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22"/>
  <workbookPr showInkAnnotation="0" updateLinks="never" codeName="ThisWorkbook" defaultThemeVersion="124226"/>
  <mc:AlternateContent xmlns:mc="http://schemas.openxmlformats.org/markup-compatibility/2006">
    <mc:Choice Requires="x15">
      <x15ac:absPath xmlns:x15ac="http://schemas.microsoft.com/office/spreadsheetml/2010/11/ac" url="/Users/moyukhchatterjee/Obsidian Vault/Consulting/GANG/power_supply/boards/chipsen/"/>
    </mc:Choice>
  </mc:AlternateContent>
  <xr:revisionPtr revIDLastSave="0" documentId="13_ncr:1_{647D94BC-C5CA-AB4C-8AA7-418059EAF8B6}" xr6:coauthVersionLast="47" xr6:coauthVersionMax="47" xr10:uidLastSave="{00000000-0000-0000-0000-000000000000}"/>
  <workbookProtection workbookAlgorithmName="SHA-512" workbookHashValue="i5LKsXBt+9e+L3DdD8Kqv2qX2y6HNdzdAXXLDYxfcSOFW4nc/nr5z85/b+IFplqyawn9YTOwlXYBmGAbbaR6qA==" workbookSaltValue="z81bQYrlmGhgVY4MwovFBg==" workbookSpinCount="100000" lockStructure="1"/>
  <bookViews>
    <workbookView xWindow="0" yWindow="760" windowWidth="30240" windowHeight="18880" tabRatio="667" activeTab="2" xr2:uid="{00000000-000D-0000-FFFF-FFFF00000000}"/>
  </bookViews>
  <sheets>
    <sheet name="SCHEMATIC" sheetId="3" state="hidden"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µS">#REF!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2" i="1" l="1"/>
  <c r="C155" i="1"/>
  <c r="C34" i="1"/>
  <c r="C33" i="1"/>
  <c r="C147" i="1" l="1"/>
  <c r="C146" i="1"/>
  <c r="C164" i="1"/>
  <c r="E164" i="1" s="1"/>
  <c r="D21" i="20" l="1"/>
  <c r="E232" i="1" l="1"/>
  <c r="D5" i="20" l="1"/>
  <c r="D3" i="20"/>
  <c r="C192" i="1"/>
  <c r="C193" i="1"/>
  <c r="C190" i="1"/>
  <c r="C188" i="1"/>
  <c r="D6" i="20" l="1"/>
  <c r="I6"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C191" i="1" s="1"/>
  <c r="I39" i="16"/>
  <c r="C189" i="1" s="1"/>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7" i="1"/>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AQ25" i="16" l="1"/>
  <c r="AT25" i="16" s="1"/>
  <c r="AR25" i="16"/>
  <c r="AS25" i="16" s="1"/>
  <c r="AR24" i="16"/>
  <c r="AS24" i="16" s="1"/>
  <c r="AQ24" i="16"/>
  <c r="AT24" i="16" s="1"/>
  <c r="C253" i="1"/>
  <c r="C254" i="1" s="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18" i="20"/>
  <c r="D17" i="20"/>
  <c r="D14" i="20"/>
  <c r="D13" i="20"/>
  <c r="D12" i="20"/>
  <c r="C25" i="20"/>
  <c r="C24" i="20"/>
  <c r="C21" i="20"/>
  <c r="C19" i="20"/>
  <c r="C18" i="20"/>
  <c r="C17" i="20"/>
  <c r="C14" i="20"/>
  <c r="C13" i="20"/>
  <c r="C12" i="20"/>
  <c r="C9" i="20"/>
  <c r="C8" i="20"/>
  <c r="C7" i="20"/>
  <c r="C6" i="20"/>
  <c r="C5" i="20"/>
  <c r="C4" i="20"/>
  <c r="D19" i="20" l="1"/>
  <c r="R9" i="16" l="1"/>
  <c r="R10" i="16"/>
  <c r="R11" i="16"/>
  <c r="C251" i="1"/>
  <c r="C239" i="1"/>
  <c r="R4" i="19"/>
  <c r="I8" i="19" s="1"/>
  <c r="J8" i="19" s="1"/>
  <c r="C232" i="1"/>
  <c r="C260" i="1"/>
  <c r="C249" i="1"/>
  <c r="C244" i="1" l="1"/>
  <c r="C243" i="1"/>
  <c r="I3" i="19"/>
  <c r="L8" i="19" s="1"/>
  <c r="I7" i="19"/>
  <c r="J7" i="19" s="1"/>
  <c r="I4" i="19"/>
  <c r="J4" i="19" s="1"/>
  <c r="I9" i="19"/>
  <c r="J9" i="19" s="1"/>
  <c r="K9" i="19" s="1"/>
  <c r="I5" i="19"/>
  <c r="J5" i="19" s="1"/>
  <c r="I10" i="19"/>
  <c r="J10" i="19" s="1"/>
  <c r="I6" i="19"/>
  <c r="J6" i="19" s="1"/>
  <c r="K6" i="19" s="1"/>
  <c r="I11" i="19"/>
  <c r="J11" i="19" s="1"/>
  <c r="K8" i="19"/>
  <c r="R42" i="16"/>
  <c r="R41" i="16"/>
  <c r="R40" i="16"/>
  <c r="R39" i="16"/>
  <c r="C194" i="1" s="1"/>
  <c r="D9" i="20" s="1"/>
  <c r="R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AQ30" i="16" l="1"/>
  <c r="AT30" i="16" s="1"/>
  <c r="AR30" i="16"/>
  <c r="AS30" i="16" s="1"/>
  <c r="AQ32" i="16"/>
  <c r="AT32" i="16" s="1"/>
  <c r="AR32" i="16"/>
  <c r="AS32" i="16" s="1"/>
  <c r="AR31" i="16"/>
  <c r="AS31" i="16" s="1"/>
  <c r="AQ31" i="16"/>
  <c r="AT31" i="16" s="1"/>
  <c r="AQ19" i="16"/>
  <c r="AT19" i="16" s="1"/>
  <c r="AR19" i="16"/>
  <c r="AS19" i="16" s="1"/>
  <c r="AR9" i="16"/>
  <c r="AS9" i="16" s="1"/>
  <c r="AQ9" i="16"/>
  <c r="AT9" i="16" s="1"/>
  <c r="C181" i="1"/>
  <c r="AR39" i="16"/>
  <c r="AS39" i="16" s="1"/>
  <c r="AQ39" i="16"/>
  <c r="AT39" i="16" s="1"/>
  <c r="AQ29" i="16"/>
  <c r="AT29" i="16" s="1"/>
  <c r="AR29" i="16"/>
  <c r="AS29" i="16" s="1"/>
  <c r="AQ17" i="16"/>
  <c r="AT17" i="16" s="1"/>
  <c r="AR17" i="16"/>
  <c r="AS17" i="16" s="1"/>
  <c r="AQ16" i="16"/>
  <c r="AT16" i="16" s="1"/>
  <c r="AR16" i="16"/>
  <c r="AS16" i="16" s="1"/>
  <c r="AQ27" i="16"/>
  <c r="AT27" i="16" s="1"/>
  <c r="AR27" i="16"/>
  <c r="AS27" i="16" s="1"/>
  <c r="AR15" i="16"/>
  <c r="AS15" i="16" s="1"/>
  <c r="AQ15" i="16"/>
  <c r="AT15" i="16" s="1"/>
  <c r="AR26" i="16"/>
  <c r="AS26" i="16" s="1"/>
  <c r="AQ26" i="16"/>
  <c r="AT26" i="16" s="1"/>
  <c r="AR40" i="16"/>
  <c r="AS40" i="16" s="1"/>
  <c r="AQ40" i="16"/>
  <c r="AT40" i="16" s="1"/>
  <c r="AR18" i="16"/>
  <c r="AS18" i="16" s="1"/>
  <c r="AQ18" i="16"/>
  <c r="AT18" i="16" s="1"/>
  <c r="C183" i="1"/>
  <c r="AR38" i="16"/>
  <c r="AS38" i="16" s="1"/>
  <c r="AQ38" i="16"/>
  <c r="AT38" i="16" s="1"/>
  <c r="AR28" i="16"/>
  <c r="AS28" i="16" s="1"/>
  <c r="AQ28" i="16"/>
  <c r="AT28" i="16" s="1"/>
  <c r="AQ36" i="16"/>
  <c r="AT36" i="16" s="1"/>
  <c r="AR36" i="16"/>
  <c r="AS36" i="16" s="1"/>
  <c r="AK24" i="16"/>
  <c r="AQ23" i="16"/>
  <c r="AT23" i="16" s="1"/>
  <c r="AR23" i="16"/>
  <c r="AS23" i="16" s="1"/>
  <c r="AQ22" i="16"/>
  <c r="AT22" i="16" s="1"/>
  <c r="AR22" i="16"/>
  <c r="AS22" i="16" s="1"/>
  <c r="AR6" i="16"/>
  <c r="AS6" i="16" s="1"/>
  <c r="AQ6" i="16"/>
  <c r="AT6" i="16" s="1"/>
  <c r="AK43" i="16"/>
  <c r="AQ42" i="16"/>
  <c r="AT42" i="16" s="1"/>
  <c r="AR42" i="16"/>
  <c r="AS42" i="16" s="1"/>
  <c r="AR41" i="16"/>
  <c r="AS41" i="16" s="1"/>
  <c r="AQ41" i="16"/>
  <c r="AT41" i="16" s="1"/>
  <c r="AR8" i="16"/>
  <c r="AS8" i="16" s="1"/>
  <c r="AQ8" i="16"/>
  <c r="AT8" i="16" s="1"/>
  <c r="AQ37" i="16"/>
  <c r="AT37" i="16" s="1"/>
  <c r="AR37" i="16"/>
  <c r="AS37" i="16" s="1"/>
  <c r="AR14" i="16"/>
  <c r="AS14" i="16" s="1"/>
  <c r="AQ14" i="16"/>
  <c r="AT14" i="16" s="1"/>
  <c r="AR35" i="16"/>
  <c r="AS35" i="16" s="1"/>
  <c r="AQ35" i="16"/>
  <c r="AT35" i="16" s="1"/>
  <c r="AQ13" i="16"/>
  <c r="AT13" i="16" s="1"/>
  <c r="AR13" i="16"/>
  <c r="AS13" i="16" s="1"/>
  <c r="AQ34" i="16"/>
  <c r="AT34" i="16" s="1"/>
  <c r="AR34" i="16"/>
  <c r="AS34" i="16" s="1"/>
  <c r="AQ12" i="16"/>
  <c r="AT12" i="16" s="1"/>
  <c r="AR12" i="16"/>
  <c r="AS12" i="16" s="1"/>
  <c r="AK8" i="16"/>
  <c r="AQ7" i="16"/>
  <c r="AT7" i="16" s="1"/>
  <c r="AR7" i="16"/>
  <c r="AS7" i="16" s="1"/>
  <c r="AQ33" i="16"/>
  <c r="AT33" i="16" s="1"/>
  <c r="AR33" i="16"/>
  <c r="AS33" i="16" s="1"/>
  <c r="AR21" i="16"/>
  <c r="AS21" i="16" s="1"/>
  <c r="AQ21" i="16"/>
  <c r="AT21" i="16" s="1"/>
  <c r="AR11" i="16"/>
  <c r="AS11" i="16" s="1"/>
  <c r="AQ11" i="16"/>
  <c r="AT11" i="16" s="1"/>
  <c r="AR20" i="16"/>
  <c r="AS20" i="16" s="1"/>
  <c r="AQ20" i="16"/>
  <c r="AT20" i="16" s="1"/>
  <c r="AQ10" i="16"/>
  <c r="AT10" i="16" s="1"/>
  <c r="AR10" i="16"/>
  <c r="AS10" i="16" s="1"/>
  <c r="C235" i="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C185" i="1" l="1"/>
  <c r="C184" i="1"/>
  <c r="E97" i="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C67" i="14"/>
  <c r="D67" i="14" s="1"/>
  <c r="B67" i="14"/>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R38" i="14"/>
  <c r="S38" i="14" s="1"/>
  <c r="D38" i="14"/>
  <c r="D48" i="14"/>
  <c r="R48" i="14" s="1"/>
  <c r="T48" i="14" s="1"/>
  <c r="D54" i="14"/>
  <c r="R54" i="14" s="1"/>
  <c r="T54" i="14" s="1"/>
  <c r="D72" i="14"/>
  <c r="R72" i="14" s="1"/>
  <c r="D78" i="14"/>
  <c r="R78" i="14" s="1"/>
  <c r="T78" i="14" s="1"/>
  <c r="D82" i="14"/>
  <c r="R82" i="14" s="1"/>
  <c r="T82" i="14" s="1"/>
  <c r="R56" i="14"/>
  <c r="S56" i="14" s="1"/>
  <c r="D56" i="14"/>
  <c r="D62" i="14"/>
  <c r="R62" i="14" s="1"/>
  <c r="R66" i="14"/>
  <c r="T66" i="14" s="1"/>
  <c r="D66" i="14"/>
  <c r="R40" i="14"/>
  <c r="T40" i="14" s="1"/>
  <c r="D40" i="14"/>
  <c r="D46" i="14"/>
  <c r="R46" i="14" s="1"/>
  <c r="T46" i="14" s="1"/>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c r="D88" i="14"/>
  <c r="R88" i="14"/>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D25" i="11"/>
  <c r="E25" i="11" s="1"/>
  <c r="C25" i="11"/>
  <c r="E24" i="11"/>
  <c r="C24" i="11"/>
  <c r="O250" i="14"/>
  <c r="O156" i="14"/>
  <c r="O243" i="14"/>
  <c r="O155" i="14"/>
  <c r="O215" i="14"/>
  <c r="O103" i="14"/>
  <c r="O338"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F24" i="11"/>
  <c r="J24" i="11" s="1"/>
  <c r="K24" i="11" s="1"/>
  <c r="D26" i="11"/>
  <c r="O107" i="14"/>
  <c r="O263" i="14"/>
  <c r="O185" i="14"/>
  <c r="O154" i="14"/>
  <c r="O230" i="14"/>
  <c r="O249" i="14"/>
  <c r="O203" i="14"/>
  <c r="O300" i="14"/>
  <c r="O106" i="14"/>
  <c r="O149" i="14"/>
  <c r="O271" i="14"/>
  <c r="O317" i="14"/>
  <c r="O336" i="14"/>
  <c r="O212" i="14"/>
  <c r="O104" i="14"/>
  <c r="O192" i="14"/>
  <c r="O295" i="14"/>
  <c r="O283" i="14"/>
  <c r="O299" i="14"/>
  <c r="O173" i="14"/>
  <c r="O233" i="14"/>
  <c r="O314" i="14"/>
  <c r="O119" i="14"/>
  <c r="O225" i="14"/>
  <c r="O153" i="14"/>
  <c r="O135" i="14"/>
  <c r="O129" i="14"/>
  <c r="O136" i="14"/>
  <c r="O351" i="14"/>
  <c r="O172" i="14"/>
  <c r="O266" i="14"/>
  <c r="O181" i="14"/>
  <c r="O289" i="14"/>
  <c r="O309" i="14"/>
  <c r="O200" i="14"/>
  <c r="O330" i="14"/>
  <c r="O280" i="14"/>
  <c r="O297" i="14"/>
  <c r="O251" i="14"/>
  <c r="O304" i="14"/>
  <c r="O123" i="14"/>
  <c r="O218" i="14"/>
  <c r="O102" i="14"/>
  <c r="O186" i="14"/>
  <c r="O139" i="14"/>
  <c r="O235" i="14"/>
  <c r="O273" i="14"/>
  <c r="O121" i="14"/>
  <c r="O323" i="14"/>
  <c r="O125" i="14"/>
  <c r="O110" i="14"/>
  <c r="O189" i="14"/>
  <c r="O237" i="14"/>
  <c r="O158" i="14"/>
  <c r="O179" i="14"/>
  <c r="O201" i="14"/>
  <c r="O307" i="14"/>
  <c r="O184" i="14"/>
  <c r="O190" i="14"/>
  <c r="O217" i="14"/>
  <c r="O141" i="14"/>
  <c r="O168" i="14"/>
  <c r="O285" i="14"/>
  <c r="O274" i="14"/>
  <c r="O132" i="14"/>
  <c r="O333" i="14"/>
  <c r="O148" i="14"/>
  <c r="O247" i="14"/>
  <c r="O124" i="14"/>
  <c r="O196" i="14"/>
  <c r="O133" i="14"/>
  <c r="O329" i="14"/>
  <c r="O198" i="14"/>
  <c r="O253" i="14"/>
  <c r="O254" i="14"/>
  <c r="O345" i="14"/>
  <c r="O211" i="14"/>
  <c r="O231" i="14"/>
  <c r="O255" i="14"/>
  <c r="O127" i="14"/>
  <c r="O117" i="14"/>
  <c r="O232" i="14"/>
  <c r="O178" i="14"/>
  <c r="O140" i="14"/>
  <c r="O111" i="14"/>
  <c r="O151" i="14"/>
  <c r="O160" i="14"/>
  <c r="O272" i="14"/>
  <c r="O213" i="14"/>
  <c r="O101" i="14"/>
  <c r="O316" i="14"/>
  <c r="O238" i="14"/>
  <c r="O259" i="14"/>
  <c r="O282" i="14"/>
  <c r="O174" i="14"/>
  <c r="O166" i="14"/>
  <c r="O319" i="14"/>
  <c r="O209" i="14"/>
  <c r="O188" i="14"/>
  <c r="O175" i="14"/>
  <c r="O268" i="14"/>
  <c r="O292" i="14"/>
  <c r="O219" i="14"/>
  <c r="O315" i="14"/>
  <c r="O115" i="14"/>
  <c r="O287" i="14"/>
  <c r="O221" i="14"/>
  <c r="O303" i="14"/>
  <c r="O331" i="14"/>
  <c r="O220" i="14"/>
  <c r="O318" i="14"/>
  <c r="O348" i="14"/>
  <c r="O105" i="14"/>
  <c r="O191" i="14"/>
  <c r="O308" i="14"/>
  <c r="O284" i="14"/>
  <c r="O234" i="14"/>
  <c r="O146" i="14"/>
  <c r="O301" i="14"/>
  <c r="O312" i="14"/>
  <c r="O281" i="14"/>
  <c r="O210" i="14"/>
  <c r="O322" i="14"/>
  <c r="O321" i="14"/>
  <c r="O145" i="14"/>
  <c r="O352" i="14"/>
  <c r="O126" i="14"/>
  <c r="O222" i="14"/>
  <c r="O260" i="14"/>
  <c r="O320" i="14"/>
  <c r="O347" i="14"/>
  <c r="O276" i="14"/>
  <c r="O278" i="14"/>
  <c r="O324" i="14"/>
  <c r="O240" i="14"/>
  <c r="O131" i="14"/>
  <c r="O343" i="14"/>
  <c r="O291" i="14"/>
  <c r="O270" i="14"/>
  <c r="O313" i="14"/>
  <c r="O246" i="14"/>
  <c r="O171" i="14"/>
  <c r="O350" i="14"/>
  <c r="O298" i="14"/>
  <c r="O187" i="14"/>
  <c r="O302" i="14"/>
  <c r="O245" i="14"/>
  <c r="O147" i="14"/>
  <c r="O290" i="14"/>
  <c r="O248" i="14"/>
  <c r="O293" i="14"/>
  <c r="O176" i="14"/>
  <c r="O277" i="14"/>
  <c r="O118" i="14"/>
  <c r="O199" i="14"/>
  <c r="O216" i="14"/>
  <c r="O128" i="14"/>
  <c r="O267" i="14"/>
  <c r="O261" i="14"/>
  <c r="O193" i="14"/>
  <c r="O223" i="14"/>
  <c r="O335" i="14"/>
  <c r="O116" i="14"/>
  <c r="O327" i="14"/>
  <c r="O227" i="14"/>
  <c r="O120" i="14"/>
  <c r="O108" i="14"/>
  <c r="O205" i="14"/>
  <c r="O256" i="14"/>
  <c r="O134" i="14"/>
  <c r="O334" i="14"/>
  <c r="O138" i="14"/>
  <c r="O144" i="14"/>
  <c r="O226" i="14"/>
  <c r="O349" i="14"/>
  <c r="O241" i="14"/>
  <c r="O346" i="14"/>
  <c r="O325" i="14"/>
  <c r="O206" i="14"/>
  <c r="O169" i="14"/>
  <c r="O354" i="14"/>
  <c r="O328" i="14"/>
  <c r="O326" i="14"/>
  <c r="O207" i="14"/>
  <c r="O311" i="14"/>
  <c r="O112" i="14"/>
  <c r="O340" i="14"/>
  <c r="O228" i="14"/>
  <c r="O257" i="14"/>
  <c r="O202" i="14"/>
  <c r="O162" i="14"/>
  <c r="O204" i="14"/>
  <c r="O182" i="14"/>
  <c r="O286" i="14"/>
  <c r="O229" i="14"/>
  <c r="O239" i="14"/>
  <c r="O163" i="14"/>
  <c r="O183" i="14"/>
  <c r="O353" i="14"/>
  <c r="O265" i="14"/>
  <c r="O214" i="14"/>
  <c r="O344" i="14"/>
  <c r="O306" i="14"/>
  <c r="O264" i="14"/>
  <c r="O167" i="14"/>
  <c r="O242" i="14"/>
  <c r="O197" i="14"/>
  <c r="O279" i="14"/>
  <c r="O262" i="14"/>
  <c r="O150" i="14"/>
  <c r="O130" i="14"/>
  <c r="O177" i="14"/>
  <c r="O224" i="14"/>
  <c r="O152" i="14"/>
  <c r="O244" i="14"/>
  <c r="O137" i="14"/>
  <c r="O269" i="14"/>
  <c r="O296" i="14"/>
  <c r="O332" i="14"/>
  <c r="O305" i="14"/>
  <c r="O114" i="14"/>
  <c r="O113" i="14"/>
  <c r="O161" i="14"/>
  <c r="O341" i="14"/>
  <c r="O310" i="14"/>
  <c r="O275" i="14"/>
  <c r="O337" i="14"/>
  <c r="O208" i="14"/>
  <c r="O170" i="14"/>
  <c r="O339" i="14"/>
  <c r="O164" i="14"/>
  <c r="O159" i="14"/>
  <c r="O258" i="14"/>
  <c r="O252" i="14"/>
  <c r="O194" i="14"/>
  <c r="O342" i="14"/>
  <c r="O195" i="14"/>
  <c r="O122" i="14"/>
  <c r="O288" i="14"/>
  <c r="O236" i="14"/>
  <c r="O355" i="14"/>
  <c r="O294" i="14"/>
  <c r="O109" i="14"/>
  <c r="O180" i="14"/>
  <c r="O142" i="14"/>
  <c r="O143" i="14"/>
  <c r="O157" i="14"/>
  <c r="O165" i="14"/>
  <c r="DC295" i="14" l="1"/>
  <c r="AA295" i="14"/>
  <c r="BV295" i="14"/>
  <c r="DQ295" i="14"/>
  <c r="AO295" i="14"/>
  <c r="CJ295" i="14"/>
  <c r="EM295" i="14"/>
  <c r="BK295" i="14"/>
  <c r="DF295" i="14"/>
  <c r="AD295" i="14"/>
  <c r="CF295" i="14"/>
  <c r="BI295" i="14"/>
  <c r="U295" i="14"/>
  <c r="CU295" i="14"/>
  <c r="S295" i="14"/>
  <c r="BN295" i="14"/>
  <c r="DI295" i="14"/>
  <c r="AG295" i="14"/>
  <c r="CB295" i="14"/>
  <c r="EE295" i="14"/>
  <c r="BC295" i="14"/>
  <c r="CX295" i="14"/>
  <c r="V295" i="14"/>
  <c r="BX295" i="14"/>
  <c r="DM295" i="14"/>
  <c r="EK295" i="14"/>
  <c r="CM295" i="14"/>
  <c r="EH295" i="14"/>
  <c r="BF295" i="14"/>
  <c r="DA295" i="14"/>
  <c r="Y295" i="14"/>
  <c r="BT295" i="14"/>
  <c r="DW295" i="14"/>
  <c r="AU295" i="14"/>
  <c r="CP295" i="14"/>
  <c r="N295" i="14"/>
  <c r="BP295" i="14"/>
  <c r="BA295" i="14"/>
  <c r="BY295" i="14"/>
  <c r="CE295" i="14"/>
  <c r="DZ295" i="14"/>
  <c r="AX295" i="14"/>
  <c r="CS295" i="14"/>
  <c r="Q295" i="14"/>
  <c r="BL295" i="14"/>
  <c r="DO295" i="14"/>
  <c r="AM295" i="14"/>
  <c r="CH295" i="14"/>
  <c r="EJ295" i="14"/>
  <c r="BH295" i="14"/>
  <c r="DE295" i="14"/>
  <c r="EC295" i="14"/>
  <c r="BW295" i="14"/>
  <c r="DR295" i="14"/>
  <c r="AP295" i="14"/>
  <c r="CK295" i="14"/>
  <c r="EF295" i="14"/>
  <c r="BD295" i="14"/>
  <c r="DG295" i="14"/>
  <c r="AE295" i="14"/>
  <c r="BZ295" i="14"/>
  <c r="EB295" i="14"/>
  <c r="AZ295" i="14"/>
  <c r="AS295" i="14"/>
  <c r="BQ295" i="14"/>
  <c r="BO295" i="14"/>
  <c r="DJ295" i="14"/>
  <c r="AH295" i="14"/>
  <c r="CC295" i="14"/>
  <c r="DX295" i="14"/>
  <c r="AV295" i="14"/>
  <c r="CY295" i="14"/>
  <c r="W295" i="14"/>
  <c r="BR295" i="14"/>
  <c r="DT295" i="14"/>
  <c r="AR295" i="14"/>
  <c r="CW295" i="14"/>
  <c r="EI295" i="14"/>
  <c r="BG295" i="14"/>
  <c r="DB295" i="14"/>
  <c r="Z295" i="14"/>
  <c r="BU295" i="14"/>
  <c r="DP295" i="14"/>
  <c r="AN295" i="14"/>
  <c r="CQ295" i="14"/>
  <c r="EL295" i="14"/>
  <c r="BJ295" i="14"/>
  <c r="DL295" i="14"/>
  <c r="AJ295" i="14"/>
  <c r="AK295" i="14"/>
  <c r="DS295" i="14"/>
  <c r="AQ295" i="14"/>
  <c r="CL295" i="14"/>
  <c r="EG295" i="14"/>
  <c r="BE295" i="14"/>
  <c r="CZ295" i="14"/>
  <c r="X295" i="14"/>
  <c r="CA295" i="14"/>
  <c r="DV295" i="14"/>
  <c r="AT295" i="14"/>
  <c r="CV295" i="14"/>
  <c r="T295" i="14"/>
  <c r="AC295" i="14"/>
  <c r="AY295" i="14"/>
  <c r="AF295" i="14"/>
  <c r="AB295" i="14"/>
  <c r="AI295" i="14"/>
  <c r="P295" i="14"/>
  <c r="DU295" i="14"/>
  <c r="CT295" i="14"/>
  <c r="CI295" i="14"/>
  <c r="CO295" i="14"/>
  <c r="CD295" i="14"/>
  <c r="BS295" i="14"/>
  <c r="CG295" i="14"/>
  <c r="R295" i="14"/>
  <c r="ED295" i="14"/>
  <c r="DY295" i="14"/>
  <c r="DN295" i="14"/>
  <c r="BM295" i="14"/>
  <c r="BB295" i="14"/>
  <c r="AW295" i="14"/>
  <c r="AL295" i="14"/>
  <c r="DK295" i="14"/>
  <c r="CR295" i="14"/>
  <c r="CN295" i="14"/>
  <c r="DH295" i="14"/>
  <c r="DD295" i="14"/>
  <c r="EA295" i="14"/>
  <c r="CT256" i="14"/>
  <c r="R256" i="14"/>
  <c r="BM256" i="14"/>
  <c r="DH256" i="14"/>
  <c r="AF256" i="14"/>
  <c r="CI256" i="14"/>
  <c r="ED256" i="14"/>
  <c r="BB256" i="14"/>
  <c r="DE256" i="14"/>
  <c r="AC256" i="14"/>
  <c r="BX256" i="14"/>
  <c r="DS256" i="14"/>
  <c r="AQ256" i="14"/>
  <c r="CL256" i="14"/>
  <c r="EG256" i="14"/>
  <c r="BE256" i="14"/>
  <c r="CZ256" i="14"/>
  <c r="X256" i="14"/>
  <c r="CA256" i="14"/>
  <c r="DV256" i="14"/>
  <c r="AT256" i="14"/>
  <c r="CW256" i="14"/>
  <c r="U256" i="14"/>
  <c r="BP256" i="14"/>
  <c r="CD256" i="14"/>
  <c r="DY256" i="14"/>
  <c r="AW256" i="14"/>
  <c r="CR256" i="14"/>
  <c r="P256" i="14"/>
  <c r="BS256" i="14"/>
  <c r="DN256" i="14"/>
  <c r="AL256" i="14"/>
  <c r="CO256" i="14"/>
  <c r="EJ256" i="14"/>
  <c r="BH256" i="14"/>
  <c r="DC256" i="14"/>
  <c r="AA256" i="14"/>
  <c r="BN256" i="14"/>
  <c r="DI256" i="14"/>
  <c r="AG256" i="14"/>
  <c r="CB256" i="14"/>
  <c r="EE256" i="14"/>
  <c r="BC256" i="14"/>
  <c r="CX256" i="14"/>
  <c r="V256" i="14"/>
  <c r="BY256" i="14"/>
  <c r="DT256" i="14"/>
  <c r="AR256" i="14"/>
  <c r="CM256" i="14"/>
  <c r="DZ256" i="14"/>
  <c r="AX256" i="14"/>
  <c r="CS256" i="14"/>
  <c r="Q256" i="14"/>
  <c r="BL256" i="14"/>
  <c r="DO256" i="14"/>
  <c r="AM256" i="14"/>
  <c r="CH256" i="14"/>
  <c r="EK256" i="14"/>
  <c r="BI256" i="14"/>
  <c r="DD256" i="14"/>
  <c r="AB256" i="14"/>
  <c r="BW256" i="14"/>
  <c r="DB256" i="14"/>
  <c r="Z256" i="14"/>
  <c r="BU256" i="14"/>
  <c r="DP256" i="14"/>
  <c r="BV256" i="14"/>
  <c r="EF256" i="14"/>
  <c r="CY256" i="14"/>
  <c r="BR256" i="14"/>
  <c r="AS256" i="14"/>
  <c r="EI256" i="14"/>
  <c r="BF256" i="14"/>
  <c r="DX256" i="14"/>
  <c r="CQ256" i="14"/>
  <c r="BJ256" i="14"/>
  <c r="AK256" i="14"/>
  <c r="EA256" i="14"/>
  <c r="AP256" i="14"/>
  <c r="CJ256" i="14"/>
  <c r="BK256" i="14"/>
  <c r="AD256" i="14"/>
  <c r="EB256" i="14"/>
  <c r="DK256" i="14"/>
  <c r="AH256" i="14"/>
  <c r="BT256" i="14"/>
  <c r="AU256" i="14"/>
  <c r="N256" i="14"/>
  <c r="DL256" i="14"/>
  <c r="CU256" i="14"/>
  <c r="DQ256" i="14"/>
  <c r="BD256" i="14"/>
  <c r="AE256" i="14"/>
  <c r="EC256" i="14"/>
  <c r="CV256" i="14"/>
  <c r="CE256" i="14"/>
  <c r="DA256" i="14"/>
  <c r="AV256" i="14"/>
  <c r="W256" i="14"/>
  <c r="DU256" i="14"/>
  <c r="CN256" i="14"/>
  <c r="BO256" i="14"/>
  <c r="CK256" i="14"/>
  <c r="AN256" i="14"/>
  <c r="EL256" i="14"/>
  <c r="DM256" i="14"/>
  <c r="CF256" i="14"/>
  <c r="BG256" i="14"/>
  <c r="DR256" i="14"/>
  <c r="AO256" i="14"/>
  <c r="DW256" i="14"/>
  <c r="CP256" i="14"/>
  <c r="BQ256" i="14"/>
  <c r="AJ256" i="14"/>
  <c r="AI256" i="14"/>
  <c r="DJ256" i="14"/>
  <c r="Y256" i="14"/>
  <c r="DG256" i="14"/>
  <c r="BZ256" i="14"/>
  <c r="BA256" i="14"/>
  <c r="T256" i="14"/>
  <c r="S256" i="14"/>
  <c r="AZ256" i="14"/>
  <c r="AY256" i="14"/>
  <c r="EH256" i="14"/>
  <c r="CC256" i="14"/>
  <c r="DF256" i="14"/>
  <c r="CG256" i="14"/>
  <c r="EM256" i="14"/>
  <c r="CZ169" i="14"/>
  <c r="X169" i="14"/>
  <c r="CA169" i="14"/>
  <c r="DV169" i="14"/>
  <c r="AT169" i="14"/>
  <c r="CW169" i="14"/>
  <c r="U169" i="14"/>
  <c r="BP169" i="14"/>
  <c r="DK169" i="14"/>
  <c r="AI169" i="14"/>
  <c r="CD169" i="14"/>
  <c r="DY169" i="14"/>
  <c r="AW169" i="14"/>
  <c r="CR169" i="14"/>
  <c r="P169" i="14"/>
  <c r="BS169" i="14"/>
  <c r="DN169" i="14"/>
  <c r="AL169" i="14"/>
  <c r="CO169" i="14"/>
  <c r="EJ169" i="14"/>
  <c r="BH169" i="14"/>
  <c r="DC169" i="14"/>
  <c r="AA169" i="14"/>
  <c r="BV169" i="14"/>
  <c r="DQ169" i="14"/>
  <c r="AO169" i="14"/>
  <c r="CJ169" i="14"/>
  <c r="EM169" i="14"/>
  <c r="BK169" i="14"/>
  <c r="DF169" i="14"/>
  <c r="AD169" i="14"/>
  <c r="CG169" i="14"/>
  <c r="EB169" i="14"/>
  <c r="AZ169" i="14"/>
  <c r="CU169" i="14"/>
  <c r="S169" i="14"/>
  <c r="BN169" i="14"/>
  <c r="DI169" i="14"/>
  <c r="AG169" i="14"/>
  <c r="BT169" i="14"/>
  <c r="DW169" i="14"/>
  <c r="AU169" i="14"/>
  <c r="CP169" i="14"/>
  <c r="N169" i="14"/>
  <c r="BQ169" i="14"/>
  <c r="DL169" i="14"/>
  <c r="AJ169" i="14"/>
  <c r="CE169" i="14"/>
  <c r="DZ169" i="14"/>
  <c r="AX169" i="14"/>
  <c r="CS169" i="14"/>
  <c r="Q169" i="14"/>
  <c r="EF169" i="14"/>
  <c r="BD169" i="14"/>
  <c r="DG169" i="14"/>
  <c r="AE169" i="14"/>
  <c r="BZ169" i="14"/>
  <c r="EC169" i="14"/>
  <c r="BA169" i="14"/>
  <c r="CV169" i="14"/>
  <c r="T169" i="14"/>
  <c r="BO169" i="14"/>
  <c r="DJ169" i="14"/>
  <c r="AH169" i="14"/>
  <c r="CC169" i="14"/>
  <c r="DH169" i="14"/>
  <c r="AF169" i="14"/>
  <c r="CI169" i="14"/>
  <c r="ED169" i="14"/>
  <c r="BB169" i="14"/>
  <c r="DE169" i="14"/>
  <c r="AC169" i="14"/>
  <c r="BX169" i="14"/>
  <c r="DS169" i="14"/>
  <c r="AQ169" i="14"/>
  <c r="CL169" i="14"/>
  <c r="EG169" i="14"/>
  <c r="BE169" i="14"/>
  <c r="AV169" i="14"/>
  <c r="CX169" i="14"/>
  <c r="AS169" i="14"/>
  <c r="CM169" i="14"/>
  <c r="Z169" i="14"/>
  <c r="AN169" i="14"/>
  <c r="CH169" i="14"/>
  <c r="AK169" i="14"/>
  <c r="BW169" i="14"/>
  <c r="R169" i="14"/>
  <c r="EE169" i="14"/>
  <c r="BR169" i="14"/>
  <c r="DT169" i="14"/>
  <c r="BG169" i="14"/>
  <c r="DA169" i="14"/>
  <c r="DO169" i="14"/>
  <c r="BJ169" i="14"/>
  <c r="DD169" i="14"/>
  <c r="AY169" i="14"/>
  <c r="CK169" i="14"/>
  <c r="CY169" i="14"/>
  <c r="V169" i="14"/>
  <c r="CN169" i="14"/>
  <c r="EH169" i="14"/>
  <c r="BU169" i="14"/>
  <c r="CQ169" i="14"/>
  <c r="EK169" i="14"/>
  <c r="CF169" i="14"/>
  <c r="DR169" i="14"/>
  <c r="BM169" i="14"/>
  <c r="DX169" i="14"/>
  <c r="BC169" i="14"/>
  <c r="DU169" i="14"/>
  <c r="AR169" i="14"/>
  <c r="DB169" i="14"/>
  <c r="Y169" i="14"/>
  <c r="CB169" i="14"/>
  <c r="W169" i="14"/>
  <c r="BY169" i="14"/>
  <c r="EI169" i="14"/>
  <c r="BF169" i="14"/>
  <c r="BL169" i="14"/>
  <c r="EL169" i="14"/>
  <c r="BI169" i="14"/>
  <c r="EA169" i="14"/>
  <c r="AP169" i="14"/>
  <c r="DP169" i="14"/>
  <c r="AM169" i="14"/>
  <c r="DM169" i="14"/>
  <c r="AB169" i="14"/>
  <c r="CT169" i="14"/>
  <c r="CT307" i="14"/>
  <c r="R307" i="14"/>
  <c r="BM307" i="14"/>
  <c r="DH307" i="14"/>
  <c r="AF307" i="14"/>
  <c r="CI307" i="14"/>
  <c r="ED307" i="14"/>
  <c r="BB307" i="14"/>
  <c r="DE307" i="14"/>
  <c r="AC307" i="14"/>
  <c r="BW307" i="14"/>
  <c r="BH307" i="14"/>
  <c r="BX307" i="14"/>
  <c r="CL307" i="14"/>
  <c r="EG307" i="14"/>
  <c r="BE307" i="14"/>
  <c r="CZ307" i="14"/>
  <c r="X307" i="14"/>
  <c r="CA307" i="14"/>
  <c r="DV307" i="14"/>
  <c r="AT307" i="14"/>
  <c r="CW307" i="14"/>
  <c r="U307" i="14"/>
  <c r="BO307" i="14"/>
  <c r="DL307" i="14"/>
  <c r="S307" i="14"/>
  <c r="CD307" i="14"/>
  <c r="DY307" i="14"/>
  <c r="AW307" i="14"/>
  <c r="CR307" i="14"/>
  <c r="P307" i="14"/>
  <c r="BS307" i="14"/>
  <c r="DN307" i="14"/>
  <c r="AL307" i="14"/>
  <c r="CO307" i="14"/>
  <c r="EI307" i="14"/>
  <c r="BG307" i="14"/>
  <c r="AZ307" i="14"/>
  <c r="CF307" i="14"/>
  <c r="BV307" i="14"/>
  <c r="DQ307" i="14"/>
  <c r="AO307" i="14"/>
  <c r="CJ307" i="14"/>
  <c r="EM307" i="14"/>
  <c r="BK307" i="14"/>
  <c r="DF307" i="14"/>
  <c r="AD307" i="14"/>
  <c r="CG307" i="14"/>
  <c r="EA307" i="14"/>
  <c r="AY307" i="14"/>
  <c r="DD307" i="14"/>
  <c r="T307" i="14"/>
  <c r="BN307" i="14"/>
  <c r="DI307" i="14"/>
  <c r="AG307" i="14"/>
  <c r="CB307" i="14"/>
  <c r="EE307" i="14"/>
  <c r="BC307" i="14"/>
  <c r="CX307" i="14"/>
  <c r="V307" i="14"/>
  <c r="BY307" i="14"/>
  <c r="DS307" i="14"/>
  <c r="AQ307" i="14"/>
  <c r="AR307" i="14"/>
  <c r="EH307" i="14"/>
  <c r="BF307" i="14"/>
  <c r="DA307" i="14"/>
  <c r="Y307" i="14"/>
  <c r="BT307" i="14"/>
  <c r="DW307" i="14"/>
  <c r="AU307" i="14"/>
  <c r="CP307" i="14"/>
  <c r="N307" i="14"/>
  <c r="BQ307" i="14"/>
  <c r="DK307" i="14"/>
  <c r="AI307" i="14"/>
  <c r="CV307" i="14"/>
  <c r="DZ307" i="14"/>
  <c r="AX307" i="14"/>
  <c r="CS307" i="14"/>
  <c r="Q307" i="14"/>
  <c r="BL307" i="14"/>
  <c r="DO307" i="14"/>
  <c r="AM307" i="14"/>
  <c r="CH307" i="14"/>
  <c r="EK307" i="14"/>
  <c r="BI307" i="14"/>
  <c r="DC307" i="14"/>
  <c r="AA307" i="14"/>
  <c r="AJ307" i="14"/>
  <c r="DJ307" i="14"/>
  <c r="AH307" i="14"/>
  <c r="CC307" i="14"/>
  <c r="DX307" i="14"/>
  <c r="AV307" i="14"/>
  <c r="CY307" i="14"/>
  <c r="W307" i="14"/>
  <c r="BR307" i="14"/>
  <c r="DU307" i="14"/>
  <c r="AS307" i="14"/>
  <c r="CM307" i="14"/>
  <c r="BP307" i="14"/>
  <c r="AB307" i="14"/>
  <c r="EF307" i="14"/>
  <c r="EC307" i="14"/>
  <c r="DP307" i="14"/>
  <c r="DM307" i="14"/>
  <c r="BD307" i="14"/>
  <c r="BA307" i="14"/>
  <c r="AN307" i="14"/>
  <c r="AK307" i="14"/>
  <c r="DR307" i="14"/>
  <c r="DG307" i="14"/>
  <c r="CU307" i="14"/>
  <c r="DB307" i="14"/>
  <c r="CQ307" i="14"/>
  <c r="CE307" i="14"/>
  <c r="AP307" i="14"/>
  <c r="AE307" i="14"/>
  <c r="EB307" i="14"/>
  <c r="Z307" i="14"/>
  <c r="EL307" i="14"/>
  <c r="DT307" i="14"/>
  <c r="BU307" i="14"/>
  <c r="BJ307" i="14"/>
  <c r="EJ307" i="14"/>
  <c r="CK307" i="14"/>
  <c r="BZ307" i="14"/>
  <c r="CN307" i="14"/>
  <c r="DR142" i="14"/>
  <c r="AP142" i="14"/>
  <c r="CK142" i="14"/>
  <c r="EF142" i="14"/>
  <c r="BD142" i="14"/>
  <c r="DG142" i="14"/>
  <c r="AE142" i="14"/>
  <c r="BZ142" i="14"/>
  <c r="EC142" i="14"/>
  <c r="BA142" i="14"/>
  <c r="CV142" i="14"/>
  <c r="T142" i="14"/>
  <c r="BO142" i="14"/>
  <c r="DJ142" i="14"/>
  <c r="AH142" i="14"/>
  <c r="CC142" i="14"/>
  <c r="DX142" i="14"/>
  <c r="AV142" i="14"/>
  <c r="CY142" i="14"/>
  <c r="W142" i="14"/>
  <c r="BR142" i="14"/>
  <c r="DU142" i="14"/>
  <c r="AS142" i="14"/>
  <c r="CN142" i="14"/>
  <c r="EI142" i="14"/>
  <c r="BG142" i="14"/>
  <c r="DB142" i="14"/>
  <c r="Z142" i="14"/>
  <c r="BU142" i="14"/>
  <c r="DP142" i="14"/>
  <c r="AN142" i="14"/>
  <c r="CQ142" i="14"/>
  <c r="EL142" i="14"/>
  <c r="BJ142" i="14"/>
  <c r="DM142" i="14"/>
  <c r="AK142" i="14"/>
  <c r="CF142" i="14"/>
  <c r="EA142" i="14"/>
  <c r="AY142" i="14"/>
  <c r="CT142" i="14"/>
  <c r="R142" i="14"/>
  <c r="BM142" i="14"/>
  <c r="DH142" i="14"/>
  <c r="AF142" i="14"/>
  <c r="CI142" i="14"/>
  <c r="ED142" i="14"/>
  <c r="BB142" i="14"/>
  <c r="DE142" i="14"/>
  <c r="AC142" i="14"/>
  <c r="BX142" i="14"/>
  <c r="DS142" i="14"/>
  <c r="AQ142" i="14"/>
  <c r="CL142" i="14"/>
  <c r="EG142" i="14"/>
  <c r="BE142" i="14"/>
  <c r="CZ142" i="14"/>
  <c r="X142" i="14"/>
  <c r="CA142" i="14"/>
  <c r="DV142" i="14"/>
  <c r="AT142" i="14"/>
  <c r="CW142" i="14"/>
  <c r="U142" i="14"/>
  <c r="BP142" i="14"/>
  <c r="DK142" i="14"/>
  <c r="AI142" i="14"/>
  <c r="CD142" i="14"/>
  <c r="DY142" i="14"/>
  <c r="AW142" i="14"/>
  <c r="CR142" i="14"/>
  <c r="P142" i="14"/>
  <c r="BS142" i="14"/>
  <c r="DN142" i="14"/>
  <c r="AL142" i="14"/>
  <c r="CO142" i="14"/>
  <c r="EJ142" i="14"/>
  <c r="BH142" i="14"/>
  <c r="DC142" i="14"/>
  <c r="AA142" i="14"/>
  <c r="BV142" i="14"/>
  <c r="DQ142" i="14"/>
  <c r="AO142" i="14"/>
  <c r="CJ142" i="14"/>
  <c r="EM142" i="14"/>
  <c r="BK142" i="14"/>
  <c r="DF142" i="14"/>
  <c r="AD142" i="14"/>
  <c r="CG142" i="14"/>
  <c r="EB142" i="14"/>
  <c r="AZ142" i="14"/>
  <c r="CU142" i="14"/>
  <c r="S142" i="14"/>
  <c r="EH142" i="14"/>
  <c r="BF142" i="14"/>
  <c r="DA142" i="14"/>
  <c r="Y142" i="14"/>
  <c r="BT142" i="14"/>
  <c r="DW142" i="14"/>
  <c r="AU142" i="14"/>
  <c r="CP142" i="14"/>
  <c r="N142" i="14"/>
  <c r="BQ142" i="14"/>
  <c r="DL142" i="14"/>
  <c r="AJ142" i="14"/>
  <c r="CE142" i="14"/>
  <c r="DI142" i="14"/>
  <c r="CX142" i="14"/>
  <c r="CM142" i="14"/>
  <c r="CS142" i="14"/>
  <c r="CH142" i="14"/>
  <c r="BW142" i="14"/>
  <c r="AG142" i="14"/>
  <c r="V142" i="14"/>
  <c r="Q142" i="14"/>
  <c r="EK142" i="14"/>
  <c r="CB142" i="14"/>
  <c r="BY142" i="14"/>
  <c r="BL142" i="14"/>
  <c r="BI142" i="14"/>
  <c r="DZ142" i="14"/>
  <c r="AB142" i="14"/>
  <c r="EE142" i="14"/>
  <c r="DT142" i="14"/>
  <c r="DD142" i="14"/>
  <c r="AX142" i="14"/>
  <c r="DO142" i="14"/>
  <c r="BN142" i="14"/>
  <c r="BC142" i="14"/>
  <c r="AR142" i="14"/>
  <c r="AM142" i="14"/>
  <c r="BX200" i="14"/>
  <c r="DS200" i="14"/>
  <c r="AQ200" i="14"/>
  <c r="CL200" i="14"/>
  <c r="EG200" i="14"/>
  <c r="BE200" i="14"/>
  <c r="CZ200" i="14"/>
  <c r="X200" i="14"/>
  <c r="CA200" i="14"/>
  <c r="DV200" i="14"/>
  <c r="AT200" i="14"/>
  <c r="BA200" i="14"/>
  <c r="BY200" i="14"/>
  <c r="BP200" i="14"/>
  <c r="DK200" i="14"/>
  <c r="AI200" i="14"/>
  <c r="CD200" i="14"/>
  <c r="DY200" i="14"/>
  <c r="AW200" i="14"/>
  <c r="CR200" i="14"/>
  <c r="P200" i="14"/>
  <c r="BS200" i="14"/>
  <c r="DN200" i="14"/>
  <c r="AL200" i="14"/>
  <c r="DE200" i="14"/>
  <c r="EJ200" i="14"/>
  <c r="BH200" i="14"/>
  <c r="DC200" i="14"/>
  <c r="AA200" i="14"/>
  <c r="BV200" i="14"/>
  <c r="DQ200" i="14"/>
  <c r="AO200" i="14"/>
  <c r="CJ200" i="14"/>
  <c r="EM200" i="14"/>
  <c r="BK200" i="14"/>
  <c r="DF200" i="14"/>
  <c r="AD200" i="14"/>
  <c r="AS200" i="14"/>
  <c r="EB200" i="14"/>
  <c r="AZ200" i="14"/>
  <c r="CU200" i="14"/>
  <c r="S200" i="14"/>
  <c r="BN200" i="14"/>
  <c r="DI200" i="14"/>
  <c r="AG200" i="14"/>
  <c r="CB200" i="14"/>
  <c r="EE200" i="14"/>
  <c r="BC200" i="14"/>
  <c r="CX200" i="14"/>
  <c r="V200" i="14"/>
  <c r="CW200" i="14"/>
  <c r="DT200" i="14"/>
  <c r="AR200" i="14"/>
  <c r="CM200" i="14"/>
  <c r="EH200" i="14"/>
  <c r="BF200" i="14"/>
  <c r="DA200" i="14"/>
  <c r="Y200" i="14"/>
  <c r="BT200" i="14"/>
  <c r="DW200" i="14"/>
  <c r="AU200" i="14"/>
  <c r="CP200" i="14"/>
  <c r="N200" i="14"/>
  <c r="AK200" i="14"/>
  <c r="DL200" i="14"/>
  <c r="AJ200" i="14"/>
  <c r="CE200" i="14"/>
  <c r="DZ200" i="14"/>
  <c r="AX200" i="14"/>
  <c r="CS200" i="14"/>
  <c r="Q200" i="14"/>
  <c r="BL200" i="14"/>
  <c r="DO200" i="14"/>
  <c r="AM200" i="14"/>
  <c r="CH200" i="14"/>
  <c r="EC200" i="14"/>
  <c r="CO200" i="14"/>
  <c r="DD200" i="14"/>
  <c r="AB200" i="14"/>
  <c r="BW200" i="14"/>
  <c r="DR200" i="14"/>
  <c r="AP200" i="14"/>
  <c r="CK200" i="14"/>
  <c r="EF200" i="14"/>
  <c r="BD200" i="14"/>
  <c r="DG200" i="14"/>
  <c r="AE200" i="14"/>
  <c r="BZ200" i="14"/>
  <c r="BQ200" i="14"/>
  <c r="AC200" i="14"/>
  <c r="CF200" i="14"/>
  <c r="AH200" i="14"/>
  <c r="AN200" i="14"/>
  <c r="BB200" i="14"/>
  <c r="T200" i="14"/>
  <c r="Z200" i="14"/>
  <c r="AF200" i="14"/>
  <c r="DU200" i="14"/>
  <c r="EI200" i="14"/>
  <c r="R200" i="14"/>
  <c r="CY200" i="14"/>
  <c r="BI200" i="14"/>
  <c r="EA200" i="14"/>
  <c r="CC200" i="14"/>
  <c r="CQ200" i="14"/>
  <c r="DM200" i="14"/>
  <c r="BO200" i="14"/>
  <c r="BU200" i="14"/>
  <c r="CI200" i="14"/>
  <c r="CG200" i="14"/>
  <c r="BG200" i="14"/>
  <c r="BM200" i="14"/>
  <c r="W200" i="14"/>
  <c r="U200" i="14"/>
  <c r="AY200" i="14"/>
  <c r="DX200" i="14"/>
  <c r="EL200" i="14"/>
  <c r="EK200" i="14"/>
  <c r="DJ200" i="14"/>
  <c r="DP200" i="14"/>
  <c r="ED200" i="14"/>
  <c r="CN200" i="14"/>
  <c r="CT200" i="14"/>
  <c r="AV200" i="14"/>
  <c r="BJ200" i="14"/>
  <c r="CV200" i="14"/>
  <c r="DB200" i="14"/>
  <c r="DH200" i="14"/>
  <c r="BR200" i="14"/>
  <c r="BR239" i="14"/>
  <c r="DU239" i="14"/>
  <c r="AS239" i="14"/>
  <c r="CN239" i="14"/>
  <c r="EI239" i="14"/>
  <c r="BG239" i="14"/>
  <c r="DB239" i="14"/>
  <c r="Z239" i="14"/>
  <c r="BU239" i="14"/>
  <c r="DP239" i="14"/>
  <c r="AN239" i="14"/>
  <c r="CQ239" i="14"/>
  <c r="EL239" i="14"/>
  <c r="BJ239" i="14"/>
  <c r="DM239" i="14"/>
  <c r="AK239" i="14"/>
  <c r="CF239" i="14"/>
  <c r="EA239" i="14"/>
  <c r="AY239" i="14"/>
  <c r="CT239" i="14"/>
  <c r="R239" i="14"/>
  <c r="BM239" i="14"/>
  <c r="DH239" i="14"/>
  <c r="AF239" i="14"/>
  <c r="CI239" i="14"/>
  <c r="ED239" i="14"/>
  <c r="BB239" i="14"/>
  <c r="DE239" i="14"/>
  <c r="AC239" i="14"/>
  <c r="BX239" i="14"/>
  <c r="DS239" i="14"/>
  <c r="AQ239" i="14"/>
  <c r="CL239" i="14"/>
  <c r="EG239" i="14"/>
  <c r="BE239" i="14"/>
  <c r="CZ239" i="14"/>
  <c r="X239" i="14"/>
  <c r="CA239" i="14"/>
  <c r="DV239" i="14"/>
  <c r="AT239" i="14"/>
  <c r="CW239" i="14"/>
  <c r="U239" i="14"/>
  <c r="BP239" i="14"/>
  <c r="DK239" i="14"/>
  <c r="AI239" i="14"/>
  <c r="CD239" i="14"/>
  <c r="DY239" i="14"/>
  <c r="AW239" i="14"/>
  <c r="CR239" i="14"/>
  <c r="P239" i="14"/>
  <c r="BS239" i="14"/>
  <c r="DN239" i="14"/>
  <c r="AL239" i="14"/>
  <c r="CO239" i="14"/>
  <c r="EJ239" i="14"/>
  <c r="BH239" i="14"/>
  <c r="DC239" i="14"/>
  <c r="AA239" i="14"/>
  <c r="BV239" i="14"/>
  <c r="DQ239" i="14"/>
  <c r="AO239" i="14"/>
  <c r="CJ239" i="14"/>
  <c r="EM239" i="14"/>
  <c r="BK239" i="14"/>
  <c r="DF239" i="14"/>
  <c r="AD239" i="14"/>
  <c r="CG239" i="14"/>
  <c r="EB239" i="14"/>
  <c r="AZ239" i="14"/>
  <c r="CU239" i="14"/>
  <c r="S239" i="14"/>
  <c r="BN239" i="14"/>
  <c r="DI239" i="14"/>
  <c r="AG239" i="14"/>
  <c r="CB239" i="14"/>
  <c r="EE239" i="14"/>
  <c r="BC239" i="14"/>
  <c r="CX239" i="14"/>
  <c r="V239" i="14"/>
  <c r="BY239" i="14"/>
  <c r="N239" i="14"/>
  <c r="AR239" i="14"/>
  <c r="DR239" i="14"/>
  <c r="Y239" i="14"/>
  <c r="DG239" i="14"/>
  <c r="EK239" i="14"/>
  <c r="AJ239" i="14"/>
  <c r="DJ239" i="14"/>
  <c r="Q239" i="14"/>
  <c r="CY239" i="14"/>
  <c r="EC239" i="14"/>
  <c r="AB239" i="14"/>
  <c r="BF239" i="14"/>
  <c r="EF239" i="14"/>
  <c r="AU239" i="14"/>
  <c r="BQ239" i="14"/>
  <c r="T239" i="14"/>
  <c r="AX239" i="14"/>
  <c r="DX239" i="14"/>
  <c r="AM239" i="14"/>
  <c r="BI239" i="14"/>
  <c r="CM239" i="14"/>
  <c r="AP239" i="14"/>
  <c r="BT239" i="14"/>
  <c r="AE239" i="14"/>
  <c r="BA239" i="14"/>
  <c r="CE239" i="14"/>
  <c r="AH239" i="14"/>
  <c r="BL239" i="14"/>
  <c r="W239" i="14"/>
  <c r="DT239" i="14"/>
  <c r="BW239" i="14"/>
  <c r="DA239" i="14"/>
  <c r="BD239" i="14"/>
  <c r="CP239" i="14"/>
  <c r="DL239" i="14"/>
  <c r="BO239" i="14"/>
  <c r="CS239" i="14"/>
  <c r="AV239" i="14"/>
  <c r="BZ239" i="14"/>
  <c r="CV239" i="14"/>
  <c r="DZ239" i="14"/>
  <c r="CC239" i="14"/>
  <c r="DO239" i="14"/>
  <c r="CK239" i="14"/>
  <c r="DW239" i="14"/>
  <c r="DD239" i="14"/>
  <c r="EH239" i="14"/>
  <c r="CH239" i="14"/>
  <c r="DP179" i="14"/>
  <c r="AN179" i="14"/>
  <c r="CQ179" i="14"/>
  <c r="EL179" i="14"/>
  <c r="BJ179" i="14"/>
  <c r="DM179" i="14"/>
  <c r="AK179" i="14"/>
  <c r="CF179" i="14"/>
  <c r="EA179" i="14"/>
  <c r="AY179" i="14"/>
  <c r="CT179" i="14"/>
  <c r="R179" i="14"/>
  <c r="BM179" i="14"/>
  <c r="DH179" i="14"/>
  <c r="AF179" i="14"/>
  <c r="CI179" i="14"/>
  <c r="ED179" i="14"/>
  <c r="BB179" i="14"/>
  <c r="DE179" i="14"/>
  <c r="AC179" i="14"/>
  <c r="BX179" i="14"/>
  <c r="DS179" i="14"/>
  <c r="AQ179" i="14"/>
  <c r="CL179" i="14"/>
  <c r="EG179" i="14"/>
  <c r="BE179" i="14"/>
  <c r="CZ179" i="14"/>
  <c r="X179" i="14"/>
  <c r="CA179" i="14"/>
  <c r="DV179" i="14"/>
  <c r="AT179" i="14"/>
  <c r="CW179" i="14"/>
  <c r="U179" i="14"/>
  <c r="BP179" i="14"/>
  <c r="DK179" i="14"/>
  <c r="AI179" i="14"/>
  <c r="CD179" i="14"/>
  <c r="DY179" i="14"/>
  <c r="AW179" i="14"/>
  <c r="CR179" i="14"/>
  <c r="P179" i="14"/>
  <c r="BS179" i="14"/>
  <c r="DN179" i="14"/>
  <c r="AL179" i="14"/>
  <c r="CO179" i="14"/>
  <c r="EJ179" i="14"/>
  <c r="BH179" i="14"/>
  <c r="DC179" i="14"/>
  <c r="AA179" i="14"/>
  <c r="BV179" i="14"/>
  <c r="DQ179" i="14"/>
  <c r="AO179" i="14"/>
  <c r="CJ179" i="14"/>
  <c r="EM179" i="14"/>
  <c r="BK179" i="14"/>
  <c r="DF179" i="14"/>
  <c r="AD179" i="14"/>
  <c r="CG179" i="14"/>
  <c r="EB179" i="14"/>
  <c r="AZ179" i="14"/>
  <c r="CU179" i="14"/>
  <c r="S179" i="14"/>
  <c r="BN179" i="14"/>
  <c r="DI179" i="14"/>
  <c r="AG179" i="14"/>
  <c r="CB179" i="14"/>
  <c r="EE179" i="14"/>
  <c r="BC179" i="14"/>
  <c r="CX179" i="14"/>
  <c r="V179" i="14"/>
  <c r="BY179" i="14"/>
  <c r="DT179" i="14"/>
  <c r="AR179" i="14"/>
  <c r="CM179" i="14"/>
  <c r="EH179" i="14"/>
  <c r="BF179" i="14"/>
  <c r="DA179" i="14"/>
  <c r="Y179" i="14"/>
  <c r="BT179" i="14"/>
  <c r="DW179" i="14"/>
  <c r="AU179" i="14"/>
  <c r="CP179" i="14"/>
  <c r="N179" i="14"/>
  <c r="BQ179" i="14"/>
  <c r="DL179" i="14"/>
  <c r="AJ179" i="14"/>
  <c r="CE179" i="14"/>
  <c r="DZ179" i="14"/>
  <c r="AX179" i="14"/>
  <c r="CS179" i="14"/>
  <c r="Q179" i="14"/>
  <c r="BL179" i="14"/>
  <c r="DO179" i="14"/>
  <c r="AM179" i="14"/>
  <c r="CH179" i="14"/>
  <c r="EK179" i="14"/>
  <c r="BI179" i="14"/>
  <c r="DD179" i="14"/>
  <c r="AB179" i="14"/>
  <c r="BW179" i="14"/>
  <c r="DR179" i="14"/>
  <c r="AP179" i="14"/>
  <c r="CK179" i="14"/>
  <c r="EF179" i="14"/>
  <c r="BD179" i="14"/>
  <c r="DG179" i="14"/>
  <c r="AE179" i="14"/>
  <c r="BZ179" i="14"/>
  <c r="EC179" i="14"/>
  <c r="BA179" i="14"/>
  <c r="CV179" i="14"/>
  <c r="T179" i="14"/>
  <c r="BO179" i="14"/>
  <c r="DJ179" i="14"/>
  <c r="AH179" i="14"/>
  <c r="CC179" i="14"/>
  <c r="DX179" i="14"/>
  <c r="AV179" i="14"/>
  <c r="CY179" i="14"/>
  <c r="BR179" i="14"/>
  <c r="DU179" i="14"/>
  <c r="AS179" i="14"/>
  <c r="CN179" i="14"/>
  <c r="EI179" i="14"/>
  <c r="BG179" i="14"/>
  <c r="DB179" i="14"/>
  <c r="Z179" i="14"/>
  <c r="W179" i="14"/>
  <c r="BU179" i="14"/>
  <c r="EH327" i="14"/>
  <c r="BF327" i="14"/>
  <c r="DA327" i="14"/>
  <c r="Y327" i="14"/>
  <c r="BT327" i="14"/>
  <c r="DW327" i="14"/>
  <c r="AU327" i="14"/>
  <c r="CP327" i="14"/>
  <c r="N327" i="14"/>
  <c r="BQ327" i="14"/>
  <c r="DK327" i="14"/>
  <c r="AI327" i="14"/>
  <c r="AB327" i="14"/>
  <c r="DZ327" i="14"/>
  <c r="AX327" i="14"/>
  <c r="CS327" i="14"/>
  <c r="Q327" i="14"/>
  <c r="BL327" i="14"/>
  <c r="DO327" i="14"/>
  <c r="AM327" i="14"/>
  <c r="CH327" i="14"/>
  <c r="EK327" i="14"/>
  <c r="BI327" i="14"/>
  <c r="DC327" i="14"/>
  <c r="AA327" i="14"/>
  <c r="CF327" i="14"/>
  <c r="DR327" i="14"/>
  <c r="AP327" i="14"/>
  <c r="CK327" i="14"/>
  <c r="EF327" i="14"/>
  <c r="BD327" i="14"/>
  <c r="DG327" i="14"/>
  <c r="AE327" i="14"/>
  <c r="BZ327" i="14"/>
  <c r="EC327" i="14"/>
  <c r="BA327" i="14"/>
  <c r="CU327" i="14"/>
  <c r="S327" i="14"/>
  <c r="T327" i="14"/>
  <c r="DJ327" i="14"/>
  <c r="AH327" i="14"/>
  <c r="CC327" i="14"/>
  <c r="DX327" i="14"/>
  <c r="AV327" i="14"/>
  <c r="CY327" i="14"/>
  <c r="W327" i="14"/>
  <c r="BR327" i="14"/>
  <c r="DU327" i="14"/>
  <c r="AS327" i="14"/>
  <c r="CM327" i="14"/>
  <c r="DB327" i="14"/>
  <c r="Z327" i="14"/>
  <c r="BU327" i="14"/>
  <c r="DP327" i="14"/>
  <c r="AN327" i="14"/>
  <c r="CQ327" i="14"/>
  <c r="EL327" i="14"/>
  <c r="BJ327" i="14"/>
  <c r="CT327" i="14"/>
  <c r="R327" i="14"/>
  <c r="DH327" i="14"/>
  <c r="CI327" i="14"/>
  <c r="BB327" i="14"/>
  <c r="BY327" i="14"/>
  <c r="BG327" i="14"/>
  <c r="EJ327" i="14"/>
  <c r="EG327" i="14"/>
  <c r="CZ327" i="14"/>
  <c r="CA327" i="14"/>
  <c r="AT327" i="14"/>
  <c r="AK327" i="14"/>
  <c r="AY327" i="14"/>
  <c r="BX327" i="14"/>
  <c r="DY327" i="14"/>
  <c r="CR327" i="14"/>
  <c r="BS327" i="14"/>
  <c r="AL327" i="14"/>
  <c r="AC327" i="14"/>
  <c r="AQ327" i="14"/>
  <c r="EB327" i="14"/>
  <c r="DQ327" i="14"/>
  <c r="CJ327" i="14"/>
  <c r="BK327" i="14"/>
  <c r="AD327" i="14"/>
  <c r="U327" i="14"/>
  <c r="DL327" i="14"/>
  <c r="BP327" i="14"/>
  <c r="DI327" i="14"/>
  <c r="CB327" i="14"/>
  <c r="BC327" i="14"/>
  <c r="V327" i="14"/>
  <c r="EI327" i="14"/>
  <c r="AZ327" i="14"/>
  <c r="DT327" i="14"/>
  <c r="BM327" i="14"/>
  <c r="AF327" i="14"/>
  <c r="ED327" i="14"/>
  <c r="DM327" i="14"/>
  <c r="EA327" i="14"/>
  <c r="DD327" i="14"/>
  <c r="BH327" i="14"/>
  <c r="CL327" i="14"/>
  <c r="BE327" i="14"/>
  <c r="X327" i="14"/>
  <c r="DV327" i="14"/>
  <c r="DE327" i="14"/>
  <c r="DS327" i="14"/>
  <c r="AR327" i="14"/>
  <c r="CD327" i="14"/>
  <c r="AW327" i="14"/>
  <c r="P327" i="14"/>
  <c r="DN327" i="14"/>
  <c r="BN327" i="14"/>
  <c r="AG327" i="14"/>
  <c r="EE327" i="14"/>
  <c r="CX327" i="14"/>
  <c r="CG327" i="14"/>
  <c r="BO327" i="14"/>
  <c r="CN327" i="14"/>
  <c r="CV327" i="14"/>
  <c r="AJ327" i="14"/>
  <c r="BV327" i="14"/>
  <c r="AO327" i="14"/>
  <c r="EM327" i="14"/>
  <c r="DF327" i="14"/>
  <c r="CW327" i="14"/>
  <c r="CE327" i="14"/>
  <c r="BW327" i="14"/>
  <c r="CO327" i="14"/>
  <c r="DZ315" i="14"/>
  <c r="AX315" i="14"/>
  <c r="CS315" i="14"/>
  <c r="Q315" i="14"/>
  <c r="BL315" i="14"/>
  <c r="DO315" i="14"/>
  <c r="AM315" i="14"/>
  <c r="CH315" i="14"/>
  <c r="EK315" i="14"/>
  <c r="BI315" i="14"/>
  <c r="DC315" i="14"/>
  <c r="AA315" i="14"/>
  <c r="EB315" i="14"/>
  <c r="DR315" i="14"/>
  <c r="AP315" i="14"/>
  <c r="CK315" i="14"/>
  <c r="EF315" i="14"/>
  <c r="BD315" i="14"/>
  <c r="DG315" i="14"/>
  <c r="AE315" i="14"/>
  <c r="BZ315" i="14"/>
  <c r="EC315" i="14"/>
  <c r="BA315" i="14"/>
  <c r="CU315" i="14"/>
  <c r="S315" i="14"/>
  <c r="BP315" i="14"/>
  <c r="DJ315" i="14"/>
  <c r="AH315" i="14"/>
  <c r="CC315" i="14"/>
  <c r="DX315" i="14"/>
  <c r="AV315" i="14"/>
  <c r="CY315" i="14"/>
  <c r="W315" i="14"/>
  <c r="BR315" i="14"/>
  <c r="DU315" i="14"/>
  <c r="AS315" i="14"/>
  <c r="CM315" i="14"/>
  <c r="CV315" i="14"/>
  <c r="DT315" i="14"/>
  <c r="DB315" i="14"/>
  <c r="Z315" i="14"/>
  <c r="BU315" i="14"/>
  <c r="DP315" i="14"/>
  <c r="AN315" i="14"/>
  <c r="CQ315" i="14"/>
  <c r="EL315" i="14"/>
  <c r="BJ315" i="14"/>
  <c r="DM315" i="14"/>
  <c r="AK315" i="14"/>
  <c r="CE315" i="14"/>
  <c r="AJ315" i="14"/>
  <c r="BH315" i="14"/>
  <c r="CT315" i="14"/>
  <c r="R315" i="14"/>
  <c r="BM315" i="14"/>
  <c r="DH315" i="14"/>
  <c r="AF315" i="14"/>
  <c r="CI315" i="14"/>
  <c r="ED315" i="14"/>
  <c r="BB315" i="14"/>
  <c r="DE315" i="14"/>
  <c r="AC315" i="14"/>
  <c r="BW315" i="14"/>
  <c r="CN315" i="14"/>
  <c r="DD315" i="14"/>
  <c r="CL315" i="14"/>
  <c r="EG315" i="14"/>
  <c r="BE315" i="14"/>
  <c r="CZ315" i="14"/>
  <c r="X315" i="14"/>
  <c r="CA315" i="14"/>
  <c r="DV315" i="14"/>
  <c r="AT315" i="14"/>
  <c r="CW315" i="14"/>
  <c r="U315" i="14"/>
  <c r="BO315" i="14"/>
  <c r="AB315" i="14"/>
  <c r="AR315" i="14"/>
  <c r="CD315" i="14"/>
  <c r="DY315" i="14"/>
  <c r="AW315" i="14"/>
  <c r="CR315" i="14"/>
  <c r="P315" i="14"/>
  <c r="BS315" i="14"/>
  <c r="DN315" i="14"/>
  <c r="AL315" i="14"/>
  <c r="CO315" i="14"/>
  <c r="EI315" i="14"/>
  <c r="BG315" i="14"/>
  <c r="CF315" i="14"/>
  <c r="DL315" i="14"/>
  <c r="BN315" i="14"/>
  <c r="DI315" i="14"/>
  <c r="AG315" i="14"/>
  <c r="CB315" i="14"/>
  <c r="EE315" i="14"/>
  <c r="BC315" i="14"/>
  <c r="CX315" i="14"/>
  <c r="V315" i="14"/>
  <c r="BY315" i="14"/>
  <c r="DS315" i="14"/>
  <c r="AQ315" i="14"/>
  <c r="EJ315" i="14"/>
  <c r="EM315" i="14"/>
  <c r="EA315" i="14"/>
  <c r="EH315" i="14"/>
  <c r="DW315" i="14"/>
  <c r="DK315" i="14"/>
  <c r="BV315" i="14"/>
  <c r="BK315" i="14"/>
  <c r="AY315" i="14"/>
  <c r="BF315" i="14"/>
  <c r="AU315" i="14"/>
  <c r="AI315" i="14"/>
  <c r="DQ315" i="14"/>
  <c r="DF315" i="14"/>
  <c r="T315" i="14"/>
  <c r="BT315" i="14"/>
  <c r="DA315" i="14"/>
  <c r="CP315" i="14"/>
  <c r="BX315" i="14"/>
  <c r="AO315" i="14"/>
  <c r="AD315" i="14"/>
  <c r="AZ315" i="14"/>
  <c r="N315" i="14"/>
  <c r="Y315" i="14"/>
  <c r="CJ315" i="14"/>
  <c r="CG315" i="14"/>
  <c r="BQ315" i="14"/>
  <c r="EL111" i="14"/>
  <c r="BJ111" i="14"/>
  <c r="CH111" i="14"/>
  <c r="EC111" i="14"/>
  <c r="BA111" i="14"/>
  <c r="CV111" i="14"/>
  <c r="T111" i="14"/>
  <c r="BO111" i="14"/>
  <c r="DJ111" i="14"/>
  <c r="AH111" i="14"/>
  <c r="CC111" i="14"/>
  <c r="DX111" i="14"/>
  <c r="AV111" i="14"/>
  <c r="CY111" i="14"/>
  <c r="W111" i="14"/>
  <c r="BZ111" i="14"/>
  <c r="DU111" i="14"/>
  <c r="AS111" i="14"/>
  <c r="CN111" i="14"/>
  <c r="EI111" i="14"/>
  <c r="BG111" i="14"/>
  <c r="DB111" i="14"/>
  <c r="Z111" i="14"/>
  <c r="BU111" i="14"/>
  <c r="DP111" i="14"/>
  <c r="AN111" i="14"/>
  <c r="CQ111" i="14"/>
  <c r="BR111" i="14"/>
  <c r="DM111" i="14"/>
  <c r="AK111" i="14"/>
  <c r="CF111" i="14"/>
  <c r="EA111" i="14"/>
  <c r="AY111" i="14"/>
  <c r="CT111" i="14"/>
  <c r="R111" i="14"/>
  <c r="BM111" i="14"/>
  <c r="DH111" i="14"/>
  <c r="AF111" i="14"/>
  <c r="CI111" i="14"/>
  <c r="BB111" i="14"/>
  <c r="DE111" i="14"/>
  <c r="AC111" i="14"/>
  <c r="BX111" i="14"/>
  <c r="DS111" i="14"/>
  <c r="AQ111" i="14"/>
  <c r="CL111" i="14"/>
  <c r="EG111" i="14"/>
  <c r="BE111" i="14"/>
  <c r="CZ111" i="14"/>
  <c r="X111" i="14"/>
  <c r="CA111" i="14"/>
  <c r="ED111" i="14"/>
  <c r="AT111" i="14"/>
  <c r="CW111" i="14"/>
  <c r="U111" i="14"/>
  <c r="BP111" i="14"/>
  <c r="DK111" i="14"/>
  <c r="AI111" i="14"/>
  <c r="CD111" i="14"/>
  <c r="DY111" i="14"/>
  <c r="AW111" i="14"/>
  <c r="CR111" i="14"/>
  <c r="P111" i="14"/>
  <c r="BS111" i="14"/>
  <c r="DV111" i="14"/>
  <c r="AL111" i="14"/>
  <c r="CO111" i="14"/>
  <c r="EJ111" i="14"/>
  <c r="BH111" i="14"/>
  <c r="DC111" i="14"/>
  <c r="AA111" i="14"/>
  <c r="BV111" i="14"/>
  <c r="DQ111" i="14"/>
  <c r="AO111" i="14"/>
  <c r="CJ111" i="14"/>
  <c r="EM111" i="14"/>
  <c r="BK111" i="14"/>
  <c r="DN111" i="14"/>
  <c r="AD111" i="14"/>
  <c r="CG111" i="14"/>
  <c r="EB111" i="14"/>
  <c r="AZ111" i="14"/>
  <c r="CU111" i="14"/>
  <c r="S111" i="14"/>
  <c r="BN111" i="14"/>
  <c r="DI111" i="14"/>
  <c r="AG111" i="14"/>
  <c r="CB111" i="14"/>
  <c r="EE111" i="14"/>
  <c r="BC111" i="14"/>
  <c r="CP111" i="14"/>
  <c r="EK111" i="14"/>
  <c r="BI111" i="14"/>
  <c r="DD111" i="14"/>
  <c r="AB111" i="14"/>
  <c r="BW111" i="14"/>
  <c r="DR111" i="14"/>
  <c r="AP111" i="14"/>
  <c r="CK111" i="14"/>
  <c r="EF111" i="14"/>
  <c r="BD111" i="14"/>
  <c r="DG111" i="14"/>
  <c r="AE111" i="14"/>
  <c r="N111" i="14"/>
  <c r="DZ111" i="14"/>
  <c r="DO111" i="14"/>
  <c r="BY111" i="14"/>
  <c r="BF111" i="14"/>
  <c r="AU111" i="14"/>
  <c r="BQ111" i="14"/>
  <c r="AX111" i="14"/>
  <c r="AM111" i="14"/>
  <c r="DT111" i="14"/>
  <c r="DA111" i="14"/>
  <c r="DL111" i="14"/>
  <c r="CS111" i="14"/>
  <c r="AR111" i="14"/>
  <c r="Y111" i="14"/>
  <c r="AJ111" i="14"/>
  <c r="Q111" i="14"/>
  <c r="CX111" i="14"/>
  <c r="CE111" i="14"/>
  <c r="BL111" i="14"/>
  <c r="V111" i="14"/>
  <c r="EH111" i="14"/>
  <c r="DW111" i="14"/>
  <c r="DF111" i="14"/>
  <c r="CM111" i="14"/>
  <c r="BT111" i="14"/>
  <c r="ED129" i="14"/>
  <c r="BB129" i="14"/>
  <c r="DE129" i="14"/>
  <c r="AC129" i="14"/>
  <c r="BX129" i="14"/>
  <c r="DS129" i="14"/>
  <c r="AQ129" i="14"/>
  <c r="DV129" i="14"/>
  <c r="AT129" i="14"/>
  <c r="CW129" i="14"/>
  <c r="U129" i="14"/>
  <c r="BP129" i="14"/>
  <c r="DK129" i="14"/>
  <c r="DN129" i="14"/>
  <c r="AL129" i="14"/>
  <c r="CO129" i="14"/>
  <c r="EJ129" i="14"/>
  <c r="BH129" i="14"/>
  <c r="DC129" i="14"/>
  <c r="CH129" i="14"/>
  <c r="DM129" i="14"/>
  <c r="DL129" i="14"/>
  <c r="EI129" i="14"/>
  <c r="AA129" i="14"/>
  <c r="BV129" i="14"/>
  <c r="DQ129" i="14"/>
  <c r="AO129" i="14"/>
  <c r="CJ129" i="14"/>
  <c r="EM129" i="14"/>
  <c r="BK129" i="14"/>
  <c r="BZ129" i="14"/>
  <c r="CG129" i="14"/>
  <c r="DD129" i="14"/>
  <c r="EA129" i="14"/>
  <c r="S129" i="14"/>
  <c r="BN129" i="14"/>
  <c r="DI129" i="14"/>
  <c r="AG129" i="14"/>
  <c r="CB129" i="14"/>
  <c r="EE129" i="14"/>
  <c r="BC129" i="14"/>
  <c r="BR129" i="14"/>
  <c r="BY129" i="14"/>
  <c r="CV129" i="14"/>
  <c r="CU129" i="14"/>
  <c r="EH129" i="14"/>
  <c r="BF129" i="14"/>
  <c r="DA129" i="14"/>
  <c r="Y129" i="14"/>
  <c r="BT129" i="14"/>
  <c r="DW129" i="14"/>
  <c r="AU129" i="14"/>
  <c r="BJ129" i="14"/>
  <c r="BQ129" i="14"/>
  <c r="CN129" i="14"/>
  <c r="CM129" i="14"/>
  <c r="DZ129" i="14"/>
  <c r="AX129" i="14"/>
  <c r="CS129" i="14"/>
  <c r="Q129" i="14"/>
  <c r="BL129" i="14"/>
  <c r="DO129" i="14"/>
  <c r="AD129" i="14"/>
  <c r="BI129" i="14"/>
  <c r="CF129" i="14"/>
  <c r="CE129" i="14"/>
  <c r="DR129" i="14"/>
  <c r="AP129" i="14"/>
  <c r="CK129" i="14"/>
  <c r="EF129" i="14"/>
  <c r="BD129" i="14"/>
  <c r="DG129" i="14"/>
  <c r="AE129" i="14"/>
  <c r="V129" i="14"/>
  <c r="BA129" i="14"/>
  <c r="AZ129" i="14"/>
  <c r="BW129" i="14"/>
  <c r="DJ129" i="14"/>
  <c r="AH129" i="14"/>
  <c r="CC129" i="14"/>
  <c r="DX129" i="14"/>
  <c r="AV129" i="14"/>
  <c r="CY129" i="14"/>
  <c r="EL129" i="14"/>
  <c r="N129" i="14"/>
  <c r="AS129" i="14"/>
  <c r="AR129" i="14"/>
  <c r="BO129" i="14"/>
  <c r="DB129" i="14"/>
  <c r="Z129" i="14"/>
  <c r="BU129" i="14"/>
  <c r="DP129" i="14"/>
  <c r="AN129" i="14"/>
  <c r="CQ129" i="14"/>
  <c r="CP129" i="14"/>
  <c r="DU129" i="14"/>
  <c r="DT129" i="14"/>
  <c r="T129" i="14"/>
  <c r="AI129" i="14"/>
  <c r="CD129" i="14"/>
  <c r="DY129" i="14"/>
  <c r="AW129" i="14"/>
  <c r="CR129" i="14"/>
  <c r="P129" i="14"/>
  <c r="BS129" i="14"/>
  <c r="BG129" i="14"/>
  <c r="AF129" i="14"/>
  <c r="AY129" i="14"/>
  <c r="X129" i="14"/>
  <c r="DF129" i="14"/>
  <c r="CT129" i="14"/>
  <c r="CI129" i="14"/>
  <c r="CX129" i="14"/>
  <c r="CL129" i="14"/>
  <c r="CA129" i="14"/>
  <c r="EK129" i="14"/>
  <c r="R129" i="14"/>
  <c r="AM129" i="14"/>
  <c r="EC129" i="14"/>
  <c r="EG129" i="14"/>
  <c r="W129" i="14"/>
  <c r="AK129" i="14"/>
  <c r="BM129" i="14"/>
  <c r="AJ129" i="14"/>
  <c r="DH129" i="14"/>
  <c r="AB129" i="14"/>
  <c r="CZ129" i="14"/>
  <c r="EB129" i="14"/>
  <c r="BE129" i="14"/>
  <c r="EB220" i="14"/>
  <c r="AZ220" i="14"/>
  <c r="CU220" i="14"/>
  <c r="S220" i="14"/>
  <c r="BN220" i="14"/>
  <c r="DI220" i="14"/>
  <c r="AG220" i="14"/>
  <c r="CB220" i="14"/>
  <c r="EE220" i="14"/>
  <c r="BC220" i="14"/>
  <c r="CX220" i="14"/>
  <c r="V220" i="14"/>
  <c r="DT220" i="14"/>
  <c r="AR220" i="14"/>
  <c r="CM220" i="14"/>
  <c r="EH220" i="14"/>
  <c r="BF220" i="14"/>
  <c r="DA220" i="14"/>
  <c r="Y220" i="14"/>
  <c r="BT220" i="14"/>
  <c r="DW220" i="14"/>
  <c r="AU220" i="14"/>
  <c r="CP220" i="14"/>
  <c r="N220" i="14"/>
  <c r="DL220" i="14"/>
  <c r="AJ220" i="14"/>
  <c r="CE220" i="14"/>
  <c r="DZ220" i="14"/>
  <c r="AX220" i="14"/>
  <c r="CS220" i="14"/>
  <c r="Q220" i="14"/>
  <c r="BL220" i="14"/>
  <c r="DO220" i="14"/>
  <c r="AM220" i="14"/>
  <c r="CH220" i="14"/>
  <c r="EK220" i="14"/>
  <c r="DD220" i="14"/>
  <c r="AB220" i="14"/>
  <c r="BW220" i="14"/>
  <c r="DR220" i="14"/>
  <c r="CV220" i="14"/>
  <c r="T220" i="14"/>
  <c r="BO220" i="14"/>
  <c r="CN220" i="14"/>
  <c r="EI220" i="14"/>
  <c r="BG220" i="14"/>
  <c r="CF220" i="14"/>
  <c r="EA220" i="14"/>
  <c r="EJ220" i="14"/>
  <c r="AA220" i="14"/>
  <c r="R220" i="14"/>
  <c r="AO220" i="14"/>
  <c r="AN220" i="14"/>
  <c r="BS220" i="14"/>
  <c r="BR220" i="14"/>
  <c r="CW220" i="14"/>
  <c r="U220" i="14"/>
  <c r="BX220" i="14"/>
  <c r="DJ220" i="14"/>
  <c r="EG220" i="14"/>
  <c r="EF220" i="14"/>
  <c r="AF220" i="14"/>
  <c r="BK220" i="14"/>
  <c r="BJ220" i="14"/>
  <c r="CO220" i="14"/>
  <c r="BP220" i="14"/>
  <c r="DB220" i="14"/>
  <c r="DY220" i="14"/>
  <c r="DX220" i="14"/>
  <c r="X220" i="14"/>
  <c r="AE220" i="14"/>
  <c r="BB220" i="14"/>
  <c r="CG220" i="14"/>
  <c r="BH220" i="14"/>
  <c r="CT220" i="14"/>
  <c r="DQ220" i="14"/>
  <c r="DP220" i="14"/>
  <c r="P220" i="14"/>
  <c r="W220" i="14"/>
  <c r="AT220" i="14"/>
  <c r="BY220" i="14"/>
  <c r="DS220" i="14"/>
  <c r="CL220" i="14"/>
  <c r="CK220" i="14"/>
  <c r="DH220" i="14"/>
  <c r="EM220" i="14"/>
  <c r="EL220" i="14"/>
  <c r="AL220" i="14"/>
  <c r="BQ220" i="14"/>
  <c r="DK220" i="14"/>
  <c r="CD220" i="14"/>
  <c r="CC220" i="14"/>
  <c r="CZ220" i="14"/>
  <c r="DG220" i="14"/>
  <c r="ED220" i="14"/>
  <c r="AD220" i="14"/>
  <c r="BI220" i="14"/>
  <c r="DC220" i="14"/>
  <c r="BV220" i="14"/>
  <c r="BU220" i="14"/>
  <c r="CR220" i="14"/>
  <c r="CY220" i="14"/>
  <c r="DV220" i="14"/>
  <c r="EC220" i="14"/>
  <c r="BA220" i="14"/>
  <c r="AQ220" i="14"/>
  <c r="AH220" i="14"/>
  <c r="BE220" i="14"/>
  <c r="BD220" i="14"/>
  <c r="CI220" i="14"/>
  <c r="DF220" i="14"/>
  <c r="DM220" i="14"/>
  <c r="AK220" i="14"/>
  <c r="AI220" i="14"/>
  <c r="Z220" i="14"/>
  <c r="AW220" i="14"/>
  <c r="AV220" i="14"/>
  <c r="CA220" i="14"/>
  <c r="BZ220" i="14"/>
  <c r="DE220" i="14"/>
  <c r="AC220" i="14"/>
  <c r="AY220" i="14"/>
  <c r="AP220" i="14"/>
  <c r="BM220" i="14"/>
  <c r="CJ220" i="14"/>
  <c r="CQ220" i="14"/>
  <c r="DN220" i="14"/>
  <c r="DU220" i="14"/>
  <c r="AS220" i="14"/>
  <c r="CZ199" i="14"/>
  <c r="X199" i="14"/>
  <c r="CA199" i="14"/>
  <c r="DV199" i="14"/>
  <c r="AT199" i="14"/>
  <c r="CW199" i="14"/>
  <c r="U199" i="14"/>
  <c r="BP199" i="14"/>
  <c r="DK199" i="14"/>
  <c r="AI199" i="14"/>
  <c r="CD199" i="14"/>
  <c r="Q199" i="14"/>
  <c r="AO199" i="14"/>
  <c r="CR199" i="14"/>
  <c r="P199" i="14"/>
  <c r="BS199" i="14"/>
  <c r="DN199" i="14"/>
  <c r="AL199" i="14"/>
  <c r="CO199" i="14"/>
  <c r="EJ199" i="14"/>
  <c r="BH199" i="14"/>
  <c r="DC199" i="14"/>
  <c r="AA199" i="14"/>
  <c r="BV199" i="14"/>
  <c r="EG199" i="14"/>
  <c r="CS199" i="14"/>
  <c r="CJ199" i="14"/>
  <c r="EM199" i="14"/>
  <c r="BK199" i="14"/>
  <c r="DF199" i="14"/>
  <c r="AD199" i="14"/>
  <c r="CG199" i="14"/>
  <c r="EB199" i="14"/>
  <c r="AZ199" i="14"/>
  <c r="CU199" i="14"/>
  <c r="S199" i="14"/>
  <c r="BN199" i="14"/>
  <c r="BU199" i="14"/>
  <c r="AG199" i="14"/>
  <c r="CB199" i="14"/>
  <c r="EE199" i="14"/>
  <c r="BC199" i="14"/>
  <c r="CX199" i="14"/>
  <c r="V199" i="14"/>
  <c r="BY199" i="14"/>
  <c r="DT199" i="14"/>
  <c r="AR199" i="14"/>
  <c r="CM199" i="14"/>
  <c r="EH199" i="14"/>
  <c r="BF199" i="14"/>
  <c r="DY199" i="14"/>
  <c r="CK199" i="14"/>
  <c r="BT199" i="14"/>
  <c r="DW199" i="14"/>
  <c r="AU199" i="14"/>
  <c r="CP199" i="14"/>
  <c r="N199" i="14"/>
  <c r="BQ199" i="14"/>
  <c r="DL199" i="14"/>
  <c r="AJ199" i="14"/>
  <c r="CE199" i="14"/>
  <c r="DZ199" i="14"/>
  <c r="AX199" i="14"/>
  <c r="BM199" i="14"/>
  <c r="Y199" i="14"/>
  <c r="BL199" i="14"/>
  <c r="DO199" i="14"/>
  <c r="AM199" i="14"/>
  <c r="CH199" i="14"/>
  <c r="EK199" i="14"/>
  <c r="BI199" i="14"/>
  <c r="DD199" i="14"/>
  <c r="AB199" i="14"/>
  <c r="BW199" i="14"/>
  <c r="DR199" i="14"/>
  <c r="AP199" i="14"/>
  <c r="DQ199" i="14"/>
  <c r="EF199" i="14"/>
  <c r="BD199" i="14"/>
  <c r="DG199" i="14"/>
  <c r="AE199" i="14"/>
  <c r="BZ199" i="14"/>
  <c r="EC199" i="14"/>
  <c r="BA199" i="14"/>
  <c r="CV199" i="14"/>
  <c r="T199" i="14"/>
  <c r="BO199" i="14"/>
  <c r="DJ199" i="14"/>
  <c r="AH199" i="14"/>
  <c r="BE199" i="14"/>
  <c r="DP199" i="14"/>
  <c r="AN199" i="14"/>
  <c r="CQ199" i="14"/>
  <c r="EL199" i="14"/>
  <c r="BJ199" i="14"/>
  <c r="DM199" i="14"/>
  <c r="AK199" i="14"/>
  <c r="CF199" i="14"/>
  <c r="EA199" i="14"/>
  <c r="AY199" i="14"/>
  <c r="CT199" i="14"/>
  <c r="R199" i="14"/>
  <c r="AW199" i="14"/>
  <c r="BB199" i="14"/>
  <c r="AQ199" i="14"/>
  <c r="DX199" i="14"/>
  <c r="DU199" i="14"/>
  <c r="DB199" i="14"/>
  <c r="DH199" i="14"/>
  <c r="DE199" i="14"/>
  <c r="CL199" i="14"/>
  <c r="AV199" i="14"/>
  <c r="AS199" i="14"/>
  <c r="Z199" i="14"/>
  <c r="AF199" i="14"/>
  <c r="AC199" i="14"/>
  <c r="CC199" i="14"/>
  <c r="BG199" i="14"/>
  <c r="CY199" i="14"/>
  <c r="CN199" i="14"/>
  <c r="DI199" i="14"/>
  <c r="W199" i="14"/>
  <c r="CI199" i="14"/>
  <c r="BX199" i="14"/>
  <c r="DA199" i="14"/>
  <c r="EI199" i="14"/>
  <c r="BR199" i="14"/>
  <c r="ED199" i="14"/>
  <c r="DS199" i="14"/>
  <c r="EI192" i="14"/>
  <c r="CN192" i="14"/>
  <c r="EB192" i="14"/>
  <c r="AY192" i="14"/>
  <c r="CT192" i="14"/>
  <c r="R192" i="14"/>
  <c r="BM192" i="14"/>
  <c r="DH192" i="14"/>
  <c r="AF192" i="14"/>
  <c r="CA192" i="14"/>
  <c r="DN192" i="14"/>
  <c r="AL192" i="14"/>
  <c r="CG192" i="14"/>
  <c r="EH192" i="14"/>
  <c r="CF192" i="14"/>
  <c r="DS192" i="14"/>
  <c r="AQ192" i="14"/>
  <c r="CL192" i="14"/>
  <c r="EK192" i="14"/>
  <c r="BE192" i="14"/>
  <c r="CZ192" i="14"/>
  <c r="X192" i="14"/>
  <c r="BS192" i="14"/>
  <c r="DF192" i="14"/>
  <c r="AD192" i="14"/>
  <c r="BY192" i="14"/>
  <c r="EL192" i="14"/>
  <c r="BX192" i="14"/>
  <c r="DK192" i="14"/>
  <c r="AI192" i="14"/>
  <c r="CD192" i="14"/>
  <c r="DZ192" i="14"/>
  <c r="AW192" i="14"/>
  <c r="CR192" i="14"/>
  <c r="P192" i="14"/>
  <c r="BK192" i="14"/>
  <c r="CX192" i="14"/>
  <c r="V192" i="14"/>
  <c r="BQ192" i="14"/>
  <c r="ED192" i="14"/>
  <c r="BP192" i="14"/>
  <c r="DC192" i="14"/>
  <c r="AA192" i="14"/>
  <c r="BV192" i="14"/>
  <c r="DQ192" i="14"/>
  <c r="AO192" i="14"/>
  <c r="CJ192" i="14"/>
  <c r="EG192" i="14"/>
  <c r="BC192" i="14"/>
  <c r="CP192" i="14"/>
  <c r="N192" i="14"/>
  <c r="BI192" i="14"/>
  <c r="DV192" i="14"/>
  <c r="BH192" i="14"/>
  <c r="CU192" i="14"/>
  <c r="S192" i="14"/>
  <c r="BN192" i="14"/>
  <c r="DI192" i="14"/>
  <c r="AG192" i="14"/>
  <c r="CB192" i="14"/>
  <c r="DX192" i="14"/>
  <c r="AU192" i="14"/>
  <c r="CH192" i="14"/>
  <c r="EE192" i="14"/>
  <c r="BA192" i="14"/>
  <c r="EC192" i="14"/>
  <c r="AZ192" i="14"/>
  <c r="CM192" i="14"/>
  <c r="EM192" i="14"/>
  <c r="BF192" i="14"/>
  <c r="DA192" i="14"/>
  <c r="Y192" i="14"/>
  <c r="BT192" i="14"/>
  <c r="DO192" i="14"/>
  <c r="AM192" i="14"/>
  <c r="BZ192" i="14"/>
  <c r="DU192" i="14"/>
  <c r="AS192" i="14"/>
  <c r="DT192" i="14"/>
  <c r="AR192" i="14"/>
  <c r="CE192" i="14"/>
  <c r="EA192" i="14"/>
  <c r="AX192" i="14"/>
  <c r="CS192" i="14"/>
  <c r="Q192" i="14"/>
  <c r="BL192" i="14"/>
  <c r="DG192" i="14"/>
  <c r="AE192" i="14"/>
  <c r="BR192" i="14"/>
  <c r="DM192" i="14"/>
  <c r="AK192" i="14"/>
  <c r="BG192" i="14"/>
  <c r="EJ192" i="14"/>
  <c r="EF192" i="14"/>
  <c r="DR192" i="14"/>
  <c r="DY192" i="14"/>
  <c r="DW192" i="14"/>
  <c r="DL192" i="14"/>
  <c r="DJ192" i="14"/>
  <c r="DP192" i="14"/>
  <c r="BJ192" i="14"/>
  <c r="DD192" i="14"/>
  <c r="DB192" i="14"/>
  <c r="BD192" i="14"/>
  <c r="BB192" i="14"/>
  <c r="CV192" i="14"/>
  <c r="AP192" i="14"/>
  <c r="AV192" i="14"/>
  <c r="AT192" i="14"/>
  <c r="AJ192" i="14"/>
  <c r="AH192" i="14"/>
  <c r="AN192" i="14"/>
  <c r="DE192" i="14"/>
  <c r="AB192" i="14"/>
  <c r="Z192" i="14"/>
  <c r="CY192" i="14"/>
  <c r="CW192" i="14"/>
  <c r="BW192" i="14"/>
  <c r="CC192" i="14"/>
  <c r="CI192" i="14"/>
  <c r="AC192" i="14"/>
  <c r="BO192" i="14"/>
  <c r="BU192" i="14"/>
  <c r="W192" i="14"/>
  <c r="U192" i="14"/>
  <c r="CO192" i="14"/>
  <c r="T192" i="14"/>
  <c r="CK192" i="14"/>
  <c r="CQ192" i="14"/>
  <c r="BP176" i="14"/>
  <c r="DK176" i="14"/>
  <c r="AI176" i="14"/>
  <c r="CD176" i="14"/>
  <c r="DY176" i="14"/>
  <c r="AW176" i="14"/>
  <c r="CR176" i="14"/>
  <c r="P176" i="14"/>
  <c r="BS176" i="14"/>
  <c r="DN176" i="14"/>
  <c r="AL176" i="14"/>
  <c r="CO176" i="14"/>
  <c r="EJ176" i="14"/>
  <c r="BH176" i="14"/>
  <c r="DC176" i="14"/>
  <c r="AA176" i="14"/>
  <c r="BV176" i="14"/>
  <c r="DQ176" i="14"/>
  <c r="AO176" i="14"/>
  <c r="CJ176" i="14"/>
  <c r="EM176" i="14"/>
  <c r="BK176" i="14"/>
  <c r="DF176" i="14"/>
  <c r="AD176" i="14"/>
  <c r="CG176" i="14"/>
  <c r="EB176" i="14"/>
  <c r="AZ176" i="14"/>
  <c r="CU176" i="14"/>
  <c r="S176" i="14"/>
  <c r="BN176" i="14"/>
  <c r="DI176" i="14"/>
  <c r="AG176" i="14"/>
  <c r="CB176" i="14"/>
  <c r="EE176" i="14"/>
  <c r="BC176" i="14"/>
  <c r="CX176" i="14"/>
  <c r="V176" i="14"/>
  <c r="BY176" i="14"/>
  <c r="DT176" i="14"/>
  <c r="AR176" i="14"/>
  <c r="CM176" i="14"/>
  <c r="EH176" i="14"/>
  <c r="BF176" i="14"/>
  <c r="DA176" i="14"/>
  <c r="Y176" i="14"/>
  <c r="BT176" i="14"/>
  <c r="DW176" i="14"/>
  <c r="AU176" i="14"/>
  <c r="CP176" i="14"/>
  <c r="N176" i="14"/>
  <c r="BQ176" i="14"/>
  <c r="DL176" i="14"/>
  <c r="AJ176" i="14"/>
  <c r="CE176" i="14"/>
  <c r="DZ176" i="14"/>
  <c r="AX176" i="14"/>
  <c r="CS176" i="14"/>
  <c r="Q176" i="14"/>
  <c r="BL176" i="14"/>
  <c r="DO176" i="14"/>
  <c r="AM176" i="14"/>
  <c r="CH176" i="14"/>
  <c r="EK176" i="14"/>
  <c r="BI176" i="14"/>
  <c r="DD176" i="14"/>
  <c r="AB176" i="14"/>
  <c r="BW176" i="14"/>
  <c r="DR176" i="14"/>
  <c r="AP176" i="14"/>
  <c r="CK176" i="14"/>
  <c r="EF176" i="14"/>
  <c r="BD176" i="14"/>
  <c r="DG176" i="14"/>
  <c r="AE176" i="14"/>
  <c r="BZ176" i="14"/>
  <c r="EC176" i="14"/>
  <c r="BA176" i="14"/>
  <c r="CV176" i="14"/>
  <c r="T176" i="14"/>
  <c r="BO176" i="14"/>
  <c r="DJ176" i="14"/>
  <c r="AH176" i="14"/>
  <c r="CC176" i="14"/>
  <c r="DX176" i="14"/>
  <c r="AV176" i="14"/>
  <c r="CY176" i="14"/>
  <c r="W176" i="14"/>
  <c r="BR176" i="14"/>
  <c r="DU176" i="14"/>
  <c r="AS176" i="14"/>
  <c r="BX176" i="14"/>
  <c r="DS176" i="14"/>
  <c r="AQ176" i="14"/>
  <c r="CL176" i="14"/>
  <c r="EG176" i="14"/>
  <c r="BE176" i="14"/>
  <c r="CZ176" i="14"/>
  <c r="X176" i="14"/>
  <c r="CA176" i="14"/>
  <c r="DV176" i="14"/>
  <c r="CT176" i="14"/>
  <c r="CI176" i="14"/>
  <c r="AC176" i="14"/>
  <c r="Z176" i="14"/>
  <c r="EL176" i="14"/>
  <c r="U176" i="14"/>
  <c r="R176" i="14"/>
  <c r="ED176" i="14"/>
  <c r="CN176" i="14"/>
  <c r="BU176" i="14"/>
  <c r="BJ176" i="14"/>
  <c r="CF176" i="14"/>
  <c r="BM176" i="14"/>
  <c r="BB176" i="14"/>
  <c r="EI176" i="14"/>
  <c r="DP176" i="14"/>
  <c r="AT176" i="14"/>
  <c r="EA176" i="14"/>
  <c r="DH176" i="14"/>
  <c r="DM176" i="14"/>
  <c r="AY176" i="14"/>
  <c r="AF176" i="14"/>
  <c r="CW176" i="14"/>
  <c r="DB176" i="14"/>
  <c r="CQ176" i="14"/>
  <c r="AK176" i="14"/>
  <c r="BG176" i="14"/>
  <c r="AN176" i="14"/>
  <c r="DE176" i="14"/>
  <c r="BL195" i="14"/>
  <c r="DO195" i="14"/>
  <c r="AM195" i="14"/>
  <c r="CH195" i="14"/>
  <c r="EK195" i="14"/>
  <c r="BI195" i="14"/>
  <c r="DD195" i="14"/>
  <c r="AB195" i="14"/>
  <c r="BW195" i="14"/>
  <c r="DR195" i="14"/>
  <c r="AP195" i="14"/>
  <c r="DA195" i="14"/>
  <c r="EF195" i="14"/>
  <c r="BD195" i="14"/>
  <c r="DG195" i="14"/>
  <c r="AE195" i="14"/>
  <c r="BZ195" i="14"/>
  <c r="EC195" i="14"/>
  <c r="BA195" i="14"/>
  <c r="CV195" i="14"/>
  <c r="T195" i="14"/>
  <c r="BO195" i="14"/>
  <c r="DJ195" i="14"/>
  <c r="AH195" i="14"/>
  <c r="AO195" i="14"/>
  <c r="DX195" i="14"/>
  <c r="AV195" i="14"/>
  <c r="CY195" i="14"/>
  <c r="W195" i="14"/>
  <c r="BR195" i="14"/>
  <c r="DU195" i="14"/>
  <c r="AS195" i="14"/>
  <c r="CN195" i="14"/>
  <c r="EI195" i="14"/>
  <c r="BG195" i="14"/>
  <c r="DB195" i="14"/>
  <c r="Z195" i="14"/>
  <c r="CS195" i="14"/>
  <c r="DP195" i="14"/>
  <c r="AN195" i="14"/>
  <c r="CQ195" i="14"/>
  <c r="EL195" i="14"/>
  <c r="BJ195" i="14"/>
  <c r="DM195" i="14"/>
  <c r="AK195" i="14"/>
  <c r="CF195" i="14"/>
  <c r="EA195" i="14"/>
  <c r="AY195" i="14"/>
  <c r="CT195" i="14"/>
  <c r="R195" i="14"/>
  <c r="AG195" i="14"/>
  <c r="DH195" i="14"/>
  <c r="AF195" i="14"/>
  <c r="CI195" i="14"/>
  <c r="ED195" i="14"/>
  <c r="BB195" i="14"/>
  <c r="DE195" i="14"/>
  <c r="AC195" i="14"/>
  <c r="BX195" i="14"/>
  <c r="DS195" i="14"/>
  <c r="AQ195" i="14"/>
  <c r="CL195" i="14"/>
  <c r="DY195" i="14"/>
  <c r="CK195" i="14"/>
  <c r="CZ195" i="14"/>
  <c r="X195" i="14"/>
  <c r="CA195" i="14"/>
  <c r="DV195" i="14"/>
  <c r="AT195" i="14"/>
  <c r="CW195" i="14"/>
  <c r="U195" i="14"/>
  <c r="BP195" i="14"/>
  <c r="DK195" i="14"/>
  <c r="AI195" i="14"/>
  <c r="CD195" i="14"/>
  <c r="BM195" i="14"/>
  <c r="Y195" i="14"/>
  <c r="CR195" i="14"/>
  <c r="P195" i="14"/>
  <c r="BS195" i="14"/>
  <c r="DN195" i="14"/>
  <c r="AL195" i="14"/>
  <c r="CO195" i="14"/>
  <c r="EJ195" i="14"/>
  <c r="BH195" i="14"/>
  <c r="DC195" i="14"/>
  <c r="AA195" i="14"/>
  <c r="BV195" i="14"/>
  <c r="DQ195" i="14"/>
  <c r="CC195" i="14"/>
  <c r="CB195" i="14"/>
  <c r="EE195" i="14"/>
  <c r="BC195" i="14"/>
  <c r="CX195" i="14"/>
  <c r="V195" i="14"/>
  <c r="BY195" i="14"/>
  <c r="DT195" i="14"/>
  <c r="AR195" i="14"/>
  <c r="CM195" i="14"/>
  <c r="EH195" i="14"/>
  <c r="BF195" i="14"/>
  <c r="DI195" i="14"/>
  <c r="EG195" i="14"/>
  <c r="BT195" i="14"/>
  <c r="DW195" i="14"/>
  <c r="AU195" i="14"/>
  <c r="CP195" i="14"/>
  <c r="N195" i="14"/>
  <c r="BQ195" i="14"/>
  <c r="DL195" i="14"/>
  <c r="AJ195" i="14"/>
  <c r="CE195" i="14"/>
  <c r="DZ195" i="14"/>
  <c r="AX195" i="14"/>
  <c r="AW195" i="14"/>
  <c r="BU195" i="14"/>
  <c r="EM195" i="14"/>
  <c r="BE195" i="14"/>
  <c r="BK195" i="14"/>
  <c r="Q195" i="14"/>
  <c r="DF195" i="14"/>
  <c r="AD195" i="14"/>
  <c r="CG195" i="14"/>
  <c r="EB195" i="14"/>
  <c r="AZ195" i="14"/>
  <c r="CU195" i="14"/>
  <c r="S195" i="14"/>
  <c r="CJ195" i="14"/>
  <c r="BN195" i="14"/>
  <c r="CM343" i="14"/>
  <c r="EH343" i="14"/>
  <c r="BF343" i="14"/>
  <c r="DA343" i="14"/>
  <c r="Y343" i="14"/>
  <c r="BT343" i="14"/>
  <c r="DW343" i="14"/>
  <c r="AU343" i="14"/>
  <c r="CP343" i="14"/>
  <c r="N343" i="14"/>
  <c r="BQ343" i="14"/>
  <c r="AJ343" i="14"/>
  <c r="AZ343" i="14"/>
  <c r="BW343" i="14"/>
  <c r="DR343" i="14"/>
  <c r="AP343" i="14"/>
  <c r="CK343" i="14"/>
  <c r="EF343" i="14"/>
  <c r="BD343" i="14"/>
  <c r="DG343" i="14"/>
  <c r="AE343" i="14"/>
  <c r="BZ343" i="14"/>
  <c r="EC343" i="14"/>
  <c r="BA343" i="14"/>
  <c r="AB343" i="14"/>
  <c r="BH343" i="14"/>
  <c r="EI343" i="14"/>
  <c r="BG343" i="14"/>
  <c r="DB343" i="14"/>
  <c r="Z343" i="14"/>
  <c r="BU343" i="14"/>
  <c r="DP343" i="14"/>
  <c r="AN343" i="14"/>
  <c r="CQ343" i="14"/>
  <c r="EL343" i="14"/>
  <c r="BJ343" i="14"/>
  <c r="DM343" i="14"/>
  <c r="AK343" i="14"/>
  <c r="DS343" i="14"/>
  <c r="AQ343" i="14"/>
  <c r="CL343" i="14"/>
  <c r="EG343" i="14"/>
  <c r="BE343" i="14"/>
  <c r="CZ343" i="14"/>
  <c r="X343" i="14"/>
  <c r="CA343" i="14"/>
  <c r="DV343" i="14"/>
  <c r="AT343" i="14"/>
  <c r="CW343" i="14"/>
  <c r="EA343" i="14"/>
  <c r="DZ343" i="14"/>
  <c r="DQ343" i="14"/>
  <c r="DH343" i="14"/>
  <c r="DO343" i="14"/>
  <c r="DF343" i="14"/>
  <c r="DE343" i="14"/>
  <c r="CV343" i="14"/>
  <c r="DK343" i="14"/>
  <c r="DJ343" i="14"/>
  <c r="DI343" i="14"/>
  <c r="CR343" i="14"/>
  <c r="CY343" i="14"/>
  <c r="CX343" i="14"/>
  <c r="CO343" i="14"/>
  <c r="CN343" i="14"/>
  <c r="DC343" i="14"/>
  <c r="CT343" i="14"/>
  <c r="CS343" i="14"/>
  <c r="CJ343" i="14"/>
  <c r="CI343" i="14"/>
  <c r="CH343" i="14"/>
  <c r="CG343" i="14"/>
  <c r="CF343" i="14"/>
  <c r="CU343" i="14"/>
  <c r="CD343" i="14"/>
  <c r="CC343" i="14"/>
  <c r="CB343" i="14"/>
  <c r="BS343" i="14"/>
  <c r="BR343" i="14"/>
  <c r="BY343" i="14"/>
  <c r="T343" i="14"/>
  <c r="CE343" i="14"/>
  <c r="BV343" i="14"/>
  <c r="BM343" i="14"/>
  <c r="BL343" i="14"/>
  <c r="BK343" i="14"/>
  <c r="BB343" i="14"/>
  <c r="BI343" i="14"/>
  <c r="EJ343" i="14"/>
  <c r="BO343" i="14"/>
  <c r="BN343" i="14"/>
  <c r="AW343" i="14"/>
  <c r="AV343" i="14"/>
  <c r="BC343" i="14"/>
  <c r="AL343" i="14"/>
  <c r="AS343" i="14"/>
  <c r="BX343" i="14"/>
  <c r="AY343" i="14"/>
  <c r="AX343" i="14"/>
  <c r="AO343" i="14"/>
  <c r="AF343" i="14"/>
  <c r="AM343" i="14"/>
  <c r="AD343" i="14"/>
  <c r="AC343" i="14"/>
  <c r="EB343" i="14"/>
  <c r="AA343" i="14"/>
  <c r="S343" i="14"/>
  <c r="DY343" i="14"/>
  <c r="DX343" i="14"/>
  <c r="EE343" i="14"/>
  <c r="DN343" i="14"/>
  <c r="DU343" i="14"/>
  <c r="AR343" i="14"/>
  <c r="DT343" i="14"/>
  <c r="ED343" i="14"/>
  <c r="V343" i="14"/>
  <c r="AI343" i="14"/>
  <c r="EK343" i="14"/>
  <c r="AH343" i="14"/>
  <c r="U343" i="14"/>
  <c r="R343" i="14"/>
  <c r="DD343" i="14"/>
  <c r="AG343" i="14"/>
  <c r="BP343" i="14"/>
  <c r="Q343" i="14"/>
  <c r="DL343" i="14"/>
  <c r="EM343" i="14"/>
  <c r="W343" i="14"/>
  <c r="P343" i="14"/>
  <c r="CD146" i="14"/>
  <c r="DY146" i="14"/>
  <c r="AW146" i="14"/>
  <c r="CR146" i="14"/>
  <c r="P146" i="14"/>
  <c r="BS146" i="14"/>
  <c r="DN146" i="14"/>
  <c r="AL146" i="14"/>
  <c r="CO146" i="14"/>
  <c r="EJ146" i="14"/>
  <c r="BH146" i="14"/>
  <c r="DC146" i="14"/>
  <c r="AA146" i="14"/>
  <c r="BN146" i="14"/>
  <c r="DI146" i="14"/>
  <c r="AG146" i="14"/>
  <c r="CB146" i="14"/>
  <c r="EE146" i="14"/>
  <c r="BC146" i="14"/>
  <c r="CX146" i="14"/>
  <c r="V146" i="14"/>
  <c r="BY146" i="14"/>
  <c r="DT146" i="14"/>
  <c r="AR146" i="14"/>
  <c r="CM146" i="14"/>
  <c r="EH146" i="14"/>
  <c r="AP146" i="14"/>
  <c r="BU146" i="14"/>
  <c r="CZ146" i="14"/>
  <c r="DW146" i="14"/>
  <c r="AE146" i="14"/>
  <c r="BJ146" i="14"/>
  <c r="CW146" i="14"/>
  <c r="DL146" i="14"/>
  <c r="T146" i="14"/>
  <c r="AY146" i="14"/>
  <c r="DZ146" i="14"/>
  <c r="AH146" i="14"/>
  <c r="BM146" i="14"/>
  <c r="CJ146" i="14"/>
  <c r="DO146" i="14"/>
  <c r="W146" i="14"/>
  <c r="BB146" i="14"/>
  <c r="CG146" i="14"/>
  <c r="DD146" i="14"/>
  <c r="EI146" i="14"/>
  <c r="AQ146" i="14"/>
  <c r="DR146" i="14"/>
  <c r="Z146" i="14"/>
  <c r="BE146" i="14"/>
  <c r="BT146" i="14"/>
  <c r="DG146" i="14"/>
  <c r="EL146" i="14"/>
  <c r="AT146" i="14"/>
  <c r="BQ146" i="14"/>
  <c r="CV146" i="14"/>
  <c r="EA146" i="14"/>
  <c r="AI146" i="14"/>
  <c r="DJ146" i="14"/>
  <c r="R146" i="14"/>
  <c r="AO146" i="14"/>
  <c r="BL146" i="14"/>
  <c r="CY146" i="14"/>
  <c r="ED146" i="14"/>
  <c r="AD146" i="14"/>
  <c r="BI146" i="14"/>
  <c r="CN146" i="14"/>
  <c r="DS146" i="14"/>
  <c r="S146" i="14"/>
  <c r="DB146" i="14"/>
  <c r="EG146" i="14"/>
  <c r="Y146" i="14"/>
  <c r="BD146" i="14"/>
  <c r="CQ146" i="14"/>
  <c r="DV146" i="14"/>
  <c r="N146" i="14"/>
  <c r="BA146" i="14"/>
  <c r="CF146" i="14"/>
  <c r="DK146" i="14"/>
  <c r="CT146" i="14"/>
  <c r="DQ146" i="14"/>
  <c r="Q146" i="14"/>
  <c r="AV146" i="14"/>
  <c r="CI146" i="14"/>
  <c r="DF146" i="14"/>
  <c r="EK146" i="14"/>
  <c r="AS146" i="14"/>
  <c r="BX146" i="14"/>
  <c r="CU146" i="14"/>
  <c r="CL146" i="14"/>
  <c r="DA146" i="14"/>
  <c r="EF146" i="14"/>
  <c r="AN146" i="14"/>
  <c r="CA146" i="14"/>
  <c r="CP146" i="14"/>
  <c r="EC146" i="14"/>
  <c r="AK146" i="14"/>
  <c r="BP146" i="14"/>
  <c r="CE146" i="14"/>
  <c r="AX146" i="14"/>
  <c r="CC146" i="14"/>
  <c r="DH146" i="14"/>
  <c r="EM146" i="14"/>
  <c r="AM146" i="14"/>
  <c r="BR146" i="14"/>
  <c r="DE146" i="14"/>
  <c r="EB146" i="14"/>
  <c r="AB146" i="14"/>
  <c r="BG146" i="14"/>
  <c r="CK146" i="14"/>
  <c r="DM146" i="14"/>
  <c r="DX146" i="14"/>
  <c r="AC146" i="14"/>
  <c r="DP146" i="14"/>
  <c r="U146" i="14"/>
  <c r="AF146" i="14"/>
  <c r="AZ146" i="14"/>
  <c r="X146" i="14"/>
  <c r="AJ146" i="14"/>
  <c r="BK146" i="14"/>
  <c r="BW146" i="14"/>
  <c r="AU146" i="14"/>
  <c r="BO146" i="14"/>
  <c r="BF146" i="14"/>
  <c r="BZ146" i="14"/>
  <c r="CS146" i="14"/>
  <c r="DU146" i="14"/>
  <c r="CH146" i="14"/>
  <c r="BV146" i="14"/>
  <c r="BZ314" i="14"/>
  <c r="EC314" i="14"/>
  <c r="BA314" i="14"/>
  <c r="CV314" i="14"/>
  <c r="T314" i="14"/>
  <c r="BO314" i="14"/>
  <c r="DJ314" i="14"/>
  <c r="AH314" i="14"/>
  <c r="CC314" i="14"/>
  <c r="EE314" i="14"/>
  <c r="BC314" i="14"/>
  <c r="X314" i="14"/>
  <c r="BD314" i="14"/>
  <c r="N314" i="14"/>
  <c r="CS314" i="14"/>
  <c r="AP314" i="14"/>
  <c r="BR314" i="14"/>
  <c r="DU314" i="14"/>
  <c r="AS314" i="14"/>
  <c r="CN314" i="14"/>
  <c r="EI314" i="14"/>
  <c r="BG314" i="14"/>
  <c r="DB314" i="14"/>
  <c r="Z314" i="14"/>
  <c r="BU314" i="14"/>
  <c r="DW314" i="14"/>
  <c r="AU314" i="14"/>
  <c r="CB314" i="14"/>
  <c r="AJ314" i="14"/>
  <c r="AF314" i="14"/>
  <c r="AB314" i="14"/>
  <c r="DP314" i="14"/>
  <c r="EL314" i="14"/>
  <c r="BJ314" i="14"/>
  <c r="DM314" i="14"/>
  <c r="AK314" i="14"/>
  <c r="CF314" i="14"/>
  <c r="EA314" i="14"/>
  <c r="AY314" i="14"/>
  <c r="CT314" i="14"/>
  <c r="R314" i="14"/>
  <c r="BM314" i="14"/>
  <c r="DO314" i="14"/>
  <c r="AM314" i="14"/>
  <c r="P314" i="14"/>
  <c r="CE314" i="14"/>
  <c r="DR314" i="14"/>
  <c r="ED314" i="14"/>
  <c r="BB314" i="14"/>
  <c r="DE314" i="14"/>
  <c r="AC314" i="14"/>
  <c r="BX314" i="14"/>
  <c r="DS314" i="14"/>
  <c r="AQ314" i="14"/>
  <c r="CL314" i="14"/>
  <c r="EG314" i="14"/>
  <c r="BE314" i="14"/>
  <c r="DG314" i="14"/>
  <c r="AE314" i="14"/>
  <c r="EF314" i="14"/>
  <c r="CP314" i="14"/>
  <c r="DL314" i="14"/>
  <c r="Q314" i="14"/>
  <c r="DD314" i="14"/>
  <c r="CJ314" i="14"/>
  <c r="DV314" i="14"/>
  <c r="AT314" i="14"/>
  <c r="CW314" i="14"/>
  <c r="U314" i="14"/>
  <c r="BP314" i="14"/>
  <c r="DK314" i="14"/>
  <c r="AI314" i="14"/>
  <c r="CD314" i="14"/>
  <c r="DY314" i="14"/>
  <c r="AW314" i="14"/>
  <c r="CY314" i="14"/>
  <c r="W314" i="14"/>
  <c r="BT314" i="14"/>
  <c r="AX314" i="14"/>
  <c r="CH314" i="14"/>
  <c r="CK314" i="14"/>
  <c r="DN314" i="14"/>
  <c r="AL314" i="14"/>
  <c r="CO314" i="14"/>
  <c r="EJ314" i="14"/>
  <c r="BH314" i="14"/>
  <c r="DC314" i="14"/>
  <c r="AA314" i="14"/>
  <c r="BV314" i="14"/>
  <c r="DQ314" i="14"/>
  <c r="AO314" i="14"/>
  <c r="CQ314" i="14"/>
  <c r="CZ314" i="14"/>
  <c r="DX314" i="14"/>
  <c r="DZ314" i="14"/>
  <c r="BI314" i="14"/>
  <c r="EM314" i="14"/>
  <c r="DF314" i="14"/>
  <c r="AD314" i="14"/>
  <c r="CG314" i="14"/>
  <c r="EB314" i="14"/>
  <c r="AZ314" i="14"/>
  <c r="CU314" i="14"/>
  <c r="S314" i="14"/>
  <c r="BN314" i="14"/>
  <c r="DI314" i="14"/>
  <c r="AG314" i="14"/>
  <c r="CI314" i="14"/>
  <c r="AN314" i="14"/>
  <c r="BL314" i="14"/>
  <c r="BQ314" i="14"/>
  <c r="BS314" i="14"/>
  <c r="BW314" i="14"/>
  <c r="CX314" i="14"/>
  <c r="V314" i="14"/>
  <c r="BY314" i="14"/>
  <c r="DT314" i="14"/>
  <c r="AR314" i="14"/>
  <c r="CM314" i="14"/>
  <c r="EH314" i="14"/>
  <c r="BF314" i="14"/>
  <c r="DA314" i="14"/>
  <c r="Y314" i="14"/>
  <c r="CA314" i="14"/>
  <c r="CR314" i="14"/>
  <c r="DH314" i="14"/>
  <c r="AV314" i="14"/>
  <c r="EK314" i="14"/>
  <c r="BK314" i="14"/>
  <c r="DB138" i="14"/>
  <c r="Z138" i="14"/>
  <c r="BU138" i="14"/>
  <c r="DP138" i="14"/>
  <c r="AN138" i="14"/>
  <c r="CQ138" i="14"/>
  <c r="EL138" i="14"/>
  <c r="BJ138" i="14"/>
  <c r="DM138" i="14"/>
  <c r="AK138" i="14"/>
  <c r="CF138" i="14"/>
  <c r="EA138" i="14"/>
  <c r="AY138" i="14"/>
  <c r="AS138" i="14"/>
  <c r="CT138" i="14"/>
  <c r="R138" i="14"/>
  <c r="BM138" i="14"/>
  <c r="DH138" i="14"/>
  <c r="AF138" i="14"/>
  <c r="CI138" i="14"/>
  <c r="ED138" i="14"/>
  <c r="BB138" i="14"/>
  <c r="DE138" i="14"/>
  <c r="AC138" i="14"/>
  <c r="BX138" i="14"/>
  <c r="DS138" i="14"/>
  <c r="AQ138" i="14"/>
  <c r="DR138" i="14"/>
  <c r="BZ138" i="14"/>
  <c r="CV138" i="14"/>
  <c r="AV138" i="14"/>
  <c r="BG138" i="14"/>
  <c r="CL138" i="14"/>
  <c r="EG138" i="14"/>
  <c r="BE138" i="14"/>
  <c r="CZ138" i="14"/>
  <c r="X138" i="14"/>
  <c r="CA138" i="14"/>
  <c r="DV138" i="14"/>
  <c r="AT138" i="14"/>
  <c r="CW138" i="14"/>
  <c r="U138" i="14"/>
  <c r="BP138" i="14"/>
  <c r="DK138" i="14"/>
  <c r="AI138" i="14"/>
  <c r="CK138" i="14"/>
  <c r="BA138" i="14"/>
  <c r="CN138" i="14"/>
  <c r="CD138" i="14"/>
  <c r="DY138" i="14"/>
  <c r="AW138" i="14"/>
  <c r="CR138" i="14"/>
  <c r="P138" i="14"/>
  <c r="BS138" i="14"/>
  <c r="DN138" i="14"/>
  <c r="AL138" i="14"/>
  <c r="CO138" i="14"/>
  <c r="EJ138" i="14"/>
  <c r="BH138" i="14"/>
  <c r="DC138" i="14"/>
  <c r="AA138" i="14"/>
  <c r="DG138" i="14"/>
  <c r="DJ138" i="14"/>
  <c r="BR138" i="14"/>
  <c r="BV138" i="14"/>
  <c r="DQ138" i="14"/>
  <c r="AO138" i="14"/>
  <c r="CJ138" i="14"/>
  <c r="EM138" i="14"/>
  <c r="BK138" i="14"/>
  <c r="DF138" i="14"/>
  <c r="AD138" i="14"/>
  <c r="CG138" i="14"/>
  <c r="EB138" i="14"/>
  <c r="AZ138" i="14"/>
  <c r="CU138" i="14"/>
  <c r="S138" i="14"/>
  <c r="EF138" i="14"/>
  <c r="T138" i="14"/>
  <c r="CC138" i="14"/>
  <c r="EI138" i="14"/>
  <c r="BN138" i="14"/>
  <c r="DI138" i="14"/>
  <c r="AG138" i="14"/>
  <c r="CB138" i="14"/>
  <c r="EE138" i="14"/>
  <c r="BC138" i="14"/>
  <c r="CX138" i="14"/>
  <c r="V138" i="14"/>
  <c r="BY138" i="14"/>
  <c r="DT138" i="14"/>
  <c r="AR138" i="14"/>
  <c r="CM138" i="14"/>
  <c r="BD138" i="14"/>
  <c r="BO138" i="14"/>
  <c r="AH138" i="14"/>
  <c r="W138" i="14"/>
  <c r="EH138" i="14"/>
  <c r="BF138" i="14"/>
  <c r="DA138" i="14"/>
  <c r="Y138" i="14"/>
  <c r="BT138" i="14"/>
  <c r="DW138" i="14"/>
  <c r="AU138" i="14"/>
  <c r="CP138" i="14"/>
  <c r="N138" i="14"/>
  <c r="BQ138" i="14"/>
  <c r="DL138" i="14"/>
  <c r="AJ138" i="14"/>
  <c r="CE138" i="14"/>
  <c r="AE138" i="14"/>
  <c r="CY138" i="14"/>
  <c r="DZ138" i="14"/>
  <c r="AX138" i="14"/>
  <c r="CS138" i="14"/>
  <c r="Q138" i="14"/>
  <c r="BL138" i="14"/>
  <c r="DO138" i="14"/>
  <c r="AM138" i="14"/>
  <c r="CH138" i="14"/>
  <c r="EK138" i="14"/>
  <c r="BI138" i="14"/>
  <c r="DD138" i="14"/>
  <c r="AB138" i="14"/>
  <c r="BW138" i="14"/>
  <c r="AP138" i="14"/>
  <c r="EC138" i="14"/>
  <c r="DX138" i="14"/>
  <c r="DU138" i="14"/>
  <c r="M82" i="14"/>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D27" i="11"/>
  <c r="E26" i="11"/>
  <c r="F26" i="11" s="1"/>
  <c r="J26" i="11" s="1"/>
  <c r="K26" i="11" s="1"/>
  <c r="F22" i="14" l="1"/>
  <c r="N92" i="14"/>
  <c r="P92" i="14" s="1"/>
  <c r="N91" i="14"/>
  <c r="P91" i="14" s="1"/>
  <c r="N58" i="14"/>
  <c r="F39" i="14"/>
  <c r="U39" i="14" s="1"/>
  <c r="N50" i="14"/>
  <c r="O50" i="14" s="1"/>
  <c r="F51" i="14"/>
  <c r="N41" i="14"/>
  <c r="O41" i="14" s="1"/>
  <c r="N90" i="14"/>
  <c r="J88" i="14"/>
  <c r="L88" i="14" s="1"/>
  <c r="F626" i="14"/>
  <c r="N65" i="14"/>
  <c r="N43" i="14"/>
  <c r="F94" i="14"/>
  <c r="H94" i="14" s="1"/>
  <c r="F60" i="14"/>
  <c r="G60" i="14" s="1"/>
  <c r="J41" i="14"/>
  <c r="K41" i="14" s="1"/>
  <c r="N55" i="14"/>
  <c r="P55" i="14" s="1"/>
  <c r="J75" i="14"/>
  <c r="L75" i="14" s="1"/>
  <c r="F83" i="14"/>
  <c r="H83" i="14" s="1"/>
  <c r="G31" i="14"/>
  <c r="N36" i="14"/>
  <c r="O36" i="14" s="1"/>
  <c r="J46" i="14"/>
  <c r="F89" i="14"/>
  <c r="U89" i="14" s="1"/>
  <c r="N68" i="14"/>
  <c r="J73" i="14"/>
  <c r="L73" i="14" s="1"/>
  <c r="F85" i="14"/>
  <c r="U85" i="14" s="1"/>
  <c r="N40" i="14"/>
  <c r="F101" i="14"/>
  <c r="F91" i="14"/>
  <c r="H91" i="14" s="1"/>
  <c r="N72" i="14"/>
  <c r="P72" i="14" s="1"/>
  <c r="N69" i="14"/>
  <c r="P69" i="14" s="1"/>
  <c r="F47" i="14"/>
  <c r="H47" i="14" s="1"/>
  <c r="F65" i="14"/>
  <c r="N46" i="14"/>
  <c r="O46" i="14" s="1"/>
  <c r="N70" i="14"/>
  <c r="O70" i="14" s="1"/>
  <c r="N48" i="14"/>
  <c r="O48" i="14" s="1"/>
  <c r="J87" i="14"/>
  <c r="N93" i="14"/>
  <c r="P93" i="14" s="1"/>
  <c r="N63" i="14"/>
  <c r="P63" i="14" s="1"/>
  <c r="J39" i="14"/>
  <c r="F71" i="14"/>
  <c r="N76" i="14"/>
  <c r="N35" i="14"/>
  <c r="P35" i="14" s="1"/>
  <c r="N37" i="14"/>
  <c r="J92" i="14"/>
  <c r="F52" i="14"/>
  <c r="G52" i="14" s="1"/>
  <c r="J86" i="14"/>
  <c r="F57" i="14"/>
  <c r="H626" i="14"/>
  <c r="J70" i="14"/>
  <c r="K70" i="14" s="1"/>
  <c r="J50" i="14"/>
  <c r="K50" i="14" s="1"/>
  <c r="J78" i="14"/>
  <c r="L78" i="14" s="1"/>
  <c r="J85" i="14"/>
  <c r="L85" i="14" s="1"/>
  <c r="F86" i="14"/>
  <c r="U86" i="14" s="1"/>
  <c r="J84" i="14"/>
  <c r="L84" i="14" s="1"/>
  <c r="F38" i="14"/>
  <c r="U38" i="14" s="1"/>
  <c r="N81" i="14"/>
  <c r="P81" i="14" s="1"/>
  <c r="N77" i="14"/>
  <c r="O77" i="14" s="1"/>
  <c r="N52" i="14"/>
  <c r="O52" i="14" s="1"/>
  <c r="N47" i="14"/>
  <c r="O47" i="14" s="1"/>
  <c r="N54" i="14"/>
  <c r="P54" i="14" s="1"/>
  <c r="J54" i="14"/>
  <c r="L54" i="14" s="1"/>
  <c r="J82" i="14"/>
  <c r="L82" i="14" s="1"/>
  <c r="F37" i="14"/>
  <c r="J61" i="14"/>
  <c r="K61" i="14" s="1"/>
  <c r="F46" i="14"/>
  <c r="U46" i="14" s="1"/>
  <c r="J79" i="14"/>
  <c r="F49" i="14"/>
  <c r="H49" i="14" s="1"/>
  <c r="J80" i="14"/>
  <c r="L80" i="14" s="1"/>
  <c r="F78" i="14"/>
  <c r="N71" i="14"/>
  <c r="P71" i="14" s="1"/>
  <c r="N62" i="14"/>
  <c r="N57" i="14"/>
  <c r="N64" i="14"/>
  <c r="P64" i="14" s="1"/>
  <c r="N59" i="14"/>
  <c r="F56" i="14"/>
  <c r="J56" i="14"/>
  <c r="J63" i="14"/>
  <c r="L63" i="14" s="1"/>
  <c r="F53" i="14"/>
  <c r="G53" i="14" s="1"/>
  <c r="F55" i="14"/>
  <c r="H55" i="14" s="1"/>
  <c r="J81" i="14"/>
  <c r="K81" i="14" s="1"/>
  <c r="F36" i="14"/>
  <c r="U36" i="14" s="1"/>
  <c r="F102" i="14"/>
  <c r="N87" i="14"/>
  <c r="N78" i="14"/>
  <c r="N42" i="14"/>
  <c r="P42" i="14" s="1"/>
  <c r="N80" i="14"/>
  <c r="N75" i="14"/>
  <c r="P75" i="14" s="1"/>
  <c r="J44" i="14"/>
  <c r="L44" i="14" s="1"/>
  <c r="F41" i="14"/>
  <c r="G41" i="14" s="1"/>
  <c r="F44" i="14"/>
  <c r="G44" i="14" s="1"/>
  <c r="F70" i="14"/>
  <c r="G70" i="14" s="1"/>
  <c r="F35" i="14"/>
  <c r="H35" i="14" s="1"/>
  <c r="F62" i="14"/>
  <c r="U62" i="14" s="1"/>
  <c r="J67" i="14"/>
  <c r="K67" i="14" s="1"/>
  <c r="F627" i="14"/>
  <c r="J37" i="14"/>
  <c r="K37" i="14" s="1"/>
  <c r="N49" i="14"/>
  <c r="P49" i="14" s="1"/>
  <c r="N56" i="14"/>
  <c r="O56" i="14" s="1"/>
  <c r="N83" i="14"/>
  <c r="P83" i="14" s="1"/>
  <c r="N74" i="14"/>
  <c r="O74" i="14" s="1"/>
  <c r="N53" i="14"/>
  <c r="J62" i="14"/>
  <c r="L62" i="14" s="1"/>
  <c r="F50" i="14"/>
  <c r="J38" i="14"/>
  <c r="J65" i="14"/>
  <c r="K65" i="14" s="1"/>
  <c r="N66" i="14"/>
  <c r="O66" i="14" s="1"/>
  <c r="J57" i="14"/>
  <c r="K57" i="14" s="1"/>
  <c r="G102" i="14"/>
  <c r="F72" i="14"/>
  <c r="AA72" i="14" s="1"/>
  <c r="F59" i="14"/>
  <c r="F61" i="14"/>
  <c r="H61" i="14" s="1"/>
  <c r="J68" i="14"/>
  <c r="L68" i="14" s="1"/>
  <c r="N84" i="14"/>
  <c r="P84" i="14" s="1"/>
  <c r="F69" i="14"/>
  <c r="F80" i="14"/>
  <c r="H80" i="14" s="1"/>
  <c r="J71" i="14"/>
  <c r="N88" i="14"/>
  <c r="P88" i="14" s="1"/>
  <c r="J52" i="14"/>
  <c r="L52" i="14" s="1"/>
  <c r="F68" i="14"/>
  <c r="H68" i="14" s="1"/>
  <c r="J89" i="14"/>
  <c r="J66" i="14"/>
  <c r="K66" i="14" s="1"/>
  <c r="J64" i="14"/>
  <c r="K64" i="14" s="1"/>
  <c r="J40" i="14"/>
  <c r="J69" i="14"/>
  <c r="K69" i="14" s="1"/>
  <c r="J93" i="14"/>
  <c r="K93" i="14" s="1"/>
  <c r="J74" i="14"/>
  <c r="J76" i="14"/>
  <c r="L76" i="14" s="1"/>
  <c r="F42" i="14"/>
  <c r="N44" i="14"/>
  <c r="P44" i="14" s="1"/>
  <c r="N82" i="14"/>
  <c r="P82" i="14" s="1"/>
  <c r="N45" i="14"/>
  <c r="O45" i="14" s="1"/>
  <c r="N51" i="14"/>
  <c r="O51" i="14" s="1"/>
  <c r="N73" i="14"/>
  <c r="P73" i="14" s="1"/>
  <c r="N79" i="14"/>
  <c r="P79" i="14" s="1"/>
  <c r="N85" i="14"/>
  <c r="P85" i="14" s="1"/>
  <c r="N94" i="14"/>
  <c r="O94" i="14" s="1"/>
  <c r="F54" i="14"/>
  <c r="G54" i="14" s="1"/>
  <c r="F45" i="14"/>
  <c r="U45" i="14" s="1"/>
  <c r="F74" i="14"/>
  <c r="H74" i="14" s="1"/>
  <c r="J36" i="14"/>
  <c r="L36" i="14" s="1"/>
  <c r="J72" i="14"/>
  <c r="L72" i="14" s="1"/>
  <c r="J53" i="14"/>
  <c r="L53" i="14" s="1"/>
  <c r="J60" i="14"/>
  <c r="L60" i="14" s="1"/>
  <c r="F73" i="14"/>
  <c r="F75" i="14"/>
  <c r="H75" i="14" s="1"/>
  <c r="F82" i="14"/>
  <c r="J49" i="14"/>
  <c r="L49" i="14" s="1"/>
  <c r="F64" i="14"/>
  <c r="J95" i="14"/>
  <c r="L95" i="14" s="1"/>
  <c r="F84" i="14"/>
  <c r="H84" i="14" s="1"/>
  <c r="F77" i="14"/>
  <c r="J91" i="14"/>
  <c r="F40" i="14"/>
  <c r="G40" i="14" s="1"/>
  <c r="F95" i="14"/>
  <c r="H95" i="14" s="1"/>
  <c r="N60" i="14"/>
  <c r="P60" i="14" s="1"/>
  <c r="N39" i="14"/>
  <c r="P39" i="14" s="1"/>
  <c r="N61" i="14"/>
  <c r="P61" i="14" s="1"/>
  <c r="N67" i="14"/>
  <c r="N89" i="14"/>
  <c r="P89" i="14" s="1"/>
  <c r="N95" i="14"/>
  <c r="P95" i="14" s="1"/>
  <c r="N38" i="14"/>
  <c r="P38" i="14" s="1"/>
  <c r="J51" i="14"/>
  <c r="K51" i="14" s="1"/>
  <c r="J77" i="14"/>
  <c r="K77" i="14" s="1"/>
  <c r="F58" i="14"/>
  <c r="H58" i="14" s="1"/>
  <c r="F43" i="14"/>
  <c r="U43" i="14" s="1"/>
  <c r="J35" i="14"/>
  <c r="J55" i="14"/>
  <c r="K55" i="14" s="1"/>
  <c r="F63" i="14"/>
  <c r="F66" i="14"/>
  <c r="H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X94" i="14" s="1"/>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102" i="14"/>
  <c r="O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H70"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58" i="14"/>
  <c r="O58" i="14"/>
  <c r="H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G627" i="14"/>
  <c r="P65" i="14"/>
  <c r="O65" i="14"/>
  <c r="P87" i="14"/>
  <c r="O87" i="14"/>
  <c r="P80" i="14"/>
  <c r="P43" i="14"/>
  <c r="O43" i="14"/>
  <c r="L92" i="14"/>
  <c r="K92" i="14"/>
  <c r="L40" i="14"/>
  <c r="K40"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L87" i="14"/>
  <c r="K87" i="14"/>
  <c r="L56" i="14"/>
  <c r="K56" i="14"/>
  <c r="D629" i="14"/>
  <c r="C630" i="14"/>
  <c r="O40" i="14"/>
  <c r="P40" i="14"/>
  <c r="P37" i="14"/>
  <c r="O37" i="14"/>
  <c r="P59" i="14"/>
  <c r="O59" i="14"/>
  <c r="L86"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P78" i="14"/>
  <c r="O78" i="14"/>
  <c r="P53" i="14"/>
  <c r="O53" i="14"/>
  <c r="G56" i="14"/>
  <c r="L46" i="14"/>
  <c r="K46" i="14"/>
  <c r="U73"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E27" i="11"/>
  <c r="F27" i="11" s="1"/>
  <c r="AA87" i="14" l="1"/>
  <c r="X56" i="14"/>
  <c r="P50" i="14"/>
  <c r="U56" i="14"/>
  <c r="V56" i="14" s="1"/>
  <c r="P48" i="14"/>
  <c r="G75" i="14"/>
  <c r="H56" i="14"/>
  <c r="U70" i="14"/>
  <c r="V70" i="14" s="1"/>
  <c r="U91" i="14"/>
  <c r="G39" i="14"/>
  <c r="P70" i="14"/>
  <c r="H39" i="14"/>
  <c r="U95" i="14"/>
  <c r="G95" i="14"/>
  <c r="P52" i="14"/>
  <c r="L57" i="14"/>
  <c r="P56" i="14"/>
  <c r="G74" i="14"/>
  <c r="O93" i="14"/>
  <c r="U49" i="14"/>
  <c r="V49" i="14" s="1"/>
  <c r="O88" i="14"/>
  <c r="G49" i="14"/>
  <c r="U74" i="14"/>
  <c r="V74" i="14" s="1"/>
  <c r="O44" i="14"/>
  <c r="G66" i="14"/>
  <c r="O92" i="14"/>
  <c r="G45" i="14"/>
  <c r="AA48" i="14"/>
  <c r="AC48" i="14" s="1"/>
  <c r="U52" i="14"/>
  <c r="W52" i="14" s="1"/>
  <c r="U80" i="14"/>
  <c r="V80" i="14" s="1"/>
  <c r="H52" i="14"/>
  <c r="O42" i="14"/>
  <c r="G80" i="14"/>
  <c r="AA40" i="14"/>
  <c r="AC40" i="14" s="1"/>
  <c r="H45" i="14"/>
  <c r="O54" i="14"/>
  <c r="U44" i="14"/>
  <c r="W44" i="14" s="1"/>
  <c r="P36" i="14"/>
  <c r="P74" i="14"/>
  <c r="H44" i="14"/>
  <c r="L50" i="14"/>
  <c r="I102" i="14"/>
  <c r="K102" i="14" s="1"/>
  <c r="K85" i="14"/>
  <c r="AA78" i="14"/>
  <c r="AB78" i="14" s="1"/>
  <c r="X79" i="14"/>
  <c r="Y79" i="14" s="1"/>
  <c r="AA52" i="14"/>
  <c r="AC52" i="14" s="1"/>
  <c r="G91" i="14"/>
  <c r="AA56" i="14"/>
  <c r="AB56" i="14" s="1"/>
  <c r="X80" i="14"/>
  <c r="Y80" i="14" s="1"/>
  <c r="K80" i="14"/>
  <c r="U83" i="14"/>
  <c r="V83" i="14" s="1"/>
  <c r="G83" i="14"/>
  <c r="AA82" i="14"/>
  <c r="AB82" i="14" s="1"/>
  <c r="G35" i="14"/>
  <c r="O82" i="14"/>
  <c r="P47" i="14"/>
  <c r="G78" i="14"/>
  <c r="H78" i="14"/>
  <c r="H54" i="14"/>
  <c r="X91" i="14"/>
  <c r="Z91" i="14" s="1"/>
  <c r="U54" i="14"/>
  <c r="W54" i="14" s="1"/>
  <c r="O83" i="14"/>
  <c r="AA54" i="14"/>
  <c r="AB54" i="14" s="1"/>
  <c r="X92" i="14"/>
  <c r="Z92" i="14" s="1"/>
  <c r="X59" i="14"/>
  <c r="Y59" i="14" s="1"/>
  <c r="AA80" i="14"/>
  <c r="AC80" i="14" s="1"/>
  <c r="X86" i="14"/>
  <c r="Z86" i="14" s="1"/>
  <c r="X51" i="14"/>
  <c r="Z51" i="14" s="1"/>
  <c r="K86" i="14"/>
  <c r="O80" i="14"/>
  <c r="AA53" i="14"/>
  <c r="AC53" i="14" s="1"/>
  <c r="AA59" i="14"/>
  <c r="AB59" i="14" s="1"/>
  <c r="U51" i="14"/>
  <c r="V51" i="14" s="1"/>
  <c r="U60" i="14"/>
  <c r="V60" i="14" s="1"/>
  <c r="X62" i="14"/>
  <c r="Z62" i="14" s="1"/>
  <c r="X52" i="14"/>
  <c r="Z52" i="14" s="1"/>
  <c r="G51" i="14"/>
  <c r="H60" i="14"/>
  <c r="U59" i="14"/>
  <c r="V59" i="14" s="1"/>
  <c r="H51" i="14"/>
  <c r="G59" i="14"/>
  <c r="H59" i="14"/>
  <c r="O71" i="14"/>
  <c r="AA74" i="14"/>
  <c r="AB74" i="14" s="1"/>
  <c r="AA58" i="14"/>
  <c r="AB58" i="14" s="1"/>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B44" i="14" s="1"/>
  <c r="AA83" i="14"/>
  <c r="AB83" i="14" s="1"/>
  <c r="AA70" i="14"/>
  <c r="AC70" i="14" s="1"/>
  <c r="AA91" i="14"/>
  <c r="AC91" i="14" s="1"/>
  <c r="O91" i="14"/>
  <c r="X83" i="14"/>
  <c r="Z83" i="14" s="1"/>
  <c r="I626" i="14"/>
  <c r="H53" i="14"/>
  <c r="U53" i="14"/>
  <c r="W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36" i="14"/>
  <c r="V36" i="14"/>
  <c r="D630" i="14"/>
  <c r="C631" i="14"/>
  <c r="J229" i="14"/>
  <c r="J227" i="14"/>
  <c r="J225" i="14"/>
  <c r="J223" i="14"/>
  <c r="J219" i="14"/>
  <c r="W95" i="14"/>
  <c r="V95" i="14"/>
  <c r="W73" i="14"/>
  <c r="V73" i="14"/>
  <c r="E629" i="14"/>
  <c r="G629" i="14" s="1"/>
  <c r="F629" i="14"/>
  <c r="W91" i="14"/>
  <c r="V91" i="14"/>
  <c r="W86" i="14"/>
  <c r="V86" i="14"/>
  <c r="W38" i="14"/>
  <c r="V38" i="14"/>
  <c r="J230" i="14"/>
  <c r="J228" i="14"/>
  <c r="J226" i="14"/>
  <c r="J224" i="14"/>
  <c r="J222" i="14"/>
  <c r="J220" i="14"/>
  <c r="N629" i="14"/>
  <c r="A630" i="14"/>
  <c r="AB72" i="14"/>
  <c r="AC72"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W62" i="14"/>
  <c r="V62" i="14"/>
  <c r="Z94" i="14"/>
  <c r="Y94" i="14"/>
  <c r="E104" i="14"/>
  <c r="H104" i="14" s="1"/>
  <c r="W75" i="14"/>
  <c r="V75" i="14"/>
  <c r="AC87" i="14"/>
  <c r="AB87" i="14"/>
  <c r="W70" i="14"/>
  <c r="D105" i="14"/>
  <c r="C106" i="14"/>
  <c r="Z56" i="14"/>
  <c r="Y56" i="14"/>
  <c r="W85" i="14"/>
  <c r="V85" i="14"/>
  <c r="W39" i="14"/>
  <c r="V39" i="14"/>
  <c r="W43" i="14"/>
  <c r="V43" i="14"/>
  <c r="W45" i="14"/>
  <c r="V45" i="14"/>
  <c r="D29" i="11"/>
  <c r="E28" i="11"/>
  <c r="F28" i="11" s="1"/>
  <c r="W49" i="14" l="1"/>
  <c r="Z80" i="14"/>
  <c r="V52" i="14"/>
  <c r="W74" i="14"/>
  <c r="AB48" i="14"/>
  <c r="W80" i="14"/>
  <c r="AB40" i="14"/>
  <c r="V44" i="14"/>
  <c r="Z79" i="14"/>
  <c r="AC78" i="14"/>
  <c r="Y86" i="14"/>
  <c r="AB52" i="14"/>
  <c r="Y51" i="14"/>
  <c r="Y78" i="14"/>
  <c r="AC56" i="14"/>
  <c r="W83" i="14"/>
  <c r="AC82" i="14"/>
  <c r="W51" i="14"/>
  <c r="W78" i="14"/>
  <c r="AB80" i="14"/>
  <c r="W59" i="14"/>
  <c r="Y91" i="14"/>
  <c r="V54" i="14"/>
  <c r="AC83" i="14"/>
  <c r="AC44" i="14"/>
  <c r="AC59" i="14"/>
  <c r="Y92" i="14"/>
  <c r="AC74" i="14"/>
  <c r="W60" i="14"/>
  <c r="Y62" i="14"/>
  <c r="AC54" i="14"/>
  <c r="Z59" i="14"/>
  <c r="AC58" i="14"/>
  <c r="V66" i="14"/>
  <c r="V53" i="14"/>
  <c r="Y52" i="14"/>
  <c r="AB53" i="14"/>
  <c r="V58" i="14"/>
  <c r="AB7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E29" i="11"/>
  <c r="F29" i="11" s="1"/>
  <c r="I104" i="14" l="1"/>
  <c r="K104" i="14" s="1"/>
  <c r="HE365" i="14" s="1"/>
  <c r="J29" i="11"/>
  <c r="K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E632" i="14"/>
  <c r="H632" i="14" s="1"/>
  <c r="C109" i="14"/>
  <c r="D108" i="14"/>
  <c r="E107" i="14"/>
  <c r="G107" i="14" s="1"/>
  <c r="D32" i="11"/>
  <c r="E31" i="11"/>
  <c r="F31" i="11" s="1"/>
  <c r="J31" i="11" s="1"/>
  <c r="K31" i="11" s="1"/>
  <c r="G632" i="14" l="1"/>
  <c r="F632" i="14"/>
  <c r="I632" i="14"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E32" i="11"/>
  <c r="F32" i="11" s="1"/>
  <c r="J32" i="11" l="1"/>
  <c r="K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E33" i="11"/>
  <c r="F33" i="11" s="1"/>
  <c r="G109" i="14" l="1"/>
  <c r="GO368" i="14"/>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E34" i="11"/>
  <c r="F34" i="11" s="1"/>
  <c r="J34" i="11" l="1"/>
  <c r="K34" i="11" s="1"/>
  <c r="G110" i="14"/>
  <c r="F110" i="14"/>
  <c r="I110" i="14" s="1"/>
  <c r="K110" i="14" s="1"/>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E35" i="11"/>
  <c r="F35" i="11" s="1"/>
  <c r="J35" i="11" l="1"/>
  <c r="K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E36" i="11"/>
  <c r="F36" i="11" s="1"/>
  <c r="J36" i="11" l="1"/>
  <c r="K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E37" i="11"/>
  <c r="F37" i="11" s="1"/>
  <c r="J37" i="11" l="1"/>
  <c r="K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E38" i="11"/>
  <c r="F38" i="11" s="1"/>
  <c r="J38" i="11" l="1"/>
  <c r="K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E39" i="11"/>
  <c r="F39" i="11" s="1"/>
  <c r="F115" i="14" l="1"/>
  <c r="I115" i="14" s="1"/>
  <c r="K115" i="14" s="1"/>
  <c r="HC376" i="14" s="1"/>
  <c r="G115" i="14"/>
  <c r="GE374" i="14"/>
  <c r="J39" i="11"/>
  <c r="K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E40" i="11"/>
  <c r="F40" i="11" s="1"/>
  <c r="F641" i="14" l="1"/>
  <c r="J40" i="11"/>
  <c r="K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E41" i="11"/>
  <c r="F41" i="11" s="1"/>
  <c r="J41" i="11" l="1"/>
  <c r="K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E118" i="14"/>
  <c r="F118" i="14" s="1"/>
  <c r="N643" i="14"/>
  <c r="A644" i="14"/>
  <c r="D119" i="14"/>
  <c r="C120" i="14"/>
  <c r="D43" i="11"/>
  <c r="E42" i="11"/>
  <c r="F42" i="11" s="1"/>
  <c r="H118" i="14" l="1"/>
  <c r="I118" i="14" s="1"/>
  <c r="K118" i="14" s="1"/>
  <c r="HR379" i="14" s="1"/>
  <c r="G118" i="14"/>
  <c r="J42" i="11"/>
  <c r="K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E119" i="14"/>
  <c r="H119" i="14" s="1"/>
  <c r="D645" i="14"/>
  <c r="C646" i="14"/>
  <c r="N644" i="14"/>
  <c r="A645" i="14"/>
  <c r="E644" i="14"/>
  <c r="G644" i="14" s="1"/>
  <c r="D44" i="11"/>
  <c r="E43" i="11"/>
  <c r="F43" i="11" s="1"/>
  <c r="G119" i="14" l="1"/>
  <c r="IO378" i="14"/>
  <c r="AM378" i="14"/>
  <c r="J43" i="11"/>
  <c r="K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E44" i="11"/>
  <c r="F44" i="11" s="1"/>
  <c r="R8" i="3"/>
  <c r="B339" i="2"/>
  <c r="B338" i="2"/>
  <c r="J44" i="11" l="1"/>
  <c r="K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E45" i="11"/>
  <c r="F45" i="11" s="1"/>
  <c r="B340" i="2"/>
  <c r="B341" i="2"/>
  <c r="I120" i="14" l="1"/>
  <c r="K120" i="14" s="1"/>
  <c r="HD381" i="14" s="1"/>
  <c r="J45" i="11"/>
  <c r="K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E47" i="11"/>
  <c r="F47" i="11" s="1"/>
  <c r="B260" i="2"/>
  <c r="J47" i="11" l="1"/>
  <c r="K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D125" i="14"/>
  <c r="C126" i="14"/>
  <c r="D49" i="11"/>
  <c r="E48" i="11"/>
  <c r="F48" i="11" s="1"/>
  <c r="B261" i="2"/>
  <c r="B259" i="2"/>
  <c r="H649" i="14" l="1"/>
  <c r="G124" i="14"/>
  <c r="J48" i="11"/>
  <c r="K48" i="11" s="1"/>
  <c r="G649" i="14"/>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I124" i="14"/>
  <c r="K124" i="14" s="1"/>
  <c r="IV385" i="14" s="1"/>
  <c r="J49" i="11"/>
  <c r="K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E50" i="11"/>
  <c r="F50" i="11" s="1"/>
  <c r="B315" i="2"/>
  <c r="A332" i="2"/>
  <c r="A333" i="2"/>
  <c r="A328" i="2"/>
  <c r="B325" i="2"/>
  <c r="A331" i="2"/>
  <c r="A330" i="2"/>
  <c r="A317" i="2"/>
  <c r="A316" i="2"/>
  <c r="A321" i="2"/>
  <c r="A320" i="2"/>
  <c r="BN385" i="14" l="1"/>
  <c r="DY385" i="14"/>
  <c r="EC385" i="14"/>
  <c r="DM385" i="14"/>
  <c r="CQ385" i="14"/>
  <c r="AV385" i="14"/>
  <c r="H126" i="14"/>
  <c r="FQ385" i="14"/>
  <c r="W385" i="14"/>
  <c r="IA385" i="14"/>
  <c r="CX385" i="14"/>
  <c r="DZ385" i="14"/>
  <c r="DC385" i="14"/>
  <c r="DJ385" i="14"/>
  <c r="ED385" i="14"/>
  <c r="AX385" i="14"/>
  <c r="DT385" i="14"/>
  <c r="EY385" i="14"/>
  <c r="BH385" i="14"/>
  <c r="HW385" i="14"/>
  <c r="HY385" i="14"/>
  <c r="BP385" i="14"/>
  <c r="AF385" i="14"/>
  <c r="CM385" i="14"/>
  <c r="HC385" i="14"/>
  <c r="DU385" i="14"/>
  <c r="CS385" i="14"/>
  <c r="G385" i="14"/>
  <c r="DQ385" i="14"/>
  <c r="EU385" i="14"/>
  <c r="BY385" i="14"/>
  <c r="DW385" i="14"/>
  <c r="DR385" i="14"/>
  <c r="AM385" i="14"/>
  <c r="CA385" i="14"/>
  <c r="DV385" i="14"/>
  <c r="DI385" i="14"/>
  <c r="EW385" i="14"/>
  <c r="AA385" i="14"/>
  <c r="L385" i="14"/>
  <c r="EB385" i="14"/>
  <c r="BF385" i="14"/>
  <c r="AJ385" i="14"/>
  <c r="CY385" i="14"/>
  <c r="DG385" i="14"/>
  <c r="O385" i="14"/>
  <c r="BD385" i="14"/>
  <c r="CT385" i="14"/>
  <c r="CE385" i="14"/>
  <c r="BL385" i="14"/>
  <c r="DO385" i="14"/>
  <c r="DN385" i="14"/>
  <c r="AH385" i="14"/>
  <c r="EO385" i="14"/>
  <c r="EG385" i="14"/>
  <c r="DL385" i="14"/>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I125" i="14"/>
  <c r="K125" i="14" s="1"/>
  <c r="IV386" i="14" s="1"/>
  <c r="G126" i="14"/>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I126" i="14" l="1"/>
  <c r="K126" i="14" s="1"/>
  <c r="HI387" i="14" s="1"/>
  <c r="I651" i="14"/>
  <c r="J51" i="11"/>
  <c r="K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A387" i="14"/>
  <c r="GS387" i="14"/>
  <c r="GK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E52" i="11"/>
  <c r="F52" i="11" s="1"/>
  <c r="GC387" i="14" l="1"/>
  <c r="J52" i="11"/>
  <c r="K52" i="11" s="1"/>
  <c r="I127" i="14"/>
  <c r="K127" i="14" s="1"/>
  <c r="IL388" i="14" s="1"/>
  <c r="H128" i="14"/>
  <c r="I652" i="14"/>
  <c r="F128" i="14"/>
  <c r="H653" i="14"/>
  <c r="G653" i="14"/>
  <c r="C131" i="14"/>
  <c r="D130" i="14"/>
  <c r="E129" i="14"/>
  <c r="F129" i="14" s="1"/>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B294" i="2"/>
  <c r="E285" i="2"/>
  <c r="F285" i="2" s="1"/>
  <c r="E286" i="2"/>
  <c r="F286" i="2" s="1"/>
  <c r="B285" i="2"/>
  <c r="H129" i="14" l="1"/>
  <c r="M325" i="2"/>
  <c r="K325" i="2"/>
  <c r="N325" i="2" s="1"/>
  <c r="L325" i="2"/>
  <c r="K286" i="2"/>
  <c r="L286" i="2" s="1"/>
  <c r="N286" i="2" s="1"/>
  <c r="K364" i="2"/>
  <c r="L364" i="2" s="1"/>
  <c r="M324" i="2"/>
  <c r="L324" i="2"/>
  <c r="K324" i="2"/>
  <c r="K363" i="2"/>
  <c r="L363" i="2" s="1"/>
  <c r="K285" i="2"/>
  <c r="L285" i="2" s="1"/>
  <c r="J53" i="11"/>
  <c r="K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E54" i="11"/>
  <c r="F54" i="11" s="1"/>
  <c r="M286" i="2"/>
  <c r="N324" i="2" l="1"/>
  <c r="P324" i="2" s="1"/>
  <c r="J54" i="11"/>
  <c r="K54" i="11" s="1"/>
  <c r="M364" i="2"/>
  <c r="N364" i="2"/>
  <c r="M285" i="2"/>
  <c r="N285" i="2"/>
  <c r="P325" i="2"/>
  <c r="O325" i="2"/>
  <c r="M363" i="2"/>
  <c r="N363" i="2"/>
  <c r="O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I655" i="14"/>
  <c r="C659" i="14"/>
  <c r="D658" i="14"/>
  <c r="I656" i="14"/>
  <c r="E132" i="14"/>
  <c r="F132" i="14" s="1"/>
  <c r="D133" i="14"/>
  <c r="C134" i="14"/>
  <c r="D57" i="11"/>
  <c r="E56" i="11"/>
  <c r="F56" i="11" s="1"/>
  <c r="E288" i="2"/>
  <c r="F288" i="2" s="1"/>
  <c r="C16" i="4"/>
  <c r="C7" i="4"/>
  <c r="B279" i="2"/>
  <c r="B278" i="2"/>
  <c r="B277" i="2"/>
  <c r="M287" i="2" l="1"/>
  <c r="G657" i="14"/>
  <c r="J56" i="11"/>
  <c r="K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S61" i="2" l="1"/>
  <c r="N327" i="2"/>
  <c r="P327" i="2" s="1"/>
  <c r="N366" i="2"/>
  <c r="M366" i="2"/>
  <c r="J57" i="11"/>
  <c r="K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E58" i="11"/>
  <c r="F58" i="11" s="1"/>
  <c r="E290" i="2"/>
  <c r="F290" i="2" s="1"/>
  <c r="B266" i="2"/>
  <c r="L289" i="2" l="1"/>
  <c r="O327" i="2"/>
  <c r="N328" i="2"/>
  <c r="O328" i="2" s="1"/>
  <c r="L367" i="2"/>
  <c r="N367" i="2" s="1"/>
  <c r="M329" i="2"/>
  <c r="K329" i="2"/>
  <c r="L329" i="2"/>
  <c r="K290" i="2"/>
  <c r="L290" i="2" s="1"/>
  <c r="N290" i="2" s="1"/>
  <c r="K368" i="2"/>
  <c r="L368" i="2" s="1"/>
  <c r="J58" i="11"/>
  <c r="K58" i="11" s="1"/>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E59" i="11"/>
  <c r="F59" i="11" s="1"/>
  <c r="D60" i="11"/>
  <c r="E291" i="2"/>
  <c r="F291" i="2" s="1"/>
  <c r="B262" i="2"/>
  <c r="B263" i="2" s="1"/>
  <c r="N329" i="2" l="1"/>
  <c r="F660" i="14"/>
  <c r="M367" i="2"/>
  <c r="I659" i="14"/>
  <c r="P328" i="2"/>
  <c r="M290" i="2"/>
  <c r="N289" i="2"/>
  <c r="M289" i="2"/>
  <c r="J59" i="11"/>
  <c r="K59" i="11" s="1"/>
  <c r="N368" i="2"/>
  <c r="M368" i="2"/>
  <c r="O329" i="2"/>
  <c r="P329" i="2"/>
  <c r="M330" i="2"/>
  <c r="K369" i="2"/>
  <c r="K291" i="2"/>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E60" i="11"/>
  <c r="F60" i="11" s="1"/>
  <c r="E292" i="2"/>
  <c r="F292" i="2" s="1"/>
  <c r="B264" i="2"/>
  <c r="L291" i="2" l="1"/>
  <c r="L369" i="2"/>
  <c r="M331" i="2"/>
  <c r="L331" i="2"/>
  <c r="K331" i="2"/>
  <c r="K370" i="2"/>
  <c r="L370" i="2" s="1"/>
  <c r="K292" i="2"/>
  <c r="L292" i="2" s="1"/>
  <c r="N292" i="2" s="1"/>
  <c r="O330" i="2"/>
  <c r="P330" i="2"/>
  <c r="J60" i="11"/>
  <c r="K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E662" i="14"/>
  <c r="F662" i="14" s="1"/>
  <c r="E61" i="11"/>
  <c r="F61" i="11" s="1"/>
  <c r="D62" i="11"/>
  <c r="E293" i="2"/>
  <c r="F293" i="2" s="1"/>
  <c r="B250" i="2"/>
  <c r="B265" i="2"/>
  <c r="N331" i="2" l="1"/>
  <c r="P331" i="2" s="1"/>
  <c r="M292" i="2"/>
  <c r="H662" i="14"/>
  <c r="I662" i="14" s="1"/>
  <c r="G662" i="14"/>
  <c r="N291" i="2"/>
  <c r="M291" i="2"/>
  <c r="G137" i="14"/>
  <c r="J61" i="11"/>
  <c r="K61" i="11" s="1"/>
  <c r="M370" i="2"/>
  <c r="N370" i="2"/>
  <c r="O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E62" i="11"/>
  <c r="F62" i="11" s="1"/>
  <c r="E294" i="2"/>
  <c r="F294" i="2" s="1"/>
  <c r="L293" i="2" l="1"/>
  <c r="N332" i="2"/>
  <c r="O332" i="2" s="1"/>
  <c r="L371" i="2"/>
  <c r="N371" i="2" s="1"/>
  <c r="M333" i="2"/>
  <c r="K372" i="2"/>
  <c r="K333" i="2"/>
  <c r="K294" i="2"/>
  <c r="L294" i="2" s="1"/>
  <c r="N294" i="2" s="1"/>
  <c r="L333" i="2"/>
  <c r="J62" i="11"/>
  <c r="K62" i="11" s="1"/>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E295" i="2"/>
  <c r="F295" i="2" s="1"/>
  <c r="M294" i="2" l="1"/>
  <c r="P332" i="2"/>
  <c r="L372" i="2"/>
  <c r="N372" i="2" s="1"/>
  <c r="M371" i="2"/>
  <c r="N333" i="2"/>
  <c r="O333" i="2" s="1"/>
  <c r="N293" i="2"/>
  <c r="M293" i="2"/>
  <c r="J63" i="11"/>
  <c r="K63" i="11" s="1"/>
  <c r="M334" i="2"/>
  <c r="K373" i="2"/>
  <c r="K295" i="2"/>
  <c r="L334" i="2"/>
  <c r="K334"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E64" i="11"/>
  <c r="F64" i="11" s="1"/>
  <c r="E296" i="2"/>
  <c r="F296" i="2" s="1"/>
  <c r="M372" i="2" l="1"/>
  <c r="N334" i="2"/>
  <c r="O334" i="2" s="1"/>
  <c r="L295" i="2"/>
  <c r="N295" i="2" s="1"/>
  <c r="L373" i="2"/>
  <c r="N373" i="2" s="1"/>
  <c r="P333" i="2"/>
  <c r="M335" i="2"/>
  <c r="K374" i="2"/>
  <c r="K335" i="2"/>
  <c r="L335" i="2"/>
  <c r="K296" i="2"/>
  <c r="L296" i="2" s="1"/>
  <c r="N296" i="2" s="1"/>
  <c r="P334" i="2"/>
  <c r="J64" i="11"/>
  <c r="K64" i="11" s="1"/>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M295" i="2"/>
  <c r="E297" i="2"/>
  <c r="F297" i="2" s="1"/>
  <c r="L374" i="2" l="1"/>
  <c r="N374" i="2" s="1"/>
  <c r="M336" i="2"/>
  <c r="K375" i="2"/>
  <c r="L375" i="2" s="1"/>
  <c r="K297" i="2"/>
  <c r="L297" i="2" s="1"/>
  <c r="L336" i="2"/>
  <c r="K336" i="2"/>
  <c r="N336" i="2" s="1"/>
  <c r="J65" i="11"/>
  <c r="K65" i="11" s="1"/>
  <c r="N335"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E66" i="11"/>
  <c r="F66" i="11" s="1"/>
  <c r="M296" i="2"/>
  <c r="N297" i="2"/>
  <c r="E298" i="2"/>
  <c r="F298" i="2" s="1"/>
  <c r="C27" i="1"/>
  <c r="I141" i="14" l="1"/>
  <c r="K141" i="14" s="1"/>
  <c r="JB402" i="14" s="1"/>
  <c r="O335" i="2"/>
  <c r="P335" i="2"/>
  <c r="P336" i="2"/>
  <c r="O336" i="2"/>
  <c r="N375" i="2"/>
  <c r="M375" i="2"/>
  <c r="M337" i="2"/>
  <c r="L337" i="2"/>
  <c r="K298" i="2"/>
  <c r="K337" i="2"/>
  <c r="K376" i="2"/>
  <c r="J66" i="11"/>
  <c r="K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V402" i="14"/>
  <c r="GR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E67" i="11"/>
  <c r="F67" i="11" s="1"/>
  <c r="B249" i="2"/>
  <c r="B251" i="2" s="1"/>
  <c r="M297" i="2"/>
  <c r="E299" i="2"/>
  <c r="F299" i="2" s="1"/>
  <c r="D227" i="2"/>
  <c r="D228" i="2"/>
  <c r="D229" i="2"/>
  <c r="D230" i="2"/>
  <c r="D231" i="2"/>
  <c r="D232" i="2"/>
  <c r="D233" i="2"/>
  <c r="D226" i="2"/>
  <c r="EN402" i="14" l="1"/>
  <c r="AF402" i="14"/>
  <c r="L298" i="2"/>
  <c r="N298" i="2" s="1"/>
  <c r="L376" i="2"/>
  <c r="BA402" i="14"/>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M338" i="2"/>
  <c r="K377" i="2"/>
  <c r="L377" i="2" s="1"/>
  <c r="K299" i="2"/>
  <c r="L299" i="2" s="1"/>
  <c r="N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M298" i="2"/>
  <c r="E300" i="2"/>
  <c r="F300" i="2" s="1"/>
  <c r="B267" i="2"/>
  <c r="B270" i="2" s="1"/>
  <c r="B268" i="2"/>
  <c r="I143" i="14" l="1"/>
  <c r="K143" i="14" s="1"/>
  <c r="HS404" i="14" s="1"/>
  <c r="O338" i="2"/>
  <c r="P338" i="2"/>
  <c r="J68" i="11"/>
  <c r="K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M299" i="2"/>
  <c r="E301" i="2"/>
  <c r="F301" i="2" s="1"/>
  <c r="B273" i="2"/>
  <c r="B269" i="2"/>
  <c r="FL404" i="14" l="1"/>
  <c r="EX404" i="14"/>
  <c r="AN404" i="14"/>
  <c r="DR404" i="14"/>
  <c r="GG404" i="14"/>
  <c r="IW404" i="14"/>
  <c r="CS404" i="14"/>
  <c r="BQ404" i="14"/>
  <c r="L300" i="2"/>
  <c r="N300" i="2" s="1"/>
  <c r="L378" i="2"/>
  <c r="M378" i="2" s="1"/>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J69" i="11"/>
  <c r="K69" i="11" s="1"/>
  <c r="H670" i="14"/>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M300" i="2"/>
  <c r="E302" i="2"/>
  <c r="F302" i="2" s="1"/>
  <c r="B271" i="2"/>
  <c r="B272" i="2"/>
  <c r="N378" i="2" l="1"/>
  <c r="L301" i="2"/>
  <c r="N301" i="2" s="1"/>
  <c r="N340" i="2"/>
  <c r="L379" i="2"/>
  <c r="G671" i="14"/>
  <c r="I670" i="14"/>
  <c r="J70" i="11"/>
  <c r="K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M301" i="2"/>
  <c r="E303" i="2"/>
  <c r="F303" i="2" s="1"/>
  <c r="C41" i="1"/>
  <c r="N380" i="2" l="1"/>
  <c r="M380" i="2"/>
  <c r="J71" i="11"/>
  <c r="K71" i="11" s="1"/>
  <c r="N341" i="2"/>
  <c r="M342" i="2"/>
  <c r="K303" i="2"/>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M302" i="2"/>
  <c r="E304" i="2"/>
  <c r="F304" i="2" s="1"/>
  <c r="C39" i="1"/>
  <c r="L303" i="2" l="1"/>
  <c r="N303" i="2" s="1"/>
  <c r="I672" i="14"/>
  <c r="P341" i="2"/>
  <c r="O341" i="2"/>
  <c r="J72" i="11"/>
  <c r="K72" i="11" s="1"/>
  <c r="N342" i="2"/>
  <c r="M343" i="2"/>
  <c r="K382" i="2"/>
  <c r="K343" i="2"/>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M303" i="2"/>
  <c r="E305" i="2"/>
  <c r="F305" i="2" s="1"/>
  <c r="C148" i="1"/>
  <c r="N343" i="2" l="1"/>
  <c r="L382" i="2"/>
  <c r="L304" i="2"/>
  <c r="N304" i="2" s="1"/>
  <c r="I673" i="14"/>
  <c r="O343" i="2"/>
  <c r="P343" i="2"/>
  <c r="N382" i="2"/>
  <c r="M382" i="2"/>
  <c r="M344" i="2"/>
  <c r="K305" i="2"/>
  <c r="K383" i="2"/>
  <c r="K344" i="2"/>
  <c r="L344" i="2"/>
  <c r="O342" i="2"/>
  <c r="P342" i="2"/>
  <c r="J73" i="11"/>
  <c r="K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M304" i="2"/>
  <c r="E306" i="2"/>
  <c r="F306" i="2" s="1"/>
  <c r="R13" i="3"/>
  <c r="R12" i="3"/>
  <c r="R11" i="3"/>
  <c r="R10" i="3"/>
  <c r="R9" i="3"/>
  <c r="R7" i="3"/>
  <c r="L305" i="2" l="1"/>
  <c r="N305" i="2" s="1"/>
  <c r="N344" i="2"/>
  <c r="O344" i="2" s="1"/>
  <c r="L383" i="2"/>
  <c r="N383" i="2" s="1"/>
  <c r="J74" i="11"/>
  <c r="K74" i="11" s="1"/>
  <c r="M345" i="2"/>
  <c r="K384" i="2"/>
  <c r="L384" i="2" s="1"/>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M305" i="2"/>
  <c r="E307" i="2"/>
  <c r="F307" i="2" s="1"/>
  <c r="M383" i="2" l="1"/>
  <c r="P344" i="2"/>
  <c r="L306" i="2"/>
  <c r="N306" i="2" s="1"/>
  <c r="N345" i="2"/>
  <c r="O345" i="2" s="1"/>
  <c r="J75" i="11"/>
  <c r="K75" i="11" s="1"/>
  <c r="N384" i="2"/>
  <c r="M384" i="2"/>
  <c r="M346" i="2"/>
  <c r="L346" i="2"/>
  <c r="K346" i="2"/>
  <c r="K385" i="2"/>
  <c r="K307" i="2"/>
  <c r="L307" i="2" s="1"/>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M306" i="2"/>
  <c r="N307" i="2"/>
  <c r="E308" i="2"/>
  <c r="F308" i="2" s="1"/>
  <c r="C58" i="1"/>
  <c r="N346" i="2" l="1"/>
  <c r="P345" i="2"/>
  <c r="L385" i="2"/>
  <c r="N385" i="2" s="1"/>
  <c r="O346" i="2"/>
  <c r="P346" i="2"/>
  <c r="M347" i="2"/>
  <c r="L347" i="2"/>
  <c r="K347" i="2"/>
  <c r="N347" i="2" s="1"/>
  <c r="K386" i="2"/>
  <c r="K308" i="2"/>
  <c r="J76" i="11"/>
  <c r="K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M307" i="2"/>
  <c r="E309" i="2"/>
  <c r="F309" i="2" s="1"/>
  <c r="C149" i="1"/>
  <c r="M385" i="2" l="1"/>
  <c r="L308" i="2"/>
  <c r="N308" i="2" s="1"/>
  <c r="L386" i="2"/>
  <c r="J77" i="11"/>
  <c r="K77" i="11" s="1"/>
  <c r="M386" i="2"/>
  <c r="N386" i="2"/>
  <c r="O347" i="2"/>
  <c r="P347" i="2"/>
  <c r="M348" i="2"/>
  <c r="K309" i="2"/>
  <c r="K387" i="2"/>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M308" i="2"/>
  <c r="E310" i="2"/>
  <c r="F310" i="2" s="1"/>
  <c r="C140" i="1"/>
  <c r="C47" i="1"/>
  <c r="AC66" i="2"/>
  <c r="F66" i="2"/>
  <c r="Z67" i="2"/>
  <c r="AA67" i="2" s="1"/>
  <c r="X67" i="2"/>
  <c r="X68" i="2" s="1"/>
  <c r="X69" i="2" s="1"/>
  <c r="X70" i="2" s="1"/>
  <c r="X71" i="2" s="1"/>
  <c r="X72" i="2" s="1"/>
  <c r="X73" i="2" s="1"/>
  <c r="X74" i="2" s="1"/>
  <c r="X77" i="2" s="1"/>
  <c r="X78" i="2" s="1"/>
  <c r="X81" i="2" s="1"/>
  <c r="C67" i="2"/>
  <c r="D67" i="2" s="1"/>
  <c r="B67" i="2"/>
  <c r="G67" i="2"/>
  <c r="Y67" i="2"/>
  <c r="B68" i="2"/>
  <c r="G68" i="2"/>
  <c r="Y68" i="2"/>
  <c r="B69" i="2"/>
  <c r="G69" i="2"/>
  <c r="Y69" i="2"/>
  <c r="B70" i="2"/>
  <c r="G70" i="2"/>
  <c r="Y70" i="2"/>
  <c r="B71" i="2"/>
  <c r="G71" i="2"/>
  <c r="Y71" i="2"/>
  <c r="B72" i="2"/>
  <c r="G72" i="2"/>
  <c r="Y72" i="2"/>
  <c r="B73" i="2"/>
  <c r="G73" i="2"/>
  <c r="Y73" i="2"/>
  <c r="B74" i="2"/>
  <c r="G74" i="2"/>
  <c r="Y74" i="2"/>
  <c r="B77" i="2"/>
  <c r="G77" i="2"/>
  <c r="Y77" i="2"/>
  <c r="B78" i="2"/>
  <c r="G78" i="2"/>
  <c r="Y78" i="2"/>
  <c r="B81" i="2"/>
  <c r="G81" i="2"/>
  <c r="Y81" i="2"/>
  <c r="B82" i="2"/>
  <c r="G82" i="2"/>
  <c r="Y82" i="2"/>
  <c r="B83" i="2"/>
  <c r="G83" i="2"/>
  <c r="Y83" i="2"/>
  <c r="B84" i="2"/>
  <c r="G84" i="2"/>
  <c r="Y84" i="2"/>
  <c r="B85" i="2"/>
  <c r="G85" i="2"/>
  <c r="Y85" i="2"/>
  <c r="B86" i="2"/>
  <c r="G86" i="2"/>
  <c r="Y86" i="2"/>
  <c r="B87" i="2"/>
  <c r="G87" i="2"/>
  <c r="Y87" i="2"/>
  <c r="B88" i="2"/>
  <c r="G88" i="2"/>
  <c r="Y88" i="2"/>
  <c r="B89" i="2"/>
  <c r="G89" i="2"/>
  <c r="Y89" i="2"/>
  <c r="B90" i="2"/>
  <c r="G90" i="2"/>
  <c r="Y90" i="2"/>
  <c r="B91" i="2"/>
  <c r="G91" i="2"/>
  <c r="Y91" i="2"/>
  <c r="B92" i="2"/>
  <c r="G92" i="2"/>
  <c r="Y92" i="2"/>
  <c r="B93" i="2"/>
  <c r="G93" i="2"/>
  <c r="Y93" i="2"/>
  <c r="B94" i="2"/>
  <c r="G94" i="2"/>
  <c r="Y94" i="2"/>
  <c r="B95" i="2"/>
  <c r="G95" i="2"/>
  <c r="Y95" i="2"/>
  <c r="B96" i="2"/>
  <c r="G96" i="2"/>
  <c r="Y96" i="2"/>
  <c r="B97" i="2"/>
  <c r="G97" i="2"/>
  <c r="Y97" i="2"/>
  <c r="B98" i="2"/>
  <c r="G98" i="2"/>
  <c r="Y98" i="2"/>
  <c r="B99" i="2"/>
  <c r="G99" i="2"/>
  <c r="Y99" i="2"/>
  <c r="B100" i="2"/>
  <c r="G100" i="2"/>
  <c r="Y100" i="2"/>
  <c r="B101" i="2"/>
  <c r="G101" i="2"/>
  <c r="Y101" i="2"/>
  <c r="B102" i="2"/>
  <c r="G102" i="2"/>
  <c r="Y102" i="2"/>
  <c r="B103" i="2"/>
  <c r="G103" i="2"/>
  <c r="Y103" i="2"/>
  <c r="B104" i="2"/>
  <c r="G104" i="2"/>
  <c r="Y104" i="2"/>
  <c r="B105" i="2"/>
  <c r="G105" i="2"/>
  <c r="Y105" i="2"/>
  <c r="B106" i="2"/>
  <c r="G106" i="2"/>
  <c r="Y106" i="2"/>
  <c r="B107" i="2"/>
  <c r="G107" i="2"/>
  <c r="Y107" i="2"/>
  <c r="B108" i="2"/>
  <c r="G108" i="2"/>
  <c r="Y108" i="2"/>
  <c r="B109" i="2"/>
  <c r="G109" i="2"/>
  <c r="Y109" i="2"/>
  <c r="B110" i="2"/>
  <c r="G110" i="2"/>
  <c r="Y110" i="2"/>
  <c r="B111" i="2"/>
  <c r="G111" i="2"/>
  <c r="Y111" i="2"/>
  <c r="B112" i="2"/>
  <c r="G112" i="2"/>
  <c r="Y112" i="2"/>
  <c r="B113" i="2"/>
  <c r="G113" i="2"/>
  <c r="Y113" i="2"/>
  <c r="B114" i="2"/>
  <c r="G114" i="2"/>
  <c r="Y114" i="2"/>
  <c r="B115" i="2"/>
  <c r="G115" i="2"/>
  <c r="Y115" i="2"/>
  <c r="B116" i="2"/>
  <c r="G116" i="2"/>
  <c r="Y116" i="2"/>
  <c r="B117" i="2"/>
  <c r="G117" i="2"/>
  <c r="Y117" i="2"/>
  <c r="B118" i="2"/>
  <c r="G118" i="2"/>
  <c r="Y118" i="2"/>
  <c r="B119" i="2"/>
  <c r="G119" i="2"/>
  <c r="Y119" i="2"/>
  <c r="B120" i="2"/>
  <c r="G120" i="2"/>
  <c r="Y120" i="2"/>
  <c r="B121" i="2"/>
  <c r="G121" i="2"/>
  <c r="Y121" i="2"/>
  <c r="B122" i="2"/>
  <c r="G122" i="2"/>
  <c r="Y122" i="2"/>
  <c r="B123" i="2"/>
  <c r="G123" i="2"/>
  <c r="Y123" i="2"/>
  <c r="B124" i="2"/>
  <c r="G124" i="2"/>
  <c r="Y124" i="2"/>
  <c r="B125" i="2"/>
  <c r="G125" i="2"/>
  <c r="Y125" i="2"/>
  <c r="B126" i="2"/>
  <c r="G126" i="2"/>
  <c r="Y126" i="2"/>
  <c r="B127" i="2"/>
  <c r="G127" i="2"/>
  <c r="Y127" i="2"/>
  <c r="B128" i="2"/>
  <c r="G128" i="2"/>
  <c r="Y128" i="2"/>
  <c r="B129" i="2"/>
  <c r="G129" i="2"/>
  <c r="Y129" i="2"/>
  <c r="B130" i="2"/>
  <c r="G130" i="2"/>
  <c r="Y130" i="2"/>
  <c r="B131" i="2"/>
  <c r="G131" i="2"/>
  <c r="Y131" i="2"/>
  <c r="B132" i="2"/>
  <c r="G132" i="2"/>
  <c r="Y132" i="2"/>
  <c r="B133" i="2"/>
  <c r="G133" i="2"/>
  <c r="Y133" i="2"/>
  <c r="B134" i="2"/>
  <c r="G134" i="2"/>
  <c r="Y134" i="2"/>
  <c r="B135" i="2"/>
  <c r="G135" i="2"/>
  <c r="Y135" i="2"/>
  <c r="B136" i="2"/>
  <c r="G136" i="2"/>
  <c r="Y136" i="2"/>
  <c r="B137" i="2"/>
  <c r="G137" i="2"/>
  <c r="Y137" i="2"/>
  <c r="B138" i="2"/>
  <c r="G138" i="2"/>
  <c r="Y138" i="2"/>
  <c r="B139" i="2"/>
  <c r="G139" i="2"/>
  <c r="Y139" i="2"/>
  <c r="B140" i="2"/>
  <c r="G140" i="2"/>
  <c r="Y140" i="2"/>
  <c r="B141" i="2"/>
  <c r="G141" i="2"/>
  <c r="Y141" i="2"/>
  <c r="L309" i="2" l="1"/>
  <c r="N309" i="2" s="1"/>
  <c r="N348" i="2"/>
  <c r="O348" i="2" s="1"/>
  <c r="L387" i="2"/>
  <c r="I153" i="14"/>
  <c r="K153" i="14" s="1"/>
  <c r="CL414" i="14" s="1"/>
  <c r="M349" i="2"/>
  <c r="K310" i="2"/>
  <c r="K388" i="2"/>
  <c r="L349" i="2"/>
  <c r="K349" i="2"/>
  <c r="J78" i="11"/>
  <c r="K78" i="11" s="1"/>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M309" i="2"/>
  <c r="E311" i="2"/>
  <c r="F311" i="2" s="1"/>
  <c r="F67" i="2"/>
  <c r="C68" i="2"/>
  <c r="D68" i="2" s="1"/>
  <c r="E68" i="2" s="1"/>
  <c r="AB67" i="2"/>
  <c r="Z68" i="2"/>
  <c r="AE68" i="2" s="1"/>
  <c r="AF68" i="2" s="1"/>
  <c r="AC67" i="2"/>
  <c r="AE67" i="2"/>
  <c r="AF67" i="2" s="1"/>
  <c r="X82" i="2"/>
  <c r="X83" i="2" s="1"/>
  <c r="E67" i="2"/>
  <c r="HR414" i="14" l="1"/>
  <c r="CW414" i="14"/>
  <c r="CU414" i="14"/>
  <c r="AI414" i="14"/>
  <c r="FF414" i="14"/>
  <c r="CT414" i="14"/>
  <c r="CR414" i="14"/>
  <c r="FC414" i="14"/>
  <c r="AF414" i="14"/>
  <c r="HO414" i="14"/>
  <c r="CQ414" i="14"/>
  <c r="HU414" i="14"/>
  <c r="X414" i="14"/>
  <c r="FI414" i="14"/>
  <c r="AK414" i="14"/>
  <c r="HT414" i="14"/>
  <c r="AE414" i="14"/>
  <c r="FH414" i="14"/>
  <c r="AH414" i="14"/>
  <c r="V414" i="14"/>
  <c r="HQ414" i="14"/>
  <c r="FJ414" i="14"/>
  <c r="AJ414" i="14"/>
  <c r="FE414" i="14"/>
  <c r="EO414" i="14"/>
  <c r="HV414" i="14"/>
  <c r="CX414" i="14"/>
  <c r="HS414" i="14"/>
  <c r="CS414" i="14"/>
  <c r="CV414" i="14"/>
  <c r="ES414" i="14"/>
  <c r="FD414" i="14"/>
  <c r="AL414" i="14"/>
  <c r="FG414" i="14"/>
  <c r="AG414" i="14"/>
  <c r="N349" i="2"/>
  <c r="L388" i="2"/>
  <c r="L310" i="2"/>
  <c r="N310" i="2" s="1"/>
  <c r="BJ414" i="14"/>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L350" i="2"/>
  <c r="K311" i="2"/>
  <c r="L311" i="2" s="1"/>
  <c r="N311" i="2" s="1"/>
  <c r="K389" i="2"/>
  <c r="L389" i="2" s="1"/>
  <c r="P349" i="2"/>
  <c r="O349" i="2"/>
  <c r="J79" i="11"/>
  <c r="K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E80" i="11"/>
  <c r="F80" i="11" s="1"/>
  <c r="D81" i="11"/>
  <c r="M310" i="2"/>
  <c r="E312" i="2"/>
  <c r="F312" i="2" s="1"/>
  <c r="C69" i="2"/>
  <c r="F68" i="2"/>
  <c r="AH67" i="2"/>
  <c r="AI67" i="2" s="1"/>
  <c r="AK67" i="2" s="1"/>
  <c r="AO67" i="2" s="1"/>
  <c r="M25" i="11" s="1"/>
  <c r="Z69" i="2"/>
  <c r="AA68" i="2"/>
  <c r="AB68" i="2" s="1"/>
  <c r="AC68" i="2"/>
  <c r="AH68" i="2" s="1"/>
  <c r="X84" i="2"/>
  <c r="N350" i="2" l="1"/>
  <c r="M351" i="2"/>
  <c r="L351" i="2"/>
  <c r="K390" i="2"/>
  <c r="K351" i="2"/>
  <c r="K312" i="2"/>
  <c r="M389" i="2"/>
  <c r="N389" i="2"/>
  <c r="J80" i="11"/>
  <c r="K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E81" i="11"/>
  <c r="F81" i="11" s="1"/>
  <c r="D82" i="11"/>
  <c r="C70" i="2"/>
  <c r="F69" i="2"/>
  <c r="D69" i="2"/>
  <c r="E69" i="2" s="1"/>
  <c r="M311" i="2"/>
  <c r="E313" i="2"/>
  <c r="F313" i="2" s="1"/>
  <c r="AI68" i="2"/>
  <c r="AK68" i="2" s="1"/>
  <c r="AO68" i="2" s="1"/>
  <c r="M26" i="11" s="1"/>
  <c r="AC69" i="2"/>
  <c r="AA69" i="2"/>
  <c r="AB69" i="2" s="1"/>
  <c r="Z70" i="2"/>
  <c r="AE69" i="2"/>
  <c r="AF69" i="2" s="1"/>
  <c r="X85" i="2"/>
  <c r="L312" i="2" l="1"/>
  <c r="N312" i="2" s="1"/>
  <c r="N351" i="2"/>
  <c r="O351" i="2" s="1"/>
  <c r="L390" i="2"/>
  <c r="M352" i="2"/>
  <c r="K313" i="2"/>
  <c r="L313" i="2" s="1"/>
  <c r="K391" i="2"/>
  <c r="L391" i="2" s="1"/>
  <c r="K352" i="2"/>
  <c r="N352" i="2" s="1"/>
  <c r="L352" i="2"/>
  <c r="J81" i="11"/>
  <c r="K81" i="11" s="1"/>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M312" i="2"/>
  <c r="N313" i="2"/>
  <c r="E314" i="2"/>
  <c r="F314" i="2" s="1"/>
  <c r="AH69" i="2"/>
  <c r="AI69" i="2" s="1"/>
  <c r="AK69" i="2" s="1"/>
  <c r="AO69" i="2" s="1"/>
  <c r="M27" i="11" s="1"/>
  <c r="AC70" i="2"/>
  <c r="AE70" i="2"/>
  <c r="AF70" i="2" s="1"/>
  <c r="Z71" i="2"/>
  <c r="AA70" i="2"/>
  <c r="AB70" i="2" s="1"/>
  <c r="X86" i="2"/>
  <c r="D71" i="2" l="1"/>
  <c r="E71" i="2" s="1"/>
  <c r="C72" i="2"/>
  <c r="J82" i="11"/>
  <c r="K82" i="11" s="1"/>
  <c r="O352" i="2"/>
  <c r="P352" i="2"/>
  <c r="M391" i="2"/>
  <c r="N391" i="2"/>
  <c r="M353" i="2"/>
  <c r="K392" i="2"/>
  <c r="L353" i="2"/>
  <c r="K353" i="2"/>
  <c r="K314" i="2"/>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M313" i="2"/>
  <c r="E315" i="2"/>
  <c r="F315" i="2" s="1"/>
  <c r="C73" i="2"/>
  <c r="D72" i="2"/>
  <c r="E72" i="2" s="1"/>
  <c r="F72" i="2"/>
  <c r="AC71" i="2"/>
  <c r="AA71" i="2"/>
  <c r="AB71" i="2" s="1"/>
  <c r="Z72" i="2"/>
  <c r="AE71" i="2"/>
  <c r="AF71" i="2" s="1"/>
  <c r="AH70" i="2"/>
  <c r="AI70" i="2" s="1"/>
  <c r="AK70" i="2" s="1"/>
  <c r="AO70" i="2" s="1"/>
  <c r="M28" i="11" s="1"/>
  <c r="X87" i="2"/>
  <c r="L314" i="2" l="1"/>
  <c r="N314" i="2" s="1"/>
  <c r="N353" i="2"/>
  <c r="P353" i="2" s="1"/>
  <c r="L392" i="2"/>
  <c r="N392" i="2" s="1"/>
  <c r="M354" i="2"/>
  <c r="L354" i="2"/>
  <c r="K354" i="2"/>
  <c r="K393" i="2"/>
  <c r="L393" i="2" s="1"/>
  <c r="K315" i="2"/>
  <c r="L315" i="2" s="1"/>
  <c r="N315" i="2" s="1"/>
  <c r="J83" i="11"/>
  <c r="K83" i="11" s="1"/>
  <c r="O353"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M314" i="2"/>
  <c r="E316" i="2"/>
  <c r="F316" i="2" s="1"/>
  <c r="AH71" i="2"/>
  <c r="AI71" i="2" s="1"/>
  <c r="AK71" i="2" s="1"/>
  <c r="AO71" i="2" s="1"/>
  <c r="M29" i="11" s="1"/>
  <c r="F73" i="2"/>
  <c r="C74" i="2"/>
  <c r="D73" i="2"/>
  <c r="E73" i="2" s="1"/>
  <c r="AC72" i="2"/>
  <c r="Z73" i="2"/>
  <c r="AA72" i="2"/>
  <c r="AB72" i="2" s="1"/>
  <c r="AE72" i="2"/>
  <c r="AF72" i="2" s="1"/>
  <c r="X88" i="2"/>
  <c r="M355" i="2" l="1"/>
  <c r="K316" i="2"/>
  <c r="L316" i="2" s="1"/>
  <c r="L355" i="2"/>
  <c r="K355" i="2"/>
  <c r="K394" i="2"/>
  <c r="N393" i="2"/>
  <c r="M393" i="2"/>
  <c r="J84" i="11"/>
  <c r="K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M315" i="2"/>
  <c r="N316" i="2"/>
  <c r="E317" i="2"/>
  <c r="F317" i="2" s="1"/>
  <c r="AH72" i="2"/>
  <c r="AI72" i="2" s="1"/>
  <c r="AK72" i="2" s="1"/>
  <c r="AO72" i="2" s="1"/>
  <c r="M30" i="11" s="1"/>
  <c r="F74" i="2"/>
  <c r="C77" i="2"/>
  <c r="D74" i="2"/>
  <c r="E74" i="2" s="1"/>
  <c r="AC73" i="2"/>
  <c r="AA73" i="2"/>
  <c r="AB73" i="2" s="1"/>
  <c r="Z74" i="2"/>
  <c r="AE73" i="2"/>
  <c r="AF73" i="2" s="1"/>
  <c r="X89" i="2"/>
  <c r="L394" i="2" l="1"/>
  <c r="N355" i="2"/>
  <c r="O355" i="2" s="1"/>
  <c r="M356" i="2"/>
  <c r="K317" i="2"/>
  <c r="K395" i="2"/>
  <c r="K356" i="2"/>
  <c r="L356" i="2"/>
  <c r="M394" i="2"/>
  <c r="N394" i="2"/>
  <c r="P354" i="2"/>
  <c r="O354" i="2"/>
  <c r="J85" i="11"/>
  <c r="K85" i="11" s="1"/>
  <c r="F161" i="14"/>
  <c r="G161" i="14"/>
  <c r="I160" i="14"/>
  <c r="K160" i="14" s="1"/>
  <c r="II421" i="14" s="1"/>
  <c r="I685" i="14"/>
  <c r="K685" i="14" s="1"/>
  <c r="L685" i="14" s="1"/>
  <c r="G686"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M316" i="2"/>
  <c r="E318" i="2"/>
  <c r="F318" i="2" s="1"/>
  <c r="AH73" i="2"/>
  <c r="AI73" i="2" s="1"/>
  <c r="AK73" i="2" s="1"/>
  <c r="AO73" i="2" s="1"/>
  <c r="M31" i="11" s="1"/>
  <c r="C78" i="2"/>
  <c r="F77" i="2"/>
  <c r="D77" i="2"/>
  <c r="E77" i="2" s="1"/>
  <c r="AC74" i="2"/>
  <c r="AA74" i="2"/>
  <c r="AB74" i="2" s="1"/>
  <c r="Z77" i="2"/>
  <c r="AE74" i="2"/>
  <c r="AF74" i="2" s="1"/>
  <c r="X90" i="2"/>
  <c r="P355" i="2" l="1"/>
  <c r="N356" i="2"/>
  <c r="O356" i="2" s="1"/>
  <c r="L395" i="2"/>
  <c r="N395" i="2" s="1"/>
  <c r="L317" i="2"/>
  <c r="N317" i="2" s="1"/>
  <c r="G162" i="14"/>
  <c r="J86" i="11"/>
  <c r="K86" i="11" s="1"/>
  <c r="M357" i="2"/>
  <c r="L357" i="2"/>
  <c r="K318" i="2"/>
  <c r="K396" i="2"/>
  <c r="K357" i="2"/>
  <c r="F162" i="14"/>
  <c r="I162" i="14" s="1"/>
  <c r="K162" i="14" s="1"/>
  <c r="II423" i="14" s="1"/>
  <c r="M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E163" i="14"/>
  <c r="H163" i="14" s="1"/>
  <c r="E87" i="11"/>
  <c r="F87" i="11" s="1"/>
  <c r="D88" i="11"/>
  <c r="M317" i="2"/>
  <c r="E319" i="2"/>
  <c r="F319" i="2" s="1"/>
  <c r="AH74" i="2"/>
  <c r="AI74" i="2" s="1"/>
  <c r="AK74" i="2" s="1"/>
  <c r="AO74" i="2" s="1"/>
  <c r="M32" i="11" s="1"/>
  <c r="D78" i="2"/>
  <c r="E78" i="2" s="1"/>
  <c r="C81" i="2"/>
  <c r="F78" i="2"/>
  <c r="AC77" i="2"/>
  <c r="Z78" i="2"/>
  <c r="AA77" i="2"/>
  <c r="AB77" i="2" s="1"/>
  <c r="AE77" i="2"/>
  <c r="AF77" i="2" s="1"/>
  <c r="X91" i="2"/>
  <c r="L318" i="2" l="1"/>
  <c r="N318" i="2" s="1"/>
  <c r="F688" i="14"/>
  <c r="P356" i="2"/>
  <c r="H688" i="14"/>
  <c r="N357" i="2"/>
  <c r="L396" i="2"/>
  <c r="M396" i="2" s="1"/>
  <c r="O357" i="2"/>
  <c r="P357" i="2"/>
  <c r="J87" i="11"/>
  <c r="K87" i="11" s="1"/>
  <c r="N396" i="2"/>
  <c r="M358" i="2"/>
  <c r="L358" i="2"/>
  <c r="K397" i="2"/>
  <c r="L397" i="2" s="1"/>
  <c r="K319" i="2"/>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D89" i="11"/>
  <c r="E88" i="11"/>
  <c r="F88" i="11" s="1"/>
  <c r="M318" i="2"/>
  <c r="E320" i="2"/>
  <c r="F320" i="2" s="1"/>
  <c r="AH77" i="2"/>
  <c r="AI77" i="2" s="1"/>
  <c r="AK77" i="2" s="1"/>
  <c r="AO77" i="2" s="1"/>
  <c r="M33" i="11" s="1"/>
  <c r="C82" i="2"/>
  <c r="F81" i="2"/>
  <c r="D81" i="2"/>
  <c r="E81" i="2" s="1"/>
  <c r="AC78" i="2"/>
  <c r="Z81" i="2"/>
  <c r="AA78" i="2"/>
  <c r="AB78" i="2" s="1"/>
  <c r="AE78" i="2"/>
  <c r="AF78" i="2" s="1"/>
  <c r="X92" i="2"/>
  <c r="I688" i="14" l="1"/>
  <c r="K688" i="14" s="1"/>
  <c r="L688" i="14" s="1"/>
  <c r="N358" i="2"/>
  <c r="L319" i="2"/>
  <c r="N319" i="2" s="1"/>
  <c r="I689" i="14"/>
  <c r="K689" i="14" s="1"/>
  <c r="L689" i="14" s="1"/>
  <c r="I163" i="14"/>
  <c r="K163" i="14" s="1"/>
  <c r="HP424" i="14" s="1"/>
  <c r="G164" i="14"/>
  <c r="M359" i="2"/>
  <c r="K359" i="2"/>
  <c r="K398" i="2"/>
  <c r="L398" i="2" s="1"/>
  <c r="K320" i="2"/>
  <c r="L359" i="2"/>
  <c r="P358" i="2"/>
  <c r="O358" i="2"/>
  <c r="J88" i="11"/>
  <c r="K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M319" i="2"/>
  <c r="E321" i="2"/>
  <c r="F321" i="2" s="1"/>
  <c r="AH78" i="2"/>
  <c r="AI78" i="2" s="1"/>
  <c r="AK78" i="2" s="1"/>
  <c r="AO78" i="2" s="1"/>
  <c r="M34" i="11" s="1"/>
  <c r="C83" i="2"/>
  <c r="F82" i="2"/>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K321" i="2"/>
  <c r="L320" i="2"/>
  <c r="N320" i="2" s="1"/>
  <c r="J89" i="11"/>
  <c r="K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E90" i="11"/>
  <c r="F90" i="11" s="1"/>
  <c r="M320" i="2"/>
  <c r="AH81" i="2"/>
  <c r="AI81" i="2" s="1"/>
  <c r="AK81" i="2" s="1"/>
  <c r="AO81" i="2" s="1"/>
  <c r="M35" i="11" s="1"/>
  <c r="D83" i="2"/>
  <c r="E83" i="2" s="1"/>
  <c r="C84" i="2"/>
  <c r="F83" i="2"/>
  <c r="AC82" i="2"/>
  <c r="Z83" i="2"/>
  <c r="AE82" i="2"/>
  <c r="AF82" i="2" s="1"/>
  <c r="AA82" i="2"/>
  <c r="AB82" i="2" s="1"/>
  <c r="X94" i="2"/>
  <c r="N360" i="2" l="1"/>
  <c r="L321" i="2"/>
  <c r="N321" i="2" s="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M321" i="2"/>
  <c r="AH82" i="2"/>
  <c r="AI82" i="2" s="1"/>
  <c r="AK82" i="2" s="1"/>
  <c r="AO82" i="2" s="1"/>
  <c r="M36" i="11" s="1"/>
  <c r="D84" i="2"/>
  <c r="E84" i="2" s="1"/>
  <c r="C85" i="2"/>
  <c r="F84" i="2"/>
  <c r="AC83" i="2"/>
  <c r="Z84" i="2"/>
  <c r="AE83" i="2"/>
  <c r="AF83" i="2" s="1"/>
  <c r="AA83" i="2"/>
  <c r="AB83" i="2" s="1"/>
  <c r="X95" i="2"/>
  <c r="F167" i="14" l="1"/>
  <c r="I167" i="14" s="1"/>
  <c r="K167" i="14" s="1"/>
  <c r="IV428" i="14" s="1"/>
  <c r="J91" i="11"/>
  <c r="K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E92" i="11"/>
  <c r="F92" i="11" s="1"/>
  <c r="AH83" i="2"/>
  <c r="AI83" i="2" s="1"/>
  <c r="AK83" i="2" s="1"/>
  <c r="AO83" i="2" s="1"/>
  <c r="M37" i="11" s="1"/>
  <c r="D85" i="2"/>
  <c r="E85" i="2" s="1"/>
  <c r="F85" i="2"/>
  <c r="C86" i="2"/>
  <c r="AC84" i="2"/>
  <c r="AE84" i="2"/>
  <c r="AF84" i="2" s="1"/>
  <c r="AA84" i="2"/>
  <c r="AB84" i="2" s="1"/>
  <c r="Z85" i="2"/>
  <c r="X96" i="2"/>
  <c r="G168" i="14" l="1"/>
  <c r="J92" i="11"/>
  <c r="K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E93" i="11"/>
  <c r="F93" i="11" s="1"/>
  <c r="D94" i="11"/>
  <c r="AH84" i="2"/>
  <c r="AI84" i="2" s="1"/>
  <c r="AK84" i="2" s="1"/>
  <c r="AO84" i="2" s="1"/>
  <c r="M38" i="11" s="1"/>
  <c r="D86" i="2"/>
  <c r="E86" i="2" s="1"/>
  <c r="F86" i="2"/>
  <c r="C87" i="2"/>
  <c r="AC85" i="2"/>
  <c r="Z86" i="2"/>
  <c r="AA85" i="2"/>
  <c r="AB85" i="2" s="1"/>
  <c r="AE85" i="2"/>
  <c r="AF85" i="2" s="1"/>
  <c r="X97" i="2"/>
  <c r="G169" i="14" l="1"/>
  <c r="J93" i="11"/>
  <c r="K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E94" i="11"/>
  <c r="F94" i="11" s="1"/>
  <c r="AH85" i="2"/>
  <c r="AI85" i="2" s="1"/>
  <c r="AK85" i="2" s="1"/>
  <c r="AO85" i="2" s="1"/>
  <c r="M39" i="11" s="1"/>
  <c r="D87" i="2"/>
  <c r="E87" i="2" s="1"/>
  <c r="C88" i="2"/>
  <c r="F87" i="2"/>
  <c r="AC86" i="2"/>
  <c r="Z87" i="2"/>
  <c r="AA86" i="2"/>
  <c r="AB86" i="2" s="1"/>
  <c r="AE86" i="2"/>
  <c r="AF86" i="2" s="1"/>
  <c r="X98" i="2"/>
  <c r="J94" i="11" l="1"/>
  <c r="K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C89" i="2"/>
  <c r="F88" i="2"/>
  <c r="D88" i="2"/>
  <c r="E88" i="2" s="1"/>
  <c r="AC87" i="2"/>
  <c r="Z88" i="2"/>
  <c r="AE87" i="2"/>
  <c r="AF87" i="2" s="1"/>
  <c r="AA87" i="2"/>
  <c r="AB87" i="2" s="1"/>
  <c r="X99" i="2"/>
  <c r="J95" i="11" l="1"/>
  <c r="K95" i="11" s="1"/>
  <c r="G171" i="14"/>
  <c r="I170" i="14"/>
  <c r="K170" i="14" s="1"/>
  <c r="GY431" i="14" s="1"/>
  <c r="F171" i="14"/>
  <c r="G172" i="14"/>
  <c r="E172" i="14"/>
  <c r="H172" i="14" s="1"/>
  <c r="D173" i="14"/>
  <c r="C174" i="14"/>
  <c r="AH87" i="2"/>
  <c r="AI87" i="2" s="1"/>
  <c r="AK87" i="2" s="1"/>
  <c r="AO87" i="2" s="1"/>
  <c r="M41" i="11" s="1"/>
  <c r="D89" i="2"/>
  <c r="E89" i="2" s="1"/>
  <c r="F89" i="2"/>
  <c r="C90" i="2"/>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AH88" i="2"/>
  <c r="AI88" i="2" s="1"/>
  <c r="AK88" i="2" s="1"/>
  <c r="AO88" i="2" s="1"/>
  <c r="M42" i="11" s="1"/>
  <c r="C91" i="2"/>
  <c r="F90" i="2"/>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F91" i="2"/>
  <c r="C92" i="2"/>
  <c r="D91" i="2"/>
  <c r="E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F93" i="2"/>
  <c r="C94" i="2"/>
  <c r="D93" i="2"/>
  <c r="E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D94" i="2"/>
  <c r="E94" i="2" s="1"/>
  <c r="C95" i="2"/>
  <c r="F94" i="2"/>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AH93" i="2"/>
  <c r="AI93" i="2" s="1"/>
  <c r="AK93" i="2" s="1"/>
  <c r="AO93" i="2" s="1"/>
  <c r="M47" i="11" s="1"/>
  <c r="F95" i="2"/>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AH94" i="2"/>
  <c r="AI94" i="2" s="1"/>
  <c r="AK94" i="2" s="1"/>
  <c r="AO94" i="2" s="1"/>
  <c r="M48" i="11" s="1"/>
  <c r="C97" i="2"/>
  <c r="D96" i="2"/>
  <c r="E96" i="2" s="1"/>
  <c r="F96" i="2"/>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AH95" i="2"/>
  <c r="AI95" i="2" s="1"/>
  <c r="AK95" i="2" s="1"/>
  <c r="AO95" i="2" s="1"/>
  <c r="M49" i="11" s="1"/>
  <c r="F97" i="2"/>
  <c r="D97" i="2"/>
  <c r="E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C99" i="2"/>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F99" i="2"/>
  <c r="D99" i="2"/>
  <c r="E99" i="2" s="1"/>
  <c r="C100" i="2"/>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F100" i="2"/>
  <c r="D100" i="2"/>
  <c r="E100" i="2" s="1"/>
  <c r="C101" i="2"/>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C102" i="2"/>
  <c r="D101" i="2"/>
  <c r="E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D102" i="2"/>
  <c r="E102" i="2" s="1"/>
  <c r="C103" i="2"/>
  <c r="F102" i="2"/>
  <c r="AC101" i="2"/>
  <c r="AA101" i="2"/>
  <c r="AB101" i="2" s="1"/>
  <c r="AE101" i="2"/>
  <c r="AF101" i="2" s="1"/>
  <c r="Z102" i="2"/>
  <c r="X113" i="2"/>
  <c r="I184" i="14" l="1"/>
  <c r="K184" i="14" s="1"/>
  <c r="HZ445" i="14" s="1"/>
  <c r="G185" i="14"/>
  <c r="F185" i="14"/>
  <c r="E186" i="14"/>
  <c r="G186" i="14" s="1"/>
  <c r="D187" i="14"/>
  <c r="C188" i="14"/>
  <c r="AH101" i="2"/>
  <c r="AI101" i="2" s="1"/>
  <c r="AK101" i="2" s="1"/>
  <c r="AO101" i="2" s="1"/>
  <c r="M55" i="11" s="1"/>
  <c r="D103" i="2"/>
  <c r="E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F104" i="2"/>
  <c r="D104" i="2"/>
  <c r="E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D105" i="2"/>
  <c r="E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C107" i="2"/>
  <c r="F106" i="2"/>
  <c r="D106" i="2"/>
  <c r="E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AH105" i="2"/>
  <c r="AI105" i="2" s="1"/>
  <c r="AK105" i="2" s="1"/>
  <c r="AO105" i="2" s="1"/>
  <c r="M59" i="11" s="1"/>
  <c r="D107" i="2"/>
  <c r="E107" i="2" s="1"/>
  <c r="C108" i="2"/>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C109" i="2"/>
  <c r="F108" i="2"/>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E192" i="14"/>
  <c r="F192" i="14" s="1"/>
  <c r="D193" i="14"/>
  <c r="C194" i="14"/>
  <c r="AH107" i="2"/>
  <c r="AI107" i="2" s="1"/>
  <c r="AK107" i="2" s="1"/>
  <c r="AO107" i="2" s="1"/>
  <c r="M61" i="11" s="1"/>
  <c r="D109" i="2"/>
  <c r="E109" i="2" s="1"/>
  <c r="F109" i="2"/>
  <c r="C110" i="2"/>
  <c r="AC108" i="2"/>
  <c r="AA108" i="2"/>
  <c r="AB108" i="2" s="1"/>
  <c r="Z109" i="2"/>
  <c r="AE108" i="2"/>
  <c r="AF108" i="2" s="1"/>
  <c r="X120" i="2"/>
  <c r="G192" i="14" l="1"/>
  <c r="I191" i="14"/>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F110" i="2"/>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F111" i="2"/>
  <c r="D111" i="2"/>
  <c r="E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D112" i="2"/>
  <c r="E112" i="2" s="1"/>
  <c r="C113" i="2"/>
  <c r="F112" i="2"/>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F113" i="2"/>
  <c r="C114" i="2"/>
  <c r="D113" i="2"/>
  <c r="E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C115" i="2"/>
  <c r="F114" i="2"/>
  <c r="D114" i="2"/>
  <c r="E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AH113" i="2"/>
  <c r="AI113" i="2" s="1"/>
  <c r="AK113" i="2" s="1"/>
  <c r="AO113" i="2" s="1"/>
  <c r="M67" i="11"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F116" i="2"/>
  <c r="C117" i="2"/>
  <c r="D116" i="2"/>
  <c r="E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AH115" i="2"/>
  <c r="AI115" i="2" s="1"/>
  <c r="AK115" i="2" s="1"/>
  <c r="AO115" i="2" s="1"/>
  <c r="M69" i="11" s="1"/>
  <c r="F117" i="2"/>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C119" i="2"/>
  <c r="F118" i="2"/>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AH117" i="2"/>
  <c r="AI117" i="2" s="1"/>
  <c r="AK117" i="2" s="1"/>
  <c r="AO117" i="2" s="1"/>
  <c r="M71" i="11" s="1"/>
  <c r="F119" i="2"/>
  <c r="C120" i="2"/>
  <c r="D119" i="2"/>
  <c r="E119" i="2" s="1"/>
  <c r="AC118" i="2"/>
  <c r="AA118" i="2"/>
  <c r="AB118" i="2" s="1"/>
  <c r="Z119" i="2"/>
  <c r="AE118" i="2"/>
  <c r="AF118" i="2" s="1"/>
  <c r="X130" i="2"/>
  <c r="I201" i="14" l="1"/>
  <c r="K201" i="14" s="1"/>
  <c r="EV462" i="14" s="1"/>
  <c r="G202" i="14"/>
  <c r="H202" i="14"/>
  <c r="C205" i="14"/>
  <c r="D204" i="14"/>
  <c r="E203" i="14"/>
  <c r="G203" i="14" s="1"/>
  <c r="AH118" i="2"/>
  <c r="AI118" i="2" s="1"/>
  <c r="AK118" i="2" s="1"/>
  <c r="AO118" i="2" s="1"/>
  <c r="M72" i="11" s="1"/>
  <c r="C121" i="2"/>
  <c r="F120" i="2"/>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AH119" i="2"/>
  <c r="AI119" i="2" s="1"/>
  <c r="AK119" i="2" s="1"/>
  <c r="AO119" i="2" s="1"/>
  <c r="M73" i="11" s="1"/>
  <c r="D121" i="2"/>
  <c r="E121" i="2" s="1"/>
  <c r="C122" i="2"/>
  <c r="F121" i="2"/>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AH120" i="2"/>
  <c r="AI120" i="2" s="1"/>
  <c r="AK120" i="2" s="1"/>
  <c r="AO120" i="2" s="1"/>
  <c r="M74" i="11" s="1"/>
  <c r="C123" i="2"/>
  <c r="D122" i="2"/>
  <c r="E122" i="2" s="1"/>
  <c r="F122" i="2"/>
  <c r="AC121" i="2"/>
  <c r="Z122" i="2"/>
  <c r="AA121" i="2"/>
  <c r="AB121" i="2" s="1"/>
  <c r="AE121" i="2"/>
  <c r="AF121" i="2" s="1"/>
  <c r="X133" i="2"/>
  <c r="G205" i="14" l="1"/>
  <c r="F205" i="14"/>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C124" i="2"/>
  <c r="D123" i="2"/>
  <c r="E123" i="2" s="1"/>
  <c r="F123" i="2"/>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F124" i="2"/>
  <c r="C125" i="2"/>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D125" i="2"/>
  <c r="E125" i="2" s="1"/>
  <c r="C126" i="2"/>
  <c r="F125" i="2"/>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AH124" i="2"/>
  <c r="AI124" i="2" s="1"/>
  <c r="AK124" i="2" s="1"/>
  <c r="AO124" i="2" s="1"/>
  <c r="M78" i="11" s="1"/>
  <c r="D126" i="2"/>
  <c r="E126" i="2" s="1"/>
  <c r="F126" i="2"/>
  <c r="C127" i="2"/>
  <c r="AC125" i="2"/>
  <c r="AA125" i="2"/>
  <c r="AB125" i="2" s="1"/>
  <c r="Z126" i="2"/>
  <c r="AE125" i="2"/>
  <c r="AF125" i="2" s="1"/>
  <c r="X137" i="2"/>
  <c r="I208" i="14" l="1"/>
  <c r="K208" i="14" s="1"/>
  <c r="ID469" i="14" s="1"/>
  <c r="F209" i="14"/>
  <c r="H209" i="14"/>
  <c r="E210" i="14"/>
  <c r="F210" i="14" s="1"/>
  <c r="D211" i="14"/>
  <c r="C212" i="14"/>
  <c r="AH125" i="2"/>
  <c r="AI125" i="2" s="1"/>
  <c r="AK125" i="2" s="1"/>
  <c r="AO125" i="2" s="1"/>
  <c r="M79" i="11" s="1"/>
  <c r="F127" i="2"/>
  <c r="D127" i="2"/>
  <c r="E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C130" i="2"/>
  <c r="F129" i="2"/>
  <c r="D129" i="2"/>
  <c r="E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F130" i="2"/>
  <c r="D130" i="2"/>
  <c r="E130" i="2" s="1"/>
  <c r="C131" i="2"/>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F131" i="2"/>
  <c r="D131" i="2"/>
  <c r="E131" i="2" s="1"/>
  <c r="C132" i="2"/>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D132" i="2"/>
  <c r="E132" i="2" s="1"/>
  <c r="C133" i="2"/>
  <c r="F132" i="2"/>
  <c r="AC131" i="2"/>
  <c r="AA131" i="2"/>
  <c r="AB131" i="2" s="1"/>
  <c r="Z132" i="2"/>
  <c r="AE131" i="2"/>
  <c r="AF131" i="2" s="1"/>
  <c r="B198" i="2"/>
  <c r="B197" i="2"/>
  <c r="B196" i="2"/>
  <c r="B195" i="2"/>
  <c r="C160" i="1" s="1"/>
  <c r="B194" i="2"/>
  <c r="B193" i="2"/>
  <c r="B192" i="2"/>
  <c r="B191" i="2"/>
  <c r="C151" i="1" s="1"/>
  <c r="C152" i="1" s="1"/>
  <c r="C154" i="1" s="1"/>
  <c r="B190" i="2"/>
  <c r="B189" i="2"/>
  <c r="C99" i="1" s="1"/>
  <c r="B188" i="2"/>
  <c r="B187" i="2"/>
  <c r="B186" i="2"/>
  <c r="B185" i="2"/>
  <c r="B184" i="2"/>
  <c r="B183" i="2"/>
  <c r="B182" i="2"/>
  <c r="C261" i="1" l="1"/>
  <c r="C267" i="1"/>
  <c r="C268" i="1" s="1"/>
  <c r="C265" i="1"/>
  <c r="C266" i="1" s="1"/>
  <c r="C262" i="1"/>
  <c r="C240" i="1"/>
  <c r="C241" i="1" s="1"/>
  <c r="C242" i="1" s="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AH131" i="2"/>
  <c r="AI131" i="2" s="1"/>
  <c r="AK131" i="2" s="1"/>
  <c r="AO131" i="2" s="1"/>
  <c r="M85" i="11" s="1"/>
  <c r="C134" i="2"/>
  <c r="D133" i="2"/>
  <c r="E133" i="2" s="1"/>
  <c r="F133" i="2"/>
  <c r="AC132" i="2"/>
  <c r="AA132" i="2"/>
  <c r="AB132" i="2" s="1"/>
  <c r="Z133" i="2"/>
  <c r="AE132" i="2"/>
  <c r="AF132" i="2" s="1"/>
  <c r="AA66" i="2"/>
  <c r="Y66" i="2"/>
  <c r="B66" i="2"/>
  <c r="C106" i="1" l="1"/>
  <c r="AD7" i="16" s="1" a="1"/>
  <c r="AD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C15" i="4"/>
  <c r="C22" i="4" s="1"/>
  <c r="AH132" i="2"/>
  <c r="AI132" i="2" s="1"/>
  <c r="AK132" i="2" s="1"/>
  <c r="AO132" i="2" s="1"/>
  <c r="M86" i="11" s="1"/>
  <c r="D134" i="2"/>
  <c r="E134" i="2" s="1"/>
  <c r="F134" i="2"/>
  <c r="C135" i="2"/>
  <c r="AE66" i="2"/>
  <c r="AF66" i="2" s="1"/>
  <c r="AH66" i="2" s="1"/>
  <c r="AB66" i="2"/>
  <c r="AC133" i="2"/>
  <c r="Z134" i="2"/>
  <c r="AA133" i="2"/>
  <c r="AB133" i="2" s="1"/>
  <c r="AE133" i="2"/>
  <c r="AF133" i="2" s="1"/>
  <c r="I216" i="14" l="1"/>
  <c r="K216" i="14" s="1"/>
  <c r="IF477" i="14" s="1"/>
  <c r="F217" i="14"/>
  <c r="I217" i="14" s="1"/>
  <c r="K217" i="14" s="1"/>
  <c r="IU478" i="14" s="1"/>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E218" i="14"/>
  <c r="H218" i="14" s="1"/>
  <c r="D219" i="14"/>
  <c r="C220" i="14"/>
  <c r="F135" i="2"/>
  <c r="C136" i="2"/>
  <c r="D135" i="2"/>
  <c r="E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AH134" i="2"/>
  <c r="AI134" i="2" s="1"/>
  <c r="AK134" i="2" s="1"/>
  <c r="AO134" i="2" s="1"/>
  <c r="M88" i="11" s="1"/>
  <c r="C137" i="2"/>
  <c r="D136" i="2"/>
  <c r="E136" i="2" s="1"/>
  <c r="F136" i="2"/>
  <c r="AC135" i="2"/>
  <c r="AE135" i="2"/>
  <c r="AF135" i="2" s="1"/>
  <c r="AA135" i="2"/>
  <c r="AB135" i="2" s="1"/>
  <c r="Z136" i="2"/>
  <c r="AK66" i="2"/>
  <c r="AO66" i="2" s="1"/>
  <c r="M24" i="11" s="1"/>
  <c r="D66" i="2"/>
  <c r="E66" i="2" s="1"/>
  <c r="C57" i="1"/>
  <c r="F219" i="14" l="1"/>
  <c r="I219" i="14" s="1"/>
  <c r="K219" i="14" s="1"/>
  <c r="IX480" i="14" s="1"/>
  <c r="I218" i="14"/>
  <c r="K218" i="14" s="1"/>
  <c r="IJ479" i="14" s="1"/>
  <c r="E220" i="14"/>
  <c r="G220" i="14" s="1"/>
  <c r="D221" i="14"/>
  <c r="C222" i="14"/>
  <c r="AH135" i="2"/>
  <c r="AI135" i="2" s="1"/>
  <c r="AK135" i="2" s="1"/>
  <c r="AO135" i="2" s="1"/>
  <c r="M89" i="11" s="1"/>
  <c r="C138" i="2"/>
  <c r="F137" i="2"/>
  <c r="D137" i="2"/>
  <c r="E137" i="2" s="1"/>
  <c r="AC136" i="2"/>
  <c r="AA136" i="2"/>
  <c r="AB136" i="2" s="1"/>
  <c r="AE136" i="2"/>
  <c r="AF136" i="2" s="1"/>
  <c r="Z137" i="2"/>
  <c r="F220" i="14" l="1"/>
  <c r="AN479" i="14"/>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C223" i="14"/>
  <c r="D222" i="14"/>
  <c r="E221" i="14"/>
  <c r="H221" i="14" s="1"/>
  <c r="G221" i="14"/>
  <c r="F221" i="14"/>
  <c r="C44" i="1"/>
  <c r="AH136" i="2"/>
  <c r="AI136" i="2" s="1"/>
  <c r="AK136" i="2" s="1"/>
  <c r="AO136" i="2" s="1"/>
  <c r="M90" i="11" s="1"/>
  <c r="D138" i="2"/>
  <c r="E138" i="2" s="1"/>
  <c r="F138" i="2"/>
  <c r="C139" i="2"/>
  <c r="AC137" i="2"/>
  <c r="Z138" i="2"/>
  <c r="AE137" i="2"/>
  <c r="AF137" i="2" s="1"/>
  <c r="AA137" i="2"/>
  <c r="AB137" i="2" s="1"/>
  <c r="C141" i="1"/>
  <c r="C139" i="1"/>
  <c r="C142" i="1"/>
  <c r="C43" i="1"/>
  <c r="C108" i="1"/>
  <c r="I220" i="14" l="1"/>
  <c r="K220" i="14" s="1"/>
  <c r="IE481" i="14" s="1"/>
  <c r="G20" i="11"/>
  <c r="C101" i="1" s="1"/>
  <c r="C14" i="4" s="1"/>
  <c r="B287" i="2" s="1"/>
  <c r="C113" i="1"/>
  <c r="C114" i="1" s="1"/>
  <c r="I221" i="14"/>
  <c r="K221" i="14" s="1"/>
  <c r="IP482" i="14" s="1"/>
  <c r="EI481" i="14"/>
  <c r="GC481" i="14"/>
  <c r="GG481" i="14"/>
  <c r="BU481" i="14"/>
  <c r="GS481" i="14"/>
  <c r="GT481" i="14"/>
  <c r="GU481" i="14"/>
  <c r="BV481" i="14"/>
  <c r="BW481" i="14"/>
  <c r="BZ481" i="14"/>
  <c r="EE481" i="14"/>
  <c r="DQ481" i="14"/>
  <c r="DV481" i="14"/>
  <c r="H481" i="14"/>
  <c r="EH481" i="14"/>
  <c r="EL481" i="14"/>
  <c r="IO481" i="14"/>
  <c r="IP481" i="14"/>
  <c r="IQ481" i="14"/>
  <c r="IR481" i="14"/>
  <c r="IS481" i="14"/>
  <c r="IT481" i="14"/>
  <c r="DS481" i="14"/>
  <c r="BD481" i="14"/>
  <c r="DT481" i="14"/>
  <c r="GQ481" i="14"/>
  <c r="AN481" i="14"/>
  <c r="I481" i="14"/>
  <c r="J481" i="14"/>
  <c r="K481" i="14"/>
  <c r="L481" i="14"/>
  <c r="G481" i="14"/>
  <c r="FT481" i="14"/>
  <c r="BE481" i="14"/>
  <c r="BG481" i="14"/>
  <c r="BH481" i="14"/>
  <c r="BI481" i="14"/>
  <c r="BJ481" i="14"/>
  <c r="DO481" i="14"/>
  <c r="GA481" i="14"/>
  <c r="IM481" i="14"/>
  <c r="IF481" i="14"/>
  <c r="IV481" i="14"/>
  <c r="HP481" i="14"/>
  <c r="BM481" i="14"/>
  <c r="IW481" i="14"/>
  <c r="BN481" i="14"/>
  <c r="DZ481" i="14"/>
  <c r="GL481" i="14"/>
  <c r="IX481" i="14"/>
  <c r="BO481" i="14"/>
  <c r="EA481" i="14"/>
  <c r="EB481" i="14"/>
  <c r="GN481" i="14"/>
  <c r="IZ481" i="14"/>
  <c r="BQ481" i="14"/>
  <c r="EC481" i="14"/>
  <c r="GO481" i="14"/>
  <c r="JA481" i="14"/>
  <c r="BR481" i="14"/>
  <c r="JB481" i="14"/>
  <c r="DW481" i="14"/>
  <c r="GI481" i="14"/>
  <c r="IU481" i="14"/>
  <c r="CZ481" i="14"/>
  <c r="CJ481" i="14"/>
  <c r="EO481" i="14"/>
  <c r="HC481" i="14"/>
  <c r="ER481" i="14"/>
  <c r="CG481" i="14"/>
  <c r="ET481" i="14"/>
  <c r="CA481" i="14"/>
  <c r="FL481" i="14"/>
  <c r="EV481" i="14"/>
  <c r="AA481" i="14"/>
  <c r="HK481" i="14"/>
  <c r="CN481" i="14"/>
  <c r="AC481" i="14"/>
  <c r="HM481" i="14"/>
  <c r="CI481" i="14"/>
  <c r="IN481" i="14"/>
  <c r="FE481" i="14"/>
  <c r="HQ481" i="14"/>
  <c r="AH481" i="14"/>
  <c r="CT481" i="14"/>
  <c r="FF481" i="14"/>
  <c r="HR481" i="14"/>
  <c r="AI481" i="14"/>
  <c r="AJ481" i="14"/>
  <c r="CV481" i="14"/>
  <c r="FH481" i="14"/>
  <c r="HT481" i="14"/>
  <c r="AK481" i="14"/>
  <c r="CW481" i="14"/>
  <c r="FI481" i="14"/>
  <c r="HU481" i="14"/>
  <c r="FJ481" i="14"/>
  <c r="AE481" i="14"/>
  <c r="CQ481" i="14"/>
  <c r="FC481" i="14"/>
  <c r="HO481" i="14"/>
  <c r="BT481" i="14"/>
  <c r="CC481" i="14"/>
  <c r="EQ481" i="14"/>
  <c r="CF481" i="14"/>
  <c r="U481" i="14"/>
  <c r="HF481" i="14"/>
  <c r="EM481" i="14"/>
  <c r="EF481" i="14"/>
  <c r="CK481" i="14"/>
  <c r="EY481" i="14"/>
  <c r="EZ481" i="14"/>
  <c r="CO481" i="14"/>
  <c r="AD481" i="14"/>
  <c r="W481" i="14"/>
  <c r="GR481" i="14"/>
  <c r="AV481" i="14"/>
  <c r="AF481" i="14"/>
  <c r="AO481" i="14"/>
  <c r="DA481" i="14"/>
  <c r="FM481" i="14"/>
  <c r="HY481" i="14"/>
  <c r="AP481" i="14"/>
  <c r="DB481" i="14"/>
  <c r="DC481" i="14"/>
  <c r="FO481" i="14"/>
  <c r="IA481" i="14"/>
  <c r="AR481" i="14"/>
  <c r="DD481" i="14"/>
  <c r="FP481" i="14"/>
  <c r="IB481" i="14"/>
  <c r="AS481" i="14"/>
  <c r="FQ481" i="14"/>
  <c r="AT481" i="14"/>
  <c r="DF481" i="14"/>
  <c r="FR481" i="14"/>
  <c r="ID481" i="14"/>
  <c r="AM481" i="14"/>
  <c r="CY481" i="14"/>
  <c r="FK481" i="14"/>
  <c r="DP481" i="14"/>
  <c r="Q481" i="14"/>
  <c r="EP481" i="14"/>
  <c r="CE481" i="14"/>
  <c r="T481" i="14"/>
  <c r="HD481" i="14"/>
  <c r="ES481" i="14"/>
  <c r="CH481" i="14"/>
  <c r="GY481" i="14"/>
  <c r="GB481" i="14"/>
  <c r="Y481" i="14"/>
  <c r="EX481" i="14"/>
  <c r="CM481" i="14"/>
  <c r="AB481" i="14"/>
  <c r="HL481" i="14"/>
  <c r="FA481" i="14"/>
  <c r="HN481" i="14"/>
  <c r="EU481" i="14"/>
  <c r="HX481" i="14"/>
  <c r="HH481" i="14"/>
  <c r="DX481" i="14"/>
  <c r="CB481" i="14"/>
  <c r="CR481" i="14"/>
  <c r="AW481" i="14"/>
  <c r="FU481" i="14"/>
  <c r="IG481" i="14"/>
  <c r="AX481" i="14"/>
  <c r="DJ481" i="14"/>
  <c r="FV481" i="14"/>
  <c r="AY481" i="14"/>
  <c r="DK481" i="14"/>
  <c r="FW481" i="14"/>
  <c r="AZ481" i="14"/>
  <c r="DL481" i="14"/>
  <c r="FX481" i="14"/>
  <c r="IJ481" i="14"/>
  <c r="BA481" i="14"/>
  <c r="DM481" i="14"/>
  <c r="IK481" i="14"/>
  <c r="BB481" i="14"/>
  <c r="FZ481" i="14"/>
  <c r="IL481" i="14"/>
  <c r="AU481" i="14"/>
  <c r="DG481" i="14"/>
  <c r="FS481" i="14"/>
  <c r="E222" i="14"/>
  <c r="H222" i="14" s="1"/>
  <c r="D223" i="14"/>
  <c r="C224" i="14"/>
  <c r="C8" i="4"/>
  <c r="C19" i="11"/>
  <c r="G15" i="11" s="1"/>
  <c r="C92" i="1"/>
  <c r="K182" i="2"/>
  <c r="M183" i="2" s="1"/>
  <c r="AH137" i="2"/>
  <c r="AI137" i="2" s="1"/>
  <c r="AK137" i="2" s="1"/>
  <c r="AO137" i="2" s="1"/>
  <c r="M91" i="11" s="1"/>
  <c r="F139" i="2"/>
  <c r="D139" i="2"/>
  <c r="E139" i="2" s="1"/>
  <c r="C140" i="2"/>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FY481" i="14" l="1"/>
  <c r="IH481" i="14"/>
  <c r="DH481" i="14"/>
  <c r="HI481" i="14"/>
  <c r="HA481" i="14"/>
  <c r="IC481" i="14"/>
  <c r="FN481" i="14"/>
  <c r="HG481" i="14"/>
  <c r="V481" i="14"/>
  <c r="HV481" i="14"/>
  <c r="CU481" i="14"/>
  <c r="FB481" i="14"/>
  <c r="HE481" i="14"/>
  <c r="BK481" i="14"/>
  <c r="GM481" i="14"/>
  <c r="GZ481" i="14"/>
  <c r="BF481" i="14"/>
  <c r="DU481" i="14"/>
  <c r="EN481" i="14"/>
  <c r="GX481" i="14"/>
  <c r="EG481" i="14"/>
  <c r="GW481" i="14"/>
  <c r="GV481" i="14"/>
  <c r="GF481" i="14"/>
  <c r="GD481" i="14"/>
  <c r="EJ481" i="14"/>
  <c r="AQ481" i="14"/>
  <c r="P481" i="14"/>
  <c r="HJ481" i="14"/>
  <c r="HB481" i="14"/>
  <c r="CX481" i="14"/>
  <c r="HS481" i="14"/>
  <c r="CS481" i="14"/>
  <c r="CL481" i="14"/>
  <c r="S481" i="14"/>
  <c r="GP481" i="14"/>
  <c r="BP481" i="14"/>
  <c r="GK481" i="14"/>
  <c r="BC481" i="14"/>
  <c r="N481" i="14"/>
  <c r="DR481" i="14"/>
  <c r="FD481" i="14"/>
  <c r="BY481" i="14"/>
  <c r="X481" i="14"/>
  <c r="DN481" i="14"/>
  <c r="II481" i="14"/>
  <c r="DI481" i="14"/>
  <c r="CP481" i="14"/>
  <c r="O481" i="14"/>
  <c r="HW481" i="14"/>
  <c r="DE481" i="14"/>
  <c r="HZ481" i="14"/>
  <c r="BL481" i="14"/>
  <c r="Z481" i="14"/>
  <c r="R481" i="14"/>
  <c r="AL481" i="14"/>
  <c r="FG481" i="14"/>
  <c r="AG481" i="14"/>
  <c r="EW481" i="14"/>
  <c r="CD481" i="14"/>
  <c r="ED481" i="14"/>
  <c r="IY481" i="14"/>
  <c r="DY481" i="14"/>
  <c r="BS481" i="14"/>
  <c r="M481" i="14"/>
  <c r="GJ481" i="14"/>
  <c r="GE481" i="14"/>
  <c r="BX481" i="14"/>
  <c r="EK481" i="14"/>
  <c r="GH481" i="14"/>
  <c r="B95" i="11"/>
  <c r="G95" i="11" s="1"/>
  <c r="H95" i="11" s="1"/>
  <c r="I95" i="11" s="1"/>
  <c r="B90" i="11"/>
  <c r="G90" i="11" s="1"/>
  <c r="H90" i="11" s="1"/>
  <c r="I90" i="11" s="1"/>
  <c r="B85" i="11"/>
  <c r="G85" i="11" s="1"/>
  <c r="H85" i="11" s="1"/>
  <c r="I85" i="11" s="1"/>
  <c r="B80" i="11"/>
  <c r="G80" i="11" s="1"/>
  <c r="H80" i="11" s="1"/>
  <c r="I80" i="11" s="1"/>
  <c r="B75" i="11"/>
  <c r="G75" i="11" s="1"/>
  <c r="H75" i="11" s="1"/>
  <c r="I75" i="11" s="1"/>
  <c r="B70" i="11"/>
  <c r="G70" i="11" s="1"/>
  <c r="H70" i="11" s="1"/>
  <c r="I70" i="11" s="1"/>
  <c r="B65" i="11"/>
  <c r="G65" i="11" s="1"/>
  <c r="H65" i="11" s="1"/>
  <c r="I65" i="11" s="1"/>
  <c r="B60" i="11"/>
  <c r="G60" i="11" s="1"/>
  <c r="H60" i="11" s="1"/>
  <c r="I60" i="11" s="1"/>
  <c r="B55" i="11"/>
  <c r="G55" i="11" s="1"/>
  <c r="H55" i="11" s="1"/>
  <c r="I55" i="11" s="1"/>
  <c r="B50" i="11"/>
  <c r="G50" i="11" s="1"/>
  <c r="H50" i="11" s="1"/>
  <c r="I50" i="11" s="1"/>
  <c r="B45" i="11"/>
  <c r="G45" i="11" s="1"/>
  <c r="H45" i="11" s="1"/>
  <c r="I45" i="11" s="1"/>
  <c r="B40" i="11"/>
  <c r="G40" i="11" s="1"/>
  <c r="H40" i="11" s="1"/>
  <c r="I40" i="11" s="1"/>
  <c r="B35" i="11"/>
  <c r="G35" i="11" s="1"/>
  <c r="H35" i="11" s="1"/>
  <c r="I35" i="11" s="1"/>
  <c r="B30" i="11"/>
  <c r="G30" i="11" s="1"/>
  <c r="H30" i="11" s="1"/>
  <c r="I30" i="11" s="1"/>
  <c r="B89" i="11"/>
  <c r="G89" i="11" s="1"/>
  <c r="H89" i="11" s="1"/>
  <c r="I89" i="11" s="1"/>
  <c r="B84" i="11"/>
  <c r="G84" i="11" s="1"/>
  <c r="H84" i="11" s="1"/>
  <c r="I84" i="11" s="1"/>
  <c r="B79" i="11"/>
  <c r="G79" i="11" s="1"/>
  <c r="H79" i="11" s="1"/>
  <c r="I79" i="11" s="1"/>
  <c r="B74" i="11"/>
  <c r="G74" i="11" s="1"/>
  <c r="H74" i="11" s="1"/>
  <c r="I74" i="11" s="1"/>
  <c r="B69" i="11"/>
  <c r="G69" i="11" s="1"/>
  <c r="H69" i="11" s="1"/>
  <c r="I69" i="11" s="1"/>
  <c r="B64" i="11"/>
  <c r="G64" i="11" s="1"/>
  <c r="H64" i="11" s="1"/>
  <c r="I64" i="11" s="1"/>
  <c r="B59" i="11"/>
  <c r="G59" i="11" s="1"/>
  <c r="H59" i="11" s="1"/>
  <c r="I59" i="11" s="1"/>
  <c r="B54" i="11"/>
  <c r="G54" i="11" s="1"/>
  <c r="H54" i="11" s="1"/>
  <c r="I54" i="11" s="1"/>
  <c r="B49" i="11"/>
  <c r="G49" i="11" s="1"/>
  <c r="H49" i="11" s="1"/>
  <c r="I49" i="11" s="1"/>
  <c r="B44" i="11"/>
  <c r="G44" i="11" s="1"/>
  <c r="H44" i="11" s="1"/>
  <c r="I44" i="11" s="1"/>
  <c r="B39" i="11"/>
  <c r="G39" i="11" s="1"/>
  <c r="H39" i="11" s="1"/>
  <c r="I39" i="11" s="1"/>
  <c r="B34" i="11"/>
  <c r="G34" i="11" s="1"/>
  <c r="H34" i="11" s="1"/>
  <c r="I34" i="11" s="1"/>
  <c r="B29" i="11"/>
  <c r="G29" i="11" s="1"/>
  <c r="H29" i="11" s="1"/>
  <c r="I29" i="11" s="1"/>
  <c r="B88" i="11"/>
  <c r="G88" i="11" s="1"/>
  <c r="H88" i="11" s="1"/>
  <c r="I88" i="11" s="1"/>
  <c r="B83" i="11"/>
  <c r="G83" i="11" s="1"/>
  <c r="H83" i="11" s="1"/>
  <c r="I83" i="11" s="1"/>
  <c r="B78" i="11"/>
  <c r="G78" i="11" s="1"/>
  <c r="H78" i="11" s="1"/>
  <c r="I78" i="11" s="1"/>
  <c r="B73" i="11"/>
  <c r="G73" i="11" s="1"/>
  <c r="H73" i="11" s="1"/>
  <c r="I73" i="11" s="1"/>
  <c r="B68" i="11"/>
  <c r="G68" i="11" s="1"/>
  <c r="H68" i="11" s="1"/>
  <c r="I68" i="11" s="1"/>
  <c r="B63" i="11"/>
  <c r="G63" i="11" s="1"/>
  <c r="H63" i="11" s="1"/>
  <c r="I63" i="11" s="1"/>
  <c r="B58" i="11"/>
  <c r="G58" i="11" s="1"/>
  <c r="H58" i="11" s="1"/>
  <c r="I58" i="11" s="1"/>
  <c r="B53" i="11"/>
  <c r="G53" i="11" s="1"/>
  <c r="H53" i="11" s="1"/>
  <c r="I53" i="11" s="1"/>
  <c r="B48" i="11"/>
  <c r="G48" i="11" s="1"/>
  <c r="H48" i="11" s="1"/>
  <c r="I48" i="11" s="1"/>
  <c r="B43" i="11"/>
  <c r="G43" i="11" s="1"/>
  <c r="H43" i="11" s="1"/>
  <c r="I43" i="11" s="1"/>
  <c r="B38" i="11"/>
  <c r="G38" i="11" s="1"/>
  <c r="H38" i="11" s="1"/>
  <c r="I38" i="11" s="1"/>
  <c r="B33" i="11"/>
  <c r="G33" i="11" s="1"/>
  <c r="H33" i="11" s="1"/>
  <c r="I33" i="11" s="1"/>
  <c r="B28" i="11"/>
  <c r="G28" i="11" s="1"/>
  <c r="H28" i="11" s="1"/>
  <c r="I28" i="11" s="1"/>
  <c r="B24" i="11"/>
  <c r="G24" i="11" s="1"/>
  <c r="H24" i="11" s="1"/>
  <c r="I24" i="11" s="1"/>
  <c r="B87" i="11"/>
  <c r="G87" i="11" s="1"/>
  <c r="H87" i="11" s="1"/>
  <c r="I87" i="11" s="1"/>
  <c r="B82" i="11"/>
  <c r="G82" i="11" s="1"/>
  <c r="H82" i="11" s="1"/>
  <c r="I82" i="11" s="1"/>
  <c r="B77" i="11"/>
  <c r="G77" i="11" s="1"/>
  <c r="H77" i="11" s="1"/>
  <c r="I77" i="11" s="1"/>
  <c r="B72" i="11"/>
  <c r="G72" i="11" s="1"/>
  <c r="H72" i="11" s="1"/>
  <c r="I72" i="11" s="1"/>
  <c r="B67" i="11"/>
  <c r="G67" i="11" s="1"/>
  <c r="H67" i="11" s="1"/>
  <c r="I67" i="11" s="1"/>
  <c r="B62" i="11"/>
  <c r="G62" i="11" s="1"/>
  <c r="H62" i="11" s="1"/>
  <c r="I62" i="11" s="1"/>
  <c r="B57" i="11"/>
  <c r="G57" i="11" s="1"/>
  <c r="H57" i="11" s="1"/>
  <c r="I57" i="11" s="1"/>
  <c r="B47" i="11"/>
  <c r="G47" i="11" s="1"/>
  <c r="H47" i="11" s="1"/>
  <c r="I47" i="11" s="1"/>
  <c r="B37" i="11"/>
  <c r="G37" i="11" s="1"/>
  <c r="H37" i="11" s="1"/>
  <c r="I37" i="11" s="1"/>
  <c r="B32" i="11"/>
  <c r="G32" i="11" s="1"/>
  <c r="H32" i="11" s="1"/>
  <c r="I32" i="11" s="1"/>
  <c r="B27" i="11"/>
  <c r="G27" i="11" s="1"/>
  <c r="H27" i="11" s="1"/>
  <c r="I27" i="11" s="1"/>
  <c r="B86" i="11"/>
  <c r="G86" i="11" s="1"/>
  <c r="H86" i="11" s="1"/>
  <c r="I86" i="11" s="1"/>
  <c r="B81" i="11"/>
  <c r="G81" i="11" s="1"/>
  <c r="H81" i="11" s="1"/>
  <c r="I81" i="11" s="1"/>
  <c r="B76" i="11"/>
  <c r="G76" i="11" s="1"/>
  <c r="H76" i="11" s="1"/>
  <c r="I76" i="11" s="1"/>
  <c r="B71" i="11"/>
  <c r="G71" i="11" s="1"/>
  <c r="H71" i="11" s="1"/>
  <c r="I71" i="11" s="1"/>
  <c r="B66" i="11"/>
  <c r="G66" i="11" s="1"/>
  <c r="H66" i="11" s="1"/>
  <c r="I66" i="11" s="1"/>
  <c r="B61" i="11"/>
  <c r="G61" i="11" s="1"/>
  <c r="H61" i="11" s="1"/>
  <c r="I61" i="11" s="1"/>
  <c r="B56" i="11"/>
  <c r="G56" i="11" s="1"/>
  <c r="H56" i="11" s="1"/>
  <c r="I56" i="11" s="1"/>
  <c r="B51" i="11"/>
  <c r="G51" i="11" s="1"/>
  <c r="H51" i="11" s="1"/>
  <c r="I51" i="11" s="1"/>
  <c r="B46" i="11"/>
  <c r="G46" i="11" s="1"/>
  <c r="H46" i="11" s="1"/>
  <c r="I46" i="11" s="1"/>
  <c r="B41" i="11"/>
  <c r="G41" i="11" s="1"/>
  <c r="H41" i="11" s="1"/>
  <c r="I41" i="11" s="1"/>
  <c r="B31" i="11"/>
  <c r="G31" i="11" s="1"/>
  <c r="H31" i="11" s="1"/>
  <c r="I31" i="11" s="1"/>
  <c r="B25" i="11"/>
  <c r="G25" i="11" s="1"/>
  <c r="H25" i="11" s="1"/>
  <c r="I25" i="11" s="1"/>
  <c r="B36" i="11"/>
  <c r="G36" i="11" s="1"/>
  <c r="H36" i="11" s="1"/>
  <c r="I36" i="11" s="1"/>
  <c r="B26" i="11"/>
  <c r="G26" i="11" s="1"/>
  <c r="H26" i="11" s="1"/>
  <c r="I26" i="11" s="1"/>
  <c r="B94" i="11"/>
  <c r="G94" i="11" s="1"/>
  <c r="H94" i="11" s="1"/>
  <c r="I94" i="11" s="1"/>
  <c r="B42" i="11"/>
  <c r="G42" i="11" s="1"/>
  <c r="H42" i="11" s="1"/>
  <c r="I42" i="11" s="1"/>
  <c r="B93" i="11"/>
  <c r="G93" i="11" s="1"/>
  <c r="H93" i="11" s="1"/>
  <c r="I93" i="11" s="1"/>
  <c r="B52" i="11"/>
  <c r="G52" i="11" s="1"/>
  <c r="H52" i="11" s="1"/>
  <c r="I52" i="11" s="1"/>
  <c r="B92" i="11"/>
  <c r="G92" i="11" s="1"/>
  <c r="H92" i="11" s="1"/>
  <c r="I92" i="11" s="1"/>
  <c r="B91" i="11"/>
  <c r="G91" i="11" s="1"/>
  <c r="H91" i="11" s="1"/>
  <c r="I91" i="11" s="1"/>
  <c r="A71" i="2"/>
  <c r="H71" i="2" s="1"/>
  <c r="I71" i="2" s="1"/>
  <c r="K71" i="2" s="1"/>
  <c r="M71" i="2" s="1"/>
  <c r="O71" i="2" s="1"/>
  <c r="S71" i="2" s="1"/>
  <c r="L29" i="11" s="1"/>
  <c r="A78" i="2"/>
  <c r="H78" i="2" s="1"/>
  <c r="I78" i="2" s="1"/>
  <c r="K78" i="2" s="1"/>
  <c r="M78" i="2" s="1"/>
  <c r="O78" i="2" s="1"/>
  <c r="S78" i="2" s="1"/>
  <c r="L34" i="11" s="1"/>
  <c r="A85" i="2"/>
  <c r="H85" i="2" s="1"/>
  <c r="I85" i="2" s="1"/>
  <c r="K85" i="2" s="1"/>
  <c r="M85" i="2" s="1"/>
  <c r="O85" i="2" s="1"/>
  <c r="S85" i="2" s="1"/>
  <c r="L39" i="11" s="1"/>
  <c r="A90" i="2"/>
  <c r="H90" i="2" s="1"/>
  <c r="I90" i="2" s="1"/>
  <c r="K90" i="2" s="1"/>
  <c r="M90" i="2" s="1"/>
  <c r="O90" i="2" s="1"/>
  <c r="S90" i="2" s="1"/>
  <c r="L44" i="11" s="1"/>
  <c r="A95" i="2"/>
  <c r="H95" i="2" s="1"/>
  <c r="I95" i="2" s="1"/>
  <c r="K95" i="2" s="1"/>
  <c r="M95" i="2" s="1"/>
  <c r="O95" i="2" s="1"/>
  <c r="S95" i="2" s="1"/>
  <c r="L49" i="11" s="1"/>
  <c r="A100" i="2"/>
  <c r="H100" i="2" s="1"/>
  <c r="I100" i="2" s="1"/>
  <c r="K100" i="2" s="1"/>
  <c r="M100" i="2" s="1"/>
  <c r="O100" i="2" s="1"/>
  <c r="S100" i="2" s="1"/>
  <c r="L54" i="11" s="1"/>
  <c r="A105" i="2"/>
  <c r="H105" i="2" s="1"/>
  <c r="I105" i="2" s="1"/>
  <c r="K105" i="2" s="1"/>
  <c r="M105" i="2" s="1"/>
  <c r="O105" i="2" s="1"/>
  <c r="S105" i="2" s="1"/>
  <c r="L59" i="11" s="1"/>
  <c r="A110" i="2"/>
  <c r="H110" i="2" s="1"/>
  <c r="I110" i="2" s="1"/>
  <c r="K110" i="2" s="1"/>
  <c r="M110" i="2" s="1"/>
  <c r="O110" i="2" s="1"/>
  <c r="S110" i="2" s="1"/>
  <c r="L64" i="11" s="1"/>
  <c r="A115" i="2"/>
  <c r="H115" i="2" s="1"/>
  <c r="I115" i="2" s="1"/>
  <c r="K115" i="2" s="1"/>
  <c r="M115" i="2" s="1"/>
  <c r="O115" i="2" s="1"/>
  <c r="S115" i="2" s="1"/>
  <c r="L69" i="11" s="1"/>
  <c r="A120" i="2"/>
  <c r="H120" i="2" s="1"/>
  <c r="I120" i="2" s="1"/>
  <c r="K120" i="2" s="1"/>
  <c r="M120" i="2" s="1"/>
  <c r="O120" i="2" s="1"/>
  <c r="S120" i="2" s="1"/>
  <c r="L74" i="11" s="1"/>
  <c r="A125" i="2"/>
  <c r="H125" i="2" s="1"/>
  <c r="I125" i="2" s="1"/>
  <c r="K125" i="2" s="1"/>
  <c r="M125" i="2" s="1"/>
  <c r="O125" i="2" s="1"/>
  <c r="S125" i="2" s="1"/>
  <c r="L79" i="11" s="1"/>
  <c r="A130" i="2"/>
  <c r="H130" i="2" s="1"/>
  <c r="I130" i="2" s="1"/>
  <c r="K130" i="2" s="1"/>
  <c r="M130" i="2" s="1"/>
  <c r="O130" i="2" s="1"/>
  <c r="S130" i="2" s="1"/>
  <c r="L84" i="11" s="1"/>
  <c r="A135" i="2"/>
  <c r="H135" i="2" s="1"/>
  <c r="I135" i="2" s="1"/>
  <c r="K135" i="2" s="1"/>
  <c r="M135" i="2" s="1"/>
  <c r="O135" i="2" s="1"/>
  <c r="S135" i="2" s="1"/>
  <c r="L89" i="11" s="1"/>
  <c r="A140" i="2"/>
  <c r="A74" i="2"/>
  <c r="H74" i="2" s="1"/>
  <c r="I74" i="2" s="1"/>
  <c r="K74" i="2" s="1"/>
  <c r="M74" i="2" s="1"/>
  <c r="O74" i="2" s="1"/>
  <c r="S74" i="2" s="1"/>
  <c r="L32" i="11" s="1"/>
  <c r="A88" i="2"/>
  <c r="H88" i="2" s="1"/>
  <c r="I88" i="2" s="1"/>
  <c r="K88" i="2" s="1"/>
  <c r="M88" i="2" s="1"/>
  <c r="O88" i="2" s="1"/>
  <c r="S88" i="2" s="1"/>
  <c r="L42" i="11" s="1"/>
  <c r="A93" i="2"/>
  <c r="H93" i="2" s="1"/>
  <c r="I93" i="2" s="1"/>
  <c r="K93" i="2" s="1"/>
  <c r="M93" i="2" s="1"/>
  <c r="O93" i="2" s="1"/>
  <c r="S93" i="2" s="1"/>
  <c r="L47" i="11" s="1"/>
  <c r="A103" i="2"/>
  <c r="H103" i="2" s="1"/>
  <c r="I103" i="2" s="1"/>
  <c r="K103" i="2" s="1"/>
  <c r="M103" i="2" s="1"/>
  <c r="O103" i="2" s="1"/>
  <c r="S103" i="2" s="1"/>
  <c r="L57" i="11" s="1"/>
  <c r="A108" i="2"/>
  <c r="H108" i="2" s="1"/>
  <c r="I108" i="2" s="1"/>
  <c r="K108" i="2" s="1"/>
  <c r="M108" i="2" s="1"/>
  <c r="O108" i="2" s="1"/>
  <c r="S108" i="2" s="1"/>
  <c r="L62" i="11" s="1"/>
  <c r="A113" i="2"/>
  <c r="H113" i="2" s="1"/>
  <c r="I113" i="2" s="1"/>
  <c r="K113" i="2" s="1"/>
  <c r="M113" i="2" s="1"/>
  <c r="O113" i="2" s="1"/>
  <c r="S113" i="2" s="1"/>
  <c r="L67" i="11" s="1"/>
  <c r="A123" i="2"/>
  <c r="H123" i="2" s="1"/>
  <c r="I123" i="2" s="1"/>
  <c r="K123" i="2" s="1"/>
  <c r="M123" i="2" s="1"/>
  <c r="O123" i="2" s="1"/>
  <c r="S123" i="2" s="1"/>
  <c r="L77" i="11" s="1"/>
  <c r="A128" i="2"/>
  <c r="H128" i="2" s="1"/>
  <c r="I128" i="2" s="1"/>
  <c r="K128" i="2" s="1"/>
  <c r="M128" i="2" s="1"/>
  <c r="O128" i="2" s="1"/>
  <c r="S128" i="2" s="1"/>
  <c r="L82" i="11" s="1"/>
  <c r="A133" i="2"/>
  <c r="H133" i="2" s="1"/>
  <c r="I133" i="2" s="1"/>
  <c r="K133" i="2" s="1"/>
  <c r="M133" i="2" s="1"/>
  <c r="O133" i="2" s="1"/>
  <c r="S133" i="2" s="1"/>
  <c r="L87" i="11" s="1"/>
  <c r="A67" i="2"/>
  <c r="H67" i="2" s="1"/>
  <c r="I67" i="2" s="1"/>
  <c r="K67" i="2" s="1"/>
  <c r="M67" i="2" s="1"/>
  <c r="O67" i="2" s="1"/>
  <c r="S67" i="2" s="1"/>
  <c r="L25" i="11" s="1"/>
  <c r="A77" i="2"/>
  <c r="H77" i="2" s="1"/>
  <c r="I77" i="2" s="1"/>
  <c r="K77" i="2" s="1"/>
  <c r="M77" i="2" s="1"/>
  <c r="O77" i="2" s="1"/>
  <c r="S77" i="2" s="1"/>
  <c r="L33" i="11" s="1"/>
  <c r="A99" i="2"/>
  <c r="H99" i="2" s="1"/>
  <c r="I99" i="2" s="1"/>
  <c r="K99" i="2" s="1"/>
  <c r="M99" i="2" s="1"/>
  <c r="O99" i="2" s="1"/>
  <c r="S99" i="2" s="1"/>
  <c r="L53" i="11" s="1"/>
  <c r="A104" i="2"/>
  <c r="H104" i="2" s="1"/>
  <c r="I104" i="2" s="1"/>
  <c r="K104" i="2" s="1"/>
  <c r="M104" i="2" s="1"/>
  <c r="O104" i="2" s="1"/>
  <c r="S104" i="2" s="1"/>
  <c r="L58" i="11" s="1"/>
  <c r="A109" i="2"/>
  <c r="H109" i="2" s="1"/>
  <c r="I109" i="2" s="1"/>
  <c r="K109" i="2" s="1"/>
  <c r="M109" i="2" s="1"/>
  <c r="O109" i="2" s="1"/>
  <c r="S109" i="2" s="1"/>
  <c r="L63" i="11" s="1"/>
  <c r="A114" i="2"/>
  <c r="H114" i="2" s="1"/>
  <c r="I114" i="2" s="1"/>
  <c r="K114" i="2" s="1"/>
  <c r="M114" i="2" s="1"/>
  <c r="O114" i="2" s="1"/>
  <c r="S114" i="2" s="1"/>
  <c r="L68" i="11" s="1"/>
  <c r="A119" i="2"/>
  <c r="H119" i="2" s="1"/>
  <c r="I119" i="2" s="1"/>
  <c r="K119" i="2" s="1"/>
  <c r="M119" i="2" s="1"/>
  <c r="O119" i="2" s="1"/>
  <c r="S119" i="2" s="1"/>
  <c r="L73" i="11" s="1"/>
  <c r="A124" i="2"/>
  <c r="H124" i="2" s="1"/>
  <c r="I124" i="2" s="1"/>
  <c r="K124" i="2" s="1"/>
  <c r="M124" i="2" s="1"/>
  <c r="O124" i="2" s="1"/>
  <c r="S124" i="2" s="1"/>
  <c r="L78" i="11" s="1"/>
  <c r="A129" i="2"/>
  <c r="H129" i="2" s="1"/>
  <c r="I129" i="2" s="1"/>
  <c r="K129" i="2" s="1"/>
  <c r="M129" i="2" s="1"/>
  <c r="O129" i="2" s="1"/>
  <c r="S129" i="2" s="1"/>
  <c r="L83" i="11" s="1"/>
  <c r="A139" i="2"/>
  <c r="H139" i="2" s="1"/>
  <c r="I139" i="2" s="1"/>
  <c r="K139" i="2" s="1"/>
  <c r="M139" i="2" s="1"/>
  <c r="O139" i="2" s="1"/>
  <c r="S139" i="2" s="1"/>
  <c r="L93" i="11" s="1"/>
  <c r="A73" i="2"/>
  <c r="H73" i="2" s="1"/>
  <c r="I73" i="2" s="1"/>
  <c r="K73" i="2" s="1"/>
  <c r="M73" i="2" s="1"/>
  <c r="O73" i="2" s="1"/>
  <c r="S73" i="2" s="1"/>
  <c r="L31" i="11" s="1"/>
  <c r="A92" i="2"/>
  <c r="H92" i="2" s="1"/>
  <c r="I92" i="2" s="1"/>
  <c r="K92" i="2" s="1"/>
  <c r="M92" i="2" s="1"/>
  <c r="O92" i="2" s="1"/>
  <c r="S92" i="2" s="1"/>
  <c r="L46" i="11" s="1"/>
  <c r="A102" i="2"/>
  <c r="H102" i="2" s="1"/>
  <c r="I102" i="2" s="1"/>
  <c r="K102" i="2" s="1"/>
  <c r="M102" i="2" s="1"/>
  <c r="O102" i="2" s="1"/>
  <c r="S102" i="2" s="1"/>
  <c r="L56" i="11" s="1"/>
  <c r="A107" i="2"/>
  <c r="H107" i="2" s="1"/>
  <c r="I107" i="2" s="1"/>
  <c r="K107" i="2" s="1"/>
  <c r="M107" i="2" s="1"/>
  <c r="O107" i="2" s="1"/>
  <c r="S107" i="2" s="1"/>
  <c r="L61" i="11" s="1"/>
  <c r="A117" i="2"/>
  <c r="H117" i="2" s="1"/>
  <c r="I117" i="2" s="1"/>
  <c r="K117" i="2" s="1"/>
  <c r="M117" i="2" s="1"/>
  <c r="O117" i="2" s="1"/>
  <c r="S117" i="2" s="1"/>
  <c r="L71" i="11" s="1"/>
  <c r="A127" i="2"/>
  <c r="H127" i="2" s="1"/>
  <c r="I127" i="2" s="1"/>
  <c r="K127" i="2" s="1"/>
  <c r="M127" i="2" s="1"/>
  <c r="O127" i="2" s="1"/>
  <c r="S127" i="2" s="1"/>
  <c r="L81" i="11" s="1"/>
  <c r="A66" i="2"/>
  <c r="H66" i="2" s="1"/>
  <c r="I66" i="2" s="1"/>
  <c r="K66" i="2" s="1"/>
  <c r="M66" i="2" s="1"/>
  <c r="O66" i="2" s="1"/>
  <c r="S66" i="2" s="1"/>
  <c r="L24" i="11" s="1"/>
  <c r="A83" i="2"/>
  <c r="H83" i="2" s="1"/>
  <c r="I83" i="2" s="1"/>
  <c r="K83" i="2" s="1"/>
  <c r="M83" i="2" s="1"/>
  <c r="O83" i="2" s="1"/>
  <c r="S83" i="2" s="1"/>
  <c r="L37" i="11" s="1"/>
  <c r="A72" i="2"/>
  <c r="H72" i="2" s="1"/>
  <c r="I72" i="2" s="1"/>
  <c r="K72" i="2" s="1"/>
  <c r="M72" i="2" s="1"/>
  <c r="O72" i="2" s="1"/>
  <c r="S72" i="2" s="1"/>
  <c r="L30" i="11" s="1"/>
  <c r="A134" i="2"/>
  <c r="H134" i="2" s="1"/>
  <c r="I134" i="2" s="1"/>
  <c r="K134" i="2" s="1"/>
  <c r="M134" i="2" s="1"/>
  <c r="O134" i="2" s="1"/>
  <c r="S134" i="2" s="1"/>
  <c r="L88" i="11" s="1"/>
  <c r="A82" i="2"/>
  <c r="H82" i="2" s="1"/>
  <c r="I82" i="2" s="1"/>
  <c r="K82" i="2" s="1"/>
  <c r="M82" i="2" s="1"/>
  <c r="O82" i="2" s="1"/>
  <c r="S82" i="2" s="1"/>
  <c r="L36" i="11" s="1"/>
  <c r="A87" i="2"/>
  <c r="H87" i="2" s="1"/>
  <c r="I87" i="2" s="1"/>
  <c r="K87" i="2" s="1"/>
  <c r="M87" i="2" s="1"/>
  <c r="O87" i="2" s="1"/>
  <c r="S87" i="2" s="1"/>
  <c r="L41" i="11" s="1"/>
  <c r="A97" i="2"/>
  <c r="H97" i="2" s="1"/>
  <c r="I97" i="2" s="1"/>
  <c r="K97" i="2" s="1"/>
  <c r="M97" i="2" s="1"/>
  <c r="O97" i="2" s="1"/>
  <c r="S97" i="2" s="1"/>
  <c r="L51" i="11" s="1"/>
  <c r="A112" i="2"/>
  <c r="H112" i="2" s="1"/>
  <c r="I112" i="2" s="1"/>
  <c r="K112" i="2" s="1"/>
  <c r="M112" i="2" s="1"/>
  <c r="O112" i="2" s="1"/>
  <c r="S112" i="2" s="1"/>
  <c r="L66" i="11" s="1"/>
  <c r="A122" i="2"/>
  <c r="H122" i="2" s="1"/>
  <c r="I122" i="2" s="1"/>
  <c r="K122" i="2" s="1"/>
  <c r="M122" i="2" s="1"/>
  <c r="O122" i="2" s="1"/>
  <c r="S122" i="2" s="1"/>
  <c r="L76" i="11" s="1"/>
  <c r="A132" i="2"/>
  <c r="H132" i="2" s="1"/>
  <c r="I132" i="2" s="1"/>
  <c r="K132" i="2" s="1"/>
  <c r="M132" i="2" s="1"/>
  <c r="O132" i="2" s="1"/>
  <c r="S132" i="2" s="1"/>
  <c r="L86" i="11" s="1"/>
  <c r="A137" i="2"/>
  <c r="H137" i="2" s="1"/>
  <c r="I137" i="2" s="1"/>
  <c r="K137" i="2" s="1"/>
  <c r="M137" i="2" s="1"/>
  <c r="O137" i="2" s="1"/>
  <c r="S137" i="2" s="1"/>
  <c r="L91" i="11" s="1"/>
  <c r="A69" i="2"/>
  <c r="H69" i="2" s="1"/>
  <c r="I69" i="2" s="1"/>
  <c r="K69" i="2" s="1"/>
  <c r="M69" i="2" s="1"/>
  <c r="O69" i="2" s="1"/>
  <c r="S69" i="2" s="1"/>
  <c r="L27" i="11" s="1"/>
  <c r="A98" i="2"/>
  <c r="H98" i="2" s="1"/>
  <c r="I98" i="2" s="1"/>
  <c r="K98" i="2" s="1"/>
  <c r="M98" i="2" s="1"/>
  <c r="O98" i="2" s="1"/>
  <c r="S98" i="2" s="1"/>
  <c r="L52" i="11" s="1"/>
  <c r="A118" i="2"/>
  <c r="H118" i="2" s="1"/>
  <c r="I118" i="2" s="1"/>
  <c r="K118" i="2" s="1"/>
  <c r="M118" i="2" s="1"/>
  <c r="O118" i="2" s="1"/>
  <c r="S118" i="2" s="1"/>
  <c r="L72" i="11" s="1"/>
  <c r="A138" i="2"/>
  <c r="H138" i="2" s="1"/>
  <c r="I138" i="2" s="1"/>
  <c r="K138" i="2" s="1"/>
  <c r="M138" i="2" s="1"/>
  <c r="O138" i="2" s="1"/>
  <c r="S138" i="2" s="1"/>
  <c r="L92" i="11" s="1"/>
  <c r="A81" i="2"/>
  <c r="H81" i="2" s="1"/>
  <c r="I81" i="2" s="1"/>
  <c r="K81" i="2" s="1"/>
  <c r="M81" i="2" s="1"/>
  <c r="O81" i="2" s="1"/>
  <c r="S81" i="2" s="1"/>
  <c r="L35" i="11" s="1"/>
  <c r="A96" i="2"/>
  <c r="H96" i="2" s="1"/>
  <c r="I96" i="2" s="1"/>
  <c r="K96" i="2" s="1"/>
  <c r="M96" i="2" s="1"/>
  <c r="O96" i="2" s="1"/>
  <c r="S96" i="2" s="1"/>
  <c r="L50" i="11" s="1"/>
  <c r="A101" i="2"/>
  <c r="H101" i="2" s="1"/>
  <c r="I101" i="2" s="1"/>
  <c r="K101" i="2" s="1"/>
  <c r="M101" i="2" s="1"/>
  <c r="O101" i="2" s="1"/>
  <c r="S101" i="2" s="1"/>
  <c r="L55" i="11" s="1"/>
  <c r="A106" i="2"/>
  <c r="H106" i="2" s="1"/>
  <c r="I106" i="2" s="1"/>
  <c r="K106" i="2" s="1"/>
  <c r="M106" i="2" s="1"/>
  <c r="O106" i="2" s="1"/>
  <c r="S106" i="2" s="1"/>
  <c r="L60" i="11" s="1"/>
  <c r="A111" i="2"/>
  <c r="H111" i="2" s="1"/>
  <c r="I111" i="2" s="1"/>
  <c r="K111" i="2" s="1"/>
  <c r="M111" i="2" s="1"/>
  <c r="O111" i="2" s="1"/>
  <c r="S111" i="2" s="1"/>
  <c r="L65" i="11" s="1"/>
  <c r="A121" i="2"/>
  <c r="H121" i="2" s="1"/>
  <c r="I121" i="2" s="1"/>
  <c r="K121" i="2" s="1"/>
  <c r="M121" i="2" s="1"/>
  <c r="O121" i="2" s="1"/>
  <c r="S121" i="2" s="1"/>
  <c r="L75" i="11" s="1"/>
  <c r="A126" i="2"/>
  <c r="H126" i="2" s="1"/>
  <c r="I126" i="2" s="1"/>
  <c r="K126" i="2" s="1"/>
  <c r="M126" i="2" s="1"/>
  <c r="O126" i="2" s="1"/>
  <c r="S126" i="2" s="1"/>
  <c r="L80" i="11" s="1"/>
  <c r="A136" i="2"/>
  <c r="H136" i="2" s="1"/>
  <c r="I136" i="2" s="1"/>
  <c r="K136" i="2" s="1"/>
  <c r="M136" i="2" s="1"/>
  <c r="O136" i="2" s="1"/>
  <c r="S136" i="2" s="1"/>
  <c r="L90" i="11" s="1"/>
  <c r="A91" i="2"/>
  <c r="H91" i="2" s="1"/>
  <c r="I91" i="2" s="1"/>
  <c r="K91" i="2" s="1"/>
  <c r="M91" i="2" s="1"/>
  <c r="O91" i="2" s="1"/>
  <c r="S91" i="2" s="1"/>
  <c r="L45" i="11" s="1"/>
  <c r="A116" i="2"/>
  <c r="H116" i="2" s="1"/>
  <c r="I116" i="2" s="1"/>
  <c r="K116" i="2" s="1"/>
  <c r="M116" i="2" s="1"/>
  <c r="O116" i="2" s="1"/>
  <c r="S116" i="2" s="1"/>
  <c r="L70" i="11" s="1"/>
  <c r="A131" i="2"/>
  <c r="H131" i="2" s="1"/>
  <c r="I131" i="2" s="1"/>
  <c r="K131" i="2" s="1"/>
  <c r="M131" i="2" s="1"/>
  <c r="O131" i="2" s="1"/>
  <c r="S131" i="2" s="1"/>
  <c r="L85" i="11" s="1"/>
  <c r="A141" i="2"/>
  <c r="A84" i="2"/>
  <c r="H84" i="2" s="1"/>
  <c r="I84" i="2" s="1"/>
  <c r="K84" i="2" s="1"/>
  <c r="M84" i="2" s="1"/>
  <c r="O84" i="2" s="1"/>
  <c r="S84" i="2" s="1"/>
  <c r="L38" i="11" s="1"/>
  <c r="A86" i="2"/>
  <c r="H86" i="2" s="1"/>
  <c r="I86" i="2" s="1"/>
  <c r="K86" i="2" s="1"/>
  <c r="M86" i="2" s="1"/>
  <c r="O86" i="2" s="1"/>
  <c r="S86" i="2" s="1"/>
  <c r="L40" i="11" s="1"/>
  <c r="A89" i="2"/>
  <c r="H89" i="2" s="1"/>
  <c r="I89" i="2" s="1"/>
  <c r="K89" i="2" s="1"/>
  <c r="M89" i="2" s="1"/>
  <c r="O89" i="2" s="1"/>
  <c r="S89" i="2" s="1"/>
  <c r="L43" i="11" s="1"/>
  <c r="A94" i="2"/>
  <c r="H94" i="2" s="1"/>
  <c r="I94" i="2" s="1"/>
  <c r="K94" i="2" s="1"/>
  <c r="M94" i="2" s="1"/>
  <c r="O94" i="2" s="1"/>
  <c r="S94" i="2" s="1"/>
  <c r="L48" i="11" s="1"/>
  <c r="A70" i="2"/>
  <c r="H70" i="2" s="1"/>
  <c r="I70" i="2" s="1"/>
  <c r="K70" i="2" s="1"/>
  <c r="M70" i="2" s="1"/>
  <c r="O70" i="2" s="1"/>
  <c r="S70" i="2" s="1"/>
  <c r="L28" i="11" s="1"/>
  <c r="A68" i="2"/>
  <c r="H68" i="2" s="1"/>
  <c r="I68" i="2" s="1"/>
  <c r="K68" i="2" s="1"/>
  <c r="M68" i="2" s="1"/>
  <c r="O68" i="2" s="1"/>
  <c r="S68" i="2" s="1"/>
  <c r="L26" i="11" s="1"/>
  <c r="C102" i="1"/>
  <c r="IX482" i="14"/>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G225" i="14" l="1"/>
  <c r="F225" i="14"/>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M486" i="14" l="1"/>
  <c r="DY486" i="14"/>
  <c r="IW486" i="14"/>
  <c r="JB486" i="14"/>
  <c r="ED486" i="14"/>
  <c r="EB486" i="14"/>
  <c r="GK486" i="14"/>
  <c r="BP486" i="14"/>
  <c r="IY486" i="14"/>
  <c r="GP486" i="14"/>
  <c r="BN486" i="14"/>
  <c r="GN486" i="14"/>
  <c r="BK486" i="14"/>
  <c r="G226" i="14"/>
  <c r="DZ486" i="14"/>
  <c r="IZ486" i="14"/>
  <c r="DW486" i="14"/>
  <c r="BL486" i="14"/>
  <c r="GL486" i="14"/>
  <c r="BQ486" i="14"/>
  <c r="GI486" i="14"/>
  <c r="DX486" i="14"/>
  <c r="IX486" i="14"/>
  <c r="EC486" i="14"/>
  <c r="IU486" i="14"/>
  <c r="GJ486" i="14"/>
  <c r="BO486" i="14"/>
  <c r="GO486" i="14"/>
  <c r="IV486" i="14"/>
  <c r="EA486" i="14"/>
  <c r="JA486" i="14"/>
  <c r="BM486" i="14"/>
  <c r="GM486" i="14"/>
  <c r="BR48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227" i="14" s="1"/>
  <c r="K227" i="14" s="1"/>
  <c r="JB488" i="14" s="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F229" i="14" l="1"/>
  <c r="I229" i="14" s="1"/>
  <c r="K229" i="14" s="1"/>
  <c r="IV490" i="14" s="1"/>
  <c r="I228" i="14"/>
  <c r="K228" i="14" s="1"/>
  <c r="IY489"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E232" i="14"/>
  <c r="H232" i="14" s="1"/>
  <c r="D233" i="14"/>
  <c r="C234" i="14"/>
  <c r="G232" i="14" l="1"/>
  <c r="IN492" i="14"/>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H236" i="14" l="1"/>
  <c r="I236" i="14" s="1"/>
  <c r="K236" i="14" s="1"/>
  <c r="HM497" i="14" s="1"/>
  <c r="G495" i="14"/>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<sst xmlns="http://schemas.openxmlformats.org/spreadsheetml/2006/main" count="1679" uniqueCount="1016">
  <si>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</si>
  <si>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</si>
  <si>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</si>
  <si>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</si>
  <si>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</si>
  <si>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</si>
  <si>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</si>
  <si>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</si>
  <si>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</si>
  <si>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</si>
  <si>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</si>
  <si>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</si>
  <si>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</si>
  <si>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</si>
  <si>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</si>
  <si>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</si>
  <si>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</si>
  <si>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</si>
  <si>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</si>
  <si>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</si>
  <si>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</si>
  <si>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</si>
  <si>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</si>
  <si>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</si>
  <si>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</si>
  <si>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</si>
  <si>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</si>
  <si>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</si>
  <si>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</si>
  <si>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</si>
  <si>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</si>
  <si>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</si>
  <si>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</si>
  <si>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</si>
  <si>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</si>
  <si>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</si>
  <si>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</si>
  <si>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</si>
  <si>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</si>
  <si>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</si>
  <si>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</si>
  <si>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</si>
  <si>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</si>
  <si>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</si>
  <si>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</si>
  <si>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</si>
  <si>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</si>
  <si>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</si>
  <si>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</si>
  <si>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</si>
  <si>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</si>
  <si>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</si>
  <si>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</si>
  <si>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</si>
  <si>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</si>
  <si>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</si>
  <si>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</si>
  <si>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</si>
  <si>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</si>
  <si>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</si>
  <si>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</si>
  <si>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</si>
  <si>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</si>
  <si>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</si>
  <si>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</si>
  <si>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</si>
  <si>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</si>
  <si>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</si>
  <si>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</si>
  <si>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</si>
  <si>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</si>
  <si>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</si>
  <si>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</si>
  <si>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</si>
  <si>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</si>
  <si>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</si>
  <si>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</si>
  <si>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</si>
  <si>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</si>
  <si>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</si>
  <si>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</si>
  <si>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</si>
  <si>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</si>
  <si>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</si>
  <si>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</si>
  <si>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</si>
  <si>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</si>
  <si>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</si>
  <si>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</si>
  <si>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</si>
  <si>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</si>
  <si>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</si>
  <si>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</si>
  <si>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</si>
  <si>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</si>
  <si>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</si>
  <si>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</si>
  <si>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</si>
  <si>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</si>
  <si>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</si>
  <si>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</si>
  <si>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</si>
  <si>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</si>
  <si>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</si>
  <si>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</si>
  <si>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</si>
  <si>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</si>
  <si>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</si>
  <si>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</si>
  <si>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</si>
  <si>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</si>
  <si>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</si>
  <si>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</si>
  <si>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</si>
  <si>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</si>
  <si>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</si>
  <si>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</si>
  <si>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</si>
  <si>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</si>
  <si>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</si>
  <si>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</si>
  <si>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</si>
  <si>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</si>
  <si>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</si>
  <si>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</si>
  <si>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</si>
  <si>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</si>
  <si>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</si>
  <si>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</si>
  <si>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</si>
  <si>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</si>
  <si>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</si>
  <si>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</si>
  <si>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</si>
  <si>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</si>
  <si>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</si>
  <si>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</si>
  <si>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</si>
  <si>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</si>
  <si>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</si>
  <si>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</si>
  <si>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</si>
  <si>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</si>
  <si>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</si>
  <si>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</si>
  <si>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</si>
  <si>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</si>
  <si>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</si>
  <si>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</si>
  <si>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</si>
  <si>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</si>
  <si>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</si>
  <si>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</si>
  <si>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</si>
  <si>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</si>
  <si>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</si>
  <si>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</si>
  <si>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</si>
  <si>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</si>
  <si>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</si>
  <si>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</si>
  <si>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</si>
  <si>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</si>
  <si>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</si>
  <si>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</si>
  <si>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</si>
  <si>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</si>
  <si>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</si>
  <si>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</si>
  <si>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</si>
  <si>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</si>
  <si>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</si>
  <si>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</si>
  <si>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</si>
  <si>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</si>
  <si>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</si>
  <si>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</si>
  <si>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</si>
  <si>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</si>
  <si>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</si>
  <si>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</si>
  <si>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</si>
  <si>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</si>
  <si>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</si>
  <si>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</si>
  <si>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</si>
  <si>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</si>
  <si>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</si>
  <si>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</si>
  <si>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</si>
  <si>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</si>
  <si>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</si>
  <si>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</si>
  <si>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</si>
  <si>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</si>
  <si>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</si>
  <si>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</si>
  <si>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</si>
  <si>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</si>
  <si>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</si>
  <si>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</si>
  <si>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</si>
  <si>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</si>
  <si>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</si>
  <si>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</si>
  <si>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</si>
  <si>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</si>
  <si>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</si>
  <si>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</si>
  <si>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</si>
  <si>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</si>
  <si>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</si>
  <si>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</si>
  <si>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</si>
  <si>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</si>
  <si>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</si>
  <si>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</si>
  <si>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</si>
  <si>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</si>
  <si>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</si>
  <si>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</si>
  <si>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</si>
  <si>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</si>
  <si>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</si>
  <si>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</si>
  <si>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</si>
  <si>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</si>
  <si>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</si>
  <si>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</si>
  <si>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</si>
  <si>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</si>
  <si>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</si>
  <si>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</si>
  <si>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</si>
  <si>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</si>
  <si>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</si>
  <si>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</si>
  <si>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</si>
  <si>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</si>
  <si>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</si>
  <si>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</si>
  <si>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</si>
  <si>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</si>
  <si>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</si>
  <si>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</si>
  <si>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</si>
  <si>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</si>
  <si>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</si>
  <si>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</si>
  <si>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</si>
  <si>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</si>
  <si>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</si>
  <si>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</si>
  <si>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</si>
  <si>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</si>
  <si>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</si>
  <si>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</si>
  <si>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</si>
  <si>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</si>
  <si>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</si>
  <si>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</si>
  <si>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</si>
  <si>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</si>
  <si>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</si>
  <si>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</si>
  <si>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</si>
  <si>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</si>
  <si>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</si>
  <si>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</si>
  <si>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</si>
  <si>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</si>
  <si>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</si>
  <si>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</si>
  <si>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</si>
  <si>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</si>
  <si>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</si>
  <si>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</si>
  <si>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</si>
  <si>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</si>
  <si>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</si>
  <si>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</si>
  <si>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</si>
  <si>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</si>
  <si>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</si>
  <si>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</si>
  <si>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</si>
  <si>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</si>
  <si>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</si>
  <si>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</si>
  <si>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</si>
  <si>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</si>
  <si>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</si>
  <si>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</si>
  <si>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</si>
  <si>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</si>
  <si>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</si>
  <si>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</si>
  <si>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</si>
  <si>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</si>
  <si>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</si>
  <si>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</si>
  <si>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</si>
  <si>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</si>
  <si>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</si>
  <si>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</si>
  <si>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</si>
  <si>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</si>
  <si>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</si>
  <si>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</si>
  <si>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</si>
  <si>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</si>
  <si>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</si>
  <si>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</si>
  <si>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</si>
  <si>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</si>
  <si>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</si>
  <si>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</si>
  <si>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</si>
  <si>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</si>
  <si>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</si>
  <si>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</si>
  <si>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</si>
  <si>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</si>
  <si>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</si>
  <si>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</si>
  <si>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</si>
  <si>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</si>
  <si>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</si>
  <si>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</si>
  <si>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</si>
  <si>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</si>
  <si>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</si>
  <si>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</si>
  <si>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</si>
  <si>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</si>
  <si>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</si>
  <si>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</si>
  <si>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</si>
  <si>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</si>
  <si>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</si>
  <si>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</si>
  <si>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</si>
  <si>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</si>
  <si>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</si>
  <si>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</si>
  <si>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</si>
  <si>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</si>
  <si>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</si>
  <si>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</si>
  <si>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</si>
  <si>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</si>
  <si>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</si>
  <si>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</si>
  <si>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</si>
  <si>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</si>
  <si>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</si>
  <si>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</si>
  <si>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</si>
  <si>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</si>
  <si>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</si>
  <si>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</si>
  <si>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</si>
  <si>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</si>
  <si>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</si>
  <si>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</si>
  <si>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</si>
  <si>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</si>
  <si>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</si>
  <si>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</si>
  <si>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</si>
  <si>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</si>
  <si>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</si>
  <si>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</si>
  <si>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</si>
  <si>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</si>
  <si>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</si>
  <si>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</si>
  <si>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</si>
  <si>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</si>
  <si>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</si>
  <si>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</si>
  <si>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</si>
  <si>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</si>
  <si>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</si>
  <si>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</si>
  <si>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</si>
  <si>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</si>
  <si>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</si>
  <si>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</si>
  <si>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</si>
  <si>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</si>
  <si>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</si>
  <si>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</si>
  <si>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</si>
  <si>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</si>
  <si>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</si>
  <si>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</si>
  <si>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</si>
  <si>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</si>
  <si>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</si>
  <si>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</si>
  <si>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</si>
  <si>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</si>
  <si>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</si>
  <si>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</si>
  <si>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</si>
  <si>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</si>
  <si>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</si>
  <si>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</si>
  <si>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</si>
  <si>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</si>
  <si>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</si>
  <si>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</si>
  <si>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</si>
  <si>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</si>
  <si>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</si>
  <si>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</si>
  <si>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</si>
  <si>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</si>
  <si>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</si>
  <si>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</si>
  <si>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</si>
  <si>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</si>
  <si>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</si>
  <si>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</si>
  <si>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</si>
  <si>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</si>
  <si>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</si>
  <si>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</si>
  <si>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</si>
  <si>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</si>
  <si>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</si>
  <si>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</si>
  <si>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</si>
  <si>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</si>
  <si>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</si>
  <si>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</si>
  <si>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</si>
  <si>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</si>
  <si>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</si>
  <si>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</si>
  <si>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</si>
  <si>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</si>
  <si>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</si>
  <si>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</si>
  <si>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</si>
  <si>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</si>
  <si>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</si>
  <si>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</si>
  <si>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</si>
  <si>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</si>
  <si>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</si>
  <si>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</si>
  <si>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</si>
  <si>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</si>
  <si>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</si>
  <si>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</si>
  <si>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</si>
  <si>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</si>
  <si>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</si>
  <si>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</si>
  <si>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</si>
  <si>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</si>
  <si>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</si>
  <si>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</si>
  <si>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</si>
  <si>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</si>
  <si>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</si>
  <si>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</si>
  <si>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</si>
  <si>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</si>
  <si>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</si>
  <si>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</si>
  <si>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</si>
  <si>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</si>
  <si>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</si>
  <si>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</si>
  <si>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</si>
  <si>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</si>
  <si>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</si>
  <si>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</si>
  <si>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</si>
  <si>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</si>
  <si>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</si>
  <si>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</si>
  <si>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</si>
  <si>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</si>
  <si>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</si>
  <si>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</si>
  <si>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</si>
  <si>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</si>
  <si>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</si>
  <si>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</si>
  <si>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</si>
  <si>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</si>
  <si>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</si>
  <si>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</si>
  <si>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</si>
  <si>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</si>
  <si>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</si>
  <si>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</si>
  <si>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</si>
  <si>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</si>
  <si>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</si>
  <si>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</si>
  <si>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</si>
  <si>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</si>
  <si>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</si>
  <si>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</si>
  <si>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</si>
  <si>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</si>
  <si>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</si>
  <si>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</si>
  <si>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</si>
  <si>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</si>
  <si>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</si>
  <si>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</si>
  <si>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</si>
  <si>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</si>
  <si>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</si>
  <si>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</si>
  <si>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</si>
  <si>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</si>
  <si>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</si>
  <si>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</si>
  <si>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</si>
  <si>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</si>
  <si>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</si>
  <si>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</si>
  <si>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</si>
  <si>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</si>
  <si>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</si>
  <si>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</si>
  <si>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</si>
  <si>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</si>
  <si>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</si>
  <si>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</si>
  <si>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</si>
  <si>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</si>
  <si>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</si>
  <si>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</si>
  <si>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</si>
  <si>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</si>
  <si>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</si>
  <si>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</si>
  <si>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</si>
  <si>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</si>
  <si>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</si>
  <si>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</si>
  <si>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</si>
  <si>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</si>
  <si>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</si>
  <si>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</si>
  <si>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</si>
  <si>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</si>
  <si>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</si>
  <si>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</si>
  <si>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</si>
  <si>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</si>
  <si>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</si>
  <si>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</si>
  <si>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</si>
  <si>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</si>
  <si>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</si>
  <si>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</si>
  <si>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</si>
  <si>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</si>
  <si>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</si>
  <si>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</si>
  <si>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</si>
  <si>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</si>
  <si>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</si>
  <si>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</si>
  <si>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</si>
  <si>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</si>
  <si>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</si>
  <si>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</si>
  <si>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</si>
  <si>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</si>
  <si>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</si>
  <si>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</si>
  <si>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</si>
  <si>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</si>
  <si>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</si>
  <si>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</si>
  <si>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</si>
  <si>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</si>
  <si>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</si>
  <si>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</si>
  <si>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</si>
  <si>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</si>
  <si>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</si>
  <si>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</si>
  <si>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</si>
  <si>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</si>
  <si>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</si>
  <si>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</si>
  <si>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</si>
  <si>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</si>
  <si>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</si>
  <si>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</si>
  <si>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</si>
  <si>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</si>
  <si>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</si>
  <si>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</si>
  <si>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</si>
  <si>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</si>
  <si>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</si>
  <si>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</si>
  <si>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</si>
  <si>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</si>
  <si>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</si>
  <si>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</si>
  <si>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</si>
  <si>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</si>
  <si>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</si>
  <si>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</si>
  <si>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</si>
  <si>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</si>
  <si>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</si>
  <si>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</si>
  <si>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</si>
  <si>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</si>
  <si>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</si>
  <si>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</si>
  <si>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</si>
  <si>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</si>
  <si>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</si>
  <si>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</si>
  <si>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</si>
  <si>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</si>
  <si>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</si>
  <si>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</si>
  <si>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</si>
  <si>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</si>
  <si>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</si>
  <si>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</si>
  <si>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</si>
  <si>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</si>
  <si>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</si>
  <si>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</si>
  <si>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</si>
  <si>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</si>
  <si>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</si>
  <si>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</si>
  <si>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</si>
  <si>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</si>
  <si>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</si>
  <si>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</si>
  <si>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</si>
  <si>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</si>
  <si>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</si>
  <si>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</si>
  <si>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</si>
  <si>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</si>
  <si>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</si>
  <si>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</si>
  <si>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</si>
  <si>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</si>
  <si>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</si>
  <si>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</si>
  <si>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</si>
  <si>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</si>
  <si>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</si>
  <si>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</si>
  <si>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</si>
  <si>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</si>
  <si>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</si>
  <si>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</si>
  <si>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</si>
  <si>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</si>
  <si>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</si>
  <si>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</si>
  <si>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</si>
  <si>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</si>
  <si>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</si>
  <si>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</si>
  <si>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</si>
  <si>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</si>
  <si>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</si>
  <si>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</si>
  <si>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</si>
  <si>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</si>
  <si>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</si>
  <si>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</si>
  <si>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</si>
  <si>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</si>
  <si>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</si>
  <si>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</si>
  <si>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</si>
  <si>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</si>
  <si>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</si>
  <si>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</si>
  <si>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</si>
  <si>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</si>
  <si>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</si>
  <si>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</si>
  <si>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</si>
  <si>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</si>
  <si>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</si>
  <si>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</si>
  <si>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</si>
  <si>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</si>
  <si>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</si>
  <si>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</si>
  <si>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</si>
  <si>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</si>
  <si>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</si>
  <si>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</si>
  <si>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</si>
  <si>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</si>
  <si>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</si>
  <si>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</si>
  <si>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</si>
  <si>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</si>
  <si>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</si>
  <si>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</si>
  <si>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</si>
  <si>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</si>
  <si>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</si>
  <si>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</si>
  <si>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</si>
  <si>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</si>
  <si>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</si>
  <si>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</si>
  <si>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</si>
  <si>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</si>
  <si>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</si>
  <si>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</si>
  <si>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</si>
  <si>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</si>
  <si>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</si>
  <si>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</si>
  <si>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</si>
  <si>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</si>
  <si>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</si>
  <si>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</si>
  <si>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</si>
  <si>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</si>
  <si>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</si>
  <si>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</si>
  <si>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</si>
  <si>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</si>
  <si>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</si>
  <si>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</si>
  <si>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</si>
  <si>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</si>
  <si>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</si>
  <si>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</si>
  <si>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</si>
  <si>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</si>
  <si>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</si>
  <si>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</si>
  <si>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</si>
  <si>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</si>
  <si>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</si>
  <si>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</si>
  <si>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</si>
  <si>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</si>
  <si>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</si>
  <si>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</si>
  <si>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</si>
  <si>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</si>
  <si>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</si>
  <si>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</si>
  <si>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</si>
  <si>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</si>
  <si>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</si>
  <si>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</si>
  <si>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</si>
  <si>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</si>
  <si>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</si>
  <si>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</si>
  <si>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</si>
  <si>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</si>
  <si>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</si>
  <si>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</si>
  <si>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</si>
  <si>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</si>
  <si>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</si>
  <si>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</si>
  <si>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</si>
  <si>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</si>
  <si>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</si>
  <si>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</si>
  <si>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</si>
  <si>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</si>
  <si>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</si>
  <si>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</si>
  <si>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</si>
  <si>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</si>
  <si>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</si>
  <si>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</si>
  <si>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</si>
  <si>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</si>
  <si>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</si>
  <si>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</si>
  <si>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</si>
  <si>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</si>
  <si>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</si>
  <si>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</si>
  <si>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</si>
  <si>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</si>
  <si>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</si>
  <si>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</si>
  <si>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</si>
  <si>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</si>
  <si>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</si>
  <si>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</si>
  <si>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</si>
  <si>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</si>
  <si>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</si>
  <si>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</si>
  <si>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</si>
  <si>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</si>
  <si>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</si>
  <si>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</si>
  <si>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</si>
  <si>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</si>
  <si>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</si>
  <si>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</si>
  <si>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</si>
  <si>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</si>
  <si>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</si>
  <si>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</si>
  <si>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</si>
  <si>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</si>
  <si>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</si>
  <si>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</si>
  <si>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</si>
  <si>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</si>
  <si>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</si>
  <si>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</si>
  <si>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</si>
  <si>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</si>
  <si>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</si>
  <si>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</si>
  <si>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</si>
  <si>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</si>
  <si>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</si>
  <si>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</si>
  <si>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</si>
  <si>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</si>
  <si>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</si>
  <si>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</si>
  <si>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</si>
  <si>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</si>
  <si>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</si>
  <si>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</si>
  <si>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</si>
  <si>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</si>
  <si>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</si>
  <si>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</si>
  <si>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</si>
  <si>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</si>
  <si>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</si>
  <si>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</si>
  <si>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</si>
  <si>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</si>
  <si>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</si>
  <si>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</si>
  <si>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</si>
  <si>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</si>
  <si>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</si>
  <si>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</si>
  <si>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</si>
  <si>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</si>
  <si>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</si>
  <si>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</si>
  <si>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</si>
  <si>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</si>
  <si>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</si>
  <si>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</si>
  <si>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</si>
  <si>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</si>
  <si>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</si>
  <si>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</si>
  <si>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</si>
  <si>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</si>
  <si>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</si>
  <si>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</si>
  <si>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</si>
  <si>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</si>
  <si>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</si>
  <si>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</si>
  <si>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</si>
  <si>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</si>
  <si>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</si>
  <si>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</si>
  <si>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</si>
  <si>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</si>
  <si>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</si>
  <si>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</si>
  <si>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</si>
  <si>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</si>
  <si>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</si>
  <si>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</si>
  <si>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</si>
  <si>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</si>
  <si>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</si>
  <si>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</si>
  <si>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</si>
  <si>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</si>
  <si>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</si>
  <si>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</si>
  <si>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</si>
  <si>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</si>
  <si>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</si>
  <si>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</si>
  <si>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</si>
  <si>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</si>
  <si>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</si>
  <si>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</si>
  <si>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</si>
  <si>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</si>
  <si>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</si>
  <si>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</si>
  <si>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</si>
  <si>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</si>
  <si>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</si>
  <si>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</si>
  <si>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</si>
  <si>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</si>
  <si>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</si>
  <si>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</si>
  <si>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</si>
  <si>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</si>
  <si>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</si>
  <si>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</si>
  <si>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</si>
  <si>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</si>
  <si>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</si>
  <si>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</si>
  <si>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</si>
  <si>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</si>
  <si>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</si>
  <si>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</si>
  <si>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</si>
  <si>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</si>
  <si>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</si>
  <si>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</si>
  <si>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</si>
  <si>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</si>
  <si>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</si>
  <si>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</si>
  <si>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</si>
  <si>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</si>
  <si>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</si>
  <si>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</si>
  <si>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</si>
  <si>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</si>
  <si>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</si>
  <si>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</si>
  <si>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</si>
  <si>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</si>
  <si>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</si>
  <si>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</si>
  <si>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</si>
  <si>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</si>
  <si>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</si>
  <si>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</si>
  <si>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</si>
  <si>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</si>
  <si>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</si>
  <si>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</si>
  <si>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</si>
  <si>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</si>
  <si>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</si>
  <si>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</si>
  <si>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</si>
  <si>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</si>
  <si>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</si>
  <si>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</si>
  <si>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</si>
  <si>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</si>
  <si>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</si>
  <si>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</si>
  <si>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</si>
  <si>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</si>
  <si>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</si>
  <si>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</si>
  <si>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</si>
  <si>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</si>
  <si>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</si>
  <si>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</si>
  <si>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</si>
  <si>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</si>
  <si>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</si>
  <si>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</si>
  <si>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</si>
  <si>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</si>
  <si>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</si>
  <si>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</si>
  <si>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</si>
  <si>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</si>
  <si>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</si>
  <si>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</si>
  <si>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</si>
  <si>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</si>
  <si>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</si>
  <si>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</si>
  <si>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</si>
  <si>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</si>
  <si>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</si>
  <si>
    <t>UCC256611</t>
  </si>
  <si>
    <t>UCC256612</t>
  </si>
  <si>
    <t>UCC256613</t>
  </si>
  <si>
    <t>UCC256614</t>
  </si>
  <si>
    <t>TSET Difference Enable</t>
  </si>
  <si>
    <t>UCC25661x DESIGN CALCULATOR TOOL</t>
  </si>
  <si>
    <t>UCC25661x Enhanced LLC Resonant Controller</t>
  </si>
  <si>
    <r>
      <t xml:space="preserve">This spreadsheet guides the user through the design process of an LLC resonant DC/DC CONVERTER using the </t>
    </r>
    <r>
      <rPr>
        <b/>
        <sz val="11"/>
        <color indexed="10"/>
        <rFont val="Arial"/>
        <family val="2"/>
      </rPr>
      <t>UCC25661x</t>
    </r>
    <r>
      <rPr>
        <b/>
        <sz val="11"/>
        <rFont val="Arial"/>
        <family val="2"/>
      </rPr>
      <t>.  User interaction is required in order to get the best possible results.  Enter the desired specification where prompted, the highlighted cells are for user inputs; calculations for the design are based upon the inputs.</t>
    </r>
  </si>
  <si>
    <t>UCC256616</t>
  </si>
  <si>
    <t xml:space="preserve">Transfomer: </t>
  </si>
  <si>
    <t>Wurth 750342851</t>
  </si>
  <si>
    <t>https://www.we-online.com/components/products/datasheet/750342851.pdf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</si>
</sst>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
      <patternFill patternType="solid">
        <fgColor theme="8" tint="0.59999389629810485"/>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
      <left/>
      <right style="thin">
        <color indexed="64"/>
      </right>
      <top/>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595">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66"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65"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64" fontId="15" fillId="3" borderId="17" xfId="0" applyNumberFormat="1" applyFont="1" applyFill="1" applyBorder="1" applyAlignment="1">
      <alignment vertical="center"/>
    </xf>
    <xf numFmtId="164" fontId="15" fillId="3" borderId="0" xfId="0" applyNumberFormat="1" applyFont="1" applyFill="1" applyAlignment="1">
      <alignment vertical="center"/>
    </xf>
    <xf numFmtId="0" fontId="0" fillId="0" borderId="17" xfId="0" applyBorder="1"/>
    <xf numFmtId="0" fontId="16" fillId="0" borderId="17" xfId="0" applyFont="1" applyBorder="1"/>
    <xf numFmtId="0" fontId="31" fillId="0" borderId="0" xfId="0" applyFont="1"/>
    <xf numFmtId="0" fontId="30" fillId="0" borderId="17"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2" fontId="30" fillId="0" borderId="17" xfId="0" applyNumberFormat="1" applyFont="1" applyBorder="1"/>
    <xf numFmtId="0" fontId="34" fillId="3" borderId="17" xfId="0" applyFont="1" applyFill="1" applyBorder="1" applyAlignment="1">
      <alignment vertical="center"/>
    </xf>
    <xf numFmtId="164" fontId="34" fillId="3" borderId="17" xfId="0" applyNumberFormat="1" applyFont="1" applyFill="1" applyBorder="1" applyAlignment="1">
      <alignment vertical="center"/>
    </xf>
    <xf numFmtId="164" fontId="34" fillId="3" borderId="18" xfId="0" applyNumberFormat="1" applyFont="1" applyFill="1" applyBorder="1" applyAlignment="1">
      <alignment vertical="center"/>
    </xf>
    <xf numFmtId="167" fontId="32" fillId="0" borderId="17" xfId="0" applyNumberFormat="1" applyFont="1" applyBorder="1"/>
    <xf numFmtId="2" fontId="15" fillId="0" borderId="17" xfId="0" applyNumberFormat="1" applyFont="1" applyBorder="1"/>
    <xf numFmtId="167" fontId="34" fillId="3" borderId="17" xfId="0" applyNumberFormat="1" applyFont="1" applyFill="1" applyBorder="1" applyAlignment="1">
      <alignment vertical="center"/>
    </xf>
    <xf numFmtId="167" fontId="0" fillId="3" borderId="17" xfId="0" applyNumberFormat="1" applyFill="1" applyBorder="1" applyAlignment="1">
      <alignment vertical="center"/>
    </xf>
    <xf numFmtId="167"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65"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2" fontId="0" fillId="0" borderId="0" xfId="0" applyNumberFormat="1"/>
    <xf numFmtId="0" fontId="0" fillId="3" borderId="37" xfId="0" applyFill="1" applyBorder="1" applyAlignment="1">
      <alignment vertical="center"/>
    </xf>
    <xf numFmtId="0" fontId="0" fillId="0" borderId="0" xfId="0" applyAlignment="1">
      <alignment wrapText="1"/>
    </xf>
    <xf numFmtId="0" fontId="0" fillId="0" borderId="18" xfId="0" applyBorder="1"/>
    <xf numFmtId="164" fontId="12" fillId="3" borderId="25" xfId="0" applyNumberFormat="1" applyFont="1" applyFill="1" applyBorder="1" applyAlignment="1">
      <alignment vertical="center"/>
    </xf>
    <xf numFmtId="164" fontId="32" fillId="3" borderId="17" xfId="0" applyNumberFormat="1" applyFont="1" applyFill="1" applyBorder="1"/>
    <xf numFmtId="164" fontId="30" fillId="4" borderId="17" xfId="0" applyNumberFormat="1" applyFont="1" applyFill="1" applyBorder="1" applyProtection="1">
      <protection locked="0"/>
    </xf>
    <xf numFmtId="0" fontId="30" fillId="0" borderId="15" xfId="0" applyFont="1" applyBorder="1" applyAlignment="1">
      <alignment wrapText="1"/>
    </xf>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4"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64" fontId="0" fillId="0" borderId="0" xfId="0" applyNumberFormat="1"/>
    <xf numFmtId="2" fontId="0" fillId="3" borderId="17" xfId="0" applyNumberFormat="1" applyFill="1" applyBorder="1" applyAlignment="1">
      <alignment vertical="center"/>
    </xf>
    <xf numFmtId="0" fontId="37"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8" xfId="6" applyFill="1" applyBorder="1">
      <alignment vertical="center"/>
    </xf>
    <xf numFmtId="0" fontId="40" fillId="3" borderId="0" xfId="6" applyFont="1" applyFill="1">
      <alignment vertical="center"/>
    </xf>
    <xf numFmtId="0" fontId="40" fillId="3" borderId="8" xfId="6" applyFont="1" applyFill="1" applyBorder="1">
      <alignment vertical="center"/>
    </xf>
    <xf numFmtId="0" fontId="41" fillId="3" borderId="0" xfId="6" applyFont="1" applyFill="1">
      <alignment vertical="center"/>
    </xf>
    <xf numFmtId="0" fontId="41" fillId="3" borderId="8" xfId="6" applyFont="1" applyFill="1" applyBorder="1">
      <alignment vertical="center"/>
    </xf>
    <xf numFmtId="0" fontId="41"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Alignment="1">
      <alignment horizontal="center" vertical="center"/>
    </xf>
    <xf numFmtId="0" fontId="42" fillId="0" borderId="0" xfId="6" applyFont="1" applyAlignment="1">
      <alignment horizontal="center" vertical="center"/>
    </xf>
    <xf numFmtId="0" fontId="42" fillId="0" borderId="6" xfId="6" applyFont="1" applyBorder="1" applyAlignment="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lignment vertical="center"/>
    </xf>
    <xf numFmtId="0" fontId="42" fillId="0" borderId="19" xfId="6" applyFont="1" applyBorder="1" applyAlignment="1">
      <alignment horizontal="center" vertical="center"/>
    </xf>
    <xf numFmtId="0" fontId="44" fillId="8" borderId="46" xfId="7" applyAlignment="1" applyProtection="1">
      <alignment horizontal="center" vertical="center"/>
      <protection locked="0"/>
    </xf>
    <xf numFmtId="0" fontId="19" fillId="3" borderId="19" xfId="6" applyFont="1" applyFill="1" applyBorder="1" applyAlignment="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6" borderId="0" xfId="6"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0" fillId="12" borderId="31" xfId="6" applyNumberFormat="1" applyFont="1" applyFill="1" applyBorder="1">
      <alignment vertical="center"/>
    </xf>
    <xf numFmtId="0" fontId="50" fillId="12" borderId="0" xfId="6" applyFont="1" applyFill="1">
      <alignment vertical="center"/>
    </xf>
    <xf numFmtId="0" fontId="42" fillId="4" borderId="0" xfId="6" applyFont="1" applyFill="1" applyAlignment="1">
      <alignment horizontal="center" vertical="center"/>
    </xf>
    <xf numFmtId="169" fontId="42" fillId="0" borderId="0" xfId="6" applyNumberFormat="1" applyFont="1" applyAlignment="1">
      <alignment horizontal="center" vertical="center"/>
    </xf>
    <xf numFmtId="2" fontId="42" fillId="0" borderId="0" xfId="6" applyNumberFormat="1" applyFont="1">
      <alignment vertical="center"/>
    </xf>
    <xf numFmtId="0" fontId="42" fillId="0" borderId="43" xfId="6" applyFont="1" applyBorder="1" applyAlignment="1">
      <alignment horizontal="center" vertical="center"/>
    </xf>
    <xf numFmtId="169" fontId="42" fillId="0" borderId="43" xfId="6" applyNumberFormat="1" applyFont="1" applyBorder="1" applyAlignment="1">
      <alignment horizontal="center" vertical="center"/>
    </xf>
    <xf numFmtId="0" fontId="39"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Alignment="1">
      <alignment horizontal="center" vertical="center"/>
    </xf>
    <xf numFmtId="2" fontId="42" fillId="6" borderId="0" xfId="6" applyNumberFormat="1" applyFont="1" applyFill="1">
      <alignment vertical="center"/>
    </xf>
    <xf numFmtId="0" fontId="42" fillId="6" borderId="0" xfId="6" applyFont="1" applyFill="1">
      <alignment vertical="center"/>
    </xf>
    <xf numFmtId="0" fontId="42" fillId="6" borderId="0" xfId="6" applyFont="1" applyFill="1" applyAlignment="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Alignment="1">
      <alignment horizontal="center" vertical="center"/>
    </xf>
    <xf numFmtId="0" fontId="42" fillId="7" borderId="0" xfId="6" applyFont="1" applyFill="1" applyAlignment="1">
      <alignment horizontal="center" vertical="center"/>
    </xf>
    <xf numFmtId="0" fontId="39" fillId="0" borderId="17" xfId="6" applyBorder="1">
      <alignment vertical="center"/>
    </xf>
    <xf numFmtId="0" fontId="39" fillId="9" borderId="17" xfId="6"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lignment vertical="center"/>
    </xf>
    <xf numFmtId="2" fontId="42" fillId="16" borderId="17" xfId="4" applyNumberFormat="1" applyFont="1" applyFill="1" applyBorder="1" applyAlignment="1">
      <alignment vertical="center"/>
    </xf>
    <xf numFmtId="0" fontId="42" fillId="16" borderId="15" xfId="4" applyFont="1" applyFill="1" applyBorder="1" applyAlignment="1">
      <alignment vertical="center"/>
    </xf>
    <xf numFmtId="0" fontId="39" fillId="4" borderId="0" xfId="6" applyFill="1">
      <alignment vertical="center"/>
    </xf>
    <xf numFmtId="2" fontId="42" fillId="4" borderId="36" xfId="4" applyNumberFormat="1" applyFont="1" applyFill="1" applyBorder="1" applyAlignment="1">
      <alignment vertical="center"/>
    </xf>
    <xf numFmtId="2" fontId="42" fillId="4" borderId="17" xfId="4" applyNumberFormat="1" applyFont="1" applyFill="1" applyBorder="1" applyAlignment="1">
      <alignment vertical="center"/>
    </xf>
    <xf numFmtId="0" fontId="42" fillId="4" borderId="15" xfId="4" applyFont="1" applyFill="1" applyBorder="1" applyAlignment="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lignment horizontal="center" vertical="center"/>
    </xf>
    <xf numFmtId="2" fontId="42" fillId="16" borderId="17" xfId="4" applyNumberFormat="1" applyFont="1" applyFill="1" applyBorder="1" applyAlignment="1">
      <alignment horizontal="center" vertical="center"/>
    </xf>
    <xf numFmtId="2" fontId="51" fillId="16" borderId="36" xfId="4" applyNumberFormat="1" applyFont="1" applyFill="1" applyBorder="1" applyAlignment="1">
      <alignment horizontal="center" vertical="center"/>
    </xf>
    <xf numFmtId="0" fontId="19" fillId="0" borderId="0" xfId="6" applyFont="1">
      <alignment vertical="center"/>
    </xf>
    <xf numFmtId="0" fontId="42" fillId="0" borderId="0" xfId="4" applyFont="1" applyAlignment="1">
      <alignment horizontal="center" vertical="center"/>
    </xf>
    <xf numFmtId="0" fontId="39" fillId="0" borderId="0" xfId="6" applyAlignment="1">
      <alignment horizontal="center" vertical="center"/>
    </xf>
    <xf numFmtId="0" fontId="41" fillId="0" borderId="0" xfId="6" applyFont="1">
      <alignment vertical="center"/>
    </xf>
    <xf numFmtId="0" fontId="19" fillId="0" borderId="17" xfId="6" applyFont="1" applyBorder="1">
      <alignment vertical="center"/>
    </xf>
    <xf numFmtId="11" fontId="39" fillId="0" borderId="17" xfId="6" applyNumberFormat="1" applyBorder="1">
      <alignment vertical="center"/>
    </xf>
    <xf numFmtId="0" fontId="42" fillId="0" borderId="17" xfId="4" applyFont="1" applyBorder="1" applyAlignment="1">
      <alignment horizontal="center" vertical="center"/>
    </xf>
    <xf numFmtId="0" fontId="41" fillId="0" borderId="0" xfId="6" applyFont="1" applyAlignment="1">
      <alignment horizontal="center" vertical="center"/>
    </xf>
    <xf numFmtId="0" fontId="19" fillId="3" borderId="17" xfId="4" applyFont="1" applyFill="1" applyBorder="1" applyAlignment="1">
      <alignment horizontal="center"/>
    </xf>
    <xf numFmtId="0" fontId="41" fillId="0" borderId="17" xfId="6" applyFont="1" applyBorder="1" applyAlignment="1">
      <alignment horizontal="center" vertical="center"/>
    </xf>
    <xf numFmtId="0" fontId="41" fillId="0" borderId="17" xfId="6" applyFont="1" applyBorder="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1" fillId="3" borderId="0" xfId="6" applyFont="1" applyFill="1" applyAlignment="1">
      <alignment horizontal="center" vertical="center"/>
    </xf>
    <xf numFmtId="0" fontId="27" fillId="3" borderId="17" xfId="4" applyFill="1" applyBorder="1" applyAlignment="1">
      <alignment horizontal="center"/>
    </xf>
    <xf numFmtId="0" fontId="41" fillId="3" borderId="30" xfId="6" applyFont="1" applyFill="1" applyBorder="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lignment vertical="center"/>
    </xf>
    <xf numFmtId="0" fontId="41" fillId="3" borderId="18" xfId="6" applyFont="1" applyFill="1" applyBorder="1" applyAlignment="1">
      <alignment horizontal="center" vertical="center"/>
    </xf>
    <xf numFmtId="2" fontId="42" fillId="4" borderId="0" xfId="6" applyNumberFormat="1" applyFont="1" applyFill="1">
      <alignment vertical="center"/>
    </xf>
    <xf numFmtId="2" fontId="42" fillId="3" borderId="0" xfId="6" applyNumberFormat="1" applyFont="1" applyFill="1">
      <alignment vertical="center"/>
    </xf>
    <xf numFmtId="0" fontId="42" fillId="3" borderId="0" xfId="6" applyFont="1" applyFill="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2" fontId="50" fillId="12" borderId="31" xfId="6" applyNumberFormat="1" applyFont="1" applyFill="1" applyBorder="1" applyAlignment="1">
      <alignment horizontal="center" vertical="center"/>
    </xf>
    <xf numFmtId="0" fontId="42" fillId="11" borderId="0" xfId="6" applyFont="1" applyFill="1" applyAlignment="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4" borderId="0" xfId="6" applyFill="1">
      <alignment vertical="center"/>
    </xf>
    <xf numFmtId="0" fontId="60" fillId="19" borderId="49" xfId="6" applyFont="1" applyFill="1" applyBorder="1" applyAlignment="1">
      <alignment horizontal="left" vertical="center"/>
    </xf>
    <xf numFmtId="0" fontId="60" fillId="19" borderId="48" xfId="6" applyFont="1" applyFill="1" applyBorder="1">
      <alignment vertical="center"/>
    </xf>
    <xf numFmtId="0" fontId="60" fillId="19" borderId="37" xfId="6" applyFont="1" applyFill="1" applyBorder="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4" fontId="12" fillId="3" borderId="17" xfId="0" applyNumberFormat="1" applyFont="1" applyFill="1" applyBorder="1" applyAlignment="1">
      <alignment horizontal="left" vertical="center" wrapText="1"/>
    </xf>
    <xf numFmtId="167" fontId="0" fillId="3" borderId="31" xfId="0" applyNumberFormat="1" applyFill="1" applyBorder="1" applyAlignment="1">
      <alignment vertical="center"/>
    </xf>
    <xf numFmtId="0" fontId="30" fillId="0" borderId="37" xfId="0" applyFont="1" applyBorder="1" applyAlignment="1">
      <alignment wrapText="1"/>
    </xf>
    <xf numFmtId="0" fontId="30" fillId="4" borderId="31" xfId="0" applyFont="1" applyFill="1" applyBorder="1" applyProtection="1">
      <protection locked="0"/>
    </xf>
    <xf numFmtId="0" fontId="16" fillId="0" borderId="36" xfId="0" applyFont="1" applyBorder="1"/>
    <xf numFmtId="0" fontId="0" fillId="3" borderId="36" xfId="0" applyFill="1" applyBorder="1" applyAlignment="1">
      <alignment vertical="center"/>
    </xf>
    <xf numFmtId="1" fontId="30" fillId="4" borderId="31" xfId="0" applyNumberFormat="1" applyFont="1" applyFill="1" applyBorder="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38" xfId="0" applyFont="1" applyBorder="1" applyAlignment="1">
      <alignment horizontal="center" vertical="center"/>
    </xf>
    <xf numFmtId="172" fontId="12" fillId="0" borderId="0" xfId="0" applyNumberFormat="1" applyFont="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11" fontId="74" fillId="0" borderId="0" xfId="0" applyNumberFormat="1" applyFont="1"/>
    <xf numFmtId="164" fontId="30" fillId="0" borderId="17" xfId="0" applyNumberFormat="1" applyFont="1" applyBorder="1" applyAlignment="1">
      <alignment horizontal="right"/>
    </xf>
    <xf numFmtId="0" fontId="0" fillId="4" borderId="0" xfId="0" applyFill="1" applyAlignment="1">
      <alignment wrapText="1"/>
    </xf>
    <xf numFmtId="1" fontId="30" fillId="0" borderId="17" xfId="0" applyNumberFormat="1" applyFont="1" applyBorder="1"/>
    <xf numFmtId="1" fontId="32" fillId="0" borderId="17" xfId="0" applyNumberFormat="1" applyFont="1" applyBorder="1" applyAlignment="1">
      <alignment horizontal="right"/>
    </xf>
    <xf numFmtId="0" fontId="0" fillId="3" borderId="0" xfId="0" applyFill="1"/>
    <xf numFmtId="0" fontId="0" fillId="19" borderId="0" xfId="0" applyFill="1"/>
    <xf numFmtId="0" fontId="12" fillId="19" borderId="0" xfId="0" applyFont="1" applyFill="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Alignment="1">
      <alignment horizontal="center" vertical="center"/>
    </xf>
    <xf numFmtId="0" fontId="0" fillId="3" borderId="55" xfId="0" applyFill="1" applyBorder="1" applyAlignment="1">
      <alignment horizontal="center" vertical="center"/>
    </xf>
    <xf numFmtId="0" fontId="0" fillId="19" borderId="0" xfId="0" applyFill="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lignment vertical="center" wrapText="1"/>
    </xf>
    <xf numFmtId="0" fontId="12" fillId="19" borderId="1" xfId="0" applyFont="1" applyFill="1" applyBorder="1"/>
    <xf numFmtId="0" fontId="12" fillId="19" borderId="2" xfId="0" applyFont="1" applyFill="1" applyBorder="1"/>
    <xf numFmtId="0" fontId="12" fillId="19" borderId="3" xfId="0" applyFont="1" applyFill="1" applyBorder="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ill="1" applyBorder="1" applyAlignment="1">
      <alignment vertical="center"/>
    </xf>
    <xf numFmtId="0" fontId="12" fillId="6" borderId="37" xfId="0" applyFont="1" applyFill="1" applyBorder="1" applyAlignment="1">
      <alignment vertical="center"/>
    </xf>
    <xf numFmtId="0" fontId="0" fillId="3" borderId="58" xfId="0" applyFill="1" applyBorder="1" applyAlignment="1">
      <alignment vertical="center"/>
    </xf>
    <xf numFmtId="4" fontId="12" fillId="3" borderId="18" xfId="0" applyNumberFormat="1" applyFont="1" applyFill="1" applyBorder="1" applyAlignment="1">
      <alignment horizontal="left" vertical="center" wrapText="1"/>
    </xf>
    <xf numFmtId="165" fontId="22" fillId="3" borderId="10" xfId="0" applyNumberFormat="1" applyFont="1" applyFill="1" applyBorder="1" applyAlignment="1">
      <alignment vertical="center"/>
    </xf>
    <xf numFmtId="0" fontId="22" fillId="3" borderId="11" xfId="0" applyFont="1" applyFill="1" applyBorder="1" applyAlignment="1">
      <alignment vertical="center"/>
    </xf>
    <xf numFmtId="0" fontId="30" fillId="4" borderId="18" xfId="0" applyFont="1" applyFill="1" applyBorder="1" applyProtection="1">
      <protection locked="0"/>
    </xf>
    <xf numFmtId="0" fontId="0" fillId="3" borderId="20" xfId="0" applyFill="1" applyBorder="1" applyAlignment="1">
      <alignment vertical="center" wrapText="1"/>
    </xf>
    <xf numFmtId="0" fontId="12" fillId="6" borderId="56" xfId="0" applyFont="1" applyFill="1" applyBorder="1" applyAlignment="1">
      <alignment vertical="center"/>
    </xf>
    <xf numFmtId="0" fontId="0" fillId="3" borderId="10" xfId="0" applyFill="1" applyBorder="1" applyAlignment="1">
      <alignment horizontal="left" vertical="center"/>
    </xf>
    <xf numFmtId="0" fontId="0" fillId="3" borderId="59" xfId="0" applyFill="1" applyBorder="1" applyAlignment="1">
      <alignment vertical="center"/>
    </xf>
    <xf numFmtId="172" fontId="0" fillId="4" borderId="17" xfId="0" applyNumberFormat="1" applyFill="1" applyBorder="1" applyAlignment="1" applyProtection="1">
      <alignment vertical="center"/>
      <protection locked="0"/>
    </xf>
    <xf numFmtId="164" fontId="0" fillId="0" borderId="17" xfId="0" applyNumberFormat="1" applyBorder="1"/>
    <xf numFmtId="164" fontId="67" fillId="4" borderId="11" xfId="0" applyNumberFormat="1" applyFont="1" applyFill="1" applyBorder="1" applyAlignment="1">
      <alignment horizontal="center" vertical="center"/>
    </xf>
    <xf numFmtId="164" fontId="30" fillId="0" borderId="17" xfId="0" applyNumberFormat="1" applyFont="1" applyBorder="1"/>
    <xf numFmtId="0" fontId="67" fillId="0" borderId="9" xfId="0" applyFont="1" applyBorder="1" applyAlignment="1">
      <alignment horizontal="center" vertical="center"/>
    </xf>
    <xf numFmtId="0" fontId="67" fillId="0" borderId="0" xfId="0" applyFont="1" applyAlignment="1">
      <alignment horizontal="center" vertical="center"/>
    </xf>
    <xf numFmtId="172" fontId="30" fillId="0" borderId="18" xfId="0" applyNumberFormat="1" applyFont="1" applyBorder="1"/>
    <xf numFmtId="167" fontId="30" fillId="4" borderId="31" xfId="0" applyNumberFormat="1" applyFont="1" applyFill="1" applyBorder="1" applyProtection="1">
      <protection locked="0"/>
    </xf>
    <xf numFmtId="0" fontId="0" fillId="3" borderId="58" xfId="0" quotePrefix="1" applyFill="1" applyBorder="1" applyAlignment="1">
      <alignment vertical="center"/>
    </xf>
    <xf numFmtId="0" fontId="0" fillId="0" borderId="64" xfId="0" applyBorder="1"/>
    <xf numFmtId="0" fontId="12" fillId="7" borderId="63" xfId="0" applyFont="1" applyFill="1" applyBorder="1" applyAlignment="1">
      <alignment vertical="center"/>
    </xf>
    <xf numFmtId="0" fontId="12" fillId="22" borderId="40" xfId="0" applyFont="1" applyFill="1" applyBorder="1" applyAlignment="1">
      <alignmen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57" xfId="0" applyFont="1" applyFill="1" applyBorder="1" applyAlignment="1">
      <alignment horizontal="left" vertical="center"/>
    </xf>
    <xf numFmtId="0" fontId="12" fillId="6" borderId="14" xfId="0" applyFont="1" applyFill="1" applyBorder="1" applyAlignment="1">
      <alignment horizontal="left" vertical="center"/>
    </xf>
    <xf numFmtId="0" fontId="12" fillId="22" borderId="12" xfId="0" applyFont="1" applyFill="1" applyBorder="1" applyAlignment="1">
      <alignment horizontal="left" vertical="center"/>
    </xf>
    <xf numFmtId="0" fontId="12" fillId="22" borderId="13" xfId="0" applyFont="1" applyFill="1" applyBorder="1" applyAlignment="1">
      <alignment horizontal="left" vertical="center"/>
    </xf>
    <xf numFmtId="0" fontId="12" fillId="22" borderId="14" xfId="0" applyFont="1" applyFill="1" applyBorder="1" applyAlignment="1">
      <alignment horizontal="left" vertical="center"/>
    </xf>
    <xf numFmtId="0" fontId="12" fillId="7" borderId="12" xfId="0" applyFont="1" applyFill="1" applyBorder="1" applyAlignment="1">
      <alignment horizontal="left" vertical="center"/>
    </xf>
    <xf numFmtId="0" fontId="12" fillId="7" borderId="13" xfId="0" applyFont="1" applyFill="1" applyBorder="1" applyAlignment="1">
      <alignment horizontal="left" vertical="center"/>
    </xf>
    <xf numFmtId="0" fontId="12" fillId="7" borderId="14"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12" fillId="6" borderId="48" xfId="0" applyFont="1" applyFill="1" applyBorder="1" applyAlignment="1">
      <alignment horizontal="left" vertical="center" wrapText="1"/>
    </xf>
    <xf numFmtId="0" fontId="12" fillId="6" borderId="56" xfId="0" applyFont="1" applyFill="1" applyBorder="1" applyAlignment="1">
      <alignment horizontal="left" vertical="center" wrapText="1"/>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37"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36" xfId="0" applyFont="1" applyFill="1" applyBorder="1" applyAlignment="1">
      <alignment horizontal="left" vertical="center"/>
    </xf>
    <xf numFmtId="0" fontId="12" fillId="6" borderId="52" xfId="0" applyFont="1" applyFill="1" applyBorder="1" applyAlignment="1">
      <alignment horizontal="left" vertical="center" wrapText="1"/>
    </xf>
    <xf numFmtId="0" fontId="12" fillId="6" borderId="51" xfId="0" applyFont="1" applyFill="1" applyBorder="1" applyAlignment="1">
      <alignment horizontal="left" vertical="center" wrapText="1"/>
    </xf>
    <xf numFmtId="0" fontId="12" fillId="6" borderId="50" xfId="0" applyFont="1" applyFill="1" applyBorder="1" applyAlignment="1">
      <alignment horizontal="left" vertical="center" wrapText="1"/>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0" fontId="59" fillId="11" borderId="8" xfId="6" applyFont="1" applyFill="1" applyBorder="1" applyAlignment="1">
      <alignment horizontal="center" vertical="center"/>
    </xf>
    <xf numFmtId="0" fontId="59" fillId="11" borderId="0" xfId="6" applyFont="1" applyFill="1" applyAlignment="1">
      <alignment horizontal="center" vertical="center"/>
    </xf>
    <xf numFmtId="0" fontId="59" fillId="11" borderId="9" xfId="6" applyFont="1" applyFill="1" applyBorder="1" applyAlignment="1">
      <alignment horizontal="center" vertical="center"/>
    </xf>
    <xf numFmtId="0" fontId="65" fillId="2" borderId="0" xfId="4" applyFont="1" applyFill="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Alignment="1">
      <alignment horizontal="center" vertical="center"/>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lignment horizontal="center" vertical="center"/>
    </xf>
    <xf numFmtId="0" fontId="8" fillId="16" borderId="51"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0" borderId="36" xfId="6" applyFill="1" applyBorder="1" applyAlignment="1">
      <alignment horizontal="center" vertical="center"/>
    </xf>
    <xf numFmtId="0" fontId="39" fillId="10" borderId="48" xfId="6" applyFill="1" applyBorder="1" applyAlignment="1">
      <alignment horizontal="center" vertical="center"/>
    </xf>
    <xf numFmtId="0" fontId="39" fillId="10" borderId="37" xfId="6" applyFill="1" applyBorder="1" applyAlignment="1">
      <alignment horizontal="center" vertical="center"/>
    </xf>
    <xf numFmtId="0" fontId="39" fillId="15" borderId="36" xfId="6" applyFill="1" applyBorder="1" applyAlignment="1">
      <alignment horizontal="center" vertical="center"/>
    </xf>
    <xf numFmtId="0" fontId="39" fillId="15" borderId="48" xfId="6" applyFill="1" applyBorder="1" applyAlignment="1">
      <alignment horizontal="center" vertical="center"/>
    </xf>
    <xf numFmtId="0" fontId="39" fillId="15" borderId="37" xfId="6" applyFill="1" applyBorder="1" applyAlignment="1">
      <alignment horizontal="center" vertical="center"/>
    </xf>
    <xf numFmtId="0" fontId="39" fillId="14" borderId="36" xfId="6" applyFill="1" applyBorder="1" applyAlignment="1">
      <alignment horizontal="center" vertical="center"/>
    </xf>
    <xf numFmtId="0" fontId="39" fillId="14" borderId="48" xfId="6" applyFill="1" applyBorder="1" applyAlignment="1">
      <alignment horizontal="center" vertical="center"/>
    </xf>
    <xf numFmtId="0" fontId="39" fillId="14" borderId="37" xfId="6" applyFill="1" applyBorder="1" applyAlignment="1">
      <alignment horizontal="center" vertical="center"/>
    </xf>
    <xf numFmtId="0" fontId="42" fillId="16" borderId="15" xfId="4" applyFont="1" applyFill="1" applyBorder="1" applyAlignment="1">
      <alignment vertical="center" wrapText="1"/>
    </xf>
    <xf numFmtId="170" fontId="39" fillId="10" borderId="36" xfId="6" applyNumberFormat="1" applyFill="1" applyBorder="1" applyAlignment="1">
      <alignment horizontal="center" vertical="center" wrapText="1"/>
    </xf>
    <xf numFmtId="170" fontId="39" fillId="10" borderId="48" xfId="6" applyNumberFormat="1" applyFill="1" applyBorder="1" applyAlignment="1">
      <alignment horizontal="center" vertical="center" wrapText="1"/>
    </xf>
    <xf numFmtId="170" fontId="39" fillId="10" borderId="37" xfId="6" applyNumberFormat="1" applyFill="1" applyBorder="1" applyAlignment="1">
      <alignment horizontal="center" vertical="center" wrapText="1"/>
    </xf>
    <xf numFmtId="170" fontId="39" fillId="15" borderId="36" xfId="6" applyNumberFormat="1" applyFill="1" applyBorder="1" applyAlignment="1">
      <alignment horizontal="center" vertical="center" wrapText="1"/>
    </xf>
    <xf numFmtId="170" fontId="39" fillId="15" borderId="48" xfId="6" applyNumberFormat="1" applyFill="1" applyBorder="1" applyAlignment="1">
      <alignment horizontal="center" vertical="center" wrapText="1"/>
    </xf>
    <xf numFmtId="170" fontId="39" fillId="15" borderId="37" xfId="6" applyNumberFormat="1" applyFill="1" applyBorder="1" applyAlignment="1">
      <alignment horizontal="center" vertical="center" wrapText="1"/>
    </xf>
    <xf numFmtId="170" fontId="39" fillId="14" borderId="36" xfId="6" applyNumberFormat="1" applyFill="1" applyBorder="1" applyAlignment="1">
      <alignment horizontal="center" vertical="center" wrapText="1"/>
    </xf>
    <xf numFmtId="170" fontId="39" fillId="14" borderId="48" xfId="6" applyNumberFormat="1" applyFill="1" applyBorder="1" applyAlignment="1">
      <alignment horizontal="center" vertical="center" wrapText="1"/>
    </xf>
    <xf numFmtId="170" fontId="39" fillId="14" borderId="37" xfId="6" applyNumberFormat="1" applyFill="1" applyBorder="1" applyAlignment="1">
      <alignment horizontal="center" vertical="center" wrapText="1"/>
    </xf>
    <xf numFmtId="170" fontId="39" fillId="9" borderId="36" xfId="6" applyNumberFormat="1" applyFill="1" applyBorder="1" applyAlignment="1">
      <alignment horizontal="center" vertical="center" wrapText="1"/>
    </xf>
    <xf numFmtId="170" fontId="39" fillId="9" borderId="48" xfId="6" applyNumberFormat="1" applyFill="1" applyBorder="1" applyAlignment="1">
      <alignment horizontal="center" vertical="center" wrapText="1"/>
    </xf>
    <xf numFmtId="0" fontId="39" fillId="6" borderId="36" xfId="6" applyFill="1" applyBorder="1" applyAlignment="1">
      <alignment horizontal="center" vertical="center"/>
    </xf>
    <xf numFmtId="0" fontId="39" fillId="6" borderId="48" xfId="6" applyFill="1" applyBorder="1" applyAlignment="1">
      <alignment horizontal="center" vertical="center"/>
    </xf>
    <xf numFmtId="0" fontId="39" fillId="6" borderId="37" xfId="6" applyFill="1" applyBorder="1" applyAlignment="1">
      <alignment horizontal="center" vertical="center"/>
    </xf>
    <xf numFmtId="0" fontId="39" fillId="9" borderId="36" xfId="6" applyFill="1" applyBorder="1" applyAlignment="1">
      <alignment horizontal="center" vertical="center"/>
    </xf>
    <xf numFmtId="0" fontId="39" fillId="9" borderId="48" xfId="6" applyFill="1" applyBorder="1" applyAlignment="1">
      <alignment horizontal="center" vertical="center"/>
    </xf>
    <xf numFmtId="170" fontId="39" fillId="6" borderId="36" xfId="6" applyNumberFormat="1" applyFill="1" applyBorder="1" applyAlignment="1">
      <alignment horizontal="center" vertical="center" wrapText="1"/>
    </xf>
    <xf numFmtId="170" fontId="39" fillId="6" borderId="48" xfId="6" applyNumberFormat="1" applyFill="1" applyBorder="1" applyAlignment="1">
      <alignment horizontal="center" vertical="center" wrapText="1"/>
    </xf>
  </cellXfs>
  <cellStyles count="10">
    <cellStyle name="Calculation 2" xfId="7" xr:uid="{00000000-0005-0000-0000-000000000000}"/>
    <cellStyle name="Check Cell" xfId="9" builtinId="23"/>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21">
    <dxf>
      <fill>
        <patternFill>
          <bgColor theme="0" tint="-0.34998626667073579"/>
        </patternFill>
      </fill>
    </dxf>
    <dxf>
      <font>
        <color theme="1"/>
      </font>
      <fill>
        <patternFill>
          <bgColor rgb="FFFFC000"/>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109.20944556468656</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115.96281443661863</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1.3488964874201823E-2</c:v>
                </c:pt>
                <c:pt idx="2">
                  <c:v>5.5999299856119587E-2</c:v>
                </c:pt>
                <c:pt idx="3">
                  <c:v>0.13425010226321094</c:v>
                </c:pt>
                <c:pt idx="4">
                  <c:v>0.26145239509697504</c:v>
                </c:pt>
                <c:pt idx="5">
                  <c:v>0.45972588041734086</c:v>
                </c:pt>
                <c:pt idx="6">
                  <c:v>0.75661305825833203</c:v>
                </c:pt>
                <c:pt idx="7">
                  <c:v>1.1455982666499736</c:v>
                </c:pt>
                <c:pt idx="8">
                  <c:v>1.4877241942038797</c:v>
                </c:pt>
                <c:pt idx="11">
                  <c:v>1.6017033148909967</c:v>
                </c:pt>
                <c:pt idx="12">
                  <c:v>1.5402880647983739</c:v>
                </c:pt>
                <c:pt idx="15">
                  <c:v>1.4335162529456915</c:v>
                </c:pt>
                <c:pt idx="16">
                  <c:v>1.3355015965858252</c:v>
                </c:pt>
                <c:pt idx="17">
                  <c:v>1.256196616378165</c:v>
                </c:pt>
                <c:pt idx="18">
                  <c:v>1.1935777172532145</c:v>
                </c:pt>
                <c:pt idx="19">
                  <c:v>1.1438553247380241</c:v>
                </c:pt>
                <c:pt idx="20">
                  <c:v>1.1037741695174235</c:v>
                </c:pt>
                <c:pt idx="21">
                  <c:v>1.0708911736947115</c:v>
                </c:pt>
                <c:pt idx="22">
                  <c:v>1.0434329344321152</c:v>
                </c:pt>
                <c:pt idx="23">
                  <c:v>1.020115240462661</c:v>
                </c:pt>
                <c:pt idx="24">
                  <c:v>1</c:v>
                </c:pt>
                <c:pt idx="25">
                  <c:v>0.98239324732582634</c:v>
                </c:pt>
                <c:pt idx="26">
                  <c:v>0.96677456966113418</c:v>
                </c:pt>
                <c:pt idx="27">
                  <c:v>0.9527484514542568</c:v>
                </c:pt>
                <c:pt idx="28">
                  <c:v>0.94001049483448695</c:v>
                </c:pt>
                <c:pt idx="29">
                  <c:v>0.92832369877122711</c:v>
                </c:pt>
                <c:pt idx="30">
                  <c:v>0.91750158165386331</c:v>
                </c:pt>
                <c:pt idx="31">
                  <c:v>0.90739600933361819</c:v>
                </c:pt>
                <c:pt idx="32">
                  <c:v>0.89788829909665369</c:v>
                </c:pt>
                <c:pt idx="33">
                  <c:v>0.88888263425353775</c:v>
                </c:pt>
                <c:pt idx="34">
                  <c:v>0.88030112977453334</c:v>
                </c:pt>
                <c:pt idx="35">
                  <c:v>0.87208009263947839</c:v>
                </c:pt>
                <c:pt idx="36">
                  <c:v>0.86416715719006709</c:v>
                </c:pt>
                <c:pt idx="37">
                  <c:v>0.85651906871573003</c:v>
                </c:pt>
                <c:pt idx="38">
                  <c:v>0.84909995250770709</c:v>
                </c:pt>
                <c:pt idx="39">
                  <c:v>0.84187995022224038</c:v>
                </c:pt>
                <c:pt idx="40">
                  <c:v>0.83483413684516938</c:v>
                </c:pt>
                <c:pt idx="41">
                  <c:v>0.82794165397562625</c:v>
                </c:pt>
                <c:pt idx="42">
                  <c:v>0.82118501130791544</c:v>
                </c:pt>
                <c:pt idx="43">
                  <c:v>0.81454951995685287</c:v>
                </c:pt>
                <c:pt idx="44">
                  <c:v>0.80802282992131635</c:v>
                </c:pt>
                <c:pt idx="45">
                  <c:v>0.80159455039774119</c:v>
                </c:pt>
                <c:pt idx="46">
                  <c:v>0.79525593645766424</c:v>
                </c:pt>
                <c:pt idx="47">
                  <c:v>0.78899962922730127</c:v>
                </c:pt>
                <c:pt idx="48">
                  <c:v>0.78281943946334476</c:v>
                </c:pt>
                <c:pt idx="49">
                  <c:v>0.77671016653114611</c:v>
                </c:pt>
                <c:pt idx="50">
                  <c:v>0.77066744642141372</c:v>
                </c:pt>
                <c:pt idx="51">
                  <c:v>0.76468762370803989</c:v>
                </c:pt>
                <c:pt idx="52">
                  <c:v>0.75876764334020341</c:v>
                </c:pt>
                <c:pt idx="53">
                  <c:v>0.75290495894137788</c:v>
                </c:pt>
                <c:pt idx="54">
                  <c:v>0.74709745490497959</c:v>
                </c:pt>
                <c:pt idx="55">
                  <c:v>0.74134338006772371</c:v>
                </c:pt>
                <c:pt idx="56">
                  <c:v>0.73564129113512067</c:v>
                </c:pt>
                <c:pt idx="57">
                  <c:v>0.72999000435013062</c:v>
                </c:pt>
                <c:pt idx="58">
                  <c:v>0.7243885541520837</c:v>
                </c:pt>
                <c:pt idx="59">
                  <c:v>0.71883615778122512</c:v>
                </c:pt>
                <c:pt idx="60">
                  <c:v>0.71333218495421147</c:v>
                </c:pt>
                <c:pt idx="61">
                  <c:v>0.70787613187550991</c:v>
                </c:pt>
                <c:pt idx="62">
                  <c:v>0.70246759896461131</c:v>
                </c:pt>
                <c:pt idx="63">
                  <c:v>0.6971062717741765</c:v>
                </c:pt>
                <c:pt idx="64">
                  <c:v>0.69179190465335039</c:v>
                </c:pt>
                <c:pt idx="65">
                  <c:v>0.68652430677652143</c:v>
                </c:pt>
                <c:pt idx="66">
                  <c:v>0.68130333021307565</c:v>
                </c:pt>
                <c:pt idx="67">
                  <c:v>0.6761288597602344</c:v>
                </c:pt>
                <c:pt idx="68">
                  <c:v>0.67100080430025755</c:v>
                </c:pt>
                <c:pt idx="69">
                  <c:v>0.66591908947655165</c:v>
                </c:pt>
                <c:pt idx="70">
                  <c:v>0.66088365151140072</c:v>
                </c:pt>
                <c:pt idx="71">
                  <c:v>0.65589443201209974</c:v>
                </c:pt>
                <c:pt idx="72">
                  <c:v>0.65095137363280942</c:v>
                </c:pt>
                <c:pt idx="73">
                  <c:v>0.6460544164770432</c:v>
                </c:pt>
                <c:pt idx="74">
                  <c:v>0.64120349514084551</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1.2647058823529411</c:v>
                </c:pt>
                <c:pt idx="1">
                  <c:v>1.2647058823529411</c:v>
                </c:pt>
                <c:pt idx="2">
                  <c:v>1.2647058823529411</c:v>
                </c:pt>
                <c:pt idx="3">
                  <c:v>1.2647058823529411</c:v>
                </c:pt>
                <c:pt idx="4">
                  <c:v>1.2647058823529411</c:v>
                </c:pt>
                <c:pt idx="5">
                  <c:v>1.2647058823529411</c:v>
                </c:pt>
                <c:pt idx="6">
                  <c:v>1.2647058823529411</c:v>
                </c:pt>
                <c:pt idx="7">
                  <c:v>1.2647058823529411</c:v>
                </c:pt>
                <c:pt idx="8">
                  <c:v>1.2647058823529411</c:v>
                </c:pt>
                <c:pt idx="11">
                  <c:v>1.2647058823529411</c:v>
                </c:pt>
                <c:pt idx="12">
                  <c:v>1.2647058823529411</c:v>
                </c:pt>
                <c:pt idx="15">
                  <c:v>1.2647058823529411</c:v>
                </c:pt>
                <c:pt idx="16">
                  <c:v>1.2647058823529411</c:v>
                </c:pt>
                <c:pt idx="17">
                  <c:v>1.2647058823529411</c:v>
                </c:pt>
                <c:pt idx="18">
                  <c:v>1.2647058823529411</c:v>
                </c:pt>
                <c:pt idx="19">
                  <c:v>1.2647058823529411</c:v>
                </c:pt>
                <c:pt idx="20">
                  <c:v>1.2647058823529411</c:v>
                </c:pt>
                <c:pt idx="21">
                  <c:v>1.2647058823529411</c:v>
                </c:pt>
                <c:pt idx="22">
                  <c:v>1.2647058823529411</c:v>
                </c:pt>
                <c:pt idx="23">
                  <c:v>1.2647058823529411</c:v>
                </c:pt>
                <c:pt idx="24">
                  <c:v>1.2647058823529411</c:v>
                </c:pt>
                <c:pt idx="25">
                  <c:v>1.2647058823529411</c:v>
                </c:pt>
                <c:pt idx="26">
                  <c:v>1.2647058823529411</c:v>
                </c:pt>
                <c:pt idx="27">
                  <c:v>1.2647058823529411</c:v>
                </c:pt>
                <c:pt idx="28">
                  <c:v>1.2647058823529411</c:v>
                </c:pt>
                <c:pt idx="29">
                  <c:v>1.2647058823529411</c:v>
                </c:pt>
                <c:pt idx="30">
                  <c:v>1.2647058823529411</c:v>
                </c:pt>
                <c:pt idx="31">
                  <c:v>1.2647058823529411</c:v>
                </c:pt>
                <c:pt idx="32">
                  <c:v>1.2647058823529411</c:v>
                </c:pt>
                <c:pt idx="33">
                  <c:v>1.2647058823529411</c:v>
                </c:pt>
                <c:pt idx="34">
                  <c:v>1.2647058823529411</c:v>
                </c:pt>
                <c:pt idx="35">
                  <c:v>1.2647058823529411</c:v>
                </c:pt>
                <c:pt idx="36">
                  <c:v>1.2647058823529411</c:v>
                </c:pt>
                <c:pt idx="37">
                  <c:v>1.2647058823529411</c:v>
                </c:pt>
                <c:pt idx="38">
                  <c:v>1.2647058823529411</c:v>
                </c:pt>
                <c:pt idx="39">
                  <c:v>1.2647058823529411</c:v>
                </c:pt>
                <c:pt idx="40">
                  <c:v>1.2647058823529411</c:v>
                </c:pt>
                <c:pt idx="41">
                  <c:v>1.2647058823529411</c:v>
                </c:pt>
                <c:pt idx="42">
                  <c:v>1.2647058823529411</c:v>
                </c:pt>
                <c:pt idx="43">
                  <c:v>1.2647058823529411</c:v>
                </c:pt>
                <c:pt idx="44">
                  <c:v>1.2647058823529411</c:v>
                </c:pt>
                <c:pt idx="45">
                  <c:v>1.2647058823529411</c:v>
                </c:pt>
                <c:pt idx="46">
                  <c:v>1.2647058823529411</c:v>
                </c:pt>
                <c:pt idx="47">
                  <c:v>1.2647058823529411</c:v>
                </c:pt>
                <c:pt idx="48">
                  <c:v>1.2647058823529411</c:v>
                </c:pt>
                <c:pt idx="49">
                  <c:v>1.2647058823529411</c:v>
                </c:pt>
                <c:pt idx="50">
                  <c:v>1.2647058823529411</c:v>
                </c:pt>
                <c:pt idx="51">
                  <c:v>1.2647058823529411</c:v>
                </c:pt>
                <c:pt idx="52">
                  <c:v>1.2647058823529411</c:v>
                </c:pt>
                <c:pt idx="53">
                  <c:v>1.2647058823529411</c:v>
                </c:pt>
                <c:pt idx="54">
                  <c:v>1.2647058823529411</c:v>
                </c:pt>
                <c:pt idx="55">
                  <c:v>1.2647058823529411</c:v>
                </c:pt>
                <c:pt idx="56">
                  <c:v>1.2647058823529411</c:v>
                </c:pt>
                <c:pt idx="57">
                  <c:v>1.2647058823529411</c:v>
                </c:pt>
                <c:pt idx="58">
                  <c:v>1.2647058823529411</c:v>
                </c:pt>
                <c:pt idx="59">
                  <c:v>1.2647058823529411</c:v>
                </c:pt>
                <c:pt idx="60">
                  <c:v>1.2647058823529411</c:v>
                </c:pt>
                <c:pt idx="61">
                  <c:v>1.2647058823529411</c:v>
                </c:pt>
                <c:pt idx="62">
                  <c:v>1.2647058823529411</c:v>
                </c:pt>
                <c:pt idx="63">
                  <c:v>1.2647058823529411</c:v>
                </c:pt>
                <c:pt idx="64">
                  <c:v>1.2647058823529411</c:v>
                </c:pt>
                <c:pt idx="65">
                  <c:v>1.2647058823529411</c:v>
                </c:pt>
                <c:pt idx="66">
                  <c:v>1.2647058823529411</c:v>
                </c:pt>
                <c:pt idx="67">
                  <c:v>1.2647058823529411</c:v>
                </c:pt>
                <c:pt idx="68">
                  <c:v>1.2647058823529411</c:v>
                </c:pt>
                <c:pt idx="69">
                  <c:v>1.2647058823529411</c:v>
                </c:pt>
                <c:pt idx="70">
                  <c:v>1.2647058823529411</c:v>
                </c:pt>
                <c:pt idx="71">
                  <c:v>1.2647058823529411</c:v>
                </c:pt>
                <c:pt idx="72">
                  <c:v>1.2647058823529411</c:v>
                </c:pt>
                <c:pt idx="73">
                  <c:v>1.2647058823529411</c:v>
                </c:pt>
                <c:pt idx="74">
                  <c:v>1.2647058823529411</c:v>
                </c:pt>
                <c:pt idx="75">
                  <c:v>1.2647058823529411</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0.98663101604278058</c:v>
                </c:pt>
                <c:pt idx="1">
                  <c:v>0.98663101604278058</c:v>
                </c:pt>
                <c:pt idx="2">
                  <c:v>0.98663101604278058</c:v>
                </c:pt>
                <c:pt idx="3">
                  <c:v>0.98663101604278058</c:v>
                </c:pt>
                <c:pt idx="4">
                  <c:v>0.98663101604278058</c:v>
                </c:pt>
                <c:pt idx="5">
                  <c:v>0.98663101604278058</c:v>
                </c:pt>
                <c:pt idx="6">
                  <c:v>0.98663101604278058</c:v>
                </c:pt>
                <c:pt idx="7">
                  <c:v>0.98663101604278058</c:v>
                </c:pt>
                <c:pt idx="8">
                  <c:v>0.98663101604278058</c:v>
                </c:pt>
                <c:pt idx="11">
                  <c:v>0.98663101604278058</c:v>
                </c:pt>
                <c:pt idx="12">
                  <c:v>0.98663101604278058</c:v>
                </c:pt>
                <c:pt idx="15">
                  <c:v>0.98663101604278058</c:v>
                </c:pt>
                <c:pt idx="16">
                  <c:v>0.98663101604278058</c:v>
                </c:pt>
                <c:pt idx="17">
                  <c:v>0.98663101604278058</c:v>
                </c:pt>
                <c:pt idx="18">
                  <c:v>0.98663101604278058</c:v>
                </c:pt>
                <c:pt idx="19">
                  <c:v>0.98663101604278058</c:v>
                </c:pt>
                <c:pt idx="20">
                  <c:v>0.98663101604278058</c:v>
                </c:pt>
                <c:pt idx="21">
                  <c:v>0.98663101604278058</c:v>
                </c:pt>
                <c:pt idx="22">
                  <c:v>0.98663101604278058</c:v>
                </c:pt>
                <c:pt idx="23">
                  <c:v>0.98663101604278058</c:v>
                </c:pt>
                <c:pt idx="24">
                  <c:v>0.98663101604278058</c:v>
                </c:pt>
                <c:pt idx="25">
                  <c:v>0.98663101604278058</c:v>
                </c:pt>
                <c:pt idx="26">
                  <c:v>0.98663101604278058</c:v>
                </c:pt>
                <c:pt idx="27">
                  <c:v>0.98663101604278058</c:v>
                </c:pt>
                <c:pt idx="28">
                  <c:v>0.98663101604278058</c:v>
                </c:pt>
                <c:pt idx="29">
                  <c:v>0.98663101604278058</c:v>
                </c:pt>
                <c:pt idx="30">
                  <c:v>0.98663101604278058</c:v>
                </c:pt>
                <c:pt idx="31">
                  <c:v>0.98663101604278058</c:v>
                </c:pt>
                <c:pt idx="32">
                  <c:v>0.98663101604278058</c:v>
                </c:pt>
                <c:pt idx="33">
                  <c:v>0.98663101604278058</c:v>
                </c:pt>
                <c:pt idx="34">
                  <c:v>0.98663101604278058</c:v>
                </c:pt>
                <c:pt idx="35">
                  <c:v>0.98663101604278058</c:v>
                </c:pt>
                <c:pt idx="36">
                  <c:v>0.98663101604278058</c:v>
                </c:pt>
                <c:pt idx="37">
                  <c:v>0.98663101604278058</c:v>
                </c:pt>
                <c:pt idx="38">
                  <c:v>0.98663101604278058</c:v>
                </c:pt>
                <c:pt idx="39">
                  <c:v>0.98663101604278058</c:v>
                </c:pt>
                <c:pt idx="40">
                  <c:v>0.98663101604278058</c:v>
                </c:pt>
                <c:pt idx="41">
                  <c:v>0.98663101604278058</c:v>
                </c:pt>
                <c:pt idx="42">
                  <c:v>0.98663101604278058</c:v>
                </c:pt>
                <c:pt idx="43">
                  <c:v>0.98663101604278058</c:v>
                </c:pt>
                <c:pt idx="44">
                  <c:v>0.98663101604278058</c:v>
                </c:pt>
                <c:pt idx="45">
                  <c:v>0.98663101604278058</c:v>
                </c:pt>
                <c:pt idx="46">
                  <c:v>0.98663101604278058</c:v>
                </c:pt>
                <c:pt idx="47">
                  <c:v>0.98663101604278058</c:v>
                </c:pt>
                <c:pt idx="48">
                  <c:v>0.98663101604278058</c:v>
                </c:pt>
                <c:pt idx="49">
                  <c:v>0.98663101604278058</c:v>
                </c:pt>
                <c:pt idx="50">
                  <c:v>0.98663101604278058</c:v>
                </c:pt>
                <c:pt idx="51">
                  <c:v>0.98663101604278058</c:v>
                </c:pt>
                <c:pt idx="52">
                  <c:v>0.98663101604278058</c:v>
                </c:pt>
                <c:pt idx="53">
                  <c:v>0.98663101604278058</c:v>
                </c:pt>
                <c:pt idx="54">
                  <c:v>0.98663101604278058</c:v>
                </c:pt>
                <c:pt idx="55">
                  <c:v>0.98663101604278058</c:v>
                </c:pt>
                <c:pt idx="56">
                  <c:v>0.98663101604278058</c:v>
                </c:pt>
                <c:pt idx="57">
                  <c:v>0.98663101604278058</c:v>
                </c:pt>
                <c:pt idx="58">
                  <c:v>0.98663101604278058</c:v>
                </c:pt>
                <c:pt idx="59">
                  <c:v>0.98663101604278058</c:v>
                </c:pt>
                <c:pt idx="60">
                  <c:v>0.98663101604278058</c:v>
                </c:pt>
                <c:pt idx="61">
                  <c:v>0.98663101604278058</c:v>
                </c:pt>
                <c:pt idx="62">
                  <c:v>0.98663101604278058</c:v>
                </c:pt>
                <c:pt idx="63">
                  <c:v>0.98663101604278058</c:v>
                </c:pt>
                <c:pt idx="64">
                  <c:v>0.98663101604278058</c:v>
                </c:pt>
                <c:pt idx="65">
                  <c:v>0.98663101604278058</c:v>
                </c:pt>
                <c:pt idx="66">
                  <c:v>0.98663101604278058</c:v>
                </c:pt>
                <c:pt idx="67">
                  <c:v>0.98663101604278058</c:v>
                </c:pt>
                <c:pt idx="68">
                  <c:v>0.98663101604278058</c:v>
                </c:pt>
                <c:pt idx="69">
                  <c:v>0.98663101604278058</c:v>
                </c:pt>
                <c:pt idx="70">
                  <c:v>0.98663101604278058</c:v>
                </c:pt>
                <c:pt idx="71">
                  <c:v>0.98663101604278058</c:v>
                </c:pt>
                <c:pt idx="72">
                  <c:v>0.98663101604278058</c:v>
                </c:pt>
                <c:pt idx="73">
                  <c:v>0.98663101604278058</c:v>
                </c:pt>
                <c:pt idx="74">
                  <c:v>0.98663101604278058</c:v>
                </c:pt>
                <c:pt idx="75">
                  <c:v>0.98663101604278058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1.3539258276134197E-2</c:v>
                </c:pt>
                <c:pt idx="2">
                  <c:v>5.6901880583870496E-2</c:v>
                </c:pt>
                <c:pt idx="3">
                  <c:v>0.13984193825929001</c:v>
                </c:pt>
                <c:pt idx="4">
                  <c:v>0.28548446682819817</c:v>
                </c:pt>
                <c:pt idx="5">
                  <c:v>0.5511880676626294</c:v>
                </c:pt>
                <c:pt idx="6">
                  <c:v>1.1147972515300919</c:v>
                </c:pt>
                <c:pt idx="7">
                  <c:v>2.9073033723920103</c:v>
                </c:pt>
                <c:pt idx="8">
                  <c:v>65.982311374706612</c:v>
                </c:pt>
                <c:pt idx="11">
                  <c:v>3.8296820391805344</c:v>
                </c:pt>
                <c:pt idx="12">
                  <c:v>2.2875401813263108</c:v>
                </c:pt>
                <c:pt idx="15">
                  <c:v>1.7624365017438699</c:v>
                </c:pt>
                <c:pt idx="16">
                  <c:v>1.5004672680669391</c:v>
                </c:pt>
                <c:pt idx="17">
                  <c:v>1.3448935559389448</c:v>
                </c:pt>
                <c:pt idx="18">
                  <c:v>1.2426601939425483</c:v>
                </c:pt>
                <c:pt idx="19">
                  <c:v>1.1708564513369069</c:v>
                </c:pt>
                <c:pt idx="20">
                  <c:v>1.1179862245368608</c:v>
                </c:pt>
                <c:pt idx="21">
                  <c:v>1.0776565232702939</c:v>
                </c:pt>
                <c:pt idx="22">
                  <c:v>1.0460349125898074</c:v>
                </c:pt>
                <c:pt idx="23">
                  <c:v>1.0206882227977405</c:v>
                </c:pt>
                <c:pt idx="24">
                  <c:v>1</c:v>
                </c:pt>
                <c:pt idx="25">
                  <c:v>0.98285615868546761</c:v>
                </c:pt>
                <c:pt idx="26">
                  <c:v>0.96846513744222229</c:v>
                </c:pt>
                <c:pt idx="27">
                  <c:v>0.95624994441994404</c:v>
                </c:pt>
                <c:pt idx="28">
                  <c:v>0.94578070022765792</c:v>
                </c:pt>
                <c:pt idx="29">
                  <c:v>0.93673102398330643</c:v>
                </c:pt>
                <c:pt idx="30">
                  <c:v>0.92884899567153623</c:v>
                </c:pt>
                <c:pt idx="31">
                  <c:v>0.92193732386469029</c:v>
                </c:pt>
                <c:pt idx="32">
                  <c:v>0.91583949398137088</c:v>
                </c:pt>
                <c:pt idx="33">
                  <c:v>0.91042990009040281</c:v>
                </c:pt>
                <c:pt idx="34">
                  <c:v>0.9056066894433914</c:v>
                </c:pt>
                <c:pt idx="35">
                  <c:v>0.90128649119577431</c:v>
                </c:pt>
                <c:pt idx="36">
                  <c:v>0.89740047728423411</c:v>
                </c:pt>
                <c:pt idx="37">
                  <c:v>0.89389138040295657</c:v>
                </c:pt>
                <c:pt idx="38">
                  <c:v>0.89071120971393802</c:v>
                </c:pt>
                <c:pt idx="39">
                  <c:v>0.88781948202339545</c:v>
                </c:pt>
                <c:pt idx="40">
                  <c:v>0.88518183843945897</c:v>
                </c:pt>
                <c:pt idx="41">
                  <c:v>0.88276895255379617</c:v>
                </c:pt>
                <c:pt idx="42">
                  <c:v>0.88055566138337682</c:v>
                </c:pt>
                <c:pt idx="43">
                  <c:v>0.87852026816628004</c:v>
                </c:pt>
                <c:pt idx="44">
                  <c:v>0.87664397892301127</c:v>
                </c:pt>
                <c:pt idx="45">
                  <c:v>0.87491044400212137</c:v>
                </c:pt>
                <c:pt idx="46">
                  <c:v>0.87330538266090063</c:v>
                </c:pt>
                <c:pt idx="47">
                  <c:v>0.87181627379760918</c:v>
                </c:pt>
                <c:pt idx="48">
                  <c:v>0.87043209974330982</c:v>
                </c:pt>
                <c:pt idx="49">
                  <c:v>0.86914313288454681</c:v>
                </c:pt>
                <c:pt idx="50">
                  <c:v>0.86794075706813556</c:v>
                </c:pt>
                <c:pt idx="51">
                  <c:v>0.86681731741223078</c:v>
                </c:pt>
                <c:pt idx="52">
                  <c:v>0.8657659934410713</c:v>
                </c:pt>
                <c:pt idx="53">
                  <c:v>0.86478069146741188</c:v>
                </c:pt>
                <c:pt idx="54">
                  <c:v>0.86385595293544803</c:v>
                </c:pt>
                <c:pt idx="55">
                  <c:v>0.86298687605887259</c:v>
                </c:pt>
                <c:pt idx="56">
                  <c:v>0.86216904858195154</c:v>
                </c:pt>
                <c:pt idx="57">
                  <c:v>0.86139848988480872</c:v>
                </c:pt>
                <c:pt idx="58">
                  <c:v>0.86067160096953255</c:v>
                </c:pt>
                <c:pt idx="59">
                  <c:v>0.85998512111790382</c:v>
                </c:pt>
                <c:pt idx="60">
                  <c:v>0.85933609021729929</c:v>
                </c:pt>
                <c:pt idx="61">
                  <c:v>0.85872181591886365</c:v>
                </c:pt>
                <c:pt idx="62">
                  <c:v>0.85813984492882056</c:v>
                </c:pt>
                <c:pt idx="63">
                  <c:v>0.85758793784607812</c:v>
                </c:pt>
                <c:pt idx="64">
                  <c:v>0.85706404705182648</c:v>
                </c:pt>
                <c:pt idx="65">
                  <c:v>0.85656629723333155</c:v>
                </c:pt>
                <c:pt idx="66">
                  <c:v>0.85609296818764824</c:v>
                </c:pt>
                <c:pt idx="67">
                  <c:v>0.85564247960393747</c:v>
                </c:pt>
                <c:pt idx="68">
                  <c:v>0.85521337756731175</c:v>
                </c:pt>
                <c:pt idx="69">
                  <c:v>0.85480432256424543</c:v>
                </c:pt>
                <c:pt idx="70">
                  <c:v>0.8544140788008574</c:v>
                </c:pt>
                <c:pt idx="71">
                  <c:v>0.85404150467169748</c:v>
                </c:pt>
                <c:pt idx="72">
                  <c:v>0.8536855442390574</c:v>
                </c:pt>
                <c:pt idx="73">
                  <c:v>0.85334521960166687</c:v>
                </c:pt>
                <c:pt idx="74">
                  <c:v>0.85301962404793585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1.1956762328385143E-2</c:v>
                </c:pt>
                <c:pt idx="2">
                  <c:v>4.9243138702695873E-2</c:v>
                </c:pt>
                <c:pt idx="3">
                  <c:v>0.11641442838045696</c:v>
                </c:pt>
                <c:pt idx="4">
                  <c:v>0.22209162565513466</c:v>
                </c:pt>
                <c:pt idx="5">
                  <c:v>0.38026509492254551</c:v>
                </c:pt>
                <c:pt idx="6">
                  <c:v>0.61001015910322676</c:v>
                </c:pt>
                <c:pt idx="7">
                  <c:v>0.9247023953938559</c:v>
                </c:pt>
                <c:pt idx="8">
                  <c:v>1.2900123825657859</c:v>
                </c:pt>
                <c:pt idx="9">
                  <c:v>1.5776722293834717</c:v>
                </c:pt>
                <c:pt idx="10">
                  <c:v>1.6770509831248417</c:v>
                </c:pt>
                <c:pt idx="11">
                  <c:v>1.6350166634207246</c:v>
                </c:pt>
                <c:pt idx="12">
                  <c:v>1.5446182691374089</c:v>
                </c:pt>
                <c:pt idx="13">
                  <c:v>1.4530189839919334</c:v>
                </c:pt>
                <c:pt idx="14">
                  <c:v>1.3737665986274166</c:v>
                </c:pt>
                <c:pt idx="15">
                  <c:v>1.3080860400805836</c:v>
                </c:pt>
                <c:pt idx="16">
                  <c:v>1.2539724083610015</c:v>
                </c:pt>
                <c:pt idx="17">
                  <c:v>1.2090410993906628</c:v>
                </c:pt>
                <c:pt idx="18">
                  <c:v>1.1712535689571111</c:v>
                </c:pt>
                <c:pt idx="19">
                  <c:v>1.1390148592496456</c:v>
                </c:pt>
                <c:pt idx="20">
                  <c:v>1.1111111111111107</c:v>
                </c:pt>
                <c:pt idx="21">
                  <c:v>1.0866235914558755</c:v>
                </c:pt>
                <c:pt idx="22">
                  <c:v>1.0648544204075554</c:v>
                </c:pt>
                <c:pt idx="23">
                  <c:v>1.0452695112736292</c:v>
                </c:pt>
                <c:pt idx="24">
                  <c:v>1.0274564700120208</c:v>
                </c:pt>
                <c:pt idx="25">
                  <c:v>1.0110939191655057</c:v>
                </c:pt>
                <c:pt idx="26">
                  <c:v>0.99592915474722865</c:v>
                </c:pt>
                <c:pt idx="27">
                  <c:v>0.98176178522185864</c:v>
                </c:pt>
                <c:pt idx="28">
                  <c:v>0.96843165363146744</c:v>
                </c:pt>
                <c:pt idx="29">
                  <c:v>0.95580983812987519</c:v>
                </c:pt>
                <c:pt idx="30">
                  <c:v>0.94379188070497244</c:v>
                </c:pt>
                <c:pt idx="31">
                  <c:v>0.93229264270124679</c:v>
                </c:pt>
                <c:pt idx="32">
                  <c:v>0.92124235923764197</c:v>
                </c:pt>
                <c:pt idx="33">
                  <c:v>0.91058358566379649</c:v>
                </c:pt>
                <c:pt idx="34">
                  <c:v>0.90026881406649317</c:v>
                </c:pt>
                <c:pt idx="35">
                  <c:v>0.89025859775749194</c:v>
                </c:pt>
                <c:pt idx="36">
                  <c:v>0.88052006432289553</c:v>
                </c:pt>
                <c:pt idx="37">
                  <c:v>0.87102572843452319</c:v>
                </c:pt>
                <c:pt idx="38">
                  <c:v>0.86175253780337258</c:v>
                </c:pt>
                <c:pt idx="39">
                  <c:v>0.85268110186340207</c:v>
                </c:pt>
                <c:pt idx="40">
                  <c:v>0.84379506472155574</c:v>
                </c:pt>
                <c:pt idx="41">
                  <c:v>0.83508059279198699</c:v>
                </c:pt>
                <c:pt idx="42">
                  <c:v>0.82652595418978836</c:v>
                </c:pt>
                <c:pt idx="43">
                  <c:v>0.81812117198914658</c:v>
                </c:pt>
                <c:pt idx="44">
                  <c:v>0.80985773727978627</c:v>
                </c:pt>
                <c:pt idx="45">
                  <c:v>0.80172837089197779</c:v>
                </c:pt>
                <c:pt idx="46">
                  <c:v>0.79372682492826929</c:v>
                </c:pt>
                <c:pt idx="47">
                  <c:v>0.78584771700357947</c:v>
                </c:pt>
                <c:pt idx="48">
                  <c:v>0.77808639147552872</c:v>
                </c:pt>
                <c:pt idx="49">
                  <c:v>0.77043880303394474</c:v>
                </c:pt>
                <c:pt idx="50">
                  <c:v>0.76290141887980056</c:v>
                </c:pt>
                <c:pt idx="51">
                  <c:v>0.75547113641023589</c:v>
                </c:pt>
                <c:pt idx="52">
                  <c:v>0.74814521387635879</c:v>
                </c:pt>
                <c:pt idx="53">
                  <c:v>0.74092121192360683</c:v>
                </c:pt>
                <c:pt idx="54">
                  <c:v>0.73379694428321984</c:v>
                </c:pt>
                <c:pt idx="55">
                  <c:v>0.72677043617525372</c:v>
                </c:pt>
                <c:pt idx="56">
                  <c:v>0.71983988922213449</c:v>
                </c:pt>
                <c:pt idx="57">
                  <c:v>0.71300365186760128</c:v>
                </c:pt>
                <c:pt idx="58">
                  <c:v>0.70626019445733357</c:v>
                </c:pt>
                <c:pt idx="59">
                  <c:v>0.69960808827117138</c:v>
                </c:pt>
                <c:pt idx="60">
                  <c:v>0.69304598790782979</c:v>
                </c:pt>
                <c:pt idx="61">
                  <c:v>0.68657261651552981</c:v>
                </c:pt>
                <c:pt idx="62">
                  <c:v>0.6801867534393482</c:v>
                </c:pt>
                <c:pt idx="63">
                  <c:v>0.67388722392100442</c:v>
                </c:pt>
                <c:pt idx="64">
                  <c:v>0.66767289054141188</c:v>
                </c:pt>
                <c:pt idx="65">
                  <c:v>0.6615426461424011</c:v>
                </c:pt>
                <c:pt idx="66">
                  <c:v>0.6554954080029709</c:v>
                </c:pt>
                <c:pt idx="67">
                  <c:v>0.6495301130784521</c:v>
                </c:pt>
                <c:pt idx="68">
                  <c:v>0.64364571413900407</c:v>
                </c:pt>
                <c:pt idx="69">
                  <c:v>0.63784117666773776</c:v>
                </c:pt>
                <c:pt idx="70">
                  <c:v>0.63211547639909049</c:v>
                </c:pt>
                <c:pt idx="71">
                  <c:v>0.62646759739544478</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97.328383974012425</c:v>
                </c:pt>
                <c:pt idx="44">
                  <c:v>95.818042083490909</c:v>
                </c:pt>
                <c:pt idx="45">
                  <c:v>94.619751855722114</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1.3488964874201823E-2</c:v>
                </c:pt>
                <c:pt idx="2">
                  <c:v>5.5999299856119587E-2</c:v>
                </c:pt>
                <c:pt idx="3">
                  <c:v>0.13425010226321094</c:v>
                </c:pt>
                <c:pt idx="4">
                  <c:v>0.26145239509697504</c:v>
                </c:pt>
                <c:pt idx="5">
                  <c:v>0.45972588041734086</c:v>
                </c:pt>
                <c:pt idx="6">
                  <c:v>0.75661305825833203</c:v>
                </c:pt>
                <c:pt idx="7">
                  <c:v>1.1455982666499736</c:v>
                </c:pt>
                <c:pt idx="8">
                  <c:v>1.4877241942038797</c:v>
                </c:pt>
                <c:pt idx="9">
                  <c:v>1.6017033148909967</c:v>
                </c:pt>
                <c:pt idx="10">
                  <c:v>1.5402880647983739</c:v>
                </c:pt>
                <c:pt idx="11">
                  <c:v>1.4335162529456915</c:v>
                </c:pt>
                <c:pt idx="12">
                  <c:v>1.3355015965858252</c:v>
                </c:pt>
                <c:pt idx="13">
                  <c:v>1.256196616378165</c:v>
                </c:pt>
                <c:pt idx="14">
                  <c:v>1.1935777172532145</c:v>
                </c:pt>
                <c:pt idx="15">
                  <c:v>1.1438553247380241</c:v>
                </c:pt>
                <c:pt idx="16">
                  <c:v>1.1037741695174235</c:v>
                </c:pt>
                <c:pt idx="17">
                  <c:v>1.0708911736947115</c:v>
                </c:pt>
                <c:pt idx="18">
                  <c:v>1.0434329344321152</c:v>
                </c:pt>
                <c:pt idx="19">
                  <c:v>1.020115240462661</c:v>
                </c:pt>
                <c:pt idx="20">
                  <c:v>1</c:v>
                </c:pt>
                <c:pt idx="21">
                  <c:v>0.98239324732582634</c:v>
                </c:pt>
                <c:pt idx="22">
                  <c:v>0.96677456966113418</c:v>
                </c:pt>
                <c:pt idx="23">
                  <c:v>0.9527484514542568</c:v>
                </c:pt>
                <c:pt idx="24">
                  <c:v>0.94001049483448695</c:v>
                </c:pt>
                <c:pt idx="25">
                  <c:v>0.92832369877122711</c:v>
                </c:pt>
                <c:pt idx="26">
                  <c:v>0.91750158165386331</c:v>
                </c:pt>
                <c:pt idx="27">
                  <c:v>0.90739600933361819</c:v>
                </c:pt>
                <c:pt idx="28">
                  <c:v>0.89788829909665369</c:v>
                </c:pt>
                <c:pt idx="29">
                  <c:v>0.88888263425353775</c:v>
                </c:pt>
                <c:pt idx="30">
                  <c:v>0.88030112977453334</c:v>
                </c:pt>
                <c:pt idx="31">
                  <c:v>0.87208009263947839</c:v>
                </c:pt>
                <c:pt idx="32">
                  <c:v>0.86416715719006709</c:v>
                </c:pt>
                <c:pt idx="33">
                  <c:v>0.85651906871573003</c:v>
                </c:pt>
                <c:pt idx="34">
                  <c:v>0.84909995250770709</c:v>
                </c:pt>
                <c:pt idx="35">
                  <c:v>0.84187995022224038</c:v>
                </c:pt>
                <c:pt idx="36">
                  <c:v>0.83483413684516938</c:v>
                </c:pt>
                <c:pt idx="37">
                  <c:v>0.82794165397562625</c:v>
                </c:pt>
                <c:pt idx="38">
                  <c:v>0.82118501130791544</c:v>
                </c:pt>
                <c:pt idx="39">
                  <c:v>0.81454951995685287</c:v>
                </c:pt>
                <c:pt idx="40">
                  <c:v>0.80802282992131635</c:v>
                </c:pt>
                <c:pt idx="41">
                  <c:v>0.80159455039774119</c:v>
                </c:pt>
                <c:pt idx="42">
                  <c:v>0.79525593645766424</c:v>
                </c:pt>
                <c:pt idx="43">
                  <c:v>0.78899962922730127</c:v>
                </c:pt>
                <c:pt idx="44">
                  <c:v>0.78281943946334476</c:v>
                </c:pt>
                <c:pt idx="45">
                  <c:v>0.77671016653114611</c:v>
                </c:pt>
                <c:pt idx="46">
                  <c:v>0.77066744642141372</c:v>
                </c:pt>
                <c:pt idx="47">
                  <c:v>0.76468762370803989</c:v>
                </c:pt>
                <c:pt idx="48">
                  <c:v>0.75876764334020341</c:v>
                </c:pt>
                <c:pt idx="49">
                  <c:v>0.75290495894137788</c:v>
                </c:pt>
                <c:pt idx="50">
                  <c:v>0.74709745490497959</c:v>
                </c:pt>
                <c:pt idx="51">
                  <c:v>0.74134338006772371</c:v>
                </c:pt>
                <c:pt idx="52">
                  <c:v>0.73564129113512067</c:v>
                </c:pt>
                <c:pt idx="53">
                  <c:v>0.72999000435013062</c:v>
                </c:pt>
                <c:pt idx="54">
                  <c:v>0.7243885541520837</c:v>
                </c:pt>
                <c:pt idx="55">
                  <c:v>0.71883615778122512</c:v>
                </c:pt>
                <c:pt idx="56">
                  <c:v>0.71333218495421147</c:v>
                </c:pt>
                <c:pt idx="57">
                  <c:v>0.70787613187550991</c:v>
                </c:pt>
                <c:pt idx="58">
                  <c:v>0.70246759896461131</c:v>
                </c:pt>
                <c:pt idx="59">
                  <c:v>0.6971062717741765</c:v>
                </c:pt>
                <c:pt idx="60">
                  <c:v>0.69179190465335039</c:v>
                </c:pt>
                <c:pt idx="61">
                  <c:v>0.68652430677652143</c:v>
                </c:pt>
                <c:pt idx="62">
                  <c:v>0.68130333021307565</c:v>
                </c:pt>
                <c:pt idx="63">
                  <c:v>0.6761288597602344</c:v>
                </c:pt>
                <c:pt idx="64">
                  <c:v>0.67100080430025755</c:v>
                </c:pt>
                <c:pt idx="65">
                  <c:v>0.66591908947655165</c:v>
                </c:pt>
                <c:pt idx="66">
                  <c:v>0.66088365151140072</c:v>
                </c:pt>
                <c:pt idx="67">
                  <c:v>0.65589443201209974</c:v>
                </c:pt>
                <c:pt idx="68">
                  <c:v>0.65095137363280942</c:v>
                </c:pt>
                <c:pt idx="69">
                  <c:v>0.6460544164770432</c:v>
                </c:pt>
                <c:pt idx="70">
                  <c:v>0.64120349514084551</c:v>
                </c:pt>
                <c:pt idx="71">
                  <c:v>0.63639853630972187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1.2647058823529411</c:v>
                </c:pt>
                <c:pt idx="1">
                  <c:v>1.2647058823529411</c:v>
                </c:pt>
                <c:pt idx="2">
                  <c:v>1.2647058823529411</c:v>
                </c:pt>
                <c:pt idx="3">
                  <c:v>1.2647058823529411</c:v>
                </c:pt>
                <c:pt idx="4">
                  <c:v>1.2647058823529411</c:v>
                </c:pt>
                <c:pt idx="5">
                  <c:v>1.2647058823529411</c:v>
                </c:pt>
                <c:pt idx="6">
                  <c:v>1.2647058823529411</c:v>
                </c:pt>
                <c:pt idx="7">
                  <c:v>1.2647058823529411</c:v>
                </c:pt>
                <c:pt idx="8">
                  <c:v>1.2647058823529411</c:v>
                </c:pt>
                <c:pt idx="11">
                  <c:v>1.2647058823529411</c:v>
                </c:pt>
                <c:pt idx="12">
                  <c:v>1.2647058823529411</c:v>
                </c:pt>
                <c:pt idx="15">
                  <c:v>1.2647058823529411</c:v>
                </c:pt>
                <c:pt idx="16">
                  <c:v>1.2647058823529411</c:v>
                </c:pt>
                <c:pt idx="17">
                  <c:v>1.2647058823529411</c:v>
                </c:pt>
                <c:pt idx="18">
                  <c:v>1.2647058823529411</c:v>
                </c:pt>
                <c:pt idx="19">
                  <c:v>1.2647058823529411</c:v>
                </c:pt>
                <c:pt idx="20">
                  <c:v>1.2647058823529411</c:v>
                </c:pt>
                <c:pt idx="21">
                  <c:v>1.2647058823529411</c:v>
                </c:pt>
                <c:pt idx="22">
                  <c:v>1.2647058823529411</c:v>
                </c:pt>
                <c:pt idx="23">
                  <c:v>1.2647058823529411</c:v>
                </c:pt>
                <c:pt idx="24">
                  <c:v>1.2647058823529411</c:v>
                </c:pt>
                <c:pt idx="25">
                  <c:v>1.2647058823529411</c:v>
                </c:pt>
                <c:pt idx="26">
                  <c:v>1.2647058823529411</c:v>
                </c:pt>
                <c:pt idx="27">
                  <c:v>1.2647058823529411</c:v>
                </c:pt>
                <c:pt idx="28">
                  <c:v>1.2647058823529411</c:v>
                </c:pt>
                <c:pt idx="29">
                  <c:v>1.2647058823529411</c:v>
                </c:pt>
                <c:pt idx="30">
                  <c:v>1.2647058823529411</c:v>
                </c:pt>
                <c:pt idx="31">
                  <c:v>1.2647058823529411</c:v>
                </c:pt>
                <c:pt idx="32">
                  <c:v>1.2647058823529411</c:v>
                </c:pt>
                <c:pt idx="33">
                  <c:v>1.2647058823529411</c:v>
                </c:pt>
                <c:pt idx="34">
                  <c:v>1.2647058823529411</c:v>
                </c:pt>
                <c:pt idx="35">
                  <c:v>1.2647058823529411</c:v>
                </c:pt>
                <c:pt idx="36">
                  <c:v>1.2647058823529411</c:v>
                </c:pt>
                <c:pt idx="37">
                  <c:v>1.2647058823529411</c:v>
                </c:pt>
                <c:pt idx="38">
                  <c:v>1.2647058823529411</c:v>
                </c:pt>
                <c:pt idx="39">
                  <c:v>1.2647058823529411</c:v>
                </c:pt>
                <c:pt idx="40">
                  <c:v>1.2647058823529411</c:v>
                </c:pt>
                <c:pt idx="41">
                  <c:v>1.2647058823529411</c:v>
                </c:pt>
                <c:pt idx="42">
                  <c:v>1.2647058823529411</c:v>
                </c:pt>
                <c:pt idx="43">
                  <c:v>1.2647058823529411</c:v>
                </c:pt>
                <c:pt idx="44">
                  <c:v>1.2647058823529411</c:v>
                </c:pt>
                <c:pt idx="45">
                  <c:v>1.2647058823529411</c:v>
                </c:pt>
                <c:pt idx="46">
                  <c:v>1.2647058823529411</c:v>
                </c:pt>
                <c:pt idx="47">
                  <c:v>1.2647058823529411</c:v>
                </c:pt>
                <c:pt idx="48">
                  <c:v>1.2647058823529411</c:v>
                </c:pt>
                <c:pt idx="49">
                  <c:v>1.2647058823529411</c:v>
                </c:pt>
                <c:pt idx="50">
                  <c:v>1.2647058823529411</c:v>
                </c:pt>
                <c:pt idx="51">
                  <c:v>1.2647058823529411</c:v>
                </c:pt>
                <c:pt idx="52">
                  <c:v>1.2647058823529411</c:v>
                </c:pt>
                <c:pt idx="53">
                  <c:v>1.2647058823529411</c:v>
                </c:pt>
                <c:pt idx="54">
                  <c:v>1.2647058823529411</c:v>
                </c:pt>
                <c:pt idx="55">
                  <c:v>1.2647058823529411</c:v>
                </c:pt>
                <c:pt idx="56">
                  <c:v>1.2647058823529411</c:v>
                </c:pt>
                <c:pt idx="57">
                  <c:v>1.2647058823529411</c:v>
                </c:pt>
                <c:pt idx="58">
                  <c:v>1.2647058823529411</c:v>
                </c:pt>
                <c:pt idx="59">
                  <c:v>1.2647058823529411</c:v>
                </c:pt>
                <c:pt idx="60">
                  <c:v>1.2647058823529411</c:v>
                </c:pt>
                <c:pt idx="61">
                  <c:v>1.2647058823529411</c:v>
                </c:pt>
                <c:pt idx="62">
                  <c:v>1.2647058823529411</c:v>
                </c:pt>
                <c:pt idx="63">
                  <c:v>1.2647058823529411</c:v>
                </c:pt>
                <c:pt idx="64">
                  <c:v>1.2647058823529411</c:v>
                </c:pt>
                <c:pt idx="65">
                  <c:v>1.2647058823529411</c:v>
                </c:pt>
                <c:pt idx="66">
                  <c:v>1.2647058823529411</c:v>
                </c:pt>
                <c:pt idx="67">
                  <c:v>1.2647058823529411</c:v>
                </c:pt>
                <c:pt idx="68">
                  <c:v>1.2647058823529411</c:v>
                </c:pt>
                <c:pt idx="69">
                  <c:v>1.2647058823529411</c:v>
                </c:pt>
                <c:pt idx="70">
                  <c:v>1.2647058823529411</c:v>
                </c:pt>
                <c:pt idx="71">
                  <c:v>1.2647058823529411</c:v>
                </c:pt>
                <c:pt idx="72">
                  <c:v>1.2647058823529411</c:v>
                </c:pt>
                <c:pt idx="73">
                  <c:v>1.2647058823529411</c:v>
                </c:pt>
                <c:pt idx="74">
                  <c:v>1.2647058823529411</c:v>
                </c:pt>
                <c:pt idx="75">
                  <c:v>1.2647058823529411</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0.98663101604278058</c:v>
                </c:pt>
                <c:pt idx="1">
                  <c:v>0.98663101604278058</c:v>
                </c:pt>
                <c:pt idx="2">
                  <c:v>0.98663101604278058</c:v>
                </c:pt>
                <c:pt idx="3">
                  <c:v>0.98663101604278058</c:v>
                </c:pt>
                <c:pt idx="4">
                  <c:v>0.98663101604278058</c:v>
                </c:pt>
                <c:pt idx="5">
                  <c:v>0.98663101604278058</c:v>
                </c:pt>
                <c:pt idx="6">
                  <c:v>0.98663101604278058</c:v>
                </c:pt>
                <c:pt idx="7">
                  <c:v>0.98663101604278058</c:v>
                </c:pt>
                <c:pt idx="8">
                  <c:v>0.98663101604278058</c:v>
                </c:pt>
                <c:pt idx="11">
                  <c:v>0.98663101604278058</c:v>
                </c:pt>
                <c:pt idx="12">
                  <c:v>0.98663101604278058</c:v>
                </c:pt>
                <c:pt idx="15">
                  <c:v>0.98663101604278058</c:v>
                </c:pt>
                <c:pt idx="16">
                  <c:v>0.98663101604278058</c:v>
                </c:pt>
                <c:pt idx="17">
                  <c:v>0.98663101604278058</c:v>
                </c:pt>
                <c:pt idx="18">
                  <c:v>0.98663101604278058</c:v>
                </c:pt>
                <c:pt idx="19">
                  <c:v>0.98663101604278058</c:v>
                </c:pt>
                <c:pt idx="20">
                  <c:v>0.98663101604278058</c:v>
                </c:pt>
                <c:pt idx="21">
                  <c:v>0.98663101604278058</c:v>
                </c:pt>
                <c:pt idx="22">
                  <c:v>0.98663101604278058</c:v>
                </c:pt>
                <c:pt idx="23">
                  <c:v>0.98663101604278058</c:v>
                </c:pt>
                <c:pt idx="24">
                  <c:v>0.98663101604278058</c:v>
                </c:pt>
                <c:pt idx="25">
                  <c:v>0.98663101604278058</c:v>
                </c:pt>
                <c:pt idx="26">
                  <c:v>0.98663101604278058</c:v>
                </c:pt>
                <c:pt idx="27">
                  <c:v>0.98663101604278058</c:v>
                </c:pt>
                <c:pt idx="28">
                  <c:v>0.98663101604278058</c:v>
                </c:pt>
                <c:pt idx="29">
                  <c:v>0.98663101604278058</c:v>
                </c:pt>
                <c:pt idx="30">
                  <c:v>0.98663101604278058</c:v>
                </c:pt>
                <c:pt idx="31">
                  <c:v>0.98663101604278058</c:v>
                </c:pt>
                <c:pt idx="32">
                  <c:v>0.98663101604278058</c:v>
                </c:pt>
                <c:pt idx="33">
                  <c:v>0.98663101604278058</c:v>
                </c:pt>
                <c:pt idx="34">
                  <c:v>0.98663101604278058</c:v>
                </c:pt>
                <c:pt idx="35">
                  <c:v>0.98663101604278058</c:v>
                </c:pt>
                <c:pt idx="36">
                  <c:v>0.98663101604278058</c:v>
                </c:pt>
                <c:pt idx="37">
                  <c:v>0.98663101604278058</c:v>
                </c:pt>
                <c:pt idx="38">
                  <c:v>0.98663101604278058</c:v>
                </c:pt>
                <c:pt idx="39">
                  <c:v>0.98663101604278058</c:v>
                </c:pt>
                <c:pt idx="40">
                  <c:v>0.98663101604278058</c:v>
                </c:pt>
                <c:pt idx="41">
                  <c:v>0.98663101604278058</c:v>
                </c:pt>
                <c:pt idx="42">
                  <c:v>0.98663101604278058</c:v>
                </c:pt>
                <c:pt idx="43">
                  <c:v>0.98663101604278058</c:v>
                </c:pt>
                <c:pt idx="44">
                  <c:v>0.98663101604278058</c:v>
                </c:pt>
                <c:pt idx="45">
                  <c:v>0.98663101604278058</c:v>
                </c:pt>
                <c:pt idx="46">
                  <c:v>0.98663101604278058</c:v>
                </c:pt>
                <c:pt idx="47">
                  <c:v>0.98663101604278058</c:v>
                </c:pt>
                <c:pt idx="48">
                  <c:v>0.98663101604278058</c:v>
                </c:pt>
                <c:pt idx="49">
                  <c:v>0.98663101604278058</c:v>
                </c:pt>
                <c:pt idx="50">
                  <c:v>0.98663101604278058</c:v>
                </c:pt>
                <c:pt idx="51">
                  <c:v>0.98663101604278058</c:v>
                </c:pt>
                <c:pt idx="52">
                  <c:v>0.98663101604278058</c:v>
                </c:pt>
                <c:pt idx="53">
                  <c:v>0.98663101604278058</c:v>
                </c:pt>
                <c:pt idx="54">
                  <c:v>0.98663101604278058</c:v>
                </c:pt>
                <c:pt idx="55">
                  <c:v>0.98663101604278058</c:v>
                </c:pt>
                <c:pt idx="56">
                  <c:v>0.98663101604278058</c:v>
                </c:pt>
                <c:pt idx="57">
                  <c:v>0.98663101604278058</c:v>
                </c:pt>
                <c:pt idx="58">
                  <c:v>0.98663101604278058</c:v>
                </c:pt>
                <c:pt idx="59">
                  <c:v>0.98663101604278058</c:v>
                </c:pt>
                <c:pt idx="60">
                  <c:v>0.98663101604278058</c:v>
                </c:pt>
                <c:pt idx="61">
                  <c:v>0.98663101604278058</c:v>
                </c:pt>
                <c:pt idx="62">
                  <c:v>0.98663101604278058</c:v>
                </c:pt>
                <c:pt idx="63">
                  <c:v>0.98663101604278058</c:v>
                </c:pt>
                <c:pt idx="64">
                  <c:v>0.98663101604278058</c:v>
                </c:pt>
                <c:pt idx="65">
                  <c:v>0.98663101604278058</c:v>
                </c:pt>
                <c:pt idx="66">
                  <c:v>0.98663101604278058</c:v>
                </c:pt>
                <c:pt idx="67">
                  <c:v>0.98663101604278058</c:v>
                </c:pt>
                <c:pt idx="68">
                  <c:v>0.98663101604278058</c:v>
                </c:pt>
                <c:pt idx="69">
                  <c:v>0.98663101604278058</c:v>
                </c:pt>
                <c:pt idx="70">
                  <c:v>0.98663101604278058</c:v>
                </c:pt>
                <c:pt idx="71">
                  <c:v>0.98663101604278058</c:v>
                </c:pt>
                <c:pt idx="72">
                  <c:v>0.98663101604278058</c:v>
                </c:pt>
                <c:pt idx="73">
                  <c:v>0.98663101604278058</c:v>
                </c:pt>
                <c:pt idx="74">
                  <c:v>0.98663101604278058</c:v>
                </c:pt>
                <c:pt idx="75">
                  <c:v>0.98663101604278058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1.3539258276134197E-2</c:v>
                </c:pt>
                <c:pt idx="2">
                  <c:v>5.6901880583870496E-2</c:v>
                </c:pt>
                <c:pt idx="3">
                  <c:v>0.13984193825929001</c:v>
                </c:pt>
                <c:pt idx="4">
                  <c:v>0.28548446682819817</c:v>
                </c:pt>
                <c:pt idx="5">
                  <c:v>0.5511880676626294</c:v>
                </c:pt>
                <c:pt idx="6">
                  <c:v>1.1147972515300919</c:v>
                </c:pt>
                <c:pt idx="7">
                  <c:v>2.9073033723920103</c:v>
                </c:pt>
                <c:pt idx="8">
                  <c:v>65.982311374706612</c:v>
                </c:pt>
                <c:pt idx="9">
                  <c:v>3.8296820391805344</c:v>
                </c:pt>
                <c:pt idx="10">
                  <c:v>2.2875401813263108</c:v>
                </c:pt>
                <c:pt idx="11">
                  <c:v>1.7624365017438699</c:v>
                </c:pt>
                <c:pt idx="12">
                  <c:v>1.5004672680669391</c:v>
                </c:pt>
                <c:pt idx="13">
                  <c:v>1.3448935559389448</c:v>
                </c:pt>
                <c:pt idx="14">
                  <c:v>1.2426601939425483</c:v>
                </c:pt>
                <c:pt idx="15">
                  <c:v>1.1708564513369069</c:v>
                </c:pt>
                <c:pt idx="16">
                  <c:v>1.1179862245368608</c:v>
                </c:pt>
                <c:pt idx="17">
                  <c:v>1.0776565232702939</c:v>
                </c:pt>
                <c:pt idx="18">
                  <c:v>1.0460349125898074</c:v>
                </c:pt>
                <c:pt idx="19">
                  <c:v>1.0206882227977405</c:v>
                </c:pt>
                <c:pt idx="20">
                  <c:v>1</c:v>
                </c:pt>
                <c:pt idx="21">
                  <c:v>0.98285615868546761</c:v>
                </c:pt>
                <c:pt idx="22">
                  <c:v>0.96846513744222229</c:v>
                </c:pt>
                <c:pt idx="23">
                  <c:v>0.95624994441994404</c:v>
                </c:pt>
                <c:pt idx="24">
                  <c:v>0.94578070022765792</c:v>
                </c:pt>
                <c:pt idx="25">
                  <c:v>0.93673102398330643</c:v>
                </c:pt>
                <c:pt idx="26">
                  <c:v>0.92884899567153623</c:v>
                </c:pt>
                <c:pt idx="27">
                  <c:v>0.92193732386469029</c:v>
                </c:pt>
                <c:pt idx="28">
                  <c:v>0.91583949398137088</c:v>
                </c:pt>
                <c:pt idx="29">
                  <c:v>0.91042990009040281</c:v>
                </c:pt>
                <c:pt idx="30">
                  <c:v>0.9056066894433914</c:v>
                </c:pt>
                <c:pt idx="31">
                  <c:v>0.90128649119577431</c:v>
                </c:pt>
                <c:pt idx="32">
                  <c:v>0.89740047728423411</c:v>
                </c:pt>
                <c:pt idx="33">
                  <c:v>0.89389138040295657</c:v>
                </c:pt>
                <c:pt idx="34">
                  <c:v>0.89071120971393802</c:v>
                </c:pt>
                <c:pt idx="35">
                  <c:v>0.88781948202339545</c:v>
                </c:pt>
                <c:pt idx="36">
                  <c:v>0.88518183843945897</c:v>
                </c:pt>
                <c:pt idx="37">
                  <c:v>0.88276895255379617</c:v>
                </c:pt>
                <c:pt idx="38">
                  <c:v>0.88055566138337682</c:v>
                </c:pt>
                <c:pt idx="39">
                  <c:v>0.87852026816628004</c:v>
                </c:pt>
                <c:pt idx="40">
                  <c:v>0.87664397892301127</c:v>
                </c:pt>
                <c:pt idx="41">
                  <c:v>0.87491044400212137</c:v>
                </c:pt>
                <c:pt idx="42">
                  <c:v>0.87330538266090063</c:v>
                </c:pt>
                <c:pt idx="43">
                  <c:v>0.87181627379760918</c:v>
                </c:pt>
                <c:pt idx="44">
                  <c:v>0.87043209974330982</c:v>
                </c:pt>
                <c:pt idx="45">
                  <c:v>0.86914313288454681</c:v>
                </c:pt>
                <c:pt idx="46">
                  <c:v>0.86794075706813556</c:v>
                </c:pt>
                <c:pt idx="47">
                  <c:v>0.86681731741223078</c:v>
                </c:pt>
                <c:pt idx="48">
                  <c:v>0.8657659934410713</c:v>
                </c:pt>
                <c:pt idx="49">
                  <c:v>0.86478069146741188</c:v>
                </c:pt>
                <c:pt idx="50">
                  <c:v>0.86385595293544803</c:v>
                </c:pt>
                <c:pt idx="51">
                  <c:v>0.86298687605887259</c:v>
                </c:pt>
                <c:pt idx="52">
                  <c:v>0.86216904858195154</c:v>
                </c:pt>
                <c:pt idx="53">
                  <c:v>0.86139848988480872</c:v>
                </c:pt>
                <c:pt idx="54">
                  <c:v>0.86067160096953255</c:v>
                </c:pt>
                <c:pt idx="55">
                  <c:v>0.85998512111790382</c:v>
                </c:pt>
                <c:pt idx="56">
                  <c:v>0.85933609021729929</c:v>
                </c:pt>
                <c:pt idx="57">
                  <c:v>0.85872181591886365</c:v>
                </c:pt>
                <c:pt idx="58">
                  <c:v>0.85813984492882056</c:v>
                </c:pt>
                <c:pt idx="59">
                  <c:v>0.85758793784607812</c:v>
                </c:pt>
                <c:pt idx="60">
                  <c:v>0.85706404705182648</c:v>
                </c:pt>
                <c:pt idx="61">
                  <c:v>0.85656629723333155</c:v>
                </c:pt>
                <c:pt idx="62">
                  <c:v>0.85609296818764824</c:v>
                </c:pt>
                <c:pt idx="63">
                  <c:v>0.85564247960393747</c:v>
                </c:pt>
                <c:pt idx="64">
                  <c:v>0.85521337756731175</c:v>
                </c:pt>
                <c:pt idx="65">
                  <c:v>0.85480432256424543</c:v>
                </c:pt>
                <c:pt idx="66">
                  <c:v>0.8544140788008574</c:v>
                </c:pt>
                <c:pt idx="67">
                  <c:v>0.85404150467169748</c:v>
                </c:pt>
                <c:pt idx="68">
                  <c:v>0.8536855442390574</c:v>
                </c:pt>
                <c:pt idx="69">
                  <c:v>0.85334521960166687</c:v>
                </c:pt>
                <c:pt idx="70">
                  <c:v>0.85301962404793585</c:v>
                </c:pt>
                <c:pt idx="71">
                  <c:v>0.85270791590249118</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7.5223571392317465</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7.5838117070118045</c:v>
                </c:pt>
                <c:pt idx="55">
                  <c:v>7.5935503411821648</c:v>
                </c:pt>
                <c:pt idx="56">
                  <c:v>7.6060849022489734</c:v>
                </c:pt>
                <c:pt idx="57">
                  <c:v>7.6228057269883269</c:v>
                </c:pt>
                <c:pt idx="58">
                  <c:v>7.6462060634028841</c:v>
                </c:pt>
                <c:pt idx="59">
                  <c:v>7.68124200928884</c:v>
                </c:pt>
                <c:pt idx="60">
                  <c:v>7.7393497896126453</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22.470418117576131</c:v>
                </c:pt>
                <c:pt idx="86">
                  <c:v>22.47173284522469</c:v>
                </c:pt>
                <c:pt idx="87">
                  <c:v>22.472930017119374</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22.480691251111132</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22.482845512536333</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22.409861506165495</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7.5735628914075299</c:v>
                </c:pt>
                <c:pt idx="203">
                  <c:v>7.5679394982098236</c:v>
                </c:pt>
                <c:pt idx="204">
                  <c:v>7.5631916607341685</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7.5296854915788991</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7.5250351907666353</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7.5227088198585221</c:v>
                </c:pt>
                <c:pt idx="249">
                  <c:v>7.5226235942272242</c:v>
                </c:pt>
                <c:pt idx="250">
                  <c:v>7.5225498709726741</c:v>
                </c:pt>
                <c:pt idx="251">
                  <c:v>7.5224874471630567</c:v>
                </c:pt>
                <c:pt idx="252">
                  <c:v>7.5224361559205937</c:v>
                </c:pt>
                <c:pt idx="253">
                  <c:v>7.5223958652062297</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4.5652173913043477</c:v>
                </c:pt>
                <c:pt idx="1">
                  <c:v>12.173913043478262</c:v>
                </c:pt>
                <c:pt idx="2">
                  <c:v>19.782608695652172</c:v>
                </c:pt>
                <c:pt idx="3">
                  <c:v>27.391304347826086</c:v>
                </c:pt>
                <c:pt idx="4">
                  <c:v>35</c:v>
                </c:pt>
                <c:pt idx="5">
                  <c:v>42.608695652173914</c:v>
                </c:pt>
                <c:pt idx="6">
                  <c:v>50.217391304347828</c:v>
                </c:pt>
                <c:pt idx="7">
                  <c:v>57.826086956521742</c:v>
                </c:pt>
                <c:pt idx="8">
                  <c:v>65.434782608695642</c:v>
                </c:pt>
                <c:pt idx="9">
                  <c:v>73.043478260869563</c:v>
                </c:pt>
                <c:pt idx="10">
                  <c:v>80.652173913043484</c:v>
                </c:pt>
                <c:pt idx="11">
                  <c:v>88.260869565217376</c:v>
                </c:pt>
                <c:pt idx="12">
                  <c:v>95.869565217391298</c:v>
                </c:pt>
                <c:pt idx="13">
                  <c:v>103.47826086956522</c:v>
                </c:pt>
                <c:pt idx="14">
                  <c:v>111.08695652173913</c:v>
                </c:pt>
                <c:pt idx="15">
                  <c:v>118.69565217391305</c:v>
                </c:pt>
                <c:pt idx="16">
                  <c:v>126.30434782608694</c:v>
                </c:pt>
                <c:pt idx="17">
                  <c:v>133.91304347826087</c:v>
                </c:pt>
                <c:pt idx="18">
                  <c:v>141.52173913043478</c:v>
                </c:pt>
                <c:pt idx="19">
                  <c:v>149.13043478260869</c:v>
                </c:pt>
                <c:pt idx="20">
                  <c:v>152.17391304347825</c:v>
                </c:pt>
              </c:numCache>
            </c:numRef>
          </c:xVal>
          <c:yVal>
            <c:numRef>
              <c:f>IPPC!$H$5:$H$25</c:f>
              <c:numCache>
                <c:formatCode>0.00</c:formatCode>
                <c:ptCount val="21"/>
                <c:pt idx="0">
                  <c:v>2.1090581493544334</c:v>
                </c:pt>
                <c:pt idx="1">
                  <c:v>2.1562214628120113</c:v>
                </c:pt>
                <c:pt idx="2">
                  <c:v>2.2033847762695888</c:v>
                </c:pt>
                <c:pt idx="3">
                  <c:v>2.2505480897271668</c:v>
                </c:pt>
                <c:pt idx="4">
                  <c:v>2.2977114031847448</c:v>
                </c:pt>
                <c:pt idx="5">
                  <c:v>2.3448747166423227</c:v>
                </c:pt>
                <c:pt idx="6">
                  <c:v>2.3920380300999007</c:v>
                </c:pt>
                <c:pt idx="7">
                  <c:v>2.4392013435574786</c:v>
                </c:pt>
                <c:pt idx="8">
                  <c:v>2.4863646570150562</c:v>
                </c:pt>
                <c:pt idx="9">
                  <c:v>2.5335279704726341</c:v>
                </c:pt>
                <c:pt idx="10">
                  <c:v>2.5806912839302121</c:v>
                </c:pt>
                <c:pt idx="11">
                  <c:v>2.62785459738779</c:v>
                </c:pt>
                <c:pt idx="12">
                  <c:v>2.675017910845368</c:v>
                </c:pt>
                <c:pt idx="13">
                  <c:v>2.722181224302946</c:v>
                </c:pt>
                <c:pt idx="14">
                  <c:v>2.7693445377605235</c:v>
                </c:pt>
                <c:pt idx="15">
                  <c:v>2.8165078512181014</c:v>
                </c:pt>
                <c:pt idx="16">
                  <c:v>2.8636711646756794</c:v>
                </c:pt>
                <c:pt idx="17">
                  <c:v>2.9108344781332574</c:v>
                </c:pt>
                <c:pt idx="18">
                  <c:v>2.9579977915908353</c:v>
                </c:pt>
                <c:pt idx="19">
                  <c:v>3.0051611050484128</c:v>
                </c:pt>
                <c:pt idx="20">
                  <c:v>3.0240264304314444</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1.3488964874201823E-2</c:v>
                </c:pt>
                <c:pt idx="2">
                  <c:v>5.5999299856119587E-2</c:v>
                </c:pt>
                <c:pt idx="3">
                  <c:v>0.13425010226321094</c:v>
                </c:pt>
                <c:pt idx="4">
                  <c:v>0.26145239509697504</c:v>
                </c:pt>
                <c:pt idx="5">
                  <c:v>0.45972588041734086</c:v>
                </c:pt>
                <c:pt idx="6">
                  <c:v>0.75661305825833203</c:v>
                </c:pt>
                <c:pt idx="7">
                  <c:v>1.1455982666499736</c:v>
                </c:pt>
                <c:pt idx="8">
                  <c:v>1.4877241942038797</c:v>
                </c:pt>
                <c:pt idx="11">
                  <c:v>1.6017033148909967</c:v>
                </c:pt>
                <c:pt idx="12">
                  <c:v>1.5402880647983739</c:v>
                </c:pt>
                <c:pt idx="15">
                  <c:v>1.4335162529456915</c:v>
                </c:pt>
                <c:pt idx="16">
                  <c:v>1.3355015965858252</c:v>
                </c:pt>
                <c:pt idx="17">
                  <c:v>1.256196616378165</c:v>
                </c:pt>
                <c:pt idx="18">
                  <c:v>1.1935777172532145</c:v>
                </c:pt>
                <c:pt idx="19">
                  <c:v>1.1438553247380241</c:v>
                </c:pt>
                <c:pt idx="20">
                  <c:v>1.1037741695174235</c:v>
                </c:pt>
                <c:pt idx="21">
                  <c:v>1.0708911736947115</c:v>
                </c:pt>
                <c:pt idx="22">
                  <c:v>1.0434329344321152</c:v>
                </c:pt>
                <c:pt idx="23">
                  <c:v>1.020115240462661</c:v>
                </c:pt>
                <c:pt idx="24">
                  <c:v>1</c:v>
                </c:pt>
                <c:pt idx="25">
                  <c:v>0.98239324732582634</c:v>
                </c:pt>
                <c:pt idx="26">
                  <c:v>0.96677456966113418</c:v>
                </c:pt>
                <c:pt idx="27">
                  <c:v>0.9527484514542568</c:v>
                </c:pt>
                <c:pt idx="28">
                  <c:v>0.94001049483448695</c:v>
                </c:pt>
                <c:pt idx="29">
                  <c:v>0.92832369877122711</c:v>
                </c:pt>
                <c:pt idx="30">
                  <c:v>0.91750158165386331</c:v>
                </c:pt>
                <c:pt idx="31">
                  <c:v>0.90739600933361819</c:v>
                </c:pt>
                <c:pt idx="32">
                  <c:v>0.89788829909665369</c:v>
                </c:pt>
                <c:pt idx="33">
                  <c:v>0.88888263425353775</c:v>
                </c:pt>
                <c:pt idx="34">
                  <c:v>0.88030112977453334</c:v>
                </c:pt>
                <c:pt idx="35">
                  <c:v>0.87208009263947839</c:v>
                </c:pt>
                <c:pt idx="36">
                  <c:v>0.86416715719006709</c:v>
                </c:pt>
                <c:pt idx="37">
                  <c:v>0.85651906871573003</c:v>
                </c:pt>
                <c:pt idx="38">
                  <c:v>0.84909995250770709</c:v>
                </c:pt>
                <c:pt idx="39">
                  <c:v>0.84187995022224038</c:v>
                </c:pt>
                <c:pt idx="40">
                  <c:v>0.83483413684516938</c:v>
                </c:pt>
                <c:pt idx="41">
                  <c:v>0.82794165397562625</c:v>
                </c:pt>
                <c:pt idx="42">
                  <c:v>0.82118501130791544</c:v>
                </c:pt>
                <c:pt idx="43">
                  <c:v>0.81454951995685287</c:v>
                </c:pt>
                <c:pt idx="44">
                  <c:v>0.80802282992131635</c:v>
                </c:pt>
                <c:pt idx="45">
                  <c:v>0.80159455039774119</c:v>
                </c:pt>
                <c:pt idx="46">
                  <c:v>0.79525593645766424</c:v>
                </c:pt>
                <c:pt idx="47">
                  <c:v>0.78899962922730127</c:v>
                </c:pt>
                <c:pt idx="48">
                  <c:v>0.78281943946334476</c:v>
                </c:pt>
                <c:pt idx="49">
                  <c:v>0.77671016653114611</c:v>
                </c:pt>
                <c:pt idx="50">
                  <c:v>0.77066744642141372</c:v>
                </c:pt>
                <c:pt idx="51">
                  <c:v>0.76468762370803989</c:v>
                </c:pt>
                <c:pt idx="52">
                  <c:v>0.75876764334020341</c:v>
                </c:pt>
                <c:pt idx="53">
                  <c:v>0.75290495894137788</c:v>
                </c:pt>
                <c:pt idx="54">
                  <c:v>0.74709745490497959</c:v>
                </c:pt>
                <c:pt idx="55">
                  <c:v>0.74134338006772371</c:v>
                </c:pt>
                <c:pt idx="56">
                  <c:v>0.73564129113512067</c:v>
                </c:pt>
                <c:pt idx="57">
                  <c:v>0.72999000435013062</c:v>
                </c:pt>
                <c:pt idx="58">
                  <c:v>0.7243885541520837</c:v>
                </c:pt>
                <c:pt idx="59">
                  <c:v>0.71883615778122512</c:v>
                </c:pt>
                <c:pt idx="60">
                  <c:v>0.71333218495421147</c:v>
                </c:pt>
                <c:pt idx="61">
                  <c:v>0.70787613187550991</c:v>
                </c:pt>
                <c:pt idx="62">
                  <c:v>0.70246759896461131</c:v>
                </c:pt>
                <c:pt idx="63">
                  <c:v>0.6971062717741765</c:v>
                </c:pt>
                <c:pt idx="64">
                  <c:v>0.69179190465335039</c:v>
                </c:pt>
                <c:pt idx="65">
                  <c:v>0.68652430677652143</c:v>
                </c:pt>
                <c:pt idx="66">
                  <c:v>0.68130333021307565</c:v>
                </c:pt>
                <c:pt idx="67">
                  <c:v>0.6761288597602344</c:v>
                </c:pt>
                <c:pt idx="68">
                  <c:v>0.67100080430025755</c:v>
                </c:pt>
                <c:pt idx="69">
                  <c:v>0.66591908947655165</c:v>
                </c:pt>
                <c:pt idx="70">
                  <c:v>0.66088365151140072</c:v>
                </c:pt>
                <c:pt idx="71">
                  <c:v>0.65589443201209974</c:v>
                </c:pt>
                <c:pt idx="72">
                  <c:v>0.65095137363280942</c:v>
                </c:pt>
                <c:pt idx="73">
                  <c:v>0.6460544164770432</c:v>
                </c:pt>
                <c:pt idx="74">
                  <c:v>0.64120349514084551</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1.2647058823529411</c:v>
                </c:pt>
                <c:pt idx="1">
                  <c:v>1.2647058823529411</c:v>
                </c:pt>
                <c:pt idx="2">
                  <c:v>1.2647058823529411</c:v>
                </c:pt>
                <c:pt idx="3">
                  <c:v>1.2647058823529411</c:v>
                </c:pt>
                <c:pt idx="4">
                  <c:v>1.2647058823529411</c:v>
                </c:pt>
                <c:pt idx="5">
                  <c:v>1.2647058823529411</c:v>
                </c:pt>
                <c:pt idx="6">
                  <c:v>1.2647058823529411</c:v>
                </c:pt>
                <c:pt idx="7">
                  <c:v>1.2647058823529411</c:v>
                </c:pt>
                <c:pt idx="8">
                  <c:v>1.2647058823529411</c:v>
                </c:pt>
                <c:pt idx="11">
                  <c:v>1.2647058823529411</c:v>
                </c:pt>
                <c:pt idx="12">
                  <c:v>1.2647058823529411</c:v>
                </c:pt>
                <c:pt idx="15">
                  <c:v>1.2647058823529411</c:v>
                </c:pt>
                <c:pt idx="16">
                  <c:v>1.2647058823529411</c:v>
                </c:pt>
                <c:pt idx="17">
                  <c:v>1.2647058823529411</c:v>
                </c:pt>
                <c:pt idx="18">
                  <c:v>1.2647058823529411</c:v>
                </c:pt>
                <c:pt idx="19">
                  <c:v>1.2647058823529411</c:v>
                </c:pt>
                <c:pt idx="20">
                  <c:v>1.2647058823529411</c:v>
                </c:pt>
                <c:pt idx="21">
                  <c:v>1.2647058823529411</c:v>
                </c:pt>
                <c:pt idx="22">
                  <c:v>1.2647058823529411</c:v>
                </c:pt>
                <c:pt idx="23">
                  <c:v>1.2647058823529411</c:v>
                </c:pt>
                <c:pt idx="24">
                  <c:v>1.2647058823529411</c:v>
                </c:pt>
                <c:pt idx="25">
                  <c:v>1.2647058823529411</c:v>
                </c:pt>
                <c:pt idx="26">
                  <c:v>1.2647058823529411</c:v>
                </c:pt>
                <c:pt idx="27">
                  <c:v>1.2647058823529411</c:v>
                </c:pt>
                <c:pt idx="28">
                  <c:v>1.2647058823529411</c:v>
                </c:pt>
                <c:pt idx="29">
                  <c:v>1.2647058823529411</c:v>
                </c:pt>
                <c:pt idx="30">
                  <c:v>1.2647058823529411</c:v>
                </c:pt>
                <c:pt idx="31">
                  <c:v>1.2647058823529411</c:v>
                </c:pt>
                <c:pt idx="32">
                  <c:v>1.2647058823529411</c:v>
                </c:pt>
                <c:pt idx="33">
                  <c:v>1.2647058823529411</c:v>
                </c:pt>
                <c:pt idx="34">
                  <c:v>1.2647058823529411</c:v>
                </c:pt>
                <c:pt idx="35">
                  <c:v>1.2647058823529411</c:v>
                </c:pt>
                <c:pt idx="36">
                  <c:v>1.2647058823529411</c:v>
                </c:pt>
                <c:pt idx="37">
                  <c:v>1.2647058823529411</c:v>
                </c:pt>
                <c:pt idx="38">
                  <c:v>1.2647058823529411</c:v>
                </c:pt>
                <c:pt idx="39">
                  <c:v>1.2647058823529411</c:v>
                </c:pt>
                <c:pt idx="40">
                  <c:v>1.2647058823529411</c:v>
                </c:pt>
                <c:pt idx="41">
                  <c:v>1.2647058823529411</c:v>
                </c:pt>
                <c:pt idx="42">
                  <c:v>1.2647058823529411</c:v>
                </c:pt>
                <c:pt idx="43">
                  <c:v>1.2647058823529411</c:v>
                </c:pt>
                <c:pt idx="44">
                  <c:v>1.2647058823529411</c:v>
                </c:pt>
                <c:pt idx="45">
                  <c:v>1.2647058823529411</c:v>
                </c:pt>
                <c:pt idx="46">
                  <c:v>1.2647058823529411</c:v>
                </c:pt>
                <c:pt idx="47">
                  <c:v>1.2647058823529411</c:v>
                </c:pt>
                <c:pt idx="48">
                  <c:v>1.2647058823529411</c:v>
                </c:pt>
                <c:pt idx="49">
                  <c:v>1.2647058823529411</c:v>
                </c:pt>
                <c:pt idx="50">
                  <c:v>1.2647058823529411</c:v>
                </c:pt>
                <c:pt idx="51">
                  <c:v>1.2647058823529411</c:v>
                </c:pt>
                <c:pt idx="52">
                  <c:v>1.2647058823529411</c:v>
                </c:pt>
                <c:pt idx="53">
                  <c:v>1.2647058823529411</c:v>
                </c:pt>
                <c:pt idx="54">
                  <c:v>1.2647058823529411</c:v>
                </c:pt>
                <c:pt idx="55">
                  <c:v>1.2647058823529411</c:v>
                </c:pt>
                <c:pt idx="56">
                  <c:v>1.2647058823529411</c:v>
                </c:pt>
                <c:pt idx="57">
                  <c:v>1.2647058823529411</c:v>
                </c:pt>
                <c:pt idx="58">
                  <c:v>1.2647058823529411</c:v>
                </c:pt>
                <c:pt idx="59">
                  <c:v>1.2647058823529411</c:v>
                </c:pt>
                <c:pt idx="60">
                  <c:v>1.2647058823529411</c:v>
                </c:pt>
                <c:pt idx="61">
                  <c:v>1.2647058823529411</c:v>
                </c:pt>
                <c:pt idx="62">
                  <c:v>1.2647058823529411</c:v>
                </c:pt>
                <c:pt idx="63">
                  <c:v>1.2647058823529411</c:v>
                </c:pt>
                <c:pt idx="64">
                  <c:v>1.2647058823529411</c:v>
                </c:pt>
                <c:pt idx="65">
                  <c:v>1.2647058823529411</c:v>
                </c:pt>
                <c:pt idx="66">
                  <c:v>1.2647058823529411</c:v>
                </c:pt>
                <c:pt idx="67">
                  <c:v>1.2647058823529411</c:v>
                </c:pt>
                <c:pt idx="68">
                  <c:v>1.2647058823529411</c:v>
                </c:pt>
                <c:pt idx="69">
                  <c:v>1.2647058823529411</c:v>
                </c:pt>
                <c:pt idx="70">
                  <c:v>1.2647058823529411</c:v>
                </c:pt>
                <c:pt idx="71">
                  <c:v>1.2647058823529411</c:v>
                </c:pt>
                <c:pt idx="72">
                  <c:v>1.2647058823529411</c:v>
                </c:pt>
                <c:pt idx="73">
                  <c:v>1.2647058823529411</c:v>
                </c:pt>
                <c:pt idx="74">
                  <c:v>1.2647058823529411</c:v>
                </c:pt>
                <c:pt idx="75">
                  <c:v>1.2647058823529411</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0.98663101604278058</c:v>
                </c:pt>
                <c:pt idx="1">
                  <c:v>0.98663101604278058</c:v>
                </c:pt>
                <c:pt idx="2">
                  <c:v>0.98663101604278058</c:v>
                </c:pt>
                <c:pt idx="3">
                  <c:v>0.98663101604278058</c:v>
                </c:pt>
                <c:pt idx="4">
                  <c:v>0.98663101604278058</c:v>
                </c:pt>
                <c:pt idx="5">
                  <c:v>0.98663101604278058</c:v>
                </c:pt>
                <c:pt idx="6">
                  <c:v>0.98663101604278058</c:v>
                </c:pt>
                <c:pt idx="7">
                  <c:v>0.98663101604278058</c:v>
                </c:pt>
                <c:pt idx="8">
                  <c:v>0.98663101604278058</c:v>
                </c:pt>
                <c:pt idx="11">
                  <c:v>0.98663101604278058</c:v>
                </c:pt>
                <c:pt idx="12">
                  <c:v>0.98663101604278058</c:v>
                </c:pt>
                <c:pt idx="15">
                  <c:v>0.98663101604278058</c:v>
                </c:pt>
                <c:pt idx="16">
                  <c:v>0.98663101604278058</c:v>
                </c:pt>
                <c:pt idx="17">
                  <c:v>0.98663101604278058</c:v>
                </c:pt>
                <c:pt idx="18">
                  <c:v>0.98663101604278058</c:v>
                </c:pt>
                <c:pt idx="19">
                  <c:v>0.98663101604278058</c:v>
                </c:pt>
                <c:pt idx="20">
                  <c:v>0.98663101604278058</c:v>
                </c:pt>
                <c:pt idx="21">
                  <c:v>0.98663101604278058</c:v>
                </c:pt>
                <c:pt idx="22">
                  <c:v>0.98663101604278058</c:v>
                </c:pt>
                <c:pt idx="23">
                  <c:v>0.98663101604278058</c:v>
                </c:pt>
                <c:pt idx="24">
                  <c:v>0.98663101604278058</c:v>
                </c:pt>
                <c:pt idx="25">
                  <c:v>0.98663101604278058</c:v>
                </c:pt>
                <c:pt idx="26">
                  <c:v>0.98663101604278058</c:v>
                </c:pt>
                <c:pt idx="27">
                  <c:v>0.98663101604278058</c:v>
                </c:pt>
                <c:pt idx="28">
                  <c:v>0.98663101604278058</c:v>
                </c:pt>
                <c:pt idx="29">
                  <c:v>0.98663101604278058</c:v>
                </c:pt>
                <c:pt idx="30">
                  <c:v>0.98663101604278058</c:v>
                </c:pt>
                <c:pt idx="31">
                  <c:v>0.98663101604278058</c:v>
                </c:pt>
                <c:pt idx="32">
                  <c:v>0.98663101604278058</c:v>
                </c:pt>
                <c:pt idx="33">
                  <c:v>0.98663101604278058</c:v>
                </c:pt>
                <c:pt idx="34">
                  <c:v>0.98663101604278058</c:v>
                </c:pt>
                <c:pt idx="35">
                  <c:v>0.98663101604278058</c:v>
                </c:pt>
                <c:pt idx="36">
                  <c:v>0.98663101604278058</c:v>
                </c:pt>
                <c:pt idx="37">
                  <c:v>0.98663101604278058</c:v>
                </c:pt>
                <c:pt idx="38">
                  <c:v>0.98663101604278058</c:v>
                </c:pt>
                <c:pt idx="39">
                  <c:v>0.98663101604278058</c:v>
                </c:pt>
                <c:pt idx="40">
                  <c:v>0.98663101604278058</c:v>
                </c:pt>
                <c:pt idx="41">
                  <c:v>0.98663101604278058</c:v>
                </c:pt>
                <c:pt idx="42">
                  <c:v>0.98663101604278058</c:v>
                </c:pt>
                <c:pt idx="43">
                  <c:v>0.98663101604278058</c:v>
                </c:pt>
                <c:pt idx="44">
                  <c:v>0.98663101604278058</c:v>
                </c:pt>
                <c:pt idx="45">
                  <c:v>0.98663101604278058</c:v>
                </c:pt>
                <c:pt idx="46">
                  <c:v>0.98663101604278058</c:v>
                </c:pt>
                <c:pt idx="47">
                  <c:v>0.98663101604278058</c:v>
                </c:pt>
                <c:pt idx="48">
                  <c:v>0.98663101604278058</c:v>
                </c:pt>
                <c:pt idx="49">
                  <c:v>0.98663101604278058</c:v>
                </c:pt>
                <c:pt idx="50">
                  <c:v>0.98663101604278058</c:v>
                </c:pt>
                <c:pt idx="51">
                  <c:v>0.98663101604278058</c:v>
                </c:pt>
                <c:pt idx="52">
                  <c:v>0.98663101604278058</c:v>
                </c:pt>
                <c:pt idx="53">
                  <c:v>0.98663101604278058</c:v>
                </c:pt>
                <c:pt idx="54">
                  <c:v>0.98663101604278058</c:v>
                </c:pt>
                <c:pt idx="55">
                  <c:v>0.98663101604278058</c:v>
                </c:pt>
                <c:pt idx="56">
                  <c:v>0.98663101604278058</c:v>
                </c:pt>
                <c:pt idx="57">
                  <c:v>0.98663101604278058</c:v>
                </c:pt>
                <c:pt idx="58">
                  <c:v>0.98663101604278058</c:v>
                </c:pt>
                <c:pt idx="59">
                  <c:v>0.98663101604278058</c:v>
                </c:pt>
                <c:pt idx="60">
                  <c:v>0.98663101604278058</c:v>
                </c:pt>
                <c:pt idx="61">
                  <c:v>0.98663101604278058</c:v>
                </c:pt>
                <c:pt idx="62">
                  <c:v>0.98663101604278058</c:v>
                </c:pt>
                <c:pt idx="63">
                  <c:v>0.98663101604278058</c:v>
                </c:pt>
                <c:pt idx="64">
                  <c:v>0.98663101604278058</c:v>
                </c:pt>
                <c:pt idx="65">
                  <c:v>0.98663101604278058</c:v>
                </c:pt>
                <c:pt idx="66">
                  <c:v>0.98663101604278058</c:v>
                </c:pt>
                <c:pt idx="67">
                  <c:v>0.98663101604278058</c:v>
                </c:pt>
                <c:pt idx="68">
                  <c:v>0.98663101604278058</c:v>
                </c:pt>
                <c:pt idx="69">
                  <c:v>0.98663101604278058</c:v>
                </c:pt>
                <c:pt idx="70">
                  <c:v>0.98663101604278058</c:v>
                </c:pt>
                <c:pt idx="71">
                  <c:v>0.98663101604278058</c:v>
                </c:pt>
                <c:pt idx="72">
                  <c:v>0.98663101604278058</c:v>
                </c:pt>
                <c:pt idx="73">
                  <c:v>0.98663101604278058</c:v>
                </c:pt>
                <c:pt idx="74">
                  <c:v>0.98663101604278058</c:v>
                </c:pt>
                <c:pt idx="75">
                  <c:v>0.98663101604278058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1.3539258276134197E-2</c:v>
                </c:pt>
                <c:pt idx="2">
                  <c:v>5.6901880583870496E-2</c:v>
                </c:pt>
                <c:pt idx="3">
                  <c:v>0.13984193825929001</c:v>
                </c:pt>
                <c:pt idx="4">
                  <c:v>0.28548446682819817</c:v>
                </c:pt>
                <c:pt idx="5">
                  <c:v>0.5511880676626294</c:v>
                </c:pt>
                <c:pt idx="6">
                  <c:v>1.1147972515300919</c:v>
                </c:pt>
                <c:pt idx="7">
                  <c:v>2.9073033723920103</c:v>
                </c:pt>
                <c:pt idx="8">
                  <c:v>65.982311374706612</c:v>
                </c:pt>
                <c:pt idx="11">
                  <c:v>3.8296820391805344</c:v>
                </c:pt>
                <c:pt idx="12">
                  <c:v>2.2875401813263108</c:v>
                </c:pt>
                <c:pt idx="15">
                  <c:v>1.7624365017438699</c:v>
                </c:pt>
                <c:pt idx="16">
                  <c:v>1.5004672680669391</c:v>
                </c:pt>
                <c:pt idx="17">
                  <c:v>1.3448935559389448</c:v>
                </c:pt>
                <c:pt idx="18">
                  <c:v>1.2426601939425483</c:v>
                </c:pt>
                <c:pt idx="19">
                  <c:v>1.1708564513369069</c:v>
                </c:pt>
                <c:pt idx="20">
                  <c:v>1.1179862245368608</c:v>
                </c:pt>
                <c:pt idx="21">
                  <c:v>1.0776565232702939</c:v>
                </c:pt>
                <c:pt idx="22">
                  <c:v>1.0460349125898074</c:v>
                </c:pt>
                <c:pt idx="23">
                  <c:v>1.0206882227977405</c:v>
                </c:pt>
                <c:pt idx="24">
                  <c:v>1</c:v>
                </c:pt>
                <c:pt idx="25">
                  <c:v>0.98285615868546761</c:v>
                </c:pt>
                <c:pt idx="26">
                  <c:v>0.96846513744222229</c:v>
                </c:pt>
                <c:pt idx="27">
                  <c:v>0.95624994441994404</c:v>
                </c:pt>
                <c:pt idx="28">
                  <c:v>0.94578070022765792</c:v>
                </c:pt>
                <c:pt idx="29">
                  <c:v>0.93673102398330643</c:v>
                </c:pt>
                <c:pt idx="30">
                  <c:v>0.92884899567153623</c:v>
                </c:pt>
                <c:pt idx="31">
                  <c:v>0.92193732386469029</c:v>
                </c:pt>
                <c:pt idx="32">
                  <c:v>0.91583949398137088</c:v>
                </c:pt>
                <c:pt idx="33">
                  <c:v>0.91042990009040281</c:v>
                </c:pt>
                <c:pt idx="34">
                  <c:v>0.9056066894433914</c:v>
                </c:pt>
                <c:pt idx="35">
                  <c:v>0.90128649119577431</c:v>
                </c:pt>
                <c:pt idx="36">
                  <c:v>0.89740047728423411</c:v>
                </c:pt>
                <c:pt idx="37">
                  <c:v>0.89389138040295657</c:v>
                </c:pt>
                <c:pt idx="38">
                  <c:v>0.89071120971393802</c:v>
                </c:pt>
                <c:pt idx="39">
                  <c:v>0.88781948202339545</c:v>
                </c:pt>
                <c:pt idx="40">
                  <c:v>0.88518183843945897</c:v>
                </c:pt>
                <c:pt idx="41">
                  <c:v>0.88276895255379617</c:v>
                </c:pt>
                <c:pt idx="42">
                  <c:v>0.88055566138337682</c:v>
                </c:pt>
                <c:pt idx="43">
                  <c:v>0.87852026816628004</c:v>
                </c:pt>
                <c:pt idx="44">
                  <c:v>0.87664397892301127</c:v>
                </c:pt>
                <c:pt idx="45">
                  <c:v>0.87491044400212137</c:v>
                </c:pt>
                <c:pt idx="46">
                  <c:v>0.87330538266090063</c:v>
                </c:pt>
                <c:pt idx="47">
                  <c:v>0.87181627379760918</c:v>
                </c:pt>
                <c:pt idx="48">
                  <c:v>0.87043209974330982</c:v>
                </c:pt>
                <c:pt idx="49">
                  <c:v>0.86914313288454681</c:v>
                </c:pt>
                <c:pt idx="50">
                  <c:v>0.86794075706813556</c:v>
                </c:pt>
                <c:pt idx="51">
                  <c:v>0.86681731741223078</c:v>
                </c:pt>
                <c:pt idx="52">
                  <c:v>0.8657659934410713</c:v>
                </c:pt>
                <c:pt idx="53">
                  <c:v>0.86478069146741188</c:v>
                </c:pt>
                <c:pt idx="54">
                  <c:v>0.86385595293544803</c:v>
                </c:pt>
                <c:pt idx="55">
                  <c:v>0.86298687605887259</c:v>
                </c:pt>
                <c:pt idx="56">
                  <c:v>0.86216904858195154</c:v>
                </c:pt>
                <c:pt idx="57">
                  <c:v>0.86139848988480872</c:v>
                </c:pt>
                <c:pt idx="58">
                  <c:v>0.86067160096953255</c:v>
                </c:pt>
                <c:pt idx="59">
                  <c:v>0.85998512111790382</c:v>
                </c:pt>
                <c:pt idx="60">
                  <c:v>0.85933609021729929</c:v>
                </c:pt>
                <c:pt idx="61">
                  <c:v>0.85872181591886365</c:v>
                </c:pt>
                <c:pt idx="62">
                  <c:v>0.85813984492882056</c:v>
                </c:pt>
                <c:pt idx="63">
                  <c:v>0.85758793784607812</c:v>
                </c:pt>
                <c:pt idx="64">
                  <c:v>0.85706404705182648</c:v>
                </c:pt>
                <c:pt idx="65">
                  <c:v>0.85656629723333155</c:v>
                </c:pt>
                <c:pt idx="66">
                  <c:v>0.85609296818764824</c:v>
                </c:pt>
                <c:pt idx="67">
                  <c:v>0.85564247960393747</c:v>
                </c:pt>
                <c:pt idx="68">
                  <c:v>0.85521337756731175</c:v>
                </c:pt>
                <c:pt idx="69">
                  <c:v>0.85480432256424543</c:v>
                </c:pt>
                <c:pt idx="70">
                  <c:v>0.8544140788008574</c:v>
                </c:pt>
                <c:pt idx="71">
                  <c:v>0.85404150467169748</c:v>
                </c:pt>
                <c:pt idx="72">
                  <c:v>0.8536855442390574</c:v>
                </c:pt>
                <c:pt idx="73">
                  <c:v>0.85334521960166687</c:v>
                </c:pt>
                <c:pt idx="74">
                  <c:v>0.85301962404793585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1.3488964874201823E-2</c:v>
                </c:pt>
                <c:pt idx="2">
                  <c:v>5.5999299856119587E-2</c:v>
                </c:pt>
                <c:pt idx="3">
                  <c:v>0.13425010226321094</c:v>
                </c:pt>
                <c:pt idx="4">
                  <c:v>0.26145239509697504</c:v>
                </c:pt>
                <c:pt idx="5">
                  <c:v>0.45972588041734086</c:v>
                </c:pt>
                <c:pt idx="6">
                  <c:v>0.75661305825833203</c:v>
                </c:pt>
                <c:pt idx="7">
                  <c:v>1.1455982666499736</c:v>
                </c:pt>
                <c:pt idx="8">
                  <c:v>1.4877241942038797</c:v>
                </c:pt>
                <c:pt idx="11">
                  <c:v>1.6017033148909967</c:v>
                </c:pt>
                <c:pt idx="12">
                  <c:v>1.5402880647983739</c:v>
                </c:pt>
                <c:pt idx="15">
                  <c:v>1.4335162529456915</c:v>
                </c:pt>
                <c:pt idx="16">
                  <c:v>1.3355015965858252</c:v>
                </c:pt>
                <c:pt idx="17">
                  <c:v>1.256196616378165</c:v>
                </c:pt>
                <c:pt idx="18">
                  <c:v>1.1935777172532145</c:v>
                </c:pt>
                <c:pt idx="19">
                  <c:v>1.1438553247380241</c:v>
                </c:pt>
                <c:pt idx="20">
                  <c:v>1.1037741695174235</c:v>
                </c:pt>
                <c:pt idx="21">
                  <c:v>1.0708911736947115</c:v>
                </c:pt>
                <c:pt idx="22">
                  <c:v>1.0434329344321152</c:v>
                </c:pt>
                <c:pt idx="23">
                  <c:v>1.020115240462661</c:v>
                </c:pt>
                <c:pt idx="24">
                  <c:v>1</c:v>
                </c:pt>
                <c:pt idx="25">
                  <c:v>0.98239324732582634</c:v>
                </c:pt>
                <c:pt idx="26">
                  <c:v>0.96677456966113418</c:v>
                </c:pt>
                <c:pt idx="27">
                  <c:v>0.9527484514542568</c:v>
                </c:pt>
                <c:pt idx="28">
                  <c:v>0.94001049483448695</c:v>
                </c:pt>
                <c:pt idx="29">
                  <c:v>0.92832369877122711</c:v>
                </c:pt>
                <c:pt idx="30">
                  <c:v>0.91750158165386331</c:v>
                </c:pt>
                <c:pt idx="31">
                  <c:v>0.90739600933361819</c:v>
                </c:pt>
                <c:pt idx="32">
                  <c:v>0.89788829909665369</c:v>
                </c:pt>
                <c:pt idx="33">
                  <c:v>0.88888263425353775</c:v>
                </c:pt>
                <c:pt idx="34">
                  <c:v>0.88030112977453334</c:v>
                </c:pt>
                <c:pt idx="35">
                  <c:v>0.87208009263947839</c:v>
                </c:pt>
                <c:pt idx="36">
                  <c:v>0.86416715719006709</c:v>
                </c:pt>
                <c:pt idx="37">
                  <c:v>0.85651906871573003</c:v>
                </c:pt>
                <c:pt idx="38">
                  <c:v>0.84909995250770709</c:v>
                </c:pt>
                <c:pt idx="39">
                  <c:v>0.84187995022224038</c:v>
                </c:pt>
                <c:pt idx="40">
                  <c:v>0.83483413684516938</c:v>
                </c:pt>
                <c:pt idx="41">
                  <c:v>0.82794165397562625</c:v>
                </c:pt>
                <c:pt idx="42">
                  <c:v>0.82118501130791544</c:v>
                </c:pt>
                <c:pt idx="43">
                  <c:v>0.81454951995685287</c:v>
                </c:pt>
                <c:pt idx="44">
                  <c:v>0.80802282992131635</c:v>
                </c:pt>
                <c:pt idx="45">
                  <c:v>0.80159455039774119</c:v>
                </c:pt>
                <c:pt idx="46">
                  <c:v>0.79525593645766424</c:v>
                </c:pt>
                <c:pt idx="47">
                  <c:v>0.78899962922730127</c:v>
                </c:pt>
                <c:pt idx="48">
                  <c:v>0.78281943946334476</c:v>
                </c:pt>
                <c:pt idx="49">
                  <c:v>0.77671016653114611</c:v>
                </c:pt>
                <c:pt idx="50">
                  <c:v>0.77066744642141372</c:v>
                </c:pt>
                <c:pt idx="51">
                  <c:v>0.76468762370803989</c:v>
                </c:pt>
                <c:pt idx="52">
                  <c:v>0.75876764334020341</c:v>
                </c:pt>
                <c:pt idx="53">
                  <c:v>0.75290495894137788</c:v>
                </c:pt>
                <c:pt idx="54">
                  <c:v>0.74709745490497959</c:v>
                </c:pt>
                <c:pt idx="55">
                  <c:v>0.74134338006772371</c:v>
                </c:pt>
                <c:pt idx="56">
                  <c:v>0.73564129113512067</c:v>
                </c:pt>
                <c:pt idx="57">
                  <c:v>0.72999000435013062</c:v>
                </c:pt>
                <c:pt idx="58">
                  <c:v>0.7243885541520837</c:v>
                </c:pt>
                <c:pt idx="59">
                  <c:v>0.71883615778122512</c:v>
                </c:pt>
                <c:pt idx="60">
                  <c:v>0.71333218495421147</c:v>
                </c:pt>
                <c:pt idx="61">
                  <c:v>0.70787613187550991</c:v>
                </c:pt>
                <c:pt idx="62">
                  <c:v>0.70246759896461131</c:v>
                </c:pt>
                <c:pt idx="63">
                  <c:v>0.6971062717741765</c:v>
                </c:pt>
                <c:pt idx="64">
                  <c:v>0.69179190465335039</c:v>
                </c:pt>
                <c:pt idx="65">
                  <c:v>0.68652430677652143</c:v>
                </c:pt>
                <c:pt idx="66">
                  <c:v>0.68130333021307565</c:v>
                </c:pt>
                <c:pt idx="67">
                  <c:v>0.6761288597602344</c:v>
                </c:pt>
                <c:pt idx="68">
                  <c:v>0.67100080430025755</c:v>
                </c:pt>
                <c:pt idx="69">
                  <c:v>0.66591908947655165</c:v>
                </c:pt>
                <c:pt idx="70">
                  <c:v>0.66088365151140072</c:v>
                </c:pt>
                <c:pt idx="71">
                  <c:v>0.65589443201209974</c:v>
                </c:pt>
                <c:pt idx="72">
                  <c:v>0.65095137363280942</c:v>
                </c:pt>
                <c:pt idx="73">
                  <c:v>0.6460544164770432</c:v>
                </c:pt>
                <c:pt idx="74">
                  <c:v>0.64120349514084551</c:v>
                </c:pt>
                <c:pt idx="75">
                  <c:v>0.63639853630972187</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1.0852941176470587</c:v>
                </c:pt>
                <c:pt idx="1">
                  <c:v>1.0852941176470587</c:v>
                </c:pt>
                <c:pt idx="2">
                  <c:v>1.0852941176470587</c:v>
                </c:pt>
                <c:pt idx="3">
                  <c:v>1.0852941176470587</c:v>
                </c:pt>
                <c:pt idx="4">
                  <c:v>1.0852941176470587</c:v>
                </c:pt>
                <c:pt idx="5">
                  <c:v>1.0852941176470587</c:v>
                </c:pt>
                <c:pt idx="6">
                  <c:v>1.0852941176470587</c:v>
                </c:pt>
                <c:pt idx="7">
                  <c:v>1.0852941176470587</c:v>
                </c:pt>
                <c:pt idx="8">
                  <c:v>1.0852941176470587</c:v>
                </c:pt>
                <c:pt idx="11">
                  <c:v>1.0852941176470587</c:v>
                </c:pt>
                <c:pt idx="12">
                  <c:v>1.0852941176470587</c:v>
                </c:pt>
                <c:pt idx="15">
                  <c:v>1.0852941176470587</c:v>
                </c:pt>
                <c:pt idx="16">
                  <c:v>1.0852941176470587</c:v>
                </c:pt>
                <c:pt idx="17">
                  <c:v>1.0852941176470587</c:v>
                </c:pt>
                <c:pt idx="18">
                  <c:v>1.0852941176470587</c:v>
                </c:pt>
                <c:pt idx="19">
                  <c:v>1.0852941176470587</c:v>
                </c:pt>
                <c:pt idx="20">
                  <c:v>1.0852941176470587</c:v>
                </c:pt>
                <c:pt idx="21">
                  <c:v>1.0852941176470587</c:v>
                </c:pt>
                <c:pt idx="22">
                  <c:v>1.0852941176470587</c:v>
                </c:pt>
                <c:pt idx="23">
                  <c:v>1.0852941176470587</c:v>
                </c:pt>
                <c:pt idx="24">
                  <c:v>1.0852941176470587</c:v>
                </c:pt>
                <c:pt idx="25">
                  <c:v>1.0852941176470587</c:v>
                </c:pt>
                <c:pt idx="26">
                  <c:v>1.0852941176470587</c:v>
                </c:pt>
                <c:pt idx="27">
                  <c:v>1.0852941176470587</c:v>
                </c:pt>
                <c:pt idx="28">
                  <c:v>1.0852941176470587</c:v>
                </c:pt>
                <c:pt idx="29">
                  <c:v>1.0852941176470587</c:v>
                </c:pt>
                <c:pt idx="30">
                  <c:v>1.0852941176470587</c:v>
                </c:pt>
                <c:pt idx="31">
                  <c:v>1.0852941176470587</c:v>
                </c:pt>
                <c:pt idx="32">
                  <c:v>1.0852941176470587</c:v>
                </c:pt>
                <c:pt idx="33">
                  <c:v>1.0852941176470587</c:v>
                </c:pt>
                <c:pt idx="34">
                  <c:v>1.0852941176470587</c:v>
                </c:pt>
                <c:pt idx="35">
                  <c:v>1.0852941176470587</c:v>
                </c:pt>
                <c:pt idx="36">
                  <c:v>1.0852941176470587</c:v>
                </c:pt>
                <c:pt idx="37">
                  <c:v>1.0852941176470587</c:v>
                </c:pt>
                <c:pt idx="38">
                  <c:v>1.0852941176470587</c:v>
                </c:pt>
                <c:pt idx="39">
                  <c:v>1.0852941176470587</c:v>
                </c:pt>
                <c:pt idx="40">
                  <c:v>1.0852941176470587</c:v>
                </c:pt>
                <c:pt idx="41">
                  <c:v>1.0852941176470587</c:v>
                </c:pt>
                <c:pt idx="42">
                  <c:v>1.0852941176470587</c:v>
                </c:pt>
                <c:pt idx="43">
                  <c:v>1.0852941176470587</c:v>
                </c:pt>
                <c:pt idx="44">
                  <c:v>1.0852941176470587</c:v>
                </c:pt>
                <c:pt idx="45">
                  <c:v>1.0852941176470587</c:v>
                </c:pt>
                <c:pt idx="46">
                  <c:v>1.0852941176470587</c:v>
                </c:pt>
                <c:pt idx="47">
                  <c:v>1.0852941176470587</c:v>
                </c:pt>
                <c:pt idx="48">
                  <c:v>1.0852941176470587</c:v>
                </c:pt>
                <c:pt idx="49">
                  <c:v>1.0852941176470587</c:v>
                </c:pt>
                <c:pt idx="50">
                  <c:v>1.0852941176470587</c:v>
                </c:pt>
                <c:pt idx="51">
                  <c:v>1.0852941176470587</c:v>
                </c:pt>
                <c:pt idx="52">
                  <c:v>1.0852941176470587</c:v>
                </c:pt>
                <c:pt idx="53">
                  <c:v>1.0852941176470587</c:v>
                </c:pt>
                <c:pt idx="54">
                  <c:v>1.0852941176470587</c:v>
                </c:pt>
                <c:pt idx="55">
                  <c:v>1.0852941176470587</c:v>
                </c:pt>
                <c:pt idx="56">
                  <c:v>1.0852941176470587</c:v>
                </c:pt>
                <c:pt idx="57">
                  <c:v>1.0852941176470587</c:v>
                </c:pt>
                <c:pt idx="58">
                  <c:v>1.0852941176470587</c:v>
                </c:pt>
                <c:pt idx="59">
                  <c:v>1.0852941176470587</c:v>
                </c:pt>
                <c:pt idx="60">
                  <c:v>1.0852941176470587</c:v>
                </c:pt>
                <c:pt idx="61">
                  <c:v>1.0852941176470587</c:v>
                </c:pt>
                <c:pt idx="62">
                  <c:v>1.0852941176470587</c:v>
                </c:pt>
                <c:pt idx="63">
                  <c:v>1.0852941176470587</c:v>
                </c:pt>
                <c:pt idx="64">
                  <c:v>1.0852941176470587</c:v>
                </c:pt>
                <c:pt idx="65">
                  <c:v>1.0852941176470587</c:v>
                </c:pt>
                <c:pt idx="66">
                  <c:v>1.0852941176470587</c:v>
                </c:pt>
                <c:pt idx="67">
                  <c:v>1.0852941176470587</c:v>
                </c:pt>
                <c:pt idx="68">
                  <c:v>1.0852941176470587</c:v>
                </c:pt>
                <c:pt idx="69">
                  <c:v>1.0852941176470587</c:v>
                </c:pt>
                <c:pt idx="70">
                  <c:v>1.0852941176470587</c:v>
                </c:pt>
                <c:pt idx="71">
                  <c:v>1.0852941176470587</c:v>
                </c:pt>
                <c:pt idx="72">
                  <c:v>1.0852941176470587</c:v>
                </c:pt>
                <c:pt idx="73">
                  <c:v>1.0852941176470587</c:v>
                </c:pt>
                <c:pt idx="74">
                  <c:v>1.0852941176470587</c:v>
                </c:pt>
                <c:pt idx="75">
                  <c:v>1.0852941176470587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115.96281443661863</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8260"/>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moyukhchatterjee/Library/Containers/com.microsoft.Excel/Data/Documents/C:\Users\a0485108\TI%20Drive\Manikanta\textbooks\llc%20training\TI%20llc%20material\Sunstone\Sunstone%20PFC%20and%20LLC\Calculator\UCC25660x%20Design%20Calculator%20Rev1.5_intermediate_not_useful.xlsx?D7D79FD2" TargetMode="External"/><Relationship Id="rId1" Type="http://schemas.openxmlformats.org/officeDocument/2006/relationships/externalLinkPath" Target="file:///D7D79FD2/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E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W44" sqref="W44"/>
    </sheetView>
  </sheetViews>
  <sheetFormatPr baseColWidth="10" defaultColWidth="8.83203125" defaultRowHeight="15"/>
  <sheetData>
    <row r="6" spans="17:19">
      <c r="Q6" s="80" t="s">
        <v>169</v>
      </c>
      <c r="R6" s="80" t="s">
        <v>170</v>
      </c>
      <c r="S6" s="80" t="s">
        <v>171</v>
      </c>
    </row>
    <row r="7" spans="17:19" ht="17">
      <c r="Q7" s="54" t="s">
        <v>167</v>
      </c>
      <c r="R7" s="54">
        <f>'DESIGN INPUTS AND CALCULATIONS'!C155</f>
        <v>1.8599999999999999</v>
      </c>
      <c r="S7" s="55" t="s">
        <v>144</v>
      </c>
    </row>
    <row r="8" spans="17:19" ht="17">
      <c r="Q8" s="54" t="s">
        <v>168</v>
      </c>
      <c r="R8" s="54">
        <f>'DESIGN INPUTS AND CALCULATIONS'!C153</f>
        <v>14</v>
      </c>
      <c r="S8" s="55" t="s">
        <v>145</v>
      </c>
    </row>
    <row r="9" spans="17:19" ht="17">
      <c r="Q9" s="57" t="s">
        <v>156</v>
      </c>
      <c r="R9" s="54">
        <f>'DESIGN INPUTS AND CALCULATIONS'!C226</f>
        <v>150</v>
      </c>
      <c r="S9" s="57" t="s">
        <v>70</v>
      </c>
    </row>
    <row r="10" spans="17:19" ht="17">
      <c r="Q10" s="57" t="s">
        <v>157</v>
      </c>
      <c r="R10" s="54">
        <f>'DESIGN INPUTS AND CALCULATIONS'!C228</f>
        <v>150</v>
      </c>
      <c r="S10" s="57" t="s">
        <v>149</v>
      </c>
    </row>
    <row r="11" spans="17:19">
      <c r="Q11" s="57" t="s">
        <v>172</v>
      </c>
      <c r="R11" s="54">
        <f>Lr</f>
        <v>15</v>
      </c>
      <c r="S11" s="57" t="s">
        <v>73</v>
      </c>
    </row>
    <row r="12" spans="17:19">
      <c r="Q12" s="57" t="s">
        <v>173</v>
      </c>
      <c r="R12" s="54">
        <f>Lm</f>
        <v>80</v>
      </c>
      <c r="S12" s="57" t="s">
        <v>73</v>
      </c>
    </row>
    <row r="13" spans="17:19">
      <c r="Q13" s="57" t="s">
        <v>174</v>
      </c>
      <c r="R13" s="54">
        <f>Cr</f>
        <v>6.7000000000000004E-2</v>
      </c>
      <c r="S13" s="57" t="s">
        <v>175</v>
      </c>
    </row>
    <row r="14" spans="17:19" ht="17">
      <c r="Q14" s="58" t="s">
        <v>163</v>
      </c>
      <c r="R14" s="79">
        <f>'DESIGN INPUTS AND CALCULATIONS'!C237</f>
        <v>560</v>
      </c>
      <c r="S14" s="57" t="s">
        <v>160</v>
      </c>
    </row>
    <row r="15" spans="17:19" ht="17">
      <c r="Q15" s="58" t="s">
        <v>164</v>
      </c>
      <c r="R15" s="79">
        <f>'DESIGN INPUTS AND CALCULATIONS'!C238</f>
        <v>180</v>
      </c>
      <c r="S15" s="57" t="s">
        <v>160</v>
      </c>
    </row>
    <row r="16" spans="17:19" ht="17">
      <c r="Q16" s="57" t="s">
        <v>932</v>
      </c>
      <c r="R16" s="79">
        <f>'DESIGN INPUTS AND CALCULATIONS'!C171</f>
        <v>365</v>
      </c>
      <c r="S16" s="57" t="s">
        <v>160</v>
      </c>
    </row>
    <row r="17" spans="17:19" ht="17">
      <c r="Q17" s="57" t="s">
        <v>931</v>
      </c>
      <c r="R17" s="79">
        <f>'DESIGN INPUTS AND CALCULATIONS'!C172</f>
        <v>113</v>
      </c>
      <c r="S17" s="57" t="s">
        <v>160</v>
      </c>
    </row>
    <row r="18" spans="17:19" ht="17">
      <c r="Q18" s="57" t="s">
        <v>861</v>
      </c>
      <c r="R18" s="79">
        <f>'DESIGN INPUTS AND CALCULATIONS'!C252</f>
        <v>40</v>
      </c>
      <c r="S18" s="57" t="s">
        <v>7</v>
      </c>
    </row>
    <row r="19" spans="17:19" ht="17">
      <c r="Q19" s="57" t="s">
        <v>872</v>
      </c>
      <c r="R19" s="79">
        <f>'DESIGN INPUTS AND CALCULATIONS'!C263</f>
        <v>250</v>
      </c>
      <c r="S19" s="57" t="s">
        <v>160</v>
      </c>
    </row>
    <row r="20" spans="17:19" ht="17">
      <c r="Q20" s="57" t="s">
        <v>870</v>
      </c>
      <c r="R20" s="401">
        <f>'DESIGN INPUTS AND CALCULATIONS'!C258</f>
        <v>8.0536673259999997E-2</v>
      </c>
      <c r="S20" s="57"/>
    </row>
    <row r="21" spans="17:19" ht="17">
      <c r="Q21" s="57" t="s">
        <v>874</v>
      </c>
      <c r="R21" s="79">
        <f>'DESIGN INPUTS AND CALCULATIONS'!C264</f>
        <v>13</v>
      </c>
      <c r="S21" s="57"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baseColWidth="10" defaultColWidth="8.83203125" defaultRowHeight="15"/>
  <cols>
    <col min="2" max="2" width="10.1640625" bestFit="1" customWidth="1"/>
    <col min="3" max="3" width="12" bestFit="1" customWidth="1"/>
    <col min="6" max="6" width="16.83203125" bestFit="1" customWidth="1"/>
    <col min="7" max="7" width="12" bestFit="1" customWidth="1"/>
    <col min="8" max="8" width="26.5" bestFit="1" customWidth="1"/>
    <col min="9" max="9" width="17.5" customWidth="1"/>
    <col min="10" max="10" width="25.83203125" bestFit="1" customWidth="1"/>
    <col min="11" max="12" width="17.5" customWidth="1"/>
  </cols>
  <sheetData>
    <row r="15" spans="6:8">
      <c r="F15" t="s">
        <v>479</v>
      </c>
      <c r="G15">
        <f>C19/(2*PI()*fllc*1000)*1000000</f>
        <v>15.923043285876778</v>
      </c>
      <c r="H15" t="s">
        <v>73</v>
      </c>
    </row>
    <row r="16" spans="6:8" ht="32">
      <c r="F16" s="103" t="s">
        <v>480</v>
      </c>
      <c r="G16">
        <f>Lr/(1-(C17^2))</f>
        <v>78.947368421052659</v>
      </c>
      <c r="H16" t="s">
        <v>73</v>
      </c>
    </row>
    <row r="17" spans="2:52">
      <c r="B17" t="s">
        <v>473</v>
      </c>
      <c r="C17">
        <f>'DESIGN INPUTS AND CALCULATIONS'!C91</f>
        <v>0.9</v>
      </c>
      <c r="F17" t="s">
        <v>482</v>
      </c>
      <c r="G17">
        <f>G15*(1-C17)/(1-C17^2)</f>
        <v>8.3805490978298831</v>
      </c>
      <c r="H17" t="s">
        <v>73</v>
      </c>
    </row>
    <row r="18" spans="2:52">
      <c r="B18" t="s">
        <v>478</v>
      </c>
      <c r="C18">
        <f>1/C17</f>
        <v>1.1111111111111112</v>
      </c>
    </row>
    <row r="19" spans="2:52">
      <c r="B19" t="s">
        <v>472</v>
      </c>
      <c r="C19">
        <f>Qe_selected*Re_fl</f>
        <v>15.007114742910831</v>
      </c>
      <c r="F19" t="s">
        <v>490</v>
      </c>
      <c r="G19">
        <f>SQRT(Lr/Cr)</f>
        <v>14.962640041614494</v>
      </c>
      <c r="L19" t="str">
        <f>'DESIGN INPUTS AND CALCULATIONS'!C90</f>
        <v>Discrete Inductor</v>
      </c>
    </row>
    <row r="20" spans="2:52">
      <c r="F20" t="s">
        <v>491</v>
      </c>
      <c r="G20">
        <f>G19/Re_fl</f>
        <v>0.31905165618717279</v>
      </c>
    </row>
    <row r="21" spans="2:52">
      <c r="B21" t="s">
        <v>114</v>
      </c>
    </row>
    <row r="22" spans="2:52">
      <c r="B22" t="s">
        <v>475</v>
      </c>
    </row>
    <row r="23" spans="2:52">
      <c r="B23" s="20" t="s">
        <v>29</v>
      </c>
      <c r="C23" s="20" t="s">
        <v>27</v>
      </c>
      <c r="D23" s="20" t="s">
        <v>476</v>
      </c>
      <c r="E23" s="20" t="s">
        <v>477</v>
      </c>
      <c r="F23" s="20"/>
      <c r="G23" s="20"/>
      <c r="H23" s="20" t="s">
        <v>484</v>
      </c>
      <c r="I23" s="20" t="s">
        <v>481</v>
      </c>
      <c r="J23" s="20" t="s">
        <v>485</v>
      </c>
      <c r="K23" s="20" t="s">
        <v>483</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0.32</v>
      </c>
      <c r="C24" s="20">
        <f t="shared" ref="C24:C95" si="1">Ln_selected</f>
        <v>5.33</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0.32</v>
      </c>
      <c r="C25" s="20">
        <f t="shared" si="1"/>
        <v>5.33</v>
      </c>
      <c r="D25" s="20">
        <f>D24+0.05</f>
        <v>0.05</v>
      </c>
      <c r="E25" s="20">
        <f t="shared" ref="E25:E88" si="2">D25^2</f>
        <v>2.5000000000000005E-3</v>
      </c>
      <c r="F25" s="20">
        <f t="shared" ref="F25:F88" si="3">($C$18*(1-(1-($C$17^2))/(E25)))^2</f>
        <v>6944.4444444444362</v>
      </c>
      <c r="G25" s="20">
        <f t="shared" ref="G25:G88" si="4">((B25/$C$17)*(D25-(1/D25)))^2</f>
        <v>50.315377777777783</v>
      </c>
      <c r="H25" s="20">
        <f t="shared" ref="H25:H88" si="5">SQRT(F25+G25)</f>
        <v>83.634680738448537</v>
      </c>
      <c r="I25" s="20">
        <f t="shared" ref="I25:I88" si="6">1/(H25)</f>
        <v>1.1956762328385143E-2</v>
      </c>
      <c r="J25" s="20">
        <f t="shared" ref="J25:J88" si="7">SQRT(F25)</f>
        <v>83.333333333333286</v>
      </c>
      <c r="K25" s="20">
        <f t="shared" ref="K25:K88" si="8">1/J25</f>
        <v>1.2000000000000007E-2</v>
      </c>
      <c r="L25" s="20">
        <f>IF('DESIGN INPUTS AND CALCULATIONS'!$C$90="Integrated Leakage",'Integrated Leakage'!I25,'tables and calculations'!$S67)</f>
        <v>1.3488964874201823E-2</v>
      </c>
      <c r="M25" s="20">
        <f>IF('DESIGN INPUTS AND CALCULATIONS'!$C$90="Integrated Leakage",'Integrated Leakage'!K25,'tables and calculations'!$AO67)</f>
        <v>1.3539258276134197E-2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0.32</v>
      </c>
      <c r="C26" s="20">
        <f t="shared" si="1"/>
        <v>5.33</v>
      </c>
      <c r="D26" s="20">
        <f t="shared" ref="D26:D89" si="9">D25+0.05</f>
        <v>0.1</v>
      </c>
      <c r="E26" s="20">
        <f t="shared" si="2"/>
        <v>1.0000000000000002E-2</v>
      </c>
      <c r="F26" s="20">
        <f t="shared" si="3"/>
        <v>399.9999999999996</v>
      </c>
      <c r="G26" s="20">
        <f t="shared" si="4"/>
        <v>12.390400000000003</v>
      </c>
      <c r="H26" s="20">
        <f t="shared" si="5"/>
        <v>20.307397666860211</v>
      </c>
      <c r="I26" s="20">
        <f t="shared" si="6"/>
        <v>4.9243138702695873E-2</v>
      </c>
      <c r="J26" s="20">
        <f t="shared" si="7"/>
        <v>19.999999999999989</v>
      </c>
      <c r="K26" s="20">
        <f t="shared" si="8"/>
        <v>5.0000000000000024E-2</v>
      </c>
      <c r="L26" s="20">
        <f>IF('DESIGN INPUTS AND CALCULATIONS'!$C$90="Integrated Leakage",'Integrated Leakage'!I26,'tables and calculations'!$S68)</f>
        <v>5.5999299856119587E-2</v>
      </c>
      <c r="M26" s="20">
        <f>IF('DESIGN INPUTS AND CALCULATIONS'!$C$90="Integrated Leakage",'Integrated Leakage'!K26,'tables and calculations'!$AO68)</f>
        <v>5.6901880583870496E-2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0.32</v>
      </c>
      <c r="C27" s="20">
        <f t="shared" si="1"/>
        <v>5.33</v>
      </c>
      <c r="D27" s="20">
        <f t="shared" si="9"/>
        <v>0.15000000000000002</v>
      </c>
      <c r="E27" s="20">
        <f t="shared" si="2"/>
        <v>2.2500000000000006E-2</v>
      </c>
      <c r="F27" s="20">
        <f t="shared" si="3"/>
        <v>68.419448254839111</v>
      </c>
      <c r="G27" s="20">
        <f t="shared" si="4"/>
        <v>5.3686606310013714</v>
      </c>
      <c r="H27" s="20">
        <f t="shared" si="5"/>
        <v>8.5900005172200355</v>
      </c>
      <c r="I27" s="20">
        <f t="shared" si="6"/>
        <v>0.11641442838045696</v>
      </c>
      <c r="J27" s="20">
        <f t="shared" si="7"/>
        <v>8.271604938271599</v>
      </c>
      <c r="K27" s="20">
        <f t="shared" si="8"/>
        <v>0.12089552238805978</v>
      </c>
      <c r="L27" s="20">
        <f>IF('DESIGN INPUTS AND CALCULATIONS'!$C$90="Integrated Leakage",'Integrated Leakage'!I27,'tables and calculations'!$S69)</f>
        <v>0.13425010226321094</v>
      </c>
      <c r="M27" s="20">
        <f>IF('DESIGN INPUTS AND CALCULATIONS'!$C$90="Integrated Leakage",'Integrated Leakage'!K27,'tables and calculations'!$AO69)</f>
        <v>0.13984193825929001</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0.32</v>
      </c>
      <c r="C28" s="20">
        <f t="shared" si="1"/>
        <v>5.33</v>
      </c>
      <c r="D28" s="20">
        <f t="shared" si="9"/>
        <v>0.2</v>
      </c>
      <c r="E28" s="20">
        <f t="shared" si="2"/>
        <v>4.0000000000000008E-2</v>
      </c>
      <c r="F28" s="20">
        <f t="shared" si="3"/>
        <v>17.361111111111093</v>
      </c>
      <c r="G28" s="20">
        <f t="shared" si="4"/>
        <v>2.9127111111111117</v>
      </c>
      <c r="H28" s="20">
        <f t="shared" si="5"/>
        <v>4.5026461355765237</v>
      </c>
      <c r="I28" s="20">
        <f t="shared" si="6"/>
        <v>0.22209162565513466</v>
      </c>
      <c r="J28" s="20">
        <f t="shared" si="7"/>
        <v>4.1666666666666643</v>
      </c>
      <c r="K28" s="20">
        <f t="shared" si="8"/>
        <v>0.24000000000000013</v>
      </c>
      <c r="L28" s="20">
        <f>IF('DESIGN INPUTS AND CALCULATIONS'!$C$90="Integrated Leakage",'Integrated Leakage'!I28,'tables and calculations'!$S70)</f>
        <v>0.26145239509697504</v>
      </c>
      <c r="M28" s="20">
        <f>IF('DESIGN INPUTS AND CALCULATIONS'!$C$90="Integrated Leakage",'Integrated Leakage'!K28,'tables and calculations'!$AO70)</f>
        <v>0.28548446682819817</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0.32</v>
      </c>
      <c r="C29" s="20">
        <f t="shared" si="1"/>
        <v>5.33</v>
      </c>
      <c r="D29" s="20">
        <f t="shared" si="9"/>
        <v>0.25</v>
      </c>
      <c r="E29" s="20">
        <f t="shared" si="2"/>
        <v>6.25E-2</v>
      </c>
      <c r="F29" s="20">
        <f t="shared" si="3"/>
        <v>5.1377777777777736</v>
      </c>
      <c r="G29" s="20">
        <f t="shared" si="4"/>
        <v>1.7777777777777781</v>
      </c>
      <c r="H29" s="20">
        <f t="shared" si="5"/>
        <v>2.6297443897754684</v>
      </c>
      <c r="I29" s="20">
        <f t="shared" si="6"/>
        <v>0.38026509492254551</v>
      </c>
      <c r="J29" s="20">
        <f t="shared" si="7"/>
        <v>2.2666666666666657</v>
      </c>
      <c r="K29" s="20">
        <f t="shared" si="8"/>
        <v>0.4411764705882355</v>
      </c>
      <c r="L29" s="20">
        <f>IF('DESIGN INPUTS AND CALCULATIONS'!$C$90="Integrated Leakage",'Integrated Leakage'!I29,'tables and calculations'!$S71)</f>
        <v>0.45972588041734086</v>
      </c>
      <c r="M29" s="20">
        <f>IF('DESIGN INPUTS AND CALCULATIONS'!$C$90="Integrated Leakage",'Integrated Leakage'!K29,'tables and calculations'!$AO71)</f>
        <v>0.5511880676626294</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0.32</v>
      </c>
      <c r="C30" s="20">
        <f t="shared" si="1"/>
        <v>5.33</v>
      </c>
      <c r="D30" s="20">
        <f t="shared" si="9"/>
        <v>0.3</v>
      </c>
      <c r="E30" s="20">
        <f t="shared" si="2"/>
        <v>0.09</v>
      </c>
      <c r="F30" s="20">
        <f t="shared" si="3"/>
        <v>1.5241579027587251</v>
      </c>
      <c r="G30" s="20">
        <f t="shared" si="4"/>
        <v>1.1632021947873803</v>
      </c>
      <c r="H30" s="20">
        <f t="shared" si="5"/>
        <v>1.6393169606717626</v>
      </c>
      <c r="I30" s="20">
        <f t="shared" si="6"/>
        <v>0.61001015910322676</v>
      </c>
      <c r="J30" s="20">
        <f t="shared" si="7"/>
        <v>1.2345679012345676</v>
      </c>
      <c r="K30" s="20">
        <f t="shared" si="8"/>
        <v>0.81000000000000016</v>
      </c>
      <c r="L30" s="20">
        <f>IF('DESIGN INPUTS AND CALCULATIONS'!$C$90="Integrated Leakage",'Integrated Leakage'!I30,'tables and calculations'!$S72)</f>
        <v>0.75661305825833203</v>
      </c>
      <c r="M30" s="20">
        <f>IF('DESIGN INPUTS AND CALCULATIONS'!$C$90="Integrated Leakage",'Integrated Leakage'!K30,'tables and calculations'!$AO72)</f>
        <v>1.1147972515300919</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0.32</v>
      </c>
      <c r="C31" s="20">
        <f t="shared" si="1"/>
        <v>5.33</v>
      </c>
      <c r="D31" s="20">
        <f t="shared" si="9"/>
        <v>0.35</v>
      </c>
      <c r="E31" s="20">
        <f t="shared" si="2"/>
        <v>0.12249999999999998</v>
      </c>
      <c r="F31" s="20">
        <f t="shared" si="3"/>
        <v>0.37484381507705083</v>
      </c>
      <c r="G31" s="20">
        <f t="shared" si="4"/>
        <v>0.79464489795918369</v>
      </c>
      <c r="H31" s="20">
        <f t="shared" si="5"/>
        <v>1.0814290143306839</v>
      </c>
      <c r="I31" s="20">
        <f t="shared" si="6"/>
        <v>0.9247023953938559</v>
      </c>
      <c r="J31" s="20">
        <f t="shared" si="7"/>
        <v>0.61224489795918335</v>
      </c>
      <c r="K31" s="20">
        <f t="shared" si="8"/>
        <v>1.6333333333333342</v>
      </c>
      <c r="L31" s="20">
        <f>IF('DESIGN INPUTS AND CALCULATIONS'!$C$90="Integrated Leakage",'Integrated Leakage'!I31,'tables and calculations'!$S73)</f>
        <v>1.1455982666499736</v>
      </c>
      <c r="M31" s="20">
        <f>IF('DESIGN INPUTS AND CALCULATIONS'!$C$90="Integrated Leakage",'Integrated Leakage'!K31,'tables and calculations'!$AO73)</f>
        <v>2.9073033723920103</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0.32</v>
      </c>
      <c r="C32" s="20">
        <f t="shared" si="1"/>
        <v>5.33</v>
      </c>
      <c r="D32" s="20">
        <f t="shared" si="9"/>
        <v>0.39999999999999997</v>
      </c>
      <c r="E32" s="20">
        <f t="shared" si="2"/>
        <v>0.15999999999999998</v>
      </c>
      <c r="F32" s="20">
        <f t="shared" si="3"/>
        <v>4.3402777777777679E-2</v>
      </c>
      <c r="G32" s="20">
        <f t="shared" si="4"/>
        <v>0.55751111111111118</v>
      </c>
      <c r="H32" s="20">
        <f t="shared" si="5"/>
        <v>0.77518635752242759</v>
      </c>
      <c r="I32" s="20">
        <f t="shared" si="6"/>
        <v>1.2900123825657859</v>
      </c>
      <c r="J32" s="20">
        <f t="shared" si="7"/>
        <v>0.20833333333333309</v>
      </c>
      <c r="K32" s="20">
        <f t="shared" si="8"/>
        <v>4.8000000000000052</v>
      </c>
      <c r="L32" s="20">
        <f>IF('DESIGN INPUTS AND CALCULATIONS'!$C$90="Integrated Leakage",'Integrated Leakage'!I32,'tables and calculations'!$S74)</f>
        <v>1.4877241942038797</v>
      </c>
      <c r="M32" s="20">
        <f>IF('DESIGN INPUTS AND CALCULATIONS'!$C$90="Integrated Leakage",'Integrated Leakage'!K32,'tables and calculations'!$AO74)</f>
        <v>65.982311374706612</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0.32</v>
      </c>
      <c r="C33" s="20">
        <f t="shared" si="1"/>
        <v>5.33</v>
      </c>
      <c r="D33" s="20">
        <f t="shared" si="9"/>
        <v>0.44999999999999996</v>
      </c>
      <c r="E33" s="20">
        <f t="shared" si="2"/>
        <v>0.20249999999999996</v>
      </c>
      <c r="F33" s="20">
        <f t="shared" si="3"/>
        <v>4.7041910578973101E-3</v>
      </c>
      <c r="G33" s="20">
        <f t="shared" si="4"/>
        <v>0.3970555707971346</v>
      </c>
      <c r="H33" s="20">
        <f t="shared" si="5"/>
        <v>0.63384521916240077</v>
      </c>
      <c r="I33" s="20">
        <f t="shared" si="6"/>
        <v>1.5776722293834717</v>
      </c>
      <c r="J33" s="20">
        <f t="shared" si="7"/>
        <v>6.8587105624142719E-2</v>
      </c>
      <c r="K33" s="20">
        <f t="shared" si="8"/>
        <v>14.579999999999988</v>
      </c>
      <c r="L33" s="20">
        <f>IF('DESIGN INPUTS AND CALCULATIONS'!$C$90="Integrated Leakage",'Integrated Leakage'!I33,'tables and calculations'!$S77)</f>
        <v>1.6017033148909967</v>
      </c>
      <c r="M33" s="20">
        <f>IF('DESIGN INPUTS AND CALCULATIONS'!$C$90="Integrated Leakage",'Integrated Leakage'!K33,'tables and calculations'!$AO77)</f>
        <v>3.8296820391805344</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0.32</v>
      </c>
      <c r="C34" s="20">
        <f t="shared" si="1"/>
        <v>5.33</v>
      </c>
      <c r="D34" s="20">
        <f t="shared" si="9"/>
        <v>0.49999999999999994</v>
      </c>
      <c r="E34" s="20">
        <f t="shared" si="2"/>
        <v>0.24999999999999994</v>
      </c>
      <c r="F34" s="20">
        <f t="shared" si="3"/>
        <v>7.1111111111111111E-2</v>
      </c>
      <c r="G34" s="20">
        <f t="shared" si="4"/>
        <v>0.28444444444444467</v>
      </c>
      <c r="H34" s="20">
        <f t="shared" si="5"/>
        <v>0.59628479399994416</v>
      </c>
      <c r="I34" s="20">
        <f t="shared" si="6"/>
        <v>1.6770509831248417</v>
      </c>
      <c r="J34" s="20">
        <f t="shared" si="7"/>
        <v>0.26666666666666666</v>
      </c>
      <c r="K34" s="20">
        <f t="shared" si="8"/>
        <v>3.75</v>
      </c>
      <c r="L34" s="20">
        <f>IF('DESIGN INPUTS AND CALCULATIONS'!$C$90="Integrated Leakage",'Integrated Leakage'!I34,'tables and calculations'!$S78)</f>
        <v>1.5402880647983739</v>
      </c>
      <c r="M34" s="20">
        <f>IF('DESIGN INPUTS AND CALCULATIONS'!$C$90="Integrated Leakage",'Integrated Leakage'!K34,'tables and calculations'!$AO78)</f>
        <v>2.2875401813263108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0.32</v>
      </c>
      <c r="C35" s="20">
        <f t="shared" si="1"/>
        <v>5.33</v>
      </c>
      <c r="D35" s="20">
        <f t="shared" si="9"/>
        <v>0.54999999999999993</v>
      </c>
      <c r="E35" s="20">
        <f t="shared" si="2"/>
        <v>0.30249999999999994</v>
      </c>
      <c r="F35" s="20">
        <f t="shared" si="3"/>
        <v>0.17075336384126777</v>
      </c>
      <c r="G35" s="20">
        <f t="shared" si="4"/>
        <v>0.20331900826446292</v>
      </c>
      <c r="H35" s="20">
        <f t="shared" si="5"/>
        <v>0.61161456171818762</v>
      </c>
      <c r="I35" s="20">
        <f t="shared" si="6"/>
        <v>1.6350166634207246</v>
      </c>
      <c r="J35" s="20">
        <f t="shared" si="7"/>
        <v>0.41322314049586789</v>
      </c>
      <c r="K35" s="20">
        <f t="shared" si="8"/>
        <v>2.4199999999999995</v>
      </c>
      <c r="L35" s="20">
        <f>IF('DESIGN INPUTS AND CALCULATIONS'!$C$90="Integrated Leakage",'Integrated Leakage'!I35,'tables and calculations'!$S81)</f>
        <v>1.4335162529456915</v>
      </c>
      <c r="M35" s="20">
        <f>IF('DESIGN INPUTS AND CALCULATIONS'!$C$90="Integrated Leakage",'Integrated Leakage'!K35,'tables and calculations'!$AO81)</f>
        <v>1.7624365017438699</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0.32</v>
      </c>
      <c r="C36" s="20">
        <f t="shared" si="1"/>
        <v>5.33</v>
      </c>
      <c r="D36" s="20">
        <f t="shared" si="9"/>
        <v>0.6</v>
      </c>
      <c r="E36" s="20">
        <f t="shared" si="2"/>
        <v>0.36</v>
      </c>
      <c r="F36" s="20">
        <f t="shared" si="3"/>
        <v>0.27530102118579497</v>
      </c>
      <c r="G36" s="20">
        <f t="shared" si="4"/>
        <v>0.14383758573388211</v>
      </c>
      <c r="H36" s="20">
        <f t="shared" si="5"/>
        <v>0.64740914954893636</v>
      </c>
      <c r="I36" s="20">
        <f t="shared" si="6"/>
        <v>1.5446182691374089</v>
      </c>
      <c r="J36" s="20">
        <f t="shared" si="7"/>
        <v>0.52469135802469147</v>
      </c>
      <c r="K36" s="20">
        <f t="shared" si="8"/>
        <v>1.9058823529411761</v>
      </c>
      <c r="L36" s="20">
        <f>IF('DESIGN INPUTS AND CALCULATIONS'!$C$90="Integrated Leakage",'Integrated Leakage'!I36,'tables and calculations'!$S82)</f>
        <v>1.3355015965858252</v>
      </c>
      <c r="M36" s="20">
        <f>IF('DESIGN INPUTS AND CALCULATIONS'!$C$90="Integrated Leakage",'Integrated Leakage'!K36,'tables and calculations'!$AO82)</f>
        <v>1.5004672680669391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0.32</v>
      </c>
      <c r="C37" s="20">
        <f t="shared" si="1"/>
        <v>5.33</v>
      </c>
      <c r="D37" s="20">
        <f t="shared" si="9"/>
        <v>0.65</v>
      </c>
      <c r="E37" s="20">
        <f t="shared" si="2"/>
        <v>0.42250000000000004</v>
      </c>
      <c r="F37" s="20">
        <f t="shared" si="3"/>
        <v>0.37385868064065636</v>
      </c>
      <c r="G37" s="20">
        <f t="shared" si="4"/>
        <v>9.979119000657459E-2</v>
      </c>
      <c r="H37" s="20">
        <f t="shared" si="5"/>
        <v>0.68822225381575031</v>
      </c>
      <c r="I37" s="20">
        <f t="shared" si="6"/>
        <v>1.4530189839919334</v>
      </c>
      <c r="J37" s="20">
        <f t="shared" si="7"/>
        <v>0.61143984220907321</v>
      </c>
      <c r="K37" s="20">
        <f t="shared" si="8"/>
        <v>1.6354838709677413</v>
      </c>
      <c r="L37" s="20">
        <f>IF('DESIGN INPUTS AND CALCULATIONS'!$C$90="Integrated Leakage",'Integrated Leakage'!I37,'tables and calculations'!$S83)</f>
        <v>1.256196616378165</v>
      </c>
      <c r="M37" s="20">
        <f>IF('DESIGN INPUTS AND CALCULATIONS'!$C$90="Integrated Leakage",'Integrated Leakage'!K37,'tables and calculations'!$AO83)</f>
        <v>1.3448935559389448</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0.32</v>
      </c>
      <c r="C38" s="20">
        <f t="shared" si="1"/>
        <v>5.33</v>
      </c>
      <c r="D38" s="20">
        <f t="shared" si="9"/>
        <v>0.70000000000000007</v>
      </c>
      <c r="E38" s="20">
        <f t="shared" si="2"/>
        <v>0.4900000000000001</v>
      </c>
      <c r="F38" s="20">
        <f t="shared" si="3"/>
        <v>0.46277014207043404</v>
      </c>
      <c r="G38" s="20">
        <f t="shared" si="4"/>
        <v>6.7105668934240317E-2</v>
      </c>
      <c r="H38" s="20">
        <f t="shared" si="5"/>
        <v>0.72792569057883538</v>
      </c>
      <c r="I38" s="20">
        <f t="shared" si="6"/>
        <v>1.3737665986274166</v>
      </c>
      <c r="J38" s="20">
        <f t="shared" si="7"/>
        <v>0.68027210884353773</v>
      </c>
      <c r="K38" s="20">
        <f t="shared" si="8"/>
        <v>1.4699999999999993</v>
      </c>
      <c r="L38" s="20">
        <f>IF('DESIGN INPUTS AND CALCULATIONS'!$C$90="Integrated Leakage",'Integrated Leakage'!I38,'tables and calculations'!$S84)</f>
        <v>1.1935777172532145</v>
      </c>
      <c r="M38" s="20">
        <f>IF('DESIGN INPUTS AND CALCULATIONS'!$C$90="Integrated Leakage",'Integrated Leakage'!K38,'tables and calculations'!$AO84)</f>
        <v>1.2426601939425483</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0.32</v>
      </c>
      <c r="C39" s="20">
        <f t="shared" si="1"/>
        <v>5.33</v>
      </c>
      <c r="D39" s="20">
        <f t="shared" si="9"/>
        <v>0.75000000000000011</v>
      </c>
      <c r="E39" s="20">
        <f t="shared" si="2"/>
        <v>0.56250000000000022</v>
      </c>
      <c r="F39" s="20">
        <f t="shared" si="3"/>
        <v>0.54140527358634405</v>
      </c>
      <c r="G39" s="20">
        <f t="shared" si="4"/>
        <v>4.3017832647462215E-2</v>
      </c>
      <c r="H39" s="20">
        <f t="shared" si="5"/>
        <v>0.76447570676497378</v>
      </c>
      <c r="I39" s="20">
        <f t="shared" si="6"/>
        <v>1.3080860400805836</v>
      </c>
      <c r="J39" s="20">
        <f t="shared" si="7"/>
        <v>0.73580246913580283</v>
      </c>
      <c r="K39" s="20">
        <f t="shared" si="8"/>
        <v>1.3590604026845632</v>
      </c>
      <c r="L39" s="20">
        <f>IF('DESIGN INPUTS AND CALCULATIONS'!$C$90="Integrated Leakage",'Integrated Leakage'!I39,'tables and calculations'!$S85)</f>
        <v>1.1438553247380241</v>
      </c>
      <c r="M39" s="20">
        <f>IF('DESIGN INPUTS AND CALCULATIONS'!$C$90="Integrated Leakage",'Integrated Leakage'!K39,'tables and calculations'!$AO85)</f>
        <v>1.1708564513369069</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0.32</v>
      </c>
      <c r="C40" s="20">
        <f t="shared" si="1"/>
        <v>5.33</v>
      </c>
      <c r="D40" s="20">
        <f t="shared" si="9"/>
        <v>0.80000000000000016</v>
      </c>
      <c r="E40" s="20">
        <f t="shared" si="2"/>
        <v>0.64000000000000024</v>
      </c>
      <c r="F40" s="20">
        <f t="shared" si="3"/>
        <v>0.61035156250000056</v>
      </c>
      <c r="G40" s="20">
        <f t="shared" si="4"/>
        <v>2.5599999999999956E-2</v>
      </c>
      <c r="H40" s="20">
        <f t="shared" si="5"/>
        <v>0.79746571242906772</v>
      </c>
      <c r="I40" s="20">
        <f t="shared" si="6"/>
        <v>1.2539724083610015</v>
      </c>
      <c r="J40" s="20">
        <f t="shared" si="7"/>
        <v>0.78125000000000033</v>
      </c>
      <c r="K40" s="20">
        <f t="shared" si="8"/>
        <v>1.2799999999999994</v>
      </c>
      <c r="L40" s="20">
        <f>IF('DESIGN INPUTS AND CALCULATIONS'!$C$90="Integrated Leakage",'Integrated Leakage'!I40,'tables and calculations'!$S86)</f>
        <v>1.1037741695174235</v>
      </c>
      <c r="M40" s="20">
        <f>IF('DESIGN INPUTS AND CALCULATIONS'!$C$90="Integrated Leakage",'Integrated Leakage'!K40,'tables and calculations'!$AO86)</f>
        <v>1.1179862245368608</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0.32</v>
      </c>
      <c r="C41" s="20">
        <f t="shared" si="1"/>
        <v>5.33</v>
      </c>
      <c r="D41" s="20">
        <f t="shared" si="9"/>
        <v>0.8500000000000002</v>
      </c>
      <c r="E41" s="20">
        <f t="shared" si="2"/>
        <v>0.72250000000000036</v>
      </c>
      <c r="F41" s="20">
        <f t="shared" si="3"/>
        <v>0.67062309013435129</v>
      </c>
      <c r="G41" s="20">
        <f t="shared" si="4"/>
        <v>1.3474202229911542E-2</v>
      </c>
      <c r="H41" s="20">
        <f t="shared" si="5"/>
        <v>0.82710174245026402</v>
      </c>
      <c r="I41" s="20">
        <f t="shared" si="6"/>
        <v>1.2090410993906628</v>
      </c>
      <c r="J41" s="20">
        <f t="shared" si="7"/>
        <v>0.81891580161476385</v>
      </c>
      <c r="K41" s="20">
        <f t="shared" si="8"/>
        <v>1.2211267605633798</v>
      </c>
      <c r="L41" s="20">
        <f>IF('DESIGN INPUTS AND CALCULATIONS'!$C$90="Integrated Leakage",'Integrated Leakage'!I41,'tables and calculations'!$S87)</f>
        <v>1.0708911736947115</v>
      </c>
      <c r="M41" s="20">
        <f>IF('DESIGN INPUTS AND CALCULATIONS'!$C$90="Integrated Leakage",'Integrated Leakage'!K41,'tables and calculations'!$AO87)</f>
        <v>1.0776565232702939</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0.32</v>
      </c>
      <c r="C42" s="20">
        <f t="shared" si="1"/>
        <v>5.33</v>
      </c>
      <c r="D42" s="20">
        <f t="shared" si="9"/>
        <v>0.90000000000000024</v>
      </c>
      <c r="E42" s="20">
        <f t="shared" si="2"/>
        <v>0.81000000000000039</v>
      </c>
      <c r="F42" s="20">
        <f t="shared" si="3"/>
        <v>0.72331641706228955</v>
      </c>
      <c r="G42" s="20">
        <f t="shared" si="4"/>
        <v>5.6342630696539827E-3</v>
      </c>
      <c r="H42" s="20">
        <f t="shared" si="5"/>
        <v>0.85378608569825232</v>
      </c>
      <c r="I42" s="20">
        <f t="shared" si="6"/>
        <v>1.1712535689571111</v>
      </c>
      <c r="J42" s="20">
        <f t="shared" si="7"/>
        <v>0.85048010973936927</v>
      </c>
      <c r="K42" s="20">
        <f t="shared" si="8"/>
        <v>1.1758064516129028</v>
      </c>
      <c r="L42" s="20">
        <f>IF('DESIGN INPUTS AND CALCULATIONS'!$C$90="Integrated Leakage",'Integrated Leakage'!I42,'tables and calculations'!$S88)</f>
        <v>1.0434329344321152</v>
      </c>
      <c r="M42" s="20">
        <f>IF('DESIGN INPUTS AND CALCULATIONS'!$C$90="Integrated Leakage",'Integrated Leakage'!K42,'tables and calculations'!$AO88)</f>
        <v>1.0460349125898074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0.32</v>
      </c>
      <c r="C43" s="20">
        <f t="shared" si="1"/>
        <v>5.33</v>
      </c>
      <c r="D43" s="20">
        <f t="shared" si="9"/>
        <v>0.95000000000000029</v>
      </c>
      <c r="E43" s="20">
        <f t="shared" si="2"/>
        <v>0.90250000000000052</v>
      </c>
      <c r="F43" s="20">
        <f t="shared" si="3"/>
        <v>0.76946752847029909</v>
      </c>
      <c r="G43" s="20">
        <f t="shared" si="4"/>
        <v>1.3316097260695449E-3</v>
      </c>
      <c r="H43" s="20">
        <f t="shared" si="5"/>
        <v>0.87795167190248491</v>
      </c>
      <c r="I43" s="20">
        <f t="shared" si="6"/>
        <v>1.1390148592496456</v>
      </c>
      <c r="J43" s="20">
        <f t="shared" si="7"/>
        <v>0.87719298245614064</v>
      </c>
      <c r="K43" s="20">
        <f t="shared" si="8"/>
        <v>1.1399999999999997</v>
      </c>
      <c r="L43" s="20">
        <f>IF('DESIGN INPUTS AND CALCULATIONS'!$C$90="Integrated Leakage",'Integrated Leakage'!I43,'tables and calculations'!$S89)</f>
        <v>1.020115240462661</v>
      </c>
      <c r="M43" s="20">
        <f>IF('DESIGN INPUTS AND CALCULATIONS'!$C$90="Integrated Leakage",'Integrated Leakage'!K43,'tables and calculations'!$AO89)</f>
        <v>1.0206882227977405</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0.32</v>
      </c>
      <c r="C44" s="20">
        <f t="shared" si="1"/>
        <v>5.33</v>
      </c>
      <c r="D44" s="20">
        <f t="shared" si="9"/>
        <v>1.0000000000000002</v>
      </c>
      <c r="E44" s="20">
        <f t="shared" si="2"/>
        <v>1.0000000000000004</v>
      </c>
      <c r="F44" s="20">
        <f t="shared" si="3"/>
        <v>0.81000000000000039</v>
      </c>
      <c r="G44" s="20">
        <f t="shared" si="4"/>
        <v>2.4931900214392472E-32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0.32</v>
      </c>
      <c r="C45" s="20">
        <f t="shared" si="1"/>
        <v>5.33</v>
      </c>
      <c r="D45" s="20">
        <f t="shared" si="9"/>
        <v>1.0500000000000003</v>
      </c>
      <c r="E45" s="20">
        <f t="shared" si="2"/>
        <v>1.1025000000000005</v>
      </c>
      <c r="F45" s="20">
        <f t="shared" si="3"/>
        <v>0.84571402163694853</v>
      </c>
      <c r="G45" s="20">
        <f t="shared" si="4"/>
        <v>1.2047143137090364E-3</v>
      </c>
      <c r="H45" s="20">
        <f t="shared" si="5"/>
        <v>0.9202818785299739</v>
      </c>
      <c r="I45" s="20">
        <f t="shared" si="6"/>
        <v>1.0866235914558755</v>
      </c>
      <c r="J45" s="20">
        <f t="shared" si="7"/>
        <v>0.91962711010330078</v>
      </c>
      <c r="K45" s="20">
        <f t="shared" si="8"/>
        <v>1.0873972602739723</v>
      </c>
      <c r="L45" s="20">
        <f>IF('DESIGN INPUTS AND CALCULATIONS'!$C$90="Integrated Leakage",'Integrated Leakage'!I45,'tables and calculations'!$S91)</f>
        <v>0.98239324732582634</v>
      </c>
      <c r="M45" s="20">
        <f>IF('DESIGN INPUTS AND CALCULATIONS'!$C$90="Integrated Leakage",'Integrated Leakage'!K45,'tables and calculations'!$AO91)</f>
        <v>0.98285615868546761</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0.32</v>
      </c>
      <c r="C46" s="20">
        <f t="shared" si="1"/>
        <v>5.33</v>
      </c>
      <c r="D46" s="20">
        <f t="shared" si="9"/>
        <v>1.1000000000000003</v>
      </c>
      <c r="E46" s="20">
        <f t="shared" si="2"/>
        <v>1.2100000000000006</v>
      </c>
      <c r="F46" s="20">
        <f t="shared" si="3"/>
        <v>0.8772928382244688</v>
      </c>
      <c r="G46" s="20">
        <f t="shared" si="4"/>
        <v>4.607529843893508E-3</v>
      </c>
      <c r="H46" s="20">
        <f t="shared" si="5"/>
        <v>0.93909550529664565</v>
      </c>
      <c r="I46" s="20">
        <f t="shared" si="6"/>
        <v>1.0648544204075554</v>
      </c>
      <c r="J46" s="20">
        <f t="shared" si="7"/>
        <v>0.93663911845730041</v>
      </c>
      <c r="K46" s="20">
        <f t="shared" si="8"/>
        <v>1.0676470588235292</v>
      </c>
      <c r="L46" s="20">
        <f>IF('DESIGN INPUTS AND CALCULATIONS'!$C$90="Integrated Leakage",'Integrated Leakage'!I46,'tables and calculations'!$S92)</f>
        <v>0.96677456966113418</v>
      </c>
      <c r="M46" s="20">
        <f>IF('DESIGN INPUTS AND CALCULATIONS'!$C$90="Integrated Leakage",'Integrated Leakage'!K46,'tables and calculations'!$AO92)</f>
        <v>0.96846513744222229</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0.32</v>
      </c>
      <c r="C47" s="20">
        <f t="shared" si="1"/>
        <v>5.33</v>
      </c>
      <c r="D47" s="20">
        <f t="shared" si="9"/>
        <v>1.1500000000000004</v>
      </c>
      <c r="E47" s="20">
        <f t="shared" si="2"/>
        <v>1.3225000000000009</v>
      </c>
      <c r="F47" s="20">
        <f t="shared" si="3"/>
        <v>0.90531567727546924</v>
      </c>
      <c r="G47" s="20">
        <f t="shared" si="4"/>
        <v>9.9421130014703228E-3</v>
      </c>
      <c r="H47" s="20">
        <f t="shared" si="5"/>
        <v>0.95669106313215846</v>
      </c>
      <c r="I47" s="20">
        <f t="shared" si="6"/>
        <v>1.0452695112736292</v>
      </c>
      <c r="J47" s="20">
        <f t="shared" si="7"/>
        <v>0.95148078134845648</v>
      </c>
      <c r="K47" s="20">
        <f t="shared" si="8"/>
        <v>1.0509933774834435</v>
      </c>
      <c r="L47" s="20">
        <f>IF('DESIGN INPUTS AND CALCULATIONS'!$C$90="Integrated Leakage",'Integrated Leakage'!I47,'tables and calculations'!$S93)</f>
        <v>0.9527484514542568</v>
      </c>
      <c r="M47" s="20">
        <f>IF('DESIGN INPUTS AND CALCULATIONS'!$C$90="Integrated Leakage",'Integrated Leakage'!K47,'tables and calculations'!$AO93)</f>
        <v>0.95624994441994404</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0.32</v>
      </c>
      <c r="C48" s="20">
        <f t="shared" si="1"/>
        <v>5.33</v>
      </c>
      <c r="D48" s="20">
        <f t="shared" si="9"/>
        <v>1.2000000000000004</v>
      </c>
      <c r="E48" s="20">
        <f t="shared" si="2"/>
        <v>1.4400000000000011</v>
      </c>
      <c r="F48" s="20">
        <f t="shared" si="3"/>
        <v>0.93027215744551173</v>
      </c>
      <c r="G48" s="20">
        <f t="shared" si="4"/>
        <v>1.6996433470507614E-2</v>
      </c>
      <c r="H48" s="20">
        <f t="shared" si="5"/>
        <v>0.97327724257583426</v>
      </c>
      <c r="I48" s="20">
        <f t="shared" si="6"/>
        <v>1.0274564700120208</v>
      </c>
      <c r="J48" s="20">
        <f t="shared" si="7"/>
        <v>0.96450617283950635</v>
      </c>
      <c r="K48" s="20">
        <f t="shared" si="8"/>
        <v>1.0367999999999997</v>
      </c>
      <c r="L48" s="20">
        <f>IF('DESIGN INPUTS AND CALCULATIONS'!$C$90="Integrated Leakage",'Integrated Leakage'!I48,'tables and calculations'!$S94)</f>
        <v>0.94001049483448695</v>
      </c>
      <c r="M48" s="20">
        <f>IF('DESIGN INPUTS AND CALCULATIONS'!$C$90="Integrated Leakage",'Integrated Leakage'!K48,'tables and calculations'!$AO94)</f>
        <v>0.94578070022765792</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0.32</v>
      </c>
      <c r="C49" s="20">
        <f t="shared" si="1"/>
        <v>5.33</v>
      </c>
      <c r="D49" s="20">
        <f t="shared" si="9"/>
        <v>1.2500000000000004</v>
      </c>
      <c r="E49" s="20">
        <f t="shared" si="2"/>
        <v>1.5625000000000011</v>
      </c>
      <c r="F49" s="20">
        <f t="shared" si="3"/>
        <v>0.9525760000000002</v>
      </c>
      <c r="G49" s="20">
        <f t="shared" si="4"/>
        <v>2.5600000000000081E-2</v>
      </c>
      <c r="H49" s="20">
        <f t="shared" si="5"/>
        <v>0.989027805473638</v>
      </c>
      <c r="I49" s="20">
        <f t="shared" si="6"/>
        <v>1.0110939191655057</v>
      </c>
      <c r="J49" s="20">
        <f t="shared" si="7"/>
        <v>0.97600000000000009</v>
      </c>
      <c r="K49" s="20">
        <f t="shared" si="8"/>
        <v>1.0245901639344261</v>
      </c>
      <c r="L49" s="20">
        <f>IF('DESIGN INPUTS AND CALCULATIONS'!$C$90="Integrated Leakage",'Integrated Leakage'!I49,'tables and calculations'!$S95)</f>
        <v>0.92832369877122711</v>
      </c>
      <c r="M49" s="20">
        <f>IF('DESIGN INPUTS AND CALCULATIONS'!$C$90="Integrated Leakage",'Integrated Leakage'!K49,'tables and calculations'!$AO95)</f>
        <v>0.93673102398330643</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0.32</v>
      </c>
      <c r="C50" s="20">
        <f t="shared" si="1"/>
        <v>5.33</v>
      </c>
      <c r="D50" s="20">
        <f t="shared" si="9"/>
        <v>1.3000000000000005</v>
      </c>
      <c r="E50" s="20">
        <f t="shared" si="2"/>
        <v>1.6900000000000013</v>
      </c>
      <c r="F50" s="20">
        <f t="shared" si="3"/>
        <v>0.97257721290493282</v>
      </c>
      <c r="G50" s="20">
        <f t="shared" si="4"/>
        <v>3.5614464168310427E-2</v>
      </c>
      <c r="H50" s="20">
        <f t="shared" si="5"/>
        <v>1.0040874847707462</v>
      </c>
      <c r="I50" s="20">
        <f t="shared" si="6"/>
        <v>0.99592915474722865</v>
      </c>
      <c r="J50" s="20">
        <f t="shared" si="7"/>
        <v>0.98619329388560173</v>
      </c>
      <c r="K50" s="20">
        <f t="shared" si="8"/>
        <v>1.0139999999999998</v>
      </c>
      <c r="L50" s="20">
        <f>IF('DESIGN INPUTS AND CALCULATIONS'!$C$90="Integrated Leakage",'Integrated Leakage'!I50,'tables and calculations'!$S96)</f>
        <v>0.91750158165386331</v>
      </c>
      <c r="M50" s="20">
        <f>IF('DESIGN INPUTS AND CALCULATIONS'!$C$90="Integrated Leakage",'Integrated Leakage'!K50,'tables and calculations'!$AO96)</f>
        <v>0.92884899567153623</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0.32</v>
      </c>
      <c r="C51" s="20">
        <f t="shared" si="1"/>
        <v>5.33</v>
      </c>
      <c r="D51" s="20">
        <f t="shared" si="9"/>
        <v>1.3500000000000005</v>
      </c>
      <c r="E51" s="20">
        <f t="shared" si="2"/>
        <v>1.8225000000000013</v>
      </c>
      <c r="F51" s="20">
        <f t="shared" si="3"/>
        <v>0.99057254558366981</v>
      </c>
      <c r="G51" s="20">
        <f t="shared" si="4"/>
        <v>4.6926613490491077E-2</v>
      </c>
      <c r="H51" s="20">
        <f t="shared" si="5"/>
        <v>1.0185770265788252</v>
      </c>
      <c r="I51" s="20">
        <f t="shared" si="6"/>
        <v>0.98176178522185864</v>
      </c>
      <c r="J51" s="20">
        <f t="shared" si="7"/>
        <v>0.99527511050144812</v>
      </c>
      <c r="K51" s="20">
        <f t="shared" si="8"/>
        <v>1.0047473200612556</v>
      </c>
      <c r="L51" s="20">
        <f>IF('DESIGN INPUTS AND CALCULATIONS'!$C$90="Integrated Leakage",'Integrated Leakage'!I51,'tables and calculations'!$S97)</f>
        <v>0.90739600933361819</v>
      </c>
      <c r="M51" s="20">
        <f>IF('DESIGN INPUTS AND CALCULATIONS'!$C$90="Integrated Leakage",'Integrated Leakage'!K51,'tables and calculations'!$AO97)</f>
        <v>0.92193732386469029</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0.32</v>
      </c>
      <c r="C52" s="20">
        <f t="shared" si="1"/>
        <v>5.33</v>
      </c>
      <c r="D52" s="20">
        <f t="shared" si="9"/>
        <v>1.4000000000000006</v>
      </c>
      <c r="E52" s="20">
        <f t="shared" si="2"/>
        <v>1.9600000000000015</v>
      </c>
      <c r="F52" s="20">
        <f t="shared" si="3"/>
        <v>1.0068142903419874</v>
      </c>
      <c r="G52" s="20">
        <f t="shared" si="4"/>
        <v>5.9443083900226922E-2</v>
      </c>
      <c r="H52" s="20">
        <f t="shared" si="5"/>
        <v>1.0325973921341338</v>
      </c>
      <c r="I52" s="20">
        <f t="shared" si="6"/>
        <v>0.96843165363146744</v>
      </c>
      <c r="J52" s="20">
        <f t="shared" si="7"/>
        <v>1.0034013605442178</v>
      </c>
      <c r="K52" s="20">
        <f t="shared" si="8"/>
        <v>0.99661016949152526</v>
      </c>
      <c r="L52" s="20">
        <f>IF('DESIGN INPUTS AND CALCULATIONS'!$C$90="Integrated Leakage",'Integrated Leakage'!I52,'tables and calculations'!$S98)</f>
        <v>0.89788829909665369</v>
      </c>
      <c r="M52" s="20">
        <f>IF('DESIGN INPUTS AND CALCULATIONS'!$C$90="Integrated Leakage",'Integrated Leakage'!K52,'tables and calculations'!$AO98)</f>
        <v>0.91583949398137088</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0.32</v>
      </c>
      <c r="C53" s="20">
        <f t="shared" si="1"/>
        <v>5.33</v>
      </c>
      <c r="D53" s="20">
        <f t="shared" si="9"/>
        <v>1.4500000000000006</v>
      </c>
      <c r="E53" s="20">
        <f t="shared" si="2"/>
        <v>2.1025000000000018</v>
      </c>
      <c r="F53" s="20">
        <f t="shared" si="3"/>
        <v>1.0215176146397262</v>
      </c>
      <c r="G53" s="20">
        <f t="shared" si="4"/>
        <v>7.3086325802616106E-2</v>
      </c>
      <c r="H53" s="20">
        <f t="shared" si="5"/>
        <v>1.0462332151305187</v>
      </c>
      <c r="I53" s="20">
        <f t="shared" si="6"/>
        <v>0.95580983812987519</v>
      </c>
      <c r="J53" s="20">
        <f t="shared" si="7"/>
        <v>1.0107015457788349</v>
      </c>
      <c r="K53" s="20">
        <f t="shared" si="8"/>
        <v>0.98941176470588221</v>
      </c>
      <c r="L53" s="20">
        <f>IF('DESIGN INPUTS AND CALCULATIONS'!$C$90="Integrated Leakage",'Integrated Leakage'!I53,'tables and calculations'!$S99)</f>
        <v>0.88888263425353775</v>
      </c>
      <c r="M53" s="20">
        <f>IF('DESIGN INPUTS AND CALCULATIONS'!$C$90="Integrated Leakage",'Integrated Leakage'!K53,'tables and calculations'!$AO99)</f>
        <v>0.91042990009040281</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0.32</v>
      </c>
      <c r="C54" s="20">
        <f t="shared" si="1"/>
        <v>5.33</v>
      </c>
      <c r="D54" s="20">
        <f t="shared" si="9"/>
        <v>1.5000000000000007</v>
      </c>
      <c r="E54" s="20">
        <f t="shared" si="2"/>
        <v>2.2500000000000022</v>
      </c>
      <c r="F54" s="20">
        <f t="shared" si="3"/>
        <v>1.034866636183509</v>
      </c>
      <c r="G54" s="20">
        <f t="shared" si="4"/>
        <v>8.7791495198902794E-2</v>
      </c>
      <c r="H54" s="20">
        <f t="shared" si="5"/>
        <v>1.0595556292061366</v>
      </c>
      <c r="I54" s="20">
        <f t="shared" si="6"/>
        <v>0.94379188070497244</v>
      </c>
      <c r="J54" s="20">
        <f t="shared" si="7"/>
        <v>1.0172839506172842</v>
      </c>
      <c r="K54" s="20">
        <f t="shared" si="8"/>
        <v>0.98300970873786386</v>
      </c>
      <c r="L54" s="20">
        <f>IF('DESIGN INPUTS AND CALCULATIONS'!$C$90="Integrated Leakage",'Integrated Leakage'!I54,'tables and calculations'!$S100)</f>
        <v>0.88030112977453334</v>
      </c>
      <c r="M54" s="20">
        <f>IF('DESIGN INPUTS AND CALCULATIONS'!$C$90="Integrated Leakage",'Integrated Leakage'!K54,'tables and calculations'!$AO100)</f>
        <v>0.9056066894433914</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0.32</v>
      </c>
      <c r="C55" s="20">
        <f t="shared" si="1"/>
        <v>5.33</v>
      </c>
      <c r="D55" s="20">
        <f t="shared" si="9"/>
        <v>1.5500000000000007</v>
      </c>
      <c r="E55" s="20">
        <f t="shared" si="2"/>
        <v>2.4025000000000021</v>
      </c>
      <c r="F55" s="20">
        <f t="shared" si="3"/>
        <v>1.0470194445437024</v>
      </c>
      <c r="G55" s="20">
        <f t="shared" si="4"/>
        <v>0.10350403514857234</v>
      </c>
      <c r="H55" s="20">
        <f t="shared" si="5"/>
        <v>1.0726245753721453</v>
      </c>
      <c r="I55" s="20">
        <f t="shared" si="6"/>
        <v>0.93229264270124679</v>
      </c>
      <c r="J55" s="20">
        <f t="shared" si="7"/>
        <v>1.023239680887964</v>
      </c>
      <c r="K55" s="20">
        <f t="shared" si="8"/>
        <v>0.97728813559322025</v>
      </c>
      <c r="L55" s="20">
        <f>IF('DESIGN INPUTS AND CALCULATIONS'!$C$90="Integrated Leakage",'Integrated Leakage'!I55,'tables and calculations'!$S101)</f>
        <v>0.87208009263947839</v>
      </c>
      <c r="M55" s="20">
        <f>IF('DESIGN INPUTS AND CALCULATIONS'!$C$90="Integrated Leakage",'Integrated Leakage'!K55,'tables and calculations'!$AO101)</f>
        <v>0.90128649119577431</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0.32</v>
      </c>
      <c r="C56" s="20">
        <f t="shared" si="1"/>
        <v>5.33</v>
      </c>
      <c r="D56" s="20">
        <f t="shared" si="9"/>
        <v>1.6000000000000008</v>
      </c>
      <c r="E56" s="20">
        <f t="shared" si="2"/>
        <v>2.5600000000000023</v>
      </c>
      <c r="F56" s="20">
        <f t="shared" si="3"/>
        <v>1.0581122504340281</v>
      </c>
      <c r="G56" s="20">
        <f t="shared" si="4"/>
        <v>0.12017777777777805</v>
      </c>
      <c r="H56" s="20">
        <f t="shared" si="5"/>
        <v>1.085490685456032</v>
      </c>
      <c r="I56" s="20">
        <f t="shared" si="6"/>
        <v>0.92124235923764197</v>
      </c>
      <c r="J56" s="20">
        <f t="shared" si="7"/>
        <v>1.0286458333333335</v>
      </c>
      <c r="K56" s="20">
        <f t="shared" si="8"/>
        <v>0.97215189873417707</v>
      </c>
      <c r="L56" s="20">
        <f>IF('DESIGN INPUTS AND CALCULATIONS'!$C$90="Integrated Leakage",'Integrated Leakage'!I56,'tables and calculations'!$S102)</f>
        <v>0.86416715719006709</v>
      </c>
      <c r="M56" s="20">
        <f>IF('DESIGN INPUTS AND CALCULATIONS'!$C$90="Integrated Leakage",'Integrated Leakage'!K56,'tables and calculations'!$AO102)</f>
        <v>0.89740047728423411</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0.32</v>
      </c>
      <c r="C57" s="20">
        <f t="shared" si="1"/>
        <v>5.33</v>
      </c>
      <c r="D57" s="20">
        <f t="shared" si="9"/>
        <v>1.6500000000000008</v>
      </c>
      <c r="E57" s="20">
        <f t="shared" si="2"/>
        <v>2.7225000000000028</v>
      </c>
      <c r="F57" s="20">
        <f t="shared" si="3"/>
        <v>1.0682628173731432</v>
      </c>
      <c r="G57" s="20">
        <f t="shared" si="4"/>
        <v>0.13777344261923419</v>
      </c>
      <c r="H57" s="20">
        <f t="shared" si="5"/>
        <v>1.0981968220644136</v>
      </c>
      <c r="I57" s="20">
        <f t="shared" si="6"/>
        <v>0.91058358566379649</v>
      </c>
      <c r="J57" s="20">
        <f t="shared" si="7"/>
        <v>1.033568003264973</v>
      </c>
      <c r="K57" s="20">
        <f t="shared" si="8"/>
        <v>0.96752221125370186</v>
      </c>
      <c r="L57" s="20">
        <f>IF('DESIGN INPUTS AND CALCULATIONS'!$C$90="Integrated Leakage",'Integrated Leakage'!I57,'tables and calculations'!$S103)</f>
        <v>0.85651906871573003</v>
      </c>
      <c r="M57" s="20">
        <f>IF('DESIGN INPUTS AND CALCULATIONS'!$C$90="Integrated Leakage",'Integrated Leakage'!K57,'tables and calculations'!$AO103)</f>
        <v>0.89389138040295657</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0.32</v>
      </c>
      <c r="C58" s="20">
        <f t="shared" si="1"/>
        <v>5.33</v>
      </c>
      <c r="D58" s="20">
        <f t="shared" si="9"/>
        <v>1.7000000000000008</v>
      </c>
      <c r="E58" s="20">
        <f t="shared" si="2"/>
        <v>2.8900000000000028</v>
      </c>
      <c r="F58" s="20">
        <f t="shared" si="3"/>
        <v>1.0775733049173264</v>
      </c>
      <c r="G58" s="20">
        <f t="shared" si="4"/>
        <v>0.15625743944636711</v>
      </c>
      <c r="H58" s="20">
        <f t="shared" si="5"/>
        <v>1.1107793409870808</v>
      </c>
      <c r="I58" s="20">
        <f t="shared" si="6"/>
        <v>0.90026881406649317</v>
      </c>
      <c r="J58" s="20">
        <f t="shared" si="7"/>
        <v>1.0380622837370244</v>
      </c>
      <c r="K58" s="20">
        <f t="shared" si="8"/>
        <v>0.96333333333333315</v>
      </c>
      <c r="L58" s="20">
        <f>IF('DESIGN INPUTS AND CALCULATIONS'!$C$90="Integrated Leakage",'Integrated Leakage'!I58,'tables and calculations'!$S104)</f>
        <v>0.84909995250770709</v>
      </c>
      <c r="M58" s="20">
        <f>IF('DESIGN INPUTS AND CALCULATIONS'!$C$90="Integrated Leakage",'Integrated Leakage'!K58,'tables and calculations'!$AO104)</f>
        <v>0.89071120971393802</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0.32</v>
      </c>
      <c r="C59" s="20">
        <f t="shared" si="1"/>
        <v>5.33</v>
      </c>
      <c r="D59" s="20">
        <f t="shared" si="9"/>
        <v>1.7500000000000009</v>
      </c>
      <c r="E59" s="20">
        <f t="shared" si="2"/>
        <v>3.0625000000000031</v>
      </c>
      <c r="F59" s="20">
        <f t="shared" si="3"/>
        <v>1.0861326299227176</v>
      </c>
      <c r="G59" s="20">
        <f t="shared" si="4"/>
        <v>0.17560090702947878</v>
      </c>
      <c r="H59" s="20">
        <f t="shared" si="5"/>
        <v>1.1232691293506629</v>
      </c>
      <c r="I59" s="20">
        <f t="shared" si="6"/>
        <v>0.89025859775749194</v>
      </c>
      <c r="J59" s="20">
        <f t="shared" si="7"/>
        <v>1.0421768707482995</v>
      </c>
      <c r="K59" s="20">
        <f t="shared" si="8"/>
        <v>0.95953002610966043</v>
      </c>
      <c r="L59" s="20">
        <f>IF('DESIGN INPUTS AND CALCULATIONS'!$C$90="Integrated Leakage",'Integrated Leakage'!I59,'tables and calculations'!$S105)</f>
        <v>0.84187995022224038</v>
      </c>
      <c r="M59" s="20">
        <f>IF('DESIGN INPUTS AND CALCULATIONS'!$C$90="Integrated Leakage",'Integrated Leakage'!K59,'tables and calculations'!$AO105)</f>
        <v>0.88781948202339545</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0.32</v>
      </c>
      <c r="C60" s="20">
        <f t="shared" si="1"/>
        <v>5.33</v>
      </c>
      <c r="D60" s="20">
        <f t="shared" si="9"/>
        <v>1.8000000000000009</v>
      </c>
      <c r="E60" s="20">
        <f t="shared" si="2"/>
        <v>3.2400000000000033</v>
      </c>
      <c r="F60" s="20">
        <f t="shared" si="3"/>
        <v>1.0940184329022415</v>
      </c>
      <c r="G60" s="20">
        <f t="shared" si="4"/>
        <v>0.19577893613778433</v>
      </c>
      <c r="H60" s="20">
        <f t="shared" si="5"/>
        <v>1.135692462350625</v>
      </c>
      <c r="I60" s="20">
        <f t="shared" si="6"/>
        <v>0.88052006432289553</v>
      </c>
      <c r="J60" s="20">
        <f t="shared" si="7"/>
        <v>1.0459533607681757</v>
      </c>
      <c r="K60" s="20">
        <f t="shared" si="8"/>
        <v>0.95606557377049173</v>
      </c>
      <c r="L60" s="20">
        <f>IF('DESIGN INPUTS AND CALCULATIONS'!$C$90="Integrated Leakage",'Integrated Leakage'!I60,'tables and calculations'!$S106)</f>
        <v>0.83483413684516938</v>
      </c>
      <c r="M60" s="20">
        <f>IF('DESIGN INPUTS AND CALCULATIONS'!$C$90="Integrated Leakage",'Integrated Leakage'!K60,'tables and calculations'!$AO106)</f>
        <v>0.88518183843945897</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0.32</v>
      </c>
      <c r="C61" s="20">
        <f t="shared" si="1"/>
        <v>5.33</v>
      </c>
      <c r="D61" s="20">
        <f t="shared" si="9"/>
        <v>1.850000000000001</v>
      </c>
      <c r="E61" s="20">
        <f t="shared" si="2"/>
        <v>3.4225000000000034</v>
      </c>
      <c r="F61" s="20">
        <f t="shared" si="3"/>
        <v>1.1012987203933446</v>
      </c>
      <c r="G61" s="20">
        <f t="shared" si="4"/>
        <v>0.21676993750507301</v>
      </c>
      <c r="H61" s="20">
        <f t="shared" si="5"/>
        <v>1.1480717128726836</v>
      </c>
      <c r="I61" s="20">
        <f t="shared" si="6"/>
        <v>0.87102572843452319</v>
      </c>
      <c r="J61" s="20">
        <f t="shared" si="7"/>
        <v>1.049427806184563</v>
      </c>
      <c r="K61" s="20">
        <f t="shared" si="8"/>
        <v>0.95290023201856144</v>
      </c>
      <c r="L61" s="20">
        <f>IF('DESIGN INPUTS AND CALCULATIONS'!$C$90="Integrated Leakage",'Integrated Leakage'!I61,'tables and calculations'!$S107)</f>
        <v>0.82794165397562625</v>
      </c>
      <c r="M61" s="20">
        <f>IF('DESIGN INPUTS AND CALCULATIONS'!$C$90="Integrated Leakage",'Integrated Leakage'!K61,'tables and calculations'!$AO107)</f>
        <v>0.88276895255379617</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0.32</v>
      </c>
      <c r="C62" s="20">
        <f t="shared" si="1"/>
        <v>5.33</v>
      </c>
      <c r="D62" s="20">
        <f t="shared" si="9"/>
        <v>1.900000000000001</v>
      </c>
      <c r="E62" s="20">
        <f t="shared" si="2"/>
        <v>3.6100000000000039</v>
      </c>
      <c r="F62" s="20">
        <f t="shared" si="3"/>
        <v>1.1080332409972302</v>
      </c>
      <c r="G62" s="20">
        <f t="shared" si="4"/>
        <v>0.23855512465374012</v>
      </c>
      <c r="H62" s="20">
        <f t="shared" si="5"/>
        <v>1.1604259414762195</v>
      </c>
      <c r="I62" s="20">
        <f t="shared" si="6"/>
        <v>0.86175253780337258</v>
      </c>
      <c r="J62" s="20">
        <f t="shared" si="7"/>
        <v>1.0526315789473686</v>
      </c>
      <c r="K62" s="20">
        <f t="shared" si="8"/>
        <v>0.94999999999999984</v>
      </c>
      <c r="L62" s="20">
        <f>IF('DESIGN INPUTS AND CALCULATIONS'!$C$90="Integrated Leakage",'Integrated Leakage'!I62,'tables and calculations'!$S108)</f>
        <v>0.82118501130791544</v>
      </c>
      <c r="M62" s="20">
        <f>IF('DESIGN INPUTS AND CALCULATIONS'!$C$90="Integrated Leakage",'Integrated Leakage'!K62,'tables and calculations'!$AO108)</f>
        <v>0.88055566138337682</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0.32</v>
      </c>
      <c r="C63" s="20">
        <f t="shared" si="1"/>
        <v>5.33</v>
      </c>
      <c r="D63" s="20">
        <f t="shared" si="9"/>
        <v>1.9500000000000011</v>
      </c>
      <c r="E63" s="20">
        <f t="shared" si="2"/>
        <v>3.8025000000000042</v>
      </c>
      <c r="F63" s="20">
        <f t="shared" si="3"/>
        <v>1.1142746419620424</v>
      </c>
      <c r="G63" s="20">
        <f t="shared" si="4"/>
        <v>0.26111808832720562</v>
      </c>
      <c r="H63" s="20">
        <f t="shared" si="5"/>
        <v>1.1727713887579487</v>
      </c>
      <c r="I63" s="20">
        <f t="shared" si="6"/>
        <v>0.85268110186340207</v>
      </c>
      <c r="J63" s="20">
        <f t="shared" si="7"/>
        <v>1.055592081233107</v>
      </c>
      <c r="K63" s="20">
        <f t="shared" si="8"/>
        <v>0.94733564013840821</v>
      </c>
      <c r="L63" s="20">
        <f>IF('DESIGN INPUTS AND CALCULATIONS'!$C$90="Integrated Leakage",'Integrated Leakage'!I63,'tables and calculations'!$S109)</f>
        <v>0.81454951995685287</v>
      </c>
      <c r="M63" s="20">
        <f>IF('DESIGN INPUTS AND CALCULATIONS'!$C$90="Integrated Leakage",'Integrated Leakage'!K63,'tables and calculations'!$AO109)</f>
        <v>0.87852026816628004</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0.32</v>
      </c>
      <c r="C64" s="20">
        <f t="shared" si="1"/>
        <v>5.33</v>
      </c>
      <c r="D64" s="20">
        <f t="shared" si="9"/>
        <v>2.0000000000000009</v>
      </c>
      <c r="E64" s="20">
        <f t="shared" si="2"/>
        <v>4.0000000000000036</v>
      </c>
      <c r="F64" s="20">
        <f t="shared" si="3"/>
        <v>1.1200694444444446</v>
      </c>
      <c r="G64" s="20">
        <f t="shared" si="4"/>
        <v>0.28444444444444489</v>
      </c>
      <c r="H64" s="20">
        <f t="shared" si="5"/>
        <v>1.1851218877773246</v>
      </c>
      <c r="I64" s="20">
        <f t="shared" si="6"/>
        <v>0.84379506472155574</v>
      </c>
      <c r="J64" s="20">
        <f t="shared" si="7"/>
        <v>1.0583333333333333</v>
      </c>
      <c r="K64" s="20">
        <f t="shared" si="8"/>
        <v>0.94488188976377951</v>
      </c>
      <c r="L64" s="20">
        <f>IF('DESIGN INPUTS AND CALCULATIONS'!$C$90="Integrated Leakage",'Integrated Leakage'!I64,'tables and calculations'!$S110)</f>
        <v>0.80802282992131635</v>
      </c>
      <c r="M64" s="20">
        <f>IF('DESIGN INPUTS AND CALCULATIONS'!$C$90="Integrated Leakage",'Integrated Leakage'!K64,'tables and calculations'!$AO110)</f>
        <v>0.87664397892301127</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0.32</v>
      </c>
      <c r="C65" s="20">
        <f t="shared" si="1"/>
        <v>5.33</v>
      </c>
      <c r="D65" s="20">
        <f t="shared" si="9"/>
        <v>2.0500000000000007</v>
      </c>
      <c r="E65" s="20">
        <f t="shared" si="2"/>
        <v>4.2025000000000032</v>
      </c>
      <c r="F65" s="20">
        <f t="shared" si="3"/>
        <v>1.1254588685234801</v>
      </c>
      <c r="G65" s="20">
        <f t="shared" si="4"/>
        <v>0.30852154141053639</v>
      </c>
      <c r="H65" s="20">
        <f t="shared" si="5"/>
        <v>1.1974892107797952</v>
      </c>
      <c r="I65" s="20">
        <f t="shared" si="6"/>
        <v>0.83508059279198699</v>
      </c>
      <c r="J65" s="20">
        <f t="shared" si="7"/>
        <v>1.0608764624231608</v>
      </c>
      <c r="K65" s="20">
        <f t="shared" si="8"/>
        <v>0.94261682242990652</v>
      </c>
      <c r="L65" s="20">
        <f>IF('DESIGN INPUTS AND CALCULATIONS'!$C$90="Integrated Leakage",'Integrated Leakage'!I65,'tables and calculations'!$S111)</f>
        <v>0.80159455039774119</v>
      </c>
      <c r="M65" s="20">
        <f>IF('DESIGN INPUTS AND CALCULATIONS'!$C$90="Integrated Leakage",'Integrated Leakage'!K65,'tables and calculations'!$AO111)</f>
        <v>0.87491044400212137</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0.32</v>
      </c>
      <c r="C66" s="20">
        <f t="shared" si="1"/>
        <v>5.33</v>
      </c>
      <c r="D66" s="20">
        <f t="shared" si="9"/>
        <v>2.1000000000000005</v>
      </c>
      <c r="E66" s="20">
        <f t="shared" si="2"/>
        <v>4.4100000000000019</v>
      </c>
      <c r="F66" s="20">
        <f t="shared" si="3"/>
        <v>1.1304795333397957</v>
      </c>
      <c r="G66" s="20">
        <f t="shared" si="4"/>
        <v>0.33333821561546462</v>
      </c>
      <c r="H66" s="20">
        <f t="shared" si="5"/>
        <v>1.2098833617151945</v>
      </c>
      <c r="I66" s="20">
        <f t="shared" si="6"/>
        <v>0.82652595418978836</v>
      </c>
      <c r="J66" s="20">
        <f t="shared" si="7"/>
        <v>1.0632401108591585</v>
      </c>
      <c r="K66" s="20">
        <f t="shared" si="8"/>
        <v>0.94052132701421798</v>
      </c>
      <c r="L66" s="20">
        <f>IF('DESIGN INPUTS AND CALCULATIONS'!$C$90="Integrated Leakage",'Integrated Leakage'!I66,'tables and calculations'!$S112)</f>
        <v>0.79525593645766424</v>
      </c>
      <c r="M66" s="20">
        <f>IF('DESIGN INPUTS AND CALCULATIONS'!$C$90="Integrated Leakage",'Integrated Leakage'!K66,'tables and calculations'!$AO112)</f>
        <v>0.87330538266090063</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0.32</v>
      </c>
      <c r="C67" s="20">
        <f t="shared" si="1"/>
        <v>5.33</v>
      </c>
      <c r="D67" s="20">
        <f t="shared" si="9"/>
        <v>2.1500000000000004</v>
      </c>
      <c r="E67" s="20">
        <f t="shared" si="2"/>
        <v>4.6225000000000014</v>
      </c>
      <c r="F67" s="20">
        <f t="shared" si="3"/>
        <v>1.1351640531285681</v>
      </c>
      <c r="G67" s="20">
        <f t="shared" si="4"/>
        <v>0.35888458626284503</v>
      </c>
      <c r="H67" s="20">
        <f t="shared" si="5"/>
        <v>1.2223128238676926</v>
      </c>
      <c r="I67" s="20">
        <f t="shared" si="6"/>
        <v>0.81812117198914658</v>
      </c>
      <c r="J67" s="20">
        <f t="shared" si="7"/>
        <v>1.0654407787993512</v>
      </c>
      <c r="K67" s="20">
        <f t="shared" si="8"/>
        <v>0.93857868020304558</v>
      </c>
      <c r="L67" s="20">
        <f>IF('DESIGN INPUTS AND CALCULATIONS'!$C$90="Integrated Leakage",'Integrated Leakage'!I67,'tables and calculations'!$S113)</f>
        <v>0.78899962922730127</v>
      </c>
      <c r="M67" s="20">
        <f>IF('DESIGN INPUTS AND CALCULATIONS'!$C$90="Integrated Leakage",'Integrated Leakage'!K67,'tables and calculations'!$AO113)</f>
        <v>0.87181627379760918</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0.32</v>
      </c>
      <c r="C68" s="20">
        <f t="shared" si="1"/>
        <v>5.33</v>
      </c>
      <c r="D68" s="20">
        <f t="shared" si="9"/>
        <v>2.2000000000000002</v>
      </c>
      <c r="E68" s="20">
        <f t="shared" si="2"/>
        <v>4.8400000000000007</v>
      </c>
      <c r="F68" s="20">
        <f t="shared" si="3"/>
        <v>1.1395415461906826</v>
      </c>
      <c r="G68" s="20">
        <f t="shared" si="4"/>
        <v>0.38515188246097348</v>
      </c>
      <c r="H68" s="20">
        <f t="shared" si="5"/>
        <v>1.2347847701731893</v>
      </c>
      <c r="I68" s="20">
        <f t="shared" si="6"/>
        <v>0.80985773727978627</v>
      </c>
      <c r="J68" s="20">
        <f t="shared" si="7"/>
        <v>1.0674931129476586</v>
      </c>
      <c r="K68" s="20">
        <f t="shared" si="8"/>
        <v>0.93677419354838698</v>
      </c>
      <c r="L68" s="20">
        <f>IF('DESIGN INPUTS AND CALCULATIONS'!$C$90="Integrated Leakage",'Integrated Leakage'!I68,'tables and calculations'!$S114)</f>
        <v>0.78281943946334476</v>
      </c>
      <c r="M68" s="20">
        <f>IF('DESIGN INPUTS AND CALCULATIONS'!$C$90="Integrated Leakage",'Integrated Leakage'!K68,'tables and calculations'!$AO114)</f>
        <v>0.87043209974330982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0.32</v>
      </c>
      <c r="C69" s="20">
        <f t="shared" si="1"/>
        <v>5.33</v>
      </c>
      <c r="D69" s="20">
        <f t="shared" si="9"/>
        <v>2.25</v>
      </c>
      <c r="E69" s="20">
        <f t="shared" si="2"/>
        <v>5.0625</v>
      </c>
      <c r="F69" s="20">
        <f t="shared" si="3"/>
        <v>1.1436380708300642</v>
      </c>
      <c r="G69" s="20">
        <f t="shared" si="4"/>
        <v>0.41213229690595954</v>
      </c>
      <c r="H69" s="20">
        <f t="shared" si="5"/>
        <v>1.2473052424070155</v>
      </c>
      <c r="I69" s="20">
        <f t="shared" si="6"/>
        <v>0.80172837089197779</v>
      </c>
      <c r="J69" s="20">
        <f t="shared" si="7"/>
        <v>1.0694101508916325</v>
      </c>
      <c r="K69" s="20">
        <f t="shared" si="8"/>
        <v>0.93509492047203679</v>
      </c>
      <c r="L69" s="20">
        <f>IF('DESIGN INPUTS AND CALCULATIONS'!$C$90="Integrated Leakage",'Integrated Leakage'!I69,'tables and calculations'!$S115)</f>
        <v>0.77671016653114611</v>
      </c>
      <c r="M69" s="20">
        <f>IF('DESIGN INPUTS AND CALCULATIONS'!$C$90="Integrated Leakage",'Integrated Leakage'!K69,'tables and calculations'!$AO115)</f>
        <v>0.86914313288454681</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0.32</v>
      </c>
      <c r="C70" s="20">
        <f t="shared" si="1"/>
        <v>5.33</v>
      </c>
      <c r="D70" s="20">
        <f t="shared" si="9"/>
        <v>2.2999999999999998</v>
      </c>
      <c r="E70" s="20">
        <f t="shared" si="2"/>
        <v>5.2899999999999991</v>
      </c>
      <c r="F70" s="20">
        <f t="shared" si="3"/>
        <v>1.1474769998360179</v>
      </c>
      <c r="G70" s="20">
        <f t="shared" si="4"/>
        <v>0.43981886158370082</v>
      </c>
      <c r="H70" s="20">
        <f t="shared" si="5"/>
        <v>1.2598793043064558</v>
      </c>
      <c r="I70" s="20">
        <f t="shared" si="6"/>
        <v>0.79372682492826929</v>
      </c>
      <c r="J70" s="20">
        <f t="shared" si="7"/>
        <v>1.0712035286704473</v>
      </c>
      <c r="K70" s="20">
        <f t="shared" si="8"/>
        <v>0.93352941176470594</v>
      </c>
      <c r="L70" s="20">
        <f>IF('DESIGN INPUTS AND CALCULATIONS'!$C$90="Integrated Leakage",'Integrated Leakage'!I70,'tables and calculations'!$S116)</f>
        <v>0.77066744642141372</v>
      </c>
      <c r="M70" s="20">
        <f>IF('DESIGN INPUTS AND CALCULATIONS'!$C$90="Integrated Leakage",'Integrated Leakage'!K70,'tables and calculations'!$AO116)</f>
        <v>0.86794075706813556</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0.32</v>
      </c>
      <c r="C71" s="20">
        <f t="shared" si="1"/>
        <v>5.33</v>
      </c>
      <c r="D71" s="20">
        <f t="shared" si="9"/>
        <v>2.3499999999999996</v>
      </c>
      <c r="E71" s="20">
        <f t="shared" si="2"/>
        <v>5.5224999999999982</v>
      </c>
      <c r="F71" s="20">
        <f t="shared" si="3"/>
        <v>1.1510793430964033</v>
      </c>
      <c r="G71" s="20">
        <f t="shared" si="4"/>
        <v>0.46820534178361228</v>
      </c>
      <c r="H71" s="20">
        <f t="shared" si="5"/>
        <v>1.272511172791821</v>
      </c>
      <c r="I71" s="20">
        <f t="shared" si="6"/>
        <v>0.78584771700357947</v>
      </c>
      <c r="J71" s="20">
        <f t="shared" si="7"/>
        <v>1.072883657763694</v>
      </c>
      <c r="K71" s="20">
        <f t="shared" si="8"/>
        <v>0.93206751054852321</v>
      </c>
      <c r="L71" s="20">
        <f>IF('DESIGN INPUTS AND CALCULATIONS'!$C$90="Integrated Leakage",'Integrated Leakage'!I71,'tables and calculations'!$S117)</f>
        <v>0.76468762370803989</v>
      </c>
      <c r="M71" s="20">
        <f>IF('DESIGN INPUTS AND CALCULATIONS'!$C$90="Integrated Leakage",'Integrated Leakage'!K71,'tables and calculations'!$AO117)</f>
        <v>0.86681731741223078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0.32</v>
      </c>
      <c r="C72" s="20">
        <f t="shared" si="1"/>
        <v>5.33</v>
      </c>
      <c r="D72" s="20">
        <f t="shared" si="9"/>
        <v>2.3999999999999995</v>
      </c>
      <c r="E72" s="20">
        <f t="shared" si="2"/>
        <v>5.7599999999999971</v>
      </c>
      <c r="F72" s="20">
        <f t="shared" si="3"/>
        <v>1.1544640263012498</v>
      </c>
      <c r="G72" s="20">
        <f t="shared" si="4"/>
        <v>0.4972861454046637</v>
      </c>
      <c r="H72" s="20">
        <f t="shared" si="5"/>
        <v>1.2852043307217391</v>
      </c>
      <c r="I72" s="20">
        <f t="shared" si="6"/>
        <v>0.77808639147552872</v>
      </c>
      <c r="J72" s="20">
        <f t="shared" si="7"/>
        <v>1.0744598765432098</v>
      </c>
      <c r="K72" s="20">
        <f t="shared" si="8"/>
        <v>0.93070017953321371</v>
      </c>
      <c r="L72" s="20">
        <f>IF('DESIGN INPUTS AND CALCULATIONS'!$C$90="Integrated Leakage",'Integrated Leakage'!I72,'tables and calculations'!$S118)</f>
        <v>0.75876764334020341</v>
      </c>
      <c r="M72" s="20">
        <f>IF('DESIGN INPUTS AND CALCULATIONS'!$C$90="Integrated Leakage",'Integrated Leakage'!K72,'tables and calculations'!$AO118)</f>
        <v>0.8657659934410713</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0.32</v>
      </c>
      <c r="C73" s="20">
        <f t="shared" si="1"/>
        <v>5.33</v>
      </c>
      <c r="D73" s="20">
        <f t="shared" si="9"/>
        <v>2.4499999999999993</v>
      </c>
      <c r="E73" s="20">
        <f t="shared" si="2"/>
        <v>6.0024999999999968</v>
      </c>
      <c r="F73" s="20">
        <f t="shared" si="3"/>
        <v>1.1576481323659069</v>
      </c>
      <c r="G73" s="20">
        <f t="shared" si="4"/>
        <v>0.52705624508306692</v>
      </c>
      <c r="H73" s="20">
        <f t="shared" si="5"/>
        <v>1.2979616240278347</v>
      </c>
      <c r="I73" s="20">
        <f t="shared" si="6"/>
        <v>0.77043880303394474</v>
      </c>
      <c r="J73" s="20">
        <f t="shared" si="7"/>
        <v>1.0759405803137583</v>
      </c>
      <c r="K73" s="20">
        <f t="shared" si="8"/>
        <v>0.92941935483870952</v>
      </c>
      <c r="L73" s="20">
        <f>IF('DESIGN INPUTS AND CALCULATIONS'!$C$90="Integrated Leakage",'Integrated Leakage'!I73,'tables and calculations'!$S119)</f>
        <v>0.75290495894137788</v>
      </c>
      <c r="M73" s="20">
        <f>IF('DESIGN INPUTS AND CALCULATIONS'!$C$90="Integrated Leakage",'Integrated Leakage'!K73,'tables and calculations'!$AO119)</f>
        <v>0.86478069146741188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0.32</v>
      </c>
      <c r="C74" s="20">
        <f t="shared" si="1"/>
        <v>5.33</v>
      </c>
      <c r="D74" s="20">
        <f t="shared" si="9"/>
        <v>2.4999999999999991</v>
      </c>
      <c r="E74" s="20">
        <f t="shared" si="2"/>
        <v>6.2499999999999956</v>
      </c>
      <c r="F74" s="20">
        <f t="shared" si="3"/>
        <v>1.1606471111111114</v>
      </c>
      <c r="G74" s="20">
        <f t="shared" si="4"/>
        <v>0.55751111111111051</v>
      </c>
      <c r="H74" s="20">
        <f t="shared" si="5"/>
        <v>1.3107853455933285</v>
      </c>
      <c r="I74" s="20">
        <f t="shared" si="6"/>
        <v>0.76290141887980056</v>
      </c>
      <c r="J74" s="20">
        <f t="shared" si="7"/>
        <v>1.0773333333333335</v>
      </c>
      <c r="K74" s="20">
        <f t="shared" si="8"/>
        <v>0.92821782178217804</v>
      </c>
      <c r="L74" s="20">
        <f>IF('DESIGN INPUTS AND CALCULATIONS'!$C$90="Integrated Leakage",'Integrated Leakage'!I74,'tables and calculations'!$S120)</f>
        <v>0.74709745490497959</v>
      </c>
      <c r="M74" s="20">
        <f>IF('DESIGN INPUTS AND CALCULATIONS'!$C$90="Integrated Leakage",'Integrated Leakage'!K74,'tables and calculations'!$AO120)</f>
        <v>0.86385595293544803</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0.32</v>
      </c>
      <c r="C75" s="20">
        <f t="shared" si="1"/>
        <v>5.33</v>
      </c>
      <c r="D75" s="20">
        <f t="shared" si="9"/>
        <v>2.5499999999999989</v>
      </c>
      <c r="E75" s="20">
        <f t="shared" si="2"/>
        <v>6.5024999999999942</v>
      </c>
      <c r="F75" s="20">
        <f t="shared" si="3"/>
        <v>1.1634749618390705</v>
      </c>
      <c r="G75" s="20">
        <f t="shared" si="4"/>
        <v>0.58864665347136114</v>
      </c>
      <c r="H75" s="20">
        <f t="shared" si="5"/>
        <v>1.3236773078475099</v>
      </c>
      <c r="I75" s="20">
        <f t="shared" si="6"/>
        <v>0.75547113641023589</v>
      </c>
      <c r="J75" s="20">
        <f t="shared" si="7"/>
        <v>1.0786449656115169</v>
      </c>
      <c r="K75" s="20">
        <f t="shared" si="8"/>
        <v>0.92708910891089114</v>
      </c>
      <c r="L75" s="20">
        <f>IF('DESIGN INPUTS AND CALCULATIONS'!$C$90="Integrated Leakage",'Integrated Leakage'!I75,'tables and calculations'!$S121)</f>
        <v>0.74134338006772371</v>
      </c>
      <c r="M75" s="20">
        <f>IF('DESIGN INPUTS AND CALCULATIONS'!$C$90="Integrated Leakage",'Integrated Leakage'!K75,'tables and calculations'!$AO121)</f>
        <v>0.86298687605887259</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0.32</v>
      </c>
      <c r="C76" s="20">
        <f t="shared" si="1"/>
        <v>5.33</v>
      </c>
      <c r="D76" s="20">
        <f t="shared" si="9"/>
        <v>2.5999999999999988</v>
      </c>
      <c r="E76" s="20">
        <f t="shared" si="2"/>
        <v>6.7599999999999936</v>
      </c>
      <c r="F76" s="20">
        <f t="shared" si="3"/>
        <v>1.1661443927033368</v>
      </c>
      <c r="G76" s="20">
        <f t="shared" si="4"/>
        <v>0.62045917159763231</v>
      </c>
      <c r="H76" s="20">
        <f t="shared" si="5"/>
        <v>1.3366389057262134</v>
      </c>
      <c r="I76" s="20">
        <f t="shared" si="6"/>
        <v>0.74814521387635879</v>
      </c>
      <c r="J76" s="20">
        <f t="shared" si="7"/>
        <v>1.0798816568047338</v>
      </c>
      <c r="K76" s="20">
        <f t="shared" si="8"/>
        <v>0.92602739726027394</v>
      </c>
      <c r="L76" s="20">
        <f>IF('DESIGN INPUTS AND CALCULATIONS'!$C$90="Integrated Leakage",'Integrated Leakage'!I76,'tables and calculations'!$S122)</f>
        <v>0.73564129113512067</v>
      </c>
      <c r="M76" s="20">
        <f>IF('DESIGN INPUTS AND CALCULATIONS'!$C$90="Integrated Leakage",'Integrated Leakage'!K76,'tables and calculations'!$AO122)</f>
        <v>0.86216904858195154</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0.32</v>
      </c>
      <c r="C77" s="20">
        <f t="shared" si="1"/>
        <v>5.33</v>
      </c>
      <c r="D77" s="20">
        <f t="shared" si="9"/>
        <v>2.6499999999999986</v>
      </c>
      <c r="E77" s="20">
        <f t="shared" si="2"/>
        <v>7.0224999999999929</v>
      </c>
      <c r="F77" s="20">
        <f t="shared" si="3"/>
        <v>1.1686669601567312</v>
      </c>
      <c r="G77" s="20">
        <f t="shared" si="4"/>
        <v>0.65294531070764505</v>
      </c>
      <c r="H77" s="20">
        <f t="shared" si="5"/>
        <v>1.3496711713837473</v>
      </c>
      <c r="I77" s="20">
        <f t="shared" si="6"/>
        <v>0.74092121192360683</v>
      </c>
      <c r="J77" s="20">
        <f t="shared" si="7"/>
        <v>1.0810490091372968</v>
      </c>
      <c r="K77" s="20">
        <f t="shared" si="8"/>
        <v>0.92502744237102086</v>
      </c>
      <c r="L77" s="20">
        <f>IF('DESIGN INPUTS AND CALCULATIONS'!$C$90="Integrated Leakage",'Integrated Leakage'!I77,'tables and calculations'!$S123)</f>
        <v>0.72999000435013062</v>
      </c>
      <c r="M77" s="20">
        <f>IF('DESIGN INPUTS AND CALCULATIONS'!$C$90="Integrated Leakage",'Integrated Leakage'!K77,'tables and calculations'!$AO123)</f>
        <v>0.86139848988480872</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0.32</v>
      </c>
      <c r="C78" s="20">
        <f t="shared" si="1"/>
        <v>5.33</v>
      </c>
      <c r="D78" s="20">
        <f t="shared" si="9"/>
        <v>2.6999999999999984</v>
      </c>
      <c r="E78" s="20">
        <f t="shared" si="2"/>
        <v>7.2899999999999912</v>
      </c>
      <c r="F78" s="20">
        <f t="shared" si="3"/>
        <v>1.1710531912523605</v>
      </c>
      <c r="G78" s="20">
        <f t="shared" si="4"/>
        <v>0.68610202374299201</v>
      </c>
      <c r="H78" s="20">
        <f t="shared" si="5"/>
        <v>1.3627748218232361</v>
      </c>
      <c r="I78" s="20">
        <f t="shared" si="6"/>
        <v>0.73379694428321984</v>
      </c>
      <c r="J78" s="20">
        <f t="shared" si="7"/>
        <v>1.0821521109586953</v>
      </c>
      <c r="K78" s="20">
        <f t="shared" si="8"/>
        <v>0.92408450704225353</v>
      </c>
      <c r="L78" s="20">
        <f>IF('DESIGN INPUTS AND CALCULATIONS'!$C$90="Integrated Leakage",'Integrated Leakage'!I78,'tables and calculations'!$S124)</f>
        <v>0.7243885541520837</v>
      </c>
      <c r="M78" s="20">
        <f>IF('DESIGN INPUTS AND CALCULATIONS'!$C$90="Integrated Leakage",'Integrated Leakage'!K78,'tables and calculations'!$AO124)</f>
        <v>0.86067160096953255</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0.32</v>
      </c>
      <c r="C79" s="20">
        <f t="shared" si="1"/>
        <v>5.33</v>
      </c>
      <c r="D79" s="20">
        <f t="shared" si="9"/>
        <v>2.7499999999999982</v>
      </c>
      <c r="E79" s="20">
        <f t="shared" si="2"/>
        <v>7.5624999999999902</v>
      </c>
      <c r="F79" s="20">
        <f t="shared" si="3"/>
        <v>1.1733126911489045</v>
      </c>
      <c r="G79" s="20">
        <f t="shared" si="4"/>
        <v>0.71992653810835516</v>
      </c>
      <c r="H79" s="20">
        <f t="shared" si="5"/>
        <v>1.3759503004314</v>
      </c>
      <c r="I79" s="20">
        <f t="shared" si="6"/>
        <v>0.72677043617525372</v>
      </c>
      <c r="J79" s="20">
        <f t="shared" si="7"/>
        <v>1.0831955922865013</v>
      </c>
      <c r="K79" s="20">
        <f t="shared" si="8"/>
        <v>0.92319430315361151</v>
      </c>
      <c r="L79" s="20">
        <f>IF('DESIGN INPUTS AND CALCULATIONS'!$C$90="Integrated Leakage",'Integrated Leakage'!I79,'tables and calculations'!$S125)</f>
        <v>0.71883615778122512</v>
      </c>
      <c r="M79" s="20">
        <f>IF('DESIGN INPUTS AND CALCULATIONS'!$C$90="Integrated Leakage",'Integrated Leakage'!K79,'tables and calculations'!$AO125)</f>
        <v>0.85998512111790382</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0.32</v>
      </c>
      <c r="C80" s="20">
        <f t="shared" si="1"/>
        <v>5.33</v>
      </c>
      <c r="D80" s="20">
        <f t="shared" si="9"/>
        <v>2.799999999999998</v>
      </c>
      <c r="E80" s="20">
        <f t="shared" si="2"/>
        <v>7.8399999999999892</v>
      </c>
      <c r="F80" s="20">
        <f t="shared" si="3"/>
        <v>1.1754542378175759</v>
      </c>
      <c r="G80" s="20">
        <f t="shared" si="4"/>
        <v>0.75441632653061108</v>
      </c>
      <c r="H80" s="20">
        <f t="shared" si="5"/>
        <v>1.389197813253457</v>
      </c>
      <c r="I80" s="20">
        <f t="shared" si="6"/>
        <v>0.71983988922213449</v>
      </c>
      <c r="J80" s="20">
        <f t="shared" si="7"/>
        <v>1.0841836734693877</v>
      </c>
      <c r="K80" s="20">
        <f t="shared" si="8"/>
        <v>0.9223529411764706</v>
      </c>
      <c r="L80" s="20">
        <f>IF('DESIGN INPUTS AND CALCULATIONS'!$C$90="Integrated Leakage",'Integrated Leakage'!I80,'tables and calculations'!$S126)</f>
        <v>0.71333218495421147</v>
      </c>
      <c r="M80" s="20">
        <f>IF('DESIGN INPUTS AND CALCULATIONS'!$C$90="Integrated Leakage",'Integrated Leakage'!K80,'tables and calculations'!$AO126)</f>
        <v>0.85933609021729929</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0.32</v>
      </c>
      <c r="C81" s="20">
        <f t="shared" si="1"/>
        <v>5.33</v>
      </c>
      <c r="D81" s="20">
        <f t="shared" si="9"/>
        <v>2.8499999999999979</v>
      </c>
      <c r="E81" s="20">
        <f t="shared" si="2"/>
        <v>8.1224999999999881</v>
      </c>
      <c r="F81" s="20">
        <f t="shared" si="3"/>
        <v>1.1774858656520251</v>
      </c>
      <c r="G81" s="20">
        <f t="shared" si="4"/>
        <v>0.78956908146476079</v>
      </c>
      <c r="H81" s="20">
        <f t="shared" si="5"/>
        <v>1.4025173607184995</v>
      </c>
      <c r="I81" s="20">
        <f t="shared" si="6"/>
        <v>0.71300365186760128</v>
      </c>
      <c r="J81" s="20">
        <f t="shared" si="7"/>
        <v>1.0851202079272255</v>
      </c>
      <c r="K81" s="20">
        <f t="shared" si="8"/>
        <v>0.92155688622754484</v>
      </c>
      <c r="L81" s="20">
        <f>IF('DESIGN INPUTS AND CALCULATIONS'!$C$90="Integrated Leakage",'Integrated Leakage'!I81,'tables and calculations'!$S127)</f>
        <v>0.70787613187550991</v>
      </c>
      <c r="M81" s="20">
        <f>IF('DESIGN INPUTS AND CALCULATIONS'!$C$90="Integrated Leakage",'Integrated Leakage'!K81,'tables and calculations'!$AO127)</f>
        <v>0.85872181591886365</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0.32</v>
      </c>
      <c r="C82" s="20">
        <f t="shared" si="1"/>
        <v>5.33</v>
      </c>
      <c r="D82" s="20">
        <f t="shared" si="9"/>
        <v>2.8999999999999977</v>
      </c>
      <c r="E82" s="20">
        <f t="shared" si="2"/>
        <v>8.4099999999999859</v>
      </c>
      <c r="F82" s="20">
        <f t="shared" si="3"/>
        <v>1.1794149394339422</v>
      </c>
      <c r="G82" s="20">
        <f t="shared" si="4"/>
        <v>0.82538269256176355</v>
      </c>
      <c r="H82" s="20">
        <f t="shared" si="5"/>
        <v>1.4159087654208888</v>
      </c>
      <c r="I82" s="20">
        <f t="shared" si="6"/>
        <v>0.70626019445733357</v>
      </c>
      <c r="J82" s="20">
        <f t="shared" si="7"/>
        <v>1.0860087197780421</v>
      </c>
      <c r="K82" s="20">
        <f t="shared" si="8"/>
        <v>0.92080291970802908</v>
      </c>
      <c r="L82" s="20">
        <f>IF('DESIGN INPUTS AND CALCULATIONS'!$C$90="Integrated Leakage",'Integrated Leakage'!I82,'tables and calculations'!$S128)</f>
        <v>0.70246759896461131</v>
      </c>
      <c r="M82" s="20">
        <f>IF('DESIGN INPUTS AND CALCULATIONS'!$C$90="Integrated Leakage",'Integrated Leakage'!K82,'tables and calculations'!$AO128)</f>
        <v>0.85813984492882056</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0.32</v>
      </c>
      <c r="C83" s="20">
        <f t="shared" si="1"/>
        <v>5.33</v>
      </c>
      <c r="D83" s="20">
        <f t="shared" si="9"/>
        <v>2.9499999999999975</v>
      </c>
      <c r="E83" s="20">
        <f t="shared" si="2"/>
        <v>8.7024999999999846</v>
      </c>
      <c r="F83" s="20">
        <f t="shared" si="3"/>
        <v>1.1812482198979721</v>
      </c>
      <c r="G83" s="20">
        <f t="shared" si="4"/>
        <v>0.86185522678668136</v>
      </c>
      <c r="H83" s="20">
        <f t="shared" si="5"/>
        <v>1.4293716964752918</v>
      </c>
      <c r="I83" s="20">
        <f t="shared" si="6"/>
        <v>0.69960808827117138</v>
      </c>
      <c r="J83" s="20">
        <f t="shared" si="7"/>
        <v>1.086852437039165</v>
      </c>
      <c r="K83" s="20">
        <f t="shared" si="8"/>
        <v>0.92008810572687227</v>
      </c>
      <c r="L83" s="20">
        <f>IF('DESIGN INPUTS AND CALCULATIONS'!$C$90="Integrated Leakage",'Integrated Leakage'!I83,'tables and calculations'!$S129)</f>
        <v>0.6971062717741765</v>
      </c>
      <c r="M83" s="20">
        <f>IF('DESIGN INPUTS AND CALCULATIONS'!$C$90="Integrated Leakage",'Integrated Leakage'!K83,'tables and calculations'!$AO129)</f>
        <v>0.85758793784607812</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0.32</v>
      </c>
      <c r="C84" s="20">
        <f t="shared" si="1"/>
        <v>5.33</v>
      </c>
      <c r="D84" s="20">
        <f t="shared" si="9"/>
        <v>2.9999999999999973</v>
      </c>
      <c r="E84" s="20">
        <f t="shared" si="2"/>
        <v>8.999999999999984</v>
      </c>
      <c r="F84" s="20">
        <f t="shared" si="3"/>
        <v>1.1829919219631155</v>
      </c>
      <c r="G84" s="20">
        <f t="shared" si="4"/>
        <v>0.89898491083676091</v>
      </c>
      <c r="H84" s="20">
        <f t="shared" si="5"/>
        <v>1.4429056908890048</v>
      </c>
      <c r="I84" s="20">
        <f t="shared" si="6"/>
        <v>0.69304598790782979</v>
      </c>
      <c r="J84" s="20">
        <f t="shared" si="7"/>
        <v>1.0876543209876544</v>
      </c>
      <c r="K84" s="20">
        <f t="shared" si="8"/>
        <v>0.91940976163450616</v>
      </c>
      <c r="L84" s="20">
        <f>IF('DESIGN INPUTS AND CALCULATIONS'!$C$90="Integrated Leakage",'Integrated Leakage'!I84,'tables and calculations'!$S130)</f>
        <v>0.69179190465335039</v>
      </c>
      <c r="M84" s="20">
        <f>IF('DESIGN INPUTS AND CALCULATIONS'!$C$90="Integrated Leakage",'Integrated Leakage'!K84,'tables and calculations'!$AO130)</f>
        <v>0.85706404705182648</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0.32</v>
      </c>
      <c r="C85" s="20">
        <f t="shared" si="1"/>
        <v>5.33</v>
      </c>
      <c r="D85" s="20">
        <f t="shared" si="9"/>
        <v>3.0499999999999972</v>
      </c>
      <c r="E85" s="20">
        <f t="shared" si="2"/>
        <v>9.3024999999999824</v>
      </c>
      <c r="F85" s="20">
        <f t="shared" si="3"/>
        <v>1.184651766548525</v>
      </c>
      <c r="G85" s="20">
        <f t="shared" si="4"/>
        <v>0.93677011556033118</v>
      </c>
      <c r="H85" s="20">
        <f t="shared" si="5"/>
        <v>1.4565101723327771</v>
      </c>
      <c r="I85" s="20">
        <f t="shared" si="6"/>
        <v>0.68657261651552981</v>
      </c>
      <c r="J85" s="20">
        <f t="shared" si="7"/>
        <v>1.0884170921795215</v>
      </c>
      <c r="K85" s="20">
        <f t="shared" si="8"/>
        <v>0.91876543209876549</v>
      </c>
      <c r="L85" s="20">
        <f>IF('DESIGN INPUTS AND CALCULATIONS'!$C$90="Integrated Leakage",'Integrated Leakage'!I85,'tables and calculations'!$S131)</f>
        <v>0.68652430677652143</v>
      </c>
      <c r="M85" s="20">
        <f>IF('DESIGN INPUTS AND CALCULATIONS'!$C$90="Integrated Leakage",'Integrated Leakage'!K85,'tables and calculations'!$AO131)</f>
        <v>0.85656629723333155</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0.32</v>
      </c>
      <c r="C86" s="20">
        <f t="shared" si="1"/>
        <v>5.33</v>
      </c>
      <c r="D86" s="20">
        <f t="shared" si="9"/>
        <v>3.099999999999997</v>
      </c>
      <c r="E86" s="20">
        <f t="shared" si="2"/>
        <v>9.6099999999999817</v>
      </c>
      <c r="F86" s="20">
        <f t="shared" si="3"/>
        <v>1.1862330267650778</v>
      </c>
      <c r="G86" s="20">
        <f t="shared" si="4"/>
        <v>0.97520934212047417</v>
      </c>
      <c r="H86" s="20">
        <f t="shared" si="5"/>
        <v>1.4701844676385178</v>
      </c>
      <c r="I86" s="20">
        <f t="shared" si="6"/>
        <v>0.6801867534393482</v>
      </c>
      <c r="J86" s="20">
        <f t="shared" si="7"/>
        <v>1.0891432535553245</v>
      </c>
      <c r="K86" s="20">
        <f t="shared" si="8"/>
        <v>0.91815286624203807</v>
      </c>
      <c r="L86" s="20">
        <f>IF('DESIGN INPUTS AND CALCULATIONS'!$C$90="Integrated Leakage",'Integrated Leakage'!I86,'tables and calculations'!$S132)</f>
        <v>0.68130333021307565</v>
      </c>
      <c r="M86" s="20">
        <f>IF('DESIGN INPUTS AND CALCULATIONS'!$C$90="Integrated Leakage",'Integrated Leakage'!K86,'tables and calculations'!$AO132)</f>
        <v>0.85609296818764824</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0.32</v>
      </c>
      <c r="C87" s="20">
        <f t="shared" si="1"/>
        <v>5.33</v>
      </c>
      <c r="D87" s="20">
        <f t="shared" si="9"/>
        <v>3.1499999999999968</v>
      </c>
      <c r="E87" s="20">
        <f t="shared" si="2"/>
        <v>9.9224999999999799</v>
      </c>
      <c r="F87" s="20">
        <f t="shared" si="3"/>
        <v>1.1877405691664908</v>
      </c>
      <c r="G87" s="20">
        <f t="shared" si="4"/>
        <v>1.0143012096836881</v>
      </c>
      <c r="H87" s="20">
        <f t="shared" si="5"/>
        <v>1.4839278213074176</v>
      </c>
      <c r="I87" s="20">
        <f t="shared" si="6"/>
        <v>0.67388722392100442</v>
      </c>
      <c r="J87" s="20">
        <f t="shared" si="7"/>
        <v>1.0898351109991322</v>
      </c>
      <c r="K87" s="20">
        <f t="shared" si="8"/>
        <v>0.91756999743128687</v>
      </c>
      <c r="L87" s="20">
        <f>IF('DESIGN INPUTS AND CALCULATIONS'!$C$90="Integrated Leakage",'Integrated Leakage'!I87,'tables and calculations'!$S133)</f>
        <v>0.6761288597602344</v>
      </c>
      <c r="M87" s="20">
        <f>IF('DESIGN INPUTS AND CALCULATIONS'!$C$90="Integrated Leakage",'Integrated Leakage'!K87,'tables and calculations'!$AO133)</f>
        <v>0.85564247960393747</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0.32</v>
      </c>
      <c r="C88" s="20">
        <f t="shared" si="1"/>
        <v>5.33</v>
      </c>
      <c r="D88" s="20">
        <f t="shared" si="9"/>
        <v>3.1999999999999966</v>
      </c>
      <c r="E88" s="20">
        <f t="shared" si="2"/>
        <v>10.239999999999979</v>
      </c>
      <c r="F88" s="20">
        <f t="shared" si="3"/>
        <v>1.189178890652127</v>
      </c>
      <c r="G88" s="20">
        <f t="shared" si="4"/>
        <v>1.0540444444444417</v>
      </c>
      <c r="H88" s="20">
        <f t="shared" si="5"/>
        <v>1.4977394082738722</v>
      </c>
      <c r="I88" s="20">
        <f t="shared" si="6"/>
        <v>0.66767289054141188</v>
      </c>
      <c r="J88" s="20">
        <f t="shared" si="7"/>
        <v>1.0904947916666667</v>
      </c>
      <c r="K88" s="20">
        <f t="shared" si="8"/>
        <v>0.91701492537313423</v>
      </c>
      <c r="L88" s="20">
        <f>IF('DESIGN INPUTS AND CALCULATIONS'!$C$90="Integrated Leakage",'Integrated Leakage'!I88,'tables and calculations'!$S134)</f>
        <v>0.67100080430025755</v>
      </c>
      <c r="M88" s="20">
        <f>IF('DESIGN INPUTS AND CALCULATIONS'!$C$90="Integrated Leakage",'Integrated Leakage'!K88,'tables and calculations'!$AO134)</f>
        <v>0.85521337756731175</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0.32</v>
      </c>
      <c r="C89" s="20">
        <f t="shared" si="1"/>
        <v>5.33</v>
      </c>
      <c r="D89" s="20">
        <f t="shared" si="9"/>
        <v>3.2499999999999964</v>
      </c>
      <c r="E89" s="20">
        <f t="shared" ref="E89:E95" si="10">D89^2</f>
        <v>10.562499999999977</v>
      </c>
      <c r="F89" s="20">
        <f t="shared" ref="F89:F95" si="11">($C$18*(1-(1-($C$17^2))/(E89)))^2</f>
        <v>1.1905521515353101</v>
      </c>
      <c r="G89" s="20">
        <f t="shared" ref="G89:G95" si="12">((B89/$C$17)*(D89-(1/D89)))^2</f>
        <v>1.0944378698224826</v>
      </c>
      <c r="H89" s="20">
        <f t="shared" ref="H89:H95" si="13">SQRT(F89+G89)</f>
        <v>1.5116183451380154</v>
      </c>
      <c r="I89" s="20">
        <f t="shared" ref="I89:I95" si="14">1/(H89)</f>
        <v>0.6615426461424011</v>
      </c>
      <c r="J89" s="20">
        <f t="shared" ref="J89:J95" si="15">SQRT(F89)</f>
        <v>1.0911242603550295</v>
      </c>
      <c r="K89" s="20">
        <f t="shared" ref="K89:K95" si="16">1/J89</f>
        <v>0.91648590021691978</v>
      </c>
      <c r="L89" s="20">
        <f>IF('DESIGN INPUTS AND CALCULATIONS'!$C$90="Integrated Leakage",'Integrated Leakage'!I89,'tables and calculations'!$S135)</f>
        <v>0.66591908947655165</v>
      </c>
      <c r="M89" s="20">
        <f>IF('DESIGN INPUTS AND CALCULATIONS'!$C$90="Integrated Leakage",'Integrated Leakage'!K89,'tables and calculations'!$AO135)</f>
        <v>0.85480432256424543</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0.32</v>
      </c>
      <c r="C90" s="20">
        <f t="shared" si="1"/>
        <v>5.33</v>
      </c>
      <c r="D90" s="20">
        <f t="shared" ref="D90:D95" si="17">D89+0.05</f>
        <v>3.2999999999999963</v>
      </c>
      <c r="E90" s="20">
        <f t="shared" si="10"/>
        <v>10.889999999999976</v>
      </c>
      <c r="F90" s="20">
        <f t="shared" si="11"/>
        <v>1.1918642052240049</v>
      </c>
      <c r="G90" s="20">
        <f t="shared" si="12"/>
        <v>1.1354803976918428</v>
      </c>
      <c r="H90" s="20">
        <f t="shared" si="13"/>
        <v>1.5255637000518358</v>
      </c>
      <c r="I90" s="20">
        <f t="shared" si="14"/>
        <v>0.6554954080029709</v>
      </c>
      <c r="J90" s="20">
        <f t="shared" si="15"/>
        <v>1.0917253341495767</v>
      </c>
      <c r="K90" s="20">
        <f t="shared" si="16"/>
        <v>0.91598130841121483</v>
      </c>
      <c r="L90" s="20">
        <f>IF('DESIGN INPUTS AND CALCULATIONS'!$C$90="Integrated Leakage",'Integrated Leakage'!I90,'tables and calculations'!$S136)</f>
        <v>0.66088365151140072</v>
      </c>
      <c r="M90" s="20">
        <f>IF('DESIGN INPUTS AND CALCULATIONS'!$C$90="Integrated Leakage",'Integrated Leakage'!K90,'tables and calculations'!$AO136)</f>
        <v>0.8544140788008574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0.32</v>
      </c>
      <c r="C91" s="20">
        <f t="shared" si="1"/>
        <v>5.33</v>
      </c>
      <c r="D91" s="20">
        <f t="shared" si="17"/>
        <v>3.3499999999999961</v>
      </c>
      <c r="E91" s="20">
        <f t="shared" si="10"/>
        <v>11.222499999999973</v>
      </c>
      <c r="F91" s="20">
        <f t="shared" si="11"/>
        <v>1.1931186249031891</v>
      </c>
      <c r="G91" s="20">
        <f t="shared" si="12"/>
        <v>1.1771710205192911</v>
      </c>
      <c r="H91" s="20">
        <f t="shared" si="13"/>
        <v>1.5395745014199476</v>
      </c>
      <c r="I91" s="20">
        <f t="shared" si="14"/>
        <v>0.6495301130784521</v>
      </c>
      <c r="J91" s="20">
        <f t="shared" si="15"/>
        <v>1.0922996955520903</v>
      </c>
      <c r="K91" s="20">
        <f t="shared" si="16"/>
        <v>0.91549966009517336</v>
      </c>
      <c r="L91" s="20">
        <f>IF('DESIGN INPUTS AND CALCULATIONS'!$C$90="Integrated Leakage",'Integrated Leakage'!I91,'tables and calculations'!$S137)</f>
        <v>0.65589443201209974</v>
      </c>
      <c r="M91" s="20">
        <f>IF('DESIGN INPUTS AND CALCULATIONS'!$C$90="Integrated Leakage",'Integrated Leakage'!K91,'tables and calculations'!$AO137)</f>
        <v>0.85404150467169748</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0.32</v>
      </c>
      <c r="C92" s="20">
        <f t="shared" si="1"/>
        <v>5.33</v>
      </c>
      <c r="D92" s="20">
        <f t="shared" si="17"/>
        <v>3.3999999999999959</v>
      </c>
      <c r="E92" s="20">
        <f t="shared" si="10"/>
        <v>11.559999999999972</v>
      </c>
      <c r="F92" s="20">
        <f t="shared" si="11"/>
        <v>1.1943187275588705</v>
      </c>
      <c r="G92" s="20">
        <f t="shared" si="12"/>
        <v>1.2195088043060325</v>
      </c>
      <c r="H92" s="20">
        <f t="shared" si="13"/>
        <v>1.5536497455555749</v>
      </c>
      <c r="I92" s="20">
        <f t="shared" si="14"/>
        <v>0.64364571413900407</v>
      </c>
      <c r="J92" s="20">
        <f t="shared" si="15"/>
        <v>1.0928489042675893</v>
      </c>
      <c r="K92" s="20">
        <f t="shared" si="16"/>
        <v>0.91503957783641166</v>
      </c>
      <c r="L92" s="20">
        <f>IF('DESIGN INPUTS AND CALCULATIONS'!$C$90="Integrated Leakage",'Integrated Leakage'!I92,'tables and calculations'!$S138)</f>
        <v>0.65095137363280942</v>
      </c>
      <c r="M92" s="20">
        <f>IF('DESIGN INPUTS AND CALCULATIONS'!$C$90="Integrated Leakage",'Integrated Leakage'!K92,'tables and calculations'!$AO138)</f>
        <v>0.8536855442390574</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0.32</v>
      </c>
      <c r="C93" s="20">
        <f t="shared" si="1"/>
        <v>5.33</v>
      </c>
      <c r="D93" s="20">
        <f t="shared" si="17"/>
        <v>3.4499999999999957</v>
      </c>
      <c r="E93" s="20">
        <f t="shared" si="10"/>
        <v>11.902499999999971</v>
      </c>
      <c r="F93" s="20">
        <f t="shared" si="11"/>
        <v>1.1954675956410745</v>
      </c>
      <c r="G93" s="20">
        <f t="shared" si="12"/>
        <v>1.2624928822402144</v>
      </c>
      <c r="H93" s="20">
        <f t="shared" si="13"/>
        <v>1.5677884034145964</v>
      </c>
      <c r="I93" s="20">
        <f t="shared" si="14"/>
        <v>0.63784117666773776</v>
      </c>
      <c r="J93" s="20">
        <f t="shared" si="15"/>
        <v>1.0933744078041494</v>
      </c>
      <c r="K93" s="20">
        <f t="shared" si="16"/>
        <v>0.91459978655282825</v>
      </c>
      <c r="L93" s="20">
        <f>IF('DESIGN INPUTS AND CALCULATIONS'!$C$90="Integrated Leakage",'Integrated Leakage'!I93,'tables and calculations'!$S139)</f>
        <v>0.6460544164770432</v>
      </c>
      <c r="M93" s="20">
        <f>IF('DESIGN INPUTS AND CALCULATIONS'!$C$90="Integrated Leakage",'Integrated Leakage'!K93,'tables and calculations'!$AO139)</f>
        <v>0.85334521960166687</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0.32</v>
      </c>
      <c r="C94" s="20">
        <f t="shared" si="1"/>
        <v>5.33</v>
      </c>
      <c r="D94" s="20">
        <f t="shared" si="17"/>
        <v>3.4999999999999956</v>
      </c>
      <c r="E94" s="20">
        <f t="shared" si="10"/>
        <v>12.24999999999997</v>
      </c>
      <c r="F94" s="20">
        <f t="shared" si="11"/>
        <v>1.1965680966264056</v>
      </c>
      <c r="G94" s="20">
        <f t="shared" si="12"/>
        <v>1.3061224489795882</v>
      </c>
      <c r="H94" s="20">
        <f t="shared" si="13"/>
        <v>1.5819894265152323</v>
      </c>
      <c r="I94" s="20">
        <f t="shared" si="14"/>
        <v>0.63211547639909049</v>
      </c>
      <c r="J94" s="20">
        <f t="shared" si="15"/>
        <v>1.0938775510204082</v>
      </c>
      <c r="K94" s="20">
        <f t="shared" si="16"/>
        <v>0.91417910447761197</v>
      </c>
      <c r="L94" s="20">
        <f>IF('DESIGN INPUTS AND CALCULATIONS'!$C$90="Integrated Leakage",'Integrated Leakage'!I94,'tables and calculations'!$S140)</f>
        <v>0.64120349514084551</v>
      </c>
      <c r="M94" s="20">
        <f>IF('DESIGN INPUTS AND CALCULATIONS'!$C$90="Integrated Leakage",'Integrated Leakage'!K94,'tables and calculations'!$AO140)</f>
        <v>0.85301962404793585</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0.32</v>
      </c>
      <c r="C95" s="20">
        <f t="shared" si="1"/>
        <v>5.33</v>
      </c>
      <c r="D95" s="20">
        <f t="shared" si="17"/>
        <v>3.5499999999999954</v>
      </c>
      <c r="E95" s="20">
        <f t="shared" si="10"/>
        <v>12.602499999999967</v>
      </c>
      <c r="F95" s="20">
        <f t="shared" si="11"/>
        <v>1.1976229007089738</v>
      </c>
      <c r="G95" s="20">
        <f t="shared" si="12"/>
        <v>1.3503967554938354</v>
      </c>
      <c r="H95" s="20">
        <f t="shared" si="13"/>
        <v>1.5962517521377415</v>
      </c>
      <c r="I95" s="20">
        <f t="shared" si="14"/>
        <v>0.62646759739544478</v>
      </c>
      <c r="J95" s="20">
        <f t="shared" si="15"/>
        <v>1.0943595847384779</v>
      </c>
      <c r="K95" s="20">
        <f t="shared" si="16"/>
        <v>0.91377643504531714</v>
      </c>
      <c r="L95" s="20">
        <f>IF('DESIGN INPUTS AND CALCULATIONS'!$C$90="Integrated Leakage",'Integrated Leakage'!I95,'tables and calculations'!$S141)</f>
        <v>0.63639853630972187</v>
      </c>
      <c r="M95" s="20">
        <f>IF('DESIGN INPUTS AND CALCULATIONS'!$C$90="Integrated Leakage",'Integrated Leakage'!K95,'tables and calculations'!$AO141)</f>
        <v>0.85270791590249118</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sheetPr codeName="Sheet14"/>
  <dimension ref="A2:J13"/>
  <sheetViews>
    <sheetView topLeftCell="A4" workbookViewId="0">
      <selection activeCell="N22" sqref="N22"/>
    </sheetView>
  </sheetViews>
  <sheetFormatPr baseColWidth="10" defaultColWidth="8.83203125" defaultRowHeight="15"/>
  <cols>
    <col min="4" max="4" width="9"/>
  </cols>
  <sheetData>
    <row r="2" spans="1:10" ht="16" thickBot="1">
      <c r="A2" s="16" t="s">
        <v>847</v>
      </c>
    </row>
    <row r="3" spans="1:10" ht="16">
      <c r="A3" s="539" t="s">
        <v>833</v>
      </c>
      <c r="B3" s="516" t="s">
        <v>831</v>
      </c>
      <c r="C3" s="318" t="s">
        <v>283</v>
      </c>
      <c r="D3" s="339"/>
      <c r="E3" s="536" t="s">
        <v>832</v>
      </c>
      <c r="F3" s="537"/>
      <c r="G3" s="537"/>
      <c r="H3" s="538"/>
      <c r="I3" s="531" t="s">
        <v>834</v>
      </c>
    </row>
    <row r="4" spans="1:10" ht="81" thickBot="1">
      <c r="A4" s="540"/>
      <c r="B4" s="518"/>
      <c r="C4" s="327" t="s">
        <v>801</v>
      </c>
      <c r="D4" s="338" t="s">
        <v>846</v>
      </c>
      <c r="E4" s="533" t="s">
        <v>809</v>
      </c>
      <c r="F4" s="534"/>
      <c r="G4" s="534"/>
      <c r="H4" s="535"/>
      <c r="I4" s="532"/>
      <c r="J4" s="338" t="s">
        <v>846</v>
      </c>
    </row>
    <row r="5" spans="1:10" ht="33" thickBot="1">
      <c r="A5" s="335">
        <v>1</v>
      </c>
      <c r="B5" s="334" t="s">
        <v>835</v>
      </c>
      <c r="C5" s="327">
        <v>108.5</v>
      </c>
      <c r="D5" s="327"/>
      <c r="E5" s="335" t="s">
        <v>813</v>
      </c>
      <c r="F5" s="335">
        <v>100</v>
      </c>
      <c r="G5" s="335" t="s">
        <v>814</v>
      </c>
      <c r="H5" s="335">
        <v>123</v>
      </c>
      <c r="I5" s="336" t="s">
        <v>836</v>
      </c>
    </row>
    <row r="6" spans="1:10" ht="65" thickBot="1">
      <c r="A6" s="335">
        <v>0.45</v>
      </c>
      <c r="B6" s="334" t="s">
        <v>837</v>
      </c>
      <c r="C6" s="327">
        <v>87</v>
      </c>
      <c r="D6" s="327">
        <v>108.5</v>
      </c>
      <c r="E6" s="335" t="s">
        <v>813</v>
      </c>
      <c r="F6" s="335">
        <v>80</v>
      </c>
      <c r="G6" s="335" t="s">
        <v>814</v>
      </c>
      <c r="H6" s="335">
        <v>99</v>
      </c>
      <c r="I6" s="336" t="s">
        <v>838</v>
      </c>
      <c r="J6">
        <f>AVERAGE(C6:D6)</f>
        <v>97.75</v>
      </c>
    </row>
    <row r="7" spans="1:10" ht="65" thickBot="1">
      <c r="A7" s="335">
        <v>0.5</v>
      </c>
      <c r="B7" s="334" t="s">
        <v>839</v>
      </c>
      <c r="C7" s="327">
        <v>69</v>
      </c>
      <c r="D7" s="327">
        <v>87</v>
      </c>
      <c r="E7" s="335" t="s">
        <v>813</v>
      </c>
      <c r="F7" s="335">
        <v>63</v>
      </c>
      <c r="G7" s="335" t="s">
        <v>814</v>
      </c>
      <c r="H7" s="335">
        <v>79</v>
      </c>
      <c r="I7" s="337" t="s">
        <v>838</v>
      </c>
      <c r="J7">
        <f t="shared" ref="J7:J12" si="0">AVERAGE(C7:D7)</f>
        <v>78</v>
      </c>
    </row>
    <row r="8" spans="1:10" ht="65" thickBot="1">
      <c r="A8" s="335">
        <v>0.55000000000000004</v>
      </c>
      <c r="B8" s="334" t="s">
        <v>840</v>
      </c>
      <c r="C8" s="327">
        <v>54</v>
      </c>
      <c r="D8" s="327">
        <v>69</v>
      </c>
      <c r="E8" s="335" t="s">
        <v>813</v>
      </c>
      <c r="F8" s="335">
        <v>49</v>
      </c>
      <c r="G8" s="335" t="s">
        <v>814</v>
      </c>
      <c r="H8" s="335">
        <v>62</v>
      </c>
      <c r="I8" s="337" t="s">
        <v>838</v>
      </c>
      <c r="J8">
        <f t="shared" si="0"/>
        <v>61.5</v>
      </c>
    </row>
    <row r="9" spans="1:10" ht="65" thickBot="1">
      <c r="A9" s="335">
        <v>0.6</v>
      </c>
      <c r="B9" s="334" t="s">
        <v>841</v>
      </c>
      <c r="C9" s="327">
        <v>41.45</v>
      </c>
      <c r="D9" s="327">
        <v>54</v>
      </c>
      <c r="E9" s="335" t="s">
        <v>813</v>
      </c>
      <c r="F9" s="335">
        <v>37</v>
      </c>
      <c r="G9" s="335" t="s">
        <v>814</v>
      </c>
      <c r="H9" s="335">
        <v>48</v>
      </c>
      <c r="I9" s="337" t="s">
        <v>838</v>
      </c>
      <c r="J9">
        <f t="shared" si="0"/>
        <v>47.725000000000001</v>
      </c>
    </row>
    <row r="10" spans="1:10" ht="65" thickBot="1">
      <c r="A10" s="335">
        <v>0.5</v>
      </c>
      <c r="B10" s="334" t="s">
        <v>842</v>
      </c>
      <c r="C10" s="327">
        <v>31</v>
      </c>
      <c r="D10" s="327">
        <v>41.45</v>
      </c>
      <c r="E10" s="335" t="s">
        <v>813</v>
      </c>
      <c r="F10" s="335">
        <v>27</v>
      </c>
      <c r="G10" s="335" t="s">
        <v>814</v>
      </c>
      <c r="H10" s="335">
        <v>36</v>
      </c>
      <c r="I10" s="337" t="s">
        <v>838</v>
      </c>
      <c r="J10">
        <f t="shared" si="0"/>
        <v>36.225000000000001</v>
      </c>
    </row>
    <row r="11" spans="1:10" ht="65" thickBot="1">
      <c r="A11" s="335">
        <v>0.55000000000000004</v>
      </c>
      <c r="B11" s="334" t="s">
        <v>843</v>
      </c>
      <c r="C11" s="327">
        <v>22.3</v>
      </c>
      <c r="D11" s="327">
        <v>31</v>
      </c>
      <c r="E11" s="335" t="s">
        <v>813</v>
      </c>
      <c r="F11" s="335">
        <v>19</v>
      </c>
      <c r="G11" s="335" t="s">
        <v>814</v>
      </c>
      <c r="H11" s="335">
        <v>26</v>
      </c>
      <c r="I11" s="337" t="s">
        <v>844</v>
      </c>
      <c r="J11">
        <f t="shared" si="0"/>
        <v>26.65</v>
      </c>
    </row>
    <row r="12" spans="1:10" ht="65" thickBot="1">
      <c r="A12" s="335">
        <v>0.6</v>
      </c>
      <c r="B12" s="334" t="s">
        <v>845</v>
      </c>
      <c r="C12" s="327">
        <v>15</v>
      </c>
      <c r="D12" s="327">
        <v>22.3</v>
      </c>
      <c r="E12" s="335" t="s">
        <v>813</v>
      </c>
      <c r="F12" s="335">
        <v>0</v>
      </c>
      <c r="G12" s="335" t="s">
        <v>814</v>
      </c>
      <c r="H12" s="335">
        <v>18</v>
      </c>
      <c r="I12" s="337" t="s">
        <v>844</v>
      </c>
      <c r="J12">
        <f t="shared" si="0"/>
        <v>18.649999999999999</v>
      </c>
    </row>
    <row r="13" spans="1:10" ht="16" thickBot="1">
      <c r="D13" s="32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sheetPr codeName="Sheet15"/>
  <dimension ref="A1:V41"/>
  <sheetViews>
    <sheetView topLeftCell="D1" zoomScale="93" workbookViewId="0">
      <selection activeCell="M14" sqref="M14"/>
    </sheetView>
  </sheetViews>
  <sheetFormatPr baseColWidth="10" defaultColWidth="9.1640625" defaultRowHeight="15"/>
  <cols>
    <col min="1" max="1" width="10.83203125" bestFit="1" customWidth="1"/>
    <col min="3" max="3" width="13.6640625" bestFit="1" customWidth="1"/>
    <col min="4" max="4" width="15.83203125" bestFit="1" customWidth="1"/>
    <col min="5" max="5" width="15.83203125" customWidth="1"/>
    <col min="6" max="8" width="15.83203125" bestFit="1" customWidth="1"/>
    <col min="9" max="10" width="10.83203125" customWidth="1"/>
    <col min="11" max="11" width="14" bestFit="1" customWidth="1"/>
    <col min="12" max="13" width="11.1640625" bestFit="1" customWidth="1"/>
    <col min="14" max="14" width="13.5" bestFit="1" customWidth="1"/>
    <col min="15" max="15" width="9.83203125" customWidth="1"/>
  </cols>
  <sheetData>
    <row r="1" spans="1:22" ht="32">
      <c r="A1" s="347" t="s">
        <v>832</v>
      </c>
      <c r="B1" s="347" t="s">
        <v>808</v>
      </c>
      <c r="C1" s="348" t="s">
        <v>879</v>
      </c>
      <c r="D1" s="348" t="s">
        <v>880</v>
      </c>
      <c r="E1" s="348" t="s">
        <v>881</v>
      </c>
      <c r="F1" s="347" t="s">
        <v>832</v>
      </c>
      <c r="G1" s="347" t="s">
        <v>832</v>
      </c>
      <c r="H1" s="347" t="s">
        <v>882</v>
      </c>
      <c r="I1" s="347" t="s">
        <v>883</v>
      </c>
      <c r="J1" s="347" t="s">
        <v>884</v>
      </c>
      <c r="K1" s="347" t="s">
        <v>832</v>
      </c>
      <c r="L1" s="347" t="s">
        <v>885</v>
      </c>
      <c r="M1" s="347" t="s">
        <v>886</v>
      </c>
      <c r="N1" s="347" t="s">
        <v>834</v>
      </c>
      <c r="O1" s="349" t="s">
        <v>887</v>
      </c>
    </row>
    <row r="2" spans="1:22" ht="64">
      <c r="A2" s="350" t="s">
        <v>891</v>
      </c>
      <c r="B2" s="350"/>
      <c r="C2" s="350" t="s">
        <v>359</v>
      </c>
      <c r="D2" s="350" t="s">
        <v>478</v>
      </c>
      <c r="E2" s="350"/>
      <c r="F2" s="350" t="s">
        <v>888</v>
      </c>
      <c r="G2" s="350" t="s">
        <v>889</v>
      </c>
      <c r="H2" s="350" t="s">
        <v>890</v>
      </c>
      <c r="I2" s="350" t="s">
        <v>892</v>
      </c>
      <c r="J2" s="350" t="s">
        <v>893</v>
      </c>
      <c r="K2" s="351" t="s">
        <v>894</v>
      </c>
      <c r="L2" s="351" t="s">
        <v>895</v>
      </c>
      <c r="M2" s="351" t="s">
        <v>896</v>
      </c>
      <c r="N2" s="54"/>
      <c r="P2" s="365" t="s">
        <v>918</v>
      </c>
      <c r="Q2" t="s">
        <v>897</v>
      </c>
      <c r="R2" s="352">
        <v>5</v>
      </c>
      <c r="V2" s="365" t="s">
        <v>918</v>
      </c>
    </row>
    <row r="3" spans="1:22">
      <c r="A3" s="356">
        <v>0.17599999999999999</v>
      </c>
      <c r="B3" s="350" t="s">
        <v>845</v>
      </c>
      <c r="C3" s="353">
        <v>0.8</v>
      </c>
      <c r="D3" s="354">
        <v>1.25</v>
      </c>
      <c r="E3" s="354">
        <f>'DESIGN INPUTS AND CALCULATIONS'!$C$233</f>
        <v>1.667</v>
      </c>
      <c r="F3" s="355">
        <v>0</v>
      </c>
      <c r="G3" s="355">
        <v>18</v>
      </c>
      <c r="H3" s="355">
        <v>4</v>
      </c>
      <c r="I3" s="357">
        <f t="shared" ref="I3:I11" si="0">R$4</f>
        <v>1.2</v>
      </c>
      <c r="J3" s="357">
        <f t="shared" ref="J3:J10" si="1">I3+A3-0.1</f>
        <v>1.2759999999999998</v>
      </c>
      <c r="K3" s="357">
        <f>J3-I3</f>
        <v>7.5999999999999845E-2</v>
      </c>
      <c r="L3" s="358">
        <f>(J3+J3*(R$2-I$3)/I$3-R$2)/R$3</f>
        <v>31666.666666666551</v>
      </c>
      <c r="M3" s="357">
        <f>I3*L3/(R$2-I3)</f>
        <v>9999.9999999999636</v>
      </c>
      <c r="N3" s="54"/>
      <c r="O3" s="359">
        <f>R$2/(L3+M3)</f>
        <v>1.2000000000000045E-4</v>
      </c>
      <c r="P3">
        <v>0</v>
      </c>
      <c r="Q3" t="s">
        <v>898</v>
      </c>
      <c r="R3" s="360">
        <v>1.0000000000000001E-5</v>
      </c>
      <c r="V3" t="s">
        <v>881</v>
      </c>
    </row>
    <row r="4" spans="1:22">
      <c r="A4" s="356">
        <v>0.441</v>
      </c>
      <c r="B4" s="350" t="s">
        <v>843</v>
      </c>
      <c r="C4" s="353">
        <v>0.75</v>
      </c>
      <c r="D4" s="354">
        <v>1.333</v>
      </c>
      <c r="E4" s="354">
        <f>'DESIGN INPUTS AND CALCULATIONS'!$C$233</f>
        <v>1.667</v>
      </c>
      <c r="F4" s="355">
        <v>19</v>
      </c>
      <c r="G4" s="355">
        <v>26</v>
      </c>
      <c r="H4" s="355">
        <v>5</v>
      </c>
      <c r="I4" s="357">
        <f t="shared" si="0"/>
        <v>1.2</v>
      </c>
      <c r="J4" s="357">
        <f t="shared" si="1"/>
        <v>1.5409999999999999</v>
      </c>
      <c r="K4" s="357">
        <f t="shared" ref="K4:K11" si="2">J4-I4</f>
        <v>0.34099999999999997</v>
      </c>
      <c r="L4" s="358">
        <f t="shared" ref="L4:L11" si="3">(J4+J4*(R$2-I$3)/I$3-R$2)/R$3</f>
        <v>142083.33333333323</v>
      </c>
      <c r="M4" s="357">
        <f t="shared" ref="M4:M11" si="4">I4*L4/(R$2-I4)</f>
        <v>44868.421052631544</v>
      </c>
      <c r="N4" s="54"/>
      <c r="O4">
        <f t="shared" ref="O4:O11" si="5">R$2/(L4+M4)</f>
        <v>2.6744868035190635E-5</v>
      </c>
      <c r="P4" s="356">
        <v>0.17599999999999999</v>
      </c>
      <c r="Q4" s="361" t="s">
        <v>899</v>
      </c>
      <c r="R4" s="362">
        <f>vllb</f>
        <v>1.2</v>
      </c>
      <c r="S4" s="263" t="s">
        <v>900</v>
      </c>
      <c r="V4">
        <v>1.667</v>
      </c>
    </row>
    <row r="5" spans="1:22">
      <c r="A5" s="356">
        <v>0.61699999999999999</v>
      </c>
      <c r="B5" s="350" t="s">
        <v>842</v>
      </c>
      <c r="C5" s="353">
        <v>0.7</v>
      </c>
      <c r="D5" s="354">
        <v>1.429</v>
      </c>
      <c r="E5" s="354">
        <f>'DESIGN INPUTS AND CALCULATIONS'!$C$233</f>
        <v>1.667</v>
      </c>
      <c r="F5" s="355">
        <v>27</v>
      </c>
      <c r="G5" s="355">
        <v>36</v>
      </c>
      <c r="H5" s="355">
        <v>6</v>
      </c>
      <c r="I5" s="357">
        <f t="shared" si="0"/>
        <v>1.2</v>
      </c>
      <c r="J5" s="357">
        <f t="shared" si="1"/>
        <v>1.7169999999999999</v>
      </c>
      <c r="K5" s="357">
        <f t="shared" si="2"/>
        <v>0.5169999999999999</v>
      </c>
      <c r="L5" s="358">
        <f t="shared" si="3"/>
        <v>215416.66666666657</v>
      </c>
      <c r="M5" s="357">
        <f t="shared" si="4"/>
        <v>68026.315789473651</v>
      </c>
      <c r="N5" s="54"/>
      <c r="O5">
        <f t="shared" si="5"/>
        <v>1.7640232108317223E-5</v>
      </c>
      <c r="P5" s="356">
        <v>0.441</v>
      </c>
      <c r="V5">
        <v>1.25</v>
      </c>
    </row>
    <row r="6" spans="1:22">
      <c r="A6" s="356">
        <v>0.83299999999999996</v>
      </c>
      <c r="B6" s="350" t="s">
        <v>841</v>
      </c>
      <c r="C6" s="353">
        <v>0.65</v>
      </c>
      <c r="D6" s="354">
        <v>1.538</v>
      </c>
      <c r="E6" s="354">
        <f>'DESIGN INPUTS AND CALCULATIONS'!$C$233</f>
        <v>1.667</v>
      </c>
      <c r="F6" s="355">
        <v>37</v>
      </c>
      <c r="G6" s="355">
        <v>48</v>
      </c>
      <c r="H6" s="355">
        <v>7</v>
      </c>
      <c r="I6" s="357">
        <f t="shared" si="0"/>
        <v>1.2</v>
      </c>
      <c r="J6" s="357">
        <f t="shared" si="1"/>
        <v>1.9329999999999998</v>
      </c>
      <c r="K6" s="357">
        <f t="shared" si="2"/>
        <v>0.73299999999999987</v>
      </c>
      <c r="L6" s="358">
        <f t="shared" si="3"/>
        <v>305416.66666666651</v>
      </c>
      <c r="M6" s="357">
        <f t="shared" si="4"/>
        <v>96447.368421052597</v>
      </c>
      <c r="N6" s="54"/>
      <c r="O6">
        <f t="shared" si="5"/>
        <v>1.244201909959073E-5</v>
      </c>
      <c r="P6" s="356">
        <v>0.61699999999999999</v>
      </c>
    </row>
    <row r="7" spans="1:22">
      <c r="A7" s="356">
        <v>1.087</v>
      </c>
      <c r="B7" s="350" t="s">
        <v>840</v>
      </c>
      <c r="C7" s="353">
        <v>0.6</v>
      </c>
      <c r="D7" s="354">
        <v>1.667</v>
      </c>
      <c r="E7" s="354">
        <f>'DESIGN INPUTS AND CALCULATIONS'!$C$233</f>
        <v>1.667</v>
      </c>
      <c r="F7" s="355">
        <v>49</v>
      </c>
      <c r="G7" s="355">
        <v>62</v>
      </c>
      <c r="H7" s="355">
        <v>0</v>
      </c>
      <c r="I7" s="357">
        <f t="shared" si="0"/>
        <v>1.2</v>
      </c>
      <c r="J7" s="357">
        <f t="shared" si="1"/>
        <v>2.1869999999999998</v>
      </c>
      <c r="K7" s="357">
        <f t="shared" si="2"/>
        <v>0.98699999999999988</v>
      </c>
      <c r="L7" s="358">
        <f t="shared" si="3"/>
        <v>411249.99999999988</v>
      </c>
      <c r="M7" s="357">
        <f t="shared" si="4"/>
        <v>129868.42105263154</v>
      </c>
      <c r="N7" s="54"/>
      <c r="O7">
        <f t="shared" si="5"/>
        <v>9.2401215805471144E-6</v>
      </c>
      <c r="P7" s="356">
        <v>0.83299999999999996</v>
      </c>
    </row>
    <row r="8" spans="1:22">
      <c r="A8" s="356">
        <v>1.391</v>
      </c>
      <c r="B8" s="350" t="s">
        <v>839</v>
      </c>
      <c r="C8" s="353">
        <v>0.55000000000000004</v>
      </c>
      <c r="D8" s="354">
        <v>1.8180000000000001</v>
      </c>
      <c r="E8" s="354">
        <f>'DESIGN INPUTS AND CALCULATIONS'!$C$233</f>
        <v>1.667</v>
      </c>
      <c r="F8" s="355">
        <v>63</v>
      </c>
      <c r="G8" s="355">
        <v>79</v>
      </c>
      <c r="H8" s="355">
        <v>1</v>
      </c>
      <c r="I8" s="357">
        <f t="shared" si="0"/>
        <v>1.2</v>
      </c>
      <c r="J8" s="357">
        <f t="shared" si="1"/>
        <v>2.4910000000000001</v>
      </c>
      <c r="K8" s="357">
        <f t="shared" si="2"/>
        <v>1.2910000000000001</v>
      </c>
      <c r="L8" s="358">
        <f t="shared" si="3"/>
        <v>537916.66666666663</v>
      </c>
      <c r="M8" s="357">
        <f t="shared" si="4"/>
        <v>169868.42105263154</v>
      </c>
      <c r="N8" s="54"/>
      <c r="O8">
        <f t="shared" si="5"/>
        <v>7.0642912470952755E-6</v>
      </c>
      <c r="P8" s="356">
        <v>1.087</v>
      </c>
    </row>
    <row r="9" spans="1:22">
      <c r="A9" s="356">
        <v>1.754</v>
      </c>
      <c r="B9" s="350" t="s">
        <v>837</v>
      </c>
      <c r="C9" s="353">
        <v>0.5</v>
      </c>
      <c r="D9" s="354">
        <v>2</v>
      </c>
      <c r="E9" s="354">
        <f>'DESIGN INPUTS AND CALCULATIONS'!$C$233</f>
        <v>1.667</v>
      </c>
      <c r="F9" s="355">
        <v>80</v>
      </c>
      <c r="G9" s="355">
        <v>99</v>
      </c>
      <c r="H9" s="355">
        <v>2</v>
      </c>
      <c r="I9" s="357">
        <f t="shared" si="0"/>
        <v>1.2</v>
      </c>
      <c r="J9" s="357">
        <f t="shared" si="1"/>
        <v>2.8539999999999996</v>
      </c>
      <c r="K9" s="357">
        <f t="shared" si="2"/>
        <v>1.6539999999999997</v>
      </c>
      <c r="L9" s="358">
        <f t="shared" si="3"/>
        <v>689166.66666666651</v>
      </c>
      <c r="M9" s="357">
        <f t="shared" si="4"/>
        <v>217631.57894736837</v>
      </c>
      <c r="N9" s="54"/>
      <c r="O9">
        <f t="shared" si="5"/>
        <v>5.5139056831922632E-6</v>
      </c>
      <c r="P9" s="356">
        <v>1.391</v>
      </c>
    </row>
    <row r="10" spans="1:22">
      <c r="A10" s="356">
        <v>2.1850000000000001</v>
      </c>
      <c r="B10" s="350" t="s">
        <v>835</v>
      </c>
      <c r="C10" s="353">
        <v>0.45</v>
      </c>
      <c r="D10" s="354">
        <v>2.222</v>
      </c>
      <c r="E10" s="354">
        <f>'DESIGN INPUTS AND CALCULATIONS'!$C$233</f>
        <v>1.667</v>
      </c>
      <c r="F10" s="355">
        <v>100</v>
      </c>
      <c r="G10" s="355">
        <v>123</v>
      </c>
      <c r="H10" s="355">
        <v>3</v>
      </c>
      <c r="I10" s="357">
        <f t="shared" si="0"/>
        <v>1.2</v>
      </c>
      <c r="J10" s="357">
        <f t="shared" si="1"/>
        <v>3.2849999999999997</v>
      </c>
      <c r="K10" s="357">
        <f t="shared" si="2"/>
        <v>2.085</v>
      </c>
      <c r="L10" s="358">
        <f t="shared" si="3"/>
        <v>868749.99999999988</v>
      </c>
      <c r="M10" s="357">
        <f t="shared" si="4"/>
        <v>274342.10526315786</v>
      </c>
      <c r="N10" s="54" t="s">
        <v>901</v>
      </c>
      <c r="O10">
        <f t="shared" si="5"/>
        <v>4.3741007194244608E-6</v>
      </c>
      <c r="P10" s="356">
        <v>1.754</v>
      </c>
    </row>
    <row r="11" spans="1:22">
      <c r="A11" s="356" t="s">
        <v>903</v>
      </c>
      <c r="B11" s="350" t="s">
        <v>835</v>
      </c>
      <c r="C11" s="353">
        <v>0.45</v>
      </c>
      <c r="D11" s="354">
        <v>2.222</v>
      </c>
      <c r="E11" s="354">
        <f>'DESIGN INPUTS AND CALCULATIONS'!$C$233</f>
        <v>1.667</v>
      </c>
      <c r="F11" s="355">
        <v>124</v>
      </c>
      <c r="G11" s="355" t="s">
        <v>902</v>
      </c>
      <c r="H11" s="355">
        <v>3</v>
      </c>
      <c r="I11" s="357">
        <f t="shared" si="0"/>
        <v>1.2</v>
      </c>
      <c r="J11" s="357">
        <f>I11+2.41+0.2</f>
        <v>3.8100000000000005</v>
      </c>
      <c r="K11" s="357">
        <f t="shared" si="2"/>
        <v>2.6100000000000003</v>
      </c>
      <c r="L11" s="358">
        <f t="shared" si="3"/>
        <v>1087500</v>
      </c>
      <c r="M11" s="357">
        <f t="shared" si="4"/>
        <v>343421.05263157899</v>
      </c>
      <c r="N11" s="54"/>
      <c r="O11">
        <f t="shared" si="5"/>
        <v>3.4942528735632187E-6</v>
      </c>
      <c r="P11" s="356">
        <v>2.1850000000000001</v>
      </c>
    </row>
    <row r="12" spans="1:22">
      <c r="P12" s="356" t="s">
        <v>903</v>
      </c>
    </row>
    <row r="16" spans="1:22">
      <c r="C16" s="352"/>
    </row>
    <row r="17" spans="2:6">
      <c r="C17" s="352"/>
      <c r="D17" s="263"/>
      <c r="E17" s="263"/>
      <c r="F17" s="263"/>
    </row>
    <row r="18" spans="2:6">
      <c r="C18" s="263"/>
      <c r="D18" s="263"/>
      <c r="E18" s="263"/>
      <c r="F18" s="263"/>
    </row>
    <row r="19" spans="2:6">
      <c r="C19" s="352"/>
    </row>
    <row r="20" spans="2:6">
      <c r="C20" s="352"/>
    </row>
    <row r="21" spans="2:6">
      <c r="C21" s="363"/>
    </row>
    <row r="22" spans="2:6">
      <c r="C22" s="363"/>
    </row>
    <row r="23" spans="2:6">
      <c r="B23" s="263"/>
      <c r="C23" s="263"/>
    </row>
    <row r="24" spans="2:6">
      <c r="B24" s="263"/>
      <c r="C24" s="263"/>
    </row>
    <row r="33" spans="4:8">
      <c r="D33" s="263"/>
      <c r="E33" s="263"/>
      <c r="F33" s="263"/>
      <c r="G33" s="263"/>
      <c r="H33" s="263"/>
    </row>
    <row r="39" spans="4:8">
      <c r="D39" s="128"/>
      <c r="E39" s="128"/>
      <c r="F39" s="128"/>
      <c r="G39" s="128"/>
      <c r="H39" s="128"/>
    </row>
    <row r="40" spans="4:8">
      <c r="D40" s="128"/>
      <c r="E40" s="128"/>
      <c r="F40" s="128"/>
      <c r="G40" s="128"/>
      <c r="H40" s="128"/>
    </row>
    <row r="41" spans="4:8">
      <c r="D41" s="128"/>
      <c r="E41" s="128"/>
      <c r="F41" s="128"/>
      <c r="G41" s="128"/>
      <c r="H41" s="12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baseColWidth="10" defaultColWidth="9" defaultRowHeight="15"/>
  <cols>
    <col min="1" max="1" width="2.5" style="134" customWidth="1"/>
    <col min="2" max="2" width="35.33203125" style="134" customWidth="1"/>
    <col min="3" max="5" width="9" style="134"/>
    <col min="6" max="6" width="1" style="134" customWidth="1"/>
    <col min="7" max="7" width="29.6640625" style="134" customWidth="1"/>
    <col min="8" max="8" width="12.5" style="134" customWidth="1"/>
    <col min="9" max="9" width="10.1640625" style="134" customWidth="1"/>
    <col min="10" max="10" width="6.83203125" style="134" customWidth="1"/>
    <col min="11" max="11" width="1" style="134" customWidth="1"/>
    <col min="12" max="13" width="9" style="134"/>
    <col min="14" max="14" width="16.1640625" style="134" customWidth="1"/>
    <col min="15" max="15" width="9" style="134"/>
    <col min="16" max="16" width="8.1640625" style="134" customWidth="1"/>
    <col min="17" max="17" width="5.6640625" style="134" customWidth="1"/>
    <col min="18" max="18" width="10.5" style="134" customWidth="1"/>
    <col min="19" max="16384" width="9" style="134"/>
  </cols>
  <sheetData>
    <row r="2" spans="2:21" ht="12" customHeight="1"/>
    <row r="3" spans="2:21" ht="22.5" customHeight="1">
      <c r="C3" s="550" t="s">
        <v>514</v>
      </c>
      <c r="D3" s="550"/>
      <c r="E3" s="550"/>
      <c r="F3" s="550"/>
      <c r="G3" s="550"/>
      <c r="H3" s="550"/>
      <c r="I3" s="550"/>
      <c r="J3" s="550"/>
      <c r="K3" s="550"/>
      <c r="L3" s="550"/>
      <c r="M3" s="550"/>
      <c r="N3" s="550"/>
      <c r="O3" s="550"/>
      <c r="P3" s="550"/>
      <c r="Q3" s="550"/>
      <c r="R3" s="550"/>
      <c r="S3" s="550"/>
    </row>
    <row r="4" spans="2:21" ht="16" thickBot="1"/>
    <row r="5" spans="2:21">
      <c r="B5" s="554" t="s">
        <v>515</v>
      </c>
      <c r="C5" s="555"/>
      <c r="D5" s="555"/>
      <c r="E5" s="555"/>
      <c r="F5" s="149"/>
      <c r="G5" s="556" t="s">
        <v>516</v>
      </c>
      <c r="H5" s="557"/>
      <c r="I5" s="557"/>
      <c r="J5" s="558"/>
      <c r="K5" s="179"/>
      <c r="L5" s="554" t="s">
        <v>517</v>
      </c>
      <c r="M5" s="555"/>
      <c r="N5" s="555"/>
      <c r="O5" s="555"/>
      <c r="P5" s="555"/>
      <c r="Q5" s="555"/>
      <c r="R5" s="149"/>
      <c r="S5" s="149"/>
      <c r="T5" s="149"/>
      <c r="U5" s="148"/>
    </row>
    <row r="6" spans="2:21">
      <c r="B6" s="170" t="s">
        <v>518</v>
      </c>
      <c r="C6" s="168" t="s">
        <v>519</v>
      </c>
      <c r="D6" s="268">
        <v>390</v>
      </c>
      <c r="E6" s="168" t="s">
        <v>520</v>
      </c>
      <c r="G6" s="170" t="s">
        <v>521</v>
      </c>
      <c r="H6" s="168" t="s">
        <v>522</v>
      </c>
      <c r="I6" s="162" t="e">
        <f>'DESIGN INPUTS AND CALCULATIONS'!#REF!</f>
        <v>#REF!</v>
      </c>
      <c r="J6" s="178" t="s">
        <v>523</v>
      </c>
      <c r="K6" s="559"/>
      <c r="L6" s="541" t="s">
        <v>777</v>
      </c>
      <c r="M6" s="542"/>
      <c r="N6" s="542"/>
      <c r="O6" s="168" t="s">
        <v>524</v>
      </c>
      <c r="P6" s="276">
        <v>50</v>
      </c>
      <c r="Q6" s="168" t="s">
        <v>435</v>
      </c>
      <c r="U6" s="138"/>
    </row>
    <row r="7" spans="2:21">
      <c r="B7" s="170" t="s">
        <v>525</v>
      </c>
      <c r="C7" s="168" t="s">
        <v>526</v>
      </c>
      <c r="D7" s="259">
        <f>Vloss</f>
        <v>1</v>
      </c>
      <c r="E7" s="168" t="s">
        <v>520</v>
      </c>
      <c r="G7" s="170" t="s">
        <v>527</v>
      </c>
      <c r="H7" s="168" t="s">
        <v>528</v>
      </c>
      <c r="I7" s="162" t="e">
        <f>'DESIGN INPUTS AND CALCULATIONS'!#REF!/1000</f>
        <v>#REF!</v>
      </c>
      <c r="J7" s="178" t="s">
        <v>529</v>
      </c>
      <c r="K7" s="559"/>
      <c r="L7" s="541" t="s">
        <v>530</v>
      </c>
      <c r="M7" s="542"/>
      <c r="N7" s="542"/>
      <c r="O7" s="168" t="s">
        <v>531</v>
      </c>
      <c r="P7" s="270">
        <v>9.09</v>
      </c>
      <c r="Q7" s="168" t="s">
        <v>435</v>
      </c>
      <c r="U7" s="138"/>
    </row>
    <row r="8" spans="2:21">
      <c r="B8" s="170" t="s">
        <v>532</v>
      </c>
      <c r="C8" s="168" t="s">
        <v>533</v>
      </c>
      <c r="D8" s="259">
        <f>Vout</f>
        <v>20</v>
      </c>
      <c r="E8" s="168" t="s">
        <v>520</v>
      </c>
      <c r="G8" s="170" t="s">
        <v>534</v>
      </c>
      <c r="H8" s="168" t="s">
        <v>535</v>
      </c>
      <c r="I8" s="177" t="e">
        <f>CdivH2*picoF2*CdivL2*nanoF2*1000000000000/(CdivH2*picoF2+CdivL2*nanoF2)</f>
        <v>#REF!</v>
      </c>
      <c r="J8" s="178" t="s">
        <v>523</v>
      </c>
      <c r="K8" s="559"/>
      <c r="L8" s="541" t="s">
        <v>536</v>
      </c>
      <c r="M8" s="542"/>
      <c r="N8" s="542"/>
      <c r="O8" s="168" t="s">
        <v>537</v>
      </c>
      <c r="P8" s="270">
        <v>0.4</v>
      </c>
      <c r="Q8" s="168"/>
      <c r="U8" s="138"/>
    </row>
    <row r="9" spans="2:21">
      <c r="B9" s="170" t="s">
        <v>538</v>
      </c>
      <c r="C9" s="168" t="s">
        <v>539</v>
      </c>
      <c r="D9" s="268">
        <v>15</v>
      </c>
      <c r="E9" s="168" t="s">
        <v>540</v>
      </c>
      <c r="G9" s="170" t="s">
        <v>541</v>
      </c>
      <c r="H9" s="168" t="s">
        <v>542</v>
      </c>
      <c r="I9" s="177" t="e">
        <f>(CdivH2*picoF2+CdivL2*nanoF2)*1000000000</f>
        <v>#REF!</v>
      </c>
      <c r="J9" s="178" t="s">
        <v>529</v>
      </c>
      <c r="K9" s="559"/>
      <c r="L9" s="541" t="s">
        <v>543</v>
      </c>
      <c r="M9" s="542"/>
      <c r="N9" s="542"/>
      <c r="O9" s="168" t="s">
        <v>544</v>
      </c>
      <c r="P9" s="270">
        <v>8</v>
      </c>
      <c r="Q9" s="168" t="s">
        <v>545</v>
      </c>
      <c r="U9" s="138"/>
    </row>
    <row r="10" spans="2:21">
      <c r="B10" s="170" t="s">
        <v>546</v>
      </c>
      <c r="C10" s="168" t="s">
        <v>547</v>
      </c>
      <c r="D10" s="268">
        <v>1880</v>
      </c>
      <c r="E10" s="168" t="s">
        <v>548</v>
      </c>
      <c r="G10" s="170" t="s">
        <v>549</v>
      </c>
      <c r="H10" s="168" t="s">
        <v>550</v>
      </c>
      <c r="I10" s="177" t="e">
        <f>CdivH2*picoF2/(CdivH2*picoF2+CdivL2*nanoF2)</f>
        <v>#REF!</v>
      </c>
      <c r="J10" s="178"/>
      <c r="K10" s="559"/>
      <c r="L10" s="541" t="s">
        <v>551</v>
      </c>
      <c r="M10" s="542"/>
      <c r="N10" s="542"/>
      <c r="O10" s="168" t="s">
        <v>552</v>
      </c>
      <c r="P10" s="270">
        <v>1210</v>
      </c>
      <c r="Q10" s="174" t="s">
        <v>553</v>
      </c>
      <c r="U10" s="138"/>
    </row>
    <row r="11" spans="2:21" ht="16" thickBot="1">
      <c r="B11" s="170" t="s">
        <v>554</v>
      </c>
      <c r="C11" s="168" t="s">
        <v>555</v>
      </c>
      <c r="D11" s="268">
        <v>2</v>
      </c>
      <c r="E11" s="168" t="s">
        <v>442</v>
      </c>
      <c r="G11" s="170" t="s">
        <v>556</v>
      </c>
      <c r="H11" s="168" t="s">
        <v>557</v>
      </c>
      <c r="I11" s="269">
        <v>0.188</v>
      </c>
      <c r="J11" s="178" t="s">
        <v>529</v>
      </c>
      <c r="K11" s="559"/>
      <c r="L11" s="541" t="s">
        <v>558</v>
      </c>
      <c r="M11" s="542"/>
      <c r="N11" s="542"/>
      <c r="O11" s="168" t="s">
        <v>559</v>
      </c>
      <c r="P11" s="177">
        <f>0.9*1000000000/((Rzero2+Rfeedforward2*kiliOhm2)*2*PI()*F_roll2*kilihertz2)</f>
        <v>1.7383428250328374</v>
      </c>
      <c r="Q11" s="174" t="s">
        <v>560</v>
      </c>
      <c r="U11" s="138"/>
    </row>
    <row r="12" spans="2:21">
      <c r="B12" s="170" t="s">
        <v>561</v>
      </c>
      <c r="C12" s="168" t="s">
        <v>562</v>
      </c>
      <c r="D12" s="259">
        <f>Lm</f>
        <v>80</v>
      </c>
      <c r="E12" s="168" t="s">
        <v>563</v>
      </c>
      <c r="G12" s="551" t="s">
        <v>564</v>
      </c>
      <c r="H12" s="552"/>
      <c r="I12" s="552"/>
      <c r="J12" s="553"/>
      <c r="K12" s="559"/>
      <c r="L12" s="541" t="s">
        <v>565</v>
      </c>
      <c r="M12" s="542"/>
      <c r="N12" s="542"/>
      <c r="O12" s="168" t="s">
        <v>566</v>
      </c>
      <c r="P12" s="271">
        <v>4.7</v>
      </c>
      <c r="Q12" s="168" t="s">
        <v>567</v>
      </c>
      <c r="U12" s="138"/>
    </row>
    <row r="13" spans="2:21">
      <c r="B13" s="170" t="s">
        <v>568</v>
      </c>
      <c r="C13" s="168" t="s">
        <v>569</v>
      </c>
      <c r="D13" s="259">
        <f>Lr</f>
        <v>15</v>
      </c>
      <c r="E13" s="168" t="s">
        <v>563</v>
      </c>
      <c r="G13" s="167" t="s">
        <v>441</v>
      </c>
      <c r="H13" s="166" t="s">
        <v>570</v>
      </c>
      <c r="I13" s="175">
        <v>15</v>
      </c>
      <c r="J13" s="164" t="s">
        <v>10</v>
      </c>
      <c r="K13" s="559"/>
      <c r="L13" s="541" t="s">
        <v>571</v>
      </c>
      <c r="M13" s="542"/>
      <c r="N13" s="542"/>
      <c r="O13" s="168" t="s">
        <v>572</v>
      </c>
      <c r="P13" s="271">
        <v>33.200000000000003</v>
      </c>
      <c r="Q13" s="168" t="s">
        <v>435</v>
      </c>
      <c r="U13" s="138"/>
    </row>
    <row r="14" spans="2:21">
      <c r="B14" s="170" t="s">
        <v>573</v>
      </c>
      <c r="C14" s="168" t="s">
        <v>574</v>
      </c>
      <c r="D14" s="259">
        <f>Cr*1000</f>
        <v>67</v>
      </c>
      <c r="E14" s="168" t="s">
        <v>575</v>
      </c>
      <c r="G14" s="167" t="s">
        <v>440</v>
      </c>
      <c r="H14" s="166" t="s">
        <v>576</v>
      </c>
      <c r="I14" s="175">
        <v>0.5</v>
      </c>
      <c r="J14" s="173"/>
      <c r="K14" s="559"/>
      <c r="L14" s="541" t="s">
        <v>577</v>
      </c>
      <c r="M14" s="542"/>
      <c r="N14" s="542"/>
      <c r="O14" s="168" t="s">
        <v>578</v>
      </c>
      <c r="P14" s="271">
        <v>10</v>
      </c>
      <c r="Q14" s="168" t="s">
        <v>579</v>
      </c>
      <c r="U14" s="138"/>
    </row>
    <row r="15" spans="2:21">
      <c r="B15" s="170" t="s">
        <v>580</v>
      </c>
      <c r="C15" s="168" t="s">
        <v>581</v>
      </c>
      <c r="D15" s="168">
        <f>Nps</f>
        <v>4.5</v>
      </c>
      <c r="E15" s="168"/>
      <c r="G15" s="167" t="s">
        <v>439</v>
      </c>
      <c r="H15" s="176" t="s">
        <v>582</v>
      </c>
      <c r="I15" s="175">
        <v>0.2</v>
      </c>
      <c r="J15" s="164" t="s">
        <v>438</v>
      </c>
      <c r="K15" s="559"/>
      <c r="L15" s="541" t="s">
        <v>583</v>
      </c>
      <c r="M15" s="542"/>
      <c r="N15" s="542"/>
      <c r="O15" s="168" t="s">
        <v>584</v>
      </c>
      <c r="P15" s="271">
        <v>150</v>
      </c>
      <c r="Q15" s="168" t="s">
        <v>585</v>
      </c>
      <c r="U15" s="138"/>
    </row>
    <row r="16" spans="2:21">
      <c r="B16" s="170" t="s">
        <v>586</v>
      </c>
      <c r="C16" s="168" t="s">
        <v>587</v>
      </c>
      <c r="D16" s="175">
        <v>100</v>
      </c>
      <c r="E16" s="168" t="s">
        <v>588</v>
      </c>
      <c r="G16" s="167" t="s">
        <v>437</v>
      </c>
      <c r="H16" s="166" t="s">
        <v>589</v>
      </c>
      <c r="I16" s="175">
        <v>20</v>
      </c>
      <c r="J16" s="164" t="s">
        <v>436</v>
      </c>
      <c r="K16" s="559"/>
      <c r="L16" s="541" t="s">
        <v>590</v>
      </c>
      <c r="M16" s="542"/>
      <c r="N16" s="542"/>
      <c r="O16" s="168" t="s">
        <v>591</v>
      </c>
      <c r="P16" s="271">
        <v>147</v>
      </c>
      <c r="Q16" s="168" t="s">
        <v>435</v>
      </c>
      <c r="U16" s="138"/>
    </row>
    <row r="17" spans="2:21">
      <c r="B17" s="170" t="s">
        <v>592</v>
      </c>
      <c r="C17" s="168" t="s">
        <v>593</v>
      </c>
      <c r="D17" s="169">
        <f>(Vo_set2+Vfeed2)/Ioutput2</f>
        <v>1.4</v>
      </c>
      <c r="E17" s="174" t="s">
        <v>594</v>
      </c>
      <c r="G17" s="167" t="s">
        <v>434</v>
      </c>
      <c r="H17" s="166" t="s">
        <v>595</v>
      </c>
      <c r="I17" s="172">
        <f>I_step2/(kslewrate2*1/microsecond2)</f>
        <v>7.5000000000000002E-7</v>
      </c>
      <c r="J17" s="173" t="s">
        <v>431</v>
      </c>
      <c r="K17" s="559"/>
      <c r="L17" s="303" t="s">
        <v>596</v>
      </c>
      <c r="M17" s="304"/>
      <c r="N17" s="304"/>
      <c r="O17" s="304"/>
      <c r="P17" s="304"/>
      <c r="Q17" s="305"/>
      <c r="U17" s="138"/>
    </row>
    <row r="18" spans="2:21">
      <c r="B18" s="170" t="s">
        <v>597</v>
      </c>
      <c r="C18" s="168" t="s">
        <v>598</v>
      </c>
      <c r="D18" s="169">
        <f>Vo_set2+Vfeed2</f>
        <v>21</v>
      </c>
      <c r="E18" s="168" t="s">
        <v>520</v>
      </c>
      <c r="G18" s="167" t="s">
        <v>433</v>
      </c>
      <c r="H18" s="168" t="s">
        <v>599</v>
      </c>
      <c r="I18" s="172">
        <f>2*transient2+duty_step2/(freq_load2*kilihertz2)</f>
        <v>2.5015000000000003E-3</v>
      </c>
      <c r="J18" s="171" t="s">
        <v>431</v>
      </c>
      <c r="K18" s="559"/>
      <c r="L18" s="543" t="s">
        <v>600</v>
      </c>
      <c r="M18" s="544"/>
      <c r="N18" s="544"/>
      <c r="O18" s="544"/>
      <c r="P18" s="163" t="s">
        <v>601</v>
      </c>
      <c r="Q18" s="271">
        <v>1</v>
      </c>
      <c r="U18" s="138"/>
    </row>
    <row r="19" spans="2:21">
      <c r="B19" s="277" t="s">
        <v>602</v>
      </c>
      <c r="C19" s="278" t="s">
        <v>603</v>
      </c>
      <c r="D19" s="279">
        <f>1*0.001/(2*PI()*(Lseries2*res_cap2*microhenry2*nanoF2)^0.5)</f>
        <v>158.75854162184459</v>
      </c>
      <c r="E19" s="278" t="s">
        <v>604</v>
      </c>
      <c r="G19" s="167" t="s">
        <v>432</v>
      </c>
      <c r="H19" s="166" t="s">
        <v>605</v>
      </c>
      <c r="I19" s="165">
        <f>1/(freq_load2*kilihertz2)</f>
        <v>5.0000000000000001E-3</v>
      </c>
      <c r="J19" s="164" t="s">
        <v>431</v>
      </c>
      <c r="K19" s="559"/>
      <c r="L19" s="541" t="s">
        <v>606</v>
      </c>
      <c r="M19" s="542"/>
      <c r="N19" s="542"/>
      <c r="O19" s="542"/>
      <c r="P19" s="163" t="s">
        <v>607</v>
      </c>
      <c r="Q19" s="271">
        <v>1</v>
      </c>
      <c r="U19" s="138"/>
    </row>
    <row r="20" spans="2:21" ht="16" thickBot="1">
      <c r="B20" s="277" t="s">
        <v>608</v>
      </c>
      <c r="C20" s="278" t="s">
        <v>609</v>
      </c>
      <c r="D20" s="159">
        <v>10</v>
      </c>
      <c r="E20" s="278" t="s">
        <v>610</v>
      </c>
      <c r="G20" s="161" t="s">
        <v>611</v>
      </c>
      <c r="H20" s="160" t="s">
        <v>612</v>
      </c>
      <c r="I20" s="159">
        <v>5</v>
      </c>
      <c r="J20" s="158" t="s">
        <v>613</v>
      </c>
      <c r="K20" s="559"/>
      <c r="L20" s="545" t="s">
        <v>614</v>
      </c>
      <c r="M20" s="546"/>
      <c r="N20" s="546"/>
      <c r="O20" s="546"/>
      <c r="P20" s="157" t="s">
        <v>615</v>
      </c>
      <c r="Q20" s="308">
        <v>1</v>
      </c>
      <c r="R20" s="156"/>
      <c r="U20" s="138"/>
    </row>
    <row r="21" spans="2:21" ht="16" thickBot="1">
      <c r="B21" s="280" t="s">
        <v>616</v>
      </c>
      <c r="C21" s="281" t="s">
        <v>617</v>
      </c>
      <c r="D21" s="307">
        <v>50</v>
      </c>
      <c r="E21" s="281" t="s">
        <v>618</v>
      </c>
      <c r="G21" s="155"/>
      <c r="H21" s="154"/>
      <c r="I21" s="153"/>
      <c r="J21" s="152"/>
      <c r="K21" s="151"/>
      <c r="P21" s="142"/>
      <c r="Q21" s="150"/>
      <c r="R21" s="149"/>
      <c r="S21" s="149"/>
      <c r="T21" s="149"/>
      <c r="U21" s="148"/>
    </row>
    <row r="22" spans="2:21" ht="16" thickBot="1">
      <c r="B22" s="143"/>
      <c r="C22" s="275"/>
      <c r="D22" s="275"/>
      <c r="E22" s="275"/>
      <c r="G22" s="146"/>
      <c r="H22" s="145"/>
      <c r="I22" s="306"/>
      <c r="J22" s="151"/>
      <c r="K22" s="151"/>
      <c r="P22" s="142"/>
      <c r="Q22" s="150"/>
      <c r="U22" s="138"/>
    </row>
    <row r="23" spans="2:21">
      <c r="B23" s="309" t="s">
        <v>466</v>
      </c>
      <c r="C23" s="310"/>
      <c r="D23" s="310" t="e">
        <f>Data!X20/1000</f>
        <v>#N/A</v>
      </c>
      <c r="E23" s="311" t="s">
        <v>11</v>
      </c>
      <c r="G23" s="146"/>
      <c r="H23" s="145"/>
      <c r="I23" s="306"/>
      <c r="J23" s="151"/>
      <c r="K23" s="151"/>
      <c r="P23" s="142"/>
      <c r="Q23" s="150"/>
      <c r="U23" s="138"/>
    </row>
    <row r="24" spans="2:21" ht="16" thickBot="1">
      <c r="B24" s="280" t="s">
        <v>467</v>
      </c>
      <c r="C24" s="281"/>
      <c r="D24" s="281" t="e">
        <f>Data!X21</f>
        <v>#N/A</v>
      </c>
      <c r="E24" s="312" t="s">
        <v>468</v>
      </c>
      <c r="G24" s="146"/>
      <c r="H24" s="145"/>
      <c r="I24" s="306"/>
      <c r="J24" s="151"/>
      <c r="K24" s="151"/>
      <c r="P24" s="142"/>
      <c r="Q24" s="150"/>
      <c r="U24" s="138"/>
    </row>
    <row r="25" spans="2:21" ht="15.75" customHeight="1">
      <c r="B25" s="143"/>
      <c r="C25" s="142"/>
      <c r="D25" s="142"/>
      <c r="E25" s="142"/>
      <c r="G25" s="146"/>
      <c r="H25" s="145"/>
      <c r="I25" s="144"/>
      <c r="J25" s="147"/>
      <c r="K25" s="147"/>
      <c r="U25" s="138"/>
    </row>
    <row r="26" spans="2:21" ht="21.75" customHeight="1">
      <c r="B26" s="547" t="s">
        <v>619</v>
      </c>
      <c r="C26" s="548"/>
      <c r="D26" s="548"/>
      <c r="E26" s="548"/>
      <c r="F26" s="548"/>
      <c r="G26" s="548"/>
      <c r="H26" s="548"/>
      <c r="I26" s="548"/>
      <c r="J26" s="548"/>
      <c r="K26" s="548"/>
      <c r="L26" s="548"/>
      <c r="M26" s="548"/>
      <c r="N26" s="548"/>
      <c r="O26" s="548"/>
      <c r="P26" s="548"/>
      <c r="Q26" s="548"/>
      <c r="R26" s="548"/>
      <c r="S26" s="548"/>
      <c r="T26" s="548"/>
      <c r="U26" s="549"/>
    </row>
    <row r="27" spans="2:21">
      <c r="B27" s="143"/>
      <c r="C27" s="142"/>
      <c r="D27" s="142"/>
      <c r="E27" s="142"/>
      <c r="U27" s="138"/>
    </row>
    <row r="28" spans="2:21">
      <c r="B28" s="141"/>
      <c r="C28" s="140"/>
      <c r="D28" s="140"/>
      <c r="E28" s="140"/>
      <c r="U28" s="138"/>
    </row>
    <row r="29" spans="2:21">
      <c r="B29" s="141"/>
      <c r="C29" s="140"/>
      <c r="D29" s="140"/>
      <c r="E29" s="140"/>
      <c r="U29" s="138"/>
    </row>
    <row r="30" spans="2:21">
      <c r="B30" s="141"/>
      <c r="C30" s="140"/>
      <c r="D30" s="140"/>
      <c r="E30" s="140"/>
      <c r="U30" s="138"/>
    </row>
    <row r="31" spans="2:21">
      <c r="B31" s="141"/>
      <c r="C31" s="140"/>
      <c r="D31" s="140"/>
      <c r="E31" s="140"/>
      <c r="U31" s="138"/>
    </row>
    <row r="32" spans="2:21">
      <c r="B32" s="139"/>
      <c r="U32" s="138"/>
    </row>
    <row r="33" spans="2:21">
      <c r="B33" s="139"/>
      <c r="U33" s="138"/>
    </row>
    <row r="34" spans="2:21">
      <c r="B34" s="139"/>
      <c r="U34" s="138"/>
    </row>
    <row r="35" spans="2:21">
      <c r="B35" s="139"/>
      <c r="U35" s="138"/>
    </row>
    <row r="36" spans="2:21">
      <c r="B36" s="139"/>
      <c r="U36" s="138"/>
    </row>
    <row r="37" spans="2:21">
      <c r="B37" s="139"/>
      <c r="U37" s="138"/>
    </row>
    <row r="38" spans="2:21">
      <c r="B38" s="139"/>
      <c r="U38" s="138"/>
    </row>
    <row r="39" spans="2:21">
      <c r="B39" s="139"/>
      <c r="U39" s="138"/>
    </row>
    <row r="40" spans="2:21">
      <c r="B40" s="139"/>
      <c r="U40" s="138"/>
    </row>
    <row r="41" spans="2:21">
      <c r="B41" s="139"/>
      <c r="U41" s="138"/>
    </row>
    <row r="42" spans="2:21">
      <c r="B42" s="139"/>
      <c r="U42" s="138"/>
    </row>
    <row r="43" spans="2:21">
      <c r="B43" s="139"/>
      <c r="U43" s="138"/>
    </row>
    <row r="44" spans="2:21">
      <c r="B44" s="139"/>
      <c r="U44" s="138"/>
    </row>
    <row r="45" spans="2:21">
      <c r="B45" s="139"/>
      <c r="U45" s="138"/>
    </row>
    <row r="46" spans="2:21">
      <c r="B46" s="139"/>
      <c r="U46" s="138"/>
    </row>
    <row r="47" spans="2:21">
      <c r="B47" s="139"/>
      <c r="U47" s="138"/>
    </row>
    <row r="48" spans="2:21">
      <c r="B48" s="139"/>
      <c r="U48" s="138"/>
    </row>
    <row r="49" spans="2:21">
      <c r="B49" s="139"/>
      <c r="U49" s="138"/>
    </row>
    <row r="50" spans="2:21">
      <c r="B50" s="139"/>
      <c r="U50" s="138"/>
    </row>
    <row r="51" spans="2:21">
      <c r="B51" s="139"/>
      <c r="U51" s="138"/>
    </row>
    <row r="52" spans="2:21">
      <c r="B52" s="139"/>
      <c r="U52" s="138"/>
    </row>
    <row r="53" spans="2:21">
      <c r="B53" s="139"/>
      <c r="U53" s="138"/>
    </row>
    <row r="54" spans="2:21">
      <c r="B54" s="139"/>
      <c r="U54" s="138"/>
    </row>
    <row r="55" spans="2:21">
      <c r="B55" s="139"/>
      <c r="U55" s="138"/>
    </row>
    <row r="56" spans="2:21">
      <c r="B56" s="139"/>
      <c r="U56" s="138"/>
    </row>
    <row r="57" spans="2:21">
      <c r="B57" s="139"/>
      <c r="U57" s="138"/>
    </row>
    <row r="58" spans="2:21">
      <c r="B58" s="139"/>
      <c r="U58" s="138"/>
    </row>
    <row r="59" spans="2:21">
      <c r="B59" s="139"/>
      <c r="U59" s="138"/>
    </row>
    <row r="60" spans="2:21">
      <c r="B60" s="139"/>
      <c r="U60" s="138"/>
    </row>
    <row r="61" spans="2:21">
      <c r="B61" s="139"/>
      <c r="U61" s="138"/>
    </row>
    <row r="62" spans="2:21">
      <c r="B62" s="139"/>
      <c r="U62" s="138"/>
    </row>
    <row r="63" spans="2:21">
      <c r="B63" s="139"/>
      <c r="U63" s="138"/>
    </row>
    <row r="64" spans="2:21">
      <c r="B64" s="139"/>
      <c r="U64" s="138"/>
    </row>
    <row r="65" spans="2:21">
      <c r="B65" s="139"/>
      <c r="U65" s="138"/>
    </row>
    <row r="66" spans="2:21">
      <c r="B66" s="139"/>
      <c r="U66" s="138"/>
    </row>
    <row r="67" spans="2:21">
      <c r="B67" s="139"/>
      <c r="U67" s="138"/>
    </row>
    <row r="68" spans="2:21">
      <c r="B68" s="139"/>
      <c r="U68" s="138"/>
    </row>
    <row r="69" spans="2:21">
      <c r="B69" s="139"/>
      <c r="U69" s="138"/>
    </row>
    <row r="70" spans="2:21">
      <c r="B70" s="139"/>
      <c r="U70" s="138"/>
    </row>
    <row r="71" spans="2:21">
      <c r="B71" s="139"/>
      <c r="U71" s="138"/>
    </row>
    <row r="72" spans="2:21">
      <c r="B72" s="139"/>
      <c r="U72" s="138"/>
    </row>
    <row r="73" spans="2:21">
      <c r="B73" s="139"/>
      <c r="U73" s="138"/>
    </row>
    <row r="74" spans="2:21">
      <c r="B74" s="139"/>
      <c r="U74" s="138"/>
    </row>
    <row r="75" spans="2:21">
      <c r="B75" s="139"/>
      <c r="U75" s="138"/>
    </row>
    <row r="76" spans="2:21">
      <c r="B76" s="139"/>
      <c r="U76" s="138"/>
    </row>
    <row r="77" spans="2:21">
      <c r="B77" s="139"/>
      <c r="U77" s="138"/>
    </row>
    <row r="78" spans="2:21">
      <c r="B78" s="139"/>
      <c r="U78" s="138"/>
    </row>
    <row r="79" spans="2:21" ht="16" thickBot="1">
      <c r="B79" s="137"/>
      <c r="C79" s="136"/>
      <c r="D79" s="136"/>
      <c r="E79" s="136"/>
      <c r="F79" s="136"/>
      <c r="G79" s="136"/>
      <c r="H79" s="136"/>
      <c r="I79" s="136"/>
      <c r="J79" s="136"/>
      <c r="K79" s="136"/>
      <c r="L79" s="136"/>
      <c r="M79" s="136"/>
      <c r="N79" s="136"/>
      <c r="O79" s="136"/>
      <c r="P79" s="136"/>
      <c r="Q79" s="136"/>
      <c r="R79" s="136"/>
      <c r="S79" s="136"/>
      <c r="T79" s="136"/>
      <c r="U79" s="135"/>
    </row>
  </sheetData>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AD63" sqref="AD63"/>
    </sheetView>
  </sheetViews>
  <sheetFormatPr baseColWidth="10" defaultColWidth="9.1640625" defaultRowHeight="15"/>
  <cols>
    <col min="1" max="1" width="15" style="180" customWidth="1"/>
    <col min="2" max="2" width="15.5" style="180" customWidth="1"/>
    <col min="3" max="3" width="17" style="180" customWidth="1"/>
    <col min="4" max="4" width="16.6640625" style="180" customWidth="1"/>
    <col min="5" max="5" width="15.33203125" style="180" customWidth="1"/>
    <col min="6" max="6" width="39.33203125" style="180" customWidth="1"/>
    <col min="7" max="7" width="19.33203125" style="180" customWidth="1"/>
    <col min="8" max="8" width="40.6640625" style="180" customWidth="1"/>
    <col min="9" max="9" width="16.5" style="180" customWidth="1"/>
    <col min="10" max="10" width="44" style="180" customWidth="1"/>
    <col min="11" max="11" width="54.1640625" style="180" customWidth="1"/>
    <col min="12" max="12" width="32.1640625" style="180" customWidth="1"/>
    <col min="13" max="13" width="15.33203125" style="180" customWidth="1"/>
    <col min="14" max="14" width="15.83203125" style="180" customWidth="1"/>
    <col min="15" max="15" width="43" style="180" customWidth="1"/>
    <col min="16" max="16" width="42.5" style="180" customWidth="1"/>
    <col min="17" max="17" width="41.33203125" style="180" customWidth="1"/>
    <col min="18" max="18" width="28" style="180" customWidth="1"/>
    <col min="19" max="19" width="23.6640625" style="180" customWidth="1"/>
    <col min="20" max="24" width="25.6640625" style="180" customWidth="1"/>
    <col min="25" max="25" width="36.5" style="180" customWidth="1"/>
    <col min="26" max="79" width="40.6640625" style="180" customWidth="1"/>
    <col min="80" max="85" width="25.6640625" style="180" customWidth="1"/>
    <col min="86" max="16384" width="9.1640625" style="180"/>
  </cols>
  <sheetData>
    <row r="2" spans="2:25">
      <c r="B2" s="226"/>
      <c r="C2" s="226"/>
      <c r="D2" s="226"/>
      <c r="E2" s="226"/>
      <c r="F2" s="226"/>
      <c r="G2" s="226"/>
      <c r="H2" s="226"/>
      <c r="I2" s="226"/>
      <c r="J2" s="226"/>
      <c r="K2" s="226"/>
      <c r="L2" s="226"/>
      <c r="M2" s="226"/>
      <c r="N2" s="226"/>
    </row>
    <row r="3" spans="2:25" ht="23">
      <c r="B3" s="258"/>
      <c r="C3" s="258"/>
      <c r="D3" s="560"/>
      <c r="E3" s="561"/>
      <c r="F3" s="561"/>
      <c r="G3" s="561"/>
      <c r="H3" s="561"/>
      <c r="I3" s="561"/>
      <c r="J3" s="561"/>
      <c r="K3" s="561"/>
      <c r="L3" s="561"/>
      <c r="M3" s="561"/>
      <c r="N3" s="561"/>
      <c r="T3" s="251" t="s">
        <v>620</v>
      </c>
      <c r="U3" s="226">
        <f>(Lseries2*microhenry2/(res_cap2*nanoF2))^0.5*1/(rload2*ratio2^2)</f>
        <v>0.52778271751726602</v>
      </c>
    </row>
    <row r="4" spans="2:25" ht="17">
      <c r="B4" s="258"/>
      <c r="C4" s="258"/>
      <c r="D4" s="258"/>
      <c r="E4" s="258"/>
      <c r="F4" s="258"/>
      <c r="G4" s="258"/>
      <c r="H4" s="258"/>
      <c r="I4" s="258"/>
      <c r="J4" s="258"/>
      <c r="K4" s="258"/>
      <c r="L4" s="258"/>
      <c r="M4" s="258"/>
      <c r="N4" s="258"/>
      <c r="O4" s="256" t="s">
        <v>524</v>
      </c>
      <c r="Q4" s="255" t="s">
        <v>17</v>
      </c>
      <c r="R4" s="252">
        <v>1E-3</v>
      </c>
      <c r="T4" s="251" t="s">
        <v>464</v>
      </c>
      <c r="U4" s="226">
        <f>2*PI()*switchingf2*1000</f>
        <v>628318.5307179587</v>
      </c>
    </row>
    <row r="5" spans="2:25">
      <c r="B5" s="562"/>
      <c r="C5" s="562"/>
      <c r="D5" s="562"/>
      <c r="E5" s="562"/>
      <c r="F5" s="258"/>
      <c r="G5" s="562"/>
      <c r="H5" s="562"/>
      <c r="I5" s="562"/>
      <c r="J5" s="562"/>
      <c r="K5" s="258"/>
      <c r="L5" s="258"/>
      <c r="M5" s="258"/>
      <c r="N5" s="258"/>
      <c r="O5" s="256" t="s">
        <v>531</v>
      </c>
      <c r="Q5" s="255" t="s">
        <v>621</v>
      </c>
      <c r="R5" s="252">
        <v>9.9999999999999995E-7</v>
      </c>
      <c r="T5" s="251" t="s">
        <v>463</v>
      </c>
      <c r="U5" s="226">
        <f>2*PI()*foutput2*1000</f>
        <v>997509.33610763273</v>
      </c>
    </row>
    <row r="6" spans="2:25">
      <c r="B6" s="257"/>
      <c r="C6" s="256"/>
      <c r="D6" s="256"/>
      <c r="E6" s="256"/>
      <c r="F6" s="226"/>
      <c r="G6" s="257"/>
      <c r="H6" s="256"/>
      <c r="I6" s="256"/>
      <c r="J6" s="256"/>
      <c r="K6" s="226"/>
      <c r="L6" s="226"/>
      <c r="M6" s="226"/>
      <c r="N6" s="226"/>
      <c r="O6" s="256" t="s">
        <v>537</v>
      </c>
      <c r="Q6" s="255" t="s">
        <v>622</v>
      </c>
      <c r="R6" s="252">
        <v>1000</v>
      </c>
      <c r="T6" s="251" t="s">
        <v>623</v>
      </c>
      <c r="U6" s="226">
        <f>magL2/Lseries2</f>
        <v>5.333333333333333</v>
      </c>
      <c r="Y6" s="180" t="s">
        <v>624</v>
      </c>
    </row>
    <row r="7" spans="2:25" ht="17">
      <c r="B7" s="257"/>
      <c r="C7" s="256"/>
      <c r="D7" s="256"/>
      <c r="E7" s="256"/>
      <c r="F7" s="226"/>
      <c r="G7" s="257"/>
      <c r="H7" s="256"/>
      <c r="I7" s="256"/>
      <c r="J7" s="256"/>
      <c r="K7" s="226"/>
      <c r="L7" s="226"/>
      <c r="M7" s="226"/>
      <c r="N7" s="226"/>
      <c r="O7" s="256" t="s">
        <v>544</v>
      </c>
      <c r="Q7" s="255" t="s">
        <v>462</v>
      </c>
      <c r="R7" s="252">
        <v>1E-3</v>
      </c>
      <c r="T7" s="251" t="s">
        <v>625</v>
      </c>
      <c r="U7" s="226">
        <f>ohm_second/ohm_second0</f>
        <v>0.62988736844279736</v>
      </c>
    </row>
    <row r="8" spans="2:25">
      <c r="B8" s="250"/>
      <c r="C8" s="254"/>
      <c r="D8" s="254"/>
      <c r="E8" s="254"/>
      <c r="G8" s="250"/>
      <c r="H8" s="254"/>
      <c r="I8" s="254"/>
      <c r="J8" s="254"/>
      <c r="O8" s="256" t="s">
        <v>552</v>
      </c>
      <c r="Q8" s="255" t="s">
        <v>148</v>
      </c>
      <c r="R8" s="252">
        <v>1E-3</v>
      </c>
      <c r="T8" s="251" t="s">
        <v>626</v>
      </c>
      <c r="U8" s="226">
        <f>8*ratio2^2*rload2/((PI())^2)</f>
        <v>22.979644450082205</v>
      </c>
    </row>
    <row r="9" spans="2:25">
      <c r="B9" s="250"/>
      <c r="C9" s="254"/>
      <c r="D9" s="254"/>
      <c r="E9" s="254"/>
      <c r="G9" s="250"/>
      <c r="H9" s="254"/>
      <c r="I9" s="254"/>
      <c r="J9" s="254"/>
      <c r="O9" s="256" t="s">
        <v>559</v>
      </c>
      <c r="Q9" s="255" t="s">
        <v>627</v>
      </c>
      <c r="R9" s="252">
        <v>1E-3</v>
      </c>
      <c r="T9" s="251" t="s">
        <v>628</v>
      </c>
      <c r="U9" s="226">
        <f>ohm_second*Lseries2*microhenry2-1/(ohm_second*res_cap2*nanoF2)</f>
        <v>-14.32969115742395</v>
      </c>
    </row>
    <row r="10" spans="2:25">
      <c r="B10" s="250"/>
      <c r="C10" s="254"/>
      <c r="D10" s="254"/>
      <c r="E10" s="254"/>
      <c r="G10" s="250"/>
      <c r="H10" s="254"/>
      <c r="I10" s="254"/>
      <c r="J10" s="254"/>
      <c r="O10" s="256" t="s">
        <v>566</v>
      </c>
      <c r="Q10" s="255" t="s">
        <v>461</v>
      </c>
      <c r="R10" s="252">
        <v>9.9999999999999995E-7</v>
      </c>
      <c r="T10" s="251" t="s">
        <v>629</v>
      </c>
      <c r="U10" s="226">
        <f>IF(freq_ratio2&gt;1,Lseries2*microhenry2*(1+1/freq_ratio2^2),Lseries2*microhenry2*(1+1/freq_ratio2^2)+magL2*microhenry2*(1-freq_ratio2))</f>
        <v>8.2415422331418646E-5</v>
      </c>
    </row>
    <row r="11" spans="2:25">
      <c r="B11" s="250"/>
      <c r="C11" s="254"/>
      <c r="D11" s="254"/>
      <c r="E11" s="254"/>
      <c r="G11" s="250"/>
      <c r="H11" s="254"/>
      <c r="I11" s="254"/>
      <c r="J11" s="254"/>
      <c r="O11" s="256" t="s">
        <v>572</v>
      </c>
      <c r="Q11" s="255" t="s">
        <v>460</v>
      </c>
      <c r="R11" s="252">
        <v>9.9999999999999995E-7</v>
      </c>
      <c r="T11" s="251" t="s">
        <v>630</v>
      </c>
      <c r="U11" s="226">
        <f>8*ratio2*rload2*(Coutput2*microF2/(effectiveL2))^0.5/(PI()^2)</f>
        <v>24.389644573299559</v>
      </c>
    </row>
    <row r="12" spans="2:25">
      <c r="B12" s="250"/>
      <c r="C12" s="254"/>
      <c r="D12" s="254"/>
      <c r="E12" s="254"/>
      <c r="G12" s="250"/>
      <c r="H12" s="254"/>
      <c r="I12" s="254"/>
      <c r="J12" s="254"/>
      <c r="O12" s="256" t="s">
        <v>578</v>
      </c>
      <c r="Q12" s="255" t="s">
        <v>563</v>
      </c>
      <c r="R12" s="252">
        <v>9.9999999999999995E-7</v>
      </c>
      <c r="T12" s="251" t="s">
        <v>459</v>
      </c>
      <c r="U12" s="226">
        <f>(8*ratio2^2/(effectiveL2*Coutput2*microhenry2*PI()^2))^0.5</f>
        <v>10292.585081920537</v>
      </c>
    </row>
    <row r="13" spans="2:25">
      <c r="B13" s="250"/>
      <c r="C13" s="254"/>
      <c r="D13" s="254"/>
      <c r="E13" s="254"/>
      <c r="G13" s="250"/>
      <c r="H13" s="254"/>
      <c r="I13" s="254"/>
      <c r="J13" s="254"/>
      <c r="O13" s="256" t="s">
        <v>584</v>
      </c>
      <c r="Q13" s="255" t="s">
        <v>631</v>
      </c>
      <c r="R13" s="252">
        <v>1.0000000000000001E-9</v>
      </c>
      <c r="T13" s="251" t="s">
        <v>458</v>
      </c>
      <c r="U13" s="226">
        <f>(8*ratio2^2/(effectiveL2*Coutput2*microhenry2*PI()^2*(1+Rc_2*miliOhm2*PI()/(rload2*2^1.5))))^0.5</f>
        <v>10284.428938590794</v>
      </c>
    </row>
    <row r="14" spans="2:25">
      <c r="B14" s="250">
        <v>1</v>
      </c>
      <c r="C14" s="254"/>
      <c r="D14" s="254"/>
      <c r="E14" s="254"/>
      <c r="G14" s="250"/>
      <c r="H14" s="254"/>
      <c r="I14" s="254"/>
      <c r="J14" s="254"/>
      <c r="O14" s="256" t="s">
        <v>632</v>
      </c>
      <c r="Q14" s="255" t="s">
        <v>270</v>
      </c>
      <c r="R14" s="252">
        <v>1E-3</v>
      </c>
      <c r="T14" s="251" t="s">
        <v>633</v>
      </c>
      <c r="U14" s="226">
        <f>(rload2+Rc_2*miliOhm2*PI()/(2)^1.5)^0.5*8*ratio2*PI()*(effectiveL2*Coutput2*microF2*rload2)^0.5/(16*2^0.5*ratio2^2*rload2*Coutput2*microF2*Rc_2*miliOhm2+effectiveL2*PI()^3)</f>
        <v>12.556824352017911</v>
      </c>
    </row>
    <row r="15" spans="2:25">
      <c r="B15" s="250">
        <v>1</v>
      </c>
      <c r="C15" s="254"/>
      <c r="D15" s="254"/>
      <c r="E15" s="254"/>
      <c r="G15" s="250"/>
      <c r="H15" s="254"/>
      <c r="I15" s="254"/>
      <c r="J15" s="254"/>
      <c r="O15" s="256" t="s">
        <v>634</v>
      </c>
      <c r="Q15" s="255" t="s">
        <v>635</v>
      </c>
      <c r="R15" s="252">
        <v>9.9999999999999998E-13</v>
      </c>
      <c r="T15" s="251" t="s">
        <v>636</v>
      </c>
      <c r="U15" s="226">
        <f>(Vinput2*Lnratio2*freq_ratio2/(2*ratio2*foutput2*kilihertz2))*((1/(freq_ratio2^2)-freq_ratio2^2)*(PI()^2*Qfactor2*Lnratio2/8)^2-(1+Lnratio2-1/(freq_ratio2^2))*2/(freq_ratio2^2))/((Lnratio2+1-1/freq_ratio2^2)^2+((1/freq_ratio2-freq_ratio2)*Lnratio2*Qfactor2*PI()^2/8)^2)^1.5</f>
        <v>4.5238769027306255E-5</v>
      </c>
    </row>
    <row r="16" spans="2:25">
      <c r="B16" s="250">
        <v>1</v>
      </c>
      <c r="C16" s="254"/>
      <c r="D16" s="254"/>
      <c r="E16" s="254"/>
      <c r="O16" s="256" t="s">
        <v>637</v>
      </c>
      <c r="Q16" s="255" t="s">
        <v>457</v>
      </c>
      <c r="R16" s="252">
        <v>1000000</v>
      </c>
      <c r="T16" s="251" t="s">
        <v>638</v>
      </c>
      <c r="U16" s="226">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-1.3790744872827572E-4</v>
      </c>
    </row>
    <row r="17" spans="1:29">
      <c r="B17" s="250">
        <v>1</v>
      </c>
      <c r="C17" s="254"/>
      <c r="D17" s="254"/>
      <c r="E17" s="254"/>
      <c r="O17" s="256" t="s">
        <v>639</v>
      </c>
      <c r="Q17" s="255" t="s">
        <v>456</v>
      </c>
      <c r="R17" s="252">
        <v>9.9999999999999995E-7</v>
      </c>
      <c r="T17" s="251" t="s">
        <v>640</v>
      </c>
      <c r="U17" s="226">
        <f>Lnratio2/((1+Lnratio2-1/freq_ratio2^2)^2+((1/freq_ratio2-freq_ratio2)*PI()^2*Qfactor2*Lnratio2/8)^2)^0.5</f>
        <v>1.0541131525193539</v>
      </c>
    </row>
    <row r="18" spans="1:29" ht="17">
      <c r="B18" s="250">
        <v>1</v>
      </c>
      <c r="C18" s="254"/>
      <c r="D18" s="254"/>
      <c r="E18" s="254"/>
      <c r="Q18" s="255" t="s">
        <v>455</v>
      </c>
      <c r="R18" s="252">
        <v>1000</v>
      </c>
      <c r="T18" s="251" t="s">
        <v>641</v>
      </c>
      <c r="U18" s="226">
        <f>Lnratio2/(SIN(0.5*freq_ratio2*PI())*((1+Lnratio2-1/freq_ratio2^2)^2+((1/freq_ratio2-freq_ratio2)*PI()^2*Qfactor2*Lnratio2/(8*SIN(0.5*PI()*freq_ratio2)))^2)^0.5)</f>
        <v>1.1579319412257225</v>
      </c>
    </row>
    <row r="19" spans="1:29">
      <c r="B19" s="250">
        <v>1</v>
      </c>
      <c r="C19" s="254"/>
      <c r="D19" s="254"/>
      <c r="E19" s="254"/>
      <c r="Q19" s="255" t="s">
        <v>454</v>
      </c>
      <c r="R19" s="252">
        <v>1.0000000000000001E-9</v>
      </c>
      <c r="T19" s="251" t="s">
        <v>642</v>
      </c>
      <c r="U19" s="226">
        <f>-1/rload2</f>
        <v>-0.7142857142857143</v>
      </c>
    </row>
    <row r="20" spans="1:29">
      <c r="B20" s="250">
        <v>1</v>
      </c>
      <c r="C20" s="254"/>
      <c r="D20" s="254"/>
      <c r="E20" s="254"/>
      <c r="Q20" s="255" t="s">
        <v>643</v>
      </c>
      <c r="R20" s="252">
        <v>1.0000000000000001E-9</v>
      </c>
      <c r="T20" s="251" t="s">
        <v>644</v>
      </c>
      <c r="U20" s="226" t="e">
        <f>2*Vinput2*res_cap2*nanoF2*switchingf2*kilihertz2/(Voutput2*lmabda2)</f>
        <v>#REF!</v>
      </c>
      <c r="W20" s="180" t="s">
        <v>778</v>
      </c>
      <c r="X20" s="180" t="e">
        <f>INDEX(B35:B95,MATCH(0,V35:V95,-1),1)</f>
        <v>#N/A</v>
      </c>
      <c r="Y20" s="180" t="e">
        <f>MATCH(0,V35:V95,-1)</f>
        <v>#N/A</v>
      </c>
    </row>
    <row r="21" spans="1:29">
      <c r="B21" s="250">
        <v>1</v>
      </c>
      <c r="C21" s="254"/>
      <c r="D21" s="254"/>
      <c r="E21" s="254"/>
      <c r="Q21" s="255" t="s">
        <v>453</v>
      </c>
      <c r="R21" s="252">
        <v>9.9999999999999995E-7</v>
      </c>
      <c r="T21" s="251" t="s">
        <v>645</v>
      </c>
      <c r="U21" s="226" t="e">
        <f>Voutput2/(rload2*switchingf2*kilihertz2)+2*junctioncap2*nanoF2*Vinput2^2/Voutput2+0.5*Vinput2*res_cap2*nanoF2*Iramp2/(Voutput2*switchingf2*kilihertz2*CdivH2*picoF2)</f>
        <v>#REF!</v>
      </c>
      <c r="W21" s="180" t="s">
        <v>779</v>
      </c>
      <c r="X21" s="180" t="e">
        <f>INDEX(W35:W95,MATCH(0,V35:V95,-1),1)</f>
        <v>#N/A</v>
      </c>
    </row>
    <row r="22" spans="1:29" ht="17">
      <c r="B22" s="250">
        <v>1</v>
      </c>
      <c r="C22" s="254"/>
      <c r="D22" s="254"/>
      <c r="E22" s="254"/>
      <c r="F22" s="180" t="e">
        <f>IMPRODUCT(Kth_2/(2/rload2-Kfeed2/Gdc_ccm2),IMDIV(COMPLEX(1,Rc_2*Coutput2*microF2*miliOhm2*C35),IMSUM(1,IMPRODUCT(D36,1/omega1_2),IMPRODUCT(D36,D36,1/omega2_2),IMPRODUCT(D36,D36,D36,1/omega3_2))))</f>
        <v>#REF!</v>
      </c>
      <c r="Q22" s="253" t="s">
        <v>452</v>
      </c>
      <c r="R22" s="252">
        <v>1000000</v>
      </c>
      <c r="T22" s="251" t="s">
        <v>646</v>
      </c>
      <c r="U22" s="226">
        <f>Voutput2/(Vinput2*rload2)-2*Vinput2*junctioncap2*nanoF2*switchingf2*kilihertz2/Voutput2</f>
        <v>3.776325274725275E-2</v>
      </c>
    </row>
    <row r="23" spans="1:29">
      <c r="B23" s="250">
        <v>1</v>
      </c>
      <c r="C23" s="254"/>
      <c r="D23" s="254"/>
      <c r="E23" s="254"/>
      <c r="N23" s="180" t="str">
        <f>IMSUM(feedtype2,IMDIV(COMPLEX(1,Rvolt2*Cvolt2*nanoF2*kiliOhm2*C35),IMPRODUCT(Rupper2*kiliOhm2*(Cvolt2*nanoF2+Cforward2*picoF2),COMPLEX(1,Rvolt2*Cvolt2*Cforward2*picoF2*nanoF2*kiliOhm2*C35/(Cvolt2*nanoF2+Cforward2*picoF2)),D35)))</f>
        <v>1.2192242652549-10.6669315003433i</v>
      </c>
      <c r="Q23" s="253" t="s">
        <v>451</v>
      </c>
      <c r="R23" s="252">
        <v>1E-3</v>
      </c>
      <c r="T23" s="251" t="s">
        <v>647</v>
      </c>
      <c r="U23" s="226">
        <f>IF(freq_ratio2&gt;1,Gdc_ccm2,Gdc_dcm2)</f>
        <v>-1.3790744872827572E-4</v>
      </c>
    </row>
    <row r="24" spans="1:29">
      <c r="B24" s="250">
        <v>1</v>
      </c>
      <c r="C24" s="254"/>
      <c r="D24" s="254"/>
      <c r="E24" s="254"/>
      <c r="N24" s="180" t="str">
        <f>IMPRODUCT(-currentransferratio2*RFB_2/(Rfeedforward2),IMDIV(COMPLEX(1,(Rfeedforward2*kiliOhm2+q_Rz_Cz_2*Rzero2)*q_Rz_Cz_2*Czero2*nanoF2*C35),IMPRODUCT(COMPLEX(1,q_Rz_Cz_2*Rzero2*Czero2*nanoF2*C35),COMPLEX(1,C35/(2*PI()*F_roll2*kilihertz2)))))</f>
        <v>-2.20022607731982-0.0031559108379905i</v>
      </c>
      <c r="Q24" s="253" t="s">
        <v>450</v>
      </c>
      <c r="R24" s="252">
        <v>1.0000000000000001E-9</v>
      </c>
      <c r="T24" s="226"/>
      <c r="U24" s="226"/>
    </row>
    <row r="25" spans="1:29">
      <c r="B25" s="250">
        <v>1</v>
      </c>
      <c r="C25" s="250"/>
      <c r="D25" s="250"/>
      <c r="E25" s="250"/>
      <c r="I25" s="180">
        <f>freq_ratio2</f>
        <v>0.62988736844279736</v>
      </c>
      <c r="Q25" s="253" t="s">
        <v>648</v>
      </c>
      <c r="R25" s="226">
        <f>2*miliampere2</f>
        <v>2E-3</v>
      </c>
      <c r="T25" s="251" t="s">
        <v>649</v>
      </c>
      <c r="U25" s="226" t="e">
        <f>(2/rload2-Kfeed2/GainDC2)/(Coutput2*microF2*(1+Rc_2*miliOhm2/rload2)-Kfeed2/(Gdc_dcm2*QpoleL2*omegapole0))</f>
        <v>#REF!</v>
      </c>
    </row>
    <row r="26" spans="1:29">
      <c r="B26" s="250">
        <v>1</v>
      </c>
      <c r="C26" s="250"/>
      <c r="D26" s="250"/>
      <c r="E26" s="250"/>
      <c r="I26" s="180" t="e">
        <f>(Kinput2-Kfeed2*Metccm2/(2*ratio2*Gdc_ccm2))/(2/rload2-Kfeed2/Gdc_ccm2)</f>
        <v>#REF!</v>
      </c>
      <c r="Q26" s="253" t="s">
        <v>650</v>
      </c>
      <c r="R26" s="252">
        <v>256</v>
      </c>
      <c r="T26" s="251" t="s">
        <v>651</v>
      </c>
      <c r="U26" s="226" t="e">
        <f>(Xequiv2^2+Requiv2^2)*(2*Gdc_ccm2/(rload2*Kfeed2)-1)/((Xequiv2^2+Requiv2^2)*(1+Rc_2*miliOhm2/rload2)*(Coutput2*microF2*Gdc_ccm2/Kfeed2)-2*Requiv2*effectiveL2-rload2*Coutput2*Xequiv2^2*microF2-Rc_2*miliOhm2*Coutput2*Requiv2*microF2)</f>
        <v>#REF!</v>
      </c>
    </row>
    <row r="27" spans="1:29">
      <c r="B27" s="250">
        <v>1</v>
      </c>
      <c r="C27" s="250"/>
      <c r="D27" s="250"/>
      <c r="E27" s="250"/>
      <c r="K27" s="180">
        <f>freq_ratio2</f>
        <v>0.62988736844279736</v>
      </c>
      <c r="Q27" s="253" t="s">
        <v>652</v>
      </c>
      <c r="R27" s="226">
        <f>time_load2/Nt_load2</f>
        <v>1.953125E-5</v>
      </c>
      <c r="T27" s="251" t="s">
        <v>653</v>
      </c>
      <c r="U27" s="226" t="e">
        <f>(Xequiv2^2+Requiv2^2)*(1-2*Gdc_ccm2/(Kfeed2*rload2))/(effectiveL2^2+effectiveL2*rload2*Coutput2*Requiv2*microF2+effectiveL2*Rc_2*miliOhm2*Coutput2*Requiv2*microF2)</f>
        <v>#REF!</v>
      </c>
    </row>
    <row r="28" spans="1:29">
      <c r="B28" s="250">
        <v>1</v>
      </c>
      <c r="C28" s="250"/>
      <c r="D28" s="250"/>
      <c r="E28" s="250"/>
      <c r="Q28" s="253" t="s">
        <v>654</v>
      </c>
      <c r="R28" s="252">
        <v>256</v>
      </c>
      <c r="T28" s="251" t="s">
        <v>655</v>
      </c>
      <c r="U28" s="226" t="e">
        <f>(Xequiv2^2+Requiv2^2)*(1-2*Gdc_ccm2/(Kfeed2*rload2))/(effectiveL2^2*rload2*Coutput2*microF2)</f>
        <v>#REF!</v>
      </c>
    </row>
    <row r="29" spans="1:29">
      <c r="B29" s="250"/>
      <c r="C29" s="250"/>
      <c r="D29" s="250"/>
      <c r="E29" s="250"/>
      <c r="Q29" s="253" t="s">
        <v>656</v>
      </c>
      <c r="R29" s="226">
        <v>64</v>
      </c>
      <c r="T29" s="251" t="s">
        <v>657</v>
      </c>
      <c r="U29" s="226" t="e">
        <f>((Xequiv2^2+Requiv2^2)*Gdc_ccm2-Kfeed2*rload2*Xequiv2^2)/(-Kfeed2*rload2*effectiveL2*Requiv2)</f>
        <v>#REF!</v>
      </c>
    </row>
    <row r="30" spans="1:29">
      <c r="B30" s="250"/>
      <c r="C30" s="250"/>
      <c r="D30" s="250"/>
      <c r="E30" s="250"/>
      <c r="F30" s="180">
        <f>Rc_2*Coutput2*microF2*miliOhm2</f>
        <v>3.76E-6</v>
      </c>
      <c r="Q30" s="253" t="s">
        <v>658</v>
      </c>
      <c r="R30" s="252">
        <f>1/(Nt_input*Fline)</f>
        <v>3.1250000000000001E-4</v>
      </c>
      <c r="T30" s="251" t="s">
        <v>449</v>
      </c>
      <c r="U30" s="226" t="e">
        <f>((Xequiv2^2+Requiv2^2)*Gdc_ccm2-Kfeed2*rload2*Xequiv2^2)/(-Kfeed2*rload2*effectiveL2^2)</f>
        <v>#REF!</v>
      </c>
    </row>
    <row r="31" spans="1:29" ht="16" thickBot="1">
      <c r="B31" s="250"/>
      <c r="C31" s="250"/>
      <c r="D31" s="250"/>
      <c r="E31" s="250"/>
      <c r="G31" s="249"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48"/>
      <c r="T31" s="247"/>
    </row>
    <row r="32" spans="1:29">
      <c r="A32" s="563" t="s">
        <v>448</v>
      </c>
      <c r="B32" s="564"/>
      <c r="C32" s="564"/>
      <c r="D32" s="565" t="s">
        <v>659</v>
      </c>
      <c r="E32" s="567" t="s">
        <v>660</v>
      </c>
      <c r="F32" s="568"/>
      <c r="G32" s="568"/>
      <c r="H32" s="569"/>
      <c r="I32" s="570" t="s">
        <v>661</v>
      </c>
      <c r="J32" s="571"/>
      <c r="K32" s="571"/>
      <c r="L32" s="572"/>
      <c r="M32" s="573" t="s">
        <v>662</v>
      </c>
      <c r="N32" s="574"/>
      <c r="O32" s="574"/>
      <c r="P32" s="575"/>
      <c r="Q32" s="567" t="s">
        <v>663</v>
      </c>
      <c r="R32" s="568"/>
      <c r="S32" s="568"/>
      <c r="T32" s="569"/>
      <c r="U32" s="588" t="s">
        <v>664</v>
      </c>
      <c r="V32" s="589"/>
      <c r="W32" s="590"/>
      <c r="X32" s="591" t="s">
        <v>665</v>
      </c>
      <c r="Y32" s="592"/>
      <c r="Z32" s="592"/>
      <c r="AA32" s="567" t="s">
        <v>666</v>
      </c>
      <c r="AB32" s="568"/>
      <c r="AC32" s="568"/>
    </row>
    <row r="33" spans="1:29" ht="27" customHeight="1">
      <c r="A33" s="576" t="s">
        <v>447</v>
      </c>
      <c r="B33" s="245" t="s">
        <v>446</v>
      </c>
      <c r="C33" s="246" t="s">
        <v>354</v>
      </c>
      <c r="D33" s="566"/>
      <c r="E33" s="239" t="s">
        <v>667</v>
      </c>
      <c r="F33" s="577" t="s">
        <v>668</v>
      </c>
      <c r="G33" s="578"/>
      <c r="H33" s="579"/>
      <c r="I33" s="243" t="s">
        <v>669</v>
      </c>
      <c r="J33" s="580" t="s">
        <v>670</v>
      </c>
      <c r="K33" s="581"/>
      <c r="L33" s="582"/>
      <c r="M33" s="241" t="s">
        <v>671</v>
      </c>
      <c r="N33" s="583" t="s">
        <v>672</v>
      </c>
      <c r="O33" s="584"/>
      <c r="P33" s="585"/>
      <c r="Q33" s="239" t="s">
        <v>673</v>
      </c>
      <c r="R33" s="577" t="s">
        <v>674</v>
      </c>
      <c r="S33" s="578"/>
      <c r="T33" s="579"/>
      <c r="U33" s="593" t="s">
        <v>675</v>
      </c>
      <c r="V33" s="594"/>
      <c r="W33" s="594"/>
      <c r="X33" s="586" t="s">
        <v>676</v>
      </c>
      <c r="Y33" s="587"/>
      <c r="Z33" s="587"/>
      <c r="AA33" s="577" t="s">
        <v>672</v>
      </c>
      <c r="AB33" s="578"/>
      <c r="AC33" s="578"/>
    </row>
    <row r="34" spans="1:29">
      <c r="A34" s="576"/>
      <c r="B34" s="245" t="s">
        <v>445</v>
      </c>
      <c r="C34" s="244" t="s">
        <v>677</v>
      </c>
      <c r="D34" s="239" t="s">
        <v>678</v>
      </c>
      <c r="E34" s="239" t="s">
        <v>679</v>
      </c>
      <c r="F34" s="187" t="s">
        <v>680</v>
      </c>
      <c r="G34" s="188" t="s">
        <v>681</v>
      </c>
      <c r="H34" s="187" t="s">
        <v>682</v>
      </c>
      <c r="I34" s="243" t="s">
        <v>683</v>
      </c>
      <c r="J34" s="229" t="s">
        <v>680</v>
      </c>
      <c r="K34" s="242" t="s">
        <v>681</v>
      </c>
      <c r="L34" s="229" t="s">
        <v>682</v>
      </c>
      <c r="M34" s="241" t="s">
        <v>683</v>
      </c>
      <c r="N34" s="228" t="s">
        <v>680</v>
      </c>
      <c r="O34" s="240" t="s">
        <v>681</v>
      </c>
      <c r="P34" s="228" t="s">
        <v>682</v>
      </c>
      <c r="Q34" s="239" t="s">
        <v>683</v>
      </c>
      <c r="R34" s="187"/>
      <c r="S34" s="188" t="s">
        <v>681</v>
      </c>
      <c r="T34" s="187" t="s">
        <v>682</v>
      </c>
      <c r="U34" s="185"/>
      <c r="V34" s="185" t="s">
        <v>684</v>
      </c>
      <c r="W34" s="185" t="s">
        <v>685</v>
      </c>
      <c r="X34" s="227"/>
      <c r="Y34" s="227" t="s">
        <v>684</v>
      </c>
      <c r="Z34" s="227" t="s">
        <v>685</v>
      </c>
      <c r="AA34" s="187"/>
      <c r="AB34" s="187" t="s">
        <v>684</v>
      </c>
      <c r="AC34" s="187" t="s">
        <v>685</v>
      </c>
    </row>
    <row r="35" spans="1:29">
      <c r="A35" s="234">
        <v>-3</v>
      </c>
      <c r="B35" s="233">
        <f>10^A35*10000</f>
        <v>10</v>
      </c>
      <c r="C35" s="232">
        <f>2*PI()*B35</f>
        <v>62.831853071795862</v>
      </c>
      <c r="D35" s="231" t="str">
        <f>COMPLEX(0,C35)</f>
        <v>62.8318530717959i</v>
      </c>
      <c r="E35" s="230" t="e">
        <f t="shared" ref="E35:E66" si="0">IF(freq_ratio2&gt;1,Kth_2/(2/rload2-Kfeed2/Gdc_ccm2),Kth_2/(2/rload2-Kfeed2/Gdc_dcm2))</f>
        <v>#REF!</v>
      </c>
      <c r="F35" s="187"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187" t="e">
        <f>20*LOG(IMABS(F35))</f>
        <v>#REF!</v>
      </c>
      <c r="H35" s="187" t="e">
        <f>(180/PI()*IMARGUMENT(F35))</f>
        <v>#REF!</v>
      </c>
      <c r="I35" s="229" t="e">
        <f>IF(freq_ratio2&gt;1,(Kinput2-Kfeed2*Metccm2/(2*ratio2*Gdc_ccm2))/(2/rload2-Kfeed2/Gdc_ccm2),(Kinput2-Kfeed2*Metccm2/(2*ratio2*Gdc_dcm2))/(2/rload2-Kfeed2/Gdc_dcm2))</f>
        <v>#REF!</v>
      </c>
      <c r="J35" s="229"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29" t="e">
        <f>20*LOG(IMABS(J35))</f>
        <v>#REF!</v>
      </c>
      <c r="L35" s="229" t="e">
        <f>(180/PI()*IMARGUMENT(J35))</f>
        <v>#REF!</v>
      </c>
      <c r="M35" s="228" t="e">
        <f t="shared" ref="M35:M66" si="1">IF(freq_ratio2&gt;1,(1-Kfeed2*rload2*Xequiv2^2/(Gdc_ccm2*(Xequiv2^2+Requiv2^2)))/(2/rload2-Kfeed2/Gdc_ccm2),1/(2/rload2-Kfeed2/Gdc_dcm2))</f>
        <v>#REF!</v>
      </c>
      <c r="N35" s="228"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28" t="e">
        <f>20*LOG(IMABS(N35))</f>
        <v>#REF!</v>
      </c>
      <c r="P35" s="228" t="e">
        <f>(180/PI()*IMARGUMENT(N35))</f>
        <v>#REF!</v>
      </c>
      <c r="Q35" s="187">
        <f t="shared" ref="Q35:Q66" si="3">-currentransferratio2*RFB_2/(Rfeedforward2*(Cvolt2*nanoF2+Cforward2*picoF2*alpha_Cf2)*Rupper2*kiliOhm2)</f>
        <v>-1474.628881071144</v>
      </c>
      <c r="R35" s="18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187">
        <f>20*LOG(IMABS(R35))</f>
        <v>27.466515587986137</v>
      </c>
      <c r="T35" s="187">
        <f>(180/PI()*IMARGUMENT(R35))</f>
        <v>96.6027604446748</v>
      </c>
      <c r="U35" s="185" t="e">
        <f t="shared" ref="U35:U95" si="5">IMPRODUCT(F35,R35)</f>
        <v>#REF!</v>
      </c>
      <c r="V35" s="185" t="e">
        <f>20*LOG(IMABS(U35))</f>
        <v>#REF!</v>
      </c>
      <c r="W35" s="185" t="e">
        <f>(180/PI()*IMARGUMENT(U35))</f>
        <v>#REF!</v>
      </c>
      <c r="X35" s="227" t="e">
        <f t="shared" ref="X35:X95" si="6">IMDIV(J35,IMSUM(1,IMPRODUCT(F35,R35,-1)))</f>
        <v>#REF!</v>
      </c>
      <c r="Y35" s="227" t="e">
        <f>20*LOG(IMABS(X35))</f>
        <v>#REF!</v>
      </c>
      <c r="Z35" s="227" t="e">
        <f>(180/PI()*IMARGUMENT(X35))</f>
        <v>#REF!</v>
      </c>
      <c r="AA35" s="226" t="e">
        <f t="shared" ref="AA35:AA95" si="7">IMDIV(IMPRODUCT(1,N35),IMSUM(1,IMPRODUCT(F35,R35,-1)))</f>
        <v>#REF!</v>
      </c>
      <c r="AB35" s="226" t="e">
        <f>20*LOG(IMABS(AA35))</f>
        <v>#REF!</v>
      </c>
      <c r="AC35" s="226" t="e">
        <f>(180/PI()*IMARGUMENT(AA35))</f>
        <v>#REF!</v>
      </c>
    </row>
    <row r="36" spans="1:29">
      <c r="A36" s="234">
        <v>-2.9</v>
      </c>
      <c r="B36" s="233">
        <f t="shared" ref="B36:B95" si="8">10^A36*10000</f>
        <v>12.589254117941662</v>
      </c>
      <c r="C36" s="232">
        <f t="shared" ref="C36:C95" si="9">2*PI()*B36</f>
        <v>79.100616502201149</v>
      </c>
      <c r="D36" s="231" t="str">
        <f t="shared" ref="D36:D95" si="10">COMPLEX(0,C36)</f>
        <v>79.1006165022011i</v>
      </c>
      <c r="E36" s="230" t="e">
        <f t="shared" si="0"/>
        <v>#REF!</v>
      </c>
      <c r="F36" s="187"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187" t="e">
        <f t="shared" ref="G36:G95" si="12">20*LOG(IMABS(F36))</f>
        <v>#REF!</v>
      </c>
      <c r="H36" s="187" t="e">
        <f t="shared" ref="H36:H95" si="13">(180/PI()*IMARGUMENT(F36))</f>
        <v>#REF!</v>
      </c>
      <c r="I36" s="229" t="e">
        <f t="shared" ref="I36:I66" si="14">IF(freq_ratio2&gt;1,(Kinput2-Kfeed2*Metccm2/(2*ratio2*Gdc_ccm2))/(2/rload2-Kfeed2/Gdc_ccm2),(Kinput2-Kfeed2*Metccm2/(2*ratio2*Gdc_dcm2))/(2/rload2-Kfeed2/Gdc_dcm2))</f>
        <v>#REF!</v>
      </c>
      <c r="J36" s="229"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29" t="e">
        <f t="shared" ref="K36:K95" si="16">20*LOG(IMABS(J36))</f>
        <v>#REF!</v>
      </c>
      <c r="L36" s="229" t="e">
        <f t="shared" ref="L36:L95" si="17">(180/PI()*IMARGUMENT(J36))</f>
        <v>#REF!</v>
      </c>
      <c r="M36" s="228" t="e">
        <f t="shared" si="1"/>
        <v>#REF!</v>
      </c>
      <c r="N36" s="228" t="e">
        <f t="shared" si="2"/>
        <v>#REF!</v>
      </c>
      <c r="O36" s="228" t="e">
        <f t="shared" ref="O36:O95" si="18">20*LOG(IMABS(N36))</f>
        <v>#REF!</v>
      </c>
      <c r="P36" s="228" t="e">
        <f t="shared" ref="P36:P95" si="19">(180/PI()*IMARGUMENT(N36))</f>
        <v>#REF!</v>
      </c>
      <c r="Q36" s="187">
        <f t="shared" si="3"/>
        <v>-1474.628881071144</v>
      </c>
      <c r="R36" s="187" t="str">
        <f t="shared" si="4"/>
        <v>-2.71623727138411+18.6378693278196i</v>
      </c>
      <c r="S36" s="187">
        <f t="shared" ref="S36:S95" si="20">20*LOG(IMABS(R36))</f>
        <v>25.499201001227206</v>
      </c>
      <c r="T36" s="187">
        <f t="shared" ref="T36:T95" si="21">(180/PI()*IMARGUMENT(R36))</f>
        <v>98.291770773481218</v>
      </c>
      <c r="U36" s="185" t="e">
        <f t="shared" si="5"/>
        <v>#REF!</v>
      </c>
      <c r="V36" s="185" t="e">
        <f t="shared" ref="V36:V95" si="22">20*LOG(IMABS(U36))</f>
        <v>#REF!</v>
      </c>
      <c r="W36" s="185" t="e">
        <f t="shared" ref="W36:W95" si="23">(180/PI()*IMARGUMENT(U36))</f>
        <v>#REF!</v>
      </c>
      <c r="X36" s="227" t="e">
        <f t="shared" si="6"/>
        <v>#REF!</v>
      </c>
      <c r="Y36" s="227" t="e">
        <f t="shared" ref="Y36:Y95" si="24">20*LOG(IMABS(X36))</f>
        <v>#REF!</v>
      </c>
      <c r="Z36" s="227" t="e">
        <f t="shared" ref="Z36:Z95" si="25">(180/PI()*IMARGUMENT(X36))</f>
        <v>#REF!</v>
      </c>
      <c r="AA36" s="226" t="e">
        <f t="shared" si="7"/>
        <v>#REF!</v>
      </c>
      <c r="AB36" s="226" t="e">
        <f t="shared" ref="AB36:AB95" si="26">20*LOG(IMABS(AA36))</f>
        <v>#REF!</v>
      </c>
      <c r="AC36" s="226" t="e">
        <f t="shared" ref="AC36:AC95" si="27">(180/PI()*IMARGUMENT(AA36))</f>
        <v>#REF!</v>
      </c>
    </row>
    <row r="37" spans="1:29">
      <c r="A37" s="234">
        <v>-2.8</v>
      </c>
      <c r="B37" s="233">
        <f t="shared" si="8"/>
        <v>15.848931924611135</v>
      </c>
      <c r="C37" s="232">
        <f t="shared" si="9"/>
        <v>99.581776203206161</v>
      </c>
      <c r="D37" s="231" t="str">
        <f t="shared" si="10"/>
        <v>99.5817762032062i</v>
      </c>
      <c r="E37" s="230" t="e">
        <f t="shared" si="0"/>
        <v>#REF!</v>
      </c>
      <c r="F37" s="187" t="e">
        <f t="shared" si="11"/>
        <v>#REF!</v>
      </c>
      <c r="G37" s="187" t="e">
        <f t="shared" si="12"/>
        <v>#REF!</v>
      </c>
      <c r="H37" s="187" t="e">
        <f t="shared" si="13"/>
        <v>#REF!</v>
      </c>
      <c r="I37" s="229" t="e">
        <f t="shared" si="14"/>
        <v>#REF!</v>
      </c>
      <c r="J37" s="229" t="e">
        <f t="shared" si="15"/>
        <v>#REF!</v>
      </c>
      <c r="K37" s="229" t="e">
        <f t="shared" si="16"/>
        <v>#REF!</v>
      </c>
      <c r="L37" s="229" t="e">
        <f t="shared" si="17"/>
        <v>#REF!</v>
      </c>
      <c r="M37" s="228" t="e">
        <f t="shared" si="1"/>
        <v>#REF!</v>
      </c>
      <c r="N37" s="228" t="e">
        <f t="shared" si="2"/>
        <v>#REF!</v>
      </c>
      <c r="O37" s="228" t="e">
        <f t="shared" si="18"/>
        <v>#REF!</v>
      </c>
      <c r="P37" s="228" t="e">
        <f t="shared" si="19"/>
        <v>#REF!</v>
      </c>
      <c r="Q37" s="187">
        <f t="shared" si="3"/>
        <v>-1474.628881071144</v>
      </c>
      <c r="R37" s="187" t="str">
        <f t="shared" si="4"/>
        <v>-2.71624418805944+14.8024600809933i</v>
      </c>
      <c r="S37" s="187">
        <f t="shared" si="20"/>
        <v>23.550505790778704</v>
      </c>
      <c r="T37" s="187">
        <f t="shared" si="21"/>
        <v>100.39806921453919</v>
      </c>
      <c r="U37" s="185" t="e">
        <f t="shared" si="5"/>
        <v>#REF!</v>
      </c>
      <c r="V37" s="185" t="e">
        <f t="shared" si="22"/>
        <v>#REF!</v>
      </c>
      <c r="W37" s="185" t="e">
        <f t="shared" si="23"/>
        <v>#REF!</v>
      </c>
      <c r="X37" s="227" t="e">
        <f t="shared" si="6"/>
        <v>#REF!</v>
      </c>
      <c r="Y37" s="227" t="e">
        <f t="shared" si="24"/>
        <v>#REF!</v>
      </c>
      <c r="Z37" s="227" t="e">
        <f t="shared" si="25"/>
        <v>#REF!</v>
      </c>
      <c r="AA37" s="226" t="e">
        <f t="shared" si="7"/>
        <v>#REF!</v>
      </c>
      <c r="AB37" s="226" t="e">
        <f t="shared" si="26"/>
        <v>#REF!</v>
      </c>
      <c r="AC37" s="226" t="e">
        <f t="shared" si="27"/>
        <v>#REF!</v>
      </c>
    </row>
    <row r="38" spans="1:29">
      <c r="A38" s="234">
        <v>-2.7</v>
      </c>
      <c r="B38" s="233">
        <f t="shared" si="8"/>
        <v>19.95262314968878</v>
      </c>
      <c r="C38" s="232">
        <f t="shared" si="9"/>
        <v>125.36602861381581</v>
      </c>
      <c r="D38" s="231" t="str">
        <f t="shared" si="10"/>
        <v>125.366028613816i</v>
      </c>
      <c r="E38" s="230" t="e">
        <f t="shared" si="0"/>
        <v>#REF!</v>
      </c>
      <c r="F38" s="187" t="e">
        <f t="shared" si="11"/>
        <v>#REF!</v>
      </c>
      <c r="G38" s="187" t="e">
        <f t="shared" si="12"/>
        <v>#REF!</v>
      </c>
      <c r="H38" s="187" t="e">
        <f t="shared" si="13"/>
        <v>#REF!</v>
      </c>
      <c r="I38" s="229" t="e">
        <f t="shared" si="14"/>
        <v>#REF!</v>
      </c>
      <c r="J38" s="229" t="e">
        <f t="shared" si="15"/>
        <v>#REF!</v>
      </c>
      <c r="K38" s="229" t="e">
        <f t="shared" si="16"/>
        <v>#REF!</v>
      </c>
      <c r="L38" s="229" t="e">
        <f t="shared" si="17"/>
        <v>#REF!</v>
      </c>
      <c r="M38" s="228" t="e">
        <f t="shared" si="1"/>
        <v>#REF!</v>
      </c>
      <c r="N38" s="228" t="e">
        <f t="shared" si="2"/>
        <v>#REF!</v>
      </c>
      <c r="O38" s="228" t="e">
        <f t="shared" si="18"/>
        <v>#REF!</v>
      </c>
      <c r="P38" s="228" t="e">
        <f t="shared" si="19"/>
        <v>#REF!</v>
      </c>
      <c r="Q38" s="187">
        <f t="shared" si="3"/>
        <v>-1474.628881071144</v>
      </c>
      <c r="R38" s="187" t="str">
        <f t="shared" si="4"/>
        <v>-2.71625515020334+11.7553358294407i</v>
      </c>
      <c r="S38" s="187">
        <f t="shared" si="20"/>
        <v>21.630598363448406</v>
      </c>
      <c r="T38" s="187">
        <f t="shared" si="21"/>
        <v>103.01074446258744</v>
      </c>
      <c r="U38" s="185" t="e">
        <f t="shared" si="5"/>
        <v>#REF!</v>
      </c>
      <c r="V38" s="185" t="e">
        <f t="shared" si="22"/>
        <v>#REF!</v>
      </c>
      <c r="W38" s="185" t="e">
        <f t="shared" si="23"/>
        <v>#REF!</v>
      </c>
      <c r="X38" s="227" t="e">
        <f t="shared" si="6"/>
        <v>#REF!</v>
      </c>
      <c r="Y38" s="227" t="e">
        <f t="shared" si="24"/>
        <v>#REF!</v>
      </c>
      <c r="Z38" s="227" t="e">
        <f t="shared" si="25"/>
        <v>#REF!</v>
      </c>
      <c r="AA38" s="226" t="e">
        <f t="shared" si="7"/>
        <v>#REF!</v>
      </c>
      <c r="AB38" s="226" t="e">
        <f t="shared" si="26"/>
        <v>#REF!</v>
      </c>
      <c r="AC38" s="226" t="e">
        <f t="shared" si="27"/>
        <v>#REF!</v>
      </c>
    </row>
    <row r="39" spans="1:29">
      <c r="A39" s="234">
        <v>-2.6</v>
      </c>
      <c r="B39" s="233">
        <f t="shared" si="8"/>
        <v>25.118864315095777</v>
      </c>
      <c r="C39" s="232">
        <f t="shared" si="9"/>
        <v>157.82647919764742</v>
      </c>
      <c r="D39" s="231" t="str">
        <f t="shared" si="10"/>
        <v>157.826479197647i</v>
      </c>
      <c r="E39" s="230" t="e">
        <f t="shared" si="0"/>
        <v>#REF!</v>
      </c>
      <c r="F39" s="187" t="e">
        <f t="shared" si="11"/>
        <v>#REF!</v>
      </c>
      <c r="G39" s="187" t="e">
        <f t="shared" si="12"/>
        <v>#REF!</v>
      </c>
      <c r="H39" s="187" t="e">
        <f t="shared" si="13"/>
        <v>#REF!</v>
      </c>
      <c r="I39" s="229" t="e">
        <f t="shared" si="14"/>
        <v>#REF!</v>
      </c>
      <c r="J39" s="229" t="e">
        <f t="shared" si="15"/>
        <v>#REF!</v>
      </c>
      <c r="K39" s="229" t="e">
        <f t="shared" si="16"/>
        <v>#REF!</v>
      </c>
      <c r="L39" s="229" t="e">
        <f t="shared" si="17"/>
        <v>#REF!</v>
      </c>
      <c r="M39" s="228" t="e">
        <f t="shared" si="1"/>
        <v>#REF!</v>
      </c>
      <c r="N39" s="228" t="e">
        <f t="shared" si="2"/>
        <v>#REF!</v>
      </c>
      <c r="O39" s="228" t="e">
        <f t="shared" si="18"/>
        <v>#REF!</v>
      </c>
      <c r="P39" s="228" t="e">
        <f t="shared" si="19"/>
        <v>#REF!</v>
      </c>
      <c r="Q39" s="187">
        <f t="shared" si="3"/>
        <v>-1474.628881071144</v>
      </c>
      <c r="R39" s="187" t="str">
        <f t="shared" si="4"/>
        <v>-2.71627252391052+9.33422611380069i</v>
      </c>
      <c r="S39" s="187">
        <f t="shared" si="20"/>
        <v>19.754589846941471</v>
      </c>
      <c r="T39" s="187">
        <f t="shared" si="21"/>
        <v>106.22506788640257</v>
      </c>
      <c r="U39" s="185" t="e">
        <f t="shared" si="5"/>
        <v>#REF!</v>
      </c>
      <c r="V39" s="185" t="e">
        <f t="shared" si="22"/>
        <v>#REF!</v>
      </c>
      <c r="W39" s="185" t="e">
        <f t="shared" si="23"/>
        <v>#REF!</v>
      </c>
      <c r="X39" s="227" t="e">
        <f t="shared" si="6"/>
        <v>#REF!</v>
      </c>
      <c r="Y39" s="227" t="e">
        <f t="shared" si="24"/>
        <v>#REF!</v>
      </c>
      <c r="Z39" s="227" t="e">
        <f t="shared" si="25"/>
        <v>#REF!</v>
      </c>
      <c r="AA39" s="226" t="e">
        <f t="shared" si="7"/>
        <v>#REF!</v>
      </c>
      <c r="AB39" s="226" t="e">
        <f t="shared" si="26"/>
        <v>#REF!</v>
      </c>
      <c r="AC39" s="226" t="e">
        <f t="shared" si="27"/>
        <v>#REF!</v>
      </c>
    </row>
    <row r="40" spans="1:29">
      <c r="A40" s="234">
        <v>-2.5</v>
      </c>
      <c r="B40" s="233">
        <f t="shared" si="8"/>
        <v>31.622776601683764</v>
      </c>
      <c r="C40" s="232">
        <f t="shared" si="9"/>
        <v>198.69176531592183</v>
      </c>
      <c r="D40" s="231" t="str">
        <f t="shared" si="10"/>
        <v>198.691765315922i</v>
      </c>
      <c r="E40" s="230" t="e">
        <f t="shared" si="0"/>
        <v>#REF!</v>
      </c>
      <c r="F40" s="187" t="e">
        <f t="shared" si="11"/>
        <v>#REF!</v>
      </c>
      <c r="G40" s="187" t="e">
        <f t="shared" si="12"/>
        <v>#REF!</v>
      </c>
      <c r="H40" s="187" t="e">
        <f t="shared" si="13"/>
        <v>#REF!</v>
      </c>
      <c r="I40" s="229" t="e">
        <f t="shared" si="14"/>
        <v>#REF!</v>
      </c>
      <c r="J40" s="229" t="e">
        <f t="shared" si="15"/>
        <v>#REF!</v>
      </c>
      <c r="K40" s="229" t="e">
        <f t="shared" si="16"/>
        <v>#REF!</v>
      </c>
      <c r="L40" s="229" t="e">
        <f t="shared" si="17"/>
        <v>#REF!</v>
      </c>
      <c r="M40" s="228" t="e">
        <f t="shared" si="1"/>
        <v>#REF!</v>
      </c>
      <c r="N40" s="228" t="e">
        <f t="shared" si="2"/>
        <v>#REF!</v>
      </c>
      <c r="O40" s="228" t="e">
        <f t="shared" si="18"/>
        <v>#REF!</v>
      </c>
      <c r="P40" s="228" t="e">
        <f t="shared" si="19"/>
        <v>#REF!</v>
      </c>
      <c r="Q40" s="187">
        <f t="shared" si="3"/>
        <v>-1474.628881071144</v>
      </c>
      <c r="R40" s="187" t="str">
        <f t="shared" si="4"/>
        <v>-2.71630005907927+7.41019804986408i</v>
      </c>
      <c r="S40" s="187">
        <f t="shared" si="20"/>
        <v>17.94413597806572</v>
      </c>
      <c r="T40" s="187">
        <f t="shared" si="21"/>
        <v>110.1310377297491</v>
      </c>
      <c r="U40" s="185" t="e">
        <f t="shared" si="5"/>
        <v>#REF!</v>
      </c>
      <c r="V40" s="185" t="e">
        <f t="shared" si="22"/>
        <v>#REF!</v>
      </c>
      <c r="W40" s="185" t="e">
        <f t="shared" si="23"/>
        <v>#REF!</v>
      </c>
      <c r="X40" s="227" t="e">
        <f t="shared" si="6"/>
        <v>#REF!</v>
      </c>
      <c r="Y40" s="227" t="e">
        <f t="shared" si="24"/>
        <v>#REF!</v>
      </c>
      <c r="Z40" s="227" t="e">
        <f t="shared" si="25"/>
        <v>#REF!</v>
      </c>
      <c r="AA40" s="226" t="e">
        <f t="shared" si="7"/>
        <v>#REF!</v>
      </c>
      <c r="AB40" s="226" t="e">
        <f t="shared" si="26"/>
        <v>#REF!</v>
      </c>
      <c r="AC40" s="226" t="e">
        <f t="shared" si="27"/>
        <v>#REF!</v>
      </c>
    </row>
    <row r="41" spans="1:29">
      <c r="A41" s="234">
        <v>-2.4</v>
      </c>
      <c r="B41" s="233">
        <f t="shared" si="8"/>
        <v>39.81071705534972</v>
      </c>
      <c r="C41" s="232">
        <f t="shared" si="9"/>
        <v>250.13811247045712</v>
      </c>
      <c r="D41" s="231" t="str">
        <f t="shared" si="10"/>
        <v>250.138112470457i</v>
      </c>
      <c r="E41" s="230" t="e">
        <f t="shared" si="0"/>
        <v>#REF!</v>
      </c>
      <c r="F41" s="187" t="e">
        <f t="shared" si="11"/>
        <v>#REF!</v>
      </c>
      <c r="G41" s="187" t="e">
        <f t="shared" si="12"/>
        <v>#REF!</v>
      </c>
      <c r="H41" s="187" t="e">
        <f t="shared" si="13"/>
        <v>#REF!</v>
      </c>
      <c r="I41" s="229" t="e">
        <f t="shared" si="14"/>
        <v>#REF!</v>
      </c>
      <c r="J41" s="229" t="e">
        <f t="shared" si="15"/>
        <v>#REF!</v>
      </c>
      <c r="K41" s="229" t="e">
        <f t="shared" si="16"/>
        <v>#REF!</v>
      </c>
      <c r="L41" s="229" t="e">
        <f t="shared" si="17"/>
        <v>#REF!</v>
      </c>
      <c r="M41" s="228" t="e">
        <f t="shared" si="1"/>
        <v>#REF!</v>
      </c>
      <c r="N41" s="228" t="e">
        <f t="shared" si="2"/>
        <v>#REF!</v>
      </c>
      <c r="O41" s="228" t="e">
        <f t="shared" si="18"/>
        <v>#REF!</v>
      </c>
      <c r="P41" s="228" t="e">
        <f t="shared" si="19"/>
        <v>#REF!</v>
      </c>
      <c r="Q41" s="187">
        <f t="shared" si="3"/>
        <v>-1474.628881071144</v>
      </c>
      <c r="R41" s="187" t="str">
        <f t="shared" si="4"/>
        <v>-2.71634369862335+5.88079020058624i</v>
      </c>
      <c r="S41" s="187">
        <f t="shared" si="20"/>
        <v>16.228584198526214</v>
      </c>
      <c r="T41" s="187">
        <f t="shared" si="21"/>
        <v>114.79226899575373</v>
      </c>
      <c r="U41" s="185" t="e">
        <f t="shared" si="5"/>
        <v>#REF!</v>
      </c>
      <c r="V41" s="185" t="e">
        <f t="shared" si="22"/>
        <v>#REF!</v>
      </c>
      <c r="W41" s="185" t="e">
        <f t="shared" si="23"/>
        <v>#REF!</v>
      </c>
      <c r="X41" s="227" t="e">
        <f t="shared" si="6"/>
        <v>#REF!</v>
      </c>
      <c r="Y41" s="227" t="e">
        <f t="shared" si="24"/>
        <v>#REF!</v>
      </c>
      <c r="Z41" s="227" t="e">
        <f t="shared" si="25"/>
        <v>#REF!</v>
      </c>
      <c r="AA41" s="226" t="e">
        <f t="shared" si="7"/>
        <v>#REF!</v>
      </c>
      <c r="AB41" s="226" t="e">
        <f t="shared" si="26"/>
        <v>#REF!</v>
      </c>
      <c r="AC41" s="226" t="e">
        <f t="shared" si="27"/>
        <v>#REF!</v>
      </c>
    </row>
    <row r="42" spans="1:29">
      <c r="A42" s="234">
        <v>-2.2999999999999998</v>
      </c>
      <c r="B42" s="233">
        <f t="shared" si="8"/>
        <v>50.118723362727209</v>
      </c>
      <c r="C42" s="232">
        <f t="shared" si="9"/>
        <v>314.90522624728584</v>
      </c>
      <c r="D42" s="231" t="str">
        <f t="shared" si="10"/>
        <v>314.905226247286i</v>
      </c>
      <c r="E42" s="230" t="e">
        <f t="shared" si="0"/>
        <v>#REF!</v>
      </c>
      <c r="F42" s="187" t="e">
        <f t="shared" si="11"/>
        <v>#REF!</v>
      </c>
      <c r="G42" s="187" t="e">
        <f t="shared" si="12"/>
        <v>#REF!</v>
      </c>
      <c r="H42" s="187" t="e">
        <f t="shared" si="13"/>
        <v>#REF!</v>
      </c>
      <c r="I42" s="229" t="e">
        <f t="shared" si="14"/>
        <v>#REF!</v>
      </c>
      <c r="J42" s="229" t="e">
        <f t="shared" si="15"/>
        <v>#REF!</v>
      </c>
      <c r="K42" s="229" t="e">
        <f t="shared" si="16"/>
        <v>#REF!</v>
      </c>
      <c r="L42" s="229" t="e">
        <f t="shared" si="17"/>
        <v>#REF!</v>
      </c>
      <c r="M42" s="228" t="e">
        <f t="shared" si="1"/>
        <v>#REF!</v>
      </c>
      <c r="N42" s="228" t="e">
        <f t="shared" si="2"/>
        <v>#REF!</v>
      </c>
      <c r="O42" s="228" t="e">
        <f t="shared" si="18"/>
        <v>#REF!</v>
      </c>
      <c r="P42" s="228" t="e">
        <f t="shared" si="19"/>
        <v>#REF!</v>
      </c>
      <c r="Q42" s="187">
        <f t="shared" si="3"/>
        <v>-1474.628881071144</v>
      </c>
      <c r="R42" s="187" t="str">
        <f t="shared" si="4"/>
        <v>-2.71641286073741+4.66455616735301i</v>
      </c>
      <c r="S42" s="187">
        <f t="shared" si="20"/>
        <v>14.644445815935619</v>
      </c>
      <c r="T42" s="187">
        <f t="shared" si="21"/>
        <v>120.21446114605286</v>
      </c>
      <c r="U42" s="185" t="e">
        <f t="shared" si="5"/>
        <v>#REF!</v>
      </c>
      <c r="V42" s="185" t="e">
        <f t="shared" si="22"/>
        <v>#REF!</v>
      </c>
      <c r="W42" s="185" t="e">
        <f t="shared" si="23"/>
        <v>#REF!</v>
      </c>
      <c r="X42" s="227" t="e">
        <f t="shared" si="6"/>
        <v>#REF!</v>
      </c>
      <c r="Y42" s="227" t="e">
        <f t="shared" si="24"/>
        <v>#REF!</v>
      </c>
      <c r="Z42" s="227" t="e">
        <f t="shared" si="25"/>
        <v>#REF!</v>
      </c>
      <c r="AA42" s="226" t="e">
        <f t="shared" si="7"/>
        <v>#REF!</v>
      </c>
      <c r="AB42" s="226" t="e">
        <f t="shared" si="26"/>
        <v>#REF!</v>
      </c>
      <c r="AC42" s="226" t="e">
        <f t="shared" si="27"/>
        <v>#REF!</v>
      </c>
    </row>
    <row r="43" spans="1:29">
      <c r="A43" s="234">
        <v>-2.2000000000000002</v>
      </c>
      <c r="B43" s="233">
        <f t="shared" si="8"/>
        <v>63.09573444801925</v>
      </c>
      <c r="C43" s="232">
        <f t="shared" si="9"/>
        <v>396.44219162949946</v>
      </c>
      <c r="D43" s="231" t="str">
        <f t="shared" si="10"/>
        <v>396.442191629499i</v>
      </c>
      <c r="E43" s="230" t="e">
        <f t="shared" si="0"/>
        <v>#REF!</v>
      </c>
      <c r="F43" s="187" t="e">
        <f t="shared" si="11"/>
        <v>#REF!</v>
      </c>
      <c r="G43" s="187" t="e">
        <f t="shared" si="12"/>
        <v>#REF!</v>
      </c>
      <c r="H43" s="187" t="e">
        <f t="shared" si="13"/>
        <v>#REF!</v>
      </c>
      <c r="I43" s="229" t="e">
        <f t="shared" si="14"/>
        <v>#REF!</v>
      </c>
      <c r="J43" s="229" t="e">
        <f t="shared" si="15"/>
        <v>#REF!</v>
      </c>
      <c r="K43" s="229" t="e">
        <f t="shared" si="16"/>
        <v>#REF!</v>
      </c>
      <c r="L43" s="229" t="e">
        <f t="shared" si="17"/>
        <v>#REF!</v>
      </c>
      <c r="M43" s="228" t="e">
        <f t="shared" si="1"/>
        <v>#REF!</v>
      </c>
      <c r="N43" s="228" t="e">
        <f t="shared" si="2"/>
        <v>#REF!</v>
      </c>
      <c r="O43" s="228" t="e">
        <f t="shared" si="18"/>
        <v>#REF!</v>
      </c>
      <c r="P43" s="228" t="e">
        <f t="shared" si="19"/>
        <v>#REF!</v>
      </c>
      <c r="Q43" s="187">
        <f t="shared" si="3"/>
        <v>-1474.628881071144</v>
      </c>
      <c r="R43" s="187" t="str">
        <f t="shared" si="4"/>
        <v>-2.71652247052286+3.69672734490938i</v>
      </c>
      <c r="S43" s="187">
        <f t="shared" si="20"/>
        <v>13.231548608708595</v>
      </c>
      <c r="T43" s="187">
        <f t="shared" si="21"/>
        <v>126.31012876003658</v>
      </c>
      <c r="U43" s="185" t="e">
        <f t="shared" si="5"/>
        <v>#REF!</v>
      </c>
      <c r="V43" s="185" t="e">
        <f t="shared" si="22"/>
        <v>#REF!</v>
      </c>
      <c r="W43" s="185" t="e">
        <f t="shared" si="23"/>
        <v>#REF!</v>
      </c>
      <c r="X43" s="227" t="e">
        <f t="shared" si="6"/>
        <v>#REF!</v>
      </c>
      <c r="Y43" s="227" t="e">
        <f t="shared" si="24"/>
        <v>#REF!</v>
      </c>
      <c r="Z43" s="227" t="e">
        <f t="shared" si="25"/>
        <v>#REF!</v>
      </c>
      <c r="AA43" s="226" t="e">
        <f t="shared" si="7"/>
        <v>#REF!</v>
      </c>
      <c r="AB43" s="226" t="e">
        <f t="shared" si="26"/>
        <v>#REF!</v>
      </c>
      <c r="AC43" s="226" t="e">
        <f t="shared" si="27"/>
        <v>#REF!</v>
      </c>
    </row>
    <row r="44" spans="1:29">
      <c r="A44" s="234">
        <v>-2.1</v>
      </c>
      <c r="B44" s="233">
        <f t="shared" si="8"/>
        <v>79.432823472428126</v>
      </c>
      <c r="C44" s="232">
        <f t="shared" si="9"/>
        <v>499.09114934975014</v>
      </c>
      <c r="D44" s="231" t="str">
        <f t="shared" si="10"/>
        <v>499.09114934975i</v>
      </c>
      <c r="E44" s="230" t="e">
        <f t="shared" si="0"/>
        <v>#REF!</v>
      </c>
      <c r="F44" s="187" t="e">
        <f t="shared" si="11"/>
        <v>#REF!</v>
      </c>
      <c r="G44" s="187" t="e">
        <f t="shared" si="12"/>
        <v>#REF!</v>
      </c>
      <c r="H44" s="187" t="e">
        <f t="shared" si="13"/>
        <v>#REF!</v>
      </c>
      <c r="I44" s="229" t="e">
        <f t="shared" si="14"/>
        <v>#REF!</v>
      </c>
      <c r="J44" s="229" t="e">
        <f t="shared" si="15"/>
        <v>#REF!</v>
      </c>
      <c r="K44" s="229" t="e">
        <f t="shared" si="16"/>
        <v>#REF!</v>
      </c>
      <c r="L44" s="229" t="e">
        <f t="shared" si="17"/>
        <v>#REF!</v>
      </c>
      <c r="M44" s="228" t="e">
        <f t="shared" si="1"/>
        <v>#REF!</v>
      </c>
      <c r="N44" s="228" t="e">
        <f t="shared" si="2"/>
        <v>#REF!</v>
      </c>
      <c r="O44" s="228" t="e">
        <f t="shared" si="18"/>
        <v>#REF!</v>
      </c>
      <c r="P44" s="228" t="e">
        <f t="shared" si="19"/>
        <v>#REF!</v>
      </c>
      <c r="Q44" s="187">
        <f t="shared" si="3"/>
        <v>-1474.628881071144</v>
      </c>
      <c r="R44" s="187" t="str">
        <f t="shared" si="4"/>
        <v>-2.71669617832409+2.92576390187852i</v>
      </c>
      <c r="S44" s="187">
        <f t="shared" si="20"/>
        <v>12.02502826036643</v>
      </c>
      <c r="T44" s="187">
        <f t="shared" si="21"/>
        <v>132.8780140744235</v>
      </c>
      <c r="U44" s="185" t="e">
        <f t="shared" si="5"/>
        <v>#REF!</v>
      </c>
      <c r="V44" s="185" t="e">
        <f t="shared" si="22"/>
        <v>#REF!</v>
      </c>
      <c r="W44" s="185" t="e">
        <f t="shared" si="23"/>
        <v>#REF!</v>
      </c>
      <c r="X44" s="227" t="e">
        <f t="shared" si="6"/>
        <v>#REF!</v>
      </c>
      <c r="Y44" s="227" t="e">
        <f t="shared" si="24"/>
        <v>#REF!</v>
      </c>
      <c r="Z44" s="227" t="e">
        <f t="shared" si="25"/>
        <v>#REF!</v>
      </c>
      <c r="AA44" s="226" t="e">
        <f t="shared" si="7"/>
        <v>#REF!</v>
      </c>
      <c r="AB44" s="226" t="e">
        <f t="shared" si="26"/>
        <v>#REF!</v>
      </c>
      <c r="AC44" s="226" t="e">
        <f t="shared" si="27"/>
        <v>#REF!</v>
      </c>
    </row>
    <row r="45" spans="1:29">
      <c r="A45" s="234">
        <v>-2</v>
      </c>
      <c r="B45" s="233">
        <f t="shared" si="8"/>
        <v>100</v>
      </c>
      <c r="C45" s="232">
        <f t="shared" si="9"/>
        <v>628.31853071795865</v>
      </c>
      <c r="D45" s="231" t="str">
        <f t="shared" si="10"/>
        <v>628.318530717959i</v>
      </c>
      <c r="E45" s="230" t="e">
        <f t="shared" si="0"/>
        <v>#REF!</v>
      </c>
      <c r="F45" s="187" t="e">
        <f t="shared" si="11"/>
        <v>#REF!</v>
      </c>
      <c r="G45" s="187" t="e">
        <f t="shared" si="12"/>
        <v>#REF!</v>
      </c>
      <c r="H45" s="187" t="e">
        <f t="shared" si="13"/>
        <v>#REF!</v>
      </c>
      <c r="I45" s="229" t="e">
        <f t="shared" si="14"/>
        <v>#REF!</v>
      </c>
      <c r="J45" s="229" t="e">
        <f t="shared" si="15"/>
        <v>#REF!</v>
      </c>
      <c r="K45" s="229" t="e">
        <f t="shared" si="16"/>
        <v>#REF!</v>
      </c>
      <c r="L45" s="229" t="e">
        <f t="shared" si="17"/>
        <v>#REF!</v>
      </c>
      <c r="M45" s="228" t="e">
        <f t="shared" si="1"/>
        <v>#REF!</v>
      </c>
      <c r="N45" s="228" t="e">
        <f t="shared" si="2"/>
        <v>#REF!</v>
      </c>
      <c r="O45" s="228" t="e">
        <f t="shared" si="18"/>
        <v>#REF!</v>
      </c>
      <c r="P45" s="228" t="e">
        <f t="shared" si="19"/>
        <v>#REF!</v>
      </c>
      <c r="Q45" s="187">
        <f t="shared" si="3"/>
        <v>-1474.628881071144</v>
      </c>
      <c r="R45" s="187" t="str">
        <f t="shared" si="4"/>
        <v>-2.71697145649282+2.31061038587941i</v>
      </c>
      <c r="S45" s="187">
        <f t="shared" si="20"/>
        <v>11.045162767150114</v>
      </c>
      <c r="T45" s="187">
        <f t="shared" si="21"/>
        <v>139.62096322138149</v>
      </c>
      <c r="U45" s="185" t="e">
        <f t="shared" si="5"/>
        <v>#REF!</v>
      </c>
      <c r="V45" s="185" t="e">
        <f t="shared" si="22"/>
        <v>#REF!</v>
      </c>
      <c r="W45" s="185" t="e">
        <f t="shared" si="23"/>
        <v>#REF!</v>
      </c>
      <c r="X45" s="227" t="e">
        <f t="shared" si="6"/>
        <v>#REF!</v>
      </c>
      <c r="Y45" s="227" t="e">
        <f t="shared" si="24"/>
        <v>#REF!</v>
      </c>
      <c r="Z45" s="227" t="e">
        <f t="shared" si="25"/>
        <v>#REF!</v>
      </c>
      <c r="AA45" s="226" t="e">
        <f t="shared" si="7"/>
        <v>#REF!</v>
      </c>
      <c r="AB45" s="226" t="e">
        <f t="shared" si="26"/>
        <v>#REF!</v>
      </c>
      <c r="AC45" s="226" t="e">
        <f t="shared" si="27"/>
        <v>#REF!</v>
      </c>
    </row>
    <row r="46" spans="1:29">
      <c r="A46" s="234">
        <v>-1.9</v>
      </c>
      <c r="B46" s="233">
        <f t="shared" si="8"/>
        <v>125.89254117941664</v>
      </c>
      <c r="C46" s="232">
        <f t="shared" si="9"/>
        <v>791.0061650220116</v>
      </c>
      <c r="D46" s="231" t="str">
        <f t="shared" si="10"/>
        <v>791.006165022012i</v>
      </c>
      <c r="E46" s="230" t="e">
        <f t="shared" si="0"/>
        <v>#REF!</v>
      </c>
      <c r="F46" s="187" t="e">
        <f t="shared" si="11"/>
        <v>#REF!</v>
      </c>
      <c r="G46" s="187" t="e">
        <f t="shared" si="12"/>
        <v>#REF!</v>
      </c>
      <c r="H46" s="187" t="e">
        <f t="shared" si="13"/>
        <v>#REF!</v>
      </c>
      <c r="I46" s="229" t="e">
        <f t="shared" si="14"/>
        <v>#REF!</v>
      </c>
      <c r="J46" s="229" t="e">
        <f t="shared" si="15"/>
        <v>#REF!</v>
      </c>
      <c r="K46" s="229" t="e">
        <f t="shared" si="16"/>
        <v>#REF!</v>
      </c>
      <c r="L46" s="229" t="e">
        <f t="shared" si="17"/>
        <v>#REF!</v>
      </c>
      <c r="M46" s="228" t="e">
        <f t="shared" si="1"/>
        <v>#REF!</v>
      </c>
      <c r="N46" s="228" t="e">
        <f t="shared" si="2"/>
        <v>#REF!</v>
      </c>
      <c r="O46" s="228" t="e">
        <f t="shared" si="18"/>
        <v>#REF!</v>
      </c>
      <c r="P46" s="228" t="e">
        <f t="shared" si="19"/>
        <v>#REF!</v>
      </c>
      <c r="Q46" s="187">
        <f t="shared" si="3"/>
        <v>-1474.628881071144</v>
      </c>
      <c r="R46" s="187" t="str">
        <f t="shared" si="4"/>
        <v>-2.71740766728697+1.81850994747918i</v>
      </c>
      <c r="S46" s="187">
        <f t="shared" si="20"/>
        <v>10.290298198292193</v>
      </c>
      <c r="T46" s="187">
        <f t="shared" si="21"/>
        <v>146.20925996567703</v>
      </c>
      <c r="U46" s="185" t="e">
        <f t="shared" si="5"/>
        <v>#REF!</v>
      </c>
      <c r="V46" s="185" t="e">
        <f t="shared" si="22"/>
        <v>#REF!</v>
      </c>
      <c r="W46" s="185" t="e">
        <f t="shared" si="23"/>
        <v>#REF!</v>
      </c>
      <c r="X46" s="227" t="e">
        <f t="shared" si="6"/>
        <v>#REF!</v>
      </c>
      <c r="Y46" s="227" t="e">
        <f t="shared" si="24"/>
        <v>#REF!</v>
      </c>
      <c r="Z46" s="227" t="e">
        <f t="shared" si="25"/>
        <v>#REF!</v>
      </c>
      <c r="AA46" s="226" t="e">
        <f t="shared" si="7"/>
        <v>#REF!</v>
      </c>
      <c r="AB46" s="226" t="e">
        <f t="shared" si="26"/>
        <v>#REF!</v>
      </c>
      <c r="AC46" s="226" t="e">
        <f t="shared" si="27"/>
        <v>#REF!</v>
      </c>
    </row>
    <row r="47" spans="1:29">
      <c r="A47" s="234">
        <v>-1.8</v>
      </c>
      <c r="B47" s="233">
        <f t="shared" si="8"/>
        <v>158.48931924611125</v>
      </c>
      <c r="C47" s="232">
        <f t="shared" si="9"/>
        <v>995.81776203206107</v>
      </c>
      <c r="D47" s="231" t="str">
        <f t="shared" si="10"/>
        <v>995.817762032061i</v>
      </c>
      <c r="E47" s="230" t="e">
        <f t="shared" si="0"/>
        <v>#REF!</v>
      </c>
      <c r="F47" s="187" t="e">
        <f t="shared" si="11"/>
        <v>#REF!</v>
      </c>
      <c r="G47" s="187" t="e">
        <f t="shared" si="12"/>
        <v>#REF!</v>
      </c>
      <c r="H47" s="187" t="e">
        <f t="shared" si="13"/>
        <v>#REF!</v>
      </c>
      <c r="I47" s="229" t="e">
        <f t="shared" si="14"/>
        <v>#REF!</v>
      </c>
      <c r="J47" s="229" t="e">
        <f t="shared" si="15"/>
        <v>#REF!</v>
      </c>
      <c r="K47" s="229" t="e">
        <f t="shared" si="16"/>
        <v>#REF!</v>
      </c>
      <c r="L47" s="229" t="e">
        <f t="shared" si="17"/>
        <v>#REF!</v>
      </c>
      <c r="M47" s="228" t="e">
        <f t="shared" si="1"/>
        <v>#REF!</v>
      </c>
      <c r="N47" s="228" t="e">
        <f t="shared" si="2"/>
        <v>#REF!</v>
      </c>
      <c r="O47" s="228" t="e">
        <f t="shared" si="18"/>
        <v>#REF!</v>
      </c>
      <c r="P47" s="228" t="e">
        <f t="shared" si="19"/>
        <v>#REF!</v>
      </c>
      <c r="Q47" s="187">
        <f t="shared" si="3"/>
        <v>-1474.628881071144</v>
      </c>
      <c r="R47" s="187" t="str">
        <f t="shared" si="4"/>
        <v>-2.7180988247083+1.42326106787333i</v>
      </c>
      <c r="S47" s="187">
        <f t="shared" si="20"/>
        <v>9.7376188962578798</v>
      </c>
      <c r="T47" s="187">
        <f t="shared" si="21"/>
        <v>152.36237816027662</v>
      </c>
      <c r="U47" s="185" t="e">
        <f t="shared" si="5"/>
        <v>#REF!</v>
      </c>
      <c r="V47" s="185" t="e">
        <f t="shared" si="22"/>
        <v>#REF!</v>
      </c>
      <c r="W47" s="185" t="e">
        <f t="shared" si="23"/>
        <v>#REF!</v>
      </c>
      <c r="X47" s="227" t="e">
        <f t="shared" si="6"/>
        <v>#REF!</v>
      </c>
      <c r="Y47" s="227" t="e">
        <f t="shared" si="24"/>
        <v>#REF!</v>
      </c>
      <c r="Z47" s="227" t="e">
        <f t="shared" si="25"/>
        <v>#REF!</v>
      </c>
      <c r="AA47" s="226" t="e">
        <f t="shared" si="7"/>
        <v>#REF!</v>
      </c>
      <c r="AB47" s="226" t="e">
        <f t="shared" si="26"/>
        <v>#REF!</v>
      </c>
      <c r="AC47" s="226" t="e">
        <f t="shared" si="27"/>
        <v>#REF!</v>
      </c>
    </row>
    <row r="48" spans="1:29">
      <c r="A48" s="234">
        <v>-1.7</v>
      </c>
      <c r="B48" s="233">
        <f t="shared" si="8"/>
        <v>199.52623149688793</v>
      </c>
      <c r="C48" s="232">
        <f t="shared" si="9"/>
        <v>1253.6602861381591</v>
      </c>
      <c r="D48" s="231" t="str">
        <f t="shared" si="10"/>
        <v>1253.66028613816i</v>
      </c>
      <c r="E48" s="230" t="e">
        <f t="shared" si="0"/>
        <v>#REF!</v>
      </c>
      <c r="F48" s="187" t="e">
        <f t="shared" si="11"/>
        <v>#REF!</v>
      </c>
      <c r="G48" s="187" t="e">
        <f t="shared" si="12"/>
        <v>#REF!</v>
      </c>
      <c r="H48" s="187" t="e">
        <f t="shared" si="13"/>
        <v>#REF!</v>
      </c>
      <c r="I48" s="229" t="e">
        <f t="shared" si="14"/>
        <v>#REF!</v>
      </c>
      <c r="J48" s="229" t="e">
        <f t="shared" si="15"/>
        <v>#REF!</v>
      </c>
      <c r="K48" s="229" t="e">
        <f t="shared" si="16"/>
        <v>#REF!</v>
      </c>
      <c r="L48" s="229" t="e">
        <f t="shared" si="17"/>
        <v>#REF!</v>
      </c>
      <c r="M48" s="228" t="e">
        <f t="shared" si="1"/>
        <v>#REF!</v>
      </c>
      <c r="N48" s="228" t="e">
        <f t="shared" si="2"/>
        <v>#REF!</v>
      </c>
      <c r="O48" s="228" t="e">
        <f t="shared" si="18"/>
        <v>#REF!</v>
      </c>
      <c r="P48" s="228" t="e">
        <f t="shared" si="19"/>
        <v>#REF!</v>
      </c>
      <c r="Q48" s="187">
        <f t="shared" si="3"/>
        <v>-1474.628881071144</v>
      </c>
      <c r="R48" s="187" t="str">
        <f t="shared" si="4"/>
        <v>-2.71919375812387+1.10382452286556i</v>
      </c>
      <c r="S48" s="187">
        <f t="shared" si="20"/>
        <v>9.3512637431121153</v>
      </c>
      <c r="T48" s="187">
        <f t="shared" si="21"/>
        <v>157.90588917238119</v>
      </c>
      <c r="U48" s="185" t="e">
        <f t="shared" si="5"/>
        <v>#REF!</v>
      </c>
      <c r="V48" s="185" t="e">
        <f t="shared" si="22"/>
        <v>#REF!</v>
      </c>
      <c r="W48" s="185" t="e">
        <f t="shared" si="23"/>
        <v>#REF!</v>
      </c>
      <c r="X48" s="227" t="e">
        <f t="shared" si="6"/>
        <v>#REF!</v>
      </c>
      <c r="Y48" s="227" t="e">
        <f t="shared" si="24"/>
        <v>#REF!</v>
      </c>
      <c r="Z48" s="227" t="e">
        <f t="shared" si="25"/>
        <v>#REF!</v>
      </c>
      <c r="AA48" s="226" t="e">
        <f t="shared" si="7"/>
        <v>#REF!</v>
      </c>
      <c r="AB48" s="226" t="e">
        <f t="shared" si="26"/>
        <v>#REF!</v>
      </c>
      <c r="AC48" s="226" t="e">
        <f t="shared" si="27"/>
        <v>#REF!</v>
      </c>
    </row>
    <row r="49" spans="1:29">
      <c r="A49" s="234">
        <v>-1.6</v>
      </c>
      <c r="B49" s="233">
        <f t="shared" si="8"/>
        <v>251.1886431509578</v>
      </c>
      <c r="C49" s="232">
        <f t="shared" si="9"/>
        <v>1578.2647919764743</v>
      </c>
      <c r="D49" s="231" t="str">
        <f t="shared" si="10"/>
        <v>1578.26479197647i</v>
      </c>
      <c r="E49" s="230" t="e">
        <f t="shared" si="0"/>
        <v>#REF!</v>
      </c>
      <c r="F49" s="187" t="e">
        <f t="shared" si="11"/>
        <v>#REF!</v>
      </c>
      <c r="G49" s="187" t="e">
        <f t="shared" si="12"/>
        <v>#REF!</v>
      </c>
      <c r="H49" s="187" t="e">
        <f t="shared" si="13"/>
        <v>#REF!</v>
      </c>
      <c r="I49" s="229" t="e">
        <f t="shared" si="14"/>
        <v>#REF!</v>
      </c>
      <c r="J49" s="229" t="e">
        <f t="shared" si="15"/>
        <v>#REF!</v>
      </c>
      <c r="K49" s="229" t="e">
        <f t="shared" si="16"/>
        <v>#REF!</v>
      </c>
      <c r="L49" s="229" t="e">
        <f t="shared" si="17"/>
        <v>#REF!</v>
      </c>
      <c r="M49" s="228" t="e">
        <f t="shared" si="1"/>
        <v>#REF!</v>
      </c>
      <c r="N49" s="228" t="e">
        <f t="shared" si="2"/>
        <v>#REF!</v>
      </c>
      <c r="O49" s="228" t="e">
        <f t="shared" si="18"/>
        <v>#REF!</v>
      </c>
      <c r="P49" s="228" t="e">
        <f t="shared" si="19"/>
        <v>#REF!</v>
      </c>
      <c r="Q49" s="187">
        <f t="shared" si="3"/>
        <v>-1474.628881071144</v>
      </c>
      <c r="R49" s="187" t="str">
        <f t="shared" si="4"/>
        <v>-2.72092791267242+0.843207528326164i</v>
      </c>
      <c r="S49" s="187">
        <f t="shared" si="20"/>
        <v>9.0925896232751118</v>
      </c>
      <c r="T49" s="187">
        <f t="shared" si="21"/>
        <v>162.78194550677884</v>
      </c>
      <c r="U49" s="185" t="e">
        <f t="shared" si="5"/>
        <v>#REF!</v>
      </c>
      <c r="V49" s="185" t="e">
        <f t="shared" si="22"/>
        <v>#REF!</v>
      </c>
      <c r="W49" s="185" t="e">
        <f t="shared" si="23"/>
        <v>#REF!</v>
      </c>
      <c r="X49" s="227" t="e">
        <f t="shared" si="6"/>
        <v>#REF!</v>
      </c>
      <c r="Y49" s="227" t="e">
        <f t="shared" si="24"/>
        <v>#REF!</v>
      </c>
      <c r="Z49" s="227" t="e">
        <f t="shared" si="25"/>
        <v>#REF!</v>
      </c>
      <c r="AA49" s="226" t="e">
        <f t="shared" si="7"/>
        <v>#REF!</v>
      </c>
      <c r="AB49" s="226" t="e">
        <f t="shared" si="26"/>
        <v>#REF!</v>
      </c>
      <c r="AC49" s="226" t="e">
        <f t="shared" si="27"/>
        <v>#REF!</v>
      </c>
    </row>
    <row r="50" spans="1:29">
      <c r="A50" s="234">
        <v>-1.5</v>
      </c>
      <c r="B50" s="233">
        <f t="shared" si="8"/>
        <v>316.22776601683785</v>
      </c>
      <c r="C50" s="232">
        <f t="shared" si="9"/>
        <v>1986.9176531592195</v>
      </c>
      <c r="D50" s="231" t="str">
        <f t="shared" si="10"/>
        <v>1986.91765315922i</v>
      </c>
      <c r="E50" s="230" t="e">
        <f t="shared" si="0"/>
        <v>#REF!</v>
      </c>
      <c r="F50" s="187" t="e">
        <f t="shared" si="11"/>
        <v>#REF!</v>
      </c>
      <c r="G50" s="187" t="e">
        <f t="shared" si="12"/>
        <v>#REF!</v>
      </c>
      <c r="H50" s="187" t="e">
        <f t="shared" si="13"/>
        <v>#REF!</v>
      </c>
      <c r="I50" s="229" t="e">
        <f t="shared" si="14"/>
        <v>#REF!</v>
      </c>
      <c r="J50" s="229" t="e">
        <f t="shared" si="15"/>
        <v>#REF!</v>
      </c>
      <c r="K50" s="229" t="e">
        <f t="shared" si="16"/>
        <v>#REF!</v>
      </c>
      <c r="L50" s="229" t="e">
        <f t="shared" si="17"/>
        <v>#REF!</v>
      </c>
      <c r="M50" s="228" t="e">
        <f t="shared" si="1"/>
        <v>#REF!</v>
      </c>
      <c r="N50" s="228" t="e">
        <f t="shared" si="2"/>
        <v>#REF!</v>
      </c>
      <c r="O50" s="228" t="e">
        <f t="shared" si="18"/>
        <v>#REF!</v>
      </c>
      <c r="P50" s="228" t="e">
        <f t="shared" si="19"/>
        <v>#REF!</v>
      </c>
      <c r="Q50" s="187">
        <f t="shared" si="3"/>
        <v>-1474.628881071144</v>
      </c>
      <c r="R50" s="187" t="str">
        <f t="shared" si="4"/>
        <v>-2.72367335681385+0.62756788393658i</v>
      </c>
      <c r="S50" s="187">
        <f t="shared" si="20"/>
        <v>8.9277546580641758</v>
      </c>
      <c r="T50" s="187">
        <f t="shared" si="21"/>
        <v>167.02480050623689</v>
      </c>
      <c r="U50" s="185" t="e">
        <f t="shared" si="5"/>
        <v>#REF!</v>
      </c>
      <c r="V50" s="185" t="e">
        <f t="shared" si="22"/>
        <v>#REF!</v>
      </c>
      <c r="W50" s="185" t="e">
        <f t="shared" si="23"/>
        <v>#REF!</v>
      </c>
      <c r="X50" s="227" t="e">
        <f t="shared" si="6"/>
        <v>#REF!</v>
      </c>
      <c r="Y50" s="227" t="e">
        <f t="shared" si="24"/>
        <v>#REF!</v>
      </c>
      <c r="Z50" s="227" t="e">
        <f t="shared" si="25"/>
        <v>#REF!</v>
      </c>
      <c r="AA50" s="226" t="e">
        <f t="shared" si="7"/>
        <v>#REF!</v>
      </c>
      <c r="AB50" s="226" t="e">
        <f t="shared" si="26"/>
        <v>#REF!</v>
      </c>
      <c r="AC50" s="226" t="e">
        <f t="shared" si="27"/>
        <v>#REF!</v>
      </c>
    </row>
    <row r="51" spans="1:29">
      <c r="A51" s="234">
        <v>-1.4</v>
      </c>
      <c r="B51" s="233">
        <f t="shared" si="8"/>
        <v>398.10717055349727</v>
      </c>
      <c r="C51" s="232">
        <f t="shared" si="9"/>
        <v>2501.3811247045714</v>
      </c>
      <c r="D51" s="231" t="str">
        <f t="shared" si="10"/>
        <v>2501.38112470457i</v>
      </c>
      <c r="E51" s="230" t="e">
        <f t="shared" si="0"/>
        <v>#REF!</v>
      </c>
      <c r="F51" s="187" t="e">
        <f t="shared" si="11"/>
        <v>#REF!</v>
      </c>
      <c r="G51" s="187" t="e">
        <f t="shared" si="12"/>
        <v>#REF!</v>
      </c>
      <c r="H51" s="187" t="e">
        <f t="shared" si="13"/>
        <v>#REF!</v>
      </c>
      <c r="I51" s="229" t="e">
        <f t="shared" si="14"/>
        <v>#REF!</v>
      </c>
      <c r="J51" s="229" t="e">
        <f t="shared" si="15"/>
        <v>#REF!</v>
      </c>
      <c r="K51" s="229" t="e">
        <f t="shared" si="16"/>
        <v>#REF!</v>
      </c>
      <c r="L51" s="229" t="e">
        <f t="shared" si="17"/>
        <v>#REF!</v>
      </c>
      <c r="M51" s="228" t="e">
        <f t="shared" si="1"/>
        <v>#REF!</v>
      </c>
      <c r="N51" s="228" t="e">
        <f t="shared" si="2"/>
        <v>#REF!</v>
      </c>
      <c r="O51" s="228" t="e">
        <f t="shared" si="18"/>
        <v>#REF!</v>
      </c>
      <c r="P51" s="228" t="e">
        <f t="shared" si="19"/>
        <v>#REF!</v>
      </c>
      <c r="Q51" s="187">
        <f t="shared" si="3"/>
        <v>-1474.628881071144</v>
      </c>
      <c r="R51" s="187" t="str">
        <f t="shared" si="4"/>
        <v>-2.72801705697849+0.445494835164111i</v>
      </c>
      <c r="S51" s="187">
        <f t="shared" si="20"/>
        <v>8.8312420781155883</v>
      </c>
      <c r="T51" s="187">
        <f t="shared" si="21"/>
        <v>170.72526462441843</v>
      </c>
      <c r="U51" s="185" t="e">
        <f t="shared" si="5"/>
        <v>#REF!</v>
      </c>
      <c r="V51" s="185" t="e">
        <f t="shared" si="22"/>
        <v>#REF!</v>
      </c>
      <c r="W51" s="185" t="e">
        <f t="shared" si="23"/>
        <v>#REF!</v>
      </c>
      <c r="X51" s="227" t="e">
        <f t="shared" si="6"/>
        <v>#REF!</v>
      </c>
      <c r="Y51" s="227" t="e">
        <f t="shared" si="24"/>
        <v>#REF!</v>
      </c>
      <c r="Z51" s="227" t="e">
        <f t="shared" si="25"/>
        <v>#REF!</v>
      </c>
      <c r="AA51" s="226" t="e">
        <f t="shared" si="7"/>
        <v>#REF!</v>
      </c>
      <c r="AB51" s="226" t="e">
        <f t="shared" si="26"/>
        <v>#REF!</v>
      </c>
      <c r="AC51" s="226" t="e">
        <f t="shared" si="27"/>
        <v>#REF!</v>
      </c>
    </row>
    <row r="52" spans="1:29">
      <c r="A52" s="234">
        <v>-1.3</v>
      </c>
      <c r="B52" s="233">
        <f t="shared" si="8"/>
        <v>501.18723362727206</v>
      </c>
      <c r="C52" s="232">
        <f t="shared" si="9"/>
        <v>3149.0522624728583</v>
      </c>
      <c r="D52" s="231" t="str">
        <f t="shared" si="10"/>
        <v>3149.05226247286i</v>
      </c>
      <c r="E52" s="230" t="e">
        <f t="shared" si="0"/>
        <v>#REF!</v>
      </c>
      <c r="F52" s="187" t="e">
        <f t="shared" si="11"/>
        <v>#REF!</v>
      </c>
      <c r="G52" s="187" t="e">
        <f t="shared" si="12"/>
        <v>#REF!</v>
      </c>
      <c r="H52" s="187" t="e">
        <f t="shared" si="13"/>
        <v>#REF!</v>
      </c>
      <c r="I52" s="229" t="e">
        <f t="shared" si="14"/>
        <v>#REF!</v>
      </c>
      <c r="J52" s="229" t="e">
        <f t="shared" si="15"/>
        <v>#REF!</v>
      </c>
      <c r="K52" s="229" t="e">
        <f t="shared" si="16"/>
        <v>#REF!</v>
      </c>
      <c r="L52" s="229" t="e">
        <f t="shared" si="17"/>
        <v>#REF!</v>
      </c>
      <c r="M52" s="228" t="e">
        <f t="shared" si="1"/>
        <v>#REF!</v>
      </c>
      <c r="N52" s="228" t="e">
        <f t="shared" si="2"/>
        <v>#REF!</v>
      </c>
      <c r="O52" s="228" t="e">
        <f t="shared" si="18"/>
        <v>#REF!</v>
      </c>
      <c r="P52" s="228" t="e">
        <f t="shared" si="19"/>
        <v>#REF!</v>
      </c>
      <c r="Q52" s="187">
        <f t="shared" si="3"/>
        <v>-1474.628881071144</v>
      </c>
      <c r="R52" s="187" t="str">
        <f t="shared" si="4"/>
        <v>-2.73488248547439+0.287437058741744i</v>
      </c>
      <c r="S52" s="187">
        <f t="shared" si="20"/>
        <v>8.7864828959340997</v>
      </c>
      <c r="T52" s="187">
        <f t="shared" si="21"/>
        <v>174.00022116534029</v>
      </c>
      <c r="U52" s="185" t="e">
        <f t="shared" si="5"/>
        <v>#REF!</v>
      </c>
      <c r="V52" s="185" t="e">
        <f t="shared" si="22"/>
        <v>#REF!</v>
      </c>
      <c r="W52" s="185" t="e">
        <f t="shared" si="23"/>
        <v>#REF!</v>
      </c>
      <c r="X52" s="227" t="e">
        <f t="shared" si="6"/>
        <v>#REF!</v>
      </c>
      <c r="Y52" s="227" t="e">
        <f t="shared" si="24"/>
        <v>#REF!</v>
      </c>
      <c r="Z52" s="227" t="e">
        <f t="shared" si="25"/>
        <v>#REF!</v>
      </c>
      <c r="AA52" s="226" t="e">
        <f t="shared" si="7"/>
        <v>#REF!</v>
      </c>
      <c r="AB52" s="226" t="e">
        <f t="shared" si="26"/>
        <v>#REF!</v>
      </c>
      <c r="AC52" s="226" t="e">
        <f t="shared" si="27"/>
        <v>#REF!</v>
      </c>
    </row>
    <row r="53" spans="1:29">
      <c r="A53" s="234">
        <v>-1.2</v>
      </c>
      <c r="B53" s="233">
        <f t="shared" si="8"/>
        <v>630.95734448019311</v>
      </c>
      <c r="C53" s="232">
        <f t="shared" si="9"/>
        <v>3964.421916294998</v>
      </c>
      <c r="D53" s="231" t="str">
        <f t="shared" si="10"/>
        <v>3964.421916295i</v>
      </c>
      <c r="E53" s="230" t="e">
        <f t="shared" si="0"/>
        <v>#REF!</v>
      </c>
      <c r="F53" s="187" t="e">
        <f t="shared" si="11"/>
        <v>#REF!</v>
      </c>
      <c r="G53" s="187" t="e">
        <f t="shared" si="12"/>
        <v>#REF!</v>
      </c>
      <c r="H53" s="187" t="e">
        <f t="shared" si="13"/>
        <v>#REF!</v>
      </c>
      <c r="I53" s="229" t="e">
        <f t="shared" si="14"/>
        <v>#REF!</v>
      </c>
      <c r="J53" s="229" t="e">
        <f t="shared" si="15"/>
        <v>#REF!</v>
      </c>
      <c r="K53" s="229" t="e">
        <f t="shared" si="16"/>
        <v>#REF!</v>
      </c>
      <c r="L53" s="229" t="e">
        <f t="shared" si="17"/>
        <v>#REF!</v>
      </c>
      <c r="M53" s="228" t="e">
        <f t="shared" si="1"/>
        <v>#REF!</v>
      </c>
      <c r="N53" s="228" t="e">
        <f t="shared" si="2"/>
        <v>#REF!</v>
      </c>
      <c r="O53" s="228" t="e">
        <f t="shared" si="18"/>
        <v>#REF!</v>
      </c>
      <c r="P53" s="228" t="e">
        <f t="shared" si="19"/>
        <v>#REF!</v>
      </c>
      <c r="Q53" s="187">
        <f t="shared" si="3"/>
        <v>-1474.628881071144</v>
      </c>
      <c r="R53" s="187" t="str">
        <f t="shared" si="4"/>
        <v>-2.74571627363361+0.145264259512714i</v>
      </c>
      <c r="S53" s="187">
        <f t="shared" si="20"/>
        <v>8.7852521701523401</v>
      </c>
      <c r="T53" s="187">
        <f t="shared" si="21"/>
        <v>176.97154559132161</v>
      </c>
      <c r="U53" s="185" t="e">
        <f t="shared" si="5"/>
        <v>#REF!</v>
      </c>
      <c r="V53" s="185" t="e">
        <f t="shared" si="22"/>
        <v>#REF!</v>
      </c>
      <c r="W53" s="185" t="e">
        <f t="shared" si="23"/>
        <v>#REF!</v>
      </c>
      <c r="X53" s="227" t="e">
        <f t="shared" si="6"/>
        <v>#REF!</v>
      </c>
      <c r="Y53" s="227" t="e">
        <f t="shared" si="24"/>
        <v>#REF!</v>
      </c>
      <c r="Z53" s="227" t="e">
        <f t="shared" si="25"/>
        <v>#REF!</v>
      </c>
      <c r="AA53" s="226" t="e">
        <f t="shared" si="7"/>
        <v>#REF!</v>
      </c>
      <c r="AB53" s="226" t="e">
        <f t="shared" si="26"/>
        <v>#REF!</v>
      </c>
      <c r="AC53" s="226" t="e">
        <f t="shared" si="27"/>
        <v>#REF!</v>
      </c>
    </row>
    <row r="54" spans="1:29">
      <c r="A54" s="234">
        <v>-1.1000000000000001</v>
      </c>
      <c r="B54" s="233">
        <f t="shared" si="8"/>
        <v>794.32823472428095</v>
      </c>
      <c r="C54" s="232">
        <f t="shared" si="9"/>
        <v>4990.9114934974996</v>
      </c>
      <c r="D54" s="231" t="str">
        <f t="shared" si="10"/>
        <v>4990.9114934975i</v>
      </c>
      <c r="E54" s="230" t="e">
        <f t="shared" si="0"/>
        <v>#REF!</v>
      </c>
      <c r="F54" s="187" t="e">
        <f t="shared" si="11"/>
        <v>#REF!</v>
      </c>
      <c r="G54" s="187" t="e">
        <f t="shared" si="12"/>
        <v>#REF!</v>
      </c>
      <c r="H54" s="187" t="e">
        <f t="shared" si="13"/>
        <v>#REF!</v>
      </c>
      <c r="I54" s="229" t="e">
        <f t="shared" si="14"/>
        <v>#REF!</v>
      </c>
      <c r="J54" s="229" t="e">
        <f t="shared" si="15"/>
        <v>#REF!</v>
      </c>
      <c r="K54" s="229" t="e">
        <f t="shared" si="16"/>
        <v>#REF!</v>
      </c>
      <c r="L54" s="229" t="e">
        <f t="shared" si="17"/>
        <v>#REF!</v>
      </c>
      <c r="M54" s="228" t="e">
        <f t="shared" si="1"/>
        <v>#REF!</v>
      </c>
      <c r="N54" s="228" t="e">
        <f t="shared" si="2"/>
        <v>#REF!</v>
      </c>
      <c r="O54" s="228" t="e">
        <f t="shared" si="18"/>
        <v>#REF!</v>
      </c>
      <c r="P54" s="228" t="e">
        <f t="shared" si="19"/>
        <v>#REF!</v>
      </c>
      <c r="Q54" s="187">
        <f t="shared" si="3"/>
        <v>-1474.628881071144</v>
      </c>
      <c r="R54" s="187" t="str">
        <f t="shared" si="4"/>
        <v>-2.76276903123181+0.0119715688108065i</v>
      </c>
      <c r="S54" s="187">
        <f t="shared" si="20"/>
        <v>8.826973128517162</v>
      </c>
      <c r="T54" s="187">
        <f t="shared" si="21"/>
        <v>179.75172876695109</v>
      </c>
      <c r="U54" s="185" t="e">
        <f t="shared" si="5"/>
        <v>#REF!</v>
      </c>
      <c r="V54" s="185" t="e">
        <f t="shared" si="22"/>
        <v>#REF!</v>
      </c>
      <c r="W54" s="185" t="e">
        <f t="shared" si="23"/>
        <v>#REF!</v>
      </c>
      <c r="X54" s="227" t="e">
        <f t="shared" si="6"/>
        <v>#REF!</v>
      </c>
      <c r="Y54" s="227" t="e">
        <f t="shared" si="24"/>
        <v>#REF!</v>
      </c>
      <c r="Z54" s="227" t="e">
        <f t="shared" si="25"/>
        <v>#REF!</v>
      </c>
      <c r="AA54" s="226" t="e">
        <f t="shared" si="7"/>
        <v>#REF!</v>
      </c>
      <c r="AB54" s="226" t="e">
        <f t="shared" si="26"/>
        <v>#REF!</v>
      </c>
      <c r="AC54" s="226" t="e">
        <f t="shared" si="27"/>
        <v>#REF!</v>
      </c>
    </row>
    <row r="55" spans="1:29" s="235" customFormat="1">
      <c r="A55" s="238">
        <v>-1</v>
      </c>
      <c r="B55" s="237">
        <f t="shared" si="8"/>
        <v>1000</v>
      </c>
      <c r="C55" s="236">
        <f t="shared" si="9"/>
        <v>6283.1853071795858</v>
      </c>
      <c r="D55" s="231" t="str">
        <f t="shared" si="10"/>
        <v>6283.18530717959i</v>
      </c>
      <c r="E55" s="230" t="e">
        <f t="shared" si="0"/>
        <v>#REF!</v>
      </c>
      <c r="F55" s="187" t="e">
        <f t="shared" si="11"/>
        <v>#REF!</v>
      </c>
      <c r="G55" s="187" t="e">
        <f t="shared" si="12"/>
        <v>#REF!</v>
      </c>
      <c r="H55" s="187" t="e">
        <f t="shared" si="13"/>
        <v>#REF!</v>
      </c>
      <c r="I55" s="229" t="e">
        <f t="shared" si="14"/>
        <v>#REF!</v>
      </c>
      <c r="J55" s="229" t="e">
        <f t="shared" si="15"/>
        <v>#REF!</v>
      </c>
      <c r="K55" s="229" t="e">
        <f t="shared" si="16"/>
        <v>#REF!</v>
      </c>
      <c r="L55" s="229" t="e">
        <f t="shared" si="17"/>
        <v>#REF!</v>
      </c>
      <c r="M55" s="228" t="e">
        <f t="shared" si="1"/>
        <v>#REF!</v>
      </c>
      <c r="N55" s="228" t="e">
        <f t="shared" si="2"/>
        <v>#REF!</v>
      </c>
      <c r="O55" s="228" t="e">
        <f t="shared" si="18"/>
        <v>#REF!</v>
      </c>
      <c r="P55" s="228" t="e">
        <f t="shared" si="19"/>
        <v>#REF!</v>
      </c>
      <c r="Q55" s="187">
        <f t="shared" si="3"/>
        <v>-1474.628881071144</v>
      </c>
      <c r="R55" s="187" t="str">
        <f t="shared" si="4"/>
        <v>-2.7895037842448-0.118428016837543i</v>
      </c>
      <c r="S55" s="187">
        <f t="shared" si="20"/>
        <v>8.9183598449062096</v>
      </c>
      <c r="T55" s="187">
        <f t="shared" si="21"/>
        <v>-177.56897507623933</v>
      </c>
      <c r="U55" s="185" t="e">
        <f t="shared" si="5"/>
        <v>#REF!</v>
      </c>
      <c r="V55" s="185" t="e">
        <f t="shared" si="22"/>
        <v>#REF!</v>
      </c>
      <c r="W55" s="185" t="e">
        <f t="shared" si="23"/>
        <v>#REF!</v>
      </c>
      <c r="X55" s="227" t="e">
        <f t="shared" si="6"/>
        <v>#REF!</v>
      </c>
      <c r="Y55" s="227" t="e">
        <f t="shared" si="24"/>
        <v>#REF!</v>
      </c>
      <c r="Z55" s="227" t="e">
        <f t="shared" si="25"/>
        <v>#REF!</v>
      </c>
      <c r="AA55" s="226" t="e">
        <f t="shared" si="7"/>
        <v>#REF!</v>
      </c>
      <c r="AB55" s="226" t="e">
        <f t="shared" si="26"/>
        <v>#REF!</v>
      </c>
      <c r="AC55" s="226" t="e">
        <f t="shared" si="27"/>
        <v>#REF!</v>
      </c>
    </row>
    <row r="56" spans="1:29">
      <c r="A56" s="234">
        <v>-0.9</v>
      </c>
      <c r="B56" s="233">
        <f t="shared" si="8"/>
        <v>1258.9254117941666</v>
      </c>
      <c r="C56" s="232">
        <f t="shared" si="9"/>
        <v>7910.0616502201183</v>
      </c>
      <c r="D56" s="231" t="str">
        <f t="shared" si="10"/>
        <v>7910.06165022012i</v>
      </c>
      <c r="E56" s="230" t="e">
        <f t="shared" si="0"/>
        <v>#REF!</v>
      </c>
      <c r="F56" s="187" t="e">
        <f t="shared" si="11"/>
        <v>#REF!</v>
      </c>
      <c r="G56" s="187" t="e">
        <f t="shared" si="12"/>
        <v>#REF!</v>
      </c>
      <c r="H56" s="187" t="e">
        <f t="shared" si="13"/>
        <v>#REF!</v>
      </c>
      <c r="I56" s="229" t="e">
        <f t="shared" si="14"/>
        <v>#REF!</v>
      </c>
      <c r="J56" s="229" t="e">
        <f t="shared" si="15"/>
        <v>#REF!</v>
      </c>
      <c r="K56" s="229" t="e">
        <f t="shared" si="16"/>
        <v>#REF!</v>
      </c>
      <c r="L56" s="229" t="e">
        <f t="shared" si="17"/>
        <v>#REF!</v>
      </c>
      <c r="M56" s="228" t="e">
        <f t="shared" si="1"/>
        <v>#REF!</v>
      </c>
      <c r="N56" s="228" t="e">
        <f t="shared" si="2"/>
        <v>#REF!</v>
      </c>
      <c r="O56" s="228" t="e">
        <f t="shared" si="18"/>
        <v>#REF!</v>
      </c>
      <c r="P56" s="228" t="e">
        <f t="shared" si="19"/>
        <v>#REF!</v>
      </c>
      <c r="Q56" s="187">
        <f t="shared" si="3"/>
        <v>-1474.628881071144</v>
      </c>
      <c r="R56" s="187" t="str">
        <f t="shared" si="4"/>
        <v>-2.8311553824763-0.250719102848493i</v>
      </c>
      <c r="S56" s="187">
        <f t="shared" si="20"/>
        <v>9.0732002399995189</v>
      </c>
      <c r="T56" s="187">
        <f t="shared" si="21"/>
        <v>-174.93924990247888</v>
      </c>
      <c r="U56" s="185" t="e">
        <f t="shared" si="5"/>
        <v>#REF!</v>
      </c>
      <c r="V56" s="185" t="e">
        <f t="shared" si="22"/>
        <v>#REF!</v>
      </c>
      <c r="W56" s="185" t="e">
        <f t="shared" si="23"/>
        <v>#REF!</v>
      </c>
      <c r="X56" s="227" t="e">
        <f t="shared" si="6"/>
        <v>#REF!</v>
      </c>
      <c r="Y56" s="227" t="e">
        <f t="shared" si="24"/>
        <v>#REF!</v>
      </c>
      <c r="Z56" s="227" t="e">
        <f t="shared" si="25"/>
        <v>#REF!</v>
      </c>
      <c r="AA56" s="226" t="e">
        <f t="shared" si="7"/>
        <v>#REF!</v>
      </c>
      <c r="AB56" s="226" t="e">
        <f t="shared" si="26"/>
        <v>#REF!</v>
      </c>
      <c r="AC56" s="226" t="e">
        <f t="shared" si="27"/>
        <v>#REF!</v>
      </c>
    </row>
    <row r="57" spans="1:29">
      <c r="A57" s="234">
        <v>-0.8</v>
      </c>
      <c r="B57" s="233">
        <f t="shared" si="8"/>
        <v>1584.8931924611131</v>
      </c>
      <c r="C57" s="232">
        <f t="shared" si="9"/>
        <v>9958.1776203206136</v>
      </c>
      <c r="D57" s="231" t="str">
        <f t="shared" si="10"/>
        <v>9958.17762032061i</v>
      </c>
      <c r="E57" s="230" t="e">
        <f t="shared" si="0"/>
        <v>#REF!</v>
      </c>
      <c r="F57" s="187" t="e">
        <f t="shared" si="11"/>
        <v>#REF!</v>
      </c>
      <c r="G57" s="187" t="e">
        <f t="shared" si="12"/>
        <v>#REF!</v>
      </c>
      <c r="H57" s="187" t="e">
        <f t="shared" si="13"/>
        <v>#REF!</v>
      </c>
      <c r="I57" s="229" t="e">
        <f t="shared" si="14"/>
        <v>#REF!</v>
      </c>
      <c r="J57" s="229" t="e">
        <f t="shared" si="15"/>
        <v>#REF!</v>
      </c>
      <c r="K57" s="229" t="e">
        <f t="shared" si="16"/>
        <v>#REF!</v>
      </c>
      <c r="L57" s="229" t="e">
        <f t="shared" si="17"/>
        <v>#REF!</v>
      </c>
      <c r="M57" s="228" t="e">
        <f t="shared" si="1"/>
        <v>#REF!</v>
      </c>
      <c r="N57" s="228" t="e">
        <f t="shared" si="2"/>
        <v>#REF!</v>
      </c>
      <c r="O57" s="228" t="e">
        <f t="shared" si="18"/>
        <v>#REF!</v>
      </c>
      <c r="P57" s="228" t="e">
        <f t="shared" si="19"/>
        <v>#REF!</v>
      </c>
      <c r="Q57" s="187">
        <f t="shared" si="3"/>
        <v>-1474.628881071144</v>
      </c>
      <c r="R57" s="187" t="str">
        <f t="shared" si="4"/>
        <v>-2.89541170356191-0.387813319961766i</v>
      </c>
      <c r="S57" s="187">
        <f t="shared" si="20"/>
        <v>9.3114287285694015</v>
      </c>
      <c r="T57" s="187">
        <f t="shared" si="21"/>
        <v>-172.37117058529336</v>
      </c>
      <c r="U57" s="185" t="e">
        <f t="shared" si="5"/>
        <v>#REF!</v>
      </c>
      <c r="V57" s="185" t="e">
        <f t="shared" si="22"/>
        <v>#REF!</v>
      </c>
      <c r="W57" s="185" t="e">
        <f t="shared" si="23"/>
        <v>#REF!</v>
      </c>
      <c r="X57" s="227" t="e">
        <f t="shared" si="6"/>
        <v>#REF!</v>
      </c>
      <c r="Y57" s="227" t="e">
        <f t="shared" si="24"/>
        <v>#REF!</v>
      </c>
      <c r="Z57" s="227" t="e">
        <f t="shared" si="25"/>
        <v>#REF!</v>
      </c>
      <c r="AA57" s="226" t="e">
        <f t="shared" si="7"/>
        <v>#REF!</v>
      </c>
      <c r="AB57" s="226" t="e">
        <f t="shared" si="26"/>
        <v>#REF!</v>
      </c>
      <c r="AC57" s="226" t="e">
        <f t="shared" si="27"/>
        <v>#REF!</v>
      </c>
    </row>
    <row r="58" spans="1:29">
      <c r="A58" s="234">
        <v>-0.7</v>
      </c>
      <c r="B58" s="233">
        <f t="shared" si="8"/>
        <v>1995.2623149688795</v>
      </c>
      <c r="C58" s="232">
        <f t="shared" si="9"/>
        <v>12536.602861381592</v>
      </c>
      <c r="D58" s="231" t="str">
        <f t="shared" si="10"/>
        <v>12536.6028613816i</v>
      </c>
      <c r="E58" s="230" t="e">
        <f t="shared" si="0"/>
        <v>#REF!</v>
      </c>
      <c r="F58" s="187" t="e">
        <f t="shared" si="11"/>
        <v>#REF!</v>
      </c>
      <c r="G58" s="187" t="e">
        <f t="shared" si="12"/>
        <v>#REF!</v>
      </c>
      <c r="H58" s="187" t="e">
        <f t="shared" si="13"/>
        <v>#REF!</v>
      </c>
      <c r="I58" s="229" t="e">
        <f t="shared" si="14"/>
        <v>#REF!</v>
      </c>
      <c r="J58" s="229" t="e">
        <f t="shared" si="15"/>
        <v>#REF!</v>
      </c>
      <c r="K58" s="229" t="e">
        <f t="shared" si="16"/>
        <v>#REF!</v>
      </c>
      <c r="L58" s="229" t="e">
        <f t="shared" si="17"/>
        <v>#REF!</v>
      </c>
      <c r="M58" s="228" t="e">
        <f t="shared" si="1"/>
        <v>#REF!</v>
      </c>
      <c r="N58" s="228" t="e">
        <f t="shared" si="2"/>
        <v>#REF!</v>
      </c>
      <c r="O58" s="228" t="e">
        <f t="shared" si="18"/>
        <v>#REF!</v>
      </c>
      <c r="P58" s="228" t="e">
        <f t="shared" si="19"/>
        <v>#REF!</v>
      </c>
      <c r="Q58" s="187">
        <f t="shared" si="3"/>
        <v>-1474.628881071144</v>
      </c>
      <c r="R58" s="187" t="str">
        <f t="shared" si="4"/>
        <v>-2.99303400358564-0.529287725331156i</v>
      </c>
      <c r="S58" s="187">
        <f t="shared" si="20"/>
        <v>9.6559667019350464</v>
      </c>
      <c r="T58" s="187">
        <f t="shared" si="21"/>
        <v>-169.97150256663363</v>
      </c>
      <c r="U58" s="185" t="e">
        <f t="shared" si="5"/>
        <v>#REF!</v>
      </c>
      <c r="V58" s="185" t="e">
        <f t="shared" si="22"/>
        <v>#REF!</v>
      </c>
      <c r="W58" s="185" t="e">
        <f t="shared" si="23"/>
        <v>#REF!</v>
      </c>
      <c r="X58" s="227" t="e">
        <f t="shared" si="6"/>
        <v>#REF!</v>
      </c>
      <c r="Y58" s="227" t="e">
        <f t="shared" si="24"/>
        <v>#REF!</v>
      </c>
      <c r="Z58" s="227" t="e">
        <f t="shared" si="25"/>
        <v>#REF!</v>
      </c>
      <c r="AA58" s="226" t="e">
        <f t="shared" si="7"/>
        <v>#REF!</v>
      </c>
      <c r="AB58" s="226" t="e">
        <f t="shared" si="26"/>
        <v>#REF!</v>
      </c>
      <c r="AC58" s="226" t="e">
        <f t="shared" si="27"/>
        <v>#REF!</v>
      </c>
    </row>
    <row r="59" spans="1:29">
      <c r="A59" s="234">
        <v>-0.6</v>
      </c>
      <c r="B59" s="233">
        <f t="shared" si="8"/>
        <v>2511.8864315095802</v>
      </c>
      <c r="C59" s="232">
        <f t="shared" si="9"/>
        <v>15782.647919764757</v>
      </c>
      <c r="D59" s="231" t="str">
        <f t="shared" si="10"/>
        <v>15782.6479197648i</v>
      </c>
      <c r="E59" s="230" t="e">
        <f t="shared" si="0"/>
        <v>#REF!</v>
      </c>
      <c r="F59" s="187" t="e">
        <f t="shared" si="11"/>
        <v>#REF!</v>
      </c>
      <c r="G59" s="187" t="e">
        <f t="shared" si="12"/>
        <v>#REF!</v>
      </c>
      <c r="H59" s="187" t="e">
        <f t="shared" si="13"/>
        <v>#REF!</v>
      </c>
      <c r="I59" s="229" t="e">
        <f t="shared" si="14"/>
        <v>#REF!</v>
      </c>
      <c r="J59" s="229" t="e">
        <f t="shared" si="15"/>
        <v>#REF!</v>
      </c>
      <c r="K59" s="229" t="e">
        <f t="shared" si="16"/>
        <v>#REF!</v>
      </c>
      <c r="L59" s="229" t="e">
        <f t="shared" si="17"/>
        <v>#REF!</v>
      </c>
      <c r="M59" s="228" t="e">
        <f t="shared" si="1"/>
        <v>#REF!</v>
      </c>
      <c r="N59" s="228" t="e">
        <f t="shared" si="2"/>
        <v>#REF!</v>
      </c>
      <c r="O59" s="228" t="e">
        <f t="shared" si="18"/>
        <v>#REF!</v>
      </c>
      <c r="P59" s="228" t="e">
        <f t="shared" si="19"/>
        <v>#REF!</v>
      </c>
      <c r="Q59" s="187">
        <f t="shared" si="3"/>
        <v>-1474.628881071144</v>
      </c>
      <c r="R59" s="187" t="str">
        <f t="shared" si="4"/>
        <v>-3.13788446620628-0.668773378196153i</v>
      </c>
      <c r="S59" s="187">
        <f t="shared" si="20"/>
        <v>10.125663072110097</v>
      </c>
      <c r="T59" s="187">
        <f t="shared" si="21"/>
        <v>-167.9686371129043</v>
      </c>
      <c r="U59" s="185" t="e">
        <f t="shared" si="5"/>
        <v>#REF!</v>
      </c>
      <c r="V59" s="185" t="e">
        <f t="shared" si="22"/>
        <v>#REF!</v>
      </c>
      <c r="W59" s="185" t="e">
        <f t="shared" si="23"/>
        <v>#REF!</v>
      </c>
      <c r="X59" s="227" t="e">
        <f t="shared" si="6"/>
        <v>#REF!</v>
      </c>
      <c r="Y59" s="227" t="e">
        <f t="shared" si="24"/>
        <v>#REF!</v>
      </c>
      <c r="Z59" s="227" t="e">
        <f t="shared" si="25"/>
        <v>#REF!</v>
      </c>
      <c r="AA59" s="226" t="e">
        <f t="shared" si="7"/>
        <v>#REF!</v>
      </c>
      <c r="AB59" s="226" t="e">
        <f t="shared" si="26"/>
        <v>#REF!</v>
      </c>
      <c r="AC59" s="226" t="e">
        <f t="shared" si="27"/>
        <v>#REF!</v>
      </c>
    </row>
    <row r="60" spans="1:29">
      <c r="A60" s="234">
        <v>-0.5</v>
      </c>
      <c r="B60" s="233">
        <f t="shared" si="8"/>
        <v>3162.2776601683795</v>
      </c>
      <c r="C60" s="232">
        <f t="shared" si="9"/>
        <v>19869.176531592202</v>
      </c>
      <c r="D60" s="231" t="str">
        <f t="shared" si="10"/>
        <v>19869.1765315922i</v>
      </c>
      <c r="E60" s="230" t="e">
        <f t="shared" si="0"/>
        <v>#REF!</v>
      </c>
      <c r="F60" s="187" t="e">
        <f t="shared" si="11"/>
        <v>#REF!</v>
      </c>
      <c r="G60" s="187" t="e">
        <f t="shared" si="12"/>
        <v>#REF!</v>
      </c>
      <c r="H60" s="187" t="e">
        <f t="shared" si="13"/>
        <v>#REF!</v>
      </c>
      <c r="I60" s="229" t="e">
        <f t="shared" si="14"/>
        <v>#REF!</v>
      </c>
      <c r="J60" s="229" t="e">
        <f t="shared" si="15"/>
        <v>#REF!</v>
      </c>
      <c r="K60" s="229" t="e">
        <f t="shared" si="16"/>
        <v>#REF!</v>
      </c>
      <c r="L60" s="229" t="e">
        <f t="shared" si="17"/>
        <v>#REF!</v>
      </c>
      <c r="M60" s="228" t="e">
        <f t="shared" si="1"/>
        <v>#REF!</v>
      </c>
      <c r="N60" s="228" t="e">
        <f t="shared" si="2"/>
        <v>#REF!</v>
      </c>
      <c r="O60" s="228" t="e">
        <f t="shared" si="18"/>
        <v>#REF!</v>
      </c>
      <c r="P60" s="228" t="e">
        <f t="shared" si="19"/>
        <v>#REF!</v>
      </c>
      <c r="Q60" s="187">
        <f t="shared" si="3"/>
        <v>-1474.628881071144</v>
      </c>
      <c r="R60" s="187" t="str">
        <f t="shared" si="4"/>
        <v>-3.34521204869549-0.7900864757695i</v>
      </c>
      <c r="S60" s="187">
        <f t="shared" si="20"/>
        <v>10.724219739415357</v>
      </c>
      <c r="T60" s="187">
        <f t="shared" si="21"/>
        <v>-166.71116306253978</v>
      </c>
      <c r="U60" s="185" t="e">
        <f t="shared" si="5"/>
        <v>#REF!</v>
      </c>
      <c r="V60" s="185" t="e">
        <f t="shared" si="22"/>
        <v>#REF!</v>
      </c>
      <c r="W60" s="185" t="e">
        <f t="shared" si="23"/>
        <v>#REF!</v>
      </c>
      <c r="X60" s="227" t="e">
        <f t="shared" si="6"/>
        <v>#REF!</v>
      </c>
      <c r="Y60" s="227" t="e">
        <f t="shared" si="24"/>
        <v>#REF!</v>
      </c>
      <c r="Z60" s="227" t="e">
        <f t="shared" si="25"/>
        <v>#REF!</v>
      </c>
      <c r="AA60" s="226" t="e">
        <f t="shared" si="7"/>
        <v>#REF!</v>
      </c>
      <c r="AB60" s="226" t="e">
        <f t="shared" si="26"/>
        <v>#REF!</v>
      </c>
      <c r="AC60" s="226" t="e">
        <f t="shared" si="27"/>
        <v>#REF!</v>
      </c>
    </row>
    <row r="61" spans="1:29">
      <c r="A61" s="234">
        <v>-0.4</v>
      </c>
      <c r="B61" s="233">
        <f t="shared" si="8"/>
        <v>3981.0717055349719</v>
      </c>
      <c r="C61" s="232">
        <f t="shared" si="9"/>
        <v>25013.811247045713</v>
      </c>
      <c r="D61" s="231" t="str">
        <f t="shared" si="10"/>
        <v>25013.8112470457i</v>
      </c>
      <c r="E61" s="230" t="e">
        <f t="shared" si="0"/>
        <v>#REF!</v>
      </c>
      <c r="F61" s="187" t="e">
        <f t="shared" si="11"/>
        <v>#REF!</v>
      </c>
      <c r="G61" s="187" t="e">
        <f t="shared" si="12"/>
        <v>#REF!</v>
      </c>
      <c r="H61" s="187" t="e">
        <f t="shared" si="13"/>
        <v>#REF!</v>
      </c>
      <c r="I61" s="229" t="e">
        <f t="shared" si="14"/>
        <v>#REF!</v>
      </c>
      <c r="J61" s="229" t="e">
        <f t="shared" si="15"/>
        <v>#REF!</v>
      </c>
      <c r="K61" s="229" t="e">
        <f t="shared" si="16"/>
        <v>#REF!</v>
      </c>
      <c r="L61" s="229" t="e">
        <f t="shared" si="17"/>
        <v>#REF!</v>
      </c>
      <c r="M61" s="228" t="e">
        <f t="shared" si="1"/>
        <v>#REF!</v>
      </c>
      <c r="N61" s="228" t="e">
        <f t="shared" si="2"/>
        <v>#REF!</v>
      </c>
      <c r="O61" s="228" t="e">
        <f t="shared" si="18"/>
        <v>#REF!</v>
      </c>
      <c r="P61" s="228" t="e">
        <f t="shared" si="19"/>
        <v>#REF!</v>
      </c>
      <c r="Q61" s="187">
        <f t="shared" si="3"/>
        <v>-1474.628881071144</v>
      </c>
      <c r="R61" s="187" t="str">
        <f t="shared" si="4"/>
        <v>-3.62637593523357-0.863048733708743i</v>
      </c>
      <c r="S61" s="187">
        <f t="shared" si="20"/>
        <v>11.428727890002516</v>
      </c>
      <c r="T61" s="187">
        <f t="shared" si="21"/>
        <v>-166.61309608040003</v>
      </c>
      <c r="U61" s="185" t="e">
        <f t="shared" si="5"/>
        <v>#REF!</v>
      </c>
      <c r="V61" s="185" t="e">
        <f t="shared" si="22"/>
        <v>#REF!</v>
      </c>
      <c r="W61" s="185" t="e">
        <f t="shared" si="23"/>
        <v>#REF!</v>
      </c>
      <c r="X61" s="227" t="e">
        <f t="shared" si="6"/>
        <v>#REF!</v>
      </c>
      <c r="Y61" s="227" t="e">
        <f t="shared" si="24"/>
        <v>#REF!</v>
      </c>
      <c r="Z61" s="227" t="e">
        <f t="shared" si="25"/>
        <v>#REF!</v>
      </c>
      <c r="AA61" s="226" t="e">
        <f t="shared" si="7"/>
        <v>#REF!</v>
      </c>
      <c r="AB61" s="226" t="e">
        <f t="shared" si="26"/>
        <v>#REF!</v>
      </c>
      <c r="AC61" s="226" t="e">
        <f t="shared" si="27"/>
        <v>#REF!</v>
      </c>
    </row>
    <row r="62" spans="1:29">
      <c r="A62" s="234">
        <v>-0.3</v>
      </c>
      <c r="B62" s="233">
        <f t="shared" si="8"/>
        <v>5011.8723362727224</v>
      </c>
      <c r="C62" s="232">
        <f t="shared" si="9"/>
        <v>31490.522624728597</v>
      </c>
      <c r="D62" s="231" t="str">
        <f t="shared" si="10"/>
        <v>31490.5226247286i</v>
      </c>
      <c r="E62" s="230" t="e">
        <f t="shared" si="0"/>
        <v>#REF!</v>
      </c>
      <c r="F62" s="187" t="e">
        <f t="shared" si="11"/>
        <v>#REF!</v>
      </c>
      <c r="G62" s="187" t="e">
        <f t="shared" si="12"/>
        <v>#REF!</v>
      </c>
      <c r="H62" s="187" t="e">
        <f t="shared" si="13"/>
        <v>#REF!</v>
      </c>
      <c r="I62" s="229" t="e">
        <f t="shared" si="14"/>
        <v>#REF!</v>
      </c>
      <c r="J62" s="229" t="e">
        <f t="shared" si="15"/>
        <v>#REF!</v>
      </c>
      <c r="K62" s="229" t="e">
        <f t="shared" si="16"/>
        <v>#REF!</v>
      </c>
      <c r="L62" s="229" t="e">
        <f t="shared" si="17"/>
        <v>#REF!</v>
      </c>
      <c r="M62" s="228" t="e">
        <f t="shared" si="1"/>
        <v>#REF!</v>
      </c>
      <c r="N62" s="228" t="e">
        <f t="shared" si="2"/>
        <v>#REF!</v>
      </c>
      <c r="O62" s="228" t="e">
        <f t="shared" si="18"/>
        <v>#REF!</v>
      </c>
      <c r="P62" s="228" t="e">
        <f t="shared" si="19"/>
        <v>#REF!</v>
      </c>
      <c r="Q62" s="187">
        <f t="shared" si="3"/>
        <v>-1474.628881071144</v>
      </c>
      <c r="R62" s="187" t="str">
        <f t="shared" si="4"/>
        <v>-3.97849833455969-0.84222081838784i</v>
      </c>
      <c r="S62" s="187">
        <f t="shared" si="20"/>
        <v>12.184773390768749</v>
      </c>
      <c r="T62" s="187">
        <f t="shared" si="21"/>
        <v>-168.0473400627715</v>
      </c>
      <c r="U62" s="185" t="e">
        <f t="shared" si="5"/>
        <v>#REF!</v>
      </c>
      <c r="V62" s="185" t="e">
        <f t="shared" si="22"/>
        <v>#REF!</v>
      </c>
      <c r="W62" s="185" t="e">
        <f t="shared" si="23"/>
        <v>#REF!</v>
      </c>
      <c r="X62" s="227" t="e">
        <f t="shared" si="6"/>
        <v>#REF!</v>
      </c>
      <c r="Y62" s="227" t="e">
        <f t="shared" si="24"/>
        <v>#REF!</v>
      </c>
      <c r="Z62" s="227" t="e">
        <f t="shared" si="25"/>
        <v>#REF!</v>
      </c>
      <c r="AA62" s="226" t="e">
        <f t="shared" si="7"/>
        <v>#REF!</v>
      </c>
      <c r="AB62" s="226" t="e">
        <f t="shared" si="26"/>
        <v>#REF!</v>
      </c>
      <c r="AC62" s="226" t="e">
        <f t="shared" si="27"/>
        <v>#REF!</v>
      </c>
    </row>
    <row r="63" spans="1:29">
      <c r="A63" s="234">
        <v>-0.2</v>
      </c>
      <c r="B63" s="233">
        <f t="shared" si="8"/>
        <v>6309.5734448019321</v>
      </c>
      <c r="C63" s="232">
        <f t="shared" si="9"/>
        <v>39644.219162949987</v>
      </c>
      <c r="D63" s="231" t="str">
        <f t="shared" si="10"/>
        <v>39644.21916295i</v>
      </c>
      <c r="E63" s="230" t="e">
        <f t="shared" si="0"/>
        <v>#REF!</v>
      </c>
      <c r="F63" s="187" t="e">
        <f t="shared" si="11"/>
        <v>#REF!</v>
      </c>
      <c r="G63" s="187" t="e">
        <f t="shared" si="12"/>
        <v>#REF!</v>
      </c>
      <c r="H63" s="187" t="e">
        <f t="shared" si="13"/>
        <v>#REF!</v>
      </c>
      <c r="I63" s="229" t="e">
        <f t="shared" si="14"/>
        <v>#REF!</v>
      </c>
      <c r="J63" s="229" t="e">
        <f t="shared" si="15"/>
        <v>#REF!</v>
      </c>
      <c r="K63" s="229" t="e">
        <f t="shared" si="16"/>
        <v>#REF!</v>
      </c>
      <c r="L63" s="229" t="e">
        <f t="shared" si="17"/>
        <v>#REF!</v>
      </c>
      <c r="M63" s="228" t="e">
        <f t="shared" si="1"/>
        <v>#REF!</v>
      </c>
      <c r="N63" s="228" t="e">
        <f t="shared" si="2"/>
        <v>#REF!</v>
      </c>
      <c r="O63" s="228" t="e">
        <f t="shared" si="18"/>
        <v>#REF!</v>
      </c>
      <c r="P63" s="228" t="e">
        <f t="shared" si="19"/>
        <v>#REF!</v>
      </c>
      <c r="Q63" s="187">
        <f t="shared" si="3"/>
        <v>-1474.628881071144</v>
      </c>
      <c r="R63" s="187" t="str">
        <f t="shared" si="4"/>
        <v>-4.37079509248785-0.674192820718087i</v>
      </c>
      <c r="S63" s="187">
        <f t="shared" si="20"/>
        <v>12.913330063562958</v>
      </c>
      <c r="T63" s="187">
        <f t="shared" si="21"/>
        <v>-171.23126516363669</v>
      </c>
      <c r="U63" s="185" t="e">
        <f t="shared" si="5"/>
        <v>#REF!</v>
      </c>
      <c r="V63" s="185" t="e">
        <f t="shared" si="22"/>
        <v>#REF!</v>
      </c>
      <c r="W63" s="185" t="e">
        <f t="shared" si="23"/>
        <v>#REF!</v>
      </c>
      <c r="X63" s="227" t="e">
        <f t="shared" si="6"/>
        <v>#REF!</v>
      </c>
      <c r="Y63" s="227" t="e">
        <f t="shared" si="24"/>
        <v>#REF!</v>
      </c>
      <c r="Z63" s="227" t="e">
        <f t="shared" si="25"/>
        <v>#REF!</v>
      </c>
      <c r="AA63" s="226" t="e">
        <f t="shared" si="7"/>
        <v>#REF!</v>
      </c>
      <c r="AB63" s="226" t="e">
        <f t="shared" si="26"/>
        <v>#REF!</v>
      </c>
      <c r="AC63" s="226" t="e">
        <f t="shared" si="27"/>
        <v>#REF!</v>
      </c>
    </row>
    <row r="64" spans="1:29">
      <c r="A64" s="234">
        <v>-0.1</v>
      </c>
      <c r="B64" s="233">
        <f t="shared" si="8"/>
        <v>7943.2823472428145</v>
      </c>
      <c r="C64" s="232">
        <f t="shared" si="9"/>
        <v>49909.114934975027</v>
      </c>
      <c r="D64" s="231" t="str">
        <f t="shared" si="10"/>
        <v>49909.114934975i</v>
      </c>
      <c r="E64" s="230" t="e">
        <f t="shared" si="0"/>
        <v>#REF!</v>
      </c>
      <c r="F64" s="187" t="e">
        <f t="shared" si="11"/>
        <v>#REF!</v>
      </c>
      <c r="G64" s="187" t="e">
        <f t="shared" si="12"/>
        <v>#REF!</v>
      </c>
      <c r="H64" s="187" t="e">
        <f t="shared" si="13"/>
        <v>#REF!</v>
      </c>
      <c r="I64" s="229" t="e">
        <f t="shared" si="14"/>
        <v>#REF!</v>
      </c>
      <c r="J64" s="229" t="e">
        <f t="shared" si="15"/>
        <v>#REF!</v>
      </c>
      <c r="K64" s="229" t="e">
        <f t="shared" si="16"/>
        <v>#REF!</v>
      </c>
      <c r="L64" s="229" t="e">
        <f t="shared" si="17"/>
        <v>#REF!</v>
      </c>
      <c r="M64" s="228" t="e">
        <f t="shared" si="1"/>
        <v>#REF!</v>
      </c>
      <c r="N64" s="228" t="e">
        <f t="shared" si="2"/>
        <v>#REF!</v>
      </c>
      <c r="O64" s="228" t="e">
        <f t="shared" si="18"/>
        <v>#REF!</v>
      </c>
      <c r="P64" s="228" t="e">
        <f t="shared" si="19"/>
        <v>#REF!</v>
      </c>
      <c r="Q64" s="187">
        <f t="shared" si="3"/>
        <v>-1474.628881071144</v>
      </c>
      <c r="R64" s="187" t="str">
        <f t="shared" si="4"/>
        <v>-4.7358406272134-0.317441302076207i</v>
      </c>
      <c r="S64" s="187">
        <f t="shared" si="20"/>
        <v>13.527410557731939</v>
      </c>
      <c r="T64" s="187">
        <f t="shared" si="21"/>
        <v>-176.16522554715871</v>
      </c>
      <c r="U64" s="185" t="e">
        <f t="shared" si="5"/>
        <v>#REF!</v>
      </c>
      <c r="V64" s="185" t="e">
        <f t="shared" si="22"/>
        <v>#REF!</v>
      </c>
      <c r="W64" s="185" t="e">
        <f t="shared" si="23"/>
        <v>#REF!</v>
      </c>
      <c r="X64" s="227" t="e">
        <f t="shared" si="6"/>
        <v>#REF!</v>
      </c>
      <c r="Y64" s="227" t="e">
        <f t="shared" si="24"/>
        <v>#REF!</v>
      </c>
      <c r="Z64" s="227" t="e">
        <f t="shared" si="25"/>
        <v>#REF!</v>
      </c>
      <c r="AA64" s="226" t="e">
        <f t="shared" si="7"/>
        <v>#REF!</v>
      </c>
      <c r="AB64" s="226" t="e">
        <f t="shared" si="26"/>
        <v>#REF!</v>
      </c>
      <c r="AC64" s="226" t="e">
        <f t="shared" si="27"/>
        <v>#REF!</v>
      </c>
    </row>
    <row r="65" spans="1:29">
      <c r="A65" s="234">
        <v>0</v>
      </c>
      <c r="B65" s="233">
        <f t="shared" si="8"/>
        <v>10000</v>
      </c>
      <c r="C65" s="232">
        <f t="shared" si="9"/>
        <v>62831.853071795864</v>
      </c>
      <c r="D65" s="231" t="str">
        <f t="shared" si="10"/>
        <v>62831.8530717959i</v>
      </c>
      <c r="E65" s="230" t="e">
        <f t="shared" si="0"/>
        <v>#REF!</v>
      </c>
      <c r="F65" s="187" t="e">
        <f t="shared" si="11"/>
        <v>#REF!</v>
      </c>
      <c r="G65" s="187" t="e">
        <f t="shared" si="12"/>
        <v>#REF!</v>
      </c>
      <c r="H65" s="187" t="e">
        <f t="shared" si="13"/>
        <v>#REF!</v>
      </c>
      <c r="I65" s="229" t="e">
        <f t="shared" si="14"/>
        <v>#REF!</v>
      </c>
      <c r="J65" s="229" t="e">
        <f t="shared" si="15"/>
        <v>#REF!</v>
      </c>
      <c r="K65" s="229" t="e">
        <f t="shared" si="16"/>
        <v>#REF!</v>
      </c>
      <c r="L65" s="229" t="e">
        <f t="shared" si="17"/>
        <v>#REF!</v>
      </c>
      <c r="M65" s="228" t="e">
        <f t="shared" si="1"/>
        <v>#REF!</v>
      </c>
      <c r="N65" s="228" t="e">
        <f t="shared" si="2"/>
        <v>#REF!</v>
      </c>
      <c r="O65" s="228" t="e">
        <f t="shared" si="18"/>
        <v>#REF!</v>
      </c>
      <c r="P65" s="228" t="e">
        <f t="shared" si="19"/>
        <v>#REF!</v>
      </c>
      <c r="Q65" s="187">
        <f t="shared" si="3"/>
        <v>-1474.628881071144</v>
      </c>
      <c r="R65" s="187" t="str">
        <f t="shared" si="4"/>
        <v>-4.97757967807358+0.230697557354168i</v>
      </c>
      <c r="S65" s="187">
        <f t="shared" si="20"/>
        <v>13.94968338176832</v>
      </c>
      <c r="T65" s="187">
        <f t="shared" si="21"/>
        <v>177.34639222355833</v>
      </c>
      <c r="U65" s="185" t="e">
        <f t="shared" si="5"/>
        <v>#REF!</v>
      </c>
      <c r="V65" s="185" t="e">
        <f t="shared" si="22"/>
        <v>#REF!</v>
      </c>
      <c r="W65" s="185" t="e">
        <f t="shared" si="23"/>
        <v>#REF!</v>
      </c>
      <c r="X65" s="227" t="e">
        <f t="shared" si="6"/>
        <v>#REF!</v>
      </c>
      <c r="Y65" s="227" t="e">
        <f t="shared" si="24"/>
        <v>#REF!</v>
      </c>
      <c r="Z65" s="227" t="e">
        <f t="shared" si="25"/>
        <v>#REF!</v>
      </c>
      <c r="AA65" s="226" t="e">
        <f t="shared" si="7"/>
        <v>#REF!</v>
      </c>
      <c r="AB65" s="226" t="e">
        <f t="shared" si="26"/>
        <v>#REF!</v>
      </c>
      <c r="AC65" s="226" t="e">
        <f t="shared" si="27"/>
        <v>#REF!</v>
      </c>
    </row>
    <row r="66" spans="1:29">
      <c r="A66" s="234">
        <v>0.1</v>
      </c>
      <c r="B66" s="233">
        <f t="shared" si="8"/>
        <v>12589.254117941673</v>
      </c>
      <c r="C66" s="232">
        <f t="shared" si="9"/>
        <v>79100.616502201228</v>
      </c>
      <c r="D66" s="231" t="str">
        <f t="shared" si="10"/>
        <v>79100.6165022012i</v>
      </c>
      <c r="E66" s="230" t="e">
        <f t="shared" si="0"/>
        <v>#REF!</v>
      </c>
      <c r="F66" s="187" t="e">
        <f t="shared" si="11"/>
        <v>#REF!</v>
      </c>
      <c r="G66" s="187" t="e">
        <f t="shared" si="12"/>
        <v>#REF!</v>
      </c>
      <c r="H66" s="187" t="e">
        <f t="shared" si="13"/>
        <v>#REF!</v>
      </c>
      <c r="I66" s="229" t="e">
        <f t="shared" si="14"/>
        <v>#REF!</v>
      </c>
      <c r="J66" s="229" t="e">
        <f t="shared" si="15"/>
        <v>#REF!</v>
      </c>
      <c r="K66" s="229" t="e">
        <f t="shared" si="16"/>
        <v>#REF!</v>
      </c>
      <c r="L66" s="229" t="e">
        <f t="shared" si="17"/>
        <v>#REF!</v>
      </c>
      <c r="M66" s="228" t="e">
        <f t="shared" si="1"/>
        <v>#REF!</v>
      </c>
      <c r="N66" s="228" t="e">
        <f t="shared" si="2"/>
        <v>#REF!</v>
      </c>
      <c r="O66" s="228" t="e">
        <f t="shared" si="18"/>
        <v>#REF!</v>
      </c>
      <c r="P66" s="228" t="e">
        <f t="shared" si="19"/>
        <v>#REF!</v>
      </c>
      <c r="Q66" s="187">
        <f t="shared" si="3"/>
        <v>-1474.628881071144</v>
      </c>
      <c r="R66" s="187" t="str">
        <f t="shared" si="4"/>
        <v>-4.99958001451871+0.915951403373983i</v>
      </c>
      <c r="S66" s="187">
        <f t="shared" si="20"/>
        <v>14.122045540183819</v>
      </c>
      <c r="T66" s="187">
        <f t="shared" si="21"/>
        <v>169.61821909092615</v>
      </c>
      <c r="U66" s="185" t="e">
        <f t="shared" si="5"/>
        <v>#REF!</v>
      </c>
      <c r="V66" s="185" t="e">
        <f t="shared" si="22"/>
        <v>#REF!</v>
      </c>
      <c r="W66" s="185" t="e">
        <f t="shared" si="23"/>
        <v>#REF!</v>
      </c>
      <c r="X66" s="227" t="e">
        <f t="shared" si="6"/>
        <v>#REF!</v>
      </c>
      <c r="Y66" s="227" t="e">
        <f t="shared" si="24"/>
        <v>#REF!</v>
      </c>
      <c r="Z66" s="227" t="e">
        <f t="shared" si="25"/>
        <v>#REF!</v>
      </c>
      <c r="AA66" s="226" t="e">
        <f t="shared" si="7"/>
        <v>#REF!</v>
      </c>
      <c r="AB66" s="226" t="e">
        <f t="shared" si="26"/>
        <v>#REF!</v>
      </c>
      <c r="AC66" s="226" t="e">
        <f t="shared" si="27"/>
        <v>#REF!</v>
      </c>
    </row>
    <row r="67" spans="1:29">
      <c r="A67" s="234">
        <v>0.2</v>
      </c>
      <c r="B67" s="233">
        <f t="shared" si="8"/>
        <v>15848.931924611135</v>
      </c>
      <c r="C67" s="232">
        <f t="shared" si="9"/>
        <v>99581.776203206173</v>
      </c>
      <c r="D67" s="231" t="str">
        <f t="shared" si="10"/>
        <v>99581.7762032062i</v>
      </c>
      <c r="E67" s="230" t="e">
        <f t="shared" ref="E67:E95" si="28">IF(freq_ratio2&gt;1,Kth_2/(2/rload2-Kfeed2/Gdc_ccm2),Kth_2/(2/rload2-Kfeed2/Gdc_dcm2))</f>
        <v>#REF!</v>
      </c>
      <c r="F67" s="187"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187" t="e">
        <f t="shared" si="12"/>
        <v>#REF!</v>
      </c>
      <c r="H67" s="187" t="e">
        <f t="shared" si="13"/>
        <v>#REF!</v>
      </c>
      <c r="I67" s="229" t="e">
        <f t="shared" ref="I67:I95" si="30">IF(freq_ratio2&gt;1,(Kinput2-Kfeed2*Metccm2/(2*ratio2*Gdc_ccm2))/(2/rload2-Kfeed2/Gdc_ccm2),(Kinput2-Kfeed2*Metccm2/(2*ratio2*Gdc_dcm2))/(2/rload2-Kfeed2/Gdc_dcm2))</f>
        <v>#REF!</v>
      </c>
      <c r="J67" s="229"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29" t="e">
        <f t="shared" si="16"/>
        <v>#REF!</v>
      </c>
      <c r="L67" s="229" t="e">
        <f t="shared" si="17"/>
        <v>#REF!</v>
      </c>
      <c r="M67" s="228" t="e">
        <f t="shared" ref="M67:M95" si="32">IF(freq_ratio2&gt;1,(1-Kfeed2*rload2*Xequiv2^2/(Gdc_ccm2*(Xequiv2^2+Requiv2^2)))/(2/rload2-Kfeed2/Gdc_ccm2),1/(2/rload2-Kfeed2/Gdc_dcm2))</f>
        <v>#REF!</v>
      </c>
      <c r="N67" s="228"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28" t="e">
        <f t="shared" si="18"/>
        <v>#REF!</v>
      </c>
      <c r="P67" s="228" t="e">
        <f t="shared" si="19"/>
        <v>#REF!</v>
      </c>
      <c r="Q67" s="187">
        <f t="shared" ref="Q67:Q95" si="34">-currentransferratio2*RFB_2/(Rfeedforward2*(Cvolt2*nanoF2+Cforward2*picoF2*alpha_Cf2)*Rupper2*kiliOhm2)</f>
        <v>-1474.628881071144</v>
      </c>
      <c r="R67" s="18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187">
        <f t="shared" si="20"/>
        <v>14.005078478340556</v>
      </c>
      <c r="T67" s="187">
        <f t="shared" si="21"/>
        <v>161.01271547434311</v>
      </c>
      <c r="U67" s="185" t="e">
        <f t="shared" si="5"/>
        <v>#REF!</v>
      </c>
      <c r="V67" s="185" t="e">
        <f t="shared" si="22"/>
        <v>#REF!</v>
      </c>
      <c r="W67" s="185" t="e">
        <f t="shared" si="23"/>
        <v>#REF!</v>
      </c>
      <c r="X67" s="227" t="e">
        <f t="shared" si="6"/>
        <v>#REF!</v>
      </c>
      <c r="Y67" s="227" t="e">
        <f t="shared" si="24"/>
        <v>#REF!</v>
      </c>
      <c r="Z67" s="227" t="e">
        <f t="shared" si="25"/>
        <v>#REF!</v>
      </c>
      <c r="AA67" s="226" t="e">
        <f t="shared" si="7"/>
        <v>#REF!</v>
      </c>
      <c r="AB67" s="226" t="e">
        <f t="shared" si="26"/>
        <v>#REF!</v>
      </c>
      <c r="AC67" s="226" t="e">
        <f t="shared" si="27"/>
        <v>#REF!</v>
      </c>
    </row>
    <row r="68" spans="1:29">
      <c r="A68" s="234">
        <v>0.3</v>
      </c>
      <c r="B68" s="233">
        <f t="shared" si="8"/>
        <v>19952.623149688796</v>
      </c>
      <c r="C68" s="232">
        <f t="shared" si="9"/>
        <v>125366.02861381591</v>
      </c>
      <c r="D68" s="231" t="str">
        <f t="shared" si="10"/>
        <v>125366.028613816i</v>
      </c>
      <c r="E68" s="230" t="e">
        <f t="shared" si="28"/>
        <v>#REF!</v>
      </c>
      <c r="F68" s="187" t="e">
        <f t="shared" si="29"/>
        <v>#REF!</v>
      </c>
      <c r="G68" s="187" t="e">
        <f t="shared" si="12"/>
        <v>#REF!</v>
      </c>
      <c r="H68" s="187" t="e">
        <f t="shared" si="13"/>
        <v>#REF!</v>
      </c>
      <c r="I68" s="229" t="e">
        <f t="shared" si="30"/>
        <v>#REF!</v>
      </c>
      <c r="J68" s="229" t="e">
        <f t="shared" si="31"/>
        <v>#REF!</v>
      </c>
      <c r="K68" s="229" t="e">
        <f t="shared" si="16"/>
        <v>#REF!</v>
      </c>
      <c r="L68" s="229" t="e">
        <f t="shared" si="17"/>
        <v>#REF!</v>
      </c>
      <c r="M68" s="228" t="e">
        <f t="shared" si="32"/>
        <v>#REF!</v>
      </c>
      <c r="N68" s="228" t="e">
        <f t="shared" si="33"/>
        <v>#REF!</v>
      </c>
      <c r="O68" s="228" t="e">
        <f t="shared" si="18"/>
        <v>#REF!</v>
      </c>
      <c r="P68" s="228" t="e">
        <f t="shared" si="19"/>
        <v>#REF!</v>
      </c>
      <c r="Q68" s="187">
        <f t="shared" si="34"/>
        <v>-1474.628881071144</v>
      </c>
      <c r="R68" s="187" t="str">
        <f t="shared" si="35"/>
        <v>-4.21006734389943+2.24632212649915i</v>
      </c>
      <c r="S68" s="187">
        <f t="shared" si="20"/>
        <v>13.573750490988502</v>
      </c>
      <c r="T68" s="187">
        <f t="shared" si="21"/>
        <v>151.91741788506371</v>
      </c>
      <c r="U68" s="185" t="e">
        <f t="shared" si="5"/>
        <v>#REF!</v>
      </c>
      <c r="V68" s="185" t="e">
        <f t="shared" si="22"/>
        <v>#REF!</v>
      </c>
      <c r="W68" s="185" t="e">
        <f t="shared" si="23"/>
        <v>#REF!</v>
      </c>
      <c r="X68" s="227" t="e">
        <f t="shared" si="6"/>
        <v>#REF!</v>
      </c>
      <c r="Y68" s="227" t="e">
        <f t="shared" si="24"/>
        <v>#REF!</v>
      </c>
      <c r="Z68" s="227" t="e">
        <f t="shared" si="25"/>
        <v>#REF!</v>
      </c>
      <c r="AA68" s="226" t="e">
        <f t="shared" si="7"/>
        <v>#REF!</v>
      </c>
      <c r="AB68" s="226" t="e">
        <f t="shared" si="26"/>
        <v>#REF!</v>
      </c>
      <c r="AC68" s="226" t="e">
        <f t="shared" si="27"/>
        <v>#REF!</v>
      </c>
    </row>
    <row r="69" spans="1:29">
      <c r="A69" s="234">
        <v>0.4</v>
      </c>
      <c r="B69" s="233">
        <f t="shared" si="8"/>
        <v>25118.864315095805</v>
      </c>
      <c r="C69" s="232">
        <f t="shared" si="9"/>
        <v>157826.4791976476</v>
      </c>
      <c r="D69" s="231" t="str">
        <f t="shared" si="10"/>
        <v>157826.479197648i</v>
      </c>
      <c r="E69" s="230" t="e">
        <f t="shared" si="28"/>
        <v>#REF!</v>
      </c>
      <c r="F69" s="187" t="e">
        <f t="shared" si="29"/>
        <v>#REF!</v>
      </c>
      <c r="G69" s="187" t="e">
        <f t="shared" si="12"/>
        <v>#REF!</v>
      </c>
      <c r="H69" s="187" t="e">
        <f t="shared" si="13"/>
        <v>#REF!</v>
      </c>
      <c r="I69" s="229" t="e">
        <f t="shared" si="30"/>
        <v>#REF!</v>
      </c>
      <c r="J69" s="229" t="e">
        <f t="shared" si="31"/>
        <v>#REF!</v>
      </c>
      <c r="K69" s="229" t="e">
        <f t="shared" si="16"/>
        <v>#REF!</v>
      </c>
      <c r="L69" s="229" t="e">
        <f t="shared" si="17"/>
        <v>#REF!</v>
      </c>
      <c r="M69" s="228" t="e">
        <f t="shared" si="32"/>
        <v>#REF!</v>
      </c>
      <c r="N69" s="228" t="e">
        <f t="shared" si="33"/>
        <v>#REF!</v>
      </c>
      <c r="O69" s="228" t="e">
        <f t="shared" si="18"/>
        <v>#REF!</v>
      </c>
      <c r="P69" s="228" t="e">
        <f t="shared" si="19"/>
        <v>#REF!</v>
      </c>
      <c r="Q69" s="187">
        <f t="shared" si="34"/>
        <v>-1474.628881071144</v>
      </c>
      <c r="R69" s="187" t="str">
        <f t="shared" si="35"/>
        <v>-3.48198503912871+2.64726247425169i</v>
      </c>
      <c r="S69" s="187">
        <f t="shared" si="20"/>
        <v>12.817653302904763</v>
      </c>
      <c r="T69" s="187">
        <f t="shared" si="21"/>
        <v>142.75521840025817</v>
      </c>
      <c r="U69" s="185" t="e">
        <f t="shared" si="5"/>
        <v>#REF!</v>
      </c>
      <c r="V69" s="185" t="e">
        <f t="shared" si="22"/>
        <v>#REF!</v>
      </c>
      <c r="W69" s="185" t="e">
        <f t="shared" si="23"/>
        <v>#REF!</v>
      </c>
      <c r="X69" s="227" t="e">
        <f t="shared" si="6"/>
        <v>#REF!</v>
      </c>
      <c r="Y69" s="227" t="e">
        <f t="shared" si="24"/>
        <v>#REF!</v>
      </c>
      <c r="Z69" s="227" t="e">
        <f t="shared" si="25"/>
        <v>#REF!</v>
      </c>
      <c r="AA69" s="226" t="e">
        <f t="shared" si="7"/>
        <v>#REF!</v>
      </c>
      <c r="AB69" s="226" t="e">
        <f t="shared" si="26"/>
        <v>#REF!</v>
      </c>
      <c r="AC69" s="226" t="e">
        <f t="shared" si="27"/>
        <v>#REF!</v>
      </c>
    </row>
    <row r="70" spans="1:29">
      <c r="A70" s="234">
        <v>0.5</v>
      </c>
      <c r="B70" s="233">
        <f t="shared" si="8"/>
        <v>31622.776601683796</v>
      </c>
      <c r="C70" s="232">
        <f t="shared" si="9"/>
        <v>198691.76531592204</v>
      </c>
      <c r="D70" s="231" t="str">
        <f t="shared" si="10"/>
        <v>198691.765315922i</v>
      </c>
      <c r="E70" s="230" t="e">
        <f t="shared" si="28"/>
        <v>#REF!</v>
      </c>
      <c r="F70" s="187" t="e">
        <f t="shared" si="29"/>
        <v>#REF!</v>
      </c>
      <c r="G70" s="187" t="e">
        <f t="shared" si="12"/>
        <v>#REF!</v>
      </c>
      <c r="H70" s="187" t="e">
        <f t="shared" si="13"/>
        <v>#REF!</v>
      </c>
      <c r="I70" s="229" t="e">
        <f t="shared" si="30"/>
        <v>#REF!</v>
      </c>
      <c r="J70" s="229" t="e">
        <f t="shared" si="31"/>
        <v>#REF!</v>
      </c>
      <c r="K70" s="229" t="e">
        <f t="shared" si="16"/>
        <v>#REF!</v>
      </c>
      <c r="L70" s="229" t="e">
        <f t="shared" si="17"/>
        <v>#REF!</v>
      </c>
      <c r="M70" s="228" t="e">
        <f t="shared" si="32"/>
        <v>#REF!</v>
      </c>
      <c r="N70" s="228" t="e">
        <f t="shared" si="33"/>
        <v>#REF!</v>
      </c>
      <c r="O70" s="228" t="e">
        <f t="shared" si="18"/>
        <v>#REF!</v>
      </c>
      <c r="P70" s="228" t="e">
        <f t="shared" si="19"/>
        <v>#REF!</v>
      </c>
      <c r="Q70" s="187">
        <f t="shared" si="34"/>
        <v>-1474.628881071144</v>
      </c>
      <c r="R70" s="187" t="str">
        <f t="shared" si="35"/>
        <v>-2.68480869406935+2.78290230094058i</v>
      </c>
      <c r="S70" s="187">
        <f t="shared" si="20"/>
        <v>11.747208672144216</v>
      </c>
      <c r="T70" s="187">
        <f t="shared" si="21"/>
        <v>133.97219388527913</v>
      </c>
      <c r="U70" s="185" t="e">
        <f t="shared" si="5"/>
        <v>#REF!</v>
      </c>
      <c r="V70" s="185" t="e">
        <f t="shared" si="22"/>
        <v>#REF!</v>
      </c>
      <c r="W70" s="185" t="e">
        <f t="shared" si="23"/>
        <v>#REF!</v>
      </c>
      <c r="X70" s="227" t="e">
        <f t="shared" si="6"/>
        <v>#REF!</v>
      </c>
      <c r="Y70" s="227" t="e">
        <f t="shared" si="24"/>
        <v>#REF!</v>
      </c>
      <c r="Z70" s="227" t="e">
        <f t="shared" si="25"/>
        <v>#REF!</v>
      </c>
      <c r="AA70" s="226" t="e">
        <f t="shared" si="7"/>
        <v>#REF!</v>
      </c>
      <c r="AB70" s="226" t="e">
        <f t="shared" si="26"/>
        <v>#REF!</v>
      </c>
      <c r="AC70" s="226" t="e">
        <f t="shared" si="27"/>
        <v>#REF!</v>
      </c>
    </row>
    <row r="71" spans="1:29">
      <c r="A71" s="234">
        <v>0.6</v>
      </c>
      <c r="B71" s="233">
        <f t="shared" si="8"/>
        <v>39810.717055349727</v>
      </c>
      <c r="C71" s="232">
        <f t="shared" si="9"/>
        <v>250138.11247045716</v>
      </c>
      <c r="D71" s="231" t="str">
        <f t="shared" si="10"/>
        <v>250138.112470457i</v>
      </c>
      <c r="E71" s="230" t="e">
        <f t="shared" si="28"/>
        <v>#REF!</v>
      </c>
      <c r="F71" s="187" t="e">
        <f t="shared" si="29"/>
        <v>#REF!</v>
      </c>
      <c r="G71" s="187" t="e">
        <f t="shared" si="12"/>
        <v>#REF!</v>
      </c>
      <c r="H71" s="187" t="e">
        <f t="shared" si="13"/>
        <v>#REF!</v>
      </c>
      <c r="I71" s="229" t="e">
        <f t="shared" si="30"/>
        <v>#REF!</v>
      </c>
      <c r="J71" s="229" t="e">
        <f t="shared" si="31"/>
        <v>#REF!</v>
      </c>
      <c r="K71" s="229" t="e">
        <f t="shared" si="16"/>
        <v>#REF!</v>
      </c>
      <c r="L71" s="229" t="e">
        <f t="shared" si="17"/>
        <v>#REF!</v>
      </c>
      <c r="M71" s="228" t="e">
        <f t="shared" si="32"/>
        <v>#REF!</v>
      </c>
      <c r="N71" s="228" t="e">
        <f t="shared" si="33"/>
        <v>#REF!</v>
      </c>
      <c r="O71" s="228" t="e">
        <f t="shared" si="18"/>
        <v>#REF!</v>
      </c>
      <c r="P71" s="228" t="e">
        <f t="shared" si="19"/>
        <v>#REF!</v>
      </c>
      <c r="Q71" s="187">
        <f t="shared" si="34"/>
        <v>-1474.628881071144</v>
      </c>
      <c r="R71" s="187" t="str">
        <f t="shared" si="35"/>
        <v>-1.94456407633462+2.67942386605301i</v>
      </c>
      <c r="S71" s="187">
        <f t="shared" si="20"/>
        <v>10.398359810663738</v>
      </c>
      <c r="T71" s="187">
        <f t="shared" si="21"/>
        <v>125.96987924254644</v>
      </c>
      <c r="U71" s="185" t="e">
        <f t="shared" si="5"/>
        <v>#REF!</v>
      </c>
      <c r="V71" s="185" t="e">
        <f t="shared" si="22"/>
        <v>#REF!</v>
      </c>
      <c r="W71" s="185" t="e">
        <f t="shared" si="23"/>
        <v>#REF!</v>
      </c>
      <c r="X71" s="227" t="e">
        <f t="shared" si="6"/>
        <v>#REF!</v>
      </c>
      <c r="Y71" s="227" t="e">
        <f t="shared" si="24"/>
        <v>#REF!</v>
      </c>
      <c r="Z71" s="227" t="e">
        <f t="shared" si="25"/>
        <v>#REF!</v>
      </c>
      <c r="AA71" s="226" t="e">
        <f t="shared" si="7"/>
        <v>#REF!</v>
      </c>
      <c r="AB71" s="226" t="e">
        <f t="shared" si="26"/>
        <v>#REF!</v>
      </c>
      <c r="AC71" s="226" t="e">
        <f t="shared" si="27"/>
        <v>#REF!</v>
      </c>
    </row>
    <row r="72" spans="1:29">
      <c r="A72" s="234">
        <v>0.7</v>
      </c>
      <c r="B72" s="233">
        <f t="shared" si="8"/>
        <v>50118.723362727229</v>
      </c>
      <c r="C72" s="232">
        <f t="shared" si="9"/>
        <v>314905.22624728602</v>
      </c>
      <c r="D72" s="231" t="str">
        <f t="shared" si="10"/>
        <v>314905.226247286i</v>
      </c>
      <c r="E72" s="230" t="e">
        <f t="shared" si="28"/>
        <v>#REF!</v>
      </c>
      <c r="F72" s="187" t="e">
        <f t="shared" si="29"/>
        <v>#REF!</v>
      </c>
      <c r="G72" s="187" t="e">
        <f t="shared" si="12"/>
        <v>#REF!</v>
      </c>
      <c r="H72" s="187" t="e">
        <f t="shared" si="13"/>
        <v>#REF!</v>
      </c>
      <c r="I72" s="229" t="e">
        <f t="shared" si="30"/>
        <v>#REF!</v>
      </c>
      <c r="J72" s="229" t="e">
        <f t="shared" si="31"/>
        <v>#REF!</v>
      </c>
      <c r="K72" s="229" t="e">
        <f t="shared" si="16"/>
        <v>#REF!</v>
      </c>
      <c r="L72" s="229" t="e">
        <f t="shared" si="17"/>
        <v>#REF!</v>
      </c>
      <c r="M72" s="228" t="e">
        <f t="shared" si="32"/>
        <v>#REF!</v>
      </c>
      <c r="N72" s="228" t="e">
        <f t="shared" si="33"/>
        <v>#REF!</v>
      </c>
      <c r="O72" s="228" t="e">
        <f t="shared" si="18"/>
        <v>#REF!</v>
      </c>
      <c r="P72" s="228" t="e">
        <f t="shared" si="19"/>
        <v>#REF!</v>
      </c>
      <c r="Q72" s="187">
        <f t="shared" si="34"/>
        <v>-1474.628881071144</v>
      </c>
      <c r="R72" s="187" t="str">
        <f t="shared" si="35"/>
        <v>-1.34014699914353+2.41613946285612i</v>
      </c>
      <c r="S72" s="187">
        <f t="shared" si="20"/>
        <v>8.8273644718567841</v>
      </c>
      <c r="T72" s="187">
        <f t="shared" si="21"/>
        <v>119.01558043693916</v>
      </c>
      <c r="U72" s="185" t="e">
        <f t="shared" si="5"/>
        <v>#REF!</v>
      </c>
      <c r="V72" s="185" t="e">
        <f t="shared" si="22"/>
        <v>#REF!</v>
      </c>
      <c r="W72" s="185" t="e">
        <f t="shared" si="23"/>
        <v>#REF!</v>
      </c>
      <c r="X72" s="227" t="e">
        <f t="shared" si="6"/>
        <v>#REF!</v>
      </c>
      <c r="Y72" s="227" t="e">
        <f t="shared" si="24"/>
        <v>#REF!</v>
      </c>
      <c r="Z72" s="227" t="e">
        <f t="shared" si="25"/>
        <v>#REF!</v>
      </c>
      <c r="AA72" s="226" t="e">
        <f t="shared" si="7"/>
        <v>#REF!</v>
      </c>
      <c r="AB72" s="226" t="e">
        <f t="shared" si="26"/>
        <v>#REF!</v>
      </c>
      <c r="AC72" s="226" t="e">
        <f t="shared" si="27"/>
        <v>#REF!</v>
      </c>
    </row>
    <row r="73" spans="1:29">
      <c r="A73" s="234">
        <v>0.8</v>
      </c>
      <c r="B73" s="233">
        <f t="shared" si="8"/>
        <v>63095.734448019342</v>
      </c>
      <c r="C73" s="232">
        <f t="shared" si="9"/>
        <v>396442.19162950001</v>
      </c>
      <c r="D73" s="231" t="str">
        <f t="shared" si="10"/>
        <v>396442.1916295i</v>
      </c>
      <c r="E73" s="230" t="e">
        <f t="shared" si="28"/>
        <v>#REF!</v>
      </c>
      <c r="F73" s="187" t="e">
        <f t="shared" si="29"/>
        <v>#REF!</v>
      </c>
      <c r="G73" s="187" t="e">
        <f t="shared" si="12"/>
        <v>#REF!</v>
      </c>
      <c r="H73" s="187" t="e">
        <f t="shared" si="13"/>
        <v>#REF!</v>
      </c>
      <c r="I73" s="229" t="e">
        <f t="shared" si="30"/>
        <v>#REF!</v>
      </c>
      <c r="J73" s="229" t="e">
        <f t="shared" si="31"/>
        <v>#REF!</v>
      </c>
      <c r="K73" s="229" t="e">
        <f t="shared" si="16"/>
        <v>#REF!</v>
      </c>
      <c r="L73" s="229" t="e">
        <f t="shared" si="17"/>
        <v>#REF!</v>
      </c>
      <c r="M73" s="228" t="e">
        <f t="shared" si="32"/>
        <v>#REF!</v>
      </c>
      <c r="N73" s="228" t="e">
        <f t="shared" si="33"/>
        <v>#REF!</v>
      </c>
      <c r="O73" s="228" t="e">
        <f t="shared" si="18"/>
        <v>#REF!</v>
      </c>
      <c r="P73" s="228" t="e">
        <f t="shared" si="19"/>
        <v>#REF!</v>
      </c>
      <c r="Q73" s="187">
        <f t="shared" si="34"/>
        <v>-1474.628881071144</v>
      </c>
      <c r="R73" s="187" t="str">
        <f t="shared" si="35"/>
        <v>-0.891742269862364+2.08070998706435i</v>
      </c>
      <c r="S73" s="187">
        <f t="shared" si="20"/>
        <v>7.0965644050027574</v>
      </c>
      <c r="T73" s="187">
        <f t="shared" si="21"/>
        <v>113.19880961713328</v>
      </c>
      <c r="U73" s="185" t="e">
        <f t="shared" si="5"/>
        <v>#REF!</v>
      </c>
      <c r="V73" s="185" t="e">
        <f t="shared" si="22"/>
        <v>#REF!</v>
      </c>
      <c r="W73" s="185" t="e">
        <f t="shared" si="23"/>
        <v>#REF!</v>
      </c>
      <c r="X73" s="227" t="e">
        <f t="shared" si="6"/>
        <v>#REF!</v>
      </c>
      <c r="Y73" s="227" t="e">
        <f t="shared" si="24"/>
        <v>#REF!</v>
      </c>
      <c r="Z73" s="227" t="e">
        <f t="shared" si="25"/>
        <v>#REF!</v>
      </c>
      <c r="AA73" s="226" t="e">
        <f t="shared" si="7"/>
        <v>#REF!</v>
      </c>
      <c r="AB73" s="226" t="e">
        <f t="shared" si="26"/>
        <v>#REF!</v>
      </c>
      <c r="AC73" s="226" t="e">
        <f t="shared" si="27"/>
        <v>#REF!</v>
      </c>
    </row>
    <row r="74" spans="1:29">
      <c r="A74" s="234">
        <v>0.9</v>
      </c>
      <c r="B74" s="233">
        <f t="shared" si="8"/>
        <v>79432.823472428179</v>
      </c>
      <c r="C74" s="232">
        <f t="shared" si="9"/>
        <v>499091.14934975049</v>
      </c>
      <c r="D74" s="231" t="str">
        <f t="shared" si="10"/>
        <v>499091.14934975i</v>
      </c>
      <c r="E74" s="230" t="e">
        <f t="shared" si="28"/>
        <v>#REF!</v>
      </c>
      <c r="F74" s="187" t="e">
        <f t="shared" si="29"/>
        <v>#REF!</v>
      </c>
      <c r="G74" s="187" t="e">
        <f t="shared" si="12"/>
        <v>#REF!</v>
      </c>
      <c r="H74" s="187" t="e">
        <f t="shared" si="13"/>
        <v>#REF!</v>
      </c>
      <c r="I74" s="229" t="e">
        <f t="shared" si="30"/>
        <v>#REF!</v>
      </c>
      <c r="J74" s="229" t="e">
        <f t="shared" si="31"/>
        <v>#REF!</v>
      </c>
      <c r="K74" s="229" t="e">
        <f t="shared" si="16"/>
        <v>#REF!</v>
      </c>
      <c r="L74" s="229" t="e">
        <f t="shared" si="17"/>
        <v>#REF!</v>
      </c>
      <c r="M74" s="228" t="e">
        <f t="shared" si="32"/>
        <v>#REF!</v>
      </c>
      <c r="N74" s="228" t="e">
        <f t="shared" si="33"/>
        <v>#REF!</v>
      </c>
      <c r="O74" s="228" t="e">
        <f t="shared" si="18"/>
        <v>#REF!</v>
      </c>
      <c r="P74" s="228" t="e">
        <f t="shared" si="19"/>
        <v>#REF!</v>
      </c>
      <c r="Q74" s="187">
        <f t="shared" si="34"/>
        <v>-1474.628881071144</v>
      </c>
      <c r="R74" s="187" t="str">
        <f t="shared" si="35"/>
        <v>-0.580226503734826+1.73810988718705i</v>
      </c>
      <c r="S74" s="187">
        <f t="shared" si="20"/>
        <v>5.2604043887918603</v>
      </c>
      <c r="T74" s="187">
        <f t="shared" si="21"/>
        <v>108.46035691239138</v>
      </c>
      <c r="U74" s="185" t="e">
        <f t="shared" si="5"/>
        <v>#REF!</v>
      </c>
      <c r="V74" s="185" t="e">
        <f t="shared" si="22"/>
        <v>#REF!</v>
      </c>
      <c r="W74" s="185" t="e">
        <f t="shared" si="23"/>
        <v>#REF!</v>
      </c>
      <c r="X74" s="227" t="e">
        <f t="shared" si="6"/>
        <v>#REF!</v>
      </c>
      <c r="Y74" s="227" t="e">
        <f t="shared" si="24"/>
        <v>#REF!</v>
      </c>
      <c r="Z74" s="227" t="e">
        <f t="shared" si="25"/>
        <v>#REF!</v>
      </c>
      <c r="AA74" s="226" t="e">
        <f t="shared" si="7"/>
        <v>#REF!</v>
      </c>
      <c r="AB74" s="226" t="e">
        <f t="shared" si="26"/>
        <v>#REF!</v>
      </c>
      <c r="AC74" s="226" t="e">
        <f t="shared" si="27"/>
        <v>#REF!</v>
      </c>
    </row>
    <row r="75" spans="1:29">
      <c r="A75" s="234">
        <v>1</v>
      </c>
      <c r="B75" s="233">
        <f t="shared" si="8"/>
        <v>100000</v>
      </c>
      <c r="C75" s="232">
        <f t="shared" si="9"/>
        <v>628318.53071795858</v>
      </c>
      <c r="D75" s="231" t="str">
        <f t="shared" si="10"/>
        <v>628318.530717959i</v>
      </c>
      <c r="E75" s="230" t="e">
        <f t="shared" si="28"/>
        <v>#REF!</v>
      </c>
      <c r="F75" s="187" t="e">
        <f t="shared" si="29"/>
        <v>#REF!</v>
      </c>
      <c r="G75" s="187" t="e">
        <f t="shared" si="12"/>
        <v>#REF!</v>
      </c>
      <c r="H75" s="187" t="e">
        <f t="shared" si="13"/>
        <v>#REF!</v>
      </c>
      <c r="I75" s="229" t="e">
        <f t="shared" si="30"/>
        <v>#REF!</v>
      </c>
      <c r="J75" s="229" t="e">
        <f t="shared" si="31"/>
        <v>#REF!</v>
      </c>
      <c r="K75" s="229" t="e">
        <f t="shared" si="16"/>
        <v>#REF!</v>
      </c>
      <c r="L75" s="229" t="e">
        <f t="shared" si="17"/>
        <v>#REF!</v>
      </c>
      <c r="M75" s="228" t="e">
        <f t="shared" si="32"/>
        <v>#REF!</v>
      </c>
      <c r="N75" s="228" t="e">
        <f t="shared" si="33"/>
        <v>#REF!</v>
      </c>
      <c r="O75" s="228" t="e">
        <f t="shared" si="18"/>
        <v>#REF!</v>
      </c>
      <c r="P75" s="228" t="e">
        <f t="shared" si="19"/>
        <v>#REF!</v>
      </c>
      <c r="Q75" s="187">
        <f t="shared" si="34"/>
        <v>-1474.628881071144</v>
      </c>
      <c r="R75" s="187" t="str">
        <f t="shared" si="35"/>
        <v>-0.372558025144574+1.42419999538656i</v>
      </c>
      <c r="S75" s="187">
        <f t="shared" si="20"/>
        <v>3.3588799203515105</v>
      </c>
      <c r="T75" s="187">
        <f t="shared" si="21"/>
        <v>104.65957326215971</v>
      </c>
      <c r="U75" s="185" t="e">
        <f t="shared" si="5"/>
        <v>#REF!</v>
      </c>
      <c r="V75" s="185" t="e">
        <f t="shared" si="22"/>
        <v>#REF!</v>
      </c>
      <c r="W75" s="185" t="e">
        <f t="shared" si="23"/>
        <v>#REF!</v>
      </c>
      <c r="X75" s="227" t="e">
        <f t="shared" si="6"/>
        <v>#REF!</v>
      </c>
      <c r="Y75" s="227" t="e">
        <f t="shared" si="24"/>
        <v>#REF!</v>
      </c>
      <c r="Z75" s="227" t="e">
        <f t="shared" si="25"/>
        <v>#REF!</v>
      </c>
      <c r="AA75" s="226" t="e">
        <f t="shared" si="7"/>
        <v>#REF!</v>
      </c>
      <c r="AB75" s="226" t="e">
        <f t="shared" si="26"/>
        <v>#REF!</v>
      </c>
      <c r="AC75" s="226" t="e">
        <f t="shared" si="27"/>
        <v>#REF!</v>
      </c>
    </row>
    <row r="76" spans="1:29">
      <c r="A76" s="234">
        <v>1.1000000000000001</v>
      </c>
      <c r="B76" s="233">
        <f t="shared" si="8"/>
        <v>125892.5411794168</v>
      </c>
      <c r="C76" s="232">
        <f t="shared" si="9"/>
        <v>791006.16502201266</v>
      </c>
      <c r="D76" s="231" t="str">
        <f t="shared" si="10"/>
        <v>791006.165022013i</v>
      </c>
      <c r="E76" s="230" t="e">
        <f t="shared" si="28"/>
        <v>#REF!</v>
      </c>
      <c r="F76" s="187" t="e">
        <f t="shared" si="29"/>
        <v>#REF!</v>
      </c>
      <c r="G76" s="187" t="e">
        <f t="shared" si="12"/>
        <v>#REF!</v>
      </c>
      <c r="H76" s="187" t="e">
        <f t="shared" si="13"/>
        <v>#REF!</v>
      </c>
      <c r="I76" s="229" t="e">
        <f t="shared" si="30"/>
        <v>#REF!</v>
      </c>
      <c r="J76" s="229" t="e">
        <f t="shared" si="31"/>
        <v>#REF!</v>
      </c>
      <c r="K76" s="229" t="e">
        <f t="shared" si="16"/>
        <v>#REF!</v>
      </c>
      <c r="L76" s="229" t="e">
        <f t="shared" si="17"/>
        <v>#REF!</v>
      </c>
      <c r="M76" s="228" t="e">
        <f t="shared" si="32"/>
        <v>#REF!</v>
      </c>
      <c r="N76" s="228" t="e">
        <f t="shared" si="33"/>
        <v>#REF!</v>
      </c>
      <c r="O76" s="228" t="e">
        <f t="shared" si="18"/>
        <v>#REF!</v>
      </c>
      <c r="P76" s="228" t="e">
        <f t="shared" si="19"/>
        <v>#REF!</v>
      </c>
      <c r="Q76" s="187">
        <f t="shared" si="34"/>
        <v>-1474.628881071144</v>
      </c>
      <c r="R76" s="187" t="str">
        <f t="shared" si="35"/>
        <v>-0.237423007299929+1.15316216280938i</v>
      </c>
      <c r="S76" s="187">
        <f t="shared" si="20"/>
        <v>1.4181106211765115</v>
      </c>
      <c r="T76" s="187">
        <f t="shared" si="21"/>
        <v>101.63398042560982</v>
      </c>
      <c r="U76" s="185" t="e">
        <f t="shared" si="5"/>
        <v>#REF!</v>
      </c>
      <c r="V76" s="185" t="e">
        <f t="shared" si="22"/>
        <v>#REF!</v>
      </c>
      <c r="W76" s="185" t="e">
        <f t="shared" si="23"/>
        <v>#REF!</v>
      </c>
      <c r="X76" s="227" t="e">
        <f t="shared" si="6"/>
        <v>#REF!</v>
      </c>
      <c r="Y76" s="227" t="e">
        <f t="shared" si="24"/>
        <v>#REF!</v>
      </c>
      <c r="Z76" s="227" t="e">
        <f t="shared" si="25"/>
        <v>#REF!</v>
      </c>
      <c r="AA76" s="226" t="e">
        <f t="shared" si="7"/>
        <v>#REF!</v>
      </c>
      <c r="AB76" s="226" t="e">
        <f t="shared" si="26"/>
        <v>#REF!</v>
      </c>
      <c r="AC76" s="226" t="e">
        <f t="shared" si="27"/>
        <v>#REF!</v>
      </c>
    </row>
    <row r="77" spans="1:29">
      <c r="A77" s="234">
        <v>1.2</v>
      </c>
      <c r="B77" s="233">
        <f t="shared" si="8"/>
        <v>158489.31924611135</v>
      </c>
      <c r="C77" s="232">
        <f t="shared" si="9"/>
        <v>995817.7620320617</v>
      </c>
      <c r="D77" s="231" t="str">
        <f t="shared" si="10"/>
        <v>995817.762032062i</v>
      </c>
      <c r="E77" s="230" t="e">
        <f t="shared" si="28"/>
        <v>#REF!</v>
      </c>
      <c r="F77" s="187" t="e">
        <f t="shared" si="29"/>
        <v>#REF!</v>
      </c>
      <c r="G77" s="187" t="e">
        <f t="shared" si="12"/>
        <v>#REF!</v>
      </c>
      <c r="H77" s="187" t="e">
        <f t="shared" si="13"/>
        <v>#REF!</v>
      </c>
      <c r="I77" s="229" t="e">
        <f t="shared" si="30"/>
        <v>#REF!</v>
      </c>
      <c r="J77" s="229" t="e">
        <f t="shared" si="31"/>
        <v>#REF!</v>
      </c>
      <c r="K77" s="229" t="e">
        <f t="shared" si="16"/>
        <v>#REF!</v>
      </c>
      <c r="L77" s="229" t="e">
        <f t="shared" si="17"/>
        <v>#REF!</v>
      </c>
      <c r="M77" s="228" t="e">
        <f t="shared" si="32"/>
        <v>#REF!</v>
      </c>
      <c r="N77" s="228" t="e">
        <f t="shared" si="33"/>
        <v>#REF!</v>
      </c>
      <c r="O77" s="228" t="e">
        <f t="shared" si="18"/>
        <v>#REF!</v>
      </c>
      <c r="P77" s="228" t="e">
        <f t="shared" si="19"/>
        <v>#REF!</v>
      </c>
      <c r="Q77" s="187">
        <f t="shared" si="34"/>
        <v>-1474.628881071144</v>
      </c>
      <c r="R77" s="187" t="str">
        <f t="shared" si="35"/>
        <v>-0.150669490337394+0.926909762558312i</v>
      </c>
      <c r="S77" s="187">
        <f t="shared" si="20"/>
        <v>-0.54598876949974684</v>
      </c>
      <c r="T77" s="187">
        <f t="shared" si="21"/>
        <v>99.23269588311814</v>
      </c>
      <c r="U77" s="185" t="e">
        <f t="shared" si="5"/>
        <v>#REF!</v>
      </c>
      <c r="V77" s="185" t="e">
        <f t="shared" si="22"/>
        <v>#REF!</v>
      </c>
      <c r="W77" s="185" t="e">
        <f t="shared" si="23"/>
        <v>#REF!</v>
      </c>
      <c r="X77" s="227" t="e">
        <f t="shared" si="6"/>
        <v>#REF!</v>
      </c>
      <c r="Y77" s="227" t="e">
        <f t="shared" si="24"/>
        <v>#REF!</v>
      </c>
      <c r="Z77" s="227" t="e">
        <f t="shared" si="25"/>
        <v>#REF!</v>
      </c>
      <c r="AA77" s="226" t="e">
        <f t="shared" si="7"/>
        <v>#REF!</v>
      </c>
      <c r="AB77" s="226" t="e">
        <f t="shared" si="26"/>
        <v>#REF!</v>
      </c>
      <c r="AC77" s="226" t="e">
        <f t="shared" si="27"/>
        <v>#REF!</v>
      </c>
    </row>
    <row r="78" spans="1:29">
      <c r="A78" s="234">
        <v>1.3</v>
      </c>
      <c r="B78" s="233">
        <f t="shared" si="8"/>
        <v>199526.23149688804</v>
      </c>
      <c r="C78" s="232">
        <f t="shared" si="9"/>
        <v>1253660.2861381597</v>
      </c>
      <c r="D78" s="231" t="str">
        <f t="shared" si="10"/>
        <v>1253660.28613816i</v>
      </c>
      <c r="E78" s="230" t="e">
        <f t="shared" si="28"/>
        <v>#REF!</v>
      </c>
      <c r="F78" s="187" t="e">
        <f t="shared" si="29"/>
        <v>#REF!</v>
      </c>
      <c r="G78" s="187" t="e">
        <f t="shared" si="12"/>
        <v>#REF!</v>
      </c>
      <c r="H78" s="187" t="e">
        <f t="shared" si="13"/>
        <v>#REF!</v>
      </c>
      <c r="I78" s="229" t="e">
        <f t="shared" si="30"/>
        <v>#REF!</v>
      </c>
      <c r="J78" s="229" t="e">
        <f t="shared" si="31"/>
        <v>#REF!</v>
      </c>
      <c r="K78" s="229" t="e">
        <f t="shared" si="16"/>
        <v>#REF!</v>
      </c>
      <c r="L78" s="229" t="e">
        <f t="shared" si="17"/>
        <v>#REF!</v>
      </c>
      <c r="M78" s="228" t="e">
        <f t="shared" si="32"/>
        <v>#REF!</v>
      </c>
      <c r="N78" s="228" t="e">
        <f t="shared" si="33"/>
        <v>#REF!</v>
      </c>
      <c r="O78" s="228" t="e">
        <f t="shared" si="18"/>
        <v>#REF!</v>
      </c>
      <c r="P78" s="228" t="e">
        <f t="shared" si="19"/>
        <v>#REF!</v>
      </c>
      <c r="Q78" s="187">
        <f t="shared" si="34"/>
        <v>-1474.628881071144</v>
      </c>
      <c r="R78" s="187" t="str">
        <f t="shared" si="35"/>
        <v>-0.0953893506423918+0.741714791550166i</v>
      </c>
      <c r="S78" s="187">
        <f t="shared" si="20"/>
        <v>-2.5240180385192952</v>
      </c>
      <c r="T78" s="187">
        <f t="shared" si="21"/>
        <v>97.328383974012425</v>
      </c>
      <c r="U78" s="185" t="e">
        <f t="shared" si="5"/>
        <v>#REF!</v>
      </c>
      <c r="V78" s="185" t="e">
        <f t="shared" si="22"/>
        <v>#REF!</v>
      </c>
      <c r="W78" s="185" t="e">
        <f t="shared" si="23"/>
        <v>#REF!</v>
      </c>
      <c r="X78" s="227" t="e">
        <f t="shared" si="6"/>
        <v>#REF!</v>
      </c>
      <c r="Y78" s="227" t="e">
        <f t="shared" si="24"/>
        <v>#REF!</v>
      </c>
      <c r="Z78" s="227" t="e">
        <f t="shared" si="25"/>
        <v>#REF!</v>
      </c>
      <c r="AA78" s="226" t="e">
        <f t="shared" si="7"/>
        <v>#REF!</v>
      </c>
      <c r="AB78" s="226" t="e">
        <f t="shared" si="26"/>
        <v>#REF!</v>
      </c>
      <c r="AC78" s="226" t="e">
        <f t="shared" si="27"/>
        <v>#REF!</v>
      </c>
    </row>
    <row r="79" spans="1:29">
      <c r="A79" s="234">
        <v>1.4</v>
      </c>
      <c r="B79" s="233">
        <f t="shared" si="8"/>
        <v>251188.643150958</v>
      </c>
      <c r="C79" s="232">
        <f t="shared" si="9"/>
        <v>1578264.7919764756</v>
      </c>
      <c r="D79" s="231" t="str">
        <f t="shared" si="10"/>
        <v>1578264.79197648i</v>
      </c>
      <c r="E79" s="230" t="e">
        <f t="shared" si="28"/>
        <v>#REF!</v>
      </c>
      <c r="F79" s="187" t="e">
        <f t="shared" si="29"/>
        <v>#REF!</v>
      </c>
      <c r="G79" s="187" t="e">
        <f t="shared" si="12"/>
        <v>#REF!</v>
      </c>
      <c r="H79" s="187" t="e">
        <f t="shared" si="13"/>
        <v>#REF!</v>
      </c>
      <c r="I79" s="229" t="e">
        <f t="shared" si="30"/>
        <v>#REF!</v>
      </c>
      <c r="J79" s="229" t="e">
        <f t="shared" si="31"/>
        <v>#REF!</v>
      </c>
      <c r="K79" s="229" t="e">
        <f t="shared" si="16"/>
        <v>#REF!</v>
      </c>
      <c r="L79" s="229" t="e">
        <f t="shared" si="17"/>
        <v>#REF!</v>
      </c>
      <c r="M79" s="228" t="e">
        <f t="shared" si="32"/>
        <v>#REF!</v>
      </c>
      <c r="N79" s="228" t="e">
        <f t="shared" si="33"/>
        <v>#REF!</v>
      </c>
      <c r="O79" s="228" t="e">
        <f t="shared" si="18"/>
        <v>#REF!</v>
      </c>
      <c r="P79" s="228" t="e">
        <f t="shared" si="19"/>
        <v>#REF!</v>
      </c>
      <c r="Q79" s="187">
        <f t="shared" si="34"/>
        <v>-1474.628881071144</v>
      </c>
      <c r="R79" s="187" t="str">
        <f t="shared" si="35"/>
        <v>-0.0603093912865929+0.591881030042218i</v>
      </c>
      <c r="S79" s="187">
        <f t="shared" si="20"/>
        <v>-4.5104535174104186</v>
      </c>
      <c r="T79" s="187">
        <f t="shared" si="21"/>
        <v>95.818042083490909</v>
      </c>
      <c r="U79" s="185" t="e">
        <f t="shared" si="5"/>
        <v>#REF!</v>
      </c>
      <c r="V79" s="185" t="e">
        <f t="shared" si="22"/>
        <v>#REF!</v>
      </c>
      <c r="W79" s="185" t="e">
        <f t="shared" si="23"/>
        <v>#REF!</v>
      </c>
      <c r="X79" s="227" t="e">
        <f t="shared" si="6"/>
        <v>#REF!</v>
      </c>
      <c r="Y79" s="227" t="e">
        <f t="shared" si="24"/>
        <v>#REF!</v>
      </c>
      <c r="Z79" s="227" t="e">
        <f t="shared" si="25"/>
        <v>#REF!</v>
      </c>
      <c r="AA79" s="226" t="e">
        <f t="shared" si="7"/>
        <v>#REF!</v>
      </c>
      <c r="AB79" s="226" t="e">
        <f t="shared" si="26"/>
        <v>#REF!</v>
      </c>
      <c r="AC79" s="226" t="e">
        <f t="shared" si="27"/>
        <v>#REF!</v>
      </c>
    </row>
    <row r="80" spans="1:29">
      <c r="A80" s="234">
        <v>1.5</v>
      </c>
      <c r="B80" s="233">
        <f t="shared" si="8"/>
        <v>316227.76601683802</v>
      </c>
      <c r="C80" s="232">
        <f t="shared" si="9"/>
        <v>1986917.6531592207</v>
      </c>
      <c r="D80" s="231" t="str">
        <f t="shared" si="10"/>
        <v>1986917.65315922i</v>
      </c>
      <c r="E80" s="230" t="e">
        <f t="shared" si="28"/>
        <v>#REF!</v>
      </c>
      <c r="F80" s="187" t="e">
        <f t="shared" si="29"/>
        <v>#REF!</v>
      </c>
      <c r="G80" s="187" t="e">
        <f t="shared" si="12"/>
        <v>#REF!</v>
      </c>
      <c r="H80" s="187" t="e">
        <f t="shared" si="13"/>
        <v>#REF!</v>
      </c>
      <c r="I80" s="229" t="e">
        <f t="shared" si="30"/>
        <v>#REF!</v>
      </c>
      <c r="J80" s="229" t="e">
        <f t="shared" si="31"/>
        <v>#REF!</v>
      </c>
      <c r="K80" s="229" t="e">
        <f t="shared" si="16"/>
        <v>#REF!</v>
      </c>
      <c r="L80" s="229" t="e">
        <f t="shared" si="17"/>
        <v>#REF!</v>
      </c>
      <c r="M80" s="228" t="e">
        <f t="shared" si="32"/>
        <v>#REF!</v>
      </c>
      <c r="N80" s="228" t="e">
        <f t="shared" si="33"/>
        <v>#REF!</v>
      </c>
      <c r="O80" s="228" t="e">
        <f t="shared" si="18"/>
        <v>#REF!</v>
      </c>
      <c r="P80" s="228" t="e">
        <f t="shared" si="19"/>
        <v>#REF!</v>
      </c>
      <c r="Q80" s="187">
        <f t="shared" si="34"/>
        <v>-1474.628881071144</v>
      </c>
      <c r="R80" s="187" t="str">
        <f t="shared" si="35"/>
        <v>-0.0380999407449605+0.471504358823824i</v>
      </c>
      <c r="S80" s="187">
        <f t="shared" si="20"/>
        <v>-6.5020208599200346</v>
      </c>
      <c r="T80" s="187">
        <f t="shared" si="21"/>
        <v>94.619751855722114</v>
      </c>
      <c r="U80" s="185" t="e">
        <f t="shared" si="5"/>
        <v>#REF!</v>
      </c>
      <c r="V80" s="185" t="e">
        <f t="shared" si="22"/>
        <v>#REF!</v>
      </c>
      <c r="W80" s="185" t="e">
        <f t="shared" si="23"/>
        <v>#REF!</v>
      </c>
      <c r="X80" s="227" t="e">
        <f t="shared" si="6"/>
        <v>#REF!</v>
      </c>
      <c r="Y80" s="227" t="e">
        <f t="shared" si="24"/>
        <v>#REF!</v>
      </c>
      <c r="Z80" s="227" t="e">
        <f t="shared" si="25"/>
        <v>#REF!</v>
      </c>
      <c r="AA80" s="226" t="e">
        <f t="shared" si="7"/>
        <v>#REF!</v>
      </c>
      <c r="AB80" s="226" t="e">
        <f t="shared" si="26"/>
        <v>#REF!</v>
      </c>
      <c r="AC80" s="226" t="e">
        <f t="shared" si="27"/>
        <v>#REF!</v>
      </c>
    </row>
    <row r="81" spans="1:29">
      <c r="A81" s="234">
        <v>1.6</v>
      </c>
      <c r="B81" s="233">
        <f t="shared" si="8"/>
        <v>398107.17055349756</v>
      </c>
      <c r="C81" s="232">
        <f t="shared" si="9"/>
        <v>2501381.1247045733</v>
      </c>
      <c r="D81" s="231" t="str">
        <f t="shared" si="10"/>
        <v>2501381.12470457i</v>
      </c>
      <c r="E81" s="230" t="e">
        <f t="shared" si="28"/>
        <v>#REF!</v>
      </c>
      <c r="F81" s="187" t="e">
        <f t="shared" si="29"/>
        <v>#REF!</v>
      </c>
      <c r="G81" s="187" t="e">
        <f t="shared" si="12"/>
        <v>#REF!</v>
      </c>
      <c r="H81" s="187" t="e">
        <f t="shared" si="13"/>
        <v>#REF!</v>
      </c>
      <c r="I81" s="229" t="e">
        <f t="shared" si="30"/>
        <v>#REF!</v>
      </c>
      <c r="J81" s="229" t="e">
        <f t="shared" si="31"/>
        <v>#REF!</v>
      </c>
      <c r="K81" s="229" t="e">
        <f t="shared" si="16"/>
        <v>#REF!</v>
      </c>
      <c r="L81" s="229" t="e">
        <f t="shared" si="17"/>
        <v>#REF!</v>
      </c>
      <c r="M81" s="228" t="e">
        <f t="shared" si="32"/>
        <v>#REF!</v>
      </c>
      <c r="N81" s="228" t="e">
        <f t="shared" si="33"/>
        <v>#REF!</v>
      </c>
      <c r="O81" s="228" t="e">
        <f t="shared" si="18"/>
        <v>#REF!</v>
      </c>
      <c r="P81" s="228" t="e">
        <f t="shared" si="19"/>
        <v>#REF!</v>
      </c>
      <c r="Q81" s="187">
        <f t="shared" si="34"/>
        <v>-1474.628881071144</v>
      </c>
      <c r="R81" s="187" t="str">
        <f t="shared" si="35"/>
        <v>-0.0240578462776156+0.375207469589132i</v>
      </c>
      <c r="S81" s="187">
        <f t="shared" si="20"/>
        <v>-8.4967522942994425</v>
      </c>
      <c r="T81" s="187">
        <f t="shared" si="21"/>
        <v>93.668713519218016</v>
      </c>
      <c r="U81" s="185" t="e">
        <f t="shared" si="5"/>
        <v>#REF!</v>
      </c>
      <c r="V81" s="185" t="e">
        <f t="shared" si="22"/>
        <v>#REF!</v>
      </c>
      <c r="W81" s="185" t="e">
        <f t="shared" si="23"/>
        <v>#REF!</v>
      </c>
      <c r="X81" s="227" t="e">
        <f t="shared" si="6"/>
        <v>#REF!</v>
      </c>
      <c r="Y81" s="227" t="e">
        <f t="shared" si="24"/>
        <v>#REF!</v>
      </c>
      <c r="Z81" s="227" t="e">
        <f t="shared" si="25"/>
        <v>#REF!</v>
      </c>
      <c r="AA81" s="226" t="e">
        <f t="shared" si="7"/>
        <v>#REF!</v>
      </c>
      <c r="AB81" s="226" t="e">
        <f t="shared" si="26"/>
        <v>#REF!</v>
      </c>
      <c r="AC81" s="226" t="e">
        <f t="shared" si="27"/>
        <v>#REF!</v>
      </c>
    </row>
    <row r="82" spans="1:29">
      <c r="A82" s="234">
        <v>1.7</v>
      </c>
      <c r="B82" s="233">
        <f t="shared" si="8"/>
        <v>501187.23362727236</v>
      </c>
      <c r="C82" s="232">
        <f t="shared" si="9"/>
        <v>3149052.2624728605</v>
      </c>
      <c r="D82" s="231" t="str">
        <f t="shared" si="10"/>
        <v>3149052.26247286i</v>
      </c>
      <c r="E82" s="230" t="e">
        <f t="shared" si="28"/>
        <v>#REF!</v>
      </c>
      <c r="F82" s="187" t="e">
        <f t="shared" si="29"/>
        <v>#REF!</v>
      </c>
      <c r="G82" s="187" t="e">
        <f t="shared" si="12"/>
        <v>#REF!</v>
      </c>
      <c r="H82" s="187" t="e">
        <f t="shared" si="13"/>
        <v>#REF!</v>
      </c>
      <c r="I82" s="229" t="e">
        <f t="shared" si="30"/>
        <v>#REF!</v>
      </c>
      <c r="J82" s="229" t="e">
        <f t="shared" si="31"/>
        <v>#REF!</v>
      </c>
      <c r="K82" s="229" t="e">
        <f t="shared" si="16"/>
        <v>#REF!</v>
      </c>
      <c r="L82" s="229" t="e">
        <f t="shared" si="17"/>
        <v>#REF!</v>
      </c>
      <c r="M82" s="228" t="e">
        <f t="shared" si="32"/>
        <v>#REF!</v>
      </c>
      <c r="N82" s="228" t="e">
        <f t="shared" si="33"/>
        <v>#REF!</v>
      </c>
      <c r="O82" s="228" t="e">
        <f t="shared" si="18"/>
        <v>#REF!</v>
      </c>
      <c r="P82" s="228" t="e">
        <f t="shared" si="19"/>
        <v>#REF!</v>
      </c>
      <c r="Q82" s="187">
        <f t="shared" si="34"/>
        <v>-1474.628881071144</v>
      </c>
      <c r="R82" s="187" t="str">
        <f t="shared" si="35"/>
        <v>-0.0151866961249261+0.298377264518938i</v>
      </c>
      <c r="S82" s="187">
        <f t="shared" si="20"/>
        <v>-10.493449288225642</v>
      </c>
      <c r="T82" s="187">
        <f t="shared" si="21"/>
        <v>92.913705169549687</v>
      </c>
      <c r="U82" s="185" t="e">
        <f t="shared" si="5"/>
        <v>#REF!</v>
      </c>
      <c r="V82" s="185" t="e">
        <f t="shared" si="22"/>
        <v>#REF!</v>
      </c>
      <c r="W82" s="185" t="e">
        <f t="shared" si="23"/>
        <v>#REF!</v>
      </c>
      <c r="X82" s="227" t="e">
        <f t="shared" si="6"/>
        <v>#REF!</v>
      </c>
      <c r="Y82" s="227" t="e">
        <f t="shared" si="24"/>
        <v>#REF!</v>
      </c>
      <c r="Z82" s="227" t="e">
        <f t="shared" si="25"/>
        <v>#REF!</v>
      </c>
      <c r="AA82" s="226" t="e">
        <f t="shared" si="7"/>
        <v>#REF!</v>
      </c>
      <c r="AB82" s="226" t="e">
        <f t="shared" si="26"/>
        <v>#REF!</v>
      </c>
      <c r="AC82" s="226" t="e">
        <f t="shared" si="27"/>
        <v>#REF!</v>
      </c>
    </row>
    <row r="83" spans="1:29">
      <c r="A83" s="234">
        <v>1.8</v>
      </c>
      <c r="B83" s="233">
        <f t="shared" si="8"/>
        <v>630957.34448019369</v>
      </c>
      <c r="C83" s="232">
        <f t="shared" si="9"/>
        <v>3964421.9162950017</v>
      </c>
      <c r="D83" s="231" t="str">
        <f t="shared" si="10"/>
        <v>3964421.916295i</v>
      </c>
      <c r="E83" s="230" t="e">
        <f t="shared" si="28"/>
        <v>#REF!</v>
      </c>
      <c r="F83" s="187" t="e">
        <f t="shared" si="29"/>
        <v>#REF!</v>
      </c>
      <c r="G83" s="187" t="e">
        <f t="shared" si="12"/>
        <v>#REF!</v>
      </c>
      <c r="H83" s="187" t="e">
        <f t="shared" si="13"/>
        <v>#REF!</v>
      </c>
      <c r="I83" s="229" t="e">
        <f t="shared" si="30"/>
        <v>#REF!</v>
      </c>
      <c r="J83" s="229" t="e">
        <f t="shared" si="31"/>
        <v>#REF!</v>
      </c>
      <c r="K83" s="229" t="e">
        <f t="shared" si="16"/>
        <v>#REF!</v>
      </c>
      <c r="L83" s="229" t="e">
        <f t="shared" si="17"/>
        <v>#REF!</v>
      </c>
      <c r="M83" s="228" t="e">
        <f t="shared" si="32"/>
        <v>#REF!</v>
      </c>
      <c r="N83" s="228" t="e">
        <f t="shared" si="33"/>
        <v>#REF!</v>
      </c>
      <c r="O83" s="228" t="e">
        <f t="shared" si="18"/>
        <v>#REF!</v>
      </c>
      <c r="P83" s="228" t="e">
        <f t="shared" si="19"/>
        <v>#REF!</v>
      </c>
      <c r="Q83" s="187">
        <f t="shared" si="34"/>
        <v>-1474.628881071144</v>
      </c>
      <c r="R83" s="187" t="str">
        <f t="shared" si="35"/>
        <v>-0.00958500490980266+0.237179397085381i</v>
      </c>
      <c r="S83" s="187">
        <f t="shared" si="20"/>
        <v>-12.491373813865252</v>
      </c>
      <c r="T83" s="187">
        <f t="shared" si="21"/>
        <v>92.314204604047816</v>
      </c>
      <c r="U83" s="185" t="e">
        <f t="shared" si="5"/>
        <v>#REF!</v>
      </c>
      <c r="V83" s="185" t="e">
        <f t="shared" si="22"/>
        <v>#REF!</v>
      </c>
      <c r="W83" s="185" t="e">
        <f t="shared" si="23"/>
        <v>#REF!</v>
      </c>
      <c r="X83" s="227" t="e">
        <f t="shared" si="6"/>
        <v>#REF!</v>
      </c>
      <c r="Y83" s="227" t="e">
        <f t="shared" si="24"/>
        <v>#REF!</v>
      </c>
      <c r="Z83" s="227" t="e">
        <f t="shared" si="25"/>
        <v>#REF!</v>
      </c>
      <c r="AA83" s="226" t="e">
        <f t="shared" si="7"/>
        <v>#REF!</v>
      </c>
      <c r="AB83" s="226" t="e">
        <f t="shared" si="26"/>
        <v>#REF!</v>
      </c>
      <c r="AC83" s="226" t="e">
        <f t="shared" si="27"/>
        <v>#REF!</v>
      </c>
    </row>
    <row r="84" spans="1:29">
      <c r="A84" s="234">
        <v>1.9</v>
      </c>
      <c r="B84" s="233">
        <f t="shared" si="8"/>
        <v>794328.23472428194</v>
      </c>
      <c r="C84" s="232">
        <f t="shared" si="9"/>
        <v>4990911.4934975058</v>
      </c>
      <c r="D84" s="231" t="str">
        <f t="shared" si="10"/>
        <v>4990911.49349751i</v>
      </c>
      <c r="E84" s="230" t="e">
        <f t="shared" si="28"/>
        <v>#REF!</v>
      </c>
      <c r="F84" s="187" t="e">
        <f t="shared" si="29"/>
        <v>#REF!</v>
      </c>
      <c r="G84" s="187" t="e">
        <f t="shared" si="12"/>
        <v>#REF!</v>
      </c>
      <c r="H84" s="187" t="e">
        <f t="shared" si="13"/>
        <v>#REF!</v>
      </c>
      <c r="I84" s="229" t="e">
        <f t="shared" si="30"/>
        <v>#REF!</v>
      </c>
      <c r="J84" s="229" t="e">
        <f t="shared" si="31"/>
        <v>#REF!</v>
      </c>
      <c r="K84" s="229" t="e">
        <f t="shared" si="16"/>
        <v>#REF!</v>
      </c>
      <c r="L84" s="229" t="e">
        <f t="shared" si="17"/>
        <v>#REF!</v>
      </c>
      <c r="M84" s="228" t="e">
        <f t="shared" si="32"/>
        <v>#REF!</v>
      </c>
      <c r="N84" s="228" t="e">
        <f t="shared" si="33"/>
        <v>#REF!</v>
      </c>
      <c r="O84" s="228" t="e">
        <f t="shared" si="18"/>
        <v>#REF!</v>
      </c>
      <c r="P84" s="228" t="e">
        <f t="shared" si="19"/>
        <v>#REF!</v>
      </c>
      <c r="Q84" s="187">
        <f t="shared" si="34"/>
        <v>-1474.628881071144</v>
      </c>
      <c r="R84" s="187" t="str">
        <f t="shared" si="35"/>
        <v>-0.00604885588005747+0.188483390796859i</v>
      </c>
      <c r="S84" s="187">
        <f t="shared" si="20"/>
        <v>-14.490067727057287</v>
      </c>
      <c r="T84" s="187">
        <f t="shared" si="21"/>
        <v>91.83811955289039</v>
      </c>
      <c r="U84" s="185" t="e">
        <f t="shared" si="5"/>
        <v>#REF!</v>
      </c>
      <c r="V84" s="185" t="e">
        <f t="shared" si="22"/>
        <v>#REF!</v>
      </c>
      <c r="W84" s="185" t="e">
        <f t="shared" si="23"/>
        <v>#REF!</v>
      </c>
      <c r="X84" s="227" t="e">
        <f t="shared" si="6"/>
        <v>#REF!</v>
      </c>
      <c r="Y84" s="227" t="e">
        <f t="shared" si="24"/>
        <v>#REF!</v>
      </c>
      <c r="Z84" s="227" t="e">
        <f t="shared" si="25"/>
        <v>#REF!</v>
      </c>
      <c r="AA84" s="226" t="e">
        <f t="shared" si="7"/>
        <v>#REF!</v>
      </c>
      <c r="AB84" s="226" t="e">
        <f t="shared" si="26"/>
        <v>#REF!</v>
      </c>
      <c r="AC84" s="226" t="e">
        <f t="shared" si="27"/>
        <v>#REF!</v>
      </c>
    </row>
    <row r="85" spans="1:29">
      <c r="A85" s="234">
        <v>2</v>
      </c>
      <c r="B85" s="233">
        <f t="shared" si="8"/>
        <v>1000000</v>
      </c>
      <c r="C85" s="232">
        <f t="shared" si="9"/>
        <v>6283185.307179586</v>
      </c>
      <c r="D85" s="231" t="str">
        <f t="shared" si="10"/>
        <v>6283185.30717959i</v>
      </c>
      <c r="E85" s="230" t="e">
        <f t="shared" si="28"/>
        <v>#REF!</v>
      </c>
      <c r="F85" s="187" t="e">
        <f t="shared" si="29"/>
        <v>#REF!</v>
      </c>
      <c r="G85" s="187" t="e">
        <f t="shared" si="12"/>
        <v>#REF!</v>
      </c>
      <c r="H85" s="187" t="e">
        <f t="shared" si="13"/>
        <v>#REF!</v>
      </c>
      <c r="I85" s="229" t="e">
        <f t="shared" si="30"/>
        <v>#REF!</v>
      </c>
      <c r="J85" s="229" t="e">
        <f t="shared" si="31"/>
        <v>#REF!</v>
      </c>
      <c r="K85" s="229" t="e">
        <f t="shared" si="16"/>
        <v>#REF!</v>
      </c>
      <c r="L85" s="229" t="e">
        <f t="shared" si="17"/>
        <v>#REF!</v>
      </c>
      <c r="M85" s="228" t="e">
        <f t="shared" si="32"/>
        <v>#REF!</v>
      </c>
      <c r="N85" s="228" t="e">
        <f t="shared" si="33"/>
        <v>#REF!</v>
      </c>
      <c r="O85" s="228" t="e">
        <f t="shared" si="18"/>
        <v>#REF!</v>
      </c>
      <c r="P85" s="228" t="e">
        <f t="shared" si="19"/>
        <v>#REF!</v>
      </c>
      <c r="Q85" s="187">
        <f t="shared" si="34"/>
        <v>-1474.628881071144</v>
      </c>
      <c r="R85" s="187" t="str">
        <f t="shared" si="35"/>
        <v>-0.00381701680642485+0.1497603108958i</v>
      </c>
      <c r="S85" s="187">
        <f t="shared" si="20"/>
        <v>-16.489245023310733</v>
      </c>
      <c r="T85" s="187">
        <f t="shared" si="21"/>
        <v>91.460010425475033</v>
      </c>
      <c r="U85" s="185" t="e">
        <f t="shared" si="5"/>
        <v>#REF!</v>
      </c>
      <c r="V85" s="185" t="e">
        <f t="shared" si="22"/>
        <v>#REF!</v>
      </c>
      <c r="W85" s="185" t="e">
        <f t="shared" si="23"/>
        <v>#REF!</v>
      </c>
      <c r="X85" s="227" t="e">
        <f t="shared" si="6"/>
        <v>#REF!</v>
      </c>
      <c r="Y85" s="227" t="e">
        <f t="shared" si="24"/>
        <v>#REF!</v>
      </c>
      <c r="Z85" s="227" t="e">
        <f t="shared" si="25"/>
        <v>#REF!</v>
      </c>
      <c r="AA85" s="226" t="e">
        <f t="shared" si="7"/>
        <v>#REF!</v>
      </c>
      <c r="AB85" s="226" t="e">
        <f t="shared" si="26"/>
        <v>#REF!</v>
      </c>
      <c r="AC85" s="226" t="e">
        <f t="shared" si="27"/>
        <v>#REF!</v>
      </c>
    </row>
    <row r="86" spans="1:29">
      <c r="A86" s="234">
        <v>2.1</v>
      </c>
      <c r="B86" s="233">
        <f t="shared" si="8"/>
        <v>1258925.4117941677</v>
      </c>
      <c r="C86" s="232">
        <f t="shared" si="9"/>
        <v>7910061.650220125</v>
      </c>
      <c r="D86" s="231" t="str">
        <f t="shared" si="10"/>
        <v>7910061.65022012i</v>
      </c>
      <c r="E86" s="230" t="e">
        <f t="shared" si="28"/>
        <v>#REF!</v>
      </c>
      <c r="F86" s="187" t="e">
        <f t="shared" si="29"/>
        <v>#REF!</v>
      </c>
      <c r="G86" s="187" t="e">
        <f t="shared" si="12"/>
        <v>#REF!</v>
      </c>
      <c r="H86" s="187" t="e">
        <f t="shared" si="13"/>
        <v>#REF!</v>
      </c>
      <c r="I86" s="229" t="e">
        <f t="shared" si="30"/>
        <v>#REF!</v>
      </c>
      <c r="J86" s="229" t="e">
        <f t="shared" si="31"/>
        <v>#REF!</v>
      </c>
      <c r="K86" s="229" t="e">
        <f t="shared" si="16"/>
        <v>#REF!</v>
      </c>
      <c r="L86" s="229" t="e">
        <f t="shared" si="17"/>
        <v>#REF!</v>
      </c>
      <c r="M86" s="228" t="e">
        <f t="shared" si="32"/>
        <v>#REF!</v>
      </c>
      <c r="N86" s="228" t="e">
        <f t="shared" si="33"/>
        <v>#REF!</v>
      </c>
      <c r="O86" s="228" t="e">
        <f t="shared" si="18"/>
        <v>#REF!</v>
      </c>
      <c r="P86" s="228" t="e">
        <f t="shared" si="19"/>
        <v>#REF!</v>
      </c>
      <c r="Q86" s="187">
        <f t="shared" si="34"/>
        <v>-1474.628881071144</v>
      </c>
      <c r="R86" s="187" t="str">
        <f t="shared" si="35"/>
        <v>-0.00240855220416514+0.118980203930797i</v>
      </c>
      <c r="S86" s="187">
        <f t="shared" si="20"/>
        <v>-18.488726484335473</v>
      </c>
      <c r="T86" s="187">
        <f t="shared" si="21"/>
        <v>91.15969737593916</v>
      </c>
      <c r="U86" s="185" t="e">
        <f t="shared" si="5"/>
        <v>#REF!</v>
      </c>
      <c r="V86" s="185" t="e">
        <f t="shared" si="22"/>
        <v>#REF!</v>
      </c>
      <c r="W86" s="185" t="e">
        <f t="shared" si="23"/>
        <v>#REF!</v>
      </c>
      <c r="X86" s="227" t="e">
        <f t="shared" si="6"/>
        <v>#REF!</v>
      </c>
      <c r="Y86" s="227" t="e">
        <f t="shared" si="24"/>
        <v>#REF!</v>
      </c>
      <c r="Z86" s="227" t="e">
        <f t="shared" si="25"/>
        <v>#REF!</v>
      </c>
      <c r="AA86" s="226" t="e">
        <f t="shared" si="7"/>
        <v>#REF!</v>
      </c>
      <c r="AB86" s="226" t="e">
        <f t="shared" si="26"/>
        <v>#REF!</v>
      </c>
      <c r="AC86" s="226" t="e">
        <f t="shared" si="27"/>
        <v>#REF!</v>
      </c>
    </row>
    <row r="87" spans="1:29">
      <c r="A87" s="234">
        <v>2.2000000000000002</v>
      </c>
      <c r="B87" s="233">
        <f t="shared" si="8"/>
        <v>1584893.1924611153</v>
      </c>
      <c r="C87" s="232">
        <f t="shared" si="9"/>
        <v>9958177.6203206275</v>
      </c>
      <c r="D87" s="231" t="str">
        <f t="shared" si="10"/>
        <v>9958177.62032063i</v>
      </c>
      <c r="E87" s="230" t="e">
        <f t="shared" si="28"/>
        <v>#REF!</v>
      </c>
      <c r="F87" s="187" t="e">
        <f t="shared" si="29"/>
        <v>#REF!</v>
      </c>
      <c r="G87" s="187" t="e">
        <f t="shared" si="12"/>
        <v>#REF!</v>
      </c>
      <c r="H87" s="187" t="e">
        <f t="shared" si="13"/>
        <v>#REF!</v>
      </c>
      <c r="I87" s="229" t="e">
        <f t="shared" si="30"/>
        <v>#REF!</v>
      </c>
      <c r="J87" s="229" t="e">
        <f t="shared" si="31"/>
        <v>#REF!</v>
      </c>
      <c r="K87" s="229" t="e">
        <f t="shared" si="16"/>
        <v>#REF!</v>
      </c>
      <c r="L87" s="229" t="e">
        <f t="shared" si="17"/>
        <v>#REF!</v>
      </c>
      <c r="M87" s="228" t="e">
        <f t="shared" si="32"/>
        <v>#REF!</v>
      </c>
      <c r="N87" s="228" t="e">
        <f t="shared" si="33"/>
        <v>#REF!</v>
      </c>
      <c r="O87" s="228" t="e">
        <f t="shared" si="18"/>
        <v>#REF!</v>
      </c>
      <c r="P87" s="228" t="e">
        <f t="shared" si="19"/>
        <v>#REF!</v>
      </c>
      <c r="Q87" s="187">
        <f t="shared" si="34"/>
        <v>-1474.628881071144</v>
      </c>
      <c r="R87" s="187" t="str">
        <f t="shared" si="35"/>
        <v>-0.00151976422173813+0.0945200390884537i</v>
      </c>
      <c r="S87" s="187">
        <f t="shared" si="20"/>
        <v>-20.488399528639142</v>
      </c>
      <c r="T87" s="187">
        <f t="shared" si="21"/>
        <v>90.921165225352098</v>
      </c>
      <c r="U87" s="185" t="e">
        <f t="shared" si="5"/>
        <v>#REF!</v>
      </c>
      <c r="V87" s="185" t="e">
        <f t="shared" si="22"/>
        <v>#REF!</v>
      </c>
      <c r="W87" s="185" t="e">
        <f t="shared" si="23"/>
        <v>#REF!</v>
      </c>
      <c r="X87" s="227" t="e">
        <f t="shared" si="6"/>
        <v>#REF!</v>
      </c>
      <c r="Y87" s="227" t="e">
        <f t="shared" si="24"/>
        <v>#REF!</v>
      </c>
      <c r="Z87" s="227" t="e">
        <f t="shared" si="25"/>
        <v>#REF!</v>
      </c>
      <c r="AA87" s="226" t="e">
        <f t="shared" si="7"/>
        <v>#REF!</v>
      </c>
      <c r="AB87" s="226" t="e">
        <f t="shared" si="26"/>
        <v>#REF!</v>
      </c>
      <c r="AC87" s="226" t="e">
        <f t="shared" si="27"/>
        <v>#REF!</v>
      </c>
    </row>
    <row r="88" spans="1:29">
      <c r="A88" s="234">
        <v>2.2999999999999998</v>
      </c>
      <c r="B88" s="233">
        <f t="shared" si="8"/>
        <v>1995262.3149688803</v>
      </c>
      <c r="C88" s="232">
        <f t="shared" si="9"/>
        <v>12536602.861381596</v>
      </c>
      <c r="D88" s="231" t="str">
        <f t="shared" si="10"/>
        <v>12536602.8613816i</v>
      </c>
      <c r="E88" s="230" t="e">
        <f t="shared" si="28"/>
        <v>#REF!</v>
      </c>
      <c r="F88" s="187" t="e">
        <f t="shared" si="29"/>
        <v>#REF!</v>
      </c>
      <c r="G88" s="187" t="e">
        <f t="shared" si="12"/>
        <v>#REF!</v>
      </c>
      <c r="H88" s="187" t="e">
        <f t="shared" si="13"/>
        <v>#REF!</v>
      </c>
      <c r="I88" s="229" t="e">
        <f t="shared" si="30"/>
        <v>#REF!</v>
      </c>
      <c r="J88" s="229" t="e">
        <f t="shared" si="31"/>
        <v>#REF!</v>
      </c>
      <c r="K88" s="229" t="e">
        <f t="shared" si="16"/>
        <v>#REF!</v>
      </c>
      <c r="L88" s="229" t="e">
        <f t="shared" si="17"/>
        <v>#REF!</v>
      </c>
      <c r="M88" s="228" t="e">
        <f t="shared" si="32"/>
        <v>#REF!</v>
      </c>
      <c r="N88" s="228" t="e">
        <f t="shared" si="33"/>
        <v>#REF!</v>
      </c>
      <c r="O88" s="228" t="e">
        <f t="shared" si="18"/>
        <v>#REF!</v>
      </c>
      <c r="P88" s="228" t="e">
        <f t="shared" si="19"/>
        <v>#REF!</v>
      </c>
      <c r="Q88" s="187">
        <f t="shared" si="34"/>
        <v>-1474.628881071144</v>
      </c>
      <c r="R88" s="187" t="str">
        <f t="shared" si="35"/>
        <v>-0.00095893444358693+0.0750852997666929i</v>
      </c>
      <c r="S88" s="187">
        <f t="shared" si="20"/>
        <v>-22.488193321367852</v>
      </c>
      <c r="T88" s="187">
        <f t="shared" si="21"/>
        <v>90.731699943285562</v>
      </c>
      <c r="U88" s="185" t="e">
        <f t="shared" si="5"/>
        <v>#REF!</v>
      </c>
      <c r="V88" s="185" t="e">
        <f t="shared" si="22"/>
        <v>#REF!</v>
      </c>
      <c r="W88" s="185" t="e">
        <f t="shared" si="23"/>
        <v>#REF!</v>
      </c>
      <c r="X88" s="227" t="e">
        <f t="shared" si="6"/>
        <v>#REF!</v>
      </c>
      <c r="Y88" s="227" t="e">
        <f t="shared" si="24"/>
        <v>#REF!</v>
      </c>
      <c r="Z88" s="227" t="e">
        <f t="shared" si="25"/>
        <v>#REF!</v>
      </c>
      <c r="AA88" s="226" t="e">
        <f t="shared" si="7"/>
        <v>#REF!</v>
      </c>
      <c r="AB88" s="226" t="e">
        <f t="shared" si="26"/>
        <v>#REF!</v>
      </c>
      <c r="AC88" s="226" t="e">
        <f t="shared" si="27"/>
        <v>#REF!</v>
      </c>
    </row>
    <row r="89" spans="1:29">
      <c r="A89" s="234">
        <v>2.4</v>
      </c>
      <c r="B89" s="233">
        <f t="shared" si="8"/>
        <v>2511886.4315095805</v>
      </c>
      <c r="C89" s="232">
        <f t="shared" si="9"/>
        <v>15782647.919764757</v>
      </c>
      <c r="D89" s="231" t="str">
        <f t="shared" si="10"/>
        <v>15782647.9197648i</v>
      </c>
      <c r="E89" s="230" t="e">
        <f t="shared" si="28"/>
        <v>#REF!</v>
      </c>
      <c r="F89" s="187" t="e">
        <f t="shared" si="29"/>
        <v>#REF!</v>
      </c>
      <c r="G89" s="187" t="e">
        <f t="shared" si="12"/>
        <v>#REF!</v>
      </c>
      <c r="H89" s="187" t="e">
        <f t="shared" si="13"/>
        <v>#REF!</v>
      </c>
      <c r="I89" s="229" t="e">
        <f t="shared" si="30"/>
        <v>#REF!</v>
      </c>
      <c r="J89" s="229" t="e">
        <f t="shared" si="31"/>
        <v>#REF!</v>
      </c>
      <c r="K89" s="229" t="e">
        <f t="shared" si="16"/>
        <v>#REF!</v>
      </c>
      <c r="L89" s="229" t="e">
        <f t="shared" si="17"/>
        <v>#REF!</v>
      </c>
      <c r="M89" s="228" t="e">
        <f t="shared" si="32"/>
        <v>#REF!</v>
      </c>
      <c r="N89" s="228" t="e">
        <f t="shared" si="33"/>
        <v>#REF!</v>
      </c>
      <c r="O89" s="228" t="e">
        <f t="shared" si="18"/>
        <v>#REF!</v>
      </c>
      <c r="P89" s="228" t="e">
        <f t="shared" si="19"/>
        <v>#REF!</v>
      </c>
      <c r="Q89" s="187">
        <f t="shared" si="34"/>
        <v>-1474.628881071144</v>
      </c>
      <c r="R89" s="187" t="str">
        <f t="shared" si="35"/>
        <v>-0.000605057888305754+0.0596450617803996i</v>
      </c>
      <c r="S89" s="187">
        <f t="shared" si="20"/>
        <v>-24.488063248373134</v>
      </c>
      <c r="T89" s="187">
        <f t="shared" si="21"/>
        <v>90.581206108800401</v>
      </c>
      <c r="U89" s="185" t="e">
        <f t="shared" si="5"/>
        <v>#REF!</v>
      </c>
      <c r="V89" s="185" t="e">
        <f t="shared" si="22"/>
        <v>#REF!</v>
      </c>
      <c r="W89" s="185" t="e">
        <f t="shared" si="23"/>
        <v>#REF!</v>
      </c>
      <c r="X89" s="227" t="e">
        <f t="shared" si="6"/>
        <v>#REF!</v>
      </c>
      <c r="Y89" s="227" t="e">
        <f t="shared" si="24"/>
        <v>#REF!</v>
      </c>
      <c r="Z89" s="227" t="e">
        <f t="shared" si="25"/>
        <v>#REF!</v>
      </c>
      <c r="AA89" s="226" t="e">
        <f t="shared" si="7"/>
        <v>#REF!</v>
      </c>
      <c r="AB89" s="226" t="e">
        <f t="shared" si="26"/>
        <v>#REF!</v>
      </c>
      <c r="AC89" s="226" t="e">
        <f t="shared" si="27"/>
        <v>#REF!</v>
      </c>
    </row>
    <row r="90" spans="1:29">
      <c r="A90" s="234">
        <v>2.5000000000000102</v>
      </c>
      <c r="B90" s="233">
        <f t="shared" si="8"/>
        <v>3162277.660168455</v>
      </c>
      <c r="C90" s="232">
        <f t="shared" si="9"/>
        <v>19869176.531592678</v>
      </c>
      <c r="D90" s="231" t="str">
        <f t="shared" si="10"/>
        <v>19869176.5315927i</v>
      </c>
      <c r="E90" s="230" t="e">
        <f t="shared" si="28"/>
        <v>#REF!</v>
      </c>
      <c r="F90" s="187" t="e">
        <f t="shared" si="29"/>
        <v>#REF!</v>
      </c>
      <c r="G90" s="187" t="e">
        <f t="shared" si="12"/>
        <v>#REF!</v>
      </c>
      <c r="H90" s="187" t="e">
        <f t="shared" si="13"/>
        <v>#REF!</v>
      </c>
      <c r="I90" s="229" t="e">
        <f t="shared" si="30"/>
        <v>#REF!</v>
      </c>
      <c r="J90" s="229" t="e">
        <f t="shared" si="31"/>
        <v>#REF!</v>
      </c>
      <c r="K90" s="229" t="e">
        <f t="shared" si="16"/>
        <v>#REF!</v>
      </c>
      <c r="L90" s="229" t="e">
        <f t="shared" si="17"/>
        <v>#REF!</v>
      </c>
      <c r="M90" s="228" t="e">
        <f t="shared" si="32"/>
        <v>#REF!</v>
      </c>
      <c r="N90" s="228" t="e">
        <f t="shared" si="33"/>
        <v>#REF!</v>
      </c>
      <c r="O90" s="228" t="e">
        <f t="shared" si="18"/>
        <v>#REF!</v>
      </c>
      <c r="P90" s="228" t="e">
        <f t="shared" si="19"/>
        <v>#REF!</v>
      </c>
      <c r="Q90" s="187">
        <f t="shared" si="34"/>
        <v>-1474.628881071144</v>
      </c>
      <c r="R90" s="187" t="str">
        <f t="shared" si="35"/>
        <v>-0.000381770158865447+0.0473791038465095i</v>
      </c>
      <c r="S90" s="187">
        <f t="shared" si="20"/>
        <v>-26.487981191803229</v>
      </c>
      <c r="T90" s="187">
        <f t="shared" si="21"/>
        <v>90.461666508730758</v>
      </c>
      <c r="U90" s="185" t="e">
        <f t="shared" si="5"/>
        <v>#REF!</v>
      </c>
      <c r="V90" s="185" t="e">
        <f t="shared" si="22"/>
        <v>#REF!</v>
      </c>
      <c r="W90" s="185" t="e">
        <f t="shared" si="23"/>
        <v>#REF!</v>
      </c>
      <c r="X90" s="227" t="e">
        <f t="shared" si="6"/>
        <v>#REF!</v>
      </c>
      <c r="Y90" s="227" t="e">
        <f t="shared" si="24"/>
        <v>#REF!</v>
      </c>
      <c r="Z90" s="227" t="e">
        <f t="shared" si="25"/>
        <v>#REF!</v>
      </c>
      <c r="AA90" s="226" t="e">
        <f t="shared" si="7"/>
        <v>#REF!</v>
      </c>
      <c r="AB90" s="226" t="e">
        <f t="shared" si="26"/>
        <v>#REF!</v>
      </c>
      <c r="AC90" s="226" t="e">
        <f t="shared" si="27"/>
        <v>#REF!</v>
      </c>
    </row>
    <row r="91" spans="1:29">
      <c r="A91" s="234">
        <v>2.6</v>
      </c>
      <c r="B91" s="233">
        <f t="shared" si="8"/>
        <v>3981071.705534976</v>
      </c>
      <c r="C91" s="232">
        <f t="shared" si="9"/>
        <v>25013811.247045737</v>
      </c>
      <c r="D91" s="231" t="str">
        <f t="shared" si="10"/>
        <v>25013811.2470457i</v>
      </c>
      <c r="E91" s="230" t="e">
        <f t="shared" si="28"/>
        <v>#REF!</v>
      </c>
      <c r="F91" s="187" t="e">
        <f t="shared" si="29"/>
        <v>#REF!</v>
      </c>
      <c r="G91" s="187" t="e">
        <f t="shared" si="12"/>
        <v>#REF!</v>
      </c>
      <c r="H91" s="187" t="e">
        <f t="shared" si="13"/>
        <v>#REF!</v>
      </c>
      <c r="I91" s="229" t="e">
        <f t="shared" si="30"/>
        <v>#REF!</v>
      </c>
      <c r="J91" s="229" t="e">
        <f t="shared" si="31"/>
        <v>#REF!</v>
      </c>
      <c r="K91" s="229" t="e">
        <f t="shared" si="16"/>
        <v>#REF!</v>
      </c>
      <c r="L91" s="229" t="e">
        <f t="shared" si="17"/>
        <v>#REF!</v>
      </c>
      <c r="M91" s="228" t="e">
        <f t="shared" si="32"/>
        <v>#REF!</v>
      </c>
      <c r="N91" s="228" t="e">
        <f t="shared" si="33"/>
        <v>#REF!</v>
      </c>
      <c r="O91" s="228" t="e">
        <f t="shared" si="18"/>
        <v>#REF!</v>
      </c>
      <c r="P91" s="228" t="e">
        <f t="shared" si="19"/>
        <v>#REF!</v>
      </c>
      <c r="Q91" s="187">
        <f t="shared" si="34"/>
        <v>-1474.628881071144</v>
      </c>
      <c r="R91" s="187" t="str">
        <f t="shared" si="35"/>
        <v>-0.000240882452949659+0.0376352351077566i</v>
      </c>
      <c r="S91" s="187">
        <f t="shared" si="20"/>
        <v>-28.487929423159599</v>
      </c>
      <c r="T91" s="187">
        <f t="shared" si="21"/>
        <v>90.366713783353191</v>
      </c>
      <c r="U91" s="185" t="e">
        <f t="shared" si="5"/>
        <v>#REF!</v>
      </c>
      <c r="V91" s="185" t="e">
        <f t="shared" si="22"/>
        <v>#REF!</v>
      </c>
      <c r="W91" s="185" t="e">
        <f t="shared" si="23"/>
        <v>#REF!</v>
      </c>
      <c r="X91" s="227" t="e">
        <f t="shared" si="6"/>
        <v>#REF!</v>
      </c>
      <c r="Y91" s="227" t="e">
        <f t="shared" si="24"/>
        <v>#REF!</v>
      </c>
      <c r="Z91" s="227" t="e">
        <f t="shared" si="25"/>
        <v>#REF!</v>
      </c>
      <c r="AA91" s="226" t="e">
        <f t="shared" si="7"/>
        <v>#REF!</v>
      </c>
      <c r="AB91" s="226" t="e">
        <f t="shared" si="26"/>
        <v>#REF!</v>
      </c>
      <c r="AC91" s="226" t="e">
        <f t="shared" si="27"/>
        <v>#REF!</v>
      </c>
    </row>
    <row r="92" spans="1:29">
      <c r="A92" s="234">
        <v>2.7</v>
      </c>
      <c r="B92" s="233">
        <f t="shared" si="8"/>
        <v>5011872.3362727268</v>
      </c>
      <c r="C92" s="232">
        <f t="shared" si="9"/>
        <v>31490522.624728624</v>
      </c>
      <c r="D92" s="231" t="str">
        <f t="shared" si="10"/>
        <v>31490522.6247286i</v>
      </c>
      <c r="E92" s="230" t="e">
        <f t="shared" si="28"/>
        <v>#REF!</v>
      </c>
      <c r="F92" s="187" t="e">
        <f t="shared" si="29"/>
        <v>#REF!</v>
      </c>
      <c r="G92" s="187" t="e">
        <f t="shared" si="12"/>
        <v>#REF!</v>
      </c>
      <c r="H92" s="187" t="e">
        <f t="shared" si="13"/>
        <v>#REF!</v>
      </c>
      <c r="I92" s="229" t="e">
        <f t="shared" si="30"/>
        <v>#REF!</v>
      </c>
      <c r="J92" s="229" t="e">
        <f t="shared" si="31"/>
        <v>#REF!</v>
      </c>
      <c r="K92" s="229" t="e">
        <f t="shared" si="16"/>
        <v>#REF!</v>
      </c>
      <c r="L92" s="229" t="e">
        <f t="shared" si="17"/>
        <v>#REF!</v>
      </c>
      <c r="M92" s="228" t="e">
        <f t="shared" si="32"/>
        <v>#REF!</v>
      </c>
      <c r="N92" s="228" t="e">
        <f t="shared" si="33"/>
        <v>#REF!</v>
      </c>
      <c r="O92" s="228" t="e">
        <f t="shared" si="18"/>
        <v>#REF!</v>
      </c>
      <c r="P92" s="228" t="e">
        <f t="shared" si="19"/>
        <v>#REF!</v>
      </c>
      <c r="Q92" s="187">
        <f t="shared" si="34"/>
        <v>-1474.628881071144</v>
      </c>
      <c r="R92" s="187" t="str">
        <f t="shared" si="35"/>
        <v>-0.000151987256311701+0.0298950682553927i</v>
      </c>
      <c r="S92" s="187">
        <f t="shared" si="20"/>
        <v>-30.48789676156467</v>
      </c>
      <c r="T92" s="187">
        <f t="shared" si="21"/>
        <v>90.291290631121115</v>
      </c>
      <c r="U92" s="185" t="e">
        <f t="shared" si="5"/>
        <v>#REF!</v>
      </c>
      <c r="V92" s="185" t="e">
        <f t="shared" si="22"/>
        <v>#REF!</v>
      </c>
      <c r="W92" s="185" t="e">
        <f t="shared" si="23"/>
        <v>#REF!</v>
      </c>
      <c r="X92" s="227" t="e">
        <f t="shared" si="6"/>
        <v>#REF!</v>
      </c>
      <c r="Y92" s="227" t="e">
        <f t="shared" si="24"/>
        <v>#REF!</v>
      </c>
      <c r="Z92" s="227" t="e">
        <f t="shared" si="25"/>
        <v>#REF!</v>
      </c>
      <c r="AA92" s="226" t="e">
        <f t="shared" si="7"/>
        <v>#REF!</v>
      </c>
      <c r="AB92" s="226" t="e">
        <f t="shared" si="26"/>
        <v>#REF!</v>
      </c>
      <c r="AC92" s="226" t="e">
        <f t="shared" si="27"/>
        <v>#REF!</v>
      </c>
    </row>
    <row r="93" spans="1:29">
      <c r="A93" s="234">
        <v>2.80000000000001</v>
      </c>
      <c r="B93" s="233">
        <f t="shared" si="8"/>
        <v>6309573.4448020831</v>
      </c>
      <c r="C93" s="232">
        <f t="shared" si="9"/>
        <v>39644219.162950933</v>
      </c>
      <c r="D93" s="231" t="str">
        <f t="shared" si="10"/>
        <v>39644219.1629509i</v>
      </c>
      <c r="E93" s="230" t="e">
        <f t="shared" si="28"/>
        <v>#REF!</v>
      </c>
      <c r="F93" s="187" t="e">
        <f t="shared" si="29"/>
        <v>#REF!</v>
      </c>
      <c r="G93" s="187" t="e">
        <f t="shared" si="12"/>
        <v>#REF!</v>
      </c>
      <c r="H93" s="187" t="e">
        <f t="shared" si="13"/>
        <v>#REF!</v>
      </c>
      <c r="I93" s="229" t="e">
        <f t="shared" si="30"/>
        <v>#REF!</v>
      </c>
      <c r="J93" s="229" t="e">
        <f t="shared" si="31"/>
        <v>#REF!</v>
      </c>
      <c r="K93" s="229" t="e">
        <f t="shared" si="16"/>
        <v>#REF!</v>
      </c>
      <c r="L93" s="229" t="e">
        <f t="shared" si="17"/>
        <v>#REF!</v>
      </c>
      <c r="M93" s="228" t="e">
        <f t="shared" si="32"/>
        <v>#REF!</v>
      </c>
      <c r="N93" s="228" t="e">
        <f t="shared" si="33"/>
        <v>#REF!</v>
      </c>
      <c r="O93" s="228" t="e">
        <f t="shared" si="18"/>
        <v>#REF!</v>
      </c>
      <c r="P93" s="228" t="e">
        <f t="shared" si="19"/>
        <v>#REF!</v>
      </c>
      <c r="Q93" s="187">
        <f t="shared" si="34"/>
        <v>-1474.628881071144</v>
      </c>
      <c r="R93" s="187" t="str">
        <f t="shared" si="35"/>
        <v>-0.0000958977556642265+0.0237466663885048i</v>
      </c>
      <c r="S93" s="187">
        <f t="shared" si="20"/>
        <v>-32.48787615437201</v>
      </c>
      <c r="T93" s="187">
        <f t="shared" si="21"/>
        <v>90.231380131665105</v>
      </c>
      <c r="U93" s="185" t="e">
        <f t="shared" si="5"/>
        <v>#REF!</v>
      </c>
      <c r="V93" s="185" t="e">
        <f t="shared" si="22"/>
        <v>#REF!</v>
      </c>
      <c r="W93" s="185" t="e">
        <f t="shared" si="23"/>
        <v>#REF!</v>
      </c>
      <c r="X93" s="227" t="e">
        <f t="shared" si="6"/>
        <v>#REF!</v>
      </c>
      <c r="Y93" s="227" t="e">
        <f t="shared" si="24"/>
        <v>#REF!</v>
      </c>
      <c r="Z93" s="227" t="e">
        <f t="shared" si="25"/>
        <v>#REF!</v>
      </c>
      <c r="AA93" s="226" t="e">
        <f t="shared" si="7"/>
        <v>#REF!</v>
      </c>
      <c r="AB93" s="226" t="e">
        <f t="shared" si="26"/>
        <v>#REF!</v>
      </c>
      <c r="AC93" s="226" t="e">
        <f t="shared" si="27"/>
        <v>#REF!</v>
      </c>
    </row>
    <row r="94" spans="1:29">
      <c r="A94" s="234">
        <v>2.9000000000000101</v>
      </c>
      <c r="B94" s="233">
        <f t="shared" si="8"/>
        <v>7943282.3472430035</v>
      </c>
      <c r="C94" s="232">
        <f t="shared" si="9"/>
        <v>49909114.934976213</v>
      </c>
      <c r="D94" s="231" t="str">
        <f t="shared" si="10"/>
        <v>49909114.9349762i</v>
      </c>
      <c r="E94" s="230" t="e">
        <f t="shared" si="28"/>
        <v>#REF!</v>
      </c>
      <c r="F94" s="187" t="e">
        <f t="shared" si="29"/>
        <v>#REF!</v>
      </c>
      <c r="G94" s="187" t="e">
        <f t="shared" si="12"/>
        <v>#REF!</v>
      </c>
      <c r="H94" s="187" t="e">
        <f t="shared" si="13"/>
        <v>#REF!</v>
      </c>
      <c r="I94" s="229" t="e">
        <f t="shared" si="30"/>
        <v>#REF!</v>
      </c>
      <c r="J94" s="229" t="e">
        <f t="shared" si="31"/>
        <v>#REF!</v>
      </c>
      <c r="K94" s="229" t="e">
        <f t="shared" si="16"/>
        <v>#REF!</v>
      </c>
      <c r="L94" s="229" t="e">
        <f t="shared" si="17"/>
        <v>#REF!</v>
      </c>
      <c r="M94" s="228" t="e">
        <f t="shared" si="32"/>
        <v>#REF!</v>
      </c>
      <c r="N94" s="228" t="e">
        <f t="shared" si="33"/>
        <v>#REF!</v>
      </c>
      <c r="O94" s="228" t="e">
        <f t="shared" si="18"/>
        <v>#REF!</v>
      </c>
      <c r="P94" s="228" t="e">
        <f t="shared" si="19"/>
        <v>#REF!</v>
      </c>
      <c r="Q94" s="187">
        <f t="shared" si="34"/>
        <v>-1474.628881071144</v>
      </c>
      <c r="R94" s="187" t="str">
        <f t="shared" si="35"/>
        <v>-0.000060507504729181+0.0188627325908278i</v>
      </c>
      <c r="S94" s="187">
        <f t="shared" si="20"/>
        <v>-34.48786315246285</v>
      </c>
      <c r="T94" s="187">
        <f t="shared" si="21"/>
        <v>90.18379165066294</v>
      </c>
      <c r="U94" s="185" t="e">
        <f t="shared" si="5"/>
        <v>#REF!</v>
      </c>
      <c r="V94" s="185" t="e">
        <f t="shared" si="22"/>
        <v>#REF!</v>
      </c>
      <c r="W94" s="185" t="e">
        <f t="shared" si="23"/>
        <v>#REF!</v>
      </c>
      <c r="X94" s="227" t="e">
        <f t="shared" si="6"/>
        <v>#REF!</v>
      </c>
      <c r="Y94" s="227" t="e">
        <f t="shared" si="24"/>
        <v>#REF!</v>
      </c>
      <c r="Z94" s="227" t="e">
        <f t="shared" si="25"/>
        <v>#REF!</v>
      </c>
      <c r="AA94" s="226" t="e">
        <f t="shared" si="7"/>
        <v>#REF!</v>
      </c>
      <c r="AB94" s="226" t="e">
        <f t="shared" si="26"/>
        <v>#REF!</v>
      </c>
      <c r="AC94" s="226" t="e">
        <f t="shared" si="27"/>
        <v>#REF!</v>
      </c>
    </row>
    <row r="95" spans="1:29">
      <c r="A95" s="234">
        <v>3.0000000000000102</v>
      </c>
      <c r="B95" s="233">
        <f t="shared" si="8"/>
        <v>10000000.000000238</v>
      </c>
      <c r="C95" s="232">
        <f t="shared" si="9"/>
        <v>62831853.071797363</v>
      </c>
      <c r="D95" s="231" t="str">
        <f t="shared" si="10"/>
        <v>62831853.0717974i</v>
      </c>
      <c r="E95" s="230" t="e">
        <f t="shared" si="28"/>
        <v>#REF!</v>
      </c>
      <c r="F95" s="187" t="e">
        <f t="shared" si="29"/>
        <v>#REF!</v>
      </c>
      <c r="G95" s="187" t="e">
        <f t="shared" si="12"/>
        <v>#REF!</v>
      </c>
      <c r="H95" s="187" t="e">
        <f t="shared" si="13"/>
        <v>#REF!</v>
      </c>
      <c r="I95" s="229" t="e">
        <f t="shared" si="30"/>
        <v>#REF!</v>
      </c>
      <c r="J95" s="229" t="e">
        <f t="shared" si="31"/>
        <v>#REF!</v>
      </c>
      <c r="K95" s="229" t="e">
        <f t="shared" si="16"/>
        <v>#REF!</v>
      </c>
      <c r="L95" s="229" t="e">
        <f t="shared" si="17"/>
        <v>#REF!</v>
      </c>
      <c r="M95" s="228" t="e">
        <f t="shared" si="32"/>
        <v>#REF!</v>
      </c>
      <c r="N95" s="228" t="e">
        <f t="shared" si="33"/>
        <v>#REF!</v>
      </c>
      <c r="O95" s="228" t="e">
        <f t="shared" si="18"/>
        <v>#REF!</v>
      </c>
      <c r="P95" s="228" t="e">
        <f t="shared" si="19"/>
        <v>#REF!</v>
      </c>
      <c r="Q95" s="187">
        <f t="shared" si="34"/>
        <v>-1474.628881071144</v>
      </c>
      <c r="R95" s="187" t="str">
        <f t="shared" si="35"/>
        <v>-0.0000381776988817355+0.0149832436805992i</v>
      </c>
      <c r="S95" s="187">
        <f t="shared" si="20"/>
        <v>-36.487854948952304</v>
      </c>
      <c r="T95" s="187">
        <f t="shared" si="21"/>
        <v>90.145990836843765</v>
      </c>
      <c r="U95" s="185" t="e">
        <f t="shared" si="5"/>
        <v>#REF!</v>
      </c>
      <c r="V95" s="185" t="e">
        <f t="shared" si="22"/>
        <v>#REF!</v>
      </c>
      <c r="W95" s="185" t="e">
        <f t="shared" si="23"/>
        <v>#REF!</v>
      </c>
      <c r="X95" s="227" t="e">
        <f t="shared" si="6"/>
        <v>#REF!</v>
      </c>
      <c r="Y95" s="227" t="e">
        <f t="shared" si="24"/>
        <v>#REF!</v>
      </c>
      <c r="Z95" s="227" t="e">
        <f t="shared" si="25"/>
        <v>#REF!</v>
      </c>
      <c r="AA95" s="226" t="e">
        <f t="shared" si="7"/>
        <v>#REF!</v>
      </c>
      <c r="AB95" s="226" t="e">
        <f t="shared" si="26"/>
        <v>#REF!</v>
      </c>
      <c r="AC95" s="226" t="e">
        <f t="shared" si="27"/>
        <v>#REF!</v>
      </c>
    </row>
    <row r="99" spans="1:146">
      <c r="A99" s="225" t="s">
        <v>686</v>
      </c>
      <c r="B99" s="224" t="s">
        <v>687</v>
      </c>
      <c r="C99" s="222" t="s">
        <v>688</v>
      </c>
      <c r="D99" s="223" t="s">
        <v>689</v>
      </c>
      <c r="E99" s="222" t="s">
        <v>690</v>
      </c>
      <c r="F99" s="204" t="s">
        <v>691</v>
      </c>
      <c r="G99" s="204" t="s">
        <v>692</v>
      </c>
      <c r="H99" s="204" t="s">
        <v>693</v>
      </c>
      <c r="I99" s="204" t="s">
        <v>694</v>
      </c>
      <c r="J99" s="204" t="s">
        <v>695</v>
      </c>
      <c r="K99" s="204" t="s">
        <v>444</v>
      </c>
      <c r="N99" s="221" t="s">
        <v>696</v>
      </c>
      <c r="O99" s="220" t="s">
        <v>697</v>
      </c>
      <c r="P99" s="218" t="s">
        <v>698</v>
      </c>
      <c r="Q99" s="218" t="s">
        <v>699</v>
      </c>
      <c r="R99" s="219" t="s">
        <v>700</v>
      </c>
      <c r="S99" s="218" t="s">
        <v>701</v>
      </c>
      <c r="T99" s="219" t="s">
        <v>702</v>
      </c>
      <c r="U99" s="218" t="s">
        <v>703</v>
      </c>
      <c r="V99" s="218" t="s">
        <v>704</v>
      </c>
      <c r="W99" s="219" t="s">
        <v>705</v>
      </c>
      <c r="X99" s="219" t="s">
        <v>706</v>
      </c>
      <c r="Y99" s="219" t="s">
        <v>707</v>
      </c>
      <c r="Z99" s="218" t="s">
        <v>708</v>
      </c>
      <c r="AA99" s="218" t="s">
        <v>709</v>
      </c>
      <c r="AB99" s="219" t="s">
        <v>710</v>
      </c>
      <c r="AC99" s="218" t="s">
        <v>711</v>
      </c>
      <c r="AD99" s="219" t="s">
        <v>712</v>
      </c>
      <c r="AE99" s="218" t="s">
        <v>713</v>
      </c>
      <c r="AF99" s="218" t="s">
        <v>714</v>
      </c>
      <c r="AG99" s="219" t="s">
        <v>715</v>
      </c>
      <c r="AH99" s="219" t="s">
        <v>716</v>
      </c>
      <c r="AI99" s="219" t="s">
        <v>717</v>
      </c>
      <c r="AJ99" s="218" t="s">
        <v>718</v>
      </c>
      <c r="AK99" s="218" t="s">
        <v>719</v>
      </c>
      <c r="AL99" s="219" t="s">
        <v>720</v>
      </c>
      <c r="AM99" s="218" t="s">
        <v>721</v>
      </c>
      <c r="AN99" s="219" t="s">
        <v>722</v>
      </c>
      <c r="AO99" s="218" t="s">
        <v>723</v>
      </c>
      <c r="AP99" s="218" t="s">
        <v>724</v>
      </c>
      <c r="AQ99" s="219" t="s">
        <v>725</v>
      </c>
      <c r="AR99" s="219" t="s">
        <v>726</v>
      </c>
      <c r="AS99" s="219" t="s">
        <v>727</v>
      </c>
      <c r="AT99" s="218" t="s">
        <v>728</v>
      </c>
      <c r="AU99" s="218" t="s">
        <v>729</v>
      </c>
      <c r="AV99" s="219" t="s">
        <v>730</v>
      </c>
      <c r="AW99" s="218" t="s">
        <v>731</v>
      </c>
      <c r="AX99" s="219" t="s">
        <v>732</v>
      </c>
      <c r="AY99" s="218" t="s">
        <v>733</v>
      </c>
      <c r="AZ99" s="218" t="s">
        <v>734</v>
      </c>
      <c r="BA99" s="219" t="s">
        <v>735</v>
      </c>
      <c r="BB99" s="219" t="s">
        <v>736</v>
      </c>
      <c r="BC99" s="219" t="s">
        <v>737</v>
      </c>
      <c r="BD99" s="218" t="s">
        <v>738</v>
      </c>
      <c r="BE99" s="218" t="s">
        <v>739</v>
      </c>
      <c r="BF99" s="219" t="s">
        <v>740</v>
      </c>
      <c r="BG99" s="218" t="s">
        <v>741</v>
      </c>
      <c r="BH99" s="219" t="s">
        <v>742</v>
      </c>
      <c r="BI99" s="218" t="s">
        <v>743</v>
      </c>
      <c r="BJ99" s="218" t="s">
        <v>744</v>
      </c>
      <c r="BK99" s="219" t="s">
        <v>745</v>
      </c>
      <c r="BL99" s="219" t="s">
        <v>746</v>
      </c>
      <c r="BM99" s="219" t="s">
        <v>747</v>
      </c>
      <c r="BN99" s="218" t="s">
        <v>748</v>
      </c>
      <c r="BO99" s="218" t="s">
        <v>749</v>
      </c>
      <c r="BP99" s="219" t="s">
        <v>750</v>
      </c>
      <c r="BQ99" s="218" t="s">
        <v>751</v>
      </c>
      <c r="BR99" s="219" t="s">
        <v>752</v>
      </c>
      <c r="BS99" s="218" t="s">
        <v>753</v>
      </c>
      <c r="BT99" s="218" t="s">
        <v>754</v>
      </c>
      <c r="BU99" s="219" t="s">
        <v>755</v>
      </c>
      <c r="BV99" s="219" t="s">
        <v>756</v>
      </c>
      <c r="BW99" s="219" t="s">
        <v>757</v>
      </c>
      <c r="BX99" s="218" t="s">
        <v>758</v>
      </c>
      <c r="BY99" s="218" t="s">
        <v>759</v>
      </c>
      <c r="BZ99" s="219" t="s">
        <v>760</v>
      </c>
      <c r="CA99" s="218" t="s">
        <v>761</v>
      </c>
      <c r="CB99" s="218">
        <v>65</v>
      </c>
      <c r="CC99" s="217">
        <v>66</v>
      </c>
      <c r="CD99" s="217">
        <v>67</v>
      </c>
      <c r="CE99" s="217">
        <v>68</v>
      </c>
      <c r="CF99" s="217">
        <v>69</v>
      </c>
      <c r="CG99" s="217">
        <v>70</v>
      </c>
      <c r="CH99" s="217">
        <v>71</v>
      </c>
      <c r="CI99" s="217">
        <v>72</v>
      </c>
      <c r="CJ99" s="217">
        <v>73</v>
      </c>
      <c r="CK99" s="217">
        <v>74</v>
      </c>
      <c r="CL99" s="217">
        <v>75</v>
      </c>
      <c r="CM99" s="217">
        <v>76</v>
      </c>
      <c r="CN99" s="217">
        <v>77</v>
      </c>
      <c r="CO99" s="217">
        <v>78</v>
      </c>
      <c r="CP99" s="217">
        <v>79</v>
      </c>
      <c r="CQ99" s="217">
        <v>80</v>
      </c>
      <c r="CR99" s="217">
        <v>81</v>
      </c>
      <c r="CS99" s="217">
        <v>82</v>
      </c>
      <c r="CT99" s="217">
        <v>83</v>
      </c>
      <c r="CU99" s="217">
        <v>84</v>
      </c>
      <c r="CV99" s="217">
        <v>85</v>
      </c>
      <c r="CW99" s="217">
        <v>86</v>
      </c>
      <c r="CX99" s="217">
        <v>87</v>
      </c>
      <c r="CY99" s="217">
        <v>88</v>
      </c>
      <c r="CZ99" s="217">
        <v>89</v>
      </c>
      <c r="DA99" s="217">
        <v>90</v>
      </c>
      <c r="DB99" s="217">
        <v>91</v>
      </c>
      <c r="DC99" s="217">
        <v>92</v>
      </c>
      <c r="DD99" s="217">
        <v>93</v>
      </c>
      <c r="DE99" s="217">
        <v>94</v>
      </c>
      <c r="DF99" s="217">
        <v>95</v>
      </c>
      <c r="DG99" s="217">
        <v>96</v>
      </c>
      <c r="DH99" s="217">
        <v>97</v>
      </c>
      <c r="DI99" s="217">
        <v>98</v>
      </c>
      <c r="DJ99" s="217">
        <v>99</v>
      </c>
      <c r="DK99" s="217">
        <v>100</v>
      </c>
      <c r="DL99" s="217">
        <v>101</v>
      </c>
      <c r="DM99" s="217">
        <v>102</v>
      </c>
      <c r="DN99" s="217">
        <v>103</v>
      </c>
      <c r="DO99" s="217">
        <v>104</v>
      </c>
      <c r="DP99" s="217">
        <v>105</v>
      </c>
      <c r="DQ99" s="217">
        <v>106</v>
      </c>
      <c r="DR99" s="217">
        <v>107</v>
      </c>
      <c r="DS99" s="217">
        <v>108</v>
      </c>
      <c r="DT99" s="217">
        <v>109</v>
      </c>
      <c r="DU99" s="217">
        <v>110</v>
      </c>
      <c r="DV99" s="217">
        <v>111</v>
      </c>
      <c r="DW99" s="217">
        <v>112</v>
      </c>
      <c r="DX99" s="217">
        <v>113</v>
      </c>
      <c r="DY99" s="217">
        <v>114</v>
      </c>
      <c r="DZ99" s="217">
        <v>115</v>
      </c>
      <c r="EA99" s="217">
        <v>116</v>
      </c>
      <c r="EB99" s="217">
        <v>117</v>
      </c>
      <c r="EC99" s="217">
        <v>118</v>
      </c>
      <c r="ED99" s="217">
        <v>119</v>
      </c>
      <c r="EE99" s="217">
        <v>120</v>
      </c>
      <c r="EF99" s="217">
        <v>121</v>
      </c>
      <c r="EG99" s="217">
        <v>122</v>
      </c>
      <c r="EH99" s="217">
        <v>123</v>
      </c>
      <c r="EI99" s="217">
        <v>124</v>
      </c>
      <c r="EJ99" s="217">
        <v>125</v>
      </c>
      <c r="EK99" s="217">
        <v>126</v>
      </c>
      <c r="EL99" s="217">
        <v>127</v>
      </c>
      <c r="EM99" s="217">
        <v>128</v>
      </c>
      <c r="EN99" s="181"/>
      <c r="EO99" s="181"/>
      <c r="EP99" s="181"/>
    </row>
    <row r="100" spans="1:146" ht="16" thickBot="1">
      <c r="A100" s="206">
        <v>0</v>
      </c>
      <c r="B100" s="206">
        <v>0</v>
      </c>
      <c r="C100" s="205">
        <v>0</v>
      </c>
      <c r="D100" s="201"/>
      <c r="E100" s="201"/>
      <c r="F100" s="201"/>
      <c r="G100" s="201"/>
      <c r="H100" s="201"/>
      <c r="I100" s="201"/>
      <c r="J100" s="201"/>
      <c r="K100" s="201"/>
      <c r="N100" s="204"/>
      <c r="O100" s="181"/>
      <c r="P100" s="181" t="str">
        <f ca="1">IMSUM(P101:P357)</f>
        <v>-1210.22066900192-1.13275732122246i</v>
      </c>
      <c r="Q100" s="181" t="str">
        <f ca="1">IMSUM(Q101:Q357)</f>
        <v>5.19549196789796+0.134838322718877i</v>
      </c>
      <c r="R100" s="181" t="str">
        <f t="shared" ref="R100:CC100" ca="1" si="36">IMSUM(R101:R357)</f>
        <v>410.261926284872+1.13305306732018i</v>
      </c>
      <c r="S100" s="181" t="str">
        <f t="shared" ca="1" si="36"/>
        <v>9.76014807168737-0.132712722713919i</v>
      </c>
      <c r="T100" s="181" t="str">
        <f t="shared" ca="1" si="36"/>
        <v>-232.29061755775-1.13334415712054i</v>
      </c>
      <c r="U100" s="181" t="str">
        <f t="shared" ca="1" si="36"/>
        <v>5.19482552032253+0.13058641879848i</v>
      </c>
      <c r="V100" s="181" t="str">
        <f t="shared" ca="1" si="36"/>
        <v>177.357676098565+1.13363058880947i</v>
      </c>
      <c r="W100" s="181" t="str">
        <f t="shared" ca="1" si="36"/>
        <v>9.7608038462746-0.128459422225709i</v>
      </c>
      <c r="X100" s="181" t="str">
        <f t="shared" ca="1" si="36"/>
        <v>-123.556284885659-1.13391236058397i</v>
      </c>
      <c r="Y100" s="181" t="str">
        <f t="shared" ca="1" si="36"/>
        <v>5.19418042242621+0.126331744248628i</v>
      </c>
      <c r="Z100" s="181" t="str">
        <f t="shared" ca="1" si="36"/>
        <v>113.775212623343+1.13418947066808i</v>
      </c>
      <c r="AA100" s="181" t="str">
        <f t="shared" ca="1" si="36"/>
        <v>9.76143826382963-0.12420339614646i</v>
      </c>
      <c r="AB100" s="181" t="str">
        <f t="shared" ca="1" si="36"/>
        <v>-81.6807527131441-1.1344619173365i</v>
      </c>
      <c r="AC100" s="181" t="str">
        <f t="shared" ca="1" si="36"/>
        <v>5.193556688805+0.122074389168041i</v>
      </c>
      <c r="AD100" s="181" t="str">
        <f t="shared" ca="1" si="36"/>
        <v>84.0549506728822+1.13472969888212i</v>
      </c>
      <c r="AE100" s="181" t="str">
        <f t="shared" ca="1" si="36"/>
        <v>9.76205130999125-0.119944734591195i</v>
      </c>
      <c r="AF100" s="181" t="str">
        <f t="shared" ca="1" si="36"/>
        <v>-59.467608649629-1.13499281363219i</v>
      </c>
      <c r="AG100" s="181" t="str">
        <f t="shared" ca="1" si="36"/>
        <v>5.19295433359195+0.117814443712839i</v>
      </c>
      <c r="AH100" s="181" t="str">
        <f t="shared" ca="1" si="36"/>
        <v>66.8084199921961+1.13525125991825i</v>
      </c>
      <c r="AI100" s="181" t="str">
        <f t="shared" ca="1" si="36"/>
        <v>9.76264297088588-0.115683527752221i</v>
      </c>
      <c r="AJ100" s="181" t="str">
        <f t="shared" ca="1" si="36"/>
        <v>-45.6795035273213-1.13550503610917i</v>
      </c>
      <c r="AK100" s="181" t="str">
        <f t="shared" ca="1" si="36"/>
        <v>5.19237337035682+0.113551998062469i</v>
      </c>
      <c r="AL100" s="181" t="str">
        <f t="shared" ca="1" si="36"/>
        <v>55.5259832654224+1.13575414060291i</v>
      </c>
      <c r="AM100" s="181" t="str">
        <f t="shared" ca="1" si="36"/>
        <v>9.76321323314759-0.111419865971362i</v>
      </c>
      <c r="AN100" s="181" t="str">
        <f t="shared" ca="1" si="36"/>
        <v>-36.270892954286-1.13599857197193i</v>
      </c>
      <c r="AO100" s="181" t="str">
        <f t="shared" ca="1" si="36"/>
        <v>5.19181381228896+0.109287142581646i</v>
      </c>
      <c r="AP100" s="181" t="str">
        <f t="shared" ca="1" si="36"/>
        <v>47.5554707234855+1.13623832853132i</v>
      </c>
      <c r="AQ100" s="181" t="str">
        <f t="shared" ca="1" si="36"/>
        <v>9.76376208385767-0.107153839364821i</v>
      </c>
      <c r="AR100" s="181" t="str">
        <f t="shared" ca="1" si="36"/>
        <v>9.76376208385767-0.107153839364821i</v>
      </c>
      <c r="AS100" s="181" t="str">
        <f t="shared" ca="1" si="36"/>
        <v>5.19127567199857+0.105019967620439i</v>
      </c>
      <c r="AT100" s="181" t="str">
        <f t="shared" ca="1" si="36"/>
        <v>41.613484021108+1.1367038113635i</v>
      </c>
      <c r="AU100" s="181" t="str">
        <f t="shared" ca="1" si="36"/>
        <v>9.76428951059129-0.10288553853197i</v>
      </c>
      <c r="AV100" s="181" t="str">
        <f t="shared" ca="1" si="36"/>
        <v>-24.216944142807-1.13692953471887i</v>
      </c>
      <c r="AW100" s="181" t="str">
        <f t="shared" ca="1" si="36"/>
        <v>5.19075896180615+0.10075056355604i</v>
      </c>
      <c r="AX100" s="181" t="str">
        <f t="shared" ca="1" si="36"/>
        <v>37.0032338881228+1.13715057750648i</v>
      </c>
      <c r="AY100" s="181" t="str">
        <f t="shared" ca="1" si="36"/>
        <v>9.76479550142417-0.0986150539031261i</v>
      </c>
      <c r="AZ100" s="181" t="str">
        <f t="shared" ca="1" si="36"/>
        <v>-20.1068254226302-1.13736693828736i</v>
      </c>
      <c r="BA100" s="181" t="str">
        <f t="shared" ca="1" si="36"/>
        <v>5.190263693277+0.0964790209420716i</v>
      </c>
      <c r="BB100" s="181" t="str">
        <f t="shared" ca="1" si="36"/>
        <v>33.313707737548+1.13757861574686i</v>
      </c>
      <c r="BC100" s="181" t="str">
        <f t="shared" ca="1" si="36"/>
        <v>9.76528004484716-0.0943424759830149i</v>
      </c>
      <c r="BD100" s="181" t="str">
        <f t="shared" ca="1" si="36"/>
        <v>-16.774304500451-1.13778560850147i</v>
      </c>
      <c r="BE100" s="181" t="str">
        <f t="shared" ca="1" si="36"/>
        <v>5.18978987761633+0.0922054303068487i</v>
      </c>
      <c r="BF100" s="181" t="str">
        <f t="shared" ca="1" si="36"/>
        <v>30.2867429861441+1.1379879153098i</v>
      </c>
      <c r="BG100" s="181" t="str">
        <f t="shared" ca="1" si="36"/>
        <v>9.76574312997963-0.0900678953474685i</v>
      </c>
      <c r="BH100" s="181" t="str">
        <f t="shared" ca="1" si="36"/>
        <v>-14.0108162401794-1.13818553488711i</v>
      </c>
      <c r="BI100" s="181" t="str">
        <f t="shared" ca="1" si="36"/>
        <v>5.18933752559265+0.0879298823868648i</v>
      </c>
      <c r="BJ100" s="181" t="str">
        <f t="shared" ca="1" si="36"/>
        <v>27.7519770626129+1.13837846598291i</v>
      </c>
      <c r="BK100" s="181" t="str">
        <f t="shared" ca="1" si="36"/>
        <v>9.76618474628719-0.0857914026367359i</v>
      </c>
      <c r="BL100" s="181" t="str">
        <f t="shared" ca="1" si="36"/>
        <v>-11.6758128857699-1.13856670740552i</v>
      </c>
      <c r="BM100" s="181" t="str">
        <f t="shared" ca="1" si="36"/>
        <v>5.18890664749838+0.0836524676152557i</v>
      </c>
      <c r="BN100" s="181" t="str">
        <f t="shared" ca="1" si="36"/>
        <v>25.5924083740675+1.13875025794455i</v>
      </c>
      <c r="BO100" s="181" t="str">
        <f t="shared" ca="1" si="36"/>
        <v>9.76660488381295-0.0815130886098379i</v>
      </c>
      <c r="BP100" s="181" t="str">
        <f t="shared" ca="1" si="36"/>
        <v>-9.67108933262943-1.13892911647273i</v>
      </c>
      <c r="BQ100" s="181" t="str">
        <f t="shared" ca="1" si="36"/>
        <v>5.1884972529935+0.0793732769187594i</v>
      </c>
      <c r="BR100" s="181" t="str">
        <f t="shared" ca="1" si="36"/>
        <v>23.7249843667153+1.13910328186012i</v>
      </c>
      <c r="BS100" s="181" t="str">
        <f t="shared" ca="1" si="36"/>
        <v>9.76700353301233-0.0772330439186284i</v>
      </c>
      <c r="BT100" s="181" t="str">
        <f t="shared" ca="1" si="36"/>
        <v>-7.92591793719085-1.13927275300393i</v>
      </c>
      <c r="BU100" s="181" t="str">
        <f t="shared" ca="1" si="36"/>
        <v>5.1881093513887+0.0750924009903304i</v>
      </c>
      <c r="BV100" s="181" t="str">
        <f t="shared" ca="1" si="36"/>
        <v>22.0890850661237+1.13943752889148i</v>
      </c>
      <c r="BW100" s="181" t="str">
        <f t="shared" ca="1" si="36"/>
        <v>9.76738068483923-0.0729513594546258i</v>
      </c>
      <c r="BX100" s="181" t="str">
        <f t="shared" ca="1" si="36"/>
        <v>-6.38803099213771-1.13959760839985i</v>
      </c>
      <c r="BY100" s="181" t="str">
        <f t="shared" ca="1" si="36"/>
        <v>5.18774295142013+0.0708099306459697i</v>
      </c>
      <c r="BZ100" s="181" t="str">
        <f t="shared" ca="1" si="36"/>
        <v>20.639392872416+1.13975299063128i</v>
      </c>
      <c r="CA100" s="181" t="str">
        <f t="shared" ca="1" si="36"/>
        <v>9.76773633082765-0.0686681259868829i</v>
      </c>
      <c r="CB100" s="181" t="str">
        <f t="shared" ca="1" si="36"/>
        <v>-5.01793174449763-1.13990367454105i</v>
      </c>
      <c r="CC100" s="181" t="str">
        <f t="shared" ca="1" si="36"/>
        <v>5.18739806144521+0.0665259568183414i</v>
      </c>
      <c r="CD100" s="181" t="str">
        <f t="shared" ref="CD100:EM100" ca="1" si="37">IMSUM(CD101:CD357)</f>
        <v>19.3413154136803+1.14004965919029i</v>
      </c>
      <c r="CE100" s="181" t="str">
        <f t="shared" ca="1" si="37"/>
        <v>9.7680704628309-0.0643834344591641i</v>
      </c>
      <c r="CF100" s="181" t="str">
        <f t="shared" ca="1" si="37"/>
        <v>-3.78518310163444-1.14019094365314i</v>
      </c>
      <c r="CG100" s="181" t="str">
        <f t="shared" ca="1" si="37"/>
        <v>5.18707468925076+0.0622405703074005i</v>
      </c>
      <c r="CH100" s="181" t="str">
        <f t="shared" ca="1" si="37"/>
        <v>18.1679544685841+1.14032752705726i</v>
      </c>
      <c r="CI100" s="181" t="str">
        <f t="shared" ca="1" si="37"/>
        <v>9.76838307341694-0.0600973757415941i</v>
      </c>
      <c r="CJ100" s="181" t="str">
        <f t="shared" ca="1" si="37"/>
        <v>-2.66591530262758-1.14045940856479i</v>
      </c>
      <c r="CK100" s="181" t="str">
        <f t="shared" ca="1" si="37"/>
        <v>5.18677284214692+0.0579538621388558i</v>
      </c>
      <c r="CL100" s="181" t="str">
        <f t="shared" ca="1" si="37"/>
        <v>17.0980435928818+1.1405865873907i</v>
      </c>
      <c r="CM100" s="181" t="str">
        <f t="shared" ca="1" si="37"/>
        <v>9.76867415534571-0.055810040850071i</v>
      </c>
      <c r="CN100" s="181" t="str">
        <f t="shared" ca="1" si="37"/>
        <v>-1.6411091193828-1.14070906259316i</v>
      </c>
      <c r="CO100" s="181" t="str">
        <f t="shared" ca="1" si="37"/>
        <v>5.18649252698293+0.05366592331041i</v>
      </c>
      <c r="CP100" s="181" t="str">
        <f t="shared" ca="1" si="37"/>
        <v>16.1145109252097+1.1408268335473i</v>
      </c>
      <c r="CQ100" s="181" t="str">
        <f t="shared" ca="1" si="37"/>
        <v>9.76894370214762-0.0515215208090973i</v>
      </c>
      <c r="CR100" s="181" t="str">
        <f t="shared" ca="1" si="37"/>
        <v>-0.695386304012652-1.14093989943459i</v>
      </c>
      <c r="CS100" s="181" t="str">
        <f t="shared" ca="1" si="37"/>
        <v>5.18623375010304+0.0493768447937617i</v>
      </c>
      <c r="CT100" s="181" t="str">
        <f t="shared" ca="1" si="37"/>
        <v>15.20345605792+1.14104825959206i</v>
      </c>
      <c r="CU100" s="181" t="str">
        <f t="shared" ca="1" si="37"/>
        <v>9.76919170768231-0.0472319065999862i</v>
      </c>
      <c r="CV100" s="181" t="str">
        <f t="shared" ca="1" si="37"/>
        <v>0.18386003208427-1.14115191327753i</v>
      </c>
      <c r="CW100" s="181" t="str">
        <f t="shared" ca="1" si="37"/>
        <v>5.18599651734989+0.0450867177014107i</v>
      </c>
      <c r="CX100" s="181" t="str">
        <f t="shared" ca="1" si="37"/>
        <v>14.3534074726952+1.14125085990571i</v>
      </c>
      <c r="CY100" s="181" t="str">
        <f t="shared" ca="1" si="37"/>
        <v>9.76941816625488-0.042941289362612i</v>
      </c>
      <c r="CZ100" s="181" t="str">
        <f t="shared" ca="1" si="37"/>
        <v>1.00710230857434-1.14134509883417i</v>
      </c>
      <c r="DA100" s="181" t="str">
        <f t="shared" ca="1" si="37"/>
        <v>5.18578083418575+0.0407956330471633i</v>
      </c>
      <c r="DB100" s="181" t="str">
        <f t="shared" ca="1" si="37"/>
        <v>13.5547739405066+1.1414346294708i</v>
      </c>
      <c r="DC100" s="181" t="str">
        <f t="shared" ca="1" si="37"/>
        <v>9.76962307286717-0.038649760121511i</v>
      </c>
      <c r="DD100" s="181" t="str">
        <f t="shared" ca="1" si="37"/>
        <v>1.78315299643154-1.14151945123938i</v>
      </c>
      <c r="DE100" s="181" t="str">
        <f t="shared" ca="1" si="37"/>
        <v>5.18558670531043+0.0365036819727056i</v>
      </c>
      <c r="DF100" s="181" t="str">
        <f t="shared" ca="1" si="37"/>
        <v>12.7994324049362+1.14159956360216i</v>
      </c>
      <c r="DG100" s="181" t="str">
        <f t="shared" ca="1" si="37"/>
        <v>9.76980642285156-0.0343574100157671i</v>
      </c>
      <c r="DH100" s="181" t="str">
        <f t="shared" ca="1" si="37"/>
        <v>2.51952397314534-1.14167496611276i</v>
      </c>
      <c r="DI100" s="181" t="str">
        <f t="shared" ca="1" si="37"/>
        <v>5.18541413527198+0.0322109556385124i</v>
      </c>
      <c r="DJ100" s="181" t="str">
        <f t="shared" ca="1" si="37"/>
        <v>12.080413386966+1.14174565823797i</v>
      </c>
      <c r="DK100" s="181" t="str">
        <f t="shared" ca="1" si="37"/>
        <v>9.76996821195915-0.03006433022591i</v>
      </c>
      <c r="DL100" s="181" t="str">
        <f t="shared" ca="1" si="37"/>
        <v>3.22270302927978-1.14181163950561i</v>
      </c>
      <c r="DM100" s="181" t="str">
        <f t="shared" ca="1" si="37"/>
        <v>5.18526312795952+0.0279175451557609i</v>
      </c>
      <c r="DN100" s="181" t="str">
        <f t="shared" ca="1" si="37"/>
        <v>11.3916569797+1.14187290968702i</v>
      </c>
      <c r="DO100" s="181" t="str">
        <f t="shared" ca="1" si="37"/>
        <v>9.7701084366213-0.0257706118973893i</v>
      </c>
      <c r="DP100" s="181" t="str">
        <f t="shared" ca="1" si="37"/>
        <v>3.89837007286819-1.14192946816001i</v>
      </c>
      <c r="DQ100" s="181" t="str">
        <f t="shared" ca="1" si="37"/>
        <v>5.18513368674162+0.0236235417794886i</v>
      </c>
      <c r="DR100" s="181" t="str">
        <f t="shared" ca="1" si="37"/>
        <v>10.7278204715778+1.14198131467878i</v>
      </c>
      <c r="DS100" s="181" t="str">
        <f t="shared" ca="1" si="37"/>
        <v>9.77022709364704-0.0214763462212786i</v>
      </c>
      <c r="DT100" s="181" t="str">
        <f t="shared" ca="1" si="37"/>
        <v>4.55156905372745-1.14202844897267i</v>
      </c>
      <c r="DU100" s="181" t="str">
        <f t="shared" ca="1" si="37"/>
        <v>5.1850258145887+0.0193290366056647i</v>
      </c>
      <c r="DV100" s="181" t="str">
        <f t="shared" ca="1" si="37"/>
        <v>10.0841239954352+1.14207087061035i</v>
      </c>
      <c r="DW100" s="181" t="str">
        <f t="shared" ca="1" si="37"/>
        <v>9.77032418032284-0.0171816243823524i</v>
      </c>
      <c r="DX100" s="181" t="str">
        <f t="shared" ca="1" si="37"/>
        <v>5.18684720812127-1.14210857941653i</v>
      </c>
      <c r="DY100" s="181" t="str">
        <f t="shared" ca="1" si="37"/>
        <v>5.18493951392943+0.0150341209234299i</v>
      </c>
      <c r="DZ100" s="181" t="str">
        <f t="shared" ca="1" si="37"/>
        <v>9.45622426280077+1.14214157515582i</v>
      </c>
      <c r="EA100" s="181" t="str">
        <f t="shared" ca="1" si="37"/>
        <v>9.77039969445769-0.0128865376088743i</v>
      </c>
      <c r="EB100" s="181" t="str">
        <f t="shared" ca="1" si="37"/>
        <v>5.80837019041859-1.14216985759914i</v>
      </c>
      <c r="EC100" s="181" t="str">
        <f t="shared" ca="1" si="37"/>
        <v>5.184874786738+0.0107388858855779i</v>
      </c>
      <c r="ED100" s="181" t="str">
        <f t="shared" ca="1" si="37"/>
        <v>8.84010895838123+1.14219342658927i</v>
      </c>
      <c r="EE100" s="181" t="str">
        <f t="shared" ca="1" si="37"/>
        <v>9.77045363437844-0.00859117712590707i</v>
      </c>
      <c r="EF100" s="181" t="str">
        <f t="shared" ca="1" si="37"/>
        <v>6.42001956411611-1.14221228190741i</v>
      </c>
      <c r="EG100" s="181" t="str">
        <f t="shared" ca="1" si="37"/>
        <v>5.18483163446584+0.00644342276445298i</v>
      </c>
      <c r="EH100" s="181" t="str">
        <f t="shared" ca="1" si="37"/>
        <v>8.23200611370163+1.14222642355066i</v>
      </c>
      <c r="EI100" s="181" t="str">
        <f t="shared" ca="1" si="37"/>
        <v>9.77048599877069-0.00429563419424761i</v>
      </c>
      <c r="EJ100" s="181" t="str">
        <f t="shared" ca="1" si="37"/>
        <v>7.02547767877484-1.14223585134664i</v>
      </c>
      <c r="EK100" s="181" t="str">
        <f t="shared" ca="1" si="37"/>
        <v>5.18481005809067+0.00214782278158299i</v>
      </c>
      <c r="EL100" s="181" t="str">
        <f t="shared" ca="1" si="37"/>
        <v>7.62830397466435+1.14224056523037i</v>
      </c>
      <c r="EM100" s="181" t="str">
        <f t="shared" ca="1" si="37"/>
        <v>9.77049678699159-6.28212449549087E-12i</v>
      </c>
      <c r="EN100" s="181"/>
      <c r="EO100" s="181"/>
      <c r="EP100" s="181"/>
    </row>
    <row r="101" spans="1:146" ht="16" thickBot="1">
      <c r="A101" s="215">
        <f>A100+Div_Nt_load2</f>
        <v>1.953125E-5</v>
      </c>
      <c r="B101" s="214">
        <v>1</v>
      </c>
      <c r="C101" s="188">
        <f>C100+1/time_load2</f>
        <v>200</v>
      </c>
      <c r="D101" s="187">
        <f>2*PI()*C101</f>
        <v>1256.6370614359173</v>
      </c>
      <c r="E101" s="187" t="str">
        <f>COMPLEX(0,D101)</f>
        <v>1256.63706143592i</v>
      </c>
      <c r="F101" s="187"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18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187"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187" t="e">
        <f>IMDIV(IMPRODUCT(-1,H101),IMSUM(1,IMPRODUCT(F101,G101,-1)))</f>
        <v>#REF!</v>
      </c>
      <c r="J101" s="213" t="str">
        <f ca="1">IMPRODUCT(1/N_FFT2,P100)</f>
        <v>-4.72742448828875-0.00442483328602523i</v>
      </c>
      <c r="K101" s="212" t="e">
        <f>IMPRODUCT(I101,J101)</f>
        <v>#REF!</v>
      </c>
      <c r="M101" s="216"/>
      <c r="N101" s="204">
        <f ca="1">Ioutput2+O101</f>
        <v>7.5223401803847558</v>
      </c>
      <c r="O101" s="181">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81" t="str">
        <f t="shared" ref="P101:P164" ca="1" si="40">IMPRODUCT(O101,IMEXP(COMPLEX(0,-2*PI()*1*B101/Nt_load2)))</f>
        <v>-7.47540768828143+0.183510958449777i</v>
      </c>
      <c r="Q101" s="181" t="str">
        <f t="shared" ref="Q101:Q164" ca="1" si="41">IMPRODUCT(O101,IMEXP(COMPLEX(0,-2*PI()*2*B101/Nt_load2)))</f>
        <v>-7.46865265087969+0.3669113767601i</v>
      </c>
      <c r="R101" s="181" t="str">
        <f t="shared" ref="R101:R164" ca="1" si="42">IMPRODUCT(O101,IMEXP(COMPLEX(0,-2*PI()*3*B101/Nt_load2)))</f>
        <v>-7.45739877639198+0.550090781376764i</v>
      </c>
      <c r="S101" s="181" t="str">
        <f t="shared" ref="S101:S164" ca="1" si="43">IMPRODUCT(O101,IMEXP(COMPLEX(0,-2*PI()*4*B101/Nt_load2)))</f>
        <v>-7.44165284373147+0.732938831875944i</v>
      </c>
      <c r="T101" s="181" t="str">
        <f t="shared" ref="T101:T164" ca="1" si="44">IMPRODUCT(O101,IMEXP(COMPLEX(0,-2*PI()*5*B101/Nt_load2)))</f>
        <v>-7.42142433765921+0.91534538742915i</v>
      </c>
      <c r="U101" s="181" t="str">
        <f t="shared" ref="U101:U164" ca="1" si="45">IMPRODUCT(O101,IMEXP(COMPLEX(0,-2*PI()*6*B101/Nt_load2)))</f>
        <v>-7.39672544307088+1.09720057314794i</v>
      </c>
      <c r="V101" s="181" t="str">
        <f t="shared" ref="V101:V164" ca="1" si="46">IMPRODUCT(O101,IMEXP(COMPLEX(0,-2*PI()*7*B101/Nt_load2)))</f>
        <v>-7.36757103765702+1.27839484626843i</v>
      </c>
      <c r="W101" s="181" t="str">
        <f t="shared" ref="W101:W164" ca="1" si="47">IMPRODUCT(O101,IMEXP(COMPLEX(0,-2*PI()*8*B101/Nt_load2)))</f>
        <v>-7.3339786829413+1.4588190621358i</v>
      </c>
      <c r="X101" s="181" t="str">
        <f t="shared" ref="X101:X164" ca="1" si="48">IMPRODUCT(O101,IMEXP(COMPLEX(0,-2*PI()*9*B101/Nt_load2)))</f>
        <v>-7.29596861370212+1.63836453994889i</v>
      </c>
      <c r="Y101" s="181" t="str">
        <f t="shared" ref="Y101:Y164" ca="1" si="49">IMPRODUCT(O101,IMEXP(COMPLEX(0,-2*PI()*10*B101/Nt_load2)))</f>
        <v>-7.25356372578386+1.81692312822552i</v>
      </c>
      <c r="Z101" s="181" t="str">
        <f t="shared" ref="Z101:Z164" ca="1" si="50">IMPRODUCT(O101,IMEXP(COMPLEX(0,-2*PI()*11*B101/Nt_load2)))</f>
        <v>-7.20678956230542+1.99438726994884i</v>
      </c>
      <c r="AA101" s="181" t="str">
        <f t="shared" ref="AA101:AA164" ca="1" si="51">IMPRODUCT(O101,IMEXP(COMPLEX(0,-2*PI()*12*B101/Nt_load2)))</f>
        <v>-7.15567429827386+2.17065006735567i</v>
      </c>
      <c r="AB101" s="181" t="str">
        <f t="shared" ref="AB101:AB164" ca="1" si="52">IMPRODUCT(O101,IMEXP(COMPLEX(0,-2*PI()*13*B101/Nt_load2)))</f>
        <v>-7.10024872361292+2.34560534632777i</v>
      </c>
      <c r="AC101" s="181" t="str">
        <f t="shared" ref="AC101:AC164" ca="1" si="53">IMPRODUCT(O101,IMEXP(COMPLEX(0,-2*PI()*14*B101/Nt_load2)))</f>
        <v>-7.04054622461627+2.51914772034707i</v>
      </c>
      <c r="AD101" s="181" t="str">
        <f t="shared" ref="AD101:AD164" ca="1" si="54">IMPRODUCT(O101,IMEXP(COMPLEX(0,-2*PI()*15*B101/Nt_load2)))</f>
        <v>-6.9766027638369+2.69117265397664i</v>
      </c>
      <c r="AE101" s="181" t="str">
        <f t="shared" ref="AE101:AE164" ca="1" si="55">IMPRODUCT(O101,IMEXP(COMPLEX(0,-2*PI()*16*B101/Nt_load2)))</f>
        <v>-6.90845685842457+2.86157652582888i</v>
      </c>
      <c r="AF101" s="181" t="str">
        <f t="shared" ref="AF101:AF164" ca="1" si="56">IMPRODUCT(O101,IMEXP(COMPLEX(0,-2*PI()*17*B101/Nt_load2)))</f>
        <v>-6.83614955692456+3.03025669098319i</v>
      </c>
      <c r="AG101" s="181" t="str">
        <f t="shared" ref="AG101:AG164" ca="1" si="57">IMPRODUCT(O101,IMEXP(COMPLEX(0,-2*PI()*18*B101/Nt_load2)))</f>
        <v>-6.75972441455156+3.19711154281546i</v>
      </c>
      <c r="AH101" s="181" t="str">
        <f t="shared" ref="AH101:AH164" ca="1" si="58">IMPRODUCT(O101,IMEXP(COMPLEX(0,-2*PI()*19*B101/Nt_load2)))</f>
        <v>-6.67922746695361+3.36204057420204i</v>
      </c>
      <c r="AI101" s="181" t="str">
        <f t="shared" ref="AI101:AI164" ca="1" si="59">IMPRODUCT(O101,IMEXP(COMPLEX(0,-2*PI()*20*B101/Nt_load2)))</f>
        <v>-6.59470720248197+3.5249444380615i</v>
      </c>
      <c r="AJ101" s="181" t="str">
        <f t="shared" ref="AJ101:AJ164" ca="1" si="60">IMPRODUCT(O101,IMEXP(COMPLEX(0,-2*PI()*21*B101/Nt_load2)))</f>
        <v>-6.50621453298354+3.68572500719765i</v>
      </c>
      <c r="AK101" s="181" t="str">
        <f t="shared" ref="AK101:AK164" ca="1" si="61">IMPRODUCT(O101,IMEXP(COMPLEX(0,-2*PI()*22*B101/Nt_load2)))</f>
        <v>-6.41380276313347+3.84428543340759i</v>
      </c>
      <c r="AL101" s="181" t="str">
        <f t="shared" ref="AL101:AL164" ca="1" si="62">IMPRODUCT(O101,IMEXP(COMPLEX(0,-2*PI()*23*B101/Nt_load2)))</f>
        <v>-6.31752755832642+4.00053020581954i</v>
      </c>
      <c r="AM101" s="181" t="str">
        <f t="shared" ref="AM101:AM164" ca="1" si="63">IMPRODUCT(O101,IMEXP(COMPLEX(0,-2*PI()*24*B101/Nt_load2)))</f>
        <v>-6.21744691114581+4.15436520842496i</v>
      </c>
      <c r="AN101" s="181" t="str">
        <f t="shared" ref="AN101:AN164" ca="1" si="64">IMPRODUCT(O101,IMEXP(COMPLEX(0,-2*PI()*25*B101/Nt_load2)))</f>
        <v>-6.11362110643124+4.30569777677054i</v>
      </c>
      <c r="AO101" s="181" t="str">
        <f t="shared" ref="AO101:AO164" ca="1" si="65">IMPRODUCT(O101,IMEXP(COMPLEX(0,-2*PI()*26*B101/Nt_load2)))</f>
        <v>-6.00611268496517+4.45443675377582i</v>
      </c>
      <c r="AP101" s="181" t="str">
        <f t="shared" ref="AP101:AP164" ca="1" si="66">IMPRODUCT(O101,IMEXP(COMPLEX(0,-2*PI()*27*B101/Nt_load2)))</f>
        <v>-5.89498640580069+4.60049254464273i</v>
      </c>
      <c r="AQ101" s="181" t="str">
        <f t="shared" ref="AQ101:AQ164" ca="1" si="67">IMPRODUCT(O101,IMEXP(COMPLEX(0,-2*PI()*28*B101/Nt_load2)))</f>
        <v>-5.7803092072531+4.74377717082424i</v>
      </c>
      <c r="AR101" s="181" t="str">
        <f t="shared" ref="AR101:AR164" ca="1" si="68">IMPRODUCT(O101,IMEXP(COMPLEX(0,-2*PI()*28*B101/Nt_load2)))</f>
        <v>-5.7803092072531+4.74377717082424i</v>
      </c>
      <c r="AS101" s="181" t="str">
        <f t="shared" ref="AS101:AS164" ca="1" si="69">IMPRODUCT(O101,IMEXP(COMPLEX(0,-2*PI()*30*B101/Nt_load2)))</f>
        <v>-5.54058045836547+5.02168941316236i</v>
      </c>
      <c r="AT101" s="181" t="str">
        <f t="shared" ref="AT101:AT164" ca="1" si="70">IMPRODUCT(O101,IMEXP(COMPLEX(0,-2*PI()*31*B101/Nt_load2)))</f>
        <v>-5.41567331165973+5.15614962537597i</v>
      </c>
      <c r="AU101" s="181" t="str">
        <f t="shared" ref="AU101:AU164" ca="1" si="71">IMPRODUCT(O101,IMEXP(COMPLEX(0,-2*PI()*32*B101/Nt_load2)))</f>
        <v>-5.28750396585612+5.28750396585611i</v>
      </c>
      <c r="AV101" s="181" t="str">
        <f t="shared" ref="AV101:AV164" ca="1" si="72">IMPRODUCT(O101,IMEXP(COMPLEX(0,-2*PI()*33*B101/Nt_load2)))</f>
        <v>-5.15614962537597+5.41567331165973i</v>
      </c>
      <c r="AW101" s="181" t="str">
        <f t="shared" ref="AW101:AW164" ca="1" si="73">IMPRODUCT(O101,IMEXP(COMPLEX(0,-2*PI()*34*B101/Nt_load2)))</f>
        <v>-5.02168941316235+5.54058045836547i</v>
      </c>
      <c r="AX101" s="181" t="str">
        <f t="shared" ref="AX101:AX164" ca="1" si="74">IMPRODUCT(O101,IMEXP(COMPLEX(0,-2*PI()*35*B101/Nt_load2)))</f>
        <v>-4.88420432301932+5.66215016657874i</v>
      </c>
      <c r="AY101" s="181" t="str">
        <f t="shared" ref="AY101:AY164" ca="1" si="75">IMPRODUCT(O101,IMEXP(COMPLEX(0,-2*PI()*36*B101/Nt_load2)))</f>
        <v>-4.74377717082425+5.7803092072531i</v>
      </c>
      <c r="AZ101" s="181" t="str">
        <f t="shared" ref="AZ101:AZ164" ca="1" si="76">IMPRODUCT(O101,IMEXP(COMPLEX(0,-2*PI()*37*B101/Nt_load2)))</f>
        <v>-4.60049254464272+5.8949864058007i</v>
      </c>
      <c r="BA101" s="181" t="str">
        <f t="shared" ref="BA101:BA164" ca="1" si="77">IMPRODUCT(O101,IMEXP(COMPLEX(0,-2*PI()*38*B101/Nt_load2)))</f>
        <v>-4.45443675377581+6.00611268496517i</v>
      </c>
      <c r="BB101" s="181" t="str">
        <f t="shared" ref="BB101:BB164" ca="1" si="78">IMPRODUCT(O101,IMEXP(COMPLEX(0,-2*PI()*39*B101/Nt_load2)))</f>
        <v>-4.30569777677054+6.11362110643124i</v>
      </c>
      <c r="BC101" s="181" t="str">
        <f t="shared" ref="BC101:BC164" ca="1" si="79">IMPRODUCT(O101,IMEXP(COMPLEX(0,-2*PI()*40*B101/Nt_load2)))</f>
        <v>-4.15436520842496+6.21744691114581i</v>
      </c>
      <c r="BD101" s="181" t="str">
        <f t="shared" ref="BD101:BD164" ca="1" si="80">IMPRODUCT(O101,IMEXP(COMPLEX(0,-2*PI()*41*B101/Nt_load2)))</f>
        <v>-4.00053020581954+6.31752755832642i</v>
      </c>
      <c r="BE101" s="181" t="str">
        <f t="shared" ref="BE101:BE164" ca="1" si="81">IMPRODUCT(O101,IMEXP(COMPLEX(0,-2*PI()*42*B101/Nt_load2)))</f>
        <v>-3.84428543340759+6.41380276313347i</v>
      </c>
      <c r="BF101" s="181" t="str">
        <f t="shared" ref="BF101:BF164" ca="1" si="82">IMPRODUCT(O101,IMEXP(COMPLEX(0,-2*PI()*43*B101/Nt_load2)))</f>
        <v>-3.68572500719765+6.50621453298353i</v>
      </c>
      <c r="BG101" s="181" t="str">
        <f t="shared" ref="BG101:BG164" ca="1" si="83">IMPRODUCT(O101,IMEXP(COMPLEX(0,-2*PI()*44*B101/Nt_load2)))</f>
        <v>-3.52494443806151+6.59470720248196i</v>
      </c>
      <c r="BH101" s="181" t="str">
        <f t="shared" ref="BH101:BH164" ca="1" si="84">IMPRODUCT(O101,IMEXP(COMPLEX(0,-2*PI()*45*B101/Nt_load2)))</f>
        <v>-3.36204057420205+6.67922746695361i</v>
      </c>
      <c r="BI101" s="181" t="str">
        <f t="shared" ref="BI101:BI164" ca="1" si="85">IMPRODUCT(O101,IMEXP(COMPLEX(0,-2*PI()*46*B101/Nt_load2)))</f>
        <v>-3.19711154281548+6.75972441455156i</v>
      </c>
      <c r="BJ101" s="181" t="str">
        <f t="shared" ref="BJ101:BJ164" ca="1" si="86">IMPRODUCT(O101,IMEXP(COMPLEX(0,-2*PI()*47*B101/Nt_load2)))</f>
        <v>-3.03025669098321+6.83614955692456i</v>
      </c>
      <c r="BK101" s="181" t="str">
        <f t="shared" ref="BK101:BK164" ca="1" si="87">IMPRODUCT(O101,IMEXP(COMPLEX(0,-2*PI()*48*B101/Nt_load2)))</f>
        <v>-2.8615765258289+6.90845685842456i</v>
      </c>
      <c r="BL101" s="181" t="str">
        <f t="shared" ref="BL101:BL164" ca="1" si="88">IMPRODUCT(O101,IMEXP(COMPLEX(0,-2*PI()*49*B101/Nt_load2)))</f>
        <v>-2.69117265397666+6.97660276383689i</v>
      </c>
      <c r="BM101" s="181" t="str">
        <f t="shared" ref="BM101:BM164" ca="1" si="89">IMPRODUCT(O101,IMEXP(COMPLEX(0,-2*PI()*50*B101/Nt_load2)))</f>
        <v>-2.5191477203471+7.04054622461627i</v>
      </c>
      <c r="BN101" s="181" t="str">
        <f t="shared" ref="BN101:BN164" ca="1" si="90">IMPRODUCT(O101,IMEXP(COMPLEX(0,-2*PI()*51*B101/Nt_load2)))</f>
        <v>-2.3456053463278+7.10024872361291i</v>
      </c>
      <c r="BO101" s="181" t="str">
        <f t="shared" ref="BO101:BO164" ca="1" si="91">IMPRODUCT(O101,IMEXP(COMPLEX(0,-2*PI()*52*B101/Nt_load2)))</f>
        <v>-2.1706500673557+7.15567429827385i</v>
      </c>
      <c r="BP101" s="181" t="str">
        <f t="shared" ref="BP101:BP164" ca="1" si="92">IMPRODUCT(O101,IMEXP(COMPLEX(0,-2*PI()*53*B101/Nt_load2)))</f>
        <v>-1.99438726994886+7.20678956230541i</v>
      </c>
      <c r="BQ101" s="181" t="str">
        <f t="shared" ref="BQ101:BQ164" ca="1" si="93">IMPRODUCT(O101,IMEXP(COMPLEX(0,-2*PI()*54*B101/Nt_load2)))</f>
        <v>-1.81692312822555+7.25356372578386i</v>
      </c>
      <c r="BR101" s="181" t="str">
        <f t="shared" ref="BR101:BR164" ca="1" si="94">IMPRODUCT(O101,IMEXP(COMPLEX(0,-2*PI()*55*B101/Nt_load2)))</f>
        <v>-1.63836453994893+7.29596861370211i</v>
      </c>
      <c r="BS101" s="181" t="str">
        <f t="shared" ref="BS101:BS164" ca="1" si="95">IMPRODUCT(O101,IMEXP(COMPLEX(0,-2*PI()*56*B101/Nt_load2)))</f>
        <v>-1.45881906213584+7.3339786829413i</v>
      </c>
      <c r="BT101" s="181" t="str">
        <f t="shared" ref="BT101:BT164" ca="1" si="96">IMPRODUCT(O101,IMEXP(COMPLEX(0,-2*PI()*57*B101/Nt_load2)))</f>
        <v>-1.27839484626847+7.36757103765701i</v>
      </c>
      <c r="BU101" s="181" t="str">
        <f t="shared" ref="BU101:BU164" ca="1" si="97">IMPRODUCT(O101,IMEXP(COMPLEX(0,-2*PI()*58*B101/Nt_load2)))</f>
        <v>-1.0972005731479+7.39672544307089i</v>
      </c>
      <c r="BV101" s="181" t="str">
        <f t="shared" ref="BV101:BV164" ca="1" si="98">IMPRODUCT(O101,IMEXP(COMPLEX(0,-2*PI()*59*B101/Nt_load2)))</f>
        <v>-0.91534538742912+7.42142433765922i</v>
      </c>
      <c r="BW101" s="181" t="str">
        <f t="shared" ref="BW101:BW164" ca="1" si="99">IMPRODUCT(O101,IMEXP(COMPLEX(0,-2*PI()*60*B101/Nt_load2)))</f>
        <v>-0.73293883187591+7.44165284373147i</v>
      </c>
      <c r="BX101" s="181" t="str">
        <f t="shared" ref="BX101:BX164" ca="1" si="100">IMPRODUCT(O101,IMEXP(COMPLEX(0,-2*PI()*61*B101/Nt_load2)))</f>
        <v>-0.550090781376732+7.45739877639198i</v>
      </c>
      <c r="BY101" s="181" t="str">
        <f t="shared" ref="BY101:BY164" ca="1" si="101">IMPRODUCT(O101,IMEXP(COMPLEX(0,-2*PI()*62*B101/Nt_load2)))</f>
        <v>-0.366911376760071+7.4686526508797i</v>
      </c>
      <c r="BZ101" s="181" t="str">
        <f t="shared" ref="BZ101:BZ164" ca="1" si="102">IMPRODUCT(O101,IMEXP(COMPLEX(0,-2*PI()*63*B101/Nt_load2)))</f>
        <v>-0.18351095844975+7.47540768828143i</v>
      </c>
      <c r="CA101" s="181" t="str">
        <f t="shared" ref="CA101:CA164" ca="1" si="103">IMPRODUCT(O101,IMEXP(COMPLEX(0,-2*PI()*64*B101/Nt_load2)))</f>
        <v>2.61081097184037E-14+7.47765981961524i</v>
      </c>
      <c r="CB101" s="181" t="str">
        <f t="shared" ref="CB101:CB164" ca="1" si="104">IMPRODUCT(O101,IMEXP(COMPLEX(0,-2*PI()*65*B101/Nt_load2)))</f>
        <v>0.183510958449801+7.47540768828143i</v>
      </c>
      <c r="CC101" s="181" t="str">
        <f t="shared" ref="CC101:CC164" ca="1" si="105">IMPRODUCT(O101,IMEXP(COMPLEX(0,-2*PI()*66*B101/Nt_load2)))</f>
        <v>0.366911376760122+7.46865265087969i</v>
      </c>
      <c r="CD101" s="181" t="str">
        <f t="shared" ref="CD101:CD164" ca="1" si="106">IMPRODUCT(O101,IMEXP(COMPLEX(0,-2*PI()*67*B101/Nt_load2)))</f>
        <v>0.550090781376782+7.45739877639198i</v>
      </c>
      <c r="CE101" s="181" t="str">
        <f t="shared" ref="CE101:CE164" ca="1" si="107">IMPRODUCT(O101,IMEXP(COMPLEX(0,-2*PI()*68*B101/Nt_load2)))</f>
        <v>0.732938831875961+7.44165284373147i</v>
      </c>
      <c r="CF101" s="181" t="str">
        <f t="shared" ref="CF101:CF164" ca="1" si="108">IMPRODUCT(O101,IMEXP(COMPLEX(0,-2*PI()*69*B101/Nt_load2)))</f>
        <v>0.915345387429165+7.42142433765921i</v>
      </c>
      <c r="CG101" s="181" t="str">
        <f t="shared" ref="CG101:CG164" ca="1" si="109">IMPRODUCT(O101,IMEXP(COMPLEX(0,-2*PI()*70*B101/Nt_load2)))</f>
        <v>1.09720057314796+7.39672544307088i</v>
      </c>
      <c r="CH101" s="181" t="str">
        <f t="shared" ref="CH101:CH164" ca="1" si="110">IMPRODUCT(O101,IMEXP(COMPLEX(0,-2*PI()*71*B101/Nt_load2)))</f>
        <v>1.27839484626845+7.36757103765702i</v>
      </c>
      <c r="CI101" s="181" t="str">
        <f t="shared" ref="CI101:CI164" ca="1" si="111">IMPRODUCT(O101,IMEXP(COMPLEX(0,-2*PI()*72*B101/Nt_load2)))</f>
        <v>1.45881906213581+7.3339786829413i</v>
      </c>
      <c r="CJ101" s="181" t="str">
        <f t="shared" ref="CJ101:CJ164" ca="1" si="112">IMPRODUCT(O101,IMEXP(COMPLEX(0,-2*PI()*73*B101/Nt_load2)))</f>
        <v>1.6383645399489+7.29596861370211i</v>
      </c>
      <c r="CK101" s="181" t="str">
        <f t="shared" ref="CK101:CK164" ca="1" si="113">IMPRODUCT(O101,IMEXP(COMPLEX(0,-2*PI()*74*B101/Nt_load2)))</f>
        <v>1.81692312822553+7.25356372578386i</v>
      </c>
      <c r="CL101" s="181" t="str">
        <f t="shared" ref="CL101:CL164" ca="1" si="114">IMPRODUCT(O101,IMEXP(COMPLEX(0,-2*PI()*75*B101/Nt_load2)))</f>
        <v>1.99438726994884+7.20678956230542i</v>
      </c>
      <c r="CM101" s="181" t="str">
        <f t="shared" ref="CM101:CM164" ca="1" si="115">IMPRODUCT(O101,IMEXP(COMPLEX(0,-2*PI()*76*B101/Nt_load2)))</f>
        <v>2.17065006735568+7.15567429827386i</v>
      </c>
      <c r="CN101" s="181" t="str">
        <f t="shared" ref="CN101:CN164" ca="1" si="116">IMPRODUCT(O101,IMEXP(COMPLEX(0,-2*PI()*77*B101/Nt_load2)))</f>
        <v>2.34560534632777+7.10024872361292i</v>
      </c>
      <c r="CO101" s="181" t="str">
        <f t="shared" ref="CO101:CO164" ca="1" si="117">IMPRODUCT(O101,IMEXP(COMPLEX(0,-2*PI()*78*B101/Nt_load2)))</f>
        <v>2.51914772034707+7.04054622461627i</v>
      </c>
      <c r="CP101" s="181" t="str">
        <f t="shared" ref="CP101:CP164" ca="1" si="118">IMPRODUCT(O101,IMEXP(COMPLEX(0,-2*PI()*79*B101/Nt_load2)))</f>
        <v>2.69117265397664+6.9766027638369i</v>
      </c>
      <c r="CQ101" s="181" t="str">
        <f t="shared" ref="CQ101:CQ164" ca="1" si="119">IMPRODUCT(O101,IMEXP(COMPLEX(0,-2*PI()*80*B101/Nt_load2)))</f>
        <v>2.86157652582887+6.90845685842457i</v>
      </c>
      <c r="CR101" s="181" t="str">
        <f t="shared" ref="CR101:CR164" ca="1" si="120">IMPRODUCT(O101,IMEXP(COMPLEX(0,-2*PI()*81*B101/Nt_load2)))</f>
        <v>3.03025669098319+6.83614955692456i</v>
      </c>
      <c r="CS101" s="181" t="str">
        <f t="shared" ref="CS101:CS164" ca="1" si="121">IMPRODUCT(O101,IMEXP(COMPLEX(0,-2*PI()*82*B101/Nt_load2)))</f>
        <v>3.19711154281545+6.75972441455156i</v>
      </c>
      <c r="CT101" s="181" t="str">
        <f t="shared" ref="CT101:CT164" ca="1" si="122">IMPRODUCT(O101,IMEXP(COMPLEX(0,-2*PI()*83*B101/Nt_load2)))</f>
        <v>3.36204057420202+6.67922746695361i</v>
      </c>
      <c r="CU101" s="181" t="str">
        <f t="shared" ref="CU101:CU164" ca="1" si="123">IMPRODUCT(O101,IMEXP(COMPLEX(0,-2*PI()*84*B101/Nt_load2)))</f>
        <v>3.52494443806149+6.59470720248198i</v>
      </c>
      <c r="CV101" s="181" t="str">
        <f t="shared" ref="CV101:CV164" ca="1" si="124">IMPRODUCT(O101,IMEXP(COMPLEX(0,-2*PI()*85*B101/Nt_load2)))</f>
        <v>3.68572500719763+6.50621453298355i</v>
      </c>
      <c r="CW101" s="181" t="str">
        <f t="shared" ref="CW101:CW164" ca="1" si="125">IMPRODUCT(O101,IMEXP(COMPLEX(0,-2*PI()*86*B101/Nt_load2)))</f>
        <v>3.84428543340758+6.41380276313348i</v>
      </c>
      <c r="CX101" s="181" t="str">
        <f t="shared" ref="CX101:CX164" ca="1" si="126">IMPRODUCT(O101,IMEXP(COMPLEX(0,-2*PI()*87*B101/Nt_load2)))</f>
        <v>4.00053020581952+6.31752755832643i</v>
      </c>
      <c r="CY101" s="181" t="str">
        <f t="shared" ref="CY101:CY164" ca="1" si="127">IMPRODUCT(O101,IMEXP(COMPLEX(0,-2*PI()*88*B101/Nt_load2)))</f>
        <v>4.15436520842494+6.21744691114582i</v>
      </c>
      <c r="CZ101" s="181" t="str">
        <f t="shared" ref="CZ101:CZ164" ca="1" si="128">IMPRODUCT(O101,IMEXP(COMPLEX(0,-2*PI()*89*B101/Nt_load2)))</f>
        <v>4.30569777677053+6.11362110643124i</v>
      </c>
      <c r="DA101" s="181" t="str">
        <f t="shared" ref="DA101:DA164" ca="1" si="129">IMPRODUCT(O101,IMEXP(COMPLEX(0,-2*PI()*90*B101/Nt_load2)))</f>
        <v>4.45443675377579+6.00611268496518i</v>
      </c>
      <c r="DB101" s="181" t="str">
        <f t="shared" ref="DB101:DB164" ca="1" si="130">IMPRODUCT(O101,IMEXP(COMPLEX(0,-2*PI()*91*B101/Nt_load2)))</f>
        <v>4.60049254464271+5.89498640580071i</v>
      </c>
      <c r="DC101" s="181" t="str">
        <f t="shared" ref="DC101:DC164" ca="1" si="131">IMPRODUCT(O101,IMEXP(COMPLEX(0,-2*PI()*92*B101/Nt_load2)))</f>
        <v>4.74377717082423+5.78030920725312i</v>
      </c>
      <c r="DD101" s="181" t="str">
        <f t="shared" ref="DD101:DD164" ca="1" si="132">IMPRODUCT(O101,IMEXP(COMPLEX(0,-2*PI()*93*B101/Nt_load2)))</f>
        <v>4.88420432301929+5.66215016657876i</v>
      </c>
      <c r="DE101" s="181" t="str">
        <f t="shared" ref="DE101:DE164" ca="1" si="133">IMPRODUCT(O101,IMEXP(COMPLEX(0,-2*PI()*94*B101/Nt_load2)))</f>
        <v>5.02168941316233+5.5405804583655i</v>
      </c>
      <c r="DF101" s="181" t="str">
        <f t="shared" ref="DF101:DF164" ca="1" si="134">IMPRODUCT(O101,IMEXP(COMPLEX(0,-2*PI()*95*B101/Nt_load2)))</f>
        <v>5.15614962537595+5.41567331165976i</v>
      </c>
      <c r="DG101" s="181" t="str">
        <f t="shared" ref="DG101:DG164" ca="1" si="135">IMPRODUCT(O101,IMEXP(COMPLEX(0,-2*PI()*96*B101/Nt_load2)))</f>
        <v>5.28750396585609+5.28750396585614i</v>
      </c>
      <c r="DH101" s="181" t="str">
        <f t="shared" ref="DH101:DH164" ca="1" si="136">IMPRODUCT(O101,IMEXP(COMPLEX(0,-2*PI()*97*B101/Nt_load2)))</f>
        <v>5.41567331165976+5.15614962537594i</v>
      </c>
      <c r="DI101" s="181" t="str">
        <f t="shared" ref="DI101:DI164" ca="1" si="137">IMPRODUCT(O101,IMEXP(COMPLEX(0,-2*PI()*98*B101/Nt_load2)))</f>
        <v>5.5405804583655+5.02168941316233i</v>
      </c>
      <c r="DJ101" s="181" t="str">
        <f t="shared" ref="DJ101:DJ164" ca="1" si="138">IMPRODUCT(O101,IMEXP(COMPLEX(0,-2*PI()*99*B101/Nt_load2)))</f>
        <v>5.66215016657876+4.88420432301929i</v>
      </c>
      <c r="DK101" s="181" t="str">
        <f t="shared" ref="DK101:DK164" ca="1" si="139">IMPRODUCT(O101,IMEXP(COMPLEX(0,-2*PI()*100*B101/Nt_load2)))</f>
        <v>5.78030920725312+4.74377717082422i</v>
      </c>
      <c r="DL101" s="181" t="str">
        <f t="shared" ref="DL101:DL164" ca="1" si="140">IMPRODUCT(O101,IMEXP(COMPLEX(0,-2*PI()*101*B101/Nt_load2)))</f>
        <v>5.89498640580071+4.60049254464271i</v>
      </c>
      <c r="DM101" s="181" t="str">
        <f t="shared" ref="DM101:DM164" ca="1" si="141">IMPRODUCT(O101,IMEXP(COMPLEX(0,-2*PI()*102*B101/Nt_load2)))</f>
        <v>6.00611268496518+4.4544367537758i</v>
      </c>
      <c r="DN101" s="181" t="str">
        <f t="shared" ref="DN101:DN164" ca="1" si="142">IMPRODUCT(O101,IMEXP(COMPLEX(0,-2*PI()*103*B101/Nt_load2)))</f>
        <v>6.11362110643125+4.30569777677053i</v>
      </c>
      <c r="DO101" s="181" t="str">
        <f t="shared" ref="DO101:DO164" ca="1" si="143">IMPRODUCT(O101,IMEXP(COMPLEX(0,-2*PI()*104*B101/Nt_load2)))</f>
        <v>6.21744691114582+4.15436520842494i</v>
      </c>
      <c r="DP101" s="181" t="str">
        <f t="shared" ref="DP101:DP164" ca="1" si="144">IMPRODUCT(O101,IMEXP(COMPLEX(0,-2*PI()*105*B101/Nt_load2)))</f>
        <v>6.31752755832643+4.00053020581952i</v>
      </c>
      <c r="DQ101" s="181" t="str">
        <f t="shared" ref="DQ101:DQ164" ca="1" si="145">IMPRODUCT(O101,IMEXP(COMPLEX(0,-2*PI()*106*B101/Nt_load2)))</f>
        <v>6.41380276313348+3.84428543340757i</v>
      </c>
      <c r="DR101" s="181" t="str">
        <f t="shared" ref="DR101:DR164" ca="1" si="146">IMPRODUCT(O101,IMEXP(COMPLEX(0,-2*PI()*107*B101/Nt_load2)))</f>
        <v>6.50621453298354+3.68572500719763i</v>
      </c>
      <c r="DS101" s="181" t="str">
        <f t="shared" ref="DS101:DS164" ca="1" si="147">IMPRODUCT(O101,IMEXP(COMPLEX(0,-2*PI()*108*B101/Nt_load2)))</f>
        <v>6.59470720248198+3.52494443806149i</v>
      </c>
      <c r="DT101" s="181" t="str">
        <f t="shared" ref="DT101:DT164" ca="1" si="148">IMPRODUCT(O101,IMEXP(COMPLEX(0,-2*PI()*109*B101/Nt_load2)))</f>
        <v>6.67922746695361+3.36204057420202i</v>
      </c>
      <c r="DU101" s="181" t="str">
        <f t="shared" ref="DU101:DU164" ca="1" si="149">IMPRODUCT(O101,IMEXP(COMPLEX(0,-2*PI()*110*B101/Nt_load2)))</f>
        <v>6.75972441455156+3.19711154281545i</v>
      </c>
      <c r="DV101" s="181" t="str">
        <f t="shared" ref="DV101:DV164" ca="1" si="150">IMPRODUCT(O101,IMEXP(COMPLEX(0,-2*PI()*111*B101/Nt_load2)))</f>
        <v>6.83614955692456+3.03025669098319i</v>
      </c>
      <c r="DW101" s="181" t="str">
        <f t="shared" ref="DW101:DW164" ca="1" si="151">IMPRODUCT(O101,IMEXP(COMPLEX(0,-2*PI()*112*B101/Nt_load2)))</f>
        <v>6.90845685842457+2.86157652582887i</v>
      </c>
      <c r="DX101" s="181" t="str">
        <f t="shared" ref="DX101:DX164" ca="1" si="152">IMPRODUCT(O101,IMEXP(COMPLEX(0,-2*PI()*113*B101/Nt_load2)))</f>
        <v>6.9766027638369+2.69117265397664i</v>
      </c>
      <c r="DY101" s="181" t="str">
        <f t="shared" ref="DY101:DY164" ca="1" si="153">IMPRODUCT(O101,IMEXP(COMPLEX(0,-2*PI()*114*B101/Nt_load2)))</f>
        <v>7.04054622461627+2.51914772034707i</v>
      </c>
      <c r="DZ101" s="181" t="str">
        <f t="shared" ref="DZ101:DZ164" ca="1" si="154">IMPRODUCT(O101,IMEXP(COMPLEX(0,-2*PI()*115*B101/Nt_load2)))</f>
        <v>7.10024872361292+2.34560534632777i</v>
      </c>
      <c r="EA101" s="181" t="str">
        <f t="shared" ref="EA101:EA164" ca="1" si="155">IMPRODUCT(O101,IMEXP(COMPLEX(0,-2*PI()*116*B101/Nt_load2)))</f>
        <v>7.15567429827386+2.17065006735567i</v>
      </c>
      <c r="EB101" s="181" t="str">
        <f t="shared" ref="EB101:EB164" ca="1" si="156">IMPRODUCT(O101,IMEXP(COMPLEX(0,-2*PI()*117*B101/Nt_load2)))</f>
        <v>7.20678956230542+1.99438726994884i</v>
      </c>
      <c r="EC101" s="181" t="str">
        <f t="shared" ref="EC101:EC164" ca="1" si="157">IMPRODUCT(O101,IMEXP(COMPLEX(0,-2*PI()*118*B101/Nt_load2)))</f>
        <v>7.25356372578386+1.81692312822552i</v>
      </c>
      <c r="ED101" s="181" t="str">
        <f t="shared" ref="ED101:ED164" ca="1" si="158">IMPRODUCT(O101,IMEXP(COMPLEX(0,-2*PI()*119*B101/Nt_load2)))</f>
        <v>7.29596861370211+1.6383645399489i</v>
      </c>
      <c r="EE101" s="181" t="str">
        <f t="shared" ref="EE101:EE164" ca="1" si="159">IMPRODUCT(O101,IMEXP(COMPLEX(0,-2*PI()*120*B101/Nt_load2)))</f>
        <v>7.3339786829413+1.45881906213581i</v>
      </c>
      <c r="EF101" s="181" t="str">
        <f t="shared" ref="EF101:EF164" ca="1" si="160">IMPRODUCT(O101,IMEXP(COMPLEX(0,-2*PI()*121*B101/Nt_load2)))</f>
        <v>7.36757103765702+1.27839484626845i</v>
      </c>
      <c r="EG101" s="181" t="str">
        <f t="shared" ref="EG101:EG164" ca="1" si="161">IMPRODUCT(O101,IMEXP(COMPLEX(0,-2*PI()*122*B101/Nt_load2)))</f>
        <v>7.39672544307088+1.09720057314796i</v>
      </c>
      <c r="EH101" s="181" t="str">
        <f t="shared" ref="EH101:EH164" ca="1" si="162">IMPRODUCT(O101,IMEXP(COMPLEX(0,-2*PI()*123*B101/Nt_load2)))</f>
        <v>7.42142433765921+0.915345387429165i</v>
      </c>
      <c r="EI101" s="181" t="str">
        <f t="shared" ref="EI101:EI164" ca="1" si="163">IMPRODUCT(O101,IMEXP(COMPLEX(0,-2*PI()*124*B101/Nt_load2)))</f>
        <v>7.44165284373147+0.732938831875959i</v>
      </c>
      <c r="EJ101" s="181" t="str">
        <f t="shared" ref="EJ101:EJ164" ca="1" si="164">IMPRODUCT(O101,IMEXP(COMPLEX(0,-2*PI()*125*B101/Nt_load2)))</f>
        <v>7.45739877639198+0.550090781376782i</v>
      </c>
      <c r="EK101" s="181" t="str">
        <f t="shared" ref="EK101:EK164" ca="1" si="165">IMPRODUCT(O101,IMEXP(COMPLEX(0,-2*PI()*126*B101/Nt_load2)))</f>
        <v>7.46865265087969+0.366911376760119i</v>
      </c>
      <c r="EL101" s="181" t="str">
        <f t="shared" ref="EL101:EL164" ca="1" si="166">IMPRODUCT(O101,IMEXP(COMPLEX(0,-2*PI()*127*B101/Nt_load2)))</f>
        <v>7.47540768828143+0.1835109584498i</v>
      </c>
      <c r="EM101" s="181" t="str">
        <f t="shared" ref="EM101:EM164" ca="1" si="167">IMPRODUCT(O101,IMEXP(COMPLEX(0,-2*PI()*128*B101/Nt_load2)))</f>
        <v>7.47765981961524+2.41609855020639E-14i</v>
      </c>
      <c r="EN101" s="181"/>
      <c r="EO101" s="181"/>
      <c r="EP101" s="181"/>
    </row>
    <row r="102" spans="1:146" ht="16" thickBot="1">
      <c r="A102" s="215">
        <f t="shared" ref="A102:A164" si="168">A101+Div_Nt_load2</f>
        <v>3.9062500000000001E-5</v>
      </c>
      <c r="B102" s="214">
        <v>2</v>
      </c>
      <c r="C102" s="188">
        <f t="shared" ref="C102:C164" si="169">C101+1/time_load2</f>
        <v>400</v>
      </c>
      <c r="D102" s="187">
        <f t="shared" ref="D102:D165" si="170">2*PI()*C102</f>
        <v>2513.2741228718346</v>
      </c>
      <c r="E102" s="187" t="str">
        <f t="shared" ref="E102:E165" si="171">COMPLEX(0,D102)</f>
        <v>2513.27412287183i</v>
      </c>
      <c r="F102" s="187"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18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187" t="e">
        <f t="shared" si="38"/>
        <v>#REF!</v>
      </c>
      <c r="I102" s="187" t="e">
        <f t="shared" ref="I102:I165" si="174">IMDIV(IMPRODUCT(-1,H102),IMSUM(1,IMPRODUCT(F102,G102,-1)))</f>
        <v>#REF!</v>
      </c>
      <c r="J102" s="213" t="str">
        <f ca="1">IMPRODUCT(1/N_FFT2,Q100)</f>
        <v>0.0202948904996014+0.000526712198120613i</v>
      </c>
      <c r="K102" s="212" t="e">
        <f t="shared" ref="K102:K165" si="175">IMPRODUCT(I102,J102)</f>
        <v>#REF!</v>
      </c>
      <c r="M102" s="216"/>
      <c r="N102" s="204">
        <f t="shared" ref="N102:N164" ca="1" si="176">Ioutput2+O102</f>
        <v>7.5223432404590778</v>
      </c>
      <c r="O102" s="181">
        <f t="shared" ca="1" si="39"/>
        <v>-7.4776567595409222</v>
      </c>
      <c r="P102" s="181" t="str">
        <f t="shared" ca="1" si="40"/>
        <v>-7.46864959449136+0.36691122660937i</v>
      </c>
      <c r="Q102" s="181" t="str">
        <f t="shared" ca="1" si="41"/>
        <v>-7.44164979839224+0.73293853193621i</v>
      </c>
      <c r="R102" s="181" t="str">
        <f t="shared" ca="1" si="42"/>
        <v>-7.39672241611724+1.09720012414178i</v>
      </c>
      <c r="S102" s="181" t="str">
        <f t="shared" ca="1" si="43"/>
        <v>-7.33397568166545+1.45881846514491i</v>
      </c>
      <c r="T102" s="181" t="str">
        <f t="shared" ca="1" si="44"/>
        <v>-7.25356075741613+1.81692238468811i</v>
      </c>
      <c r="U102" s="181" t="str">
        <f t="shared" ca="1" si="45"/>
        <v>-7.15567136996531+2.17064917906298i</v>
      </c>
      <c r="V102" s="181" t="str">
        <f t="shared" ca="1" si="46"/>
        <v>-7.04054334342146+2.51914668943908i</v>
      </c>
      <c r="W102" s="181" t="str">
        <f t="shared" ca="1" si="47"/>
        <v>-6.90845403128453+2.86157535478914i</v>
      </c>
      <c r="X102" s="181" t="str">
        <f t="shared" ca="1" si="48"/>
        <v>-6.75972164827713+3.1971102344651i</v>
      </c>
      <c r="Y102" s="181" t="str">
        <f t="shared" ca="1" si="49"/>
        <v>-6.59470450373735+3.52494299555245i</v>
      </c>
      <c r="Z102" s="181" t="str">
        <f t="shared" ca="1" si="50"/>
        <v>-6.41380013842017+3.84428386021498i</v>
      </c>
      <c r="AA102" s="181" t="str">
        <f t="shared" ca="1" si="51"/>
        <v>-6.217444366787+4.15436350833875i</v>
      </c>
      <c r="AB102" s="181" t="str">
        <f t="shared" ca="1" si="52"/>
        <v>-6.00611022709042+4.45443493089168i</v>
      </c>
      <c r="AC102" s="181" t="str">
        <f t="shared" ca="1" si="53"/>
        <v>-5.78030684178366+4.74377522953365i</v>
      </c>
      <c r="AD102" s="181" t="str">
        <f t="shared" ca="1" si="54"/>
        <v>-5.54057819099996+5.02168735814205i</v>
      </c>
      <c r="AE102" s="181" t="str">
        <f t="shared" ca="1" si="55"/>
        <v>-5.28750180205681+5.28750180205681i</v>
      </c>
      <c r="AF102" s="181" t="str">
        <f t="shared" ca="1" si="56"/>
        <v>-5.02168735814204+5.54057819099996i</v>
      </c>
      <c r="AG102" s="181" t="str">
        <f t="shared" ca="1" si="57"/>
        <v>-4.74377522953365+5.78030684178366i</v>
      </c>
      <c r="AH102" s="181" t="str">
        <f t="shared" ca="1" si="58"/>
        <v>-4.45443493089167+6.00611022709042i</v>
      </c>
      <c r="AI102" s="181" t="str">
        <f t="shared" ca="1" si="59"/>
        <v>-4.15436350833876+6.217444366787i</v>
      </c>
      <c r="AJ102" s="181" t="str">
        <f t="shared" ca="1" si="60"/>
        <v>-3.84428386021498+6.41380013842017i</v>
      </c>
      <c r="AK102" s="181" t="str">
        <f t="shared" ca="1" si="61"/>
        <v>-3.52494299555246+6.59470450373735i</v>
      </c>
      <c r="AL102" s="181" t="str">
        <f t="shared" ca="1" si="62"/>
        <v>-3.19711023446511+6.75972164827713i</v>
      </c>
      <c r="AM102" s="181" t="str">
        <f t="shared" ca="1" si="63"/>
        <v>-2.86157535478915+6.90845403128453i</v>
      </c>
      <c r="AN102" s="181" t="str">
        <f t="shared" ca="1" si="64"/>
        <v>-2.51914668943911+7.04054334342145i</v>
      </c>
      <c r="AO102" s="181" t="str">
        <f t="shared" ca="1" si="65"/>
        <v>-2.17064917906301+7.15567136996531i</v>
      </c>
      <c r="AP102" s="181" t="str">
        <f t="shared" ca="1" si="66"/>
        <v>-1.81692238468814+7.25356075741613i</v>
      </c>
      <c r="AQ102" s="181" t="str">
        <f t="shared" ca="1" si="67"/>
        <v>-1.45881846514495+7.33397568166545i</v>
      </c>
      <c r="AR102" s="181" t="str">
        <f t="shared" ca="1" si="68"/>
        <v>-1.45881846514495+7.33397568166545i</v>
      </c>
      <c r="AS102" s="181" t="str">
        <f t="shared" ca="1" si="69"/>
        <v>-0.732938531936176+7.44164979839224i</v>
      </c>
      <c r="AT102" s="181" t="str">
        <f t="shared" ca="1" si="70"/>
        <v>-0.366911226609341+7.46864959449137i</v>
      </c>
      <c r="AU102" s="181" t="str">
        <f t="shared" ca="1" si="71"/>
        <v>2.61080990342113E-14+7.47765675954092i</v>
      </c>
      <c r="AV102" s="181" t="str">
        <f t="shared" ca="1" si="72"/>
        <v>0.366911226609391+7.46864959449136i</v>
      </c>
      <c r="AW102" s="181" t="str">
        <f t="shared" ca="1" si="73"/>
        <v>0.732938531936227+7.44164979839224i</v>
      </c>
      <c r="AX102" s="181" t="str">
        <f t="shared" ca="1" si="74"/>
        <v>1.0972001241418+7.39672241611724i</v>
      </c>
      <c r="AY102" s="181" t="str">
        <f t="shared" ca="1" si="75"/>
        <v>1.45881846514492+7.33397568166545i</v>
      </c>
      <c r="AZ102" s="181" t="str">
        <f t="shared" ca="1" si="76"/>
        <v>1.81692238468812+7.25356075741613i</v>
      </c>
      <c r="BA102" s="181" t="str">
        <f t="shared" ca="1" si="77"/>
        <v>2.17064917906299+7.15567136996531i</v>
      </c>
      <c r="BB102" s="181" t="str">
        <f t="shared" ca="1" si="78"/>
        <v>2.51914668943908+7.04054334342146i</v>
      </c>
      <c r="BC102" s="181" t="str">
        <f t="shared" ca="1" si="79"/>
        <v>2.86157535478913+6.90845403128453i</v>
      </c>
      <c r="BD102" s="181" t="str">
        <f t="shared" ca="1" si="80"/>
        <v>3.19711023446509+6.75972164827714i</v>
      </c>
      <c r="BE102" s="181" t="str">
        <f t="shared" ca="1" si="81"/>
        <v>3.52494299555244+6.59470450373736i</v>
      </c>
      <c r="BF102" s="181" t="str">
        <f t="shared" ca="1" si="82"/>
        <v>3.84428386021497+6.41380013842018i</v>
      </c>
      <c r="BG102" s="181" t="str">
        <f t="shared" ca="1" si="83"/>
        <v>4.15436350833874+6.21744436678701i</v>
      </c>
      <c r="BH102" s="181" t="str">
        <f t="shared" ca="1" si="84"/>
        <v>4.45443493089165+6.00611022709044i</v>
      </c>
      <c r="BI102" s="181" t="str">
        <f t="shared" ca="1" si="85"/>
        <v>4.74377522953363+5.78030684178368i</v>
      </c>
      <c r="BJ102" s="181" t="str">
        <f t="shared" ca="1" si="86"/>
        <v>5.02168735814202+5.54057819099998i</v>
      </c>
      <c r="BK102" s="181" t="str">
        <f t="shared" ca="1" si="87"/>
        <v>5.28750180205678+5.28750180205684i</v>
      </c>
      <c r="BL102" s="181" t="str">
        <f t="shared" ca="1" si="88"/>
        <v>5.54057819099998+5.02168735814202i</v>
      </c>
      <c r="BM102" s="181" t="str">
        <f t="shared" ca="1" si="89"/>
        <v>5.78030684178369+4.74377522953362i</v>
      </c>
      <c r="BN102" s="181" t="str">
        <f t="shared" ca="1" si="90"/>
        <v>6.00611022709044+4.45443493089165i</v>
      </c>
      <c r="BO102" s="181" t="str">
        <f t="shared" ca="1" si="91"/>
        <v>6.21744436678701+4.15436350833874i</v>
      </c>
      <c r="BP102" s="181" t="str">
        <f t="shared" ca="1" si="92"/>
        <v>6.41380013842018+3.84428386021496i</v>
      </c>
      <c r="BQ102" s="181" t="str">
        <f t="shared" ca="1" si="93"/>
        <v>6.59470450373736+3.52494299555244i</v>
      </c>
      <c r="BR102" s="181" t="str">
        <f t="shared" ca="1" si="94"/>
        <v>6.75972164827714+3.19711023446509i</v>
      </c>
      <c r="BS102" s="181" t="str">
        <f t="shared" ca="1" si="95"/>
        <v>6.90845403128453+2.86157535478913i</v>
      </c>
      <c r="BT102" s="181" t="str">
        <f t="shared" ca="1" si="96"/>
        <v>7.04054334342146+2.51914668943908i</v>
      </c>
      <c r="BU102" s="181" t="str">
        <f t="shared" ca="1" si="97"/>
        <v>7.15567136996531+2.17064917906298i</v>
      </c>
      <c r="BV102" s="181" t="str">
        <f t="shared" ca="1" si="98"/>
        <v>7.25356075741613+1.81692238468811i</v>
      </c>
      <c r="BW102" s="181" t="str">
        <f t="shared" ca="1" si="99"/>
        <v>7.33397568166545+1.45881846514492i</v>
      </c>
      <c r="BX102" s="181" t="str">
        <f t="shared" ca="1" si="100"/>
        <v>7.39672241611724+1.0972001241418i</v>
      </c>
      <c r="BY102" s="181" t="str">
        <f t="shared" ca="1" si="101"/>
        <v>7.44164979839224+0.732938531936225i</v>
      </c>
      <c r="BZ102" s="181" t="str">
        <f t="shared" ca="1" si="102"/>
        <v>7.46864959449136+0.366911226609389i</v>
      </c>
      <c r="CA102" s="181" t="str">
        <f t="shared" ca="1" si="103"/>
        <v>7.47765675954092+2.4160975614691E-14i</v>
      </c>
      <c r="CB102" s="181" t="str">
        <f t="shared" ca="1" si="104"/>
        <v>7.46864959449137-0.366911226609341i</v>
      </c>
      <c r="CC102" s="181" t="str">
        <f t="shared" ca="1" si="105"/>
        <v>7.44164979839224-0.732938531936177i</v>
      </c>
      <c r="CD102" s="181" t="str">
        <f t="shared" ca="1" si="106"/>
        <v>7.39672241611725-1.09720012414175i</v>
      </c>
      <c r="CE102" s="181" t="str">
        <f t="shared" ca="1" si="107"/>
        <v>7.33397568166545-1.45881846514495i</v>
      </c>
      <c r="CF102" s="181" t="str">
        <f t="shared" ca="1" si="108"/>
        <v>7.25356075741613-1.81692238468814i</v>
      </c>
      <c r="CG102" s="181" t="str">
        <f t="shared" ca="1" si="109"/>
        <v>7.15567136996531-2.17064917906301i</v>
      </c>
      <c r="CH102" s="181" t="str">
        <f t="shared" ca="1" si="110"/>
        <v>7.04054334342145-2.51914668943911i</v>
      </c>
      <c r="CI102" s="181" t="str">
        <f t="shared" ca="1" si="111"/>
        <v>6.90845403128453-2.86157535478915i</v>
      </c>
      <c r="CJ102" s="181" t="str">
        <f t="shared" ca="1" si="112"/>
        <v>6.75972164827713-3.19711023446511i</v>
      </c>
      <c r="CK102" s="181" t="str">
        <f t="shared" ca="1" si="113"/>
        <v>6.59470450373735-3.52494299555246i</v>
      </c>
      <c r="CL102" s="181" t="str">
        <f t="shared" ca="1" si="114"/>
        <v>6.41380013842017-3.84428386021499i</v>
      </c>
      <c r="CM102" s="181" t="str">
        <f t="shared" ca="1" si="115"/>
        <v>6.217444366787-4.15436350833876i</v>
      </c>
      <c r="CN102" s="181" t="str">
        <f t="shared" ca="1" si="116"/>
        <v>6.00611022709042-4.45443493089167i</v>
      </c>
      <c r="CO102" s="181" t="str">
        <f t="shared" ca="1" si="117"/>
        <v>5.78030684178366-4.74377522953365i</v>
      </c>
      <c r="CP102" s="181" t="str">
        <f t="shared" ca="1" si="118"/>
        <v>5.54057819099997-5.02168735814204i</v>
      </c>
      <c r="CQ102" s="181" t="str">
        <f t="shared" ca="1" si="119"/>
        <v>5.28750180205682-5.2875018020568i</v>
      </c>
      <c r="CR102" s="181" t="str">
        <f t="shared" ca="1" si="120"/>
        <v>5.02168735814206-5.54057819099995i</v>
      </c>
      <c r="CS102" s="181" t="str">
        <f t="shared" ca="1" si="121"/>
        <v>4.74377522953366-5.78030684178366i</v>
      </c>
      <c r="CT102" s="181" t="str">
        <f t="shared" ca="1" si="122"/>
        <v>4.45443493089169-6.00611022709041i</v>
      </c>
      <c r="CU102" s="181" t="str">
        <f t="shared" ca="1" si="123"/>
        <v>4.15436350833877-6.21744436678698i</v>
      </c>
      <c r="CV102" s="181" t="str">
        <f t="shared" ca="1" si="124"/>
        <v>3.84428386021501-6.41380013842016i</v>
      </c>
      <c r="CW102" s="181" t="str">
        <f t="shared" ca="1" si="125"/>
        <v>3.52494299555249-6.59470450373734i</v>
      </c>
      <c r="CX102" s="181" t="str">
        <f t="shared" ca="1" si="126"/>
        <v>3.19711023446514-6.75972164827712i</v>
      </c>
      <c r="CY102" s="181" t="str">
        <f t="shared" ca="1" si="127"/>
        <v>2.8615753547891-6.90845403128455i</v>
      </c>
      <c r="CZ102" s="181" t="str">
        <f t="shared" ca="1" si="128"/>
        <v>2.51914668943906-7.04054334342146i</v>
      </c>
      <c r="DA102" s="181" t="str">
        <f t="shared" ca="1" si="129"/>
        <v>2.17064917906296-7.15567136996532i</v>
      </c>
      <c r="DB102" s="181" t="str">
        <f t="shared" ca="1" si="130"/>
        <v>1.8169223846881-7.25356075741614i</v>
      </c>
      <c r="DC102" s="181" t="str">
        <f t="shared" ca="1" si="131"/>
        <v>1.4588184651449-7.33397568166546i</v>
      </c>
      <c r="DD102" s="181" t="str">
        <f t="shared" ca="1" si="132"/>
        <v>1.09720012414177-7.39672241611724i</v>
      </c>
      <c r="DE102" s="181" t="str">
        <f t="shared" ca="1" si="133"/>
        <v>0.732938531936203-7.44164979839224i</v>
      </c>
      <c r="DF102" s="181" t="str">
        <f t="shared" ca="1" si="134"/>
        <v>0.366911226609363-7.46864959449136i</v>
      </c>
      <c r="DG102" s="181" t="str">
        <f t="shared" ca="1" si="135"/>
        <v>1.37362326235415E-15-7.47765675954092i</v>
      </c>
      <c r="DH102" s="181" t="str">
        <f t="shared" ca="1" si="136"/>
        <v>-0.366911226609368-7.46864959449136i</v>
      </c>
      <c r="DI102" s="181" t="str">
        <f t="shared" ca="1" si="137"/>
        <v>-0.732938531936206-7.44164979839224i</v>
      </c>
      <c r="DJ102" s="181" t="str">
        <f t="shared" ca="1" si="138"/>
        <v>-1.09720012414177-7.39672241611724i</v>
      </c>
      <c r="DK102" s="181" t="str">
        <f t="shared" ca="1" si="139"/>
        <v>-1.45881846514491-7.33397568166546i</v>
      </c>
      <c r="DL102" s="181" t="str">
        <f t="shared" ca="1" si="140"/>
        <v>-1.81692238468809-7.25356075741614i</v>
      </c>
      <c r="DM102" s="181" t="str">
        <f t="shared" ca="1" si="141"/>
        <v>-2.17064917906296-7.15567136996532i</v>
      </c>
      <c r="DN102" s="181" t="str">
        <f t="shared" ca="1" si="142"/>
        <v>-2.51914668943906-7.04054334342146i</v>
      </c>
      <c r="DO102" s="181" t="str">
        <f t="shared" ca="1" si="143"/>
        <v>-2.86157535478911-6.90845403128454i</v>
      </c>
      <c r="DP102" s="181" t="str">
        <f t="shared" ca="1" si="144"/>
        <v>-3.19711023446507-6.75972164827715i</v>
      </c>
      <c r="DQ102" s="181" t="str">
        <f t="shared" ca="1" si="145"/>
        <v>-3.52494299555242-6.59470450373738i</v>
      </c>
      <c r="DR102" s="181" t="str">
        <f t="shared" ca="1" si="146"/>
        <v>-3.84428386021501-6.41380013842016i</v>
      </c>
      <c r="DS102" s="181" t="str">
        <f t="shared" ca="1" si="147"/>
        <v>-4.15436350833878-6.21744436678698i</v>
      </c>
      <c r="DT102" s="181" t="str">
        <f t="shared" ca="1" si="148"/>
        <v>-4.45443493089169-6.00611022709041i</v>
      </c>
      <c r="DU102" s="181" t="str">
        <f t="shared" ca="1" si="149"/>
        <v>-4.74377522953367-5.78030684178365i</v>
      </c>
      <c r="DV102" s="181" t="str">
        <f t="shared" ca="1" si="150"/>
        <v>-5.02168735814206-5.54057819099995i</v>
      </c>
      <c r="DW102" s="181" t="str">
        <f t="shared" ca="1" si="151"/>
        <v>-5.28750180205682-5.2875018020568i</v>
      </c>
      <c r="DX102" s="181" t="str">
        <f t="shared" ca="1" si="152"/>
        <v>-5.54057819099997-5.02168735814203i</v>
      </c>
      <c r="DY102" s="181" t="str">
        <f t="shared" ca="1" si="153"/>
        <v>-5.78030684178367-4.74377522953365i</v>
      </c>
      <c r="DZ102" s="181" t="str">
        <f t="shared" ca="1" si="154"/>
        <v>-6.00611022709042-4.45443493089167i</v>
      </c>
      <c r="EA102" s="181" t="str">
        <f t="shared" ca="1" si="155"/>
        <v>-6.217444366787-4.15436350833875i</v>
      </c>
      <c r="EB102" s="181" t="str">
        <f t="shared" ca="1" si="156"/>
        <v>-6.41380013842017-3.84428386021499i</v>
      </c>
      <c r="EC102" s="181" t="str">
        <f t="shared" ca="1" si="157"/>
        <v>-6.59470450373735-3.52494299555246i</v>
      </c>
      <c r="ED102" s="181" t="str">
        <f t="shared" ca="1" si="158"/>
        <v>-6.75972164827713-3.19711023446511i</v>
      </c>
      <c r="EE102" s="181" t="str">
        <f t="shared" ca="1" si="159"/>
        <v>-6.90845403128453-2.86157535478915i</v>
      </c>
      <c r="EF102" s="181" t="str">
        <f t="shared" ca="1" si="160"/>
        <v>-7.04054334342145-2.5191466894391i</v>
      </c>
      <c r="EG102" s="181" t="str">
        <f t="shared" ca="1" si="161"/>
        <v>-7.15567136996531-2.17064917906301i</v>
      </c>
      <c r="EH102" s="181" t="str">
        <f t="shared" ca="1" si="162"/>
        <v>-7.25356075741613-1.81692238468814i</v>
      </c>
      <c r="EI102" s="181" t="str">
        <f t="shared" ca="1" si="163"/>
        <v>-7.33397568166545-1.45881846514494i</v>
      </c>
      <c r="EJ102" s="181" t="str">
        <f t="shared" ca="1" si="164"/>
        <v>-7.39672241611724-1.09720012414182i</v>
      </c>
      <c r="EK102" s="181" t="str">
        <f t="shared" ca="1" si="165"/>
        <v>-7.44164979839224-0.732938531936176i</v>
      </c>
      <c r="EL102" s="181" t="str">
        <f t="shared" ca="1" si="166"/>
        <v>-7.46864959449137-0.366911226609338i</v>
      </c>
      <c r="EM102" s="181" t="str">
        <f t="shared" ca="1" si="167"/>
        <v>-7.47765675954092+2.47344757718572E-14i</v>
      </c>
      <c r="EN102" s="181"/>
      <c r="EO102" s="181"/>
      <c r="EP102" s="181"/>
    </row>
    <row r="103" spans="1:146" ht="16" thickBot="1">
      <c r="A103" s="215">
        <f t="shared" si="168"/>
        <v>5.8593749999999998E-5</v>
      </c>
      <c r="B103" s="214">
        <v>3</v>
      </c>
      <c r="C103" s="188">
        <f t="shared" si="169"/>
        <v>600</v>
      </c>
      <c r="D103" s="187">
        <f t="shared" si="170"/>
        <v>3769.9111843077517</v>
      </c>
      <c r="E103" s="187" t="str">
        <f t="shared" si="171"/>
        <v>3769.91118430775i</v>
      </c>
      <c r="F103" s="187" t="e">
        <f t="shared" si="172"/>
        <v>#REF!</v>
      </c>
      <c r="G103" s="187" t="str">
        <f t="shared" si="173"/>
        <v>-2.74291178646029+0.175341925627024i</v>
      </c>
      <c r="H103" s="187" t="e">
        <f t="shared" si="38"/>
        <v>#REF!</v>
      </c>
      <c r="I103" s="187" t="e">
        <f t="shared" si="174"/>
        <v>#REF!</v>
      </c>
      <c r="J103" s="213" t="str">
        <f ca="1">IMPRODUCT(1/N_FFT2,R100)</f>
        <v>1.60258564955028+0.00442598854421945i</v>
      </c>
      <c r="K103" s="212" t="e">
        <f t="shared" si="175"/>
        <v>#REF!</v>
      </c>
      <c r="M103" s="216"/>
      <c r="N103" s="204">
        <f t="shared" ca="1" si="176"/>
        <v>7.5223571392317465</v>
      </c>
      <c r="O103" s="181">
        <f t="shared" ca="1" si="39"/>
        <v>-7.4776428607682535</v>
      </c>
      <c r="P103" s="181" t="str">
        <f t="shared" ca="1" si="40"/>
        <v>-7.45738186349572+0.550089533806586i</v>
      </c>
      <c r="Q103" s="181" t="str">
        <f t="shared" ca="1" si="41"/>
        <v>-7.3967086677778+1.09719808476828i</v>
      </c>
      <c r="R103" s="181" t="str">
        <f t="shared" ca="1" si="42"/>
        <v>-7.29595206691898+1.63836082424448i</v>
      </c>
      <c r="S103" s="181" t="str">
        <f t="shared" ca="1" si="43"/>
        <v>-7.15565806966913+2.17064514446224i</v>
      </c>
      <c r="T103" s="181" t="str">
        <f t="shared" ca="1" si="44"/>
        <v>-6.97658694135478+2.69116655057178i</v>
      </c>
      <c r="U103" s="181" t="str">
        <f t="shared" ca="1" si="45"/>
        <v>-6.75970908393545+3.19710429197405i</v>
      </c>
      <c r="V103" s="181" t="str">
        <f t="shared" ca="1" si="46"/>
        <v>-6.50619977731139+3.68571664821262i</v>
      </c>
      <c r="W103" s="181" t="str">
        <f t="shared" ca="1" si="47"/>
        <v>-6.21743281037987+4.15435578659438i</v>
      </c>
      <c r="X103" s="181" t="str">
        <f t="shared" ca="1" si="48"/>
        <v>-5.89497303635425+4.60048211102432i</v>
      </c>
      <c r="Y103" s="181" t="str">
        <f t="shared" ca="1" si="49"/>
        <v>-5.54056789268871+5.0216780242968i</v>
      </c>
      <c r="Z103" s="181" t="str">
        <f t="shared" ca="1" si="50"/>
        <v>-5.15613793156338+5.41566102926427i</v>
      </c>
      <c r="AA103" s="181" t="str">
        <f t="shared" ca="1" si="51"/>
        <v>-4.74376641224561+5.7802960978871i</v>
      </c>
      <c r="AB103" s="181" t="str">
        <f t="shared" ca="1" si="52"/>
        <v>-4.30568801172753+6.11360724113549i</v>
      </c>
      <c r="AC103" s="181" t="str">
        <f t="shared" ca="1" si="53"/>
        <v>-3.84427671481781+6.41378821704521i</v>
      </c>
      <c r="AD103" s="181" t="str">
        <f t="shared" ca="1" si="54"/>
        <v>-3.3620329493123+6.67921231889935i</v>
      </c>
      <c r="AE103" s="181" t="str">
        <f t="shared" ca="1" si="55"/>
        <v>-2.86157003595912+6.90844119049293i</v>
      </c>
      <c r="AF103" s="181" t="str">
        <f t="shared" ca="1" si="56"/>
        <v>-2.34560002664716+7.10023262070979i</v>
      </c>
      <c r="AG103" s="181" t="str">
        <f t="shared" ca="1" si="57"/>
        <v>-1.81691900756186+7.25354727517226i</v>
      </c>
      <c r="AH103" s="181" t="str">
        <f t="shared" ca="1" si="58"/>
        <v>-1.27839194695196+7.36755432848423i</v>
      </c>
      <c r="AI103" s="181" t="str">
        <f t="shared" ca="1" si="59"/>
        <v>-0.732937169618225+7.44163596654596i</v>
      </c>
      <c r="AJ103" s="181" t="str">
        <f t="shared" ca="1" si="60"/>
        <v>-0.18351054225881+7.47539073454213i</v>
      </c>
      <c r="AK103" s="181" t="str">
        <f t="shared" ca="1" si="61"/>
        <v>0.366910544628941+7.46863571246038i</v>
      </c>
      <c r="AL103" s="181" t="str">
        <f t="shared" ca="1" si="62"/>
        <v>0.915343311485254+7.42140750635064i</v>
      </c>
      <c r="AM103" s="181" t="str">
        <f t="shared" ca="1" si="63"/>
        <v>1.45881575362889+7.3339620499538i</v>
      </c>
      <c r="AN103" s="181" t="str">
        <f t="shared" ca="1" si="64"/>
        <v>1.99438274680799+7.20677321777459i</v>
      </c>
      <c r="AO103" s="181" t="str">
        <f t="shared" ca="1" si="65"/>
        <v>2.5191420070836+7.04053025711454i</v>
      </c>
      <c r="AP103" s="181" t="str">
        <f t="shared" ca="1" si="66"/>
        <v>3.03024981855775+6.8361340529812i</v>
      </c>
      <c r="AQ103" s="181" t="str">
        <f t="shared" ca="1" si="67"/>
        <v>3.52493644371636+6.5946922461142i</v>
      </c>
      <c r="AR103" s="181" t="str">
        <f t="shared" ca="1" si="68"/>
        <v>3.52493644371636+6.5946922461142i</v>
      </c>
      <c r="AS103" s="181" t="str">
        <f t="shared" ca="1" si="69"/>
        <v>4.45442665140243+6.00609906349155i</v>
      </c>
      <c r="AT103" s="181" t="str">
        <f t="shared" ca="1" si="70"/>
        <v>4.88419324596099+5.6621373251898i</v>
      </c>
      <c r="AU103" s="181" t="str">
        <f t="shared" ca="1" si="71"/>
        <v>5.28749197414038+5.28749197414043i</v>
      </c>
      <c r="AV103" s="181" t="str">
        <f t="shared" ca="1" si="72"/>
        <v>5.6621373251898+4.88419324596099i</v>
      </c>
      <c r="AW103" s="181" t="str">
        <f t="shared" ca="1" si="73"/>
        <v>6.00609906349155+4.45442665140244i</v>
      </c>
      <c r="AX103" s="181" t="str">
        <f t="shared" ca="1" si="74"/>
        <v>6.31751323058409+4.00052113287674i</v>
      </c>
      <c r="AY103" s="181" t="str">
        <f t="shared" ca="1" si="75"/>
        <v>6.5946922461142+3.52493644371636i</v>
      </c>
      <c r="AZ103" s="181" t="str">
        <f t="shared" ca="1" si="76"/>
        <v>6.8361340529812+3.03024981855775i</v>
      </c>
      <c r="BA103" s="181" t="str">
        <f t="shared" ca="1" si="77"/>
        <v>7.04053025711454+2.51914200708359i</v>
      </c>
      <c r="BB103" s="181" t="str">
        <f t="shared" ca="1" si="78"/>
        <v>7.20677321777459+1.99438274680799i</v>
      </c>
      <c r="BC103" s="181" t="str">
        <f t="shared" ca="1" si="79"/>
        <v>7.3339620499538+1.45881575362889i</v>
      </c>
      <c r="BD103" s="181" t="str">
        <f t="shared" ca="1" si="80"/>
        <v>7.42140750635064+0.915343311485254i</v>
      </c>
      <c r="BE103" s="181" t="str">
        <f t="shared" ca="1" si="81"/>
        <v>7.46863571246038+0.366910544628938i</v>
      </c>
      <c r="BF103" s="181" t="str">
        <f t="shared" ca="1" si="82"/>
        <v>7.47539073454213-0.183510542258813i</v>
      </c>
      <c r="BG103" s="181" t="str">
        <f t="shared" ca="1" si="83"/>
        <v>7.44163596654596-0.732937169618226i</v>
      </c>
      <c r="BH103" s="181" t="str">
        <f t="shared" ca="1" si="84"/>
        <v>7.36755432848423-1.27839194695196i</v>
      </c>
      <c r="BI103" s="181" t="str">
        <f t="shared" ca="1" si="85"/>
        <v>7.25354727517226-1.81691900756186i</v>
      </c>
      <c r="BJ103" s="181" t="str">
        <f t="shared" ca="1" si="86"/>
        <v>7.10023262070979-2.34560002664716i</v>
      </c>
      <c r="BK103" s="181" t="str">
        <f t="shared" ca="1" si="87"/>
        <v>6.90844119049293-2.86157003595912i</v>
      </c>
      <c r="BL103" s="181" t="str">
        <f t="shared" ca="1" si="88"/>
        <v>6.67921231889935-3.3620329493123i</v>
      </c>
      <c r="BM103" s="181" t="str">
        <f t="shared" ca="1" si="89"/>
        <v>6.4137882170452-3.84427671481782i</v>
      </c>
      <c r="BN103" s="181" t="str">
        <f t="shared" ca="1" si="90"/>
        <v>6.11360724113548-4.30568801172754i</v>
      </c>
      <c r="BO103" s="181" t="str">
        <f t="shared" ca="1" si="91"/>
        <v>5.7802960978871-4.74376641224561i</v>
      </c>
      <c r="BP103" s="181" t="str">
        <f t="shared" ca="1" si="92"/>
        <v>5.41566102926428-5.15613793156337i</v>
      </c>
      <c r="BQ103" s="181" t="str">
        <f t="shared" ca="1" si="93"/>
        <v>5.02167802429681-5.5405678926887i</v>
      </c>
      <c r="BR103" s="181" t="str">
        <f t="shared" ca="1" si="94"/>
        <v>4.60048211102434-5.89497303635423i</v>
      </c>
      <c r="BS103" s="181" t="str">
        <f t="shared" ca="1" si="95"/>
        <v>4.1543557865944-6.21743281037986i</v>
      </c>
      <c r="BT103" s="181" t="str">
        <f t="shared" ca="1" si="96"/>
        <v>3.68571664821265-6.50619977731137i</v>
      </c>
      <c r="BU103" s="181" t="str">
        <f t="shared" ca="1" si="97"/>
        <v>3.19710429197409-6.75970908393544i</v>
      </c>
      <c r="BV103" s="181" t="str">
        <f t="shared" ca="1" si="98"/>
        <v>2.69116655057176-6.97658694135478i</v>
      </c>
      <c r="BW103" s="181" t="str">
        <f t="shared" ca="1" si="99"/>
        <v>2.17064514446222-7.15565806966914i</v>
      </c>
      <c r="BX103" s="181" t="str">
        <f t="shared" ca="1" si="100"/>
        <v>1.63836082424447-7.29595206691898i</v>
      </c>
      <c r="BY103" s="181" t="str">
        <f t="shared" ca="1" si="101"/>
        <v>1.09719808476826-7.3967086677778i</v>
      </c>
      <c r="BZ103" s="181" t="str">
        <f t="shared" ca="1" si="102"/>
        <v>0.550089533806578-7.45738186349572i</v>
      </c>
      <c r="CA103" s="181" t="str">
        <f t="shared" ca="1" si="103"/>
        <v>1.37362070919103E-15-7.47764286076825i</v>
      </c>
      <c r="CB103" s="181" t="str">
        <f t="shared" ca="1" si="104"/>
        <v>-0.550089533806582-7.45738186349572i</v>
      </c>
      <c r="CC103" s="181" t="str">
        <f t="shared" ca="1" si="105"/>
        <v>-1.09719808476826-7.3967086677778i</v>
      </c>
      <c r="CD103" s="181" t="str">
        <f t="shared" ca="1" si="106"/>
        <v>-1.63836082424447-7.29595206691898i</v>
      </c>
      <c r="CE103" s="181" t="str">
        <f t="shared" ca="1" si="107"/>
        <v>-2.17064514446222-7.15565806966914i</v>
      </c>
      <c r="CF103" s="181" t="str">
        <f t="shared" ca="1" si="108"/>
        <v>-2.69116655057175-6.97658694135478i</v>
      </c>
      <c r="CG103" s="181" t="str">
        <f t="shared" ca="1" si="109"/>
        <v>-3.19710429197402-6.75970908393547i</v>
      </c>
      <c r="CH103" s="181" t="str">
        <f t="shared" ca="1" si="110"/>
        <v>-3.68571664821265-6.50619977731137i</v>
      </c>
      <c r="CI103" s="181" t="str">
        <f t="shared" ca="1" si="111"/>
        <v>-4.15435578659441-6.21743281037986i</v>
      </c>
      <c r="CJ103" s="181" t="str">
        <f t="shared" ca="1" si="112"/>
        <v>-4.60048211102434-5.89497303635423i</v>
      </c>
      <c r="CK103" s="181" t="str">
        <f t="shared" ca="1" si="113"/>
        <v>-5.02167802429681-5.5405678926887i</v>
      </c>
      <c r="CL103" s="181" t="str">
        <f t="shared" ca="1" si="114"/>
        <v>-5.41566102926428-5.15613793156337i</v>
      </c>
      <c r="CM103" s="181" t="str">
        <f t="shared" ca="1" si="115"/>
        <v>-5.78029609788711-4.74376641224561i</v>
      </c>
      <c r="CN103" s="181" t="str">
        <f t="shared" ca="1" si="116"/>
        <v>-6.11360724113549-4.30568801172753i</v>
      </c>
      <c r="CO103" s="181" t="str">
        <f t="shared" ca="1" si="117"/>
        <v>-6.41378821704521-3.84427671481782i</v>
      </c>
      <c r="CP103" s="181" t="str">
        <f t="shared" ca="1" si="118"/>
        <v>-6.67921231889935-3.3620329493123i</v>
      </c>
      <c r="CQ103" s="181" t="str">
        <f t="shared" ca="1" si="119"/>
        <v>-6.90844119049293-2.86157003595912i</v>
      </c>
      <c r="CR103" s="181" t="str">
        <f t="shared" ca="1" si="120"/>
        <v>-7.10023262070979-2.34560002664715i</v>
      </c>
      <c r="CS103" s="181" t="str">
        <f t="shared" ca="1" si="121"/>
        <v>-7.25354727517226-1.81691900756186i</v>
      </c>
      <c r="CT103" s="181" t="str">
        <f t="shared" ca="1" si="122"/>
        <v>-7.36755432848425-1.27839194695188i</v>
      </c>
      <c r="CU103" s="181" t="str">
        <f t="shared" ca="1" si="123"/>
        <v>-7.44163596654596-0.732937169618225i</v>
      </c>
      <c r="CV103" s="181" t="str">
        <f t="shared" ca="1" si="124"/>
        <v>-7.47539073454213-0.183510542258812i</v>
      </c>
      <c r="CW103" s="181" t="str">
        <f t="shared" ca="1" si="125"/>
        <v>-7.46863571246038+0.366910544628943i</v>
      </c>
      <c r="CX103" s="181" t="str">
        <f t="shared" ca="1" si="126"/>
        <v>-7.42140750635064+0.915343311485254i</v>
      </c>
      <c r="CY103" s="181" t="str">
        <f t="shared" ca="1" si="127"/>
        <v>-7.3339620499538+1.45881575362889i</v>
      </c>
      <c r="CZ103" s="181" t="str">
        <f t="shared" ca="1" si="128"/>
        <v>-7.20677321777459+1.99438274680799i</v>
      </c>
      <c r="DA103" s="181" t="str">
        <f t="shared" ca="1" si="129"/>
        <v>-7.04053025711454+2.5191420070836i</v>
      </c>
      <c r="DB103" s="181" t="str">
        <f t="shared" ca="1" si="130"/>
        <v>-6.8361340529812+3.03024981855775i</v>
      </c>
      <c r="DC103" s="181" t="str">
        <f t="shared" ca="1" si="131"/>
        <v>-6.5946922461142+3.52493644371636i</v>
      </c>
      <c r="DD103" s="181" t="str">
        <f t="shared" ca="1" si="132"/>
        <v>-6.31751323058409+4.00052113287674i</v>
      </c>
      <c r="DE103" s="181" t="str">
        <f t="shared" ca="1" si="133"/>
        <v>-6.00609906349155+4.45442665140244i</v>
      </c>
      <c r="DF103" s="181" t="str">
        <f t="shared" ca="1" si="134"/>
        <v>-5.6621373251898+4.88419324596099i</v>
      </c>
      <c r="DG103" s="181" t="str">
        <f t="shared" ca="1" si="135"/>
        <v>-5.28749197414043+5.28749197414038i</v>
      </c>
      <c r="DH103" s="181" t="str">
        <f t="shared" ca="1" si="136"/>
        <v>-4.88419324596098+5.6621373251898i</v>
      </c>
      <c r="DI103" s="181" t="str">
        <f t="shared" ca="1" si="137"/>
        <v>-4.45442665140243+6.00609906349155i</v>
      </c>
      <c r="DJ103" s="181" t="str">
        <f t="shared" ca="1" si="138"/>
        <v>-4.00052113287674+6.31751323058409i</v>
      </c>
      <c r="DK103" s="181" t="str">
        <f t="shared" ca="1" si="139"/>
        <v>-3.52493644371636+6.5946922461142i</v>
      </c>
      <c r="DL103" s="181" t="str">
        <f t="shared" ca="1" si="140"/>
        <v>-3.03024981855775+6.8361340529812i</v>
      </c>
      <c r="DM103" s="181" t="str">
        <f t="shared" ca="1" si="141"/>
        <v>-2.51914200708359+7.04053025711454i</v>
      </c>
      <c r="DN103" s="181" t="str">
        <f t="shared" ca="1" si="142"/>
        <v>-1.99438274680799+7.20677321777459i</v>
      </c>
      <c r="DO103" s="181" t="str">
        <f t="shared" ca="1" si="143"/>
        <v>-1.45881575362889+7.3339620499538i</v>
      </c>
      <c r="DP103" s="181" t="str">
        <f t="shared" ca="1" si="144"/>
        <v>-0.915343311485254+7.42140750635064i</v>
      </c>
      <c r="DQ103" s="181" t="str">
        <f t="shared" ca="1" si="145"/>
        <v>-0.36691054462894+7.46863571246038i</v>
      </c>
      <c r="DR103" s="181" t="str">
        <f t="shared" ca="1" si="146"/>
        <v>0.183510542258814+7.47539073454213i</v>
      </c>
      <c r="DS103" s="181" t="str">
        <f t="shared" ca="1" si="147"/>
        <v>0.732937169618227+7.44163596654596i</v>
      </c>
      <c r="DT103" s="181" t="str">
        <f t="shared" ca="1" si="148"/>
        <v>1.27839194695188+7.36755432848425i</v>
      </c>
      <c r="DU103" s="181" t="str">
        <f t="shared" ca="1" si="149"/>
        <v>1.81691900756186+7.25354727517226i</v>
      </c>
      <c r="DV103" s="181" t="str">
        <f t="shared" ca="1" si="150"/>
        <v>2.34560002664715+7.10023262070979i</v>
      </c>
      <c r="DW103" s="181" t="str">
        <f t="shared" ca="1" si="151"/>
        <v>2.86157003595912+6.90844119049293i</v>
      </c>
      <c r="DX103" s="181" t="str">
        <f t="shared" ca="1" si="152"/>
        <v>3.36203294931231+6.67921231889935i</v>
      </c>
      <c r="DY103" s="181" t="str">
        <f t="shared" ca="1" si="153"/>
        <v>3.84427671481782+6.4137882170452i</v>
      </c>
      <c r="DZ103" s="181" t="str">
        <f t="shared" ca="1" si="154"/>
        <v>4.30568801172754+6.11360724113548i</v>
      </c>
      <c r="EA103" s="181" t="str">
        <f t="shared" ca="1" si="155"/>
        <v>4.74376641224561+5.78029609788711i</v>
      </c>
      <c r="EB103" s="181" t="str">
        <f t="shared" ca="1" si="156"/>
        <v>5.15613793156337+5.41566102926428i</v>
      </c>
      <c r="EC103" s="181" t="str">
        <f t="shared" ca="1" si="157"/>
        <v>5.5405678926887+5.0216780242968i</v>
      </c>
      <c r="ED103" s="181" t="str">
        <f t="shared" ca="1" si="158"/>
        <v>5.89497303635424+4.60048211102434i</v>
      </c>
      <c r="EE103" s="181" t="str">
        <f t="shared" ca="1" si="159"/>
        <v>6.21743281037986+4.1543557865944i</v>
      </c>
      <c r="EF103" s="181" t="str">
        <f t="shared" ca="1" si="160"/>
        <v>6.50619977731137+3.68571664821265i</v>
      </c>
      <c r="EG103" s="181" t="str">
        <f t="shared" ca="1" si="161"/>
        <v>6.75970908393545+3.19710429197408i</v>
      </c>
      <c r="EH103" s="181" t="str">
        <f t="shared" ca="1" si="162"/>
        <v>6.97658694135478+2.69116655057176i</v>
      </c>
      <c r="EI103" s="181" t="str">
        <f t="shared" ca="1" si="163"/>
        <v>7.15565806966914+2.17064514446221i</v>
      </c>
      <c r="EJ103" s="181" t="str">
        <f t="shared" ca="1" si="164"/>
        <v>7.29595206691898+1.63836082424447i</v>
      </c>
      <c r="EK103" s="181" t="str">
        <f t="shared" ca="1" si="165"/>
        <v>7.3967086677778+1.09719808476826i</v>
      </c>
      <c r="EL103" s="181" t="str">
        <f t="shared" ca="1" si="166"/>
        <v>7.45738186349572+0.550089533806579i</v>
      </c>
      <c r="EM103" s="181" t="str">
        <f t="shared" ca="1" si="167"/>
        <v>7.47764286076825+2.74724141838207E-15i</v>
      </c>
      <c r="EN103" s="181"/>
      <c r="EO103" s="181"/>
      <c r="EP103" s="181"/>
    </row>
    <row r="104" spans="1:146" ht="16" thickBot="1">
      <c r="A104" s="215">
        <f t="shared" si="168"/>
        <v>7.8125000000000002E-5</v>
      </c>
      <c r="B104" s="214">
        <v>4</v>
      </c>
      <c r="C104" s="188">
        <f t="shared" si="169"/>
        <v>800</v>
      </c>
      <c r="D104" s="187">
        <f t="shared" si="170"/>
        <v>5026.5482457436692</v>
      </c>
      <c r="E104" s="187" t="str">
        <f t="shared" si="171"/>
        <v>5026.54824574367i</v>
      </c>
      <c r="F104" s="187" t="e">
        <f t="shared" si="172"/>
        <v>#REF!</v>
      </c>
      <c r="G104" s="187" t="str">
        <f t="shared" si="173"/>
        <v>-2.76342837699534+0.00792697160431133i</v>
      </c>
      <c r="H104" s="187" t="e">
        <f t="shared" si="38"/>
        <v>#REF!</v>
      </c>
      <c r="I104" s="187" t="e">
        <f t="shared" si="174"/>
        <v>#REF!</v>
      </c>
      <c r="J104" s="213" t="str">
        <f ca="1">IMPRODUCT(1/N_FFT2,S100)</f>
        <v>0.0381255784050288-0.000518409073101246i</v>
      </c>
      <c r="K104" s="212" t="e">
        <f t="shared" si="175"/>
        <v>#REF!</v>
      </c>
      <c r="M104" s="216"/>
      <c r="N104" s="204">
        <f t="shared" ca="1" si="176"/>
        <v>7.5223819426191678</v>
      </c>
      <c r="O104" s="181">
        <f t="shared" ca="1" si="39"/>
        <v>-7.4776180573808322</v>
      </c>
      <c r="P104" s="181" t="str">
        <f t="shared" ca="1" si="40"/>
        <v>-7.44161128259363+0.732934738461153i</v>
      </c>
      <c r="Q104" s="181" t="str">
        <f t="shared" ca="1" si="41"/>
        <v>-7.33393772315652+1.45881091472804i</v>
      </c>
      <c r="R104" s="181" t="str">
        <f t="shared" ca="1" si="42"/>
        <v>-7.15563433430724+2.17063794441893i</v>
      </c>
      <c r="S104" s="181" t="str">
        <f t="shared" ca="1" si="43"/>
        <v>-6.90841827515096+2.86156054411367i</v>
      </c>
      <c r="T104" s="181" t="str">
        <f t="shared" ca="1" si="44"/>
        <v>-6.59467037147939+3.52492475148047i</v>
      </c>
      <c r="U104" s="181" t="str">
        <f t="shared" ca="1" si="45"/>
        <v>-6.21741218711695+4.15434200657065i</v>
      </c>
      <c r="V104" s="181" t="str">
        <f t="shared" ca="1" si="46"/>
        <v>-5.78027692460935+4.7437506771432i</v>
      </c>
      <c r="W104" s="181" t="str">
        <f t="shared" ca="1" si="47"/>
        <v>-5.28747443549697+5.28747443549696i</v>
      </c>
      <c r="X104" s="181" t="str">
        <f t="shared" ca="1" si="48"/>
        <v>-4.74375067714321+5.78027692460935i</v>
      </c>
      <c r="Y104" s="181" t="str">
        <f t="shared" ca="1" si="49"/>
        <v>-4.15434200657066+6.21741218711695i</v>
      </c>
      <c r="Z104" s="181" t="str">
        <f t="shared" ca="1" si="50"/>
        <v>-3.52492475148049+6.59467037147939i</v>
      </c>
      <c r="AA104" s="181" t="str">
        <f t="shared" ca="1" si="51"/>
        <v>-2.86156054411369+6.90841827515095i</v>
      </c>
      <c r="AB104" s="181" t="str">
        <f t="shared" ca="1" si="52"/>
        <v>-2.17063794441896+7.15563433430724i</v>
      </c>
      <c r="AC104" s="181" t="str">
        <f t="shared" ca="1" si="53"/>
        <v>-1.45881091472808+7.33393772315652i</v>
      </c>
      <c r="AD104" s="181" t="str">
        <f t="shared" ca="1" si="54"/>
        <v>-0.73293473846112+7.44161128259363i</v>
      </c>
      <c r="AE104" s="181" t="str">
        <f t="shared" ca="1" si="55"/>
        <v>2.61079639063416E-14+7.47761805738083i</v>
      </c>
      <c r="AF104" s="181" t="str">
        <f t="shared" ca="1" si="56"/>
        <v>0.732934738461171+7.44161128259363i</v>
      </c>
      <c r="AG104" s="181" t="str">
        <f t="shared" ca="1" si="57"/>
        <v>1.45881091472805+7.33393772315652i</v>
      </c>
      <c r="AH104" s="181" t="str">
        <f t="shared" ca="1" si="58"/>
        <v>2.17063794441894+7.15563433430724i</v>
      </c>
      <c r="AI104" s="181" t="str">
        <f t="shared" ca="1" si="59"/>
        <v>2.86156054411367+6.90841827515096i</v>
      </c>
      <c r="AJ104" s="181" t="str">
        <f t="shared" ca="1" si="60"/>
        <v>3.52492475148047+6.5946703714794i</v>
      </c>
      <c r="AK104" s="181" t="str">
        <f t="shared" ca="1" si="61"/>
        <v>4.15434200657064+6.21741218711696i</v>
      </c>
      <c r="AL104" s="181" t="str">
        <f t="shared" ca="1" si="62"/>
        <v>4.74375067714319+5.78027692460936i</v>
      </c>
      <c r="AM104" s="181" t="str">
        <f t="shared" ca="1" si="63"/>
        <v>5.28747443549694+5.28747443549699i</v>
      </c>
      <c r="AN104" s="181" t="str">
        <f t="shared" ca="1" si="64"/>
        <v>5.78027692460937+4.74375067714318i</v>
      </c>
      <c r="AO104" s="181" t="str">
        <f t="shared" ca="1" si="65"/>
        <v>6.21741218711696+4.15434200657064i</v>
      </c>
      <c r="AP104" s="181" t="str">
        <f t="shared" ca="1" si="66"/>
        <v>6.5946703714794+3.52492475148047i</v>
      </c>
      <c r="AQ104" s="181" t="str">
        <f t="shared" ca="1" si="67"/>
        <v>6.90841827515096+2.86156054411367i</v>
      </c>
      <c r="AR104" s="181" t="str">
        <f t="shared" ca="1" si="68"/>
        <v>6.90841827515096+2.86156054411367i</v>
      </c>
      <c r="AS104" s="181" t="str">
        <f t="shared" ca="1" si="69"/>
        <v>7.33393772315652+1.45881091472805i</v>
      </c>
      <c r="AT104" s="181" t="str">
        <f t="shared" ca="1" si="70"/>
        <v>7.44161128259363+0.732934738461168i</v>
      </c>
      <c r="AU104" s="181" t="str">
        <f t="shared" ca="1" si="71"/>
        <v>7.47761805738083+2.41608505645615E-14i</v>
      </c>
      <c r="AV104" s="181" t="str">
        <f t="shared" ca="1" si="72"/>
        <v>7.44161128259363-0.73293473846112i</v>
      </c>
      <c r="AW104" s="181" t="str">
        <f t="shared" ca="1" si="73"/>
        <v>7.33393772315652-1.45881091472808i</v>
      </c>
      <c r="AX104" s="181" t="str">
        <f t="shared" ca="1" si="74"/>
        <v>7.15563433430724-2.17063794441896i</v>
      </c>
      <c r="AY104" s="181" t="str">
        <f t="shared" ca="1" si="75"/>
        <v>6.90841827515095-2.86156054411369i</v>
      </c>
      <c r="AZ104" s="181" t="str">
        <f t="shared" ca="1" si="76"/>
        <v>6.59467037147939-3.52492475148049i</v>
      </c>
      <c r="BA104" s="181" t="str">
        <f t="shared" ca="1" si="77"/>
        <v>6.21741218711695-4.15434200657066i</v>
      </c>
      <c r="BB104" s="181" t="str">
        <f t="shared" ca="1" si="78"/>
        <v>5.78027692460935-4.7437506771432i</v>
      </c>
      <c r="BC104" s="181" t="str">
        <f t="shared" ca="1" si="79"/>
        <v>5.28747443549698-5.28747443549695i</v>
      </c>
      <c r="BD104" s="181" t="str">
        <f t="shared" ca="1" si="80"/>
        <v>4.74375067714322-5.78027692460934i</v>
      </c>
      <c r="BE104" s="181" t="str">
        <f t="shared" ca="1" si="81"/>
        <v>4.15434200657067-6.21741218711694i</v>
      </c>
      <c r="BF104" s="181" t="str">
        <f t="shared" ca="1" si="82"/>
        <v>3.52492475148051-6.59467037147938i</v>
      </c>
      <c r="BG104" s="181" t="str">
        <f t="shared" ca="1" si="83"/>
        <v>2.86156054411364-6.90841827515098i</v>
      </c>
      <c r="BH104" s="181" t="str">
        <f t="shared" ca="1" si="84"/>
        <v>2.17063794441891-7.15563433430725i</v>
      </c>
      <c r="BI104" s="181" t="str">
        <f t="shared" ca="1" si="85"/>
        <v>1.45881091472803-7.33393772315652i</v>
      </c>
      <c r="BJ104" s="181" t="str">
        <f t="shared" ca="1" si="86"/>
        <v>0.732934738461146-7.44161128259363i</v>
      </c>
      <c r="BK104" s="181" t="str">
        <f t="shared" ca="1" si="87"/>
        <v>1.37361615288268E-15-7.47761805738083i</v>
      </c>
      <c r="BL104" s="181" t="str">
        <f t="shared" ca="1" si="88"/>
        <v>-0.73293473846115-7.44161128259363i</v>
      </c>
      <c r="BM104" s="181" t="str">
        <f t="shared" ca="1" si="89"/>
        <v>-1.45881091472803-7.33393772315652i</v>
      </c>
      <c r="BN104" s="181" t="str">
        <f t="shared" ca="1" si="90"/>
        <v>-2.17063794441891-7.15563433430725i</v>
      </c>
      <c r="BO104" s="181" t="str">
        <f t="shared" ca="1" si="91"/>
        <v>-2.86156054411364-6.90841827515097i</v>
      </c>
      <c r="BP104" s="181" t="str">
        <f t="shared" ca="1" si="92"/>
        <v>-3.52492475148044-6.59467037147942i</v>
      </c>
      <c r="BQ104" s="181" t="str">
        <f t="shared" ca="1" si="93"/>
        <v>-4.15434200657068-6.21741218711694i</v>
      </c>
      <c r="BR104" s="181" t="str">
        <f t="shared" ca="1" si="94"/>
        <v>-4.74375067714322-5.78027692460933i</v>
      </c>
      <c r="BS104" s="181" t="str">
        <f t="shared" ca="1" si="95"/>
        <v>-5.28747443549698-5.28747443549695i</v>
      </c>
      <c r="BT104" s="181" t="str">
        <f t="shared" ca="1" si="96"/>
        <v>-5.78027692460935-4.7437506771432i</v>
      </c>
      <c r="BU104" s="181" t="str">
        <f t="shared" ca="1" si="97"/>
        <v>-6.21741218711695-4.15434200657065i</v>
      </c>
      <c r="BV104" s="181" t="str">
        <f t="shared" ca="1" si="98"/>
        <v>-6.59467037147939-3.52492475148049i</v>
      </c>
      <c r="BW104" s="181" t="str">
        <f t="shared" ca="1" si="99"/>
        <v>-6.90841827515095-2.86156054411369i</v>
      </c>
      <c r="BX104" s="181" t="str">
        <f t="shared" ca="1" si="100"/>
        <v>-7.15563433430724-2.17063794441896i</v>
      </c>
      <c r="BY104" s="181" t="str">
        <f t="shared" ca="1" si="101"/>
        <v>-7.33393772315652-1.45881091472807i</v>
      </c>
      <c r="BZ104" s="181" t="str">
        <f t="shared" ca="1" si="102"/>
        <v>-7.44161128259363-0.73293473846112i</v>
      </c>
      <c r="CA104" s="181" t="str">
        <f t="shared" ca="1" si="103"/>
        <v>-7.47761805738083+2.47343477534589E-14i</v>
      </c>
      <c r="CB104" s="181" t="str">
        <f t="shared" ca="1" si="104"/>
        <v>-7.44161128259363+0.732934738461169i</v>
      </c>
      <c r="CC104" s="181" t="str">
        <f t="shared" ca="1" si="105"/>
        <v>-7.33393772315652+1.45881091472806i</v>
      </c>
      <c r="CD104" s="181" t="str">
        <f t="shared" ca="1" si="106"/>
        <v>-7.15563433430724+2.17063794441894i</v>
      </c>
      <c r="CE104" s="181" t="str">
        <f t="shared" ca="1" si="107"/>
        <v>-6.90841827515096+2.86156054411367i</v>
      </c>
      <c r="CF104" s="181" t="str">
        <f t="shared" ca="1" si="108"/>
        <v>-6.5946703714794+3.52492475148047i</v>
      </c>
      <c r="CG104" s="181" t="str">
        <f t="shared" ca="1" si="109"/>
        <v>-6.21741218711696+4.15434200657064i</v>
      </c>
      <c r="CH104" s="181" t="str">
        <f t="shared" ca="1" si="110"/>
        <v>-5.78027692460936+4.74375067714319i</v>
      </c>
      <c r="CI104" s="181" t="str">
        <f t="shared" ca="1" si="111"/>
        <v>-5.28747443549699+5.28747443549694i</v>
      </c>
      <c r="CJ104" s="181" t="str">
        <f t="shared" ca="1" si="112"/>
        <v>-4.74375067714318+5.78027692460936i</v>
      </c>
      <c r="CK104" s="181" t="str">
        <f t="shared" ca="1" si="113"/>
        <v>-4.15434200657063+6.21741218711696i</v>
      </c>
      <c r="CL104" s="181" t="str">
        <f t="shared" ca="1" si="114"/>
        <v>-3.52492475148047+6.5946703714794i</v>
      </c>
      <c r="CM104" s="181" t="str">
        <f t="shared" ca="1" si="115"/>
        <v>-2.86156054411367+6.90841827515096i</v>
      </c>
      <c r="CN104" s="181" t="str">
        <f t="shared" ca="1" si="116"/>
        <v>-2.17063794441894+7.15563433430724i</v>
      </c>
      <c r="CO104" s="181" t="str">
        <f t="shared" ca="1" si="117"/>
        <v>-1.45881091472806+7.33393772315652i</v>
      </c>
      <c r="CP104" s="181" t="str">
        <f t="shared" ca="1" si="118"/>
        <v>-0.732934738461166+7.44161128259363i</v>
      </c>
      <c r="CQ104" s="181" t="str">
        <f t="shared" ca="1" si="119"/>
        <v>-2.22137372227813E-14+7.47761805738083i</v>
      </c>
      <c r="CR104" s="181" t="str">
        <f t="shared" ca="1" si="120"/>
        <v>0.732934738461122+7.44161128259363i</v>
      </c>
      <c r="CS104" s="181" t="str">
        <f t="shared" ca="1" si="121"/>
        <v>1.45881091472801+7.33393772315652i</v>
      </c>
      <c r="CT104" s="181" t="str">
        <f t="shared" ca="1" si="122"/>
        <v>2.17063794441896+7.15563433430724i</v>
      </c>
      <c r="CU104" s="181" t="str">
        <f t="shared" ca="1" si="123"/>
        <v>2.86156054411369+6.90841827515095i</v>
      </c>
      <c r="CV104" s="181" t="str">
        <f t="shared" ca="1" si="124"/>
        <v>3.52492475148049+6.59467037147939i</v>
      </c>
      <c r="CW104" s="181" t="str">
        <f t="shared" ca="1" si="125"/>
        <v>4.15434200657066+6.21741218711695i</v>
      </c>
      <c r="CX104" s="181" t="str">
        <f t="shared" ca="1" si="126"/>
        <v>4.7437506771432+5.78027692460935i</v>
      </c>
      <c r="CY104" s="181" t="str">
        <f t="shared" ca="1" si="127"/>
        <v>5.28747443549696+5.28747443549697i</v>
      </c>
      <c r="CZ104" s="181" t="str">
        <f t="shared" ca="1" si="128"/>
        <v>5.78027692460934+4.74375067714322i</v>
      </c>
      <c r="DA104" s="181" t="str">
        <f t="shared" ca="1" si="129"/>
        <v>6.21741218711694+4.15434200657067i</v>
      </c>
      <c r="DB104" s="181" t="str">
        <f t="shared" ca="1" si="130"/>
        <v>6.59467037147938+3.5249247514805i</v>
      </c>
      <c r="DC104" s="181" t="str">
        <f t="shared" ca="1" si="131"/>
        <v>6.90841827515094+2.86156054411371i</v>
      </c>
      <c r="DD104" s="181" t="str">
        <f t="shared" ca="1" si="132"/>
        <v>7.15563433430725+2.1706379444189i</v>
      </c>
      <c r="DE104" s="181" t="str">
        <f t="shared" ca="1" si="133"/>
        <v>7.33393772315652+1.45881091472803i</v>
      </c>
      <c r="DF104" s="181" t="str">
        <f t="shared" ca="1" si="134"/>
        <v>7.44161128259363+0.732934738461141i</v>
      </c>
      <c r="DG104" s="181" t="str">
        <f t="shared" ca="1" si="135"/>
        <v>7.47761805738083+2.74723230576537E-15i</v>
      </c>
      <c r="DH104" s="181" t="str">
        <f t="shared" ca="1" si="136"/>
        <v>7.44161128259363-0.732934738461148i</v>
      </c>
      <c r="DI104" s="181" t="str">
        <f t="shared" ca="1" si="137"/>
        <v>7.33393772315652-1.45881091472803i</v>
      </c>
      <c r="DJ104" s="181" t="str">
        <f t="shared" ca="1" si="138"/>
        <v>7.15563433430725-2.17063794441891i</v>
      </c>
      <c r="DK104" s="181" t="str">
        <f t="shared" ca="1" si="139"/>
        <v>6.90841827515097-2.86156054411365i</v>
      </c>
      <c r="DL104" s="181" t="str">
        <f t="shared" ca="1" si="140"/>
        <v>6.59467037147942-3.52492475148044i</v>
      </c>
      <c r="DM104" s="181" t="str">
        <f t="shared" ca="1" si="141"/>
        <v>6.21741218711681-4.15434200657087i</v>
      </c>
      <c r="DN104" s="181" t="str">
        <f t="shared" ca="1" si="142"/>
        <v>5.78027692460957-4.74375067714293i</v>
      </c>
      <c r="DO104" s="181" t="str">
        <f t="shared" ca="1" si="143"/>
        <v>5.28747443549711-5.28747443549682i</v>
      </c>
      <c r="DP104" s="181" t="str">
        <f t="shared" ca="1" si="144"/>
        <v>4.74375067714325-5.7802769246093i</v>
      </c>
      <c r="DQ104" s="181" t="str">
        <f t="shared" ca="1" si="145"/>
        <v>4.15434200657059-6.217412187117i</v>
      </c>
      <c r="DR104" s="181" t="str">
        <f t="shared" ca="1" si="146"/>
        <v>3.52492475148028-6.5946703714795i</v>
      </c>
      <c r="DS104" s="181" t="str">
        <f t="shared" ca="1" si="147"/>
        <v>2.86156054411334-6.9084182751511i</v>
      </c>
      <c r="DT104" s="181" t="str">
        <f t="shared" ca="1" si="148"/>
        <v>2.17063794441917-7.15563433430717i</v>
      </c>
      <c r="DU104" s="181" t="str">
        <f t="shared" ca="1" si="149"/>
        <v>1.45881091472814-7.3339377231565i</v>
      </c>
      <c r="DV104" s="181" t="str">
        <f t="shared" ca="1" si="150"/>
        <v>0.732934738461114-7.44161128259363i</v>
      </c>
      <c r="DW104" s="181" t="str">
        <f t="shared" ca="1" si="151"/>
        <v>-1.82755747344391E-13-7.47761805738083i</v>
      </c>
      <c r="DX104" s="181" t="str">
        <f t="shared" ca="1" si="152"/>
        <v>-0.732934738461465-7.4416112825936i</v>
      </c>
      <c r="DY104" s="181" t="str">
        <f t="shared" ca="1" si="153"/>
        <v>-1.45881091472776-7.33393772315658i</v>
      </c>
      <c r="DZ104" s="181" t="str">
        <f t="shared" ca="1" si="154"/>
        <v>-2.1706379444188-7.15563433430728i</v>
      </c>
      <c r="EA104" s="181" t="str">
        <f t="shared" ca="1" si="155"/>
        <v>-2.86156054411367-6.90841827515096i</v>
      </c>
      <c r="EB104" s="181" t="str">
        <f t="shared" ca="1" si="156"/>
        <v>-3.52492475148061-6.59467037147933i</v>
      </c>
      <c r="EC104" s="181" t="str">
        <f t="shared" ca="1" si="157"/>
        <v>-4.15434200657088-6.2174121871168i</v>
      </c>
      <c r="ED104" s="181" t="str">
        <f t="shared" ca="1" si="158"/>
        <v>-4.74375067714295-5.78027692460955i</v>
      </c>
      <c r="EE104" s="181" t="str">
        <f t="shared" ca="1" si="159"/>
        <v>-5.28747443549683-5.2874744354971i</v>
      </c>
      <c r="EF104" s="181" t="str">
        <f t="shared" ca="1" si="160"/>
        <v>-5.78027692460932-4.74375067714324i</v>
      </c>
      <c r="EG104" s="181" t="str">
        <f t="shared" ca="1" si="161"/>
        <v>-6.21741218711701-4.15434200657057i</v>
      </c>
      <c r="EH104" s="181" t="str">
        <f t="shared" ca="1" si="162"/>
        <v>-6.59467037147951-3.52492475148027i</v>
      </c>
      <c r="EI104" s="181" t="str">
        <f t="shared" ca="1" si="163"/>
        <v>-6.90841827515082-2.86156054411401i</v>
      </c>
      <c r="EJ104" s="181" t="str">
        <f t="shared" ca="1" si="164"/>
        <v>-7.15563433430717-2.17063794441915i</v>
      </c>
      <c r="EK104" s="181" t="str">
        <f t="shared" ca="1" si="165"/>
        <v>-7.3339377231565-1.45881091472812i</v>
      </c>
      <c r="EL104" s="181" t="str">
        <f t="shared" ca="1" si="166"/>
        <v>-7.44161128259364-0.732934738461088i</v>
      </c>
      <c r="EM104" s="181" t="str">
        <f t="shared" ca="1" si="167"/>
        <v>-7.47761805738083+2.08863711250733E-13i</v>
      </c>
      <c r="EN104" s="181"/>
      <c r="EO104" s="181"/>
      <c r="EP104" s="181"/>
    </row>
    <row r="105" spans="1:146" ht="16" thickBot="1">
      <c r="A105" s="215">
        <f t="shared" si="168"/>
        <v>9.7656250000000005E-5</v>
      </c>
      <c r="B105" s="214">
        <v>5</v>
      </c>
      <c r="C105" s="188">
        <f t="shared" si="169"/>
        <v>1000</v>
      </c>
      <c r="D105" s="187">
        <f t="shared" si="170"/>
        <v>6283.1853071795858</v>
      </c>
      <c r="E105" s="187" t="str">
        <f t="shared" si="171"/>
        <v>6283.18530717959i</v>
      </c>
      <c r="F105" s="187" t="e">
        <f t="shared" si="172"/>
        <v>#REF!</v>
      </c>
      <c r="G105" s="187" t="str">
        <f t="shared" si="173"/>
        <v>-2.7895037842448-0.118428016837543i</v>
      </c>
      <c r="H105" s="187" t="e">
        <f t="shared" si="38"/>
        <v>#REF!</v>
      </c>
      <c r="I105" s="187" t="e">
        <f t="shared" si="174"/>
        <v>#REF!</v>
      </c>
      <c r="J105" s="213" t="str">
        <f ca="1">IMPRODUCT(1/N_FFT2,T100)</f>
        <v>-0.907385224834961-0.00442712561375211i</v>
      </c>
      <c r="K105" s="212" t="e">
        <f t="shared" si="175"/>
        <v>#REF!</v>
      </c>
      <c r="M105" s="216"/>
      <c r="N105" s="204">
        <f t="shared" ca="1" si="176"/>
        <v>7.5224177499646112</v>
      </c>
      <c r="O105" s="181">
        <f t="shared" ca="1" si="39"/>
        <v>-7.4775822500353888</v>
      </c>
      <c r="P105" s="181" t="str">
        <f t="shared" ca="1" si="40"/>
        <v>-7.4213473514387+0.915335892084505i</v>
      </c>
      <c r="Q105" s="181" t="str">
        <f t="shared" ca="1" si="41"/>
        <v>-7.25348848086711+1.81690428035505i</v>
      </c>
      <c r="R105" s="181" t="str">
        <f t="shared" ca="1" si="42"/>
        <v>-6.97653039197748+2.69114473706986i</v>
      </c>
      <c r="S105" s="181" t="str">
        <f t="shared" ca="1" si="43"/>
        <v>-6.59463879222003+3.52490787201468i</v>
      </c>
      <c r="T105" s="181" t="str">
        <f t="shared" ca="1" si="44"/>
        <v>-6.11355768672078+4.30565311157106i</v>
      </c>
      <c r="U105" s="181" t="str">
        <f t="shared" ca="1" si="45"/>
        <v>-5.54052298309799+5.02163732061639i</v>
      </c>
      <c r="V105" s="181" t="str">
        <f t="shared" ca="1" si="46"/>
        <v>-4.88415365667632+5.66209143020666i</v>
      </c>
      <c r="W105" s="181" t="str">
        <f t="shared" ca="1" si="47"/>
        <v>-4.15432211307541+6.21738241439732i</v>
      </c>
      <c r="X105" s="181" t="str">
        <f t="shared" ca="1" si="48"/>
        <v>-3.36200569804011+6.67915817991985i</v>
      </c>
      <c r="Y105" s="181" t="str">
        <f t="shared" ca="1" si="49"/>
        <v>-2.51912158794271+7.04047318943871i</v>
      </c>
      <c r="Z105" s="181" t="str">
        <f t="shared" ca="1" si="50"/>
        <v>-1.63834754435778+7.29589292889782i</v>
      </c>
      <c r="AA105" s="181" t="str">
        <f t="shared" ca="1" si="51"/>
        <v>-0.732931228727516+7.44157564767034i</v>
      </c>
      <c r="AB105" s="181" t="str">
        <f t="shared" ca="1" si="52"/>
        <v>0.183509054797015+7.47533014206408i</v>
      </c>
      <c r="AC105" s="181" t="str">
        <f t="shared" ca="1" si="53"/>
        <v>1.0971891913267+7.3966487130646i</v>
      </c>
      <c r="AD105" s="181" t="str">
        <f t="shared" ca="1" si="54"/>
        <v>1.9943665811523+7.20671480260092i</v>
      </c>
      <c r="AE105" s="181" t="str">
        <f t="shared" ca="1" si="55"/>
        <v>2.86154684123581+6.90838519347739i</v>
      </c>
      <c r="AF105" s="181" t="str">
        <f t="shared" ca="1" si="56"/>
        <v>3.68568677329195+6.50614704070121i</v>
      </c>
      <c r="AG105" s="181" t="str">
        <f t="shared" ca="1" si="57"/>
        <v>4.45439054563102+6.00605038049443i</v>
      </c>
      <c r="AH105" s="181" t="str">
        <f t="shared" ca="1" si="58"/>
        <v>5.1560961380056+5.41561713211782i</v>
      </c>
      <c r="AI105" s="181" t="str">
        <f t="shared" ca="1" si="59"/>
        <v>5.78024924515703+4.74372796120371i</v>
      </c>
      <c r="AJ105" s="181" t="str">
        <f t="shared" ca="1" si="60"/>
        <v>6.31746202339034+4.00048870627892i</v>
      </c>
      <c r="AK105" s="181" t="str">
        <f t="shared" ca="1" si="61"/>
        <v>6.7596542924819+3.19707837754649i</v>
      </c>
      <c r="AL105" s="181" t="str">
        <f t="shared" ca="1" si="62"/>
        <v>7.10017506911089+2.34558101416696i</v>
      </c>
      <c r="AM105" s="181" t="str">
        <f t="shared" ca="1" si="63"/>
        <v>7.33390260383917+1.45880392906149i</v>
      </c>
      <c r="AN105" s="181" t="str">
        <f t="shared" ca="1" si="64"/>
        <v>7.45732141699026+0.550085075004492i</v>
      </c>
      <c r="AO105" s="181" t="str">
        <f t="shared" ca="1" si="65"/>
        <v>7.4685751747358-0.36690757060119i</v>
      </c>
      <c r="AP105" s="181" t="str">
        <f t="shared" ca="1" si="66"/>
        <v>7.36749461008427-1.27838158482651i</v>
      </c>
      <c r="AQ105" s="181" t="str">
        <f t="shared" ca="1" si="67"/>
        <v>7.15560006881406-2.17062755009525i</v>
      </c>
      <c r="AR105" s="181" t="str">
        <f t="shared" ca="1" si="68"/>
        <v>7.15560006881406-2.17062755009525i</v>
      </c>
      <c r="AS105" s="181" t="str">
        <f t="shared" ca="1" si="69"/>
        <v>6.41373622948555-3.84424555467373i</v>
      </c>
      <c r="AT105" s="181" t="str">
        <f t="shared" ca="1" si="70"/>
        <v>5.89492525409952-4.60044482138674i</v>
      </c>
      <c r="AU105" s="181" t="str">
        <f t="shared" ca="1" si="71"/>
        <v>5.2874491158802-5.28744911588017i</v>
      </c>
      <c r="AV105" s="181" t="str">
        <f t="shared" ca="1" si="72"/>
        <v>4.60044482138675-5.8949252540995i</v>
      </c>
      <c r="AW105" s="181" t="str">
        <f t="shared" ca="1" si="73"/>
        <v>3.84424555467375-6.41373622948555i</v>
      </c>
      <c r="AX105" s="181" t="str">
        <f t="shared" ca="1" si="74"/>
        <v>3.03022525658477-6.83607864205789i</v>
      </c>
      <c r="AY105" s="181" t="str">
        <f t="shared" ca="1" si="75"/>
        <v>2.17062755009519-7.15560006881408i</v>
      </c>
      <c r="AZ105" s="181" t="str">
        <f t="shared" ca="1" si="76"/>
        <v>1.27838158482654-7.36749461008427i</v>
      </c>
      <c r="BA105" s="181" t="str">
        <f t="shared" ca="1" si="77"/>
        <v>0.366907570601211-7.46857517473579i</v>
      </c>
      <c r="BB105" s="181" t="str">
        <f t="shared" ca="1" si="78"/>
        <v>-0.550085075004469-7.45732141699026i</v>
      </c>
      <c r="BC105" s="181" t="str">
        <f t="shared" ca="1" si="79"/>
        <v>-1.45880392906148-7.33390260383918i</v>
      </c>
      <c r="BD105" s="181" t="str">
        <f t="shared" ca="1" si="80"/>
        <v>-2.34558101416694-7.1001750691109i</v>
      </c>
      <c r="BE105" s="181" t="str">
        <f t="shared" ca="1" si="81"/>
        <v>-3.19707837754647-6.75965429248191i</v>
      </c>
      <c r="BF105" s="181" t="str">
        <f t="shared" ca="1" si="82"/>
        <v>-4.00048870627897-6.31746202339031i</v>
      </c>
      <c r="BG105" s="181" t="str">
        <f t="shared" ca="1" si="83"/>
        <v>-4.74372796120375-5.780249245157i</v>
      </c>
      <c r="BH105" s="181" t="str">
        <f t="shared" ca="1" si="84"/>
        <v>-5.4156171321178-5.15609613800562i</v>
      </c>
      <c r="BI105" s="181" t="str">
        <f t="shared" ca="1" si="85"/>
        <v>-6.00605038049441-4.45439054563104i</v>
      </c>
      <c r="BJ105" s="181" t="str">
        <f t="shared" ca="1" si="86"/>
        <v>-6.5061470407012-3.68568677329197i</v>
      </c>
      <c r="BK105" s="181" t="str">
        <f t="shared" ca="1" si="87"/>
        <v>-6.90838519347739-2.86154684123583i</v>
      </c>
      <c r="BL105" s="181" t="str">
        <f t="shared" ca="1" si="88"/>
        <v>-7.20671480260091-1.99436658115232i</v>
      </c>
      <c r="BM105" s="181" t="str">
        <f t="shared" ca="1" si="89"/>
        <v>-7.39664871306461-1.09718919132665i</v>
      </c>
      <c r="BN105" s="181" t="str">
        <f t="shared" ca="1" si="90"/>
        <v>-7.47533014206408-0.183509054796966i</v>
      </c>
      <c r="BO105" s="181" t="str">
        <f t="shared" ca="1" si="91"/>
        <v>-7.44157564767034+0.732931228727566i</v>
      </c>
      <c r="BP105" s="181" t="str">
        <f t="shared" ca="1" si="92"/>
        <v>-7.29589292889782+1.63834754435776i</v>
      </c>
      <c r="BQ105" s="181" t="str">
        <f t="shared" ca="1" si="93"/>
        <v>-7.04047318943872+2.51912158794269i</v>
      </c>
      <c r="BR105" s="181" t="str">
        <f t="shared" ca="1" si="94"/>
        <v>-6.67915817991985+3.36200569804008i</v>
      </c>
      <c r="BS105" s="181" t="str">
        <f t="shared" ca="1" si="95"/>
        <v>-6.21738241439732+4.15432211307539i</v>
      </c>
      <c r="BT105" s="181" t="str">
        <f t="shared" ca="1" si="96"/>
        <v>-5.66209143020668+4.88415365667629i</v>
      </c>
      <c r="BU105" s="181" t="str">
        <f t="shared" ca="1" si="97"/>
        <v>-5.02163732061636+5.54052298309801i</v>
      </c>
      <c r="BV105" s="181" t="str">
        <f t="shared" ca="1" si="98"/>
        <v>-4.30565311157103+6.1135576867208i</v>
      </c>
      <c r="BW105" s="181" t="str">
        <f t="shared" ca="1" si="99"/>
        <v>-3.52490787201467+6.59463879222004i</v>
      </c>
      <c r="BX105" s="181" t="str">
        <f t="shared" ca="1" si="100"/>
        <v>-2.69114473706986+6.97653039197748i</v>
      </c>
      <c r="BY105" s="181" t="str">
        <f t="shared" ca="1" si="101"/>
        <v>-1.81690428035505+7.25348848086711i</v>
      </c>
      <c r="BZ105" s="181" t="str">
        <f t="shared" ca="1" si="102"/>
        <v>-0.91533589208452+7.4213473514387i</v>
      </c>
      <c r="CA105" s="181" t="str">
        <f t="shared" ca="1" si="103"/>
        <v>-2.22136308500091E-14+7.47758225003539i</v>
      </c>
      <c r="CB105" s="181" t="str">
        <f t="shared" ca="1" si="104"/>
        <v>0.915335892084475+7.4213473514387i</v>
      </c>
      <c r="CC105" s="181" t="str">
        <f t="shared" ca="1" si="105"/>
        <v>1.81690428035508+7.2534884808671i</v>
      </c>
      <c r="CD105" s="181" t="str">
        <f t="shared" ca="1" si="106"/>
        <v>2.69114473706989+6.97653039197747i</v>
      </c>
      <c r="CE105" s="181" t="str">
        <f t="shared" ca="1" si="107"/>
        <v>3.52490787201469+6.59463879222002i</v>
      </c>
      <c r="CF105" s="181" t="str">
        <f t="shared" ca="1" si="108"/>
        <v>4.30565311157106+6.11355768672078i</v>
      </c>
      <c r="CG105" s="181" t="str">
        <f t="shared" ca="1" si="109"/>
        <v>5.02163732061638+5.540522983098i</v>
      </c>
      <c r="CH105" s="181" t="str">
        <f t="shared" ca="1" si="110"/>
        <v>5.66209143020665+4.88415365667633i</v>
      </c>
      <c r="CI105" s="181" t="str">
        <f t="shared" ca="1" si="111"/>
        <v>6.2173824143973+4.15432211307542i</v>
      </c>
      <c r="CJ105" s="181" t="str">
        <f t="shared" ca="1" si="112"/>
        <v>6.67915817991983+3.36200569804013i</v>
      </c>
      <c r="CK105" s="181" t="str">
        <f t="shared" ca="1" si="113"/>
        <v>7.04047318943873+2.51912158794266i</v>
      </c>
      <c r="CL105" s="181" t="str">
        <f t="shared" ca="1" si="114"/>
        <v>7.29589292889783+1.63834754435773i</v>
      </c>
      <c r="CM105" s="181" t="str">
        <f t="shared" ca="1" si="115"/>
        <v>7.44157564767034+0.732931228727537i</v>
      </c>
      <c r="CN105" s="181" t="str">
        <f t="shared" ca="1" si="116"/>
        <v>7.47533014206408-0.183509054796994i</v>
      </c>
      <c r="CO105" s="181" t="str">
        <f t="shared" ca="1" si="117"/>
        <v>7.3966487130646-1.09718919132668i</v>
      </c>
      <c r="CP105" s="181" t="str">
        <f t="shared" ca="1" si="118"/>
        <v>7.20671480260092-1.99436658115228i</v>
      </c>
      <c r="CQ105" s="181" t="str">
        <f t="shared" ca="1" si="119"/>
        <v>6.9083851934774-2.86154684123579i</v>
      </c>
      <c r="CR105" s="181" t="str">
        <f t="shared" ca="1" si="120"/>
        <v>6.50614704070122-3.68568677329193i</v>
      </c>
      <c r="CS105" s="181" t="str">
        <f t="shared" ca="1" si="121"/>
        <v>6.00605038049443-4.45439054563101i</v>
      </c>
      <c r="CT105" s="181" t="str">
        <f t="shared" ca="1" si="122"/>
        <v>5.41561713211758-5.15609613800586i</v>
      </c>
      <c r="CU105" s="181" t="str">
        <f t="shared" ca="1" si="123"/>
        <v>4.74372796120378-5.78024924515697i</v>
      </c>
      <c r="CV105" s="181" t="str">
        <f t="shared" ca="1" si="124"/>
        <v>4.00048870627869-6.31746202339048i</v>
      </c>
      <c r="CW105" s="181" t="str">
        <f t="shared" ca="1" si="125"/>
        <v>3.19707837754657-6.75965429248186i</v>
      </c>
      <c r="CX105" s="181" t="str">
        <f t="shared" ca="1" si="126"/>
        <v>2.34558101416669-7.10017506911097i</v>
      </c>
      <c r="CY105" s="181" t="str">
        <f t="shared" ca="1" si="127"/>
        <v>1.45880392906159-7.33390260383916i</v>
      </c>
      <c r="CZ105" s="181" t="str">
        <f t="shared" ca="1" si="128"/>
        <v>0.550085075004216-7.45732141699028i</v>
      </c>
      <c r="DA105" s="181" t="str">
        <f t="shared" ca="1" si="129"/>
        <v>-0.366907570601095-7.4685751747358i</v>
      </c>
      <c r="DB105" s="181" t="str">
        <f t="shared" ca="1" si="130"/>
        <v>-1.27838158482679-7.36749461008422i</v>
      </c>
      <c r="DC105" s="181" t="str">
        <f t="shared" ca="1" si="131"/>
        <v>-2.17062755009508-7.15560006881411i</v>
      </c>
      <c r="DD105" s="181" t="str">
        <f t="shared" ca="1" si="132"/>
        <v>-3.03022525658493-6.83607864205782i</v>
      </c>
      <c r="DE105" s="181" t="str">
        <f t="shared" ca="1" si="133"/>
        <v>-3.84424555467358-6.41373622948564i</v>
      </c>
      <c r="DF105" s="181" t="str">
        <f t="shared" ca="1" si="134"/>
        <v>-4.60044482138689-5.8949252540994i</v>
      </c>
      <c r="DG105" s="181" t="str">
        <f t="shared" ca="1" si="135"/>
        <v>-5.28744911588005-5.28744911588032i</v>
      </c>
      <c r="DH105" s="181" t="str">
        <f t="shared" ca="1" si="136"/>
        <v>-5.89492525409963-4.60044482138659i</v>
      </c>
      <c r="DI105" s="181" t="str">
        <f t="shared" ca="1" si="137"/>
        <v>-6.41373622948546-3.84424555467389i</v>
      </c>
      <c r="DJ105" s="181" t="str">
        <f t="shared" ca="1" si="138"/>
        <v>-6.83607864205797-3.03022525658458i</v>
      </c>
      <c r="DK105" s="181" t="str">
        <f t="shared" ca="1" si="139"/>
        <v>-7.155600068814-2.17062755009543i</v>
      </c>
      <c r="DL105" s="181" t="str">
        <f t="shared" ca="1" si="140"/>
        <v>-7.36749461008428-1.27838158482642i</v>
      </c>
      <c r="DM105" s="181" t="str">
        <f t="shared" ca="1" si="141"/>
        <v>-7.46857517473578-0.36690757060146i</v>
      </c>
      <c r="DN105" s="181" t="str">
        <f t="shared" ca="1" si="142"/>
        <v>-7.45732141699025+0.550085075004593i</v>
      </c>
      <c r="DO105" s="181" t="str">
        <f t="shared" ca="1" si="143"/>
        <v>-7.33390260383923+1.45880392906123i</v>
      </c>
      <c r="DP105" s="181" t="str">
        <f t="shared" ca="1" si="144"/>
        <v>-7.10017506911085+2.34558101416705i</v>
      </c>
      <c r="DQ105" s="181" t="str">
        <f t="shared" ca="1" si="145"/>
        <v>-6.75965429248201+3.19707837754624i</v>
      </c>
      <c r="DR105" s="181" t="str">
        <f t="shared" ca="1" si="146"/>
        <v>-6.31746202339028+4.000488706279i</v>
      </c>
      <c r="DS105" s="181" t="str">
        <f t="shared" ca="1" si="147"/>
        <v>-5.7802492451572+4.7437279612035i</v>
      </c>
      <c r="DT105" s="181" t="str">
        <f t="shared" ca="1" si="148"/>
        <v>-5.15609613800558+5.41561713211784i</v>
      </c>
      <c r="DU105" s="181" t="str">
        <f t="shared" ca="1" si="149"/>
        <v>-4.4543905456313+6.00605038049422i</v>
      </c>
      <c r="DV105" s="181" t="str">
        <f t="shared" ca="1" si="150"/>
        <v>-3.68568677329193+6.50614704070122i</v>
      </c>
      <c r="DW105" s="181" t="str">
        <f t="shared" ca="1" si="151"/>
        <v>-2.86154684123613+6.90838519347726i</v>
      </c>
      <c r="DX105" s="181" t="str">
        <f t="shared" ca="1" si="152"/>
        <v>-1.99436658115227+7.20671480260093i</v>
      </c>
      <c r="DY105" s="181" t="str">
        <f t="shared" ca="1" si="153"/>
        <v>-1.09718919132704+7.39664871306455i</v>
      </c>
      <c r="DZ105" s="181" t="str">
        <f t="shared" ca="1" si="154"/>
        <v>-0.183509054796988+7.47533014206408i</v>
      </c>
      <c r="EA105" s="181" t="str">
        <f t="shared" ca="1" si="155"/>
        <v>0.732931228727914+7.4415756476703i</v>
      </c>
      <c r="EB105" s="181" t="str">
        <f t="shared" ca="1" si="156"/>
        <v>1.63834754435774+7.29589292889783i</v>
      </c>
      <c r="EC105" s="181" t="str">
        <f t="shared" ca="1" si="157"/>
        <v>2.51912158794302+7.0404731894386i</v>
      </c>
      <c r="ED105" s="181" t="str">
        <f t="shared" ca="1" si="158"/>
        <v>3.36200569804006+6.67915817991986i</v>
      </c>
      <c r="EE105" s="181" t="str">
        <f t="shared" ca="1" si="159"/>
        <v>4.15432211307567+6.21738241439714i</v>
      </c>
      <c r="EF105" s="181" t="str">
        <f t="shared" ca="1" si="160"/>
        <v>4.88415365667627+5.66209143020669i</v>
      </c>
      <c r="EG105" s="181" t="str">
        <f t="shared" ca="1" si="161"/>
        <v>5.5405229830982+5.02163732061616i</v>
      </c>
      <c r="EH105" s="181" t="str">
        <f t="shared" ca="1" si="162"/>
        <v>6.11355768672074+4.30565311157112i</v>
      </c>
      <c r="EI105" s="181" t="str">
        <f t="shared" ca="1" si="163"/>
        <v>6.59463879222016+3.52490787201443i</v>
      </c>
      <c r="EJ105" s="181" t="str">
        <f t="shared" ca="1" si="164"/>
        <v>6.97653039197744+2.69114473706995i</v>
      </c>
      <c r="EK105" s="181" t="str">
        <f t="shared" ca="1" si="165"/>
        <v>7.25348848086717+1.81690428035479i</v>
      </c>
      <c r="EL105" s="181" t="str">
        <f t="shared" ca="1" si="166"/>
        <v>7.42134735143868+0.915335892084617i</v>
      </c>
      <c r="EM105" s="181" t="str">
        <f t="shared" ca="1" si="167"/>
        <v>7.47758225003539-2.47795534484604E-13i</v>
      </c>
      <c r="EN105" s="181"/>
      <c r="EO105" s="181"/>
      <c r="EP105" s="181"/>
    </row>
    <row r="106" spans="1:146" ht="16" thickBot="1">
      <c r="A106" s="215">
        <f t="shared" si="168"/>
        <v>1.1718750000000001E-4</v>
      </c>
      <c r="B106" s="214">
        <v>6</v>
      </c>
      <c r="C106" s="188">
        <f t="shared" si="169"/>
        <v>1200</v>
      </c>
      <c r="D106" s="187">
        <f t="shared" si="170"/>
        <v>7539.8223686155034</v>
      </c>
      <c r="E106" s="187" t="str">
        <f t="shared" si="171"/>
        <v>7539.8223686155i</v>
      </c>
      <c r="F106" s="187" t="e">
        <f t="shared" si="172"/>
        <v>#REF!</v>
      </c>
      <c r="G106" s="187" t="str">
        <f t="shared" si="173"/>
        <v>-2.82091845532597-0.222841550873823i</v>
      </c>
      <c r="H106" s="187" t="e">
        <f t="shared" si="38"/>
        <v>#REF!</v>
      </c>
      <c r="I106" s="187" t="e">
        <f t="shared" si="174"/>
        <v>#REF!</v>
      </c>
      <c r="J106" s="213" t="str">
        <f ca="1">IMPRODUCT(1/N_FFT2,U100)</f>
        <v>0.0202922871887599+0.000510103198431562i</v>
      </c>
      <c r="K106" s="212" t="e">
        <f t="shared" si="175"/>
        <v>#REF!</v>
      </c>
      <c r="M106" s="216"/>
      <c r="N106" s="204">
        <f t="shared" ca="1" si="176"/>
        <v>7.5224646948200968</v>
      </c>
      <c r="O106" s="181">
        <f t="shared" ca="1" si="39"/>
        <v>-7.4775353051799032</v>
      </c>
      <c r="P106" s="181" t="str">
        <f t="shared" ca="1" si="40"/>
        <v>-7.39660227631629+1.09718230308577i</v>
      </c>
      <c r="Q106" s="181" t="str">
        <f t="shared" ca="1" si="41"/>
        <v>-7.1555551453883+2.17061392272299i</v>
      </c>
      <c r="R106" s="181" t="str">
        <f t="shared" ca="1" si="42"/>
        <v>-6.75961185483517+3.19705830603443i</v>
      </c>
      <c r="S106" s="181" t="str">
        <f t="shared" ca="1" si="43"/>
        <v>-6.21734338117653+4.1542960319111i</v>
      </c>
      <c r="T106" s="181" t="str">
        <f t="shared" ca="1" si="44"/>
        <v>-5.54048819925449+5.0216057943783i</v>
      </c>
      <c r="U106" s="181" t="str">
        <f t="shared" ca="1" si="45"/>
        <v>-4.74369817970269+5.78021295629299i</v>
      </c>
      <c r="V106" s="181" t="str">
        <f t="shared" ca="1" si="46"/>
        <v>-3.84422142019469+6.41369596353992i</v>
      </c>
      <c r="W106" s="181" t="str">
        <f t="shared" ca="1" si="47"/>
        <v>-2.8615288762174+6.90834182208625i</v>
      </c>
      <c r="X106" s="181" t="str">
        <f t="shared" ca="1" si="48"/>
        <v>-1.81689287368565+7.2534429428901i</v>
      </c>
      <c r="Y106" s="181" t="str">
        <f t="shared" ca="1" si="49"/>
        <v>-0.732926627327029+7.44152892886717i</v>
      </c>
      <c r="Z106" s="181" t="str">
        <f t="shared" ca="1" si="50"/>
        <v>0.366905267126359+7.46852828642744i</v>
      </c>
      <c r="AA106" s="181" t="str">
        <f t="shared" ca="1" si="51"/>
        <v>1.45879477057452+7.33385656101592i</v>
      </c>
      <c r="AB106" s="181" t="str">
        <f t="shared" ca="1" si="52"/>
        <v>2.51910577269721+7.04042898878865i</v>
      </c>
      <c r="AC106" s="181" t="str">
        <f t="shared" ca="1" si="53"/>
        <v>3.52488574236298+6.59459739055373i</v>
      </c>
      <c r="AD106" s="181" t="str">
        <f t="shared" ca="1" si="54"/>
        <v>4.45436258061326+6.00601267403294i</v>
      </c>
      <c r="AE106" s="181" t="str">
        <f t="shared" ca="1" si="55"/>
        <v>5.2874159208545+5.28741592085456i</v>
      </c>
      <c r="AF106" s="181" t="str">
        <f t="shared" ca="1" si="56"/>
        <v>6.00601267403294+4.45436258061327i</v>
      </c>
      <c r="AG106" s="181" t="str">
        <f t="shared" ca="1" si="57"/>
        <v>6.59459739055373+3.52488574236298i</v>
      </c>
      <c r="AH106" s="181" t="str">
        <f t="shared" ca="1" si="58"/>
        <v>7.04042898878865+2.5191057726972i</v>
      </c>
      <c r="AI106" s="181" t="str">
        <f t="shared" ca="1" si="59"/>
        <v>7.33385656101592+1.45879477057452i</v>
      </c>
      <c r="AJ106" s="181" t="str">
        <f t="shared" ca="1" si="60"/>
        <v>7.46852828642744+0.366905267126357i</v>
      </c>
      <c r="AK106" s="181" t="str">
        <f t="shared" ca="1" si="61"/>
        <v>7.44152892886717-0.732926627327029i</v>
      </c>
      <c r="AL106" s="181" t="str">
        <f t="shared" ca="1" si="62"/>
        <v>7.2534429428901-1.81689287368565i</v>
      </c>
      <c r="AM106" s="181" t="str">
        <f t="shared" ca="1" si="63"/>
        <v>6.90834182208625-2.8615288762174i</v>
      </c>
      <c r="AN106" s="181" t="str">
        <f t="shared" ca="1" si="64"/>
        <v>6.41369596353991-3.8442214201947i</v>
      </c>
      <c r="AO106" s="181" t="str">
        <f t="shared" ca="1" si="65"/>
        <v>5.78021295629299-4.74369817970268i</v>
      </c>
      <c r="AP106" s="181" t="str">
        <f t="shared" ca="1" si="66"/>
        <v>5.02160579437831-5.54048819925448i</v>
      </c>
      <c r="AQ106" s="181" t="str">
        <f t="shared" ca="1" si="67"/>
        <v>4.15429603191112-6.21734338117651i</v>
      </c>
      <c r="AR106" s="181" t="str">
        <f t="shared" ca="1" si="68"/>
        <v>4.15429603191112-6.21734338117651i</v>
      </c>
      <c r="AS106" s="181" t="str">
        <f t="shared" ca="1" si="69"/>
        <v>2.17061392272297-7.15555514538831i</v>
      </c>
      <c r="AT106" s="181" t="str">
        <f t="shared" ca="1" si="70"/>
        <v>1.09718230308575-7.39660227631629i</v>
      </c>
      <c r="AU106" s="181" t="str">
        <f t="shared" ca="1" si="71"/>
        <v>1.37360095154998E-15-7.4775353051799i</v>
      </c>
      <c r="AV106" s="181" t="str">
        <f t="shared" ca="1" si="72"/>
        <v>-1.09718230308575-7.39660227631629i</v>
      </c>
      <c r="AW106" s="181" t="str">
        <f t="shared" ca="1" si="73"/>
        <v>-2.17061392272297-7.15555514538831i</v>
      </c>
      <c r="AX106" s="181" t="str">
        <f t="shared" ca="1" si="74"/>
        <v>-3.1970583060344-6.75961185483518i</v>
      </c>
      <c r="AY106" s="181" t="str">
        <f t="shared" ca="1" si="75"/>
        <v>-4.15429603191113-6.21734338117651i</v>
      </c>
      <c r="AZ106" s="181" t="str">
        <f t="shared" ca="1" si="76"/>
        <v>-5.02160579437831-5.54048819925447i</v>
      </c>
      <c r="BA106" s="181" t="str">
        <f t="shared" ca="1" si="77"/>
        <v>-5.780212956293-4.74369817970268i</v>
      </c>
      <c r="BB106" s="181" t="str">
        <f t="shared" ca="1" si="78"/>
        <v>-6.41369596353992-3.8442214201947i</v>
      </c>
      <c r="BC106" s="181" t="str">
        <f t="shared" ca="1" si="79"/>
        <v>-6.90834182208625-2.8615288762174i</v>
      </c>
      <c r="BD106" s="181" t="str">
        <f t="shared" ca="1" si="80"/>
        <v>-7.2534429428901-1.81689287368565i</v>
      </c>
      <c r="BE106" s="181" t="str">
        <f t="shared" ca="1" si="81"/>
        <v>-7.44152892886717-0.732926627327029i</v>
      </c>
      <c r="BF106" s="181" t="str">
        <f t="shared" ca="1" si="82"/>
        <v>-7.46852828642744+0.366905267126362i</v>
      </c>
      <c r="BG106" s="181" t="str">
        <f t="shared" ca="1" si="83"/>
        <v>-7.33385656101592+1.45879477057453i</v>
      </c>
      <c r="BH106" s="181" t="str">
        <f t="shared" ca="1" si="84"/>
        <v>-7.04042898878865+2.51910577269721i</v>
      </c>
      <c r="BI106" s="181" t="str">
        <f t="shared" ca="1" si="85"/>
        <v>-6.59459739055373+3.52488574236298i</v>
      </c>
      <c r="BJ106" s="181" t="str">
        <f t="shared" ca="1" si="86"/>
        <v>-6.00601267403294+4.45436258061327i</v>
      </c>
      <c r="BK106" s="181" t="str">
        <f t="shared" ca="1" si="87"/>
        <v>-5.28741592085456+5.2874159208545i</v>
      </c>
      <c r="BL106" s="181" t="str">
        <f t="shared" ca="1" si="88"/>
        <v>-4.45436258061326+6.00601267403294i</v>
      </c>
      <c r="BM106" s="181" t="str">
        <f t="shared" ca="1" si="89"/>
        <v>-3.52488574236298+6.59459739055373i</v>
      </c>
      <c r="BN106" s="181" t="str">
        <f t="shared" ca="1" si="90"/>
        <v>-2.5191057726972+7.04042898878865i</v>
      </c>
      <c r="BO106" s="181" t="str">
        <f t="shared" ca="1" si="91"/>
        <v>-1.45879477057453+7.33385656101592i</v>
      </c>
      <c r="BP106" s="181" t="str">
        <f t="shared" ca="1" si="92"/>
        <v>-0.366905267126359+7.46852828642744i</v>
      </c>
      <c r="BQ106" s="181" t="str">
        <f t="shared" ca="1" si="93"/>
        <v>0.732926627327031+7.44152892886717i</v>
      </c>
      <c r="BR106" s="181" t="str">
        <f t="shared" ca="1" si="94"/>
        <v>1.81689287368565+7.2534429428901i</v>
      </c>
      <c r="BS106" s="181" t="str">
        <f t="shared" ca="1" si="95"/>
        <v>2.8615288762174+6.90834182208625i</v>
      </c>
      <c r="BT106" s="181" t="str">
        <f t="shared" ca="1" si="96"/>
        <v>3.8442214201947+6.41369596353991i</v>
      </c>
      <c r="BU106" s="181" t="str">
        <f t="shared" ca="1" si="97"/>
        <v>4.74369817970268+5.780212956293i</v>
      </c>
      <c r="BV106" s="181" t="str">
        <f t="shared" ca="1" si="98"/>
        <v>5.54048819925448+5.0216057943783i</v>
      </c>
      <c r="BW106" s="181" t="str">
        <f t="shared" ca="1" si="99"/>
        <v>6.21734338117651+4.15429603191112i</v>
      </c>
      <c r="BX106" s="181" t="str">
        <f t="shared" ca="1" si="100"/>
        <v>6.75961185483516+3.19705830603446i</v>
      </c>
      <c r="BY106" s="181" t="str">
        <f t="shared" ca="1" si="101"/>
        <v>7.15555514538831+2.17061392272296i</v>
      </c>
      <c r="BZ106" s="181" t="str">
        <f t="shared" ca="1" si="102"/>
        <v>7.39660227631629+1.09718230308575i</v>
      </c>
      <c r="CA106" s="181" t="str">
        <f t="shared" ca="1" si="103"/>
        <v>7.4775353051799+2.74720190309997E-15i</v>
      </c>
      <c r="CB106" s="181" t="str">
        <f t="shared" ca="1" si="104"/>
        <v>7.39660227631629-1.09718230308576i</v>
      </c>
      <c r="CC106" s="181" t="str">
        <f t="shared" ca="1" si="105"/>
        <v>7.15555514538831-2.17061392272297i</v>
      </c>
      <c r="CD106" s="181" t="str">
        <f t="shared" ca="1" si="106"/>
        <v>6.75961185483518-3.1970583060344i</v>
      </c>
      <c r="CE106" s="181" t="str">
        <f t="shared" ca="1" si="107"/>
        <v>6.21734338117638-4.15429603191132i</v>
      </c>
      <c r="CF106" s="181" t="str">
        <f t="shared" ca="1" si="108"/>
        <v>5.54048819925442-5.02160579437837i</v>
      </c>
      <c r="CG106" s="181" t="str">
        <f t="shared" ca="1" si="109"/>
        <v>4.74369817970273-5.78021295629294i</v>
      </c>
      <c r="CH106" s="181" t="str">
        <f t="shared" ca="1" si="110"/>
        <v>3.84422142019488-6.4136959635398i</v>
      </c>
      <c r="CI106" s="181" t="str">
        <f t="shared" ca="1" si="111"/>
        <v>2.86152887621706-6.90834182208639i</v>
      </c>
      <c r="CJ106" s="181" t="str">
        <f t="shared" ca="1" si="112"/>
        <v>1.81689287368543-7.25344294289016i</v>
      </c>
      <c r="CK106" s="181" t="str">
        <f t="shared" ca="1" si="113"/>
        <v>0.732926627327023-7.44152892886717i</v>
      </c>
      <c r="CL106" s="181" t="str">
        <f t="shared" ca="1" si="114"/>
        <v>-0.366905267126214-7.46852828642745i</v>
      </c>
      <c r="CM106" s="181" t="str">
        <f t="shared" ca="1" si="115"/>
        <v>-1.45879477057424-7.33385656101598i</v>
      </c>
      <c r="CN106" s="181" t="str">
        <f t="shared" ca="1" si="116"/>
        <v>-2.51910577269748-7.04042898878855i</v>
      </c>
      <c r="CO106" s="181" t="str">
        <f t="shared" ca="1" si="117"/>
        <v>-3.52488574236313-6.59459739055366i</v>
      </c>
      <c r="CP106" s="181" t="str">
        <f t="shared" ca="1" si="118"/>
        <v>-4.45436258061327-6.00601267403293i</v>
      </c>
      <c r="CQ106" s="181" t="str">
        <f t="shared" ca="1" si="119"/>
        <v>-5.2874159208544-5.28741592085466i</v>
      </c>
      <c r="CR106" s="181" t="str">
        <f t="shared" ca="1" si="120"/>
        <v>-6.00601267403271-4.45436258061356i</v>
      </c>
      <c r="CS106" s="181" t="str">
        <f t="shared" ca="1" si="121"/>
        <v>-6.59459739055383-3.52488574236279i</v>
      </c>
      <c r="CT106" s="181" t="str">
        <f t="shared" ca="1" si="122"/>
        <v>-7.04042898878868-2.51910577269712i</v>
      </c>
      <c r="CU106" s="181" t="str">
        <f t="shared" ca="1" si="123"/>
        <v>-7.33385656101591-1.4587947705746i</v>
      </c>
      <c r="CV106" s="181" t="str">
        <f t="shared" ca="1" si="124"/>
        <v>-7.46852828642743-0.366905267126579i</v>
      </c>
      <c r="CW106" s="181" t="str">
        <f t="shared" ca="1" si="125"/>
        <v>-7.44152892886713+0.7329266273274i</v>
      </c>
      <c r="CX106" s="181" t="str">
        <f t="shared" ca="1" si="126"/>
        <v>-7.25344294289006+1.8168928736858i</v>
      </c>
      <c r="CY106" s="181" t="str">
        <f t="shared" ca="1" si="127"/>
        <v>-6.90834182208624+2.86152887621741i</v>
      </c>
      <c r="CZ106" s="181" t="str">
        <f t="shared" ca="1" si="128"/>
        <v>-6.41369596353999+3.84422142019457i</v>
      </c>
      <c r="DA106" s="181" t="str">
        <f t="shared" ca="1" si="129"/>
        <v>-5.78021295629318+4.74369817970245i</v>
      </c>
      <c r="DB106" s="181" t="str">
        <f t="shared" ca="1" si="130"/>
        <v>-5.02160579437809+5.54048819925467i</v>
      </c>
      <c r="DC106" s="181" t="str">
        <f t="shared" ca="1" si="131"/>
        <v>-4.15429603191099+6.2173433811766i</v>
      </c>
      <c r="DD106" s="181" t="str">
        <f t="shared" ca="1" si="132"/>
        <v>-3.19705830603446+6.75961185483515i</v>
      </c>
      <c r="DE106" s="181" t="str">
        <f t="shared" ca="1" si="133"/>
        <v>-2.17061392272318+7.15555514538824i</v>
      </c>
      <c r="DF106" s="181" t="str">
        <f t="shared" ca="1" si="134"/>
        <v>-1.09718230308612+7.39660227631624i</v>
      </c>
      <c r="DG106" s="181" t="str">
        <f t="shared" ca="1" si="135"/>
        <v>2.21686303825973E-13+7.4775353051799i</v>
      </c>
      <c r="DH106" s="181" t="str">
        <f t="shared" ca="1" si="136"/>
        <v>1.09718230308583+7.39660227631628i</v>
      </c>
      <c r="DI106" s="181" t="str">
        <f t="shared" ca="1" si="137"/>
        <v>2.17061392272291+7.15555514538833i</v>
      </c>
      <c r="DJ106" s="181" t="str">
        <f t="shared" ca="1" si="138"/>
        <v>3.19705830603419+6.75961185483528i</v>
      </c>
      <c r="DK106" s="181" t="str">
        <f t="shared" ca="1" si="139"/>
        <v>4.15429603191137+6.21734338117635i</v>
      </c>
      <c r="DL106" s="181" t="str">
        <f t="shared" ca="1" si="140"/>
        <v>5.02160579437842+5.54048819925437i</v>
      </c>
      <c r="DM106" s="181" t="str">
        <f t="shared" ca="1" si="141"/>
        <v>5.780212956293+4.74369817970268i</v>
      </c>
      <c r="DN106" s="181" t="str">
        <f t="shared" ca="1" si="142"/>
        <v>6.41369596353984+3.84422142019482i</v>
      </c>
      <c r="DO106" s="181" t="str">
        <f t="shared" ca="1" si="143"/>
        <v>6.90834182208613+2.86152887621767i</v>
      </c>
      <c r="DP106" s="181" t="str">
        <f t="shared" ca="1" si="144"/>
        <v>7.25344294289018+1.81689287368536i</v>
      </c>
      <c r="DQ106" s="181" t="str">
        <f t="shared" ca="1" si="145"/>
        <v>7.44152892886717+0.732926627326946i</v>
      </c>
      <c r="DR106" s="181" t="str">
        <f t="shared" ca="1" si="146"/>
        <v>7.46852828642745-0.366905267126292i</v>
      </c>
      <c r="DS106" s="181" t="str">
        <f t="shared" ca="1" si="147"/>
        <v>7.33385656101597-1.45879477057431i</v>
      </c>
      <c r="DT106" s="181" t="str">
        <f t="shared" ca="1" si="148"/>
        <v>7.04042898878877-2.51910577269686i</v>
      </c>
      <c r="DU106" s="181" t="str">
        <f t="shared" ca="1" si="149"/>
        <v>6.59459739055362-3.52488574236319i</v>
      </c>
      <c r="DV106" s="181" t="str">
        <f t="shared" ca="1" si="150"/>
        <v>6.00601267403289-4.45436258061332i</v>
      </c>
      <c r="DW106" s="181" t="str">
        <f t="shared" ca="1" si="151"/>
        <v>5.2874159208546-5.28741592085446i</v>
      </c>
      <c r="DX106" s="181" t="str">
        <f t="shared" ca="1" si="152"/>
        <v>4.45436258061351-6.00601267403276i</v>
      </c>
      <c r="DY106" s="181" t="str">
        <f t="shared" ca="1" si="153"/>
        <v>3.52488574236272-6.59459739055387i</v>
      </c>
      <c r="DZ106" s="181" t="str">
        <f t="shared" ca="1" si="154"/>
        <v>2.51910577269706-7.0404289887887i</v>
      </c>
      <c r="EA106" s="181" t="str">
        <f t="shared" ca="1" si="155"/>
        <v>1.45879477057453-7.33385656101592i</v>
      </c>
      <c r="EB106" s="181" t="str">
        <f t="shared" ca="1" si="156"/>
        <v>0.366905267126501-7.46852828642743i</v>
      </c>
      <c r="EC106" s="181" t="str">
        <f t="shared" ca="1" si="157"/>
        <v>-0.732926627326724-7.4415289288672i</v>
      </c>
      <c r="ED106" s="181" t="str">
        <f t="shared" ca="1" si="158"/>
        <v>-1.81689287368587-7.25344294289005i</v>
      </c>
      <c r="EE106" s="181" t="str">
        <f t="shared" ca="1" si="159"/>
        <v>-2.86152887621748-6.90834182208621i</v>
      </c>
      <c r="EF106" s="181" t="str">
        <f t="shared" ca="1" si="160"/>
        <v>-3.84422142019462-6.41369596353996i</v>
      </c>
      <c r="EG106" s="181" t="str">
        <f t="shared" ca="1" si="161"/>
        <v>-4.74369817970252-5.78021295629313i</v>
      </c>
      <c r="EH106" s="181" t="str">
        <f t="shared" ca="1" si="162"/>
        <v>-5.54048819925474-5.02160579437802i</v>
      </c>
      <c r="EI106" s="181" t="str">
        <f t="shared" ca="1" si="163"/>
        <v>-6.21734338117664-4.15429603191093i</v>
      </c>
      <c r="EJ106" s="181" t="str">
        <f t="shared" ca="1" si="164"/>
        <v>-6.75961185483519-3.19705830603439i</v>
      </c>
      <c r="EK106" s="181" t="str">
        <f t="shared" ca="1" si="165"/>
        <v>-7.15555514538827-2.17061392272312i</v>
      </c>
      <c r="EL106" s="181" t="str">
        <f t="shared" ca="1" si="166"/>
        <v>-7.39660227631625-1.09718230308604i</v>
      </c>
      <c r="EM106" s="181" t="str">
        <f t="shared" ca="1" si="167"/>
        <v>-7.4775353051799+3.13292099742916E-13i</v>
      </c>
      <c r="EN106" s="181"/>
      <c r="EO106" s="181"/>
      <c r="EP106" s="181"/>
    </row>
    <row r="107" spans="1:146" ht="16" thickBot="1">
      <c r="A107" s="215">
        <f t="shared" si="168"/>
        <v>1.3671875000000001E-4</v>
      </c>
      <c r="B107" s="214">
        <v>7</v>
      </c>
      <c r="C107" s="188">
        <f t="shared" si="169"/>
        <v>1400</v>
      </c>
      <c r="D107" s="187">
        <f t="shared" si="170"/>
        <v>8796.45943005142</v>
      </c>
      <c r="E107" s="187" t="str">
        <f t="shared" si="171"/>
        <v>8796.45943005142i</v>
      </c>
      <c r="F107" s="187" t="e">
        <f t="shared" si="172"/>
        <v>#REF!</v>
      </c>
      <c r="G107" s="187" t="str">
        <f t="shared" si="173"/>
        <v>-2.85741232929671-0.313285590743273i</v>
      </c>
      <c r="H107" s="187" t="e">
        <f t="shared" si="38"/>
        <v>#REF!</v>
      </c>
      <c r="I107" s="187" t="e">
        <f t="shared" si="174"/>
        <v>#REF!</v>
      </c>
      <c r="J107" s="213" t="str">
        <f ca="1">IMPRODUCT(1/N_FFT2,V100)</f>
        <v>0.69280342226002+0.00442824448753699i</v>
      </c>
      <c r="K107" s="212" t="e">
        <f t="shared" si="175"/>
        <v>#REF!</v>
      </c>
      <c r="M107" s="216"/>
      <c r="N107" s="204">
        <f t="shared" ca="1" si="176"/>
        <v>7.5225229459905565</v>
      </c>
      <c r="O107" s="181">
        <f t="shared" ca="1" si="39"/>
        <v>-7.4774770540094435</v>
      </c>
      <c r="P107" s="181" t="str">
        <f t="shared" ca="1" si="40"/>
        <v>-7.36739096279183+1.27836360031527i</v>
      </c>
      <c r="Q107" s="181" t="str">
        <f t="shared" ca="1" si="41"/>
        <v>-7.04037414274481+2.51908614846893i</v>
      </c>
      <c r="R107" s="181" t="str">
        <f t="shared" ca="1" si="42"/>
        <v>-6.50605551100751+3.68563492236095i</v>
      </c>
      <c r="S107" s="181" t="str">
        <f t="shared" ca="1" si="43"/>
        <v>-5.7801679275293+4.74366122555135i</v>
      </c>
      <c r="T107" s="181" t="str">
        <f t="shared" ca="1" si="44"/>
        <v>-4.88408494548898+5.66201177484519i</v>
      </c>
      <c r="U107" s="181" t="str">
        <f t="shared" ca="1" si="45"/>
        <v>-3.8441914731081+6.41364599984445i</v>
      </c>
      <c r="V107" s="181" t="str">
        <f t="shared" ca="1" si="46"/>
        <v>-2.69110687754229+6.9764322448428i</v>
      </c>
      <c r="W107" s="181" t="str">
        <f t="shared" ca="1" si="47"/>
        <v>-1.45878340633495+7.33379942912537i</v>
      </c>
      <c r="X107" s="181" t="str">
        <f t="shared" ca="1" si="48"/>
        <v>-0.183506473157252+7.47522497772121i</v>
      </c>
      <c r="Y107" s="181" t="str">
        <f t="shared" ca="1" si="49"/>
        <v>1.0971737558639+7.39654465562679i</v>
      </c>
      <c r="Z107" s="181" t="str">
        <f t="shared" ca="1" si="50"/>
        <v>2.34554801609445+7.10007518251977i</v>
      </c>
      <c r="AA107" s="181" t="str">
        <f t="shared" ca="1" si="51"/>
        <v>3.52485828295131+6.59454601760783i</v>
      </c>
      <c r="AB107" s="181" t="str">
        <f t="shared" ca="1" si="52"/>
        <v>4.60038010146835+5.89484232318829i</v>
      </c>
      <c r="AC107" s="181" t="str">
        <f t="shared" ca="1" si="53"/>
        <v>5.5404450379842+5.02156667528312i</v>
      </c>
      <c r="AD107" s="181" t="str">
        <f t="shared" ca="1" si="54"/>
        <v>6.31737314815277+4.00043242665542i</v>
      </c>
      <c r="AE107" s="181" t="str">
        <f t="shared" ca="1" si="55"/>
        <v>6.90828800502212+2.86150658445953i</v>
      </c>
      <c r="AF107" s="181" t="str">
        <f t="shared" ca="1" si="56"/>
        <v>7.29579028891123+1.63832449577801i</v>
      </c>
      <c r="AG107" s="181" t="str">
        <f t="shared" ca="1" si="57"/>
        <v>7.46847010542307+0.366902408876896i</v>
      </c>
      <c r="AH107" s="181" t="str">
        <f t="shared" ca="1" si="58"/>
        <v>7.42124294653583-0.915323014967911i</v>
      </c>
      <c r="AI107" s="181" t="str">
        <f t="shared" ca="1" si="59"/>
        <v>7.15549940249368-2.17059701330081i</v>
      </c>
      <c r="AJ107" s="181" t="str">
        <f t="shared" ca="1" si="60"/>
        <v>6.67906421627308-3.36195840071501i</v>
      </c>
      <c r="AK107" s="181" t="str">
        <f t="shared" ca="1" si="61"/>
        <v>6.00596588625409-4.45432788043155i</v>
      </c>
      <c r="AL107" s="181" t="str">
        <f t="shared" ca="1" si="62"/>
        <v>5.1560236010806-5.41554094420286i</v>
      </c>
      <c r="AM107" s="181" t="str">
        <f t="shared" ca="1" si="63"/>
        <v>4.15426366929478-6.21729494709839i</v>
      </c>
      <c r="AN107" s="181" t="str">
        <f t="shared" ca="1" si="64"/>
        <v>3.03018262680891-6.83598247082475i</v>
      </c>
      <c r="AO107" s="181" t="str">
        <f t="shared" ca="1" si="65"/>
        <v>1.81687871980573-7.25338643743423i</v>
      </c>
      <c r="AP107" s="181" t="str">
        <f t="shared" ca="1" si="66"/>
        <v>0.550077336304725-7.4572165059975i</v>
      </c>
      <c r="AQ107" s="181" t="str">
        <f t="shared" ca="1" si="67"/>
        <v>-0.732920917713909-7.44147095819201i</v>
      </c>
      <c r="AR107" s="181" t="str">
        <f t="shared" ca="1" si="68"/>
        <v>-0.732920917713909-7.44147095819201i</v>
      </c>
      <c r="AS107" s="181" t="str">
        <f t="shared" ca="1" si="69"/>
        <v>-3.19703340044977-6.75955919640078i</v>
      </c>
      <c r="AT107" s="181" t="str">
        <f t="shared" ca="1" si="70"/>
        <v>-4.30559253883764-6.11347168004755i</v>
      </c>
      <c r="AU107" s="181" t="str">
        <f t="shared" ca="1" si="71"/>
        <v>-5.2873747310569-5.28737473105687i</v>
      </c>
      <c r="AV107" s="181" t="str">
        <f t="shared" ca="1" si="72"/>
        <v>-6.11347168004757-4.30559253883761i</v>
      </c>
      <c r="AW107" s="181" t="str">
        <f t="shared" ca="1" si="73"/>
        <v>-6.75955919640076-3.1970334004498i</v>
      </c>
      <c r="AX107" s="181" t="str">
        <f t="shared" ca="1" si="74"/>
        <v>-7.20661341718889-1.99433852403017i</v>
      </c>
      <c r="AY107" s="181" t="str">
        <f t="shared" ca="1" si="75"/>
        <v>-7.44147095819201-0.732920917713879i</v>
      </c>
      <c r="AZ107" s="181" t="str">
        <f t="shared" ca="1" si="76"/>
        <v>-7.4572165059975+0.550077336304754i</v>
      </c>
      <c r="BA107" s="181" t="str">
        <f t="shared" ca="1" si="77"/>
        <v>-7.25338643743423+1.81687871980575i</v>
      </c>
      <c r="BB107" s="181" t="str">
        <f t="shared" ca="1" si="78"/>
        <v>-6.83598247082473+3.03018262680894i</v>
      </c>
      <c r="BC107" s="181" t="str">
        <f t="shared" ca="1" si="79"/>
        <v>-6.21729494709842+4.15426366929474i</v>
      </c>
      <c r="BD107" s="181" t="str">
        <f t="shared" ca="1" si="80"/>
        <v>-5.41554094420289+5.15602360108056i</v>
      </c>
      <c r="BE107" s="181" t="str">
        <f t="shared" ca="1" si="81"/>
        <v>-4.45432788043153+6.00596588625411i</v>
      </c>
      <c r="BF107" s="181" t="str">
        <f t="shared" ca="1" si="82"/>
        <v>-3.36195840071498+6.67906421627309i</v>
      </c>
      <c r="BG107" s="181" t="str">
        <f t="shared" ca="1" si="83"/>
        <v>-2.17059701330078+7.15549940249369i</v>
      </c>
      <c r="BH107" s="181" t="str">
        <f t="shared" ca="1" si="84"/>
        <v>-0.915323014967955+7.42124294653583i</v>
      </c>
      <c r="BI107" s="181" t="str">
        <f t="shared" ca="1" si="85"/>
        <v>0.366902408876846+7.46847010542307i</v>
      </c>
      <c r="BJ107" s="181" t="str">
        <f t="shared" ca="1" si="86"/>
        <v>1.63832449577805+7.29579028891122i</v>
      </c>
      <c r="BK107" s="181" t="str">
        <f t="shared" ca="1" si="87"/>
        <v>2.86150658445955+6.90828800502211i</v>
      </c>
      <c r="BL107" s="181" t="str">
        <f t="shared" ca="1" si="88"/>
        <v>4.00043242665544+6.31737314815275i</v>
      </c>
      <c r="BM107" s="181" t="str">
        <f t="shared" ca="1" si="89"/>
        <v>5.02156667528314+5.54044503798419i</v>
      </c>
      <c r="BN107" s="181" t="str">
        <f t="shared" ca="1" si="90"/>
        <v>5.89484232318826+4.60038010146839i</v>
      </c>
      <c r="BO107" s="181" t="str">
        <f t="shared" ca="1" si="91"/>
        <v>6.59454601760784+3.52485828295129i</v>
      </c>
      <c r="BP107" s="181" t="str">
        <f t="shared" ca="1" si="92"/>
        <v>7.10007518251978+2.34554801609443i</v>
      </c>
      <c r="BQ107" s="181" t="str">
        <f t="shared" ca="1" si="93"/>
        <v>7.39654465562679+1.09717375586387i</v>
      </c>
      <c r="BR107" s="181" t="str">
        <f t="shared" ca="1" si="94"/>
        <v>7.47522497772121-0.183506473157282i</v>
      </c>
      <c r="BS107" s="181" t="str">
        <f t="shared" ca="1" si="95"/>
        <v>7.33379942912538-1.4587834063349i</v>
      </c>
      <c r="BT107" s="181" t="str">
        <f t="shared" ca="1" si="96"/>
        <v>6.97643224484282-2.69110687754223i</v>
      </c>
      <c r="BU107" s="181" t="str">
        <f t="shared" ca="1" si="97"/>
        <v>6.41364599984447-3.84419147310807i</v>
      </c>
      <c r="BV107" s="181" t="str">
        <f t="shared" ca="1" si="98"/>
        <v>5.66201177484528-4.88408494548888i</v>
      </c>
      <c r="BW107" s="181" t="str">
        <f t="shared" ca="1" si="99"/>
        <v>4.7436612255514-5.78016792752926i</v>
      </c>
      <c r="BX107" s="181" t="str">
        <f t="shared" ca="1" si="100"/>
        <v>3.68563492236095-6.50605551100751i</v>
      </c>
      <c r="BY107" s="181" t="str">
        <f t="shared" ca="1" si="101"/>
        <v>2.51908614846888-7.04037414274483i</v>
      </c>
      <c r="BZ107" s="181" t="str">
        <f t="shared" ca="1" si="102"/>
        <v>1.27836360031515-7.36739096279185i</v>
      </c>
      <c r="CA107" s="181" t="str">
        <f t="shared" ca="1" si="103"/>
        <v>-1.82752301169912E-13-7.47747705400944i</v>
      </c>
      <c r="CB107" s="181" t="str">
        <f t="shared" ca="1" si="104"/>
        <v>-1.2783636003155-7.36739096279179i</v>
      </c>
      <c r="CC107" s="181" t="str">
        <f t="shared" ca="1" si="105"/>
        <v>-2.51908614846921-7.04037414274471i</v>
      </c>
      <c r="CD107" s="181" t="str">
        <f t="shared" ca="1" si="106"/>
        <v>-3.68563492236126-6.50605551100733i</v>
      </c>
      <c r="CE107" s="181" t="str">
        <f t="shared" ca="1" si="107"/>
        <v>-4.7436612255511-5.78016792752951i</v>
      </c>
      <c r="CF107" s="181" t="str">
        <f t="shared" ca="1" si="108"/>
        <v>-5.66201177484502-4.88408494548918i</v>
      </c>
      <c r="CG107" s="181" t="str">
        <f t="shared" ca="1" si="109"/>
        <v>-6.41364599984434-3.84419147310828i</v>
      </c>
      <c r="CH107" s="181" t="str">
        <f t="shared" ca="1" si="110"/>
        <v>-6.97643224484276-2.6911068775424i</v>
      </c>
      <c r="CI107" s="181" t="str">
        <f t="shared" ca="1" si="111"/>
        <v>-7.33379942912536-1.45878340633499i</v>
      </c>
      <c r="CJ107" s="181" t="str">
        <f t="shared" ca="1" si="112"/>
        <v>-7.47522497772121-0.183506473157302i</v>
      </c>
      <c r="CK107" s="181" t="str">
        <f t="shared" ca="1" si="113"/>
        <v>-7.39654465562679+1.09717375586393i</v>
      </c>
      <c r="CL107" s="181" t="str">
        <f t="shared" ca="1" si="114"/>
        <v>-7.10007518251973+2.34554801609455i</v>
      </c>
      <c r="CM107" s="181" t="str">
        <f t="shared" ca="1" si="115"/>
        <v>-6.59454601760774+3.52485828295148i</v>
      </c>
      <c r="CN107" s="181" t="str">
        <f t="shared" ca="1" si="116"/>
        <v>-5.89484232318813+4.60038010146855i</v>
      </c>
      <c r="CO107" s="181" t="str">
        <f t="shared" ca="1" si="117"/>
        <v>-5.02156667528294+5.54044503798437i</v>
      </c>
      <c r="CP107" s="181" t="str">
        <f t="shared" ca="1" si="118"/>
        <v>-4.00043242665514+6.31737314815294i</v>
      </c>
      <c r="CQ107" s="181" t="str">
        <f t="shared" ca="1" si="119"/>
        <v>-2.86150658445985+6.90828800502199i</v>
      </c>
      <c r="CR107" s="181" t="str">
        <f t="shared" ca="1" si="120"/>
        <v>-1.63832449577828+7.29579028891117i</v>
      </c>
      <c r="CS107" s="181" t="str">
        <f t="shared" ca="1" si="121"/>
        <v>-0.366902408877092+7.46847010542306i</v>
      </c>
      <c r="CT107" s="181" t="str">
        <f t="shared" ca="1" si="122"/>
        <v>0.915323014967784+7.42124294653585i</v>
      </c>
      <c r="CU107" s="181" t="str">
        <f t="shared" ca="1" si="123"/>
        <v>2.17059701330069+7.15549940249371i</v>
      </c>
      <c r="CV107" s="181" t="str">
        <f t="shared" ca="1" si="124"/>
        <v>3.36195840071496+6.6790642162731i</v>
      </c>
      <c r="CW107" s="181" t="str">
        <f t="shared" ca="1" si="125"/>
        <v>4.45432788043158+6.00596588625407i</v>
      </c>
      <c r="CX107" s="181" t="str">
        <f t="shared" ca="1" si="126"/>
        <v>5.41554094420293+5.15602360108052i</v>
      </c>
      <c r="CY107" s="181" t="str">
        <f t="shared" ca="1" si="127"/>
        <v>6.21729494709849+4.15426366929463i</v>
      </c>
      <c r="CZ107" s="181" t="str">
        <f t="shared" ca="1" si="128"/>
        <v>6.83598247082481+3.03018262680875i</v>
      </c>
      <c r="DA107" s="181" t="str">
        <f t="shared" ca="1" si="129"/>
        <v>7.25338643743429+1.81687871980548i</v>
      </c>
      <c r="DB107" s="181" t="str">
        <f t="shared" ca="1" si="130"/>
        <v>7.45721650599753+0.550077336304396i</v>
      </c>
      <c r="DC107" s="181" t="str">
        <f t="shared" ca="1" si="131"/>
        <v>7.44147095819204-0.732920917713562i</v>
      </c>
      <c r="DD107" s="181" t="str">
        <f t="shared" ca="1" si="132"/>
        <v>7.20661341718897-1.99433852402985i</v>
      </c>
      <c r="DE107" s="181" t="str">
        <f t="shared" ca="1" si="133"/>
        <v>6.75955919640087-3.19703340044958i</v>
      </c>
      <c r="DF107" s="181" t="str">
        <f t="shared" ca="1" si="134"/>
        <v>6.11347168004766-4.30559253883749i</v>
      </c>
      <c r="DG107" s="181" t="str">
        <f t="shared" ca="1" si="135"/>
        <v>5.28737473105696-5.28737473105681i</v>
      </c>
      <c r="DH107" s="181" t="str">
        <f t="shared" ca="1" si="136"/>
        <v>4.30559253883766-6.11347168004754i</v>
      </c>
      <c r="DI107" s="181" t="str">
        <f t="shared" ca="1" si="137"/>
        <v>3.19703340044979-6.75955919640077i</v>
      </c>
      <c r="DJ107" s="181" t="str">
        <f t="shared" ca="1" si="138"/>
        <v>1.99433852403005-7.20661341718892i</v>
      </c>
      <c r="DK107" s="181" t="str">
        <f t="shared" ca="1" si="139"/>
        <v>0.73292091771377-7.44147095819203i</v>
      </c>
      <c r="DL107" s="181" t="str">
        <f t="shared" ca="1" si="140"/>
        <v>-0.55007733630493-7.45721650599749i</v>
      </c>
      <c r="DM107" s="181" t="str">
        <f t="shared" ca="1" si="141"/>
        <v>-1.81687871980599-7.25338643743417i</v>
      </c>
      <c r="DN107" s="181" t="str">
        <f t="shared" ca="1" si="142"/>
        <v>-3.03018262680923-6.83598247082461i</v>
      </c>
      <c r="DO107" s="181" t="str">
        <f t="shared" ca="1" si="143"/>
        <v>-4.15426366929508-6.21729494709819i</v>
      </c>
      <c r="DP107" s="181" t="str">
        <f t="shared" ca="1" si="144"/>
        <v>-5.15602360108037-5.41554094420307i</v>
      </c>
      <c r="DQ107" s="181" t="str">
        <f t="shared" ca="1" si="145"/>
        <v>-6.00596588625395-4.45432788043175i</v>
      </c>
      <c r="DR107" s="181" t="str">
        <f t="shared" ca="1" si="146"/>
        <v>-6.679064216273-3.36195840071516i</v>
      </c>
      <c r="DS107" s="181" t="str">
        <f t="shared" ca="1" si="147"/>
        <v>-7.15549940249365-2.1705970133009i</v>
      </c>
      <c r="DT107" s="181" t="str">
        <f t="shared" ca="1" si="148"/>
        <v>-7.42124294653582-0.915323014967993i</v>
      </c>
      <c r="DU107" s="181" t="str">
        <f t="shared" ca="1" si="149"/>
        <v>-7.46847010542307+0.366902408876883i</v>
      </c>
      <c r="DV107" s="181" t="str">
        <f t="shared" ca="1" si="150"/>
        <v>-7.29579028891122+1.63832449577807i</v>
      </c>
      <c r="DW107" s="181" t="str">
        <f t="shared" ca="1" si="151"/>
        <v>-6.90828800502207+2.86150658445964i</v>
      </c>
      <c r="DX107" s="181" t="str">
        <f t="shared" ca="1" si="152"/>
        <v>-6.31737314815266+4.00043242665558i</v>
      </c>
      <c r="DY107" s="181" t="str">
        <f t="shared" ca="1" si="153"/>
        <v>-5.54044503798401+5.02156667528334i</v>
      </c>
      <c r="DZ107" s="181" t="str">
        <f t="shared" ca="1" si="154"/>
        <v>-4.60038010146812+5.89484232318846i</v>
      </c>
      <c r="EA107" s="181" t="str">
        <f t="shared" ca="1" si="155"/>
        <v>-3.52485828295166+6.59454601760764i</v>
      </c>
      <c r="EB107" s="181" t="str">
        <f t="shared" ca="1" si="156"/>
        <v>-2.34554801609477+7.10007518251966i</v>
      </c>
      <c r="EC107" s="181" t="str">
        <f t="shared" ca="1" si="157"/>
        <v>-1.09717375586415+7.39654465562676i</v>
      </c>
      <c r="ED107" s="181" t="str">
        <f t="shared" ca="1" si="158"/>
        <v>0.183506473157093+7.47522497772122i</v>
      </c>
      <c r="EE107" s="181" t="str">
        <f t="shared" ca="1" si="159"/>
        <v>1.45878340633478+7.3337994291254i</v>
      </c>
      <c r="EF107" s="181" t="str">
        <f t="shared" ca="1" si="160"/>
        <v>2.6911068775422+6.97643224484284i</v>
      </c>
      <c r="EG107" s="181" t="str">
        <f t="shared" ca="1" si="161"/>
        <v>3.84419147310808+6.41364599984446i</v>
      </c>
      <c r="EH107" s="181" t="str">
        <f t="shared" ca="1" si="162"/>
        <v>4.884084945489+5.66201177484517i</v>
      </c>
      <c r="EI107" s="181" t="str">
        <f t="shared" ca="1" si="163"/>
        <v>5.78016792752938+4.74366122555126i</v>
      </c>
      <c r="EJ107" s="181" t="str">
        <f t="shared" ca="1" si="164"/>
        <v>6.5060555110076+3.6856349223608i</v>
      </c>
      <c r="EK107" s="181" t="str">
        <f t="shared" ca="1" si="165"/>
        <v>7.04037414274489+2.51908614846871i</v>
      </c>
      <c r="EL107" s="181" t="str">
        <f t="shared" ca="1" si="166"/>
        <v>7.36739096279188+1.27836360031499i</v>
      </c>
      <c r="EM107" s="181" t="str">
        <f t="shared" ca="1" si="167"/>
        <v>7.47747705400944-3.65504602339824E-13i</v>
      </c>
      <c r="EN107" s="181"/>
      <c r="EO107" s="181"/>
      <c r="EP107" s="181"/>
    </row>
    <row r="108" spans="1:146" ht="16" thickBot="1">
      <c r="A108" s="215">
        <f t="shared" si="168"/>
        <v>1.5625E-4</v>
      </c>
      <c r="B108" s="214">
        <v>8</v>
      </c>
      <c r="C108" s="188">
        <f t="shared" si="169"/>
        <v>1600</v>
      </c>
      <c r="D108" s="187">
        <f t="shared" si="170"/>
        <v>10053.096491487338</v>
      </c>
      <c r="E108" s="187" t="str">
        <f t="shared" si="171"/>
        <v>10053.0964914873i</v>
      </c>
      <c r="F108" s="187" t="e">
        <f t="shared" si="172"/>
        <v>#REF!</v>
      </c>
      <c r="G108" s="187" t="str">
        <f t="shared" si="173"/>
        <v>-2.89868937003806-0.393574722031177i</v>
      </c>
      <c r="H108" s="187" t="e">
        <f t="shared" si="38"/>
        <v>#REF!</v>
      </c>
      <c r="I108" s="187" t="e">
        <f t="shared" si="174"/>
        <v>#REF!</v>
      </c>
      <c r="J108" s="213" t="str">
        <f ca="1">IMPRODUCT(1/N_FFT2,W100)</f>
        <v>0.0381281400245102-0.000501794618069176i</v>
      </c>
      <c r="K108" s="212" t="e">
        <f t="shared" si="175"/>
        <v>#REF!</v>
      </c>
      <c r="M108" s="216"/>
      <c r="N108" s="204">
        <f t="shared" ca="1" si="176"/>
        <v>7.5225927088574114</v>
      </c>
      <c r="O108" s="181">
        <f t="shared" ca="1" si="39"/>
        <v>-7.4774072911425886</v>
      </c>
      <c r="P108" s="181" t="str">
        <f t="shared" ca="1" si="40"/>
        <v>-7.33373100673244+1.45876979627475i</v>
      </c>
      <c r="Q108" s="181" t="str">
        <f t="shared" ca="1" si="41"/>
        <v>-6.9082235525373+2.8614798873662i</v>
      </c>
      <c r="R108" s="181" t="str">
        <f t="shared" ca="1" si="42"/>
        <v>-6.21723694139455+4.15422491112256i</v>
      </c>
      <c r="S108" s="181" t="str">
        <f t="shared" ca="1" si="43"/>
        <v>-5.28732540126066+5.28732540126065i</v>
      </c>
      <c r="T108" s="181" t="str">
        <f t="shared" ca="1" si="44"/>
        <v>-4.15422491112257+6.21723694139455i</v>
      </c>
      <c r="U108" s="181" t="str">
        <f t="shared" ca="1" si="45"/>
        <v>-2.86147988736621+6.9082235525373i</v>
      </c>
      <c r="V108" s="181" t="str">
        <f t="shared" ca="1" si="46"/>
        <v>-1.45876979627479+7.33373100673244i</v>
      </c>
      <c r="W108" s="181" t="str">
        <f t="shared" ca="1" si="47"/>
        <v>2.61072280199539E-14+7.47740729114259i</v>
      </c>
      <c r="X108" s="181" t="str">
        <f t="shared" ca="1" si="48"/>
        <v>1.45876979627476+7.33373100673244i</v>
      </c>
      <c r="Y108" s="181" t="str">
        <f t="shared" ca="1" si="49"/>
        <v>2.86147988736619+6.9082235525373i</v>
      </c>
      <c r="Z108" s="181" t="str">
        <f t="shared" ca="1" si="50"/>
        <v>4.15422491112254+6.21723694139457i</v>
      </c>
      <c r="AA108" s="181" t="str">
        <f t="shared" ca="1" si="51"/>
        <v>5.28732540126063+5.28732540126068i</v>
      </c>
      <c r="AB108" s="181" t="str">
        <f t="shared" ca="1" si="52"/>
        <v>6.21723694139457+4.15422491112254i</v>
      </c>
      <c r="AC108" s="181" t="str">
        <f t="shared" ca="1" si="53"/>
        <v>6.9082235525373+2.86147988736619i</v>
      </c>
      <c r="AD108" s="181" t="str">
        <f t="shared" ca="1" si="54"/>
        <v>7.33373100673244+1.45876979627476i</v>
      </c>
      <c r="AE108" s="181" t="str">
        <f t="shared" ca="1" si="55"/>
        <v>7.47740729114259+2.41601695600561E-14i</v>
      </c>
      <c r="AF108" s="181" t="str">
        <f t="shared" ca="1" si="56"/>
        <v>7.33373100673244-1.45876979627479i</v>
      </c>
      <c r="AG108" s="181" t="str">
        <f t="shared" ca="1" si="57"/>
        <v>6.9082235525373-2.86147988736621i</v>
      </c>
      <c r="AH108" s="181" t="str">
        <f t="shared" ca="1" si="58"/>
        <v>6.21723694139455-4.15422491112257i</v>
      </c>
      <c r="AI108" s="181" t="str">
        <f t="shared" ca="1" si="59"/>
        <v>5.28732540126067-5.28732540126065i</v>
      </c>
      <c r="AJ108" s="181" t="str">
        <f t="shared" ca="1" si="60"/>
        <v>4.15422491112258-6.21723694139454i</v>
      </c>
      <c r="AK108" s="181" t="str">
        <f t="shared" ca="1" si="61"/>
        <v>2.86147988736616-6.90822355253732i</v>
      </c>
      <c r="AL108" s="181" t="str">
        <f t="shared" ca="1" si="62"/>
        <v>1.45876979627474-7.33373100673245i</v>
      </c>
      <c r="AM108" s="181" t="str">
        <f t="shared" ca="1" si="63"/>
        <v>1.37357743575283E-15-7.47740729114259i</v>
      </c>
      <c r="AN108" s="181" t="str">
        <f t="shared" ca="1" si="64"/>
        <v>-1.45876979627474-7.33373100673245i</v>
      </c>
      <c r="AO108" s="181" t="str">
        <f t="shared" ca="1" si="65"/>
        <v>-2.86147988736617-6.90822355253731i</v>
      </c>
      <c r="AP108" s="181" t="str">
        <f t="shared" ca="1" si="66"/>
        <v>-4.15422491112259-6.21723694139454i</v>
      </c>
      <c r="AQ108" s="181" t="str">
        <f t="shared" ca="1" si="67"/>
        <v>-5.28732540126067-5.28732540126065i</v>
      </c>
      <c r="AR108" s="181" t="str">
        <f t="shared" ca="1" si="68"/>
        <v>-5.28732540126067-5.28732540126065i</v>
      </c>
      <c r="AS108" s="181" t="str">
        <f t="shared" ca="1" si="69"/>
        <v>-6.9082235525373-2.86147988736621i</v>
      </c>
      <c r="AT108" s="181" t="str">
        <f t="shared" ca="1" si="70"/>
        <v>-7.33373100673244-1.45876979627478i</v>
      </c>
      <c r="AU108" s="181" t="str">
        <f t="shared" ca="1" si="71"/>
        <v>-7.47740729114259+2.47336505842011E-14i</v>
      </c>
      <c r="AV108" s="181" t="str">
        <f t="shared" ca="1" si="72"/>
        <v>-7.33373100673244+1.45876979627477i</v>
      </c>
      <c r="AW108" s="181" t="str">
        <f t="shared" ca="1" si="73"/>
        <v>-6.9082235525373+2.86147988736619i</v>
      </c>
      <c r="AX108" s="181" t="str">
        <f t="shared" ca="1" si="74"/>
        <v>-6.21723694139456+4.15422491112254i</v>
      </c>
      <c r="AY108" s="181" t="str">
        <f t="shared" ca="1" si="75"/>
        <v>-5.28732540126068+5.28732540126063i</v>
      </c>
      <c r="AZ108" s="181" t="str">
        <f t="shared" ca="1" si="76"/>
        <v>-4.15422491112254+6.21723694139457i</v>
      </c>
      <c r="BA108" s="181" t="str">
        <f t="shared" ca="1" si="77"/>
        <v>-2.86147988736619+6.9082235525373i</v>
      </c>
      <c r="BB108" s="181" t="str">
        <f t="shared" ca="1" si="78"/>
        <v>-1.45876979627477+7.33373100673244i</v>
      </c>
      <c r="BC108" s="181" t="str">
        <f t="shared" ca="1" si="79"/>
        <v>-2.22131111001583E-14+7.47740729114259i</v>
      </c>
      <c r="BD108" s="181" t="str">
        <f t="shared" ca="1" si="80"/>
        <v>1.45876979627472+7.33373100673245i</v>
      </c>
      <c r="BE108" s="181" t="str">
        <f t="shared" ca="1" si="81"/>
        <v>2.86147988736621+6.9082235525373i</v>
      </c>
      <c r="BF108" s="181" t="str">
        <f t="shared" ca="1" si="82"/>
        <v>4.15422491112257+6.21723694139455i</v>
      </c>
      <c r="BG108" s="181" t="str">
        <f t="shared" ca="1" si="83"/>
        <v>5.28732540126065+5.28732540126066i</v>
      </c>
      <c r="BH108" s="181" t="str">
        <f t="shared" ca="1" si="84"/>
        <v>6.21723694139454+4.15422491112258i</v>
      </c>
      <c r="BI108" s="181" t="str">
        <f t="shared" ca="1" si="85"/>
        <v>6.90822355253728+2.86147988736623i</v>
      </c>
      <c r="BJ108" s="181" t="str">
        <f t="shared" ca="1" si="86"/>
        <v>7.33373100673245+1.45876979627474i</v>
      </c>
      <c r="BK108" s="181" t="str">
        <f t="shared" ca="1" si="87"/>
        <v>7.47740729114259+2.74715487150566E-15i</v>
      </c>
      <c r="BL108" s="181" t="str">
        <f t="shared" ca="1" si="88"/>
        <v>7.33373100673245-1.45876979627474i</v>
      </c>
      <c r="BM108" s="181" t="str">
        <f t="shared" ca="1" si="89"/>
        <v>6.90822355253731-2.86147988736617i</v>
      </c>
      <c r="BN108" s="181" t="str">
        <f t="shared" ca="1" si="90"/>
        <v>6.21723694139441-4.15422491112278i</v>
      </c>
      <c r="BO108" s="181" t="str">
        <f t="shared" ca="1" si="91"/>
        <v>5.2873254012608-5.28732540126051i</v>
      </c>
      <c r="BP108" s="181" t="str">
        <f t="shared" ca="1" si="92"/>
        <v>4.1542249111225-6.2172369413946i</v>
      </c>
      <c r="BQ108" s="181" t="str">
        <f t="shared" ca="1" si="93"/>
        <v>2.86147988736587-6.90822355253744i</v>
      </c>
      <c r="BR108" s="181" t="str">
        <f t="shared" ca="1" si="94"/>
        <v>1.45876979627486-7.33373100673243i</v>
      </c>
      <c r="BS108" s="181" t="str">
        <f t="shared" ca="1" si="95"/>
        <v>-1.82750596139677E-13-7.47740729114259i</v>
      </c>
      <c r="BT108" s="181" t="str">
        <f t="shared" ca="1" si="96"/>
        <v>-1.45876979627447-7.3337310067325i</v>
      </c>
      <c r="BU108" s="181" t="str">
        <f t="shared" ca="1" si="97"/>
        <v>-2.8614798873662-6.9082235525373i</v>
      </c>
      <c r="BV108" s="181" t="str">
        <f t="shared" ca="1" si="98"/>
        <v>-4.15422491112279-6.2172369413944i</v>
      </c>
      <c r="BW108" s="181" t="str">
        <f t="shared" ca="1" si="99"/>
        <v>-5.28732540126053-5.28732540126079i</v>
      </c>
      <c r="BX108" s="181" t="str">
        <f t="shared" ca="1" si="100"/>
        <v>-6.21723694139461-4.15422491112248i</v>
      </c>
      <c r="BY108" s="181" t="str">
        <f t="shared" ca="1" si="101"/>
        <v>-6.90822355253716-2.86147988736653i</v>
      </c>
      <c r="BZ108" s="181" t="str">
        <f t="shared" ca="1" si="102"/>
        <v>-7.33373100673243-1.45876979627483i</v>
      </c>
      <c r="CA108" s="181" t="str">
        <f t="shared" ca="1" si="103"/>
        <v>-7.47740729114259+2.08857824159632E-13i</v>
      </c>
      <c r="CB108" s="181" t="str">
        <f t="shared" ca="1" si="104"/>
        <v>-7.33373100673249+1.4587697962745i</v>
      </c>
      <c r="CC108" s="181" t="str">
        <f t="shared" ca="1" si="105"/>
        <v>-6.90822355253729+2.86147988736622i</v>
      </c>
      <c r="CD108" s="181" t="str">
        <f t="shared" ca="1" si="106"/>
        <v>-6.21723694139439+4.15422491112281i</v>
      </c>
      <c r="CE108" s="181" t="str">
        <f t="shared" ca="1" si="107"/>
        <v>-5.28732540126077+5.28732540126055i</v>
      </c>
      <c r="CF108" s="181" t="str">
        <f t="shared" ca="1" si="108"/>
        <v>-4.15422491112245+6.21723694139463i</v>
      </c>
      <c r="CG108" s="181" t="str">
        <f t="shared" ca="1" si="109"/>
        <v>-2.86147988736651+6.90822355253717i</v>
      </c>
      <c r="CH108" s="181" t="str">
        <f t="shared" ca="1" si="110"/>
        <v>-1.4587697962748+7.33373100673243i</v>
      </c>
      <c r="CI108" s="181" t="str">
        <f t="shared" ca="1" si="111"/>
        <v>2.21682508596983E-13+7.47740729114259i</v>
      </c>
      <c r="CJ108" s="181" t="str">
        <f t="shared" ca="1" si="112"/>
        <v>1.45876979627452+7.33373100673249i</v>
      </c>
      <c r="CK108" s="181" t="str">
        <f t="shared" ca="1" si="113"/>
        <v>2.86147988736624+6.90822355253728i</v>
      </c>
      <c r="CL108" s="181" t="str">
        <f t="shared" ca="1" si="114"/>
        <v>4.15422491112283+6.21723694139437i</v>
      </c>
      <c r="CM108" s="181" t="str">
        <f t="shared" ca="1" si="115"/>
        <v>5.28732540126056+5.28732540126075i</v>
      </c>
      <c r="CN108" s="181" t="str">
        <f t="shared" ca="1" si="116"/>
        <v>6.21723694139463+4.15422491112244i</v>
      </c>
      <c r="CO108" s="181" t="str">
        <f t="shared" ca="1" si="117"/>
        <v>6.90822355253718+2.86147988736648i</v>
      </c>
      <c r="CP108" s="181" t="str">
        <f t="shared" ca="1" si="118"/>
        <v>7.33373100673244+1.45876979627478i</v>
      </c>
      <c r="CQ108" s="181" t="str">
        <f t="shared" ca="1" si="119"/>
        <v>7.47740729114259-2.47789736616937E-13i</v>
      </c>
      <c r="CR108" s="181" t="str">
        <f t="shared" ca="1" si="120"/>
        <v>7.33373100673249-1.45876979627455i</v>
      </c>
      <c r="CS108" s="181" t="str">
        <f t="shared" ca="1" si="121"/>
        <v>6.90822355253727-2.86147988736626i</v>
      </c>
      <c r="CT108" s="181" t="str">
        <f t="shared" ca="1" si="122"/>
        <v>6.21723694139436-4.15422491112285i</v>
      </c>
      <c r="CU108" s="181" t="str">
        <f t="shared" ca="1" si="123"/>
        <v>5.28732540126073-5.28732540126059i</v>
      </c>
      <c r="CV108" s="181" t="str">
        <f t="shared" ca="1" si="124"/>
        <v>4.15422491112241-6.21723694139466i</v>
      </c>
      <c r="CW108" s="181" t="str">
        <f t="shared" ca="1" si="125"/>
        <v>2.86147988736647-6.90822355253718i</v>
      </c>
      <c r="CX108" s="181" t="str">
        <f t="shared" ca="1" si="126"/>
        <v>1.45876979627477-7.33373100673244i</v>
      </c>
      <c r="CY108" s="181" t="str">
        <f t="shared" ca="1" si="127"/>
        <v>-2.73896964636891E-13-7.47740729114259i</v>
      </c>
      <c r="CZ108" s="181" t="str">
        <f t="shared" ca="1" si="128"/>
        <v>-1.45876979627457-7.33373100673248i</v>
      </c>
      <c r="DA108" s="181" t="str">
        <f t="shared" ca="1" si="129"/>
        <v>-2.86147988736629-6.90822355253726i</v>
      </c>
      <c r="DB108" s="181" t="str">
        <f t="shared" ca="1" si="130"/>
        <v>-4.15422491112224-6.21723694139476i</v>
      </c>
      <c r="DC108" s="181" t="str">
        <f t="shared" ca="1" si="131"/>
        <v>-5.28732540126059-5.28732540126072i</v>
      </c>
      <c r="DD108" s="181" t="str">
        <f t="shared" ca="1" si="132"/>
        <v>-6.21723694139466-4.15422491112239i</v>
      </c>
      <c r="DE108" s="181" t="str">
        <f t="shared" ca="1" si="133"/>
        <v>-6.9082235525372-2.86147988736643i</v>
      </c>
      <c r="DF108" s="181" t="str">
        <f t="shared" ca="1" si="134"/>
        <v>-7.33373100673245-1.45876979627473i</v>
      </c>
      <c r="DG108" s="181" t="str">
        <f t="shared" ca="1" si="135"/>
        <v>-7.47740729114259+3.13286736239447E-13i</v>
      </c>
      <c r="DH108" s="181" t="str">
        <f t="shared" ca="1" si="136"/>
        <v>-7.33373100673248+1.45876979627459i</v>
      </c>
      <c r="DI108" s="181" t="str">
        <f t="shared" ca="1" si="137"/>
        <v>-6.90822355253726+2.8614798873663i</v>
      </c>
      <c r="DJ108" s="181" t="str">
        <f t="shared" ca="1" si="138"/>
        <v>-6.21723694139474+4.15422491112228i</v>
      </c>
      <c r="DK108" s="181" t="str">
        <f t="shared" ca="1" si="139"/>
        <v>-5.28732540126069+5.28732540126062i</v>
      </c>
      <c r="DL108" s="181" t="str">
        <f t="shared" ca="1" si="140"/>
        <v>-4.15422491112236+6.21723694139469i</v>
      </c>
      <c r="DM108" s="181" t="str">
        <f t="shared" ca="1" si="141"/>
        <v>-2.86147988736642+6.90822355253721i</v>
      </c>
      <c r="DN108" s="181" t="str">
        <f t="shared" ca="1" si="142"/>
        <v>-1.45876979627471+7.33373100673245i</v>
      </c>
      <c r="DO108" s="181" t="str">
        <f t="shared" ca="1" si="143"/>
        <v>3.26111420676799E-13+7.47740729114259i</v>
      </c>
      <c r="DP108" s="181" t="str">
        <f t="shared" ca="1" si="144"/>
        <v>1.45876979627462+7.33373100673247i</v>
      </c>
      <c r="DQ108" s="181" t="str">
        <f t="shared" ca="1" si="145"/>
        <v>2.86147988736634+6.90822355253724i</v>
      </c>
      <c r="DR108" s="181" t="str">
        <f t="shared" ca="1" si="146"/>
        <v>4.15422491112229+6.21723694139474i</v>
      </c>
      <c r="DS108" s="181" t="str">
        <f t="shared" ca="1" si="147"/>
        <v>5.28732540126063+5.28732540126068i</v>
      </c>
      <c r="DT108" s="181" t="str">
        <f t="shared" ca="1" si="148"/>
        <v>6.21723694139469+4.15422491112236i</v>
      </c>
      <c r="DU108" s="181" t="str">
        <f t="shared" ca="1" si="149"/>
        <v>6.90822355253722+2.86147988736639i</v>
      </c>
      <c r="DV108" s="181" t="str">
        <f t="shared" ca="1" si="150"/>
        <v>7.33373100673246+1.45876979627468i</v>
      </c>
      <c r="DW108" s="181" t="str">
        <f t="shared" ca="1" si="151"/>
        <v>7.47740729114259-3.65501192279355E-13i</v>
      </c>
      <c r="DX108" s="181" t="str">
        <f t="shared" ca="1" si="152"/>
        <v>7.33373100673247-1.45876979627464i</v>
      </c>
      <c r="DY108" s="181" t="str">
        <f t="shared" ca="1" si="153"/>
        <v>6.90822355253724-2.86147988736635i</v>
      </c>
      <c r="DZ108" s="181" t="str">
        <f t="shared" ca="1" si="154"/>
        <v>6.21723694139472-4.15422491112232i</v>
      </c>
      <c r="EA108" s="181" t="str">
        <f t="shared" ca="1" si="155"/>
        <v>5.28732540126066-5.28732540126066i</v>
      </c>
      <c r="EB108" s="181" t="str">
        <f t="shared" ca="1" si="156"/>
        <v>4.15422491112232-6.21723694139472i</v>
      </c>
      <c r="EC108" s="181" t="str">
        <f t="shared" ca="1" si="157"/>
        <v>2.86147988736638-6.90822355253723i</v>
      </c>
      <c r="ED108" s="181" t="str">
        <f t="shared" ca="1" si="158"/>
        <v>1.45876979627466-7.33373100673246i</v>
      </c>
      <c r="EE108" s="181" t="str">
        <f t="shared" ca="1" si="159"/>
        <v>3.6549656390903E-13-7.47740729114259i</v>
      </c>
      <c r="EF108" s="181" t="str">
        <f t="shared" ca="1" si="160"/>
        <v>-1.45876979627468-7.33373100673246i</v>
      </c>
      <c r="EG108" s="181" t="str">
        <f t="shared" ca="1" si="161"/>
        <v>-2.86147988736639-6.90822355253722i</v>
      </c>
      <c r="EH108" s="181" t="str">
        <f t="shared" ca="1" si="162"/>
        <v>-4.15422491112233-6.21723694139471i</v>
      </c>
      <c r="EI108" s="181" t="str">
        <f t="shared" ca="1" si="163"/>
        <v>-5.28732540126067-5.28732540126065i</v>
      </c>
      <c r="EJ108" s="181" t="str">
        <f t="shared" ca="1" si="164"/>
        <v>-6.21723694139472-4.15422491112231i</v>
      </c>
      <c r="EK108" s="181" t="str">
        <f t="shared" ca="1" si="165"/>
        <v>-6.90822355253724-2.86147988736634i</v>
      </c>
      <c r="EL108" s="181" t="str">
        <f t="shared" ca="1" si="166"/>
        <v>-7.33373100673247-1.45876979627462i</v>
      </c>
      <c r="EM108" s="181" t="str">
        <f t="shared" ca="1" si="167"/>
        <v>-7.47740729114259-3.52671879471678E-13i</v>
      </c>
      <c r="EN108" s="181"/>
      <c r="EO108" s="181"/>
      <c r="EP108" s="181"/>
    </row>
    <row r="109" spans="1:146" ht="16" thickBot="1">
      <c r="A109" s="215">
        <f t="shared" si="168"/>
        <v>1.7578124999999999E-4</v>
      </c>
      <c r="B109" s="214">
        <v>9</v>
      </c>
      <c r="C109" s="188">
        <f t="shared" si="169"/>
        <v>1800</v>
      </c>
      <c r="D109" s="187">
        <f t="shared" si="170"/>
        <v>11309.733552923255</v>
      </c>
      <c r="E109" s="187" t="str">
        <f t="shared" si="171"/>
        <v>11309.7335529233i</v>
      </c>
      <c r="F109" s="187" t="e">
        <f t="shared" si="172"/>
        <v>#REF!</v>
      </c>
      <c r="G109" s="187" t="str">
        <f t="shared" si="173"/>
        <v>-2.94442255879685-0.465697911239635i</v>
      </c>
      <c r="H109" s="187" t="e">
        <f t="shared" si="38"/>
        <v>#REF!</v>
      </c>
      <c r="I109" s="187" t="e">
        <f t="shared" si="174"/>
        <v>#REF!</v>
      </c>
      <c r="J109" s="213" t="str">
        <f ca="1">IMPRODUCT(1/N_FFT2,X100)</f>
        <v>-0.482641737834605-0.00442934515853113i</v>
      </c>
      <c r="K109" s="212" t="e">
        <f t="shared" si="175"/>
        <v>#REF!</v>
      </c>
      <c r="M109" s="216"/>
      <c r="N109" s="204">
        <f t="shared" ca="1" si="176"/>
        <v>7.5226742269999747</v>
      </c>
      <c r="O109" s="181">
        <f t="shared" ca="1" si="39"/>
        <v>-7.4773257730000253</v>
      </c>
      <c r="P109" s="181" t="str">
        <f t="shared" ca="1" si="40"/>
        <v>-7.29564268370811+1.63829134992122i</v>
      </c>
      <c r="Q109" s="181" t="str">
        <f t="shared" ca="1" si="41"/>
        <v>-6.759422439988+3.19696871948368i</v>
      </c>
      <c r="R109" s="181" t="str">
        <f t="shared" ca="1" si="42"/>
        <v>-5.89472306134492+4.60028702861232i</v>
      </c>
      <c r="S109" s="181" t="str">
        <f t="shared" ca="1" si="43"/>
        <v>-4.74356525389496+5.78005098572763i</v>
      </c>
      <c r="T109" s="181" t="str">
        <f t="shared" ca="1" si="44"/>
        <v>-3.36189038305921+6.67892908839916i</v>
      </c>
      <c r="U109" s="181" t="str">
        <f t="shared" ca="1" si="45"/>
        <v>-1.81684196151889+7.25323969012707i</v>
      </c>
      <c r="V109" s="181" t="str">
        <f t="shared" ca="1" si="46"/>
        <v>-0.183502760535429+7.47507374227481i</v>
      </c>
      <c r="W109" s="181" t="str">
        <f t="shared" ca="1" si="47"/>
        <v>1.45875389287408+7.33365105493813i</v>
      </c>
      <c r="X109" s="181" t="str">
        <f t="shared" ca="1" si="48"/>
        <v>3.0301213214939+6.83584416825007i</v>
      </c>
      <c r="Y109" s="181" t="str">
        <f t="shared" ca="1" si="49"/>
        <v>4.45423776243944+6.00584437620797i</v>
      </c>
      <c r="Z109" s="181" t="str">
        <f t="shared" ca="1" si="50"/>
        <v>5.66189722352658+4.88398613284195i</v>
      </c>
      <c r="AA109" s="181" t="str">
        <f t="shared" ca="1" si="51"/>
        <v>6.59441259966873+3.52478696957713i</v>
      </c>
      <c r="AB109" s="181" t="str">
        <f t="shared" ca="1" si="52"/>
        <v>7.20646761617281+1.99429817545497i</v>
      </c>
      <c r="AC109" s="181" t="str">
        <f t="shared" ca="1" si="53"/>
        <v>7.46831900663825+0.366894985869594i</v>
      </c>
      <c r="AD109" s="181" t="str">
        <f t="shared" ca="1" si="54"/>
        <v>7.36724190899554-1.27833773702812i</v>
      </c>
      <c r="AE109" s="181" t="str">
        <f t="shared" ca="1" si="55"/>
        <v>6.90814823959385-2.86144869172361i</v>
      </c>
      <c r="AF109" s="181" t="str">
        <f t="shared" ca="1" si="56"/>
        <v>6.11334799499174-4.30550542999319i</v>
      </c>
      <c r="AG109" s="181" t="str">
        <f t="shared" ca="1" si="57"/>
        <v>5.02146508116658-5.54033294615i</v>
      </c>
      <c r="AH109" s="181" t="str">
        <f t="shared" ca="1" si="58"/>
        <v>3.68556035622491-6.50592388336919i</v>
      </c>
      <c r="AI109" s="181" t="str">
        <f t="shared" ca="1" si="59"/>
        <v>2.17055309874176-7.15535463559375i</v>
      </c>
      <c r="AJ109" s="181" t="str">
        <f t="shared" ca="1" si="60"/>
        <v>0.550066207383286-7.45706563489053i</v>
      </c>
      <c r="AK109" s="181" t="str">
        <f t="shared" ca="1" si="61"/>
        <v>-1.09715155832959-7.39639501200587i</v>
      </c>
      <c r="AL109" s="181" t="str">
        <f t="shared" ca="1" si="62"/>
        <v>-2.69105243225782-6.97629110075043i</v>
      </c>
      <c r="AM109" s="181" t="str">
        <f t="shared" ca="1" si="63"/>
        <v>-4.15417962206913-6.21716916153614i</v>
      </c>
      <c r="AN109" s="181" t="str">
        <f t="shared" ca="1" si="64"/>
        <v>-5.4154313793731-5.15591928669094i</v>
      </c>
      <c r="AO109" s="181" t="str">
        <f t="shared" ca="1" si="65"/>
        <v>-6.41351624179452-3.84411369912603i</v>
      </c>
      <c r="AP109" s="181" t="str">
        <f t="shared" ca="1" si="66"/>
        <v>-7.09993153693813-2.34550056200415i</v>
      </c>
      <c r="AQ109" s="181" t="str">
        <f t="shared" ca="1" si="67"/>
        <v>-7.441320405642-0.73290608958195i</v>
      </c>
      <c r="AR109" s="181" t="str">
        <f t="shared" ca="1" si="68"/>
        <v>-7.441320405642-0.73290608958195i</v>
      </c>
      <c r="AS109" s="181" t="str">
        <f t="shared" ca="1" si="69"/>
        <v>-7.04023170500822+2.51903518343185i</v>
      </c>
      <c r="AT109" s="181" t="str">
        <f t="shared" ca="1" si="70"/>
        <v>-6.3172453378526+4.00035149167545i</v>
      </c>
      <c r="AU109" s="181" t="str">
        <f t="shared" ca="1" si="71"/>
        <v>-5.28726775922929+5.28726775922923i</v>
      </c>
      <c r="AV109" s="181" t="str">
        <f t="shared" ca="1" si="72"/>
        <v>-4.00035149167545+6.3172453378526i</v>
      </c>
      <c r="AW109" s="181" t="str">
        <f t="shared" ca="1" si="73"/>
        <v>-2.51903518343184+7.04023170500822i</v>
      </c>
      <c r="AX109" s="181" t="str">
        <f t="shared" ca="1" si="74"/>
        <v>-0.915304496557448+7.42109280323i</v>
      </c>
      <c r="AY109" s="181" t="str">
        <f t="shared" ca="1" si="75"/>
        <v>0.732906089581952+7.441320405642i</v>
      </c>
      <c r="AZ109" s="181" t="str">
        <f t="shared" ca="1" si="76"/>
        <v>2.34550056200415+7.09993153693813i</v>
      </c>
      <c r="BA109" s="181" t="str">
        <f t="shared" ca="1" si="77"/>
        <v>3.84411369912603+6.41351624179451i</v>
      </c>
      <c r="BB109" s="181" t="str">
        <f t="shared" ca="1" si="78"/>
        <v>5.15591928669093+5.4154313793731i</v>
      </c>
      <c r="BC109" s="181" t="str">
        <f t="shared" ca="1" si="79"/>
        <v>6.21716916153614+4.15417962206912i</v>
      </c>
      <c r="BD109" s="181" t="str">
        <f t="shared" ca="1" si="80"/>
        <v>6.97629110075041+2.69105243225789i</v>
      </c>
      <c r="BE109" s="181" t="str">
        <f t="shared" ca="1" si="81"/>
        <v>7.39639501200587+1.09715155832959i</v>
      </c>
      <c r="BF109" s="181" t="str">
        <f t="shared" ca="1" si="82"/>
        <v>7.45706563489053-0.550066207383295i</v>
      </c>
      <c r="BG109" s="181" t="str">
        <f t="shared" ca="1" si="83"/>
        <v>7.15535463559375-2.17055309874176i</v>
      </c>
      <c r="BH109" s="181" t="str">
        <f t="shared" ca="1" si="84"/>
        <v>6.50592388336919-3.68556035622491i</v>
      </c>
      <c r="BI109" s="181" t="str">
        <f t="shared" ca="1" si="85"/>
        <v>5.54033294614994-5.02146508116664i</v>
      </c>
      <c r="BJ109" s="181" t="str">
        <f t="shared" ca="1" si="86"/>
        <v>4.30550542999331-6.11334799499166i</v>
      </c>
      <c r="BK109" s="181" t="str">
        <f t="shared" ca="1" si="87"/>
        <v>2.86144869172327-6.908148239594i</v>
      </c>
      <c r="BL109" s="181" t="str">
        <f t="shared" ca="1" si="88"/>
        <v>1.27833773702805-7.36724190899555i</v>
      </c>
      <c r="BM109" s="181" t="str">
        <f t="shared" ca="1" si="89"/>
        <v>-0.366894985869451-7.46831900663826i</v>
      </c>
      <c r="BN109" s="181" t="str">
        <f t="shared" ca="1" si="90"/>
        <v>-1.99429817545462-7.20646761617291i</v>
      </c>
      <c r="BO109" s="181" t="str">
        <f t="shared" ca="1" si="91"/>
        <v>-3.52478696957727-6.59441259966866i</v>
      </c>
      <c r="BP109" s="181" t="str">
        <f t="shared" ca="1" si="92"/>
        <v>-4.88398613284189-5.66189722352663i</v>
      </c>
      <c r="BQ109" s="181" t="str">
        <f t="shared" ca="1" si="93"/>
        <v>-6.00584437620775-4.45423776243974i</v>
      </c>
      <c r="BR109" s="181" t="str">
        <f t="shared" ca="1" si="94"/>
        <v>-6.83584416825013-3.03012132149376i</v>
      </c>
      <c r="BS109" s="181" t="str">
        <f t="shared" ca="1" si="95"/>
        <v>-7.33365105493811-1.45875389287415i</v>
      </c>
      <c r="BT109" s="181" t="str">
        <f t="shared" ca="1" si="96"/>
        <v>-7.47507374227481+0.183502760535126i</v>
      </c>
      <c r="BU109" s="181" t="str">
        <f t="shared" ca="1" si="97"/>
        <v>-7.25323969012703+1.81684196151904i</v>
      </c>
      <c r="BV109" s="181" t="str">
        <f t="shared" ca="1" si="98"/>
        <v>-6.67892908839919+3.36189038305914i</v>
      </c>
      <c r="BW109" s="181" t="str">
        <f t="shared" ca="1" si="99"/>
        <v>-5.78005098572781+4.74356525389472i</v>
      </c>
      <c r="BX109" s="181" t="str">
        <f t="shared" ca="1" si="100"/>
        <v>-4.60028702861216+5.89472306134505i</v>
      </c>
      <c r="BY109" s="181" t="str">
        <f t="shared" ca="1" si="101"/>
        <v>-3.19696871948371+6.75942243998798i</v>
      </c>
      <c r="BZ109" s="181" t="str">
        <f t="shared" ca="1" si="102"/>
        <v>-1.63829134992151+7.29564268370805i</v>
      </c>
      <c r="CA109" s="181" t="str">
        <f t="shared" ca="1" si="103"/>
        <v>2.21680091830631E-13+7.47732577300003i</v>
      </c>
      <c r="CB109" s="181" t="str">
        <f t="shared" ca="1" si="104"/>
        <v>1.63829134992122+7.29564268370811i</v>
      </c>
      <c r="CC109" s="181" t="str">
        <f t="shared" ca="1" si="105"/>
        <v>3.19696871948345+6.75942243998811i</v>
      </c>
      <c r="CD109" s="181" t="str">
        <f t="shared" ca="1" si="106"/>
        <v>4.60028702861252+5.89472306134477i</v>
      </c>
      <c r="CE109" s="181" t="str">
        <f t="shared" ca="1" si="107"/>
        <v>5.78005098572763+4.74356525389494i</v>
      </c>
      <c r="CF109" s="181" t="str">
        <f t="shared" ca="1" si="108"/>
        <v>6.67892908839906+3.36189038305941i</v>
      </c>
      <c r="CG109" s="181" t="str">
        <f t="shared" ca="1" si="109"/>
        <v>7.25323969012714+1.8168419615186i</v>
      </c>
      <c r="CH109" s="181" t="str">
        <f t="shared" ca="1" si="110"/>
        <v>7.47507374227481+0.183502760535426i</v>
      </c>
      <c r="CI109" s="181" t="str">
        <f t="shared" ca="1" si="111"/>
        <v>7.33365105493817-1.45875389287387i</v>
      </c>
      <c r="CJ109" s="181" t="str">
        <f t="shared" ca="1" si="112"/>
        <v>6.83584416824995-3.03012132149418i</v>
      </c>
      <c r="CK109" s="181" t="str">
        <f t="shared" ca="1" si="113"/>
        <v>6.00584437620793-4.4542377624395i</v>
      </c>
      <c r="CL109" s="181" t="str">
        <f t="shared" ca="1" si="114"/>
        <v>4.88398613284211-5.66189722352644i</v>
      </c>
      <c r="CM109" s="181" t="str">
        <f t="shared" ca="1" si="115"/>
        <v>3.52478696957687-6.59441259966887i</v>
      </c>
      <c r="CN109" s="181" t="str">
        <f t="shared" ca="1" si="116"/>
        <v>1.99429817545488-7.20646761617283i</v>
      </c>
      <c r="CO109" s="181" t="str">
        <f t="shared" ca="1" si="117"/>
        <v>0.366894985869737-7.46831900663824i</v>
      </c>
      <c r="CP109" s="181" t="str">
        <f t="shared" ca="1" si="118"/>
        <v>-1.27833773702849-7.36724190899548i</v>
      </c>
      <c r="CQ109" s="181" t="str">
        <f t="shared" ca="1" si="119"/>
        <v>-2.8614486917237-6.90814823959382i</v>
      </c>
      <c r="CR109" s="181" t="str">
        <f t="shared" ca="1" si="120"/>
        <v>-4.30550542999307-6.11334799499183i</v>
      </c>
      <c r="CS109" s="181" t="str">
        <f t="shared" ca="1" si="121"/>
        <v>-5.54033294614974-5.02146508116687i</v>
      </c>
      <c r="CT109" s="181" t="str">
        <f t="shared" ca="1" si="122"/>
        <v>-6.50592388336927-3.68556035622478i</v>
      </c>
      <c r="CU109" s="181" t="str">
        <f t="shared" ca="1" si="123"/>
        <v>-7.15535463559371-2.17055309874191i</v>
      </c>
      <c r="CV109" s="181" t="str">
        <f t="shared" ca="1" si="124"/>
        <v>-7.45706563489051-0.550066207383647i</v>
      </c>
      <c r="CW109" s="181" t="str">
        <f t="shared" ca="1" si="125"/>
        <v>-7.39639501200585+1.09715155832973i</v>
      </c>
      <c r="CX109" s="181" t="str">
        <f t="shared" ca="1" si="126"/>
        <v>-6.97629110075045+2.69105243225777i</v>
      </c>
      <c r="CY109" s="181" t="str">
        <f t="shared" ca="1" si="127"/>
        <v>-6.21716916153635+4.15417962206882i</v>
      </c>
      <c r="CZ109" s="181" t="str">
        <f t="shared" ca="1" si="128"/>
        <v>-5.15591928669084+5.4154313793732i</v>
      </c>
      <c r="DA109" s="181" t="str">
        <f t="shared" ca="1" si="129"/>
        <v>-3.84411369912608+6.41351624179448i</v>
      </c>
      <c r="DB109" s="181" t="str">
        <f t="shared" ca="1" si="130"/>
        <v>-2.34550056200444+7.09993153693803i</v>
      </c>
      <c r="DC109" s="181" t="str">
        <f t="shared" ca="1" si="131"/>
        <v>-0.732906089581788+7.44132040564202i</v>
      </c>
      <c r="DD109" s="181" t="str">
        <f t="shared" ca="1" si="132"/>
        <v>0.91530449655738+7.42109280323001i</v>
      </c>
      <c r="DE109" s="181" t="str">
        <f t="shared" ca="1" si="133"/>
        <v>2.51903518343156+7.04023170500832i</v>
      </c>
      <c r="DF109" s="181" t="str">
        <f t="shared" ca="1" si="134"/>
        <v>4.00035149167564+6.31724533785248i</v>
      </c>
      <c r="DG109" s="181" t="str">
        <f t="shared" ca="1" si="135"/>
        <v>5.28726775922923+5.28726775922929i</v>
      </c>
      <c r="DH109" s="181" t="str">
        <f t="shared" ca="1" si="136"/>
        <v>6.31724533785245+4.00035149167569i</v>
      </c>
      <c r="DI109" s="181" t="str">
        <f t="shared" ca="1" si="137"/>
        <v>7.04023170500829+2.51903518343163i</v>
      </c>
      <c r="DJ109" s="181" t="str">
        <f t="shared" ca="1" si="138"/>
        <v>7.42109280323+0.915304496557455i</v>
      </c>
      <c r="DK109" s="181" t="str">
        <f t="shared" ca="1" si="139"/>
        <v>7.44132040564203-0.732906089581737i</v>
      </c>
      <c r="DL109" s="181" t="str">
        <f t="shared" ca="1" si="140"/>
        <v>7.09993153693806-2.34550056200436i</v>
      </c>
      <c r="DM109" s="181" t="str">
        <f t="shared" ca="1" si="141"/>
        <v>6.41351624179451-3.84411369912603i</v>
      </c>
      <c r="DN109" s="181" t="str">
        <f t="shared" ca="1" si="142"/>
        <v>5.41543137937325-5.15591928669078i</v>
      </c>
      <c r="DO109" s="181" t="str">
        <f t="shared" ca="1" si="143"/>
        <v>4.15417962206886-6.21716916153632i</v>
      </c>
      <c r="DP109" s="181" t="str">
        <f t="shared" ca="1" si="144"/>
        <v>2.69105243225782-6.97629110075044i</v>
      </c>
      <c r="DQ109" s="181" t="str">
        <f t="shared" ca="1" si="145"/>
        <v>1.09715155832981-7.39639501200584i</v>
      </c>
      <c r="DR109" s="181" t="str">
        <f t="shared" ca="1" si="146"/>
        <v>-0.550066207383595-7.45706563489051i</v>
      </c>
      <c r="DS109" s="181" t="str">
        <f t="shared" ca="1" si="147"/>
        <v>-2.17055309874184-7.15535463559373i</v>
      </c>
      <c r="DT109" s="181" t="str">
        <f t="shared" ca="1" si="148"/>
        <v>-3.68556035622474-6.5059238833693i</v>
      </c>
      <c r="DU109" s="181" t="str">
        <f t="shared" ca="1" si="149"/>
        <v>-5.02146508116681-5.54033294614979i</v>
      </c>
      <c r="DV109" s="181" t="str">
        <f t="shared" ca="1" si="150"/>
        <v>-6.11334799499179-4.30550542999313i</v>
      </c>
      <c r="DW109" s="181" t="str">
        <f t="shared" ca="1" si="151"/>
        <v>-6.9081482395938-2.86144869172374i</v>
      </c>
      <c r="DX109" s="181" t="str">
        <f t="shared" ca="1" si="152"/>
        <v>-7.36724190899559-1.27833773702783i</v>
      </c>
      <c r="DY109" s="181" t="str">
        <f t="shared" ca="1" si="153"/>
        <v>-7.46831900663825+0.366894985869685i</v>
      </c>
      <c r="DZ109" s="181" t="str">
        <f t="shared" ca="1" si="154"/>
        <v>-7.20646761617285+1.99429817545483i</v>
      </c>
      <c r="EA109" s="181" t="str">
        <f t="shared" ca="1" si="155"/>
        <v>-6.59441259966854+3.52478696957747i</v>
      </c>
      <c r="EB109" s="181" t="str">
        <f t="shared" ca="1" si="156"/>
        <v>-5.66189722352647+4.88398613284207i</v>
      </c>
      <c r="EC109" s="181" t="str">
        <f t="shared" ca="1" si="157"/>
        <v>-4.45423776243956+6.00584437620788i</v>
      </c>
      <c r="ED109" s="181" t="str">
        <f t="shared" ca="1" si="158"/>
        <v>-3.03012132149423+6.83584416824993i</v>
      </c>
      <c r="EE109" s="181" t="str">
        <f t="shared" ca="1" si="159"/>
        <v>-1.45875389287393+7.33365105493816i</v>
      </c>
      <c r="EF109" s="181" t="str">
        <f t="shared" ca="1" si="160"/>
        <v>0.183502760535347+7.47507374227481i</v>
      </c>
      <c r="EG109" s="181" t="str">
        <f t="shared" ca="1" si="161"/>
        <v>1.81684196151854+7.25323969012716i</v>
      </c>
      <c r="EH109" s="181" t="str">
        <f t="shared" ca="1" si="162"/>
        <v>3.36189038305935+6.67892908839909i</v>
      </c>
      <c r="EI109" s="181" t="str">
        <f t="shared" ca="1" si="163"/>
        <v>4.74356525389491+5.78005098572767i</v>
      </c>
      <c r="EJ109" s="181" t="str">
        <f t="shared" ca="1" si="164"/>
        <v>5.89472306134473+4.60028702861257i</v>
      </c>
      <c r="EK109" s="181" t="str">
        <f t="shared" ca="1" si="165"/>
        <v>6.75942243998808+3.1969687194835i</v>
      </c>
      <c r="EL109" s="181" t="str">
        <f t="shared" ca="1" si="166"/>
        <v>7.2956426837081+1.63829134992128i</v>
      </c>
      <c r="EM109" s="181" t="str">
        <f t="shared" ca="1" si="167"/>
        <v>7.47732577300003+3.0045414786711E-13i</v>
      </c>
      <c r="EN109" s="181"/>
      <c r="EO109" s="181"/>
      <c r="EP109" s="181"/>
    </row>
    <row r="110" spans="1:146" ht="16" thickBot="1">
      <c r="A110" s="215">
        <f t="shared" si="168"/>
        <v>1.9531249999999998E-4</v>
      </c>
      <c r="B110" s="214">
        <v>10</v>
      </c>
      <c r="C110" s="188">
        <f t="shared" si="169"/>
        <v>2000</v>
      </c>
      <c r="D110" s="187">
        <f t="shared" si="170"/>
        <v>12566.370614359172</v>
      </c>
      <c r="E110" s="187" t="str">
        <f t="shared" si="171"/>
        <v>12566.3706143592i</v>
      </c>
      <c r="F110" s="187" t="e">
        <f t="shared" si="172"/>
        <v>#REF!</v>
      </c>
      <c r="G110" s="187" t="str">
        <f t="shared" si="173"/>
        <v>-2.99425919819284-0.530752442601886i</v>
      </c>
      <c r="H110" s="187" t="e">
        <f t="shared" si="38"/>
        <v>#REF!</v>
      </c>
      <c r="I110" s="187" t="e">
        <f t="shared" si="174"/>
        <v>#REF!</v>
      </c>
      <c r="J110" s="213" t="str">
        <f ca="1">IMPRODUCT(1/N_FFT2,Y100)</f>
        <v>0.0202897672751024+0.000493483375971203i</v>
      </c>
      <c r="K110" s="212" t="e">
        <f t="shared" si="175"/>
        <v>#REF!</v>
      </c>
      <c r="N110" s="204">
        <f t="shared" ca="1" si="176"/>
        <v>7.5227677841380221</v>
      </c>
      <c r="O110" s="181">
        <f t="shared" ca="1" si="39"/>
        <v>-7.4772322158619779</v>
      </c>
      <c r="P110" s="181" t="str">
        <f t="shared" ca="1" si="40"/>
        <v>-7.25314893677921+1.81681922898862i</v>
      </c>
      <c r="Q110" s="181" t="str">
        <f t="shared" ca="1" si="41"/>
        <v>-6.59433008963925+3.52474286704755i</v>
      </c>
      <c r="R110" s="181" t="str">
        <f t="shared" ca="1" si="42"/>
        <v>-5.54026362488329+5.02140225203273i</v>
      </c>
      <c r="S110" s="181" t="str">
        <f t="shared" ca="1" si="43"/>
        <v>-4.15412764450812+6.21709137161886i</v>
      </c>
      <c r="T110" s="181" t="str">
        <f t="shared" ca="1" si="44"/>
        <v>-2.51900366498135+7.04014361684013i</v>
      </c>
      <c r="U110" s="181" t="str">
        <f t="shared" ca="1" si="45"/>
        <v>-0.732896919378821+7.44122729900715i</v>
      </c>
      <c r="V110" s="181" t="str">
        <f t="shared" ca="1" si="46"/>
        <v>1.09713783064636+7.39630246748258i</v>
      </c>
      <c r="W110" s="181" t="str">
        <f t="shared" ca="1" si="47"/>
        <v>2.86141288895688+6.9080618040689i</v>
      </c>
      <c r="X110" s="181" t="str">
        <f t="shared" ca="1" si="48"/>
        <v>4.45418203051737+6.00576923041007i</v>
      </c>
      <c r="Y110" s="181" t="str">
        <f t="shared" ca="1" si="49"/>
        <v>5.77997866508195+4.74350590187487i</v>
      </c>
      <c r="Z110" s="181" t="str">
        <f t="shared" ca="1" si="50"/>
        <v>6.75933786533691+3.19692871865277i</v>
      </c>
      <c r="AA110" s="181" t="str">
        <f t="shared" ca="1" si="51"/>
        <v>7.33355929547426+1.45873564078189i</v>
      </c>
      <c r="AB110" s="181" t="str">
        <f t="shared" ca="1" si="52"/>
        <v>7.46822556219388-0.366890395238365i</v>
      </c>
      <c r="AC110" s="181" t="str">
        <f t="shared" ca="1" si="53"/>
        <v>7.15526510699464-2.17052594053819i</v>
      </c>
      <c r="AD110" s="181" t="str">
        <f t="shared" ca="1" si="54"/>
        <v>6.41343599516054-3.84406560114462i</v>
      </c>
      <c r="AE110" s="181" t="str">
        <f t="shared" ca="1" si="55"/>
        <v>5.28720160434253-5.28720160434251i</v>
      </c>
      <c r="AF110" s="181" t="str">
        <f t="shared" ca="1" si="56"/>
        <v>3.84406560114464-6.41343599516053i</v>
      </c>
      <c r="AG110" s="181" t="str">
        <f t="shared" ca="1" si="57"/>
        <v>2.17052594053814-7.15526510699466i</v>
      </c>
      <c r="AH110" s="181" t="str">
        <f t="shared" ca="1" si="58"/>
        <v>0.366890395238387-7.46822556219387i</v>
      </c>
      <c r="AI110" s="181" t="str">
        <f t="shared" ca="1" si="59"/>
        <v>-1.45873564078187-7.33355929547426i</v>
      </c>
      <c r="AJ110" s="181" t="str">
        <f t="shared" ca="1" si="60"/>
        <v>-3.19692871865275-6.75933786533692i</v>
      </c>
      <c r="AK110" s="181" t="str">
        <f t="shared" ca="1" si="61"/>
        <v>-4.74350590187491-5.77997866508191i</v>
      </c>
      <c r="AL110" s="181" t="str">
        <f t="shared" ca="1" si="62"/>
        <v>-6.00576923041005-4.45418203051739i</v>
      </c>
      <c r="AM110" s="181" t="str">
        <f t="shared" ca="1" si="63"/>
        <v>-6.90806180406889-2.8614128889569i</v>
      </c>
      <c r="AN110" s="181" t="str">
        <f t="shared" ca="1" si="64"/>
        <v>-7.39630246748258-1.09713783064631i</v>
      </c>
      <c r="AO110" s="181" t="str">
        <f t="shared" ca="1" si="65"/>
        <v>-7.44122729900715+0.732896919378871i</v>
      </c>
      <c r="AP110" s="181" t="str">
        <f t="shared" ca="1" si="66"/>
        <v>-7.04014361684014+2.51900366498133i</v>
      </c>
      <c r="AQ110" s="181" t="str">
        <f t="shared" ca="1" si="67"/>
        <v>-6.21709137161887+4.1541276445081i</v>
      </c>
      <c r="AR110" s="181" t="str">
        <f t="shared" ca="1" si="68"/>
        <v>-6.21709137161887+4.1541276445081i</v>
      </c>
      <c r="AS110" s="181" t="str">
        <f t="shared" ca="1" si="69"/>
        <v>-3.52474286704755+6.59433008963926i</v>
      </c>
      <c r="AT110" s="181" t="str">
        <f t="shared" ca="1" si="70"/>
        <v>-1.81681922898862+7.25314893677921i</v>
      </c>
      <c r="AU110" s="181" t="str">
        <f t="shared" ca="1" si="71"/>
        <v>-2.22125910045547E-14+7.47723221586198i</v>
      </c>
      <c r="AV110" s="181" t="str">
        <f t="shared" ca="1" si="72"/>
        <v>1.81681922898865+7.2531489367792i</v>
      </c>
      <c r="AW110" s="181" t="str">
        <f t="shared" ca="1" si="73"/>
        <v>3.52474286704757+6.59433008963924i</v>
      </c>
      <c r="AX110" s="181" t="str">
        <f t="shared" ca="1" si="74"/>
        <v>5.02140225203272+5.54026362488329i</v>
      </c>
      <c r="AY110" s="181" t="str">
        <f t="shared" ca="1" si="75"/>
        <v>6.21709137161884+4.15412764450814i</v>
      </c>
      <c r="AZ110" s="181" t="str">
        <f t="shared" ca="1" si="76"/>
        <v>7.04014361684014+2.5190036649813i</v>
      </c>
      <c r="BA110" s="181" t="str">
        <f t="shared" ca="1" si="77"/>
        <v>7.44122729900715+0.732896919378842i</v>
      </c>
      <c r="BB110" s="181" t="str">
        <f t="shared" ca="1" si="78"/>
        <v>7.39630246748258-1.09713783064634i</v>
      </c>
      <c r="BC110" s="181" t="str">
        <f t="shared" ca="1" si="79"/>
        <v>6.90806180406891-2.86141288895687i</v>
      </c>
      <c r="BD110" s="181" t="str">
        <f t="shared" ca="1" si="80"/>
        <v>6.00576923041008-4.45418203051736i</v>
      </c>
      <c r="BE110" s="181" t="str">
        <f t="shared" ca="1" si="81"/>
        <v>4.74350590187494-5.77997866508189i</v>
      </c>
      <c r="BF110" s="181" t="str">
        <f t="shared" ca="1" si="82"/>
        <v>3.19692871865286-6.75933786533687i</v>
      </c>
      <c r="BG110" s="181" t="str">
        <f t="shared" ca="1" si="83"/>
        <v>1.45873564078198-7.33355929547424i</v>
      </c>
      <c r="BH110" s="181" t="str">
        <f t="shared" ca="1" si="84"/>
        <v>-0.36689039523827-7.46822556219388i</v>
      </c>
      <c r="BI110" s="181" t="str">
        <f t="shared" ca="1" si="85"/>
        <v>-2.17052594053803-7.15526510699469i</v>
      </c>
      <c r="BJ110" s="181" t="str">
        <f t="shared" ca="1" si="86"/>
        <v>-3.84406560114447-6.41343599516063i</v>
      </c>
      <c r="BK110" s="181" t="str">
        <f t="shared" ca="1" si="87"/>
        <v>-5.28720160434239-5.28720160434265i</v>
      </c>
      <c r="BL110" s="181" t="str">
        <f t="shared" ca="1" si="88"/>
        <v>-6.41343599516044-3.84406560114478i</v>
      </c>
      <c r="BM110" s="181" t="str">
        <f t="shared" ca="1" si="89"/>
        <v>-7.15526510699458-2.17052594053838i</v>
      </c>
      <c r="BN110" s="181" t="str">
        <f t="shared" ca="1" si="90"/>
        <v>-7.46822556219387-0.366890395238635i</v>
      </c>
      <c r="BO110" s="181" t="str">
        <f t="shared" ca="1" si="91"/>
        <v>-7.33355929547431+1.45873564078163i</v>
      </c>
      <c r="BP110" s="181" t="str">
        <f t="shared" ca="1" si="92"/>
        <v>-6.75933786533702+3.19692871865253i</v>
      </c>
      <c r="BQ110" s="181" t="str">
        <f t="shared" ca="1" si="93"/>
        <v>-5.77997866508212+4.74350590187466i</v>
      </c>
      <c r="BR110" s="181" t="str">
        <f t="shared" ca="1" si="94"/>
        <v>-4.45418203051766+6.00576923040986i</v>
      </c>
      <c r="BS110" s="181" t="str">
        <f t="shared" ca="1" si="95"/>
        <v>-2.8614128889572+6.90806180406876i</v>
      </c>
      <c r="BT110" s="181" t="str">
        <f t="shared" ca="1" si="96"/>
        <v>-1.0971378306467+7.39630246748253i</v>
      </c>
      <c r="BU110" s="181" t="str">
        <f t="shared" ca="1" si="97"/>
        <v>0.732896919379218+7.44122729900711i</v>
      </c>
      <c r="BV110" s="181" t="str">
        <f t="shared" ca="1" si="98"/>
        <v>2.51900366498166+7.04014361684002i</v>
      </c>
      <c r="BW110" s="181" t="str">
        <f t="shared" ca="1" si="99"/>
        <v>4.15412764450838+6.21709137161868i</v>
      </c>
      <c r="BX110" s="181" t="str">
        <f t="shared" ca="1" si="100"/>
        <v>5.5402636248835+5.0214022520325i</v>
      </c>
      <c r="BY110" s="181" t="str">
        <f t="shared" ca="1" si="101"/>
        <v>6.59433008963938+3.52474286704731i</v>
      </c>
      <c r="BZ110" s="181" t="str">
        <f t="shared" ca="1" si="102"/>
        <v>7.25314893677928+1.81681922898836i</v>
      </c>
      <c r="CA110" s="181" t="str">
        <f t="shared" ca="1" si="103"/>
        <v>7.47723221586198-2.47783934892358E-13i</v>
      </c>
      <c r="CB110" s="181" t="str">
        <f t="shared" ca="1" si="104"/>
        <v>7.25314893677916-1.81681922898884i</v>
      </c>
      <c r="CC110" s="181" t="str">
        <f t="shared" ca="1" si="105"/>
        <v>6.59433008963914-3.52474286704776i</v>
      </c>
      <c r="CD110" s="181" t="str">
        <f t="shared" ca="1" si="106"/>
        <v>5.54026362488315-5.02140225203287i</v>
      </c>
      <c r="CE110" s="181" t="str">
        <f t="shared" ca="1" si="107"/>
        <v>4.15412764450796-6.21709137161896i</v>
      </c>
      <c r="CF110" s="181" t="str">
        <f t="shared" ca="1" si="108"/>
        <v>2.51900366498118-7.04014361684019i</v>
      </c>
      <c r="CG110" s="181" t="str">
        <f t="shared" ca="1" si="109"/>
        <v>0.732896919378712-7.44122729900716i</v>
      </c>
      <c r="CH110" s="181" t="str">
        <f t="shared" ca="1" si="110"/>
        <v>-1.09713783064647-7.39630246748256i</v>
      </c>
      <c r="CI110" s="181" t="str">
        <f t="shared" ca="1" si="111"/>
        <v>-2.86141288895699-6.90806180406885i</v>
      </c>
      <c r="CJ110" s="181" t="str">
        <f t="shared" ca="1" si="112"/>
        <v>-4.45418203051746-6.00576923041i</v>
      </c>
      <c r="CK110" s="181" t="str">
        <f t="shared" ca="1" si="113"/>
        <v>-5.77997866508198-4.74350590187484i</v>
      </c>
      <c r="CL110" s="181" t="str">
        <f t="shared" ca="1" si="114"/>
        <v>-6.75933786533693-3.19692871865275i</v>
      </c>
      <c r="CM110" s="181" t="str">
        <f t="shared" ca="1" si="115"/>
        <v>-7.33355929547426-1.45873564078186i</v>
      </c>
      <c r="CN110" s="181" t="str">
        <f t="shared" ca="1" si="116"/>
        <v>-7.46822556219387+0.3668903952384i</v>
      </c>
      <c r="CO110" s="181" t="str">
        <f t="shared" ca="1" si="117"/>
        <v>-7.15526510699465+2.17052594053815i</v>
      </c>
      <c r="CP110" s="181" t="str">
        <f t="shared" ca="1" si="118"/>
        <v>-6.41343599516056+3.84406560114458i</v>
      </c>
      <c r="CQ110" s="181" t="str">
        <f t="shared" ca="1" si="119"/>
        <v>-5.28720160434255+5.28720160434249i</v>
      </c>
      <c r="CR110" s="181" t="str">
        <f t="shared" ca="1" si="120"/>
        <v>-3.84406560114467+6.41343599516051i</v>
      </c>
      <c r="CS110" s="181" t="str">
        <f t="shared" ca="1" si="121"/>
        <v>-2.17052594053825+7.15526510699462i</v>
      </c>
      <c r="CT110" s="181" t="str">
        <f t="shared" ca="1" si="122"/>
        <v>-0.366890395238504+7.46822556219387i</v>
      </c>
      <c r="CU110" s="181" t="str">
        <f t="shared" ca="1" si="123"/>
        <v>1.45873564078175+7.33355929547428i</v>
      </c>
      <c r="CV110" s="181" t="str">
        <f t="shared" ca="1" si="124"/>
        <v>3.19692871865265+6.75933786533697i</v>
      </c>
      <c r="CW110" s="181" t="str">
        <f t="shared" ca="1" si="125"/>
        <v>4.74350590187476+5.77997866508203i</v>
      </c>
      <c r="CX110" s="181" t="str">
        <f t="shared" ca="1" si="126"/>
        <v>6.00576923040994+4.45418203051755i</v>
      </c>
      <c r="CY110" s="181" t="str">
        <f t="shared" ca="1" si="127"/>
        <v>6.90806180406882+2.86141288895708i</v>
      </c>
      <c r="CZ110" s="181" t="str">
        <f t="shared" ca="1" si="128"/>
        <v>7.39630246748254+1.09713783064657i</v>
      </c>
      <c r="DA110" s="181" t="str">
        <f t="shared" ca="1" si="129"/>
        <v>7.44122729900717-0.732896919378608i</v>
      </c>
      <c r="DB110" s="181" t="str">
        <f t="shared" ca="1" si="130"/>
        <v>7.04014361684022-2.51900366498107i</v>
      </c>
      <c r="DC110" s="181" t="str">
        <f t="shared" ca="1" si="131"/>
        <v>6.21709137161902-4.15412764450787i</v>
      </c>
      <c r="DD110" s="181" t="str">
        <f t="shared" ca="1" si="132"/>
        <v>5.02140225203295-5.54026362488308i</v>
      </c>
      <c r="DE110" s="181" t="str">
        <f t="shared" ca="1" si="133"/>
        <v>3.52474286704785-6.5943300896391i</v>
      </c>
      <c r="DF110" s="181" t="str">
        <f t="shared" ca="1" si="134"/>
        <v>1.81681922898896-7.25314893677913i</v>
      </c>
      <c r="DG110" s="181" t="str">
        <f t="shared" ca="1" si="135"/>
        <v>3.65488006208346E-13-7.47723221586198i</v>
      </c>
      <c r="DH110" s="181" t="str">
        <f t="shared" ca="1" si="136"/>
        <v>-1.81681922898897-7.25314893677912i</v>
      </c>
      <c r="DI110" s="181" t="str">
        <f t="shared" ca="1" si="137"/>
        <v>-3.52474286704786-6.59433008963909i</v>
      </c>
      <c r="DJ110" s="181" t="str">
        <f t="shared" ca="1" si="138"/>
        <v>-5.02140225203296-5.54026362488307i</v>
      </c>
      <c r="DK110" s="181" t="str">
        <f t="shared" ca="1" si="139"/>
        <v>-6.21709137161903-4.15412764450787i</v>
      </c>
      <c r="DL110" s="181" t="str">
        <f t="shared" ca="1" si="140"/>
        <v>-7.04014361684022-2.51900366498106i</v>
      </c>
      <c r="DM110" s="181" t="str">
        <f t="shared" ca="1" si="141"/>
        <v>-7.44122729900717-0.732896919378595i</v>
      </c>
      <c r="DN110" s="181" t="str">
        <f t="shared" ca="1" si="142"/>
        <v>-7.39630246748254+1.09713783064659i</v>
      </c>
      <c r="DO110" s="181" t="str">
        <f t="shared" ca="1" si="143"/>
        <v>-6.90806180406881+2.86141288895709i</v>
      </c>
      <c r="DP110" s="181" t="str">
        <f t="shared" ca="1" si="144"/>
        <v>-6.00576923040993+4.45418203051756i</v>
      </c>
      <c r="DQ110" s="181" t="str">
        <f t="shared" ca="1" si="145"/>
        <v>-4.74350590187475+5.77997866508204i</v>
      </c>
      <c r="DR110" s="181" t="str">
        <f t="shared" ca="1" si="146"/>
        <v>-3.19692871865263+6.75933786533698i</v>
      </c>
      <c r="DS110" s="181" t="str">
        <f t="shared" ca="1" si="147"/>
        <v>-1.45873564078174+7.33355929547428i</v>
      </c>
      <c r="DT110" s="181" t="str">
        <f t="shared" ca="1" si="148"/>
        <v>0.366890395238518+7.46822556219387i</v>
      </c>
      <c r="DU110" s="181" t="str">
        <f t="shared" ca="1" si="149"/>
        <v>2.17052594053826+7.15526510699462i</v>
      </c>
      <c r="DV110" s="181" t="str">
        <f t="shared" ca="1" si="150"/>
        <v>3.84406560114468+6.4134359951605i</v>
      </c>
      <c r="DW110" s="181" t="str">
        <f t="shared" ca="1" si="151"/>
        <v>5.28720160434257+5.28720160434247i</v>
      </c>
      <c r="DX110" s="181" t="str">
        <f t="shared" ca="1" si="152"/>
        <v>6.41343599516057+3.84406560114457i</v>
      </c>
      <c r="DY110" s="181" t="str">
        <f t="shared" ca="1" si="153"/>
        <v>7.15526510699466+2.17052594053814i</v>
      </c>
      <c r="DZ110" s="181" t="str">
        <f t="shared" ca="1" si="154"/>
        <v>7.46822556219387+0.366890395238388i</v>
      </c>
      <c r="EA110" s="181" t="str">
        <f t="shared" ca="1" si="155"/>
        <v>7.33355929547426-1.45873564078187i</v>
      </c>
      <c r="EB110" s="181" t="str">
        <f t="shared" ca="1" si="156"/>
        <v>6.75933786533692-3.19692871865275i</v>
      </c>
      <c r="EC110" s="181" t="str">
        <f t="shared" ca="1" si="157"/>
        <v>5.77997866508196-4.74350590187485i</v>
      </c>
      <c r="ED110" s="181" t="str">
        <f t="shared" ca="1" si="158"/>
        <v>4.45418203051745-6.00576923041001i</v>
      </c>
      <c r="EE110" s="181" t="str">
        <f t="shared" ca="1" si="159"/>
        <v>2.86141288895697-6.90806180406886i</v>
      </c>
      <c r="EF110" s="181" t="str">
        <f t="shared" ca="1" si="160"/>
        <v>1.09713783064645-7.39630246748256i</v>
      </c>
      <c r="EG110" s="181" t="str">
        <f t="shared" ca="1" si="161"/>
        <v>-0.732896919378725-7.44122729900716i</v>
      </c>
      <c r="EH110" s="181" t="str">
        <f t="shared" ca="1" si="162"/>
        <v>-2.51900366498118-7.04014361684019i</v>
      </c>
      <c r="EI110" s="181" t="str">
        <f t="shared" ca="1" si="163"/>
        <v>-4.15412764450797-6.21709137161896i</v>
      </c>
      <c r="EJ110" s="181" t="str">
        <f t="shared" ca="1" si="164"/>
        <v>-5.54026362488316-5.02140225203286i</v>
      </c>
      <c r="EK110" s="181" t="str">
        <f t="shared" ca="1" si="165"/>
        <v>-6.59433008963915-3.52474286704774i</v>
      </c>
      <c r="EL110" s="181" t="str">
        <f t="shared" ca="1" si="166"/>
        <v>-7.25314893677916-1.81681922898885i</v>
      </c>
      <c r="EM110" s="181" t="str">
        <f t="shared" ca="1" si="167"/>
        <v>-7.47723221586198-2.48237155055383E-13i</v>
      </c>
      <c r="EN110" s="181"/>
      <c r="EO110" s="181"/>
      <c r="EP110" s="181"/>
    </row>
    <row r="111" spans="1:146" ht="16" thickBot="1">
      <c r="A111" s="215">
        <f t="shared" si="168"/>
        <v>2.1484374999999997E-4</v>
      </c>
      <c r="B111" s="214">
        <v>11</v>
      </c>
      <c r="C111" s="188">
        <f t="shared" si="169"/>
        <v>2200</v>
      </c>
      <c r="D111" s="187">
        <f t="shared" si="170"/>
        <v>13823.00767579509</v>
      </c>
      <c r="E111" s="187" t="str">
        <f t="shared" si="171"/>
        <v>13823.0076757951i</v>
      </c>
      <c r="F111" s="187" t="e">
        <f t="shared" si="172"/>
        <v>#REF!</v>
      </c>
      <c r="G111" s="187" t="str">
        <f t="shared" si="173"/>
        <v>-3.04782637897075-0.589369016615823i</v>
      </c>
      <c r="H111" s="187" t="e">
        <f t="shared" si="38"/>
        <v>#REF!</v>
      </c>
      <c r="I111" s="187" t="e">
        <f t="shared" si="174"/>
        <v>#REF!</v>
      </c>
      <c r="J111" s="213" t="str">
        <f ca="1">IMPRODUCT(1/N_FFT2,Z100)</f>
        <v>0.444434424309934+0.00443042761979719i</v>
      </c>
      <c r="K111" s="212" t="e">
        <f t="shared" si="175"/>
        <v>#REF!</v>
      </c>
      <c r="N111" s="204">
        <f t="shared" ca="1" si="176"/>
        <v>7.5228737064254414</v>
      </c>
      <c r="O111" s="181">
        <f t="shared" ca="1" si="39"/>
        <v>-7.4771262935745586</v>
      </c>
      <c r="P111" s="181" t="str">
        <f t="shared" ca="1" si="40"/>
        <v>-7.20627536267693+1.99424497174734i</v>
      </c>
      <c r="Q111" s="181" t="str">
        <f t="shared" ca="1" si="41"/>
        <v>-6.41334514258419+3.84401114620598i</v>
      </c>
      <c r="R111" s="181" t="str">
        <f t="shared" ca="1" si="42"/>
        <v>-5.15578173753925+5.41528690698109i</v>
      </c>
      <c r="S111" s="181" t="str">
        <f t="shared" ca="1" si="43"/>
        <v>-3.52469293562692+6.5942366745216i</v>
      </c>
      <c r="T111" s="181" t="str">
        <f t="shared" ca="1" si="44"/>
        <v>-1.63824764373176+7.29544805120778i</v>
      </c>
      <c r="U111" s="181" t="str">
        <f t="shared" ca="1" si="45"/>
        <v>0.366885197878112+7.46811976749449i</v>
      </c>
      <c r="V111" s="181" t="str">
        <f t="shared" ca="1" si="46"/>
        <v>2.34543798895078+7.09974212560221i</v>
      </c>
      <c r="W111" s="181" t="str">
        <f t="shared" ca="1" si="47"/>
        <v>4.1540687972382+6.21700330045562i</v>
      </c>
      <c r="X111" s="181" t="str">
        <f t="shared" ca="1" si="48"/>
        <v>5.66174617594092+4.88385583829851i</v>
      </c>
      <c r="Y111" s="181" t="str">
        <f t="shared" ca="1" si="49"/>
        <v>6.75924211272318+3.19688343103928i</v>
      </c>
      <c r="Z111" s="181" t="str">
        <f t="shared" ca="1" si="50"/>
        <v>7.3670453663775+1.27830363364883i</v>
      </c>
      <c r="AA111" s="181" t="str">
        <f t="shared" ca="1" si="51"/>
        <v>7.44112188676449-0.732886537179112i</v>
      </c>
      <c r="AB111" s="181" t="str">
        <f t="shared" ca="1" si="52"/>
        <v>6.97610498788294-2.69098064060276i</v>
      </c>
      <c r="AC111" s="181" t="str">
        <f t="shared" ca="1" si="53"/>
        <v>6.00568415283105-4.45411893268445i</v>
      </c>
      <c r="AD111" s="181" t="str">
        <f t="shared" ca="1" si="54"/>
        <v>4.60016430256812-5.89456580245245i</v>
      </c>
      <c r="AE111" s="181" t="str">
        <f t="shared" ca="1" si="55"/>
        <v>2.86137235425234-6.90796394463553i</v>
      </c>
      <c r="AF111" s="181" t="str">
        <f t="shared" ca="1" si="56"/>
        <v>0.915280078146266-7.42089482398266i</v>
      </c>
      <c r="AG111" s="181" t="str">
        <f t="shared" ca="1" si="57"/>
        <v>-1.09712228861884-7.39619769164398i</v>
      </c>
      <c r="AH111" s="181" t="str">
        <f t="shared" ca="1" si="58"/>
        <v>-3.03004048418938-6.83566180221325i</v>
      </c>
      <c r="AI111" s="181" t="str">
        <f t="shared" ca="1" si="59"/>
        <v>-4.74343870548713-5.7798967860465i</v>
      </c>
      <c r="AJ111" s="181" t="str">
        <f t="shared" ca="1" si="60"/>
        <v>-6.11318490364295-4.30539056810598i</v>
      </c>
      <c r="AK111" s="181" t="str">
        <f t="shared" ca="1" si="61"/>
        <v>-7.04004388633904-2.51896798083746i</v>
      </c>
      <c r="AL111" s="181" t="str">
        <f t="shared" ca="1" si="62"/>
        <v>-7.45686669596321-0.550051532766451i</v>
      </c>
      <c r="AM111" s="181" t="str">
        <f t="shared" ca="1" si="63"/>
        <v>-7.33345540845389+1.45871497636873i</v>
      </c>
      <c r="AN111" s="181" t="str">
        <f t="shared" ca="1" si="64"/>
        <v>-6.67875090852875+3.36180069484947i</v>
      </c>
      <c r="AO111" s="181" t="str">
        <f t="shared" ca="1" si="65"/>
        <v>-5.54018514164519+5.02133111897213i</v>
      </c>
      <c r="AP111" s="181" t="str">
        <f t="shared" ca="1" si="66"/>
        <v>-4.00024477065761+6.3170768069488i</v>
      </c>
      <c r="AQ111" s="181" t="str">
        <f t="shared" ca="1" si="67"/>
        <v>-2.17049519292115+7.15516374568537i</v>
      </c>
      <c r="AR111" s="181" t="str">
        <f t="shared" ca="1" si="68"/>
        <v>-2.17049519292115+7.15516374568537i</v>
      </c>
      <c r="AS111" s="181" t="str">
        <f t="shared" ca="1" si="69"/>
        <v>1.81679349197213+7.25304618885002i</v>
      </c>
      <c r="AT111" s="181" t="str">
        <f t="shared" ca="1" si="70"/>
        <v>3.68546203317669+6.50575031891612i</v>
      </c>
      <c r="AU111" s="181" t="str">
        <f t="shared" ca="1" si="71"/>
        <v>5.2871267059748+5.28712670597481i</v>
      </c>
      <c r="AV111" s="181" t="str">
        <f t="shared" ca="1" si="72"/>
        <v>6.5057503189161+3.68546203317671i</v>
      </c>
      <c r="AW111" s="181" t="str">
        <f t="shared" ca="1" si="73"/>
        <v>7.25304618885001+1.81679349197216i</v>
      </c>
      <c r="AX111" s="181" t="str">
        <f t="shared" ca="1" si="74"/>
        <v>7.47487432292881-0.183497865065292i</v>
      </c>
      <c r="AY111" s="181" t="str">
        <f t="shared" ca="1" si="75"/>
        <v>7.15516374568537-2.17049519292112i</v>
      </c>
      <c r="AZ111" s="181" t="str">
        <f t="shared" ca="1" si="76"/>
        <v>6.31707680694878-4.00024477065764i</v>
      </c>
      <c r="BA111" s="181" t="str">
        <f t="shared" ca="1" si="77"/>
        <v>5.02133111897191-5.54018514164539i</v>
      </c>
      <c r="BB111" s="181" t="str">
        <f t="shared" ca="1" si="78"/>
        <v>3.36180069484975-6.67875090852861i</v>
      </c>
      <c r="BC111" s="181" t="str">
        <f t="shared" ca="1" si="79"/>
        <v>1.45871497636882-7.33345540845387i</v>
      </c>
      <c r="BD111" s="181" t="str">
        <f t="shared" ca="1" si="80"/>
        <v>-0.550051532766505-7.45686669596321i</v>
      </c>
      <c r="BE111" s="181" t="str">
        <f t="shared" ca="1" si="81"/>
        <v>-2.51896798083772-7.04004388633895i</v>
      </c>
      <c r="BF111" s="181" t="str">
        <f t="shared" ca="1" si="82"/>
        <v>-4.30539056810578-6.11318490364309i</v>
      </c>
      <c r="BG111" s="181" t="str">
        <f t="shared" ca="1" si="83"/>
        <v>-5.77989678604649-4.74343870548714i</v>
      </c>
      <c r="BH111" s="181" t="str">
        <f t="shared" ca="1" si="84"/>
        <v>-6.83566180221331-3.03004048418927i</v>
      </c>
      <c r="BI111" s="181" t="str">
        <f t="shared" ca="1" si="85"/>
        <v>-7.39619769164392-1.09712228861924i</v>
      </c>
      <c r="BJ111" s="181" t="str">
        <f t="shared" ca="1" si="86"/>
        <v>-7.42089482398268+0.915280078146086i</v>
      </c>
      <c r="BK111" s="181" t="str">
        <f t="shared" ca="1" si="87"/>
        <v>-6.9079639446355+2.8613723542524i</v>
      </c>
      <c r="BL111" s="181" t="str">
        <f t="shared" ca="1" si="88"/>
        <v>-5.89456580245233+4.60016430256828i</v>
      </c>
      <c r="BM111" s="181" t="str">
        <f t="shared" ca="1" si="89"/>
        <v>-4.45411893268471+6.00568415283085i</v>
      </c>
      <c r="BN111" s="181" t="str">
        <f t="shared" ca="1" si="90"/>
        <v>-2.69098064060285+6.9761049878829i</v>
      </c>
      <c r="BO111" s="181" t="str">
        <f t="shared" ca="1" si="91"/>
        <v>-0.732886537179054+7.4411218867645i</v>
      </c>
      <c r="BP111" s="181" t="str">
        <f t="shared" ca="1" si="92"/>
        <v>1.2783036336491+7.36704536637746i</v>
      </c>
      <c r="BQ111" s="181" t="str">
        <f t="shared" ca="1" si="93"/>
        <v>3.19688343103906+6.75924211272329i</v>
      </c>
      <c r="BR111" s="181" t="str">
        <f t="shared" ca="1" si="94"/>
        <v>4.88385583829849+5.66174617594093i</v>
      </c>
      <c r="BS111" s="181" t="str">
        <f t="shared" ca="1" si="95"/>
        <v>6.21700330045569+4.15406879723809i</v>
      </c>
      <c r="BT111" s="181" t="str">
        <f t="shared" ca="1" si="96"/>
        <v>7.09974212560232+2.34543798895044i</v>
      </c>
      <c r="BU111" s="181" t="str">
        <f t="shared" ca="1" si="97"/>
        <v>7.46811976749448+0.36688519787828i</v>
      </c>
      <c r="BV111" s="181" t="str">
        <f t="shared" ca="1" si="98"/>
        <v>7.29544805120778-1.63824764373173i</v>
      </c>
      <c r="BW111" s="181" t="str">
        <f t="shared" ca="1" si="99"/>
        <v>6.5942366745215-3.52469293562711i</v>
      </c>
      <c r="BX111" s="181" t="str">
        <f t="shared" ca="1" si="100"/>
        <v>5.41528690698132-5.155781737539i</v>
      </c>
      <c r="BY111" s="181" t="str">
        <f t="shared" ca="1" si="101"/>
        <v>3.84401114620608-6.41334514258413i</v>
      </c>
      <c r="BZ111" s="181" t="str">
        <f t="shared" ca="1" si="102"/>
        <v>1.99424497174725-7.20627536267695i</v>
      </c>
      <c r="CA111" s="181" t="str">
        <f t="shared" ca="1" si="103"/>
        <v>-2.73886671713427E-13-7.47712629357456i</v>
      </c>
      <c r="CB111" s="181" t="str">
        <f t="shared" ca="1" si="104"/>
        <v>-1.99424497174709-7.206275362677i</v>
      </c>
      <c r="CC111" s="181" t="str">
        <f t="shared" ca="1" si="105"/>
        <v>-3.84401114620591-6.41334514258423i</v>
      </c>
      <c r="CD111" s="181" t="str">
        <f t="shared" ca="1" si="106"/>
        <v>-5.41528690698119-5.15578173753914i</v>
      </c>
      <c r="CE111" s="181" t="str">
        <f t="shared" ca="1" si="107"/>
        <v>-6.59423667452177-3.5246929356266i</v>
      </c>
      <c r="CF111" s="181" t="str">
        <f t="shared" ca="1" si="108"/>
        <v>-7.29544805120774-1.63824764373193i</v>
      </c>
      <c r="CG111" s="181" t="str">
        <f t="shared" ca="1" si="109"/>
        <v>-7.46811976749449+0.366885197878097i</v>
      </c>
      <c r="CH111" s="181" t="str">
        <f t="shared" ca="1" si="110"/>
        <v>-7.09974212560215+2.34543798895096i</v>
      </c>
      <c r="CI111" s="181" t="str">
        <f t="shared" ca="1" si="111"/>
        <v>-6.21700330045579+4.15406879723793i</v>
      </c>
      <c r="CJ111" s="181" t="str">
        <f t="shared" ca="1" si="112"/>
        <v>-4.88385583829863+5.66174617594081i</v>
      </c>
      <c r="CK111" s="181" t="str">
        <f t="shared" ca="1" si="113"/>
        <v>-3.19688343103924+6.7592421127232i</v>
      </c>
      <c r="CL111" s="181" t="str">
        <f t="shared" ca="1" si="114"/>
        <v>-1.27830363364855+7.36704536637755i</v>
      </c>
      <c r="CM111" s="181" t="str">
        <f t="shared" ca="1" si="115"/>
        <v>0.732886537178859+7.44112188676452i</v>
      </c>
      <c r="CN111" s="181" t="str">
        <f t="shared" ca="1" si="116"/>
        <v>2.69098064060267+6.97610498788298i</v>
      </c>
      <c r="CO111" s="181" t="str">
        <f t="shared" ca="1" si="117"/>
        <v>4.45411893268456+6.00568415283096i</v>
      </c>
      <c r="CP111" s="181" t="str">
        <f t="shared" ca="1" si="118"/>
        <v>5.89456580245267+4.60016430256785i</v>
      </c>
      <c r="CQ111" s="181" t="str">
        <f t="shared" ca="1" si="119"/>
        <v>6.90796394463543+2.86137235425257i</v>
      </c>
      <c r="CR111" s="181" t="str">
        <f t="shared" ca="1" si="120"/>
        <v>7.42089482398266+0.915280078146296i</v>
      </c>
      <c r="CS111" s="181" t="str">
        <f t="shared" ca="1" si="121"/>
        <v>7.39619769164395-1.09712228861904i</v>
      </c>
      <c r="CT111" s="181" t="str">
        <f t="shared" ca="1" si="122"/>
        <v>6.83566180221338-3.0300404841891i</v>
      </c>
      <c r="CU111" s="181" t="str">
        <f t="shared" ca="1" si="123"/>
        <v>5.77989678604661-4.74343870548699i</v>
      </c>
      <c r="CV111" s="181" t="str">
        <f t="shared" ca="1" si="124"/>
        <v>4.30539056810594-6.11318490364298i</v>
      </c>
      <c r="CW111" s="181" t="str">
        <f t="shared" ca="1" si="125"/>
        <v>2.51896798083719-7.04004388633913i</v>
      </c>
      <c r="CX111" s="181" t="str">
        <f t="shared" ca="1" si="126"/>
        <v>0.550051532766701-7.45686669596319i</v>
      </c>
      <c r="CY111" s="181" t="str">
        <f t="shared" ca="1" si="127"/>
        <v>-1.45871497636864-7.33345540845391i</v>
      </c>
      <c r="CZ111" s="181" t="str">
        <f t="shared" ca="1" si="128"/>
        <v>-3.36180069484957-6.6787509085287i</v>
      </c>
      <c r="DA111" s="181" t="str">
        <f t="shared" ca="1" si="129"/>
        <v>-5.02133111897233-5.54018514164501i</v>
      </c>
      <c r="DB111" s="181" t="str">
        <f t="shared" ca="1" si="130"/>
        <v>-6.31707680694868-4.0002447706578i</v>
      </c>
      <c r="DC111" s="181" t="str">
        <f t="shared" ca="1" si="131"/>
        <v>-7.15516374568536-2.17049519292117i</v>
      </c>
      <c r="DD111" s="181" t="str">
        <f t="shared" ca="1" si="132"/>
        <v>-7.47487432292882-0.183497865065103i</v>
      </c>
      <c r="DE111" s="181" t="str">
        <f t="shared" ca="1" si="133"/>
        <v>-7.25304618885009+1.81679349197181i</v>
      </c>
      <c r="DF111" s="181" t="str">
        <f t="shared" ca="1" si="134"/>
        <v>-6.5057503189162+3.68546203317654i</v>
      </c>
      <c r="DG111" s="181" t="str">
        <f t="shared" ca="1" si="135"/>
        <v>-5.28712670597477+5.28712670597484i</v>
      </c>
      <c r="DH111" s="181" t="str">
        <f t="shared" ca="1" si="136"/>
        <v>-3.68546203317648+6.50575031891624i</v>
      </c>
      <c r="DI111" s="181" t="str">
        <f t="shared" ca="1" si="137"/>
        <v>-1.81679349197246+7.25304618884993i</v>
      </c>
      <c r="DJ111" s="181" t="str">
        <f t="shared" ca="1" si="138"/>
        <v>0.183497865065181+7.47487432292882i</v>
      </c>
      <c r="DK111" s="181" t="str">
        <f t="shared" ca="1" si="139"/>
        <v>2.17049519292125+7.15516374568534i</v>
      </c>
      <c r="DL111" s="181" t="str">
        <f t="shared" ca="1" si="140"/>
        <v>4.00024477065789+6.31707680694862i</v>
      </c>
      <c r="DM111" s="181" t="str">
        <f t="shared" ca="1" si="141"/>
        <v>5.54018514164506+5.02133111897227i</v>
      </c>
      <c r="DN111" s="181" t="str">
        <f t="shared" ca="1" si="142"/>
        <v>6.67875090852874+3.3618006948495i</v>
      </c>
      <c r="DO111" s="181" t="str">
        <f t="shared" ca="1" si="143"/>
        <v>7.33345540845392+1.45871497636854i</v>
      </c>
      <c r="DP111" s="181" t="str">
        <f t="shared" ca="1" si="144"/>
        <v>7.45686669596324-0.550051532766037i</v>
      </c>
      <c r="DQ111" s="181" t="str">
        <f t="shared" ca="1" si="145"/>
        <v>7.0400438863391-2.5189679808373i</v>
      </c>
      <c r="DR111" s="181" t="str">
        <f t="shared" ca="1" si="146"/>
        <v>6.11318490364294-4.305390568106i</v>
      </c>
      <c r="DS111" s="181" t="str">
        <f t="shared" ca="1" si="147"/>
        <v>4.74343870548693-5.77989678604666i</v>
      </c>
      <c r="DT111" s="181" t="str">
        <f t="shared" ca="1" si="148"/>
        <v>3.03004048418968-6.83566180221313i</v>
      </c>
      <c r="DU111" s="181" t="str">
        <f t="shared" ca="1" si="149"/>
        <v>1.09712228861896-7.39619769164397i</v>
      </c>
      <c r="DV111" s="181" t="str">
        <f t="shared" ca="1" si="150"/>
        <v>-0.915280078146378-7.42089482398264i</v>
      </c>
      <c r="DW111" s="181" t="str">
        <f t="shared" ca="1" si="151"/>
        <v>-2.86137235425264-6.9079639446354i</v>
      </c>
      <c r="DX111" s="181" t="str">
        <f t="shared" ca="1" si="152"/>
        <v>-4.60016430256791-5.89456580245262i</v>
      </c>
      <c r="DY111" s="181" t="str">
        <f t="shared" ca="1" si="153"/>
        <v>-6.00568415283102-4.45411893268448i</v>
      </c>
      <c r="DZ111" s="181" t="str">
        <f t="shared" ca="1" si="154"/>
        <v>-6.976104987883-2.69098064060259i</v>
      </c>
      <c r="EA111" s="181" t="str">
        <f t="shared" ca="1" si="155"/>
        <v>-7.44112188676453-0.732886537178781i</v>
      </c>
      <c r="EB111" s="181" t="str">
        <f t="shared" ca="1" si="156"/>
        <v>-7.36704536637754+1.27830363364863i</v>
      </c>
      <c r="EC111" s="181" t="str">
        <f t="shared" ca="1" si="157"/>
        <v>-6.75924211272317+3.1968834310393i</v>
      </c>
      <c r="ED111" s="181" t="str">
        <f t="shared" ca="1" si="158"/>
        <v>-5.66174617594074+4.8838558382987i</v>
      </c>
      <c r="EE111" s="181" t="str">
        <f t="shared" ca="1" si="159"/>
        <v>-4.15406879723847+6.21700330045544i</v>
      </c>
      <c r="EF111" s="181" t="str">
        <f t="shared" ca="1" si="160"/>
        <v>-2.34543798895091+7.09974212560216i</v>
      </c>
      <c r="EG111" s="181" t="str">
        <f t="shared" ca="1" si="161"/>
        <v>-0.366885197878019+7.4681197674945i</v>
      </c>
      <c r="EH111" s="181" t="str">
        <f t="shared" ca="1" si="162"/>
        <v>1.638247643732+7.29544805120772i</v>
      </c>
      <c r="EI111" s="181" t="str">
        <f t="shared" ca="1" si="163"/>
        <v>3.52469293562669+6.59423667452172i</v>
      </c>
      <c r="EJ111" s="181" t="str">
        <f t="shared" ca="1" si="164"/>
        <v>5.15578173753922+5.41528690698111i</v>
      </c>
      <c r="EK111" s="181" t="str">
        <f t="shared" ca="1" si="165"/>
        <v>6.41334514258428+3.84401114620582i</v>
      </c>
      <c r="EL111" s="181" t="str">
        <f t="shared" ca="1" si="166"/>
        <v>7.20627536267702+1.99424497174701i</v>
      </c>
      <c r="EM111" s="181" t="str">
        <f t="shared" ca="1" si="167"/>
        <v>7.47712629357456+1.9602114468958E-13i</v>
      </c>
      <c r="EN111" s="181"/>
      <c r="EO111" s="181"/>
      <c r="EP111" s="181"/>
    </row>
    <row r="112" spans="1:146" ht="16" thickBot="1">
      <c r="A112" s="215">
        <f t="shared" si="168"/>
        <v>2.3437499999999996E-4</v>
      </c>
      <c r="B112" s="214">
        <v>12</v>
      </c>
      <c r="C112" s="188">
        <f t="shared" si="169"/>
        <v>2400</v>
      </c>
      <c r="D112" s="187">
        <f t="shared" si="170"/>
        <v>15079.644737231007</v>
      </c>
      <c r="E112" s="187" t="str">
        <f t="shared" si="171"/>
        <v>15079.644737231i</v>
      </c>
      <c r="F112" s="187" t="e">
        <f t="shared" si="172"/>
        <v>#REF!</v>
      </c>
      <c r="G112" s="187" t="str">
        <f t="shared" si="173"/>
        <v>-3.10473646643528-0.641924356006045i</v>
      </c>
      <c r="H112" s="187" t="e">
        <f t="shared" si="38"/>
        <v>#REF!</v>
      </c>
      <c r="I112" s="187" t="e">
        <f t="shared" si="174"/>
        <v>#REF!</v>
      </c>
      <c r="J112" s="213" t="str">
        <f ca="1">IMPRODUCT(1/N_FFT2,AA100)</f>
        <v>0.0381306182180845-0.000485169516197109i</v>
      </c>
      <c r="K112" s="212" t="e">
        <f t="shared" si="175"/>
        <v>#REF!</v>
      </c>
      <c r="N112" s="204">
        <f t="shared" ca="1" si="176"/>
        <v>7.5229923651291193</v>
      </c>
      <c r="O112" s="181">
        <f t="shared" ca="1" si="39"/>
        <v>-7.4770076348708807</v>
      </c>
      <c r="P112" s="181" t="str">
        <f t="shared" ca="1" si="40"/>
        <v>-7.15505019638563+2.17046074811764i</v>
      </c>
      <c r="Q112" s="181" t="str">
        <f t="shared" ca="1" si="41"/>
        <v>-6.21690463934926+4.15400287399456i</v>
      </c>
      <c r="R112" s="181" t="str">
        <f t="shared" ca="1" si="42"/>
        <v>-4.74336342920239+5.77980506162819i</v>
      </c>
      <c r="S112" s="181" t="str">
        <f t="shared" ca="1" si="43"/>
        <v>-2.86132694553239+6.90785431828782i</v>
      </c>
      <c r="T112" s="181" t="str">
        <f t="shared" ca="1" si="44"/>
        <v>-0.732874906592301+7.44100379943491i</v>
      </c>
      <c r="U112" s="181" t="str">
        <f t="shared" ca="1" si="45"/>
        <v>1.45869182720402+7.33333902974393i</v>
      </c>
      <c r="V112" s="181" t="str">
        <f t="shared" ca="1" si="46"/>
        <v>3.52463700030119+6.59413202688764i</v>
      </c>
      <c r="W112" s="181" t="str">
        <f t="shared" ca="1" si="47"/>
        <v>5.28704280160076+5.28704280160082i</v>
      </c>
      <c r="X112" s="181" t="str">
        <f t="shared" ca="1" si="48"/>
        <v>6.59413202688764+3.52463700030119i</v>
      </c>
      <c r="Y112" s="181" t="str">
        <f t="shared" ca="1" si="49"/>
        <v>7.33333902974393+1.45869182720402i</v>
      </c>
      <c r="Z112" s="181" t="str">
        <f t="shared" ca="1" si="50"/>
        <v>7.44100379943491-0.732874906592302i</v>
      </c>
      <c r="AA112" s="181" t="str">
        <f t="shared" ca="1" si="51"/>
        <v>6.90785431828782-2.86132694553239i</v>
      </c>
      <c r="AB112" s="181" t="str">
        <f t="shared" ca="1" si="52"/>
        <v>5.77980506162819-4.74336342920239i</v>
      </c>
      <c r="AC112" s="181" t="str">
        <f t="shared" ca="1" si="53"/>
        <v>4.15400287399458-6.21690463934925i</v>
      </c>
      <c r="AD112" s="181" t="str">
        <f t="shared" ca="1" si="54"/>
        <v>2.17046074811762-7.15505019638564i</v>
      </c>
      <c r="AE112" s="181" t="str">
        <f t="shared" ca="1" si="55"/>
        <v>1.37350402008674E-15-7.47700763487088i</v>
      </c>
      <c r="AF112" s="181" t="str">
        <f t="shared" ca="1" si="56"/>
        <v>-2.17046074811762-7.15505019638564i</v>
      </c>
      <c r="AG112" s="181" t="str">
        <f t="shared" ca="1" si="57"/>
        <v>-4.15400287399459-6.21690463934925i</v>
      </c>
      <c r="AH112" s="181" t="str">
        <f t="shared" ca="1" si="58"/>
        <v>-5.77980506162819-4.74336342920239i</v>
      </c>
      <c r="AI112" s="181" t="str">
        <f t="shared" ca="1" si="59"/>
        <v>-6.90785431828782-2.86132694553239i</v>
      </c>
      <c r="AJ112" s="181" t="str">
        <f t="shared" ca="1" si="60"/>
        <v>-7.44100379943491-0.732874906592301i</v>
      </c>
      <c r="AK112" s="181" t="str">
        <f t="shared" ca="1" si="61"/>
        <v>-7.33333902974393+1.45869182720402i</v>
      </c>
      <c r="AL112" s="181" t="str">
        <f t="shared" ca="1" si="62"/>
        <v>-6.59413202688764+3.52463700030119i</v>
      </c>
      <c r="AM112" s="181" t="str">
        <f t="shared" ca="1" si="63"/>
        <v>-5.28704280160082+5.28704280160076i</v>
      </c>
      <c r="AN112" s="181" t="str">
        <f t="shared" ca="1" si="64"/>
        <v>-3.52463700030119+6.59413202688764i</v>
      </c>
      <c r="AO112" s="181" t="str">
        <f t="shared" ca="1" si="65"/>
        <v>-1.45869182720402+7.33333902974393i</v>
      </c>
      <c r="AP112" s="181" t="str">
        <f t="shared" ca="1" si="66"/>
        <v>0.732874906592304+7.44100379943491i</v>
      </c>
      <c r="AQ112" s="181" t="str">
        <f t="shared" ca="1" si="67"/>
        <v>2.86132694553239+6.90785431828782i</v>
      </c>
      <c r="AR112" s="181" t="str">
        <f t="shared" ca="1" si="68"/>
        <v>2.86132694553239+6.90785431828782i</v>
      </c>
      <c r="AS112" s="181" t="str">
        <f t="shared" ca="1" si="69"/>
        <v>6.21690463934925+4.15400287399458i</v>
      </c>
      <c r="AT112" s="181" t="str">
        <f t="shared" ca="1" si="70"/>
        <v>7.15505019638564+2.17046074811761i</v>
      </c>
      <c r="AU112" s="181" t="str">
        <f t="shared" ca="1" si="71"/>
        <v>7.47700763487088+2.74700804017348E-15i</v>
      </c>
      <c r="AV112" s="181" t="str">
        <f t="shared" ca="1" si="72"/>
        <v>7.15505019638564-2.17046074811762i</v>
      </c>
      <c r="AW112" s="181" t="str">
        <f t="shared" ca="1" si="73"/>
        <v>6.21690463934912-4.15400287399478i</v>
      </c>
      <c r="AX112" s="181" t="str">
        <f t="shared" ca="1" si="74"/>
        <v>4.74336342920244-5.77980506162814i</v>
      </c>
      <c r="AY112" s="181" t="str">
        <f t="shared" ca="1" si="75"/>
        <v>2.86132694553204-6.90785431828797i</v>
      </c>
      <c r="AZ112" s="181" t="str">
        <f t="shared" ca="1" si="76"/>
        <v>0.732874906592296-7.44100379943491i</v>
      </c>
      <c r="BA112" s="181" t="str">
        <f t="shared" ca="1" si="77"/>
        <v>-1.45869182720373-7.33333902974399i</v>
      </c>
      <c r="BB112" s="181" t="str">
        <f t="shared" ca="1" si="78"/>
        <v>-3.52463700030133-6.59413202688756i</v>
      </c>
      <c r="BC112" s="181" t="str">
        <f t="shared" ca="1" si="79"/>
        <v>-5.28704280160066-5.28704280160092i</v>
      </c>
      <c r="BD112" s="181" t="str">
        <f t="shared" ca="1" si="80"/>
        <v>-6.59413202688774-3.524637000301i</v>
      </c>
      <c r="BE112" s="181" t="str">
        <f t="shared" ca="1" si="81"/>
        <v>-7.33333902974391-1.45869182720409i</v>
      </c>
      <c r="BF112" s="181" t="str">
        <f t="shared" ca="1" si="82"/>
        <v>-7.44100379943487+0.732874906592672i</v>
      </c>
      <c r="BG112" s="181" t="str">
        <f t="shared" ca="1" si="83"/>
        <v>-6.90785431828782+2.86132694553239i</v>
      </c>
      <c r="BH112" s="181" t="str">
        <f t="shared" ca="1" si="84"/>
        <v>-5.77980506162837+4.74336342920215i</v>
      </c>
      <c r="BI112" s="181" t="str">
        <f t="shared" ca="1" si="85"/>
        <v>-4.15400287399445+6.21690463934933i</v>
      </c>
      <c r="BJ112" s="181" t="str">
        <f t="shared" ca="1" si="86"/>
        <v>-2.17046074811783+7.15505019638557i</v>
      </c>
      <c r="BK112" s="181" t="str">
        <f t="shared" ca="1" si="87"/>
        <v>2.21670659997403E-13+7.47700763487088i</v>
      </c>
      <c r="BL112" s="181" t="str">
        <f t="shared" ca="1" si="88"/>
        <v>2.17046074811756+7.15505019638565i</v>
      </c>
      <c r="BM112" s="181" t="str">
        <f t="shared" ca="1" si="89"/>
        <v>4.15400287399483+6.21690463934908i</v>
      </c>
      <c r="BN112" s="181" t="str">
        <f t="shared" ca="1" si="90"/>
        <v>5.77980506162819+4.74336342920238i</v>
      </c>
      <c r="BO112" s="181" t="str">
        <f t="shared" ca="1" si="91"/>
        <v>6.90785431828771+2.86132694553266i</v>
      </c>
      <c r="BP112" s="181" t="str">
        <f t="shared" ca="1" si="92"/>
        <v>7.44100379943491+0.732874906592219i</v>
      </c>
      <c r="BQ112" s="181" t="str">
        <f t="shared" ca="1" si="93"/>
        <v>7.33333902974397-1.45869182720381i</v>
      </c>
      <c r="BR112" s="181" t="str">
        <f t="shared" ca="1" si="94"/>
        <v>6.59413202688753-3.5246370003014i</v>
      </c>
      <c r="BS112" s="181" t="str">
        <f t="shared" ca="1" si="95"/>
        <v>5.28704280160086-5.28704280160072i</v>
      </c>
      <c r="BT112" s="181" t="str">
        <f t="shared" ca="1" si="96"/>
        <v>3.52463700030093-6.59413202688778i</v>
      </c>
      <c r="BU112" s="181" t="str">
        <f t="shared" ca="1" si="97"/>
        <v>1.45869182720402-7.33333902974393i</v>
      </c>
      <c r="BV112" s="181" t="str">
        <f t="shared" ca="1" si="98"/>
        <v>-0.732874906591997-7.44100379943494i</v>
      </c>
      <c r="BW112" s="181" t="str">
        <f t="shared" ca="1" si="99"/>
        <v>-2.86132694553247-6.90785431828779i</v>
      </c>
      <c r="BX112" s="181" t="str">
        <f t="shared" ca="1" si="100"/>
        <v>-4.74336342920222-5.77980506162833i</v>
      </c>
      <c r="BY112" s="181" t="str">
        <f t="shared" ca="1" si="101"/>
        <v>-6.21690463934937-4.15400287399439i</v>
      </c>
      <c r="BZ112" s="181" t="str">
        <f t="shared" ca="1" si="102"/>
        <v>-7.15505019638559-2.17046074811777i</v>
      </c>
      <c r="CA112" s="181" t="str">
        <f t="shared" ca="1" si="103"/>
        <v>-7.47700763487088+3.13269991530472E-13i</v>
      </c>
      <c r="CB112" s="181" t="str">
        <f t="shared" ca="1" si="104"/>
        <v>-7.15505019638563+2.17046074811763i</v>
      </c>
      <c r="CC112" s="181" t="str">
        <f t="shared" ca="1" si="105"/>
        <v>-6.21690463934945+4.15400287399428i</v>
      </c>
      <c r="CD112" s="181" t="str">
        <f t="shared" ca="1" si="106"/>
        <v>-4.74336342920233+5.77980506162824i</v>
      </c>
      <c r="CE112" s="181" t="str">
        <f t="shared" ca="1" si="107"/>
        <v>-2.8613269455326+6.90785431828774i</v>
      </c>
      <c r="CF112" s="181" t="str">
        <f t="shared" ca="1" si="108"/>
        <v>-0.73287490659214+7.44100379943492i</v>
      </c>
      <c r="CG112" s="181" t="str">
        <f t="shared" ca="1" si="109"/>
        <v>1.45869182720388+7.33333902974396i</v>
      </c>
      <c r="CH112" s="181" t="str">
        <f t="shared" ca="1" si="110"/>
        <v>3.52463700030146+6.5941320268875i</v>
      </c>
      <c r="CI112" s="181" t="str">
        <f t="shared" ca="1" si="111"/>
        <v>5.28704280160076+5.28704280160082i</v>
      </c>
      <c r="CJ112" s="181" t="str">
        <f t="shared" ca="1" si="112"/>
        <v>6.59413202688746+3.52463700030153i</v>
      </c>
      <c r="CK112" s="181" t="str">
        <f t="shared" ca="1" si="113"/>
        <v>7.33333902974395+1.45869182720393i</v>
      </c>
      <c r="CL112" s="181" t="str">
        <f t="shared" ca="1" si="114"/>
        <v>7.44100379943493-0.732874906592088i</v>
      </c>
      <c r="CM112" s="181" t="str">
        <f t="shared" ca="1" si="115"/>
        <v>6.90785431828777-2.86132694553253i</v>
      </c>
      <c r="CN112" s="181" t="str">
        <f t="shared" ca="1" si="116"/>
        <v>5.77980506162828-4.74336342920227i</v>
      </c>
      <c r="CO112" s="181" t="str">
        <f t="shared" ca="1" si="117"/>
        <v>4.15400287399432-6.21690463934942i</v>
      </c>
      <c r="CP112" s="181" t="str">
        <f t="shared" ca="1" si="118"/>
        <v>2.17046074811768-7.15505019638562i</v>
      </c>
      <c r="CQ112" s="181" t="str">
        <f t="shared" ca="1" si="119"/>
        <v>3.65477028662605E-13-7.47700763487088i</v>
      </c>
      <c r="CR112" s="181" t="str">
        <f t="shared" ca="1" si="120"/>
        <v>-2.17046074811769-7.15505019638562i</v>
      </c>
      <c r="CS112" s="181" t="str">
        <f t="shared" ca="1" si="121"/>
        <v>-4.15400287399433-6.21690463934942i</v>
      </c>
      <c r="CT112" s="181" t="str">
        <f t="shared" ca="1" si="122"/>
        <v>-5.77980506162829-4.74336342920226i</v>
      </c>
      <c r="CU112" s="181" t="str">
        <f t="shared" ca="1" si="123"/>
        <v>-6.90785431828777-2.86132694553251i</v>
      </c>
      <c r="CV112" s="181" t="str">
        <f t="shared" ca="1" si="124"/>
        <v>-7.44100379943493-0.732874906592076i</v>
      </c>
      <c r="CW112" s="181" t="str">
        <f t="shared" ca="1" si="125"/>
        <v>-7.33333902974394+1.45869182720395i</v>
      </c>
      <c r="CX112" s="181" t="str">
        <f t="shared" ca="1" si="126"/>
        <v>-6.59413202688782+3.52463700030086i</v>
      </c>
      <c r="CY112" s="181" t="str">
        <f t="shared" ca="1" si="127"/>
        <v>-5.28704280160076+5.28704280160082i</v>
      </c>
      <c r="CZ112" s="181" t="str">
        <f t="shared" ca="1" si="128"/>
        <v>-3.52463700030145+6.5941320268875i</v>
      </c>
      <c r="DA112" s="181" t="str">
        <f t="shared" ca="1" si="129"/>
        <v>-1.45869182720387+7.33333902974396i</v>
      </c>
      <c r="DB112" s="181" t="str">
        <f t="shared" ca="1" si="130"/>
        <v>0.732874906592153+7.44100379943492i</v>
      </c>
      <c r="DC112" s="181" t="str">
        <f t="shared" ca="1" si="131"/>
        <v>2.86132694553261+6.90785431828773i</v>
      </c>
      <c r="DD112" s="181" t="str">
        <f t="shared" ca="1" si="132"/>
        <v>4.74336342920234+5.77980506162823i</v>
      </c>
      <c r="DE112" s="181" t="str">
        <f t="shared" ca="1" si="133"/>
        <v>6.21690463934945+4.15400287399427i</v>
      </c>
      <c r="DF112" s="181" t="str">
        <f t="shared" ca="1" si="134"/>
        <v>7.15505019638564+2.17046074811762i</v>
      </c>
      <c r="DG112" s="181" t="str">
        <f t="shared" ca="1" si="135"/>
        <v>7.47700763487088+3.00441364430437E-13i</v>
      </c>
      <c r="DH112" s="181" t="str">
        <f t="shared" ca="1" si="136"/>
        <v>7.15505019638559-2.17046074811778i</v>
      </c>
      <c r="DI112" s="181" t="str">
        <f t="shared" ca="1" si="137"/>
        <v>6.21690463934936-4.15400287399441i</v>
      </c>
      <c r="DJ112" s="181" t="str">
        <f t="shared" ca="1" si="138"/>
        <v>4.74336342920221-5.77980506162833i</v>
      </c>
      <c r="DK112" s="181" t="str">
        <f t="shared" ca="1" si="139"/>
        <v>2.86132694553245-6.9078543182878i</v>
      </c>
      <c r="DL112" s="181" t="str">
        <f t="shared" ca="1" si="140"/>
        <v>0.732874906592011-7.44100379943494i</v>
      </c>
      <c r="DM112" s="181" t="str">
        <f t="shared" ca="1" si="141"/>
        <v>-1.45869182720404-7.33333902974393i</v>
      </c>
      <c r="DN112" s="181" t="str">
        <f t="shared" ca="1" si="142"/>
        <v>-3.52463700030094-6.59413202688777i</v>
      </c>
      <c r="DO112" s="181" t="str">
        <f t="shared" ca="1" si="143"/>
        <v>-5.28704280160088-5.2870428016007i</v>
      </c>
      <c r="DP112" s="181" t="str">
        <f t="shared" ca="1" si="144"/>
        <v>-6.59413202688753-3.52463700030139i</v>
      </c>
      <c r="DQ112" s="181" t="str">
        <f t="shared" ca="1" si="145"/>
        <v>-7.33333902974398-1.45869182720378i</v>
      </c>
      <c r="DR112" s="181" t="str">
        <f t="shared" ca="1" si="146"/>
        <v>-7.44100379943491+0.732874906592244i</v>
      </c>
      <c r="DS112" s="181" t="str">
        <f t="shared" ca="1" si="147"/>
        <v>-6.90785431828771+2.86132694553267i</v>
      </c>
      <c r="DT112" s="181" t="str">
        <f t="shared" ca="1" si="148"/>
        <v>-5.77980506162819+4.74336342920239i</v>
      </c>
      <c r="DU112" s="181" t="str">
        <f t="shared" ca="1" si="149"/>
        <v>-4.15400287399481+6.2169046393491i</v>
      </c>
      <c r="DV112" s="181" t="str">
        <f t="shared" ca="1" si="150"/>
        <v>-2.17046074811756+7.15505019638565i</v>
      </c>
      <c r="DW112" s="181" t="str">
        <f t="shared" ca="1" si="151"/>
        <v>-2.08842032897369E-13+7.47700763487088i</v>
      </c>
      <c r="DX112" s="181" t="str">
        <f t="shared" ca="1" si="152"/>
        <v>2.17046074811782+7.15505019638558i</v>
      </c>
      <c r="DY112" s="181" t="str">
        <f t="shared" ca="1" si="153"/>
        <v>4.15400287399446+6.21690463934933i</v>
      </c>
      <c r="DZ112" s="181" t="str">
        <f t="shared" ca="1" si="154"/>
        <v>5.77980506162839+4.74336342920214i</v>
      </c>
      <c r="EA112" s="181" t="str">
        <f t="shared" ca="1" si="155"/>
        <v>6.90785431828782+2.86132694553239i</v>
      </c>
      <c r="EB112" s="181" t="str">
        <f t="shared" ca="1" si="156"/>
        <v>7.44100379943488+0.73287490659266i</v>
      </c>
      <c r="EC112" s="181" t="str">
        <f t="shared" ca="1" si="157"/>
        <v>7.33333902974391-1.45869182720413i</v>
      </c>
      <c r="ED112" s="181" t="str">
        <f t="shared" ca="1" si="158"/>
        <v>6.59413202688774-3.524637000301i</v>
      </c>
      <c r="EE112" s="181" t="str">
        <f t="shared" ca="1" si="159"/>
        <v>5.28704280160064-5.28704280160093i</v>
      </c>
      <c r="EF112" s="181" t="str">
        <f t="shared" ca="1" si="160"/>
        <v>3.52463700030133-6.59413202688756i</v>
      </c>
      <c r="EG112" s="181" t="str">
        <f t="shared" ca="1" si="161"/>
        <v>1.45869182720372-7.33333902974399i</v>
      </c>
      <c r="EH112" s="181" t="str">
        <f t="shared" ca="1" si="162"/>
        <v>-0.732874906592335-7.44100379943491i</v>
      </c>
      <c r="EI112" s="181" t="str">
        <f t="shared" ca="1" si="163"/>
        <v>-2.86132694553204-6.90785431828797i</v>
      </c>
      <c r="EJ112" s="181" t="str">
        <f t="shared" ca="1" si="164"/>
        <v>-4.74336342920246-5.77980506162813i</v>
      </c>
      <c r="EK112" s="181" t="str">
        <f t="shared" ca="1" si="165"/>
        <v>-6.21690463934912-4.15400287399478i</v>
      </c>
      <c r="EL112" s="181" t="str">
        <f t="shared" ca="1" si="166"/>
        <v>-7.15505019638568-2.17046074811747i</v>
      </c>
      <c r="EM112" s="181" t="str">
        <f t="shared" ca="1" si="167"/>
        <v>-7.47700763487088-1.172427013643E-13i</v>
      </c>
      <c r="EN112" s="181"/>
      <c r="EO112" s="181"/>
      <c r="EP112" s="181"/>
    </row>
    <row r="113" spans="1:146" ht="16" thickBot="1">
      <c r="A113" s="215">
        <f t="shared" si="168"/>
        <v>2.5390624999999995E-4</v>
      </c>
      <c r="B113" s="214">
        <v>13</v>
      </c>
      <c r="C113" s="188">
        <f t="shared" si="169"/>
        <v>2600</v>
      </c>
      <c r="D113" s="187">
        <f t="shared" si="170"/>
        <v>16336.281798666923</v>
      </c>
      <c r="E113" s="187" t="str">
        <f t="shared" si="171"/>
        <v>16336.2817986669i</v>
      </c>
      <c r="F113" s="187" t="e">
        <f t="shared" si="172"/>
        <v>#REF!</v>
      </c>
      <c r="G113" s="187" t="str">
        <f t="shared" si="173"/>
        <v>-3.1645924744984-0.688655332078934i</v>
      </c>
      <c r="H113" s="187" t="e">
        <f t="shared" si="38"/>
        <v>#REF!</v>
      </c>
      <c r="I113" s="187" t="e">
        <f t="shared" si="174"/>
        <v>#REF!</v>
      </c>
      <c r="J113" s="213" t="str">
        <f ca="1">IMPRODUCT(1/N_FFT2,AB100)</f>
        <v>-0.319065440285719-0.0044314918645957i</v>
      </c>
      <c r="K113" s="212" t="e">
        <f t="shared" si="175"/>
        <v>#REF!</v>
      </c>
      <c r="N113" s="204">
        <f t="shared" ca="1" si="176"/>
        <v>7.5231241797356994</v>
      </c>
      <c r="O113" s="181">
        <f t="shared" ca="1" si="39"/>
        <v>-7.4768758202643006</v>
      </c>
      <c r="P113" s="181" t="str">
        <f t="shared" ca="1" si="40"/>
        <v>-7.09950429413563+2.34535942004689i</v>
      </c>
      <c r="Q113" s="181" t="str">
        <f t="shared" ca="1" si="41"/>
        <v>-6.00548297078181+4.45396972590774i</v>
      </c>
      <c r="R113" s="181" t="str">
        <f t="shared" ca="1" si="42"/>
        <v>-4.3052463435222+6.11298012046838i</v>
      </c>
      <c r="S113" s="181" t="str">
        <f t="shared" ca="1" si="43"/>
        <v>-2.17042248435714+7.15492405767175i</v>
      </c>
      <c r="T113" s="181" t="str">
        <f t="shared" ca="1" si="44"/>
        <v>0.183491718142567+7.47462392505643i</v>
      </c>
      <c r="U113" s="181" t="str">
        <f t="shared" ca="1" si="45"/>
        <v>2.51888359892068+7.03980805468028i</v>
      </c>
      <c r="V113" s="181" t="str">
        <f t="shared" ca="1" si="46"/>
        <v>4.60001020347501+5.89436834271313i</v>
      </c>
      <c r="W113" s="181" t="str">
        <f t="shared" ca="1" si="47"/>
        <v>6.21679503950945+4.15392964172285i</v>
      </c>
      <c r="X113" s="181" t="str">
        <f t="shared" ca="1" si="48"/>
        <v>7.20603396249538+1.99417816732009i</v>
      </c>
      <c r="Y113" s="181" t="str">
        <f t="shared" ca="1" si="49"/>
        <v>7.46786959589031-0.366872907735247i</v>
      </c>
      <c r="Z113" s="181" t="str">
        <f t="shared" ca="1" si="50"/>
        <v>6.97587129808817-2.69089049650161i</v>
      </c>
      <c r="AA113" s="181" t="str">
        <f t="shared" ca="1" si="51"/>
        <v>5.77970316755939-4.74327980690122i</v>
      </c>
      <c r="AB113" s="181" t="str">
        <f t="shared" ca="1" si="52"/>
        <v>4.00011076803281-6.31686519367961i</v>
      </c>
      <c r="AC113" s="181" t="str">
        <f t="shared" ca="1" si="53"/>
        <v>1.81673263192217-7.25280322191097i</v>
      </c>
      <c r="AD113" s="181" t="str">
        <f t="shared" ca="1" si="54"/>
        <v>-0.550033106806646-7.45661690132124i</v>
      </c>
      <c r="AE113" s="181" t="str">
        <f t="shared" ca="1" si="55"/>
        <v>-2.86127650226626-6.90773253747073i</v>
      </c>
      <c r="AF113" s="181" t="str">
        <f t="shared" ca="1" si="56"/>
        <v>-4.8836922359344-5.66155651533454i</v>
      </c>
      <c r="AG113" s="181" t="str">
        <f t="shared" ca="1" si="57"/>
        <v>-6.41313030445994-3.84388237718983i</v>
      </c>
      <c r="AH113" s="181" t="str">
        <f t="shared" ca="1" si="58"/>
        <v>-7.29520366386544-1.63819276471885i</v>
      </c>
      <c r="AI113" s="181" t="str">
        <f t="shared" ca="1" si="59"/>
        <v>-7.44087261955169+0.73286198650156i</v>
      </c>
      <c r="AJ113" s="181" t="str">
        <f t="shared" ca="1" si="60"/>
        <v>-6.83543281706946+3.02993898205603i</v>
      </c>
      <c r="AK113" s="181" t="str">
        <f t="shared" ca="1" si="61"/>
        <v>-5.53999955316414+5.02116291137761i</v>
      </c>
      <c r="AL113" s="181" t="str">
        <f t="shared" ca="1" si="62"/>
        <v>-3.68533857533484+6.50553238534726i</v>
      </c>
      <c r="AM113" s="181" t="str">
        <f t="shared" ca="1" si="63"/>
        <v>-1.45866611144998+7.33320974791805i</v>
      </c>
      <c r="AN113" s="181" t="str">
        <f t="shared" ca="1" si="64"/>
        <v>0.915249417539215+7.42064623434827i</v>
      </c>
      <c r="AO113" s="181" t="str">
        <f t="shared" ca="1" si="65"/>
        <v>3.19677633989973+6.75901568753249i</v>
      </c>
      <c r="AP113" s="181" t="str">
        <f t="shared" ca="1" si="66"/>
        <v>5.15560902603644+5.41510550241678i</v>
      </c>
      <c r="AQ113" s="181" t="str">
        <f t="shared" ca="1" si="67"/>
        <v>6.59401577678312+3.52457486332582i</v>
      </c>
      <c r="AR113" s="181" t="str">
        <f t="shared" ca="1" si="68"/>
        <v>6.59401577678312+3.52457486332582i</v>
      </c>
      <c r="AS113" s="181" t="str">
        <f t="shared" ca="1" si="69"/>
        <v>7.3959499293291-1.0970855365512i</v>
      </c>
      <c r="AT113" s="181" t="str">
        <f t="shared" ca="1" si="70"/>
        <v>6.67852717968124-3.36168807921138i</v>
      </c>
      <c r="AU113" s="181" t="str">
        <f t="shared" ca="1" si="71"/>
        <v>5.28694959459876-5.28694959459847i</v>
      </c>
      <c r="AV113" s="181" t="str">
        <f t="shared" ca="1" si="72"/>
        <v>3.36168807921168-6.67852717968109i</v>
      </c>
      <c r="AW113" s="181" t="str">
        <f t="shared" ca="1" si="73"/>
        <v>1.09708553655088-7.39594992932915i</v>
      </c>
      <c r="AX113" s="181" t="str">
        <f t="shared" ca="1" si="74"/>
        <v>-1.27826081225885-7.36679858062485i</v>
      </c>
      <c r="AY113" s="181" t="str">
        <f t="shared" ca="1" si="75"/>
        <v>-3.52457486332593-6.59401577678307i</v>
      </c>
      <c r="AZ113" s="181" t="str">
        <f t="shared" ca="1" si="76"/>
        <v>-5.4151055024168-5.15560902603642i</v>
      </c>
      <c r="BA113" s="181" t="str">
        <f t="shared" ca="1" si="77"/>
        <v>-6.75901568753247-3.19677633989977i</v>
      </c>
      <c r="BB113" s="181" t="str">
        <f t="shared" ca="1" si="78"/>
        <v>-7.42064623434824-0.915249417539409i</v>
      </c>
      <c r="BC113" s="181" t="str">
        <f t="shared" ca="1" si="79"/>
        <v>-7.3332097479181+1.45866611144971i</v>
      </c>
      <c r="BD113" s="181" t="str">
        <f t="shared" ca="1" si="80"/>
        <v>-6.50553238534742+3.68533857533455i</v>
      </c>
      <c r="BE113" s="181" t="str">
        <f t="shared" ca="1" si="81"/>
        <v>-5.02116291137743+5.5399995531643i</v>
      </c>
      <c r="BF113" s="181" t="str">
        <f t="shared" ca="1" si="82"/>
        <v>-3.02993898205587+6.83543281706954i</v>
      </c>
      <c r="BG113" s="181" t="str">
        <f t="shared" ca="1" si="83"/>
        <v>-0.732861986501453+7.44087261955169i</v>
      </c>
      <c r="BH113" s="181" t="str">
        <f t="shared" ca="1" si="84"/>
        <v>1.63819276471881+7.29520366386545i</v>
      </c>
      <c r="BI113" s="181" t="str">
        <f t="shared" ca="1" si="85"/>
        <v>3.84388237718973+6.41313030446i</v>
      </c>
      <c r="BJ113" s="181" t="str">
        <f t="shared" ca="1" si="86"/>
        <v>5.66155651533441+4.88369223593455i</v>
      </c>
      <c r="BK113" s="181" t="str">
        <f t="shared" ca="1" si="87"/>
        <v>6.90773253747061+2.86127650226657i</v>
      </c>
      <c r="BL113" s="181" t="str">
        <f t="shared" ca="1" si="88"/>
        <v>7.45661690132127+0.550033106806314i</v>
      </c>
      <c r="BM113" s="181" t="str">
        <f t="shared" ca="1" si="89"/>
        <v>7.25280322191091-1.8167326319224i</v>
      </c>
      <c r="BN113" s="181" t="str">
        <f t="shared" ca="1" si="90"/>
        <v>6.31686519367956-4.00011076803289i</v>
      </c>
      <c r="BO113" s="181" t="str">
        <f t="shared" ca="1" si="91"/>
        <v>4.7432798069012-5.77970316755941i</v>
      </c>
      <c r="BP113" s="181" t="str">
        <f t="shared" ca="1" si="92"/>
        <v>2.69089049650166-6.97587129808815i</v>
      </c>
      <c r="BQ113" s="181" t="str">
        <f t="shared" ca="1" si="93"/>
        <v>0.366872907735438-7.46786959589029i</v>
      </c>
      <c r="BR113" s="181" t="str">
        <f t="shared" ca="1" si="94"/>
        <v>-1.99417816731983-7.20603396249545i</v>
      </c>
      <c r="BS113" s="181" t="str">
        <f t="shared" ca="1" si="95"/>
        <v>-4.15392964172255-6.21679503950964i</v>
      </c>
      <c r="BT113" s="181" t="str">
        <f t="shared" ca="1" si="96"/>
        <v>-5.89436834271328-4.60001020347482i</v>
      </c>
      <c r="BU113" s="181" t="str">
        <f t="shared" ca="1" si="97"/>
        <v>-7.03980805468034-2.51888359892051i</v>
      </c>
      <c r="BV113" s="181" t="str">
        <f t="shared" ca="1" si="98"/>
        <v>-7.47462392505643-0.183491718142462i</v>
      </c>
      <c r="BW113" s="181" t="str">
        <f t="shared" ca="1" si="99"/>
        <v>-7.15492405767176+2.17042248435711i</v>
      </c>
      <c r="BX113" s="181" t="str">
        <f t="shared" ca="1" si="100"/>
        <v>-6.11298012046844+4.30524634352212i</v>
      </c>
      <c r="BY113" s="181" t="str">
        <f t="shared" ca="1" si="101"/>
        <v>-4.45396972590792+6.00548297078168i</v>
      </c>
      <c r="BZ113" s="181" t="str">
        <f t="shared" ca="1" si="102"/>
        <v>-2.34535942004721+7.09950429413553i</v>
      </c>
      <c r="CA113" s="181" t="str">
        <f t="shared" ca="1" si="103"/>
        <v>3.26088241690231E-13+7.4768758202643i</v>
      </c>
      <c r="CB113" s="181" t="str">
        <f t="shared" ca="1" si="104"/>
        <v>2.34535942004712+7.09950429413556i</v>
      </c>
      <c r="CC113" s="181" t="str">
        <f t="shared" ca="1" si="105"/>
        <v>4.45396972590785+6.00548297078173i</v>
      </c>
      <c r="CD113" s="181" t="str">
        <f t="shared" ca="1" si="106"/>
        <v>6.11298012046839+4.3052463435222i</v>
      </c>
      <c r="CE113" s="181" t="str">
        <f t="shared" ca="1" si="107"/>
        <v>7.15492405767173+2.17042248435719i</v>
      </c>
      <c r="CF113" s="181" t="str">
        <f t="shared" ca="1" si="108"/>
        <v>7.47462392505644-0.183491718142371i</v>
      </c>
      <c r="CG113" s="181" t="str">
        <f t="shared" ca="1" si="109"/>
        <v>7.03980805468037-2.51888359892042i</v>
      </c>
      <c r="CH113" s="181" t="str">
        <f t="shared" ca="1" si="110"/>
        <v>5.89436834271288-4.60001020347534i</v>
      </c>
      <c r="CI113" s="181" t="str">
        <f t="shared" ca="1" si="111"/>
        <v>4.15392964172263-6.2167950395096i</v>
      </c>
      <c r="CJ113" s="181" t="str">
        <f t="shared" ca="1" si="112"/>
        <v>1.99417816731992-7.20603396249543i</v>
      </c>
      <c r="CK113" s="181" t="str">
        <f t="shared" ca="1" si="113"/>
        <v>-0.366872907735347-7.4678695958903i</v>
      </c>
      <c r="CL113" s="181" t="str">
        <f t="shared" ca="1" si="114"/>
        <v>-2.69089049650157-6.97587129808818i</v>
      </c>
      <c r="CM113" s="181" t="str">
        <f t="shared" ca="1" si="115"/>
        <v>-4.74327980690113-5.77970316755947i</v>
      </c>
      <c r="CN113" s="181" t="str">
        <f t="shared" ca="1" si="116"/>
        <v>-6.31686519367951-4.00011076803297i</v>
      </c>
      <c r="CO113" s="181" t="str">
        <f t="shared" ca="1" si="117"/>
        <v>-7.25280322191088-1.81673263192251i</v>
      </c>
      <c r="CP113" s="181" t="str">
        <f t="shared" ca="1" si="118"/>
        <v>-7.45661690132122+0.550033106806964i</v>
      </c>
      <c r="CQ113" s="181" t="str">
        <f t="shared" ca="1" si="119"/>
        <v>-6.90773253747064+2.86127650226649i</v>
      </c>
      <c r="CR113" s="181" t="str">
        <f t="shared" ca="1" si="120"/>
        <v>-5.66155651533447+4.88369223593448i</v>
      </c>
      <c r="CS113" s="181" t="str">
        <f t="shared" ca="1" si="121"/>
        <v>-3.84388237718979+6.41313030445996i</v>
      </c>
      <c r="CT113" s="181" t="str">
        <f t="shared" ca="1" si="122"/>
        <v>-1.63819276471891+7.29520366386543i</v>
      </c>
      <c r="CU113" s="181" t="str">
        <f t="shared" ca="1" si="123"/>
        <v>0.732861986501362+7.4408726195517i</v>
      </c>
      <c r="CV113" s="181" t="str">
        <f t="shared" ca="1" si="124"/>
        <v>3.02993898205579+6.83543281706958i</v>
      </c>
      <c r="CW113" s="181" t="str">
        <f t="shared" ca="1" si="125"/>
        <v>5.02116291137791+5.53999955316387i</v>
      </c>
      <c r="CX113" s="181" t="str">
        <f t="shared" ca="1" si="126"/>
        <v>6.50553238534738+3.68533857533462i</v>
      </c>
      <c r="CY113" s="181" t="str">
        <f t="shared" ca="1" si="127"/>
        <v>7.33320974791809+1.45866611144978i</v>
      </c>
      <c r="CZ113" s="181" t="str">
        <f t="shared" ca="1" si="128"/>
        <v>7.42064623434825-0.915249417539305i</v>
      </c>
      <c r="DA113" s="181" t="str">
        <f t="shared" ca="1" si="129"/>
        <v>6.7590156875325-3.19677633989969i</v>
      </c>
      <c r="DB113" s="181" t="str">
        <f t="shared" ca="1" si="130"/>
        <v>5.41510550241687-5.15560902603636i</v>
      </c>
      <c r="DC113" s="181" t="str">
        <f t="shared" ca="1" si="131"/>
        <v>3.52457486332599-6.59401577678303i</v>
      </c>
      <c r="DD113" s="181" t="str">
        <f t="shared" ca="1" si="132"/>
        <v>1.27826081225892-7.36679858062484i</v>
      </c>
      <c r="DE113" s="181" t="str">
        <f t="shared" ca="1" si="133"/>
        <v>-1.0970855365515-7.39594992932906i</v>
      </c>
      <c r="DF113" s="181" t="str">
        <f t="shared" ca="1" si="134"/>
        <v>-3.3616880792116-6.67852717968113i</v>
      </c>
      <c r="DG113" s="181" t="str">
        <f t="shared" ca="1" si="135"/>
        <v>-5.2869495945987-5.28694959459853i</v>
      </c>
      <c r="DH113" s="181" t="str">
        <f t="shared" ca="1" si="136"/>
        <v>-6.67852717968124-3.36168807921139i</v>
      </c>
      <c r="DI113" s="181" t="str">
        <f t="shared" ca="1" si="137"/>
        <v>-7.39594992932909-1.09708553655127i</v>
      </c>
      <c r="DJ113" s="181" t="str">
        <f t="shared" ca="1" si="138"/>
        <v>-7.36679858062493+1.27826081225842i</v>
      </c>
      <c r="DK113" s="181" t="str">
        <f t="shared" ca="1" si="139"/>
        <v>-6.59401577678327+3.52457486332554i</v>
      </c>
      <c r="DL113" s="181" t="str">
        <f t="shared" ca="1" si="140"/>
        <v>-5.15560902603673+5.41510550241652i</v>
      </c>
      <c r="DM113" s="181" t="str">
        <f t="shared" ca="1" si="141"/>
        <v>-3.1967763398995+6.75901568753259i</v>
      </c>
      <c r="DN113" s="181" t="str">
        <f t="shared" ca="1" si="142"/>
        <v>-0.915249417539073+7.42064623434828i</v>
      </c>
      <c r="DO113" s="181" t="str">
        <f t="shared" ca="1" si="143"/>
        <v>1.45866611145002+7.33320974791804i</v>
      </c>
      <c r="DP113" s="181" t="str">
        <f t="shared" ca="1" si="144"/>
        <v>3.68533857533484+6.50553238534725i</v>
      </c>
      <c r="DQ113" s="181" t="str">
        <f t="shared" ca="1" si="145"/>
        <v>5.53999955316403+5.02116291137774i</v>
      </c>
      <c r="DR113" s="181" t="str">
        <f t="shared" ca="1" si="146"/>
        <v>6.83543281706936+3.02993898205627i</v>
      </c>
      <c r="DS113" s="181" t="str">
        <f t="shared" ca="1" si="147"/>
        <v>7.44087261955166+0.732861986501869i</v>
      </c>
      <c r="DT113" s="181" t="str">
        <f t="shared" ca="1" si="148"/>
        <v>7.29520366386538-1.63819276471911i</v>
      </c>
      <c r="DU113" s="181" t="str">
        <f t="shared" ca="1" si="149"/>
        <v>6.41313030445982-3.84388237719002i</v>
      </c>
      <c r="DV113" s="181" t="str">
        <f t="shared" ca="1" si="150"/>
        <v>4.8836922359343-5.66155651533463i</v>
      </c>
      <c r="DW113" s="181" t="str">
        <f t="shared" ca="1" si="151"/>
        <v>2.86127650226625-6.90773253747074i</v>
      </c>
      <c r="DX113" s="181" t="str">
        <f t="shared" ca="1" si="152"/>
        <v>0.55003310680673-7.45661690132123i</v>
      </c>
      <c r="DY113" s="181" t="str">
        <f t="shared" ca="1" si="153"/>
        <v>-1.81673263192199-7.25280322191102i</v>
      </c>
      <c r="DZ113" s="181" t="str">
        <f t="shared" ca="1" si="154"/>
        <v>-4.00011076803256-6.31686519367976i</v>
      </c>
      <c r="EA113" s="181" t="str">
        <f t="shared" ca="1" si="155"/>
        <v>-5.77970316755915-4.74327980690152i</v>
      </c>
      <c r="EB113" s="181" t="str">
        <f t="shared" ca="1" si="156"/>
        <v>-6.97587129808828-2.69089049650133i</v>
      </c>
      <c r="EC113" s="181" t="str">
        <f t="shared" ca="1" si="157"/>
        <v>-7.46786959589032-0.366872907735112i</v>
      </c>
      <c r="ED113" s="181" t="str">
        <f t="shared" ca="1" si="158"/>
        <v>-7.20603396249537+1.99417816732013i</v>
      </c>
      <c r="EE113" s="181" t="str">
        <f t="shared" ca="1" si="159"/>
        <v>-6.21679503950945+4.15392964172284i</v>
      </c>
      <c r="EF113" s="181" t="str">
        <f t="shared" ca="1" si="160"/>
        <v>-4.60001020347515+5.89436834271302i</v>
      </c>
      <c r="EG113" s="181" t="str">
        <f t="shared" ca="1" si="161"/>
        <v>-2.51888359892088+7.03980805468021i</v>
      </c>
      <c r="EH113" s="181" t="str">
        <f t="shared" ca="1" si="162"/>
        <v>-0.183491718142879+7.47462392505643i</v>
      </c>
      <c r="EI113" s="181" t="str">
        <f t="shared" ca="1" si="163"/>
        <v>2.17042248435739+7.15492405767167i</v>
      </c>
      <c r="EJ113" s="181" t="str">
        <f t="shared" ca="1" si="164"/>
        <v>4.30524634352238+6.11298012046826i</v>
      </c>
      <c r="EK113" s="181" t="str">
        <f t="shared" ca="1" si="165"/>
        <v>6.00548297078187+4.45396972590766i</v>
      </c>
      <c r="EL113" s="181" t="str">
        <f t="shared" ca="1" si="166"/>
        <v>7.09950429413564+2.34535942004687i</v>
      </c>
      <c r="EM113" s="181" t="str">
        <f t="shared" ca="1" si="167"/>
        <v>7.4768758202643+9.1593088657219E-14i</v>
      </c>
      <c r="EN113" s="181"/>
      <c r="EO113" s="181"/>
      <c r="EP113" s="181"/>
    </row>
    <row r="114" spans="1:146" ht="16" thickBot="1">
      <c r="A114" s="215">
        <f t="shared" si="168"/>
        <v>2.7343749999999997E-4</v>
      </c>
      <c r="B114" s="214">
        <v>14</v>
      </c>
      <c r="C114" s="188">
        <f t="shared" si="169"/>
        <v>2800</v>
      </c>
      <c r="D114" s="187">
        <f t="shared" si="170"/>
        <v>17592.91886010284</v>
      </c>
      <c r="E114" s="187" t="str">
        <f t="shared" si="171"/>
        <v>17592.9188601028i</v>
      </c>
      <c r="F114" s="187" t="e">
        <f t="shared" si="172"/>
        <v>#REF!</v>
      </c>
      <c r="G114" s="187" t="str">
        <f t="shared" si="173"/>
        <v>-3.22699321051102-0.729723517738646i</v>
      </c>
      <c r="H114" s="187" t="e">
        <f t="shared" si="38"/>
        <v>#REF!</v>
      </c>
      <c r="I114" s="187" t="e">
        <f t="shared" si="174"/>
        <v>#REF!</v>
      </c>
      <c r="J114" s="213" t="str">
        <f ca="1">IMPRODUCT(1/N_FFT2,AC100)</f>
        <v>0.0202873308156445+0.00047685308268766i</v>
      </c>
      <c r="K114" s="212" t="e">
        <f t="shared" si="175"/>
        <v>#REF!</v>
      </c>
      <c r="N114" s="204">
        <f t="shared" ca="1" si="176"/>
        <v>7.523269621534479</v>
      </c>
      <c r="O114" s="181">
        <f t="shared" ca="1" si="39"/>
        <v>-7.476730378465521</v>
      </c>
      <c r="P114" s="181" t="str">
        <f t="shared" ca="1" si="40"/>
        <v>-7.03967111481781+2.51883460105441i</v>
      </c>
      <c r="Q114" s="181" t="str">
        <f t="shared" ca="1" si="41"/>
        <v>-5.77959073952858+4.74318753960083i</v>
      </c>
      <c r="R114" s="181" t="str">
        <f t="shared" ca="1" si="42"/>
        <v>-3.84380760516195+6.41300555486804i</v>
      </c>
      <c r="S114" s="181" t="str">
        <f t="shared" ca="1" si="43"/>
        <v>-1.45863773716264+7.33306710074265i</v>
      </c>
      <c r="T114" s="181" t="str">
        <f t="shared" ca="1" si="44"/>
        <v>1.09706419580708+7.39580606171818i</v>
      </c>
      <c r="U114" s="181" t="str">
        <f t="shared" ca="1" si="45"/>
        <v>3.52450630253644+6.59388750856808i</v>
      </c>
      <c r="V114" s="181" t="str">
        <f t="shared" ca="1" si="46"/>
        <v>5.53989178789966+5.02106523863523i</v>
      </c>
      <c r="W114" s="181" t="str">
        <f t="shared" ca="1" si="47"/>
        <v>6.90759816676966+2.86122084409952i</v>
      </c>
      <c r="X114" s="181" t="str">
        <f t="shared" ca="1" si="48"/>
        <v>7.46772432928254+0.366865771244478i</v>
      </c>
      <c r="Y114" s="181" t="str">
        <f t="shared" ca="1" si="49"/>
        <v>7.15478487854799-2.17038026483153i</v>
      </c>
      <c r="Z114" s="181" t="str">
        <f t="shared" ca="1" si="50"/>
        <v>6.00536615083364-4.45388308632936i</v>
      </c>
      <c r="AA114" s="181" t="str">
        <f t="shared" ca="1" si="51"/>
        <v>4.15384883858885-6.21667410907337i</v>
      </c>
      <c r="AB114" s="181" t="str">
        <f t="shared" ca="1" si="52"/>
        <v>1.81669729244774-7.25266213882063i</v>
      </c>
      <c r="AC114" s="181" t="str">
        <f t="shared" ca="1" si="53"/>
        <v>-0.73284773071234-7.44072787809492i</v>
      </c>
      <c r="AD114" s="181" t="str">
        <f t="shared" ca="1" si="54"/>
        <v>-3.19671415551782-6.75888420970363i</v>
      </c>
      <c r="AE114" s="181" t="str">
        <f t="shared" ca="1" si="55"/>
        <v>-5.28684675171644-5.28684675171642i</v>
      </c>
      <c r="AF114" s="181" t="str">
        <f t="shared" ca="1" si="56"/>
        <v>-6.75888420970362-3.19671415551786i</v>
      </c>
      <c r="AG114" s="181" t="str">
        <f t="shared" ca="1" si="57"/>
        <v>-7.44072787809492-0.73284773071231i</v>
      </c>
      <c r="AH114" s="181" t="str">
        <f t="shared" ca="1" si="58"/>
        <v>-7.25266213882063+1.81669729244776i</v>
      </c>
      <c r="AI114" s="181" t="str">
        <f t="shared" ca="1" si="59"/>
        <v>-6.2166741090734+4.15384883858881i</v>
      </c>
      <c r="AJ114" s="181" t="str">
        <f t="shared" ca="1" si="60"/>
        <v>-4.45388308632933+6.00536615083366i</v>
      </c>
      <c r="AK114" s="181" t="str">
        <f t="shared" ca="1" si="61"/>
        <v>-2.1703802648315+7.154784878548i</v>
      </c>
      <c r="AL114" s="181" t="str">
        <f t="shared" ca="1" si="62"/>
        <v>0.366865771244429+7.46772432928255i</v>
      </c>
      <c r="AM114" s="181" t="str">
        <f t="shared" ca="1" si="63"/>
        <v>2.86122084409954+6.90759816676966i</v>
      </c>
      <c r="AN114" s="181" t="str">
        <f t="shared" ca="1" si="64"/>
        <v>5.02106523863525+5.53989178789964i</v>
      </c>
      <c r="AO114" s="181" t="str">
        <f t="shared" ca="1" si="65"/>
        <v>6.59388750856808+3.52450630253642i</v>
      </c>
      <c r="AP114" s="181" t="str">
        <f t="shared" ca="1" si="66"/>
        <v>7.39580606171818+1.09706419580705i</v>
      </c>
      <c r="AQ114" s="181" t="str">
        <f t="shared" ca="1" si="67"/>
        <v>7.33306710074266-1.4586377371626i</v>
      </c>
      <c r="AR114" s="181" t="str">
        <f t="shared" ca="1" si="68"/>
        <v>7.33306710074266-1.4586377371626i</v>
      </c>
      <c r="AS114" s="181" t="str">
        <f t="shared" ca="1" si="69"/>
        <v>4.74318753960089-5.77959073952854i</v>
      </c>
      <c r="AT114" s="181" t="str">
        <f t="shared" ca="1" si="70"/>
        <v>2.51883460105435-7.03967111481783i</v>
      </c>
      <c r="AU114" s="181" t="str">
        <f t="shared" ca="1" si="71"/>
        <v>-1.82734052143817E-13-7.47673037846552i</v>
      </c>
      <c r="AV114" s="181" t="str">
        <f t="shared" ca="1" si="72"/>
        <v>-2.51883460105468-7.03967111481772i</v>
      </c>
      <c r="AW114" s="181" t="str">
        <f t="shared" ca="1" si="73"/>
        <v>-4.74318753960059-5.77959073952879i</v>
      </c>
      <c r="AX114" s="181" t="str">
        <f t="shared" ca="1" si="74"/>
        <v>-6.41300555486793-3.84380760516212i</v>
      </c>
      <c r="AY114" s="181" t="str">
        <f t="shared" ca="1" si="75"/>
        <v>-7.33306710074264-1.45863773716269i</v>
      </c>
      <c r="AZ114" s="181" t="str">
        <f t="shared" ca="1" si="76"/>
        <v>-7.39580606171817+1.09706419580711i</v>
      </c>
      <c r="BA114" s="181" t="str">
        <f t="shared" ca="1" si="77"/>
        <v>-6.59388750856798+3.52450630253661i</v>
      </c>
      <c r="BB114" s="181" t="str">
        <f t="shared" ca="1" si="78"/>
        <v>-5.02106523863505+5.53989178789982i</v>
      </c>
      <c r="BC114" s="181" t="str">
        <f t="shared" ca="1" si="79"/>
        <v>-2.86122084409984+6.90759816676953i</v>
      </c>
      <c r="BD114" s="181" t="str">
        <f t="shared" ca="1" si="80"/>
        <v>-0.366865771244674+7.46772432928253i</v>
      </c>
      <c r="BE114" s="181" t="str">
        <f t="shared" ca="1" si="81"/>
        <v>2.17038026483141+7.15478487854802i</v>
      </c>
      <c r="BF114" s="181" t="str">
        <f t="shared" ca="1" si="82"/>
        <v>4.45388308632939+6.00536615083362i</v>
      </c>
      <c r="BG114" s="181" t="str">
        <f t="shared" ca="1" si="83"/>
        <v>6.21667410907347+4.15384883858871i</v>
      </c>
      <c r="BH114" s="181" t="str">
        <f t="shared" ca="1" si="84"/>
        <v>7.25266213882069+1.81669729244749i</v>
      </c>
      <c r="BI114" s="181" t="str">
        <f t="shared" ca="1" si="85"/>
        <v>7.44072787809495-0.732847730711993i</v>
      </c>
      <c r="BJ114" s="181" t="str">
        <f t="shared" ca="1" si="86"/>
        <v>6.75888420970372-3.19671415551764i</v>
      </c>
      <c r="BK114" s="181" t="str">
        <f t="shared" ca="1" si="87"/>
        <v>5.2868467517165-5.28684675171636i</v>
      </c>
      <c r="BL114" s="181" t="str">
        <f t="shared" ca="1" si="88"/>
        <v>3.19671415551785-6.75888420970363i</v>
      </c>
      <c r="BM114" s="181" t="str">
        <f t="shared" ca="1" si="89"/>
        <v>0.732847730712201-7.44072787809494i</v>
      </c>
      <c r="BN114" s="181" t="str">
        <f t="shared" ca="1" si="90"/>
        <v>-1.816697292448-7.25266213882057i</v>
      </c>
      <c r="BO114" s="181" t="str">
        <f t="shared" ca="1" si="91"/>
        <v>-4.15384883858916-6.21667410907317i</v>
      </c>
      <c r="BP114" s="181" t="str">
        <f t="shared" ca="1" si="92"/>
        <v>-6.0053661508335-4.45388308632955i</v>
      </c>
      <c r="BQ114" s="181" t="str">
        <f t="shared" ca="1" si="93"/>
        <v>-7.15478487854796-2.17038026483162i</v>
      </c>
      <c r="BR114" s="181" t="str">
        <f t="shared" ca="1" si="94"/>
        <v>-7.46772432928254+0.366865771244466i</v>
      </c>
      <c r="BS114" s="181" t="str">
        <f t="shared" ca="1" si="95"/>
        <v>-6.90759816676962+2.86122084409963i</v>
      </c>
      <c r="BT114" s="181" t="str">
        <f t="shared" ca="1" si="96"/>
        <v>-5.53989178789946+5.02106523863545i</v>
      </c>
      <c r="BU114" s="181" t="str">
        <f t="shared" ca="1" si="97"/>
        <v>-3.52450630253678+6.59388750856789i</v>
      </c>
      <c r="BV114" s="181" t="str">
        <f t="shared" ca="1" si="98"/>
        <v>-1.09706419580733+7.39580606171814i</v>
      </c>
      <c r="BW114" s="181" t="str">
        <f t="shared" ca="1" si="99"/>
        <v>1.45863773716248+7.33306710074268i</v>
      </c>
      <c r="BX114" s="181" t="str">
        <f t="shared" ca="1" si="100"/>
        <v>3.84380760516193+6.41300555486805i</v>
      </c>
      <c r="BY114" s="181" t="str">
        <f t="shared" ca="1" si="101"/>
        <v>5.77959073952865+4.74318753960075i</v>
      </c>
      <c r="BZ114" s="181" t="str">
        <f t="shared" ca="1" si="102"/>
        <v>7.03967111481789+2.51883460105419i</v>
      </c>
      <c r="CA114" s="181" t="str">
        <f t="shared" ca="1" si="103"/>
        <v>7.47673037846552-3.65468104287635E-13i</v>
      </c>
      <c r="CB114" s="181" t="str">
        <f t="shared" ca="1" si="104"/>
        <v>7.0396711148179-2.51883460105415i</v>
      </c>
      <c r="CC114" s="181" t="str">
        <f t="shared" ca="1" si="105"/>
        <v>5.77959073952868-4.74318753960071i</v>
      </c>
      <c r="CD114" s="181" t="str">
        <f t="shared" ca="1" si="106"/>
        <v>3.84380760516197-6.41300555486803i</v>
      </c>
      <c r="CE114" s="181" t="str">
        <f t="shared" ca="1" si="107"/>
        <v>1.45863773716252-7.33306710074268i</v>
      </c>
      <c r="CF114" s="181" t="str">
        <f t="shared" ca="1" si="108"/>
        <v>-1.09706419580729-7.39580606171814i</v>
      </c>
      <c r="CG114" s="181" t="str">
        <f t="shared" ca="1" si="109"/>
        <v>-3.52450630253675-6.59388750856791i</v>
      </c>
      <c r="CH114" s="181" t="str">
        <f t="shared" ca="1" si="110"/>
        <v>-5.53989178789944-5.02106523863548i</v>
      </c>
      <c r="CI114" s="181" t="str">
        <f t="shared" ca="1" si="111"/>
        <v>-6.9075981667696-2.86122084409967i</v>
      </c>
      <c r="CJ114" s="181" t="str">
        <f t="shared" ca="1" si="112"/>
        <v>-7.46772432928254-0.366865771244505i</v>
      </c>
      <c r="CK114" s="181" t="str">
        <f t="shared" ca="1" si="113"/>
        <v>-7.15478487854797+2.17038026483158i</v>
      </c>
      <c r="CL114" s="181" t="str">
        <f t="shared" ca="1" si="114"/>
        <v>-6.00536615083352+4.45388308632952i</v>
      </c>
      <c r="CM114" s="181" t="str">
        <f t="shared" ca="1" si="115"/>
        <v>-4.15384883858855+6.21667410907357i</v>
      </c>
      <c r="CN114" s="181" t="str">
        <f t="shared" ca="1" si="116"/>
        <v>-1.81669729244804+7.25266213882055i</v>
      </c>
      <c r="CO114" s="181" t="str">
        <f t="shared" ca="1" si="117"/>
        <v>0.732847730712161+7.44072787809494i</v>
      </c>
      <c r="CP114" s="181" t="str">
        <f t="shared" ca="1" si="118"/>
        <v>3.19671415551782+6.75888420970364i</v>
      </c>
      <c r="CQ114" s="181" t="str">
        <f t="shared" ca="1" si="119"/>
        <v>5.28684675171648+5.28684675171638i</v>
      </c>
      <c r="CR114" s="181" t="str">
        <f t="shared" ca="1" si="120"/>
        <v>6.75888420970371+3.19671415551767i</v>
      </c>
      <c r="CS114" s="181" t="str">
        <f t="shared" ca="1" si="121"/>
        <v>7.44072787809495+0.732847730712032i</v>
      </c>
      <c r="CT114" s="181" t="str">
        <f t="shared" ca="1" si="122"/>
        <v>7.2526621388207-1.81669729244744i</v>
      </c>
      <c r="CU114" s="181" t="str">
        <f t="shared" ca="1" si="123"/>
        <v>6.21667410907349-4.15384883858868i</v>
      </c>
      <c r="CV114" s="181" t="str">
        <f t="shared" ca="1" si="124"/>
        <v>4.45388308632942-6.00536615083359i</v>
      </c>
      <c r="CW114" s="181" t="str">
        <f t="shared" ca="1" si="125"/>
        <v>2.17038026483144-7.15478487854802i</v>
      </c>
      <c r="CX114" s="181" t="str">
        <f t="shared" ca="1" si="126"/>
        <v>-0.366865771244635-7.46772432928253i</v>
      </c>
      <c r="CY114" s="181" t="str">
        <f t="shared" ca="1" si="127"/>
        <v>-2.86122084409979-6.90759816676955i</v>
      </c>
      <c r="CZ114" s="181" t="str">
        <f t="shared" ca="1" si="128"/>
        <v>-5.02106523863502-5.53989178789985i</v>
      </c>
      <c r="DA114" s="181" t="str">
        <f t="shared" ca="1" si="129"/>
        <v>-6.59388750856797-3.52450630253663i</v>
      </c>
      <c r="DB114" s="181" t="str">
        <f t="shared" ca="1" si="130"/>
        <v>-7.39580606171817-1.09706419580713i</v>
      </c>
      <c r="DC114" s="181" t="str">
        <f t="shared" ca="1" si="131"/>
        <v>-7.33306710074265+1.45863773716264i</v>
      </c>
      <c r="DD114" s="181" t="str">
        <f t="shared" ca="1" si="132"/>
        <v>-6.41300555486795+3.8438076051621i</v>
      </c>
      <c r="DE114" s="181" t="str">
        <f t="shared" ca="1" si="133"/>
        <v>-4.74318753960064+5.77959073952874i</v>
      </c>
      <c r="DF114" s="181" t="str">
        <f t="shared" ca="1" si="134"/>
        <v>-2.51883460105471+7.0396711148177i</v>
      </c>
      <c r="DG114" s="181" t="str">
        <f t="shared" ca="1" si="135"/>
        <v>-2.08834288784462E-13+7.47673037846552i</v>
      </c>
      <c r="DH114" s="181" t="str">
        <f t="shared" ca="1" si="136"/>
        <v>2.51883460105432+7.03967111481784i</v>
      </c>
      <c r="DI114" s="181" t="str">
        <f t="shared" ca="1" si="137"/>
        <v>4.74318753960085+5.77959073952857i</v>
      </c>
      <c r="DJ114" s="181" t="str">
        <f t="shared" ca="1" si="138"/>
        <v>6.41300555486813+3.84380760516179i</v>
      </c>
      <c r="DK114" s="181" t="str">
        <f t="shared" ca="1" si="139"/>
        <v>7.33306710074271+1.45863773716233i</v>
      </c>
      <c r="DL114" s="181" t="str">
        <f t="shared" ca="1" si="140"/>
        <v>7.39580606171823-1.09706419580672i</v>
      </c>
      <c r="DM114" s="181" t="str">
        <f t="shared" ca="1" si="141"/>
        <v>6.59388750856818-3.52450630253625i</v>
      </c>
      <c r="DN114" s="181" t="str">
        <f t="shared" ca="1" si="142"/>
        <v>5.02106523863535-5.53989178789955i</v>
      </c>
      <c r="DO114" s="181" t="str">
        <f t="shared" ca="1" si="143"/>
        <v>2.86122084409949-6.90759816676968i</v>
      </c>
      <c r="DP114" s="181" t="str">
        <f t="shared" ca="1" si="144"/>
        <v>0.366865771244309-7.46772432928255i</v>
      </c>
      <c r="DQ114" s="181" t="str">
        <f t="shared" ca="1" si="145"/>
        <v>-2.17038026483175-7.15478487854793i</v>
      </c>
      <c r="DR114" s="181" t="str">
        <f t="shared" ca="1" si="146"/>
        <v>-4.45388308632906-6.00536615083386i</v>
      </c>
      <c r="DS114" s="181" t="str">
        <f t="shared" ca="1" si="147"/>
        <v>-6.21667410907325-4.15384883858904i</v>
      </c>
      <c r="DT114" s="181" t="str">
        <f t="shared" ca="1" si="148"/>
        <v>-7.2526621388206-1.81669729244785i</v>
      </c>
      <c r="DU114" s="181" t="str">
        <f t="shared" ca="1" si="149"/>
        <v>-7.44072787809492+0.732847730712356i</v>
      </c>
      <c r="DV114" s="181" t="str">
        <f t="shared" ca="1" si="150"/>
        <v>-6.75888420970357+3.19671415551797i</v>
      </c>
      <c r="DW114" s="181" t="str">
        <f t="shared" ca="1" si="151"/>
        <v>-5.28684675171626+5.2868467517166i</v>
      </c>
      <c r="DX114" s="181" t="str">
        <f t="shared" ca="1" si="152"/>
        <v>-3.19671415551821+6.75888420970345i</v>
      </c>
      <c r="DY114" s="181" t="str">
        <f t="shared" ca="1" si="153"/>
        <v>-0.732847730712577+7.4407278780949i</v>
      </c>
      <c r="DZ114" s="181" t="str">
        <f t="shared" ca="1" si="154"/>
        <v>1.81669729244763+7.25266213882066i</v>
      </c>
      <c r="EA114" s="181" t="str">
        <f t="shared" ca="1" si="155"/>
        <v>4.15384883858882+6.2166741090734i</v>
      </c>
      <c r="EB114" s="181" t="str">
        <f t="shared" ca="1" si="156"/>
        <v>6.0053661508337+4.45388308632928i</v>
      </c>
      <c r="EC114" s="181" t="str">
        <f t="shared" ca="1" si="157"/>
        <v>7.15478487854806+2.1703802648313i</v>
      </c>
      <c r="ED114" s="181" t="str">
        <f t="shared" ca="1" si="158"/>
        <v>7.46772432928256-0.366865771244088i</v>
      </c>
      <c r="EE114" s="181" t="str">
        <f t="shared" ca="1" si="159"/>
        <v>6.90759816676976-2.86122084409928i</v>
      </c>
      <c r="EF114" s="181" t="str">
        <f t="shared" ca="1" si="160"/>
        <v>5.53989178789974-5.02106523863514i</v>
      </c>
      <c r="EG114" s="181" t="str">
        <f t="shared" ca="1" si="161"/>
        <v>3.52450630253649-6.59388750856805i</v>
      </c>
      <c r="EH114" s="181" t="str">
        <f t="shared" ca="1" si="162"/>
        <v>1.09706419580699-7.39580606171819i</v>
      </c>
      <c r="EI114" s="181" t="str">
        <f t="shared" ca="1" si="163"/>
        <v>-1.45863773716284-7.33306710074261i</v>
      </c>
      <c r="EJ114" s="181" t="str">
        <f t="shared" ca="1" si="164"/>
        <v>-3.84380760516224-6.41300555486786i</v>
      </c>
      <c r="EK114" s="181" t="str">
        <f t="shared" ca="1" si="165"/>
        <v>-5.7795907395284-4.74318753960106i</v>
      </c>
      <c r="EL114" s="181" t="str">
        <f t="shared" ca="1" si="166"/>
        <v>-7.03967111481775-2.51883460105457i</v>
      </c>
      <c r="EM114" s="181" t="str">
        <f t="shared" ca="1" si="167"/>
        <v>-7.47673037846552-6.59442600730612E-14i</v>
      </c>
      <c r="EN114" s="181"/>
      <c r="EO114" s="181"/>
      <c r="EP114" s="181"/>
    </row>
    <row r="115" spans="1:146" ht="16" thickBot="1">
      <c r="A115" s="215">
        <f t="shared" si="168"/>
        <v>2.9296874999999999E-4</v>
      </c>
      <c r="B115" s="214">
        <v>15</v>
      </c>
      <c r="C115" s="188">
        <f t="shared" si="169"/>
        <v>3000</v>
      </c>
      <c r="D115" s="187">
        <f t="shared" si="170"/>
        <v>18849.555921538758</v>
      </c>
      <c r="E115" s="187" t="str">
        <f t="shared" si="171"/>
        <v>18849.5559215388i</v>
      </c>
      <c r="F115" s="187" t="e">
        <f t="shared" si="172"/>
        <v>#REF!</v>
      </c>
      <c r="G115" s="187" t="str">
        <f t="shared" si="173"/>
        <v>-3.2915380923237-0.765253038837637i</v>
      </c>
      <c r="H115" s="187" t="e">
        <f t="shared" si="38"/>
        <v>#REF!</v>
      </c>
      <c r="I115" s="187" t="e">
        <f t="shared" si="174"/>
        <v>#REF!</v>
      </c>
      <c r="J115" s="213" t="str">
        <f ca="1">IMPRODUCT(1/N_FFT2,AD100)</f>
        <v>0.328339651065946+0.00443253788625828i</v>
      </c>
      <c r="K115" s="212" t="e">
        <f t="shared" si="175"/>
        <v>#REF!</v>
      </c>
      <c r="N115" s="204">
        <f t="shared" ca="1" si="176"/>
        <v>7.5234292177364992</v>
      </c>
      <c r="O115" s="181">
        <f t="shared" ca="1" si="39"/>
        <v>-7.4765707822635008</v>
      </c>
      <c r="P115" s="181" t="str">
        <f t="shared" ca="1" si="40"/>
        <v>-6.97558669983006+2.69078071483915i</v>
      </c>
      <c r="Q115" s="181" t="str">
        <f t="shared" ca="1" si="41"/>
        <v>-5.53977353491415+5.02095806037664i</v>
      </c>
      <c r="R115" s="181" t="str">
        <f t="shared" ca="1" si="42"/>
        <v>-3.36155093067029+6.67825471232612i</v>
      </c>
      <c r="S115" s="181" t="str">
        <f t="shared" ca="1" si="43"/>
        <v>-0.732832087548981+7.44056905039224i</v>
      </c>
      <c r="T115" s="181" t="str">
        <f t="shared" ca="1" si="44"/>
        <v>1.99409680979376+7.20573997417105i</v>
      </c>
      <c r="U115" s="181" t="str">
        <f t="shared" ca="1" si="45"/>
        <v>4.45378801498279+6.0052379619622i</v>
      </c>
      <c r="V115" s="181" t="str">
        <f t="shared" ca="1" si="46"/>
        <v>6.31660748123712+3.99994757342837i</v>
      </c>
      <c r="W115" s="181" t="str">
        <f t="shared" ca="1" si="47"/>
        <v>7.3329105711369+1.45860660148817i</v>
      </c>
      <c r="X115" s="181" t="str">
        <f t="shared" ca="1" si="48"/>
        <v>7.36649803350263-1.27820866238581i</v>
      </c>
      <c r="Y115" s="181" t="str">
        <f t="shared" ca="1" si="49"/>
        <v>6.41286866463951-3.84372555631654i</v>
      </c>
      <c r="Z115" s="181" t="str">
        <f t="shared" ca="1" si="50"/>
        <v>4.59982253446063-5.89412786709488i</v>
      </c>
      <c r="AA115" s="181" t="str">
        <f t="shared" ca="1" si="51"/>
        <v>2.17033393649948-7.15463215450487i</v>
      </c>
      <c r="AB115" s="181" t="str">
        <f t="shared" ca="1" si="52"/>
        <v>-0.550010666819235-7.45631268983412i</v>
      </c>
      <c r="AC115" s="181" t="str">
        <f t="shared" ca="1" si="53"/>
        <v>-3.19664591934876-6.75873993644578i</v>
      </c>
      <c r="AD115" s="181" t="str">
        <f t="shared" ca="1" si="54"/>
        <v>-5.41488457953452-5.15539868996721i</v>
      </c>
      <c r="AE115" s="181" t="str">
        <f t="shared" ca="1" si="55"/>
        <v>-6.90745071910514-2.86115976927716i</v>
      </c>
      <c r="AF115" s="181" t="str">
        <f t="shared" ca="1" si="56"/>
        <v>-7.47431897892738-0.183484232135232i</v>
      </c>
      <c r="AG115" s="181" t="str">
        <f t="shared" ca="1" si="57"/>
        <v>-7.03952084796098+2.51878083471331i</v>
      </c>
      <c r="AH115" s="181" t="str">
        <f t="shared" ca="1" si="58"/>
        <v>-5.66132553786185+4.88349299339617i</v>
      </c>
      <c r="AI115" s="181" t="str">
        <f t="shared" ca="1" si="59"/>
        <v>-3.5244310694076+6.5937467572838i</v>
      </c>
      <c r="AJ115" s="181" t="str">
        <f t="shared" ca="1" si="60"/>
        <v>-0.915212077631621+7.42034349037519i</v>
      </c>
      <c r="AK115" s="181" t="str">
        <f t="shared" ca="1" si="61"/>
        <v>1.81665851373383+7.25250732551679i</v>
      </c>
      <c r="AL115" s="181" t="str">
        <f t="shared" ca="1" si="62"/>
        <v>4.30507070014266+6.11273072603149i</v>
      </c>
      <c r="AM115" s="181" t="str">
        <f t="shared" ca="1" si="63"/>
        <v>6.21654140968115+4.1537601716897i</v>
      </c>
      <c r="AN115" s="181" t="str">
        <f t="shared" ca="1" si="64"/>
        <v>7.29490603763833+1.63812593051453i</v>
      </c>
      <c r="AO115" s="181" t="str">
        <f t="shared" ca="1" si="65"/>
        <v>7.39564819290406-1.09704077818061i</v>
      </c>
      <c r="AP115" s="181" t="str">
        <f t="shared" ca="1" si="66"/>
        <v>6.50526697575097-3.68518822265567i</v>
      </c>
      <c r="AQ115" s="181" t="str">
        <f t="shared" ca="1" si="67"/>
        <v>4.74308629284215-5.77946736999606i</v>
      </c>
      <c r="AR115" s="181" t="str">
        <f t="shared" ca="1" si="68"/>
        <v>4.74308629284215-5.77946736999606i</v>
      </c>
      <c r="AS115" s="181" t="str">
        <f t="shared" ca="1" si="69"/>
        <v>-0.366857940229871-7.46756492532114i</v>
      </c>
      <c r="AT115" s="181" t="str">
        <f t="shared" ca="1" si="70"/>
        <v>-3.02981536805598-6.83515394835318i</v>
      </c>
      <c r="AU115" s="181" t="str">
        <f t="shared" ca="1" si="71"/>
        <v>-5.2867339001596-5.28673390015986i</v>
      </c>
      <c r="AV115" s="181" t="str">
        <f t="shared" ca="1" si="72"/>
        <v>-6.83515394835333-3.02981536805563i</v>
      </c>
      <c r="AW115" s="181" t="str">
        <f t="shared" ca="1" si="73"/>
        <v>-7.46756492532112-0.366857940230236i</v>
      </c>
      <c r="AX115" s="181" t="str">
        <f t="shared" ca="1" si="74"/>
        <v>-7.09921465195768+2.34526373519601i</v>
      </c>
      <c r="AY115" s="181" t="str">
        <f t="shared" ca="1" si="75"/>
        <v>-5.77946736999629+4.74308629284186i</v>
      </c>
      <c r="AZ115" s="181" t="str">
        <f t="shared" ca="1" si="76"/>
        <v>-3.68518822265566+6.50526697575097i</v>
      </c>
      <c r="BA115" s="181" t="str">
        <f t="shared" ca="1" si="77"/>
        <v>-1.09704077818097+7.39564819290401i</v>
      </c>
      <c r="BB115" s="181" t="str">
        <f t="shared" ca="1" si="78"/>
        <v>1.63812593051454+7.29490603763833i</v>
      </c>
      <c r="BC115" s="181" t="str">
        <f t="shared" ca="1" si="79"/>
        <v>4.15376017168995+6.21654140968099i</v>
      </c>
      <c r="BD115" s="181" t="str">
        <f t="shared" ca="1" si="80"/>
        <v>6.11273072603145+4.30507070014272i</v>
      </c>
      <c r="BE115" s="181" t="str">
        <f t="shared" ca="1" si="81"/>
        <v>7.25250732551684+1.81665851373361i</v>
      </c>
      <c r="BF115" s="181" t="str">
        <f t="shared" ca="1" si="82"/>
        <v>7.42034349037521-0.915212077631471i</v>
      </c>
      <c r="BG115" s="181" t="str">
        <f t="shared" ca="1" si="83"/>
        <v>6.59374675728369-3.52443106940781i</v>
      </c>
      <c r="BH115" s="181" t="str">
        <f t="shared" ca="1" si="84"/>
        <v>4.88349299339633-5.66132553786171i</v>
      </c>
      <c r="BI115" s="181" t="str">
        <f t="shared" ca="1" si="85"/>
        <v>2.51878083471316-7.03952084796103i</v>
      </c>
      <c r="BJ115" s="181" t="str">
        <f t="shared" ca="1" si="86"/>
        <v>-0.18348423213502-7.47431897892738i</v>
      </c>
      <c r="BK115" s="181" t="str">
        <f t="shared" ca="1" si="87"/>
        <v>-2.86115976927724-6.90745071910511i</v>
      </c>
      <c r="BL115" s="181" t="str">
        <f t="shared" ca="1" si="88"/>
        <v>-5.155398689967-5.41488457953471i</v>
      </c>
      <c r="BM115" s="181" t="str">
        <f t="shared" ca="1" si="89"/>
        <v>-6.75873993644579-3.19664591934875i</v>
      </c>
      <c r="BN115" s="181" t="str">
        <f t="shared" ca="1" si="90"/>
        <v>-7.45631268983409-0.550010666819593i</v>
      </c>
      <c r="BO115" s="181" t="str">
        <f t="shared" ca="1" si="91"/>
        <v>-7.15463215450486+2.17033393649949i</v>
      </c>
      <c r="BP115" s="181" t="str">
        <f t="shared" ca="1" si="92"/>
        <v>-5.89412786709469+4.59982253446088i</v>
      </c>
      <c r="BQ115" s="181" t="str">
        <f t="shared" ca="1" si="93"/>
        <v>-3.84372555631659+6.41286866463948i</v>
      </c>
      <c r="BR115" s="181" t="str">
        <f t="shared" ca="1" si="94"/>
        <v>-1.27820866238559+7.36649803350267i</v>
      </c>
      <c r="BS115" s="181" t="str">
        <f t="shared" ca="1" si="95"/>
        <v>1.45860660148803+7.33291057113693i</v>
      </c>
      <c r="BT115" s="181" t="str">
        <f t="shared" ca="1" si="96"/>
        <v>3.99994757342856+6.316607481237i</v>
      </c>
      <c r="BU115" s="181" t="str">
        <f t="shared" ca="1" si="97"/>
        <v>6.00523796196207+4.45378801498297i</v>
      </c>
      <c r="BV115" s="181" t="str">
        <f t="shared" ca="1" si="98"/>
        <v>7.20573997417109+1.99409680979361i</v>
      </c>
      <c r="BW115" s="181" t="str">
        <f t="shared" ca="1" si="99"/>
        <v>7.44056905039226-0.732832087548767i</v>
      </c>
      <c r="BX115" s="181" t="str">
        <f t="shared" ca="1" si="100"/>
        <v>6.67825471232608-3.36155093067036i</v>
      </c>
      <c r="BY115" s="181" t="str">
        <f t="shared" ca="1" si="101"/>
        <v>5.02095806037686-5.53977353491395i</v>
      </c>
      <c r="BZ115" s="181" t="str">
        <f t="shared" ca="1" si="102"/>
        <v>2.69078071483912-6.97558669983007i</v>
      </c>
      <c r="CA115" s="181" t="str">
        <f t="shared" ca="1" si="103"/>
        <v>3.65455675254837E-13-7.4765707822635i</v>
      </c>
      <c r="CB115" s="181" t="str">
        <f t="shared" ca="1" si="104"/>
        <v>-2.69078071483912-6.97558669983006i</v>
      </c>
      <c r="CC115" s="181" t="str">
        <f t="shared" ca="1" si="105"/>
        <v>-5.02095806037687-5.53977353491393i</v>
      </c>
      <c r="CD115" s="181" t="str">
        <f t="shared" ca="1" si="106"/>
        <v>-6.67825471232608-3.36155093067035i</v>
      </c>
      <c r="CE115" s="181" t="str">
        <f t="shared" ca="1" si="107"/>
        <v>-7.44056905039226-0.732832087548755i</v>
      </c>
      <c r="CF115" s="181" t="str">
        <f t="shared" ca="1" si="108"/>
        <v>-7.20573997417109+1.99409680979362i</v>
      </c>
      <c r="CG115" s="181" t="str">
        <f t="shared" ca="1" si="109"/>
        <v>-6.00523796196206+4.45378801498298i</v>
      </c>
      <c r="CH115" s="181" t="str">
        <f t="shared" ca="1" si="110"/>
        <v>-3.99994757342856+6.31660748123701i</v>
      </c>
      <c r="CI115" s="181" t="str">
        <f t="shared" ca="1" si="111"/>
        <v>-1.45860660148802+7.33291057113693i</v>
      </c>
      <c r="CJ115" s="181" t="str">
        <f t="shared" ca="1" si="112"/>
        <v>1.2782086623856+7.36649803350267i</v>
      </c>
      <c r="CK115" s="181" t="str">
        <f t="shared" ca="1" si="113"/>
        <v>3.8437255563166+6.41286866463947i</v>
      </c>
      <c r="CL115" s="181" t="str">
        <f t="shared" ca="1" si="114"/>
        <v>5.8941278670947+4.59982253446086i</v>
      </c>
      <c r="CM115" s="181" t="str">
        <f t="shared" ca="1" si="115"/>
        <v>7.15463215450487+2.17033393649948i</v>
      </c>
      <c r="CN115" s="181" t="str">
        <f t="shared" ca="1" si="116"/>
        <v>7.45631268983415-0.550010666818864i</v>
      </c>
      <c r="CO115" s="181" t="str">
        <f t="shared" ca="1" si="117"/>
        <v>6.75873993644578-3.19664591934876i</v>
      </c>
      <c r="CP115" s="181" t="str">
        <f t="shared" ca="1" si="118"/>
        <v>5.15539868996699-5.41488457953472i</v>
      </c>
      <c r="CQ115" s="181" t="str">
        <f t="shared" ca="1" si="119"/>
        <v>2.86115976927722-6.90745071910511i</v>
      </c>
      <c r="CR115" s="181" t="str">
        <f t="shared" ca="1" si="120"/>
        <v>0.183484232135007-7.47431897892738i</v>
      </c>
      <c r="CS115" s="181" t="str">
        <f t="shared" ca="1" si="121"/>
        <v>-2.51878083471316-7.03952084796103i</v>
      </c>
      <c r="CT115" s="181" t="str">
        <f t="shared" ca="1" si="122"/>
        <v>-4.88349299339634-5.66132553786171i</v>
      </c>
      <c r="CU115" s="181" t="str">
        <f t="shared" ca="1" si="123"/>
        <v>-6.5937467572837-3.52443106940779i</v>
      </c>
      <c r="CV115" s="181" t="str">
        <f t="shared" ca="1" si="124"/>
        <v>-7.42034349037521-0.915212077631471i</v>
      </c>
      <c r="CW115" s="181" t="str">
        <f t="shared" ca="1" si="125"/>
        <v>-7.25250732551684+1.81665851373361i</v>
      </c>
      <c r="CX115" s="181" t="str">
        <f t="shared" ca="1" si="126"/>
        <v>-6.11273072603144+4.30507070014273i</v>
      </c>
      <c r="CY115" s="181" t="str">
        <f t="shared" ca="1" si="127"/>
        <v>-4.15376017168994+6.216541409681i</v>
      </c>
      <c r="CZ115" s="181" t="str">
        <f t="shared" ca="1" si="128"/>
        <v>-1.63812593051451+7.29490603763834i</v>
      </c>
      <c r="DA115" s="181" t="str">
        <f t="shared" ca="1" si="129"/>
        <v>1.097040778181+7.395648192904i</v>
      </c>
      <c r="DB115" s="181" t="str">
        <f t="shared" ca="1" si="130"/>
        <v>3.68518822265569+6.50526697575096i</v>
      </c>
      <c r="DC115" s="181" t="str">
        <f t="shared" ca="1" si="131"/>
        <v>5.77946736999631+4.74308629284185i</v>
      </c>
      <c r="DD115" s="181" t="str">
        <f t="shared" ca="1" si="132"/>
        <v>7.0992146519577+2.34526373519599i</v>
      </c>
      <c r="DE115" s="181" t="str">
        <f t="shared" ca="1" si="133"/>
        <v>7.46756492532112-0.366857940230262i</v>
      </c>
      <c r="DF115" s="181" t="str">
        <f t="shared" ca="1" si="134"/>
        <v>6.83515394835332-3.02981536805566i</v>
      </c>
      <c r="DG115" s="181" t="str">
        <f t="shared" ca="1" si="135"/>
        <v>5.28673390015959-5.28673390015988i</v>
      </c>
      <c r="DH115" s="181" t="str">
        <f t="shared" ca="1" si="136"/>
        <v>3.02981536805595-6.83515394835319i</v>
      </c>
      <c r="DI115" s="181" t="str">
        <f t="shared" ca="1" si="137"/>
        <v>0.366857940229845-7.46756492532114i</v>
      </c>
      <c r="DJ115" s="181" t="str">
        <f t="shared" ca="1" si="138"/>
        <v>-2.34526373519568-7.0992146519578i</v>
      </c>
      <c r="DK115" s="181" t="str">
        <f t="shared" ca="1" si="139"/>
        <v>-4.74308629284217-5.77946736999604i</v>
      </c>
      <c r="DL115" s="181" t="str">
        <f t="shared" ca="1" si="140"/>
        <v>-6.5052669757508-3.68518822265597i</v>
      </c>
      <c r="DM115" s="181" t="str">
        <f t="shared" ca="1" si="141"/>
        <v>-7.39564819290407-1.09704077818058i</v>
      </c>
      <c r="DN115" s="181" t="str">
        <f t="shared" ca="1" si="142"/>
        <v>-7.2949060376384+1.63812593051419i</v>
      </c>
      <c r="DO115" s="181" t="str">
        <f t="shared" ca="1" si="143"/>
        <v>-6.21654140968118+4.15376017168966i</v>
      </c>
      <c r="DP115" s="181" t="str">
        <f t="shared" ca="1" si="144"/>
        <v>-4.3050707001424+6.11273072603168i</v>
      </c>
      <c r="DQ115" s="181" t="str">
        <f t="shared" ca="1" si="145"/>
        <v>-1.81665851373396+7.25250732551675i</v>
      </c>
      <c r="DR115" s="181" t="str">
        <f t="shared" ca="1" si="146"/>
        <v>0.91521207763186+7.42034349037516i</v>
      </c>
      <c r="DS115" s="181" t="str">
        <f t="shared" ca="1" si="147"/>
        <v>3.52443106940749+6.59374675728386i</v>
      </c>
      <c r="DT115" s="181" t="str">
        <f t="shared" ca="1" si="148"/>
        <v>5.66132553786196+4.88349299339605i</v>
      </c>
      <c r="DU115" s="181" t="str">
        <f t="shared" ca="1" si="149"/>
        <v>7.03952084796091+2.5187808347135i</v>
      </c>
      <c r="DV115" s="181" t="str">
        <f t="shared" ca="1" si="150"/>
        <v>7.47431897892738-0.183484232135398i</v>
      </c>
      <c r="DW115" s="181" t="str">
        <f t="shared" ca="1" si="151"/>
        <v>6.90745071910525-2.8611597692769i</v>
      </c>
      <c r="DX115" s="181" t="str">
        <f t="shared" ca="1" si="152"/>
        <v>5.41488457953445-5.15539868996727i</v>
      </c>
      <c r="DY115" s="181" t="str">
        <f t="shared" ca="1" si="153"/>
        <v>3.19664591934908-6.75873993644564i</v>
      </c>
      <c r="DZ115" s="181" t="str">
        <f t="shared" ca="1" si="154"/>
        <v>0.550010666819216-7.45631268983412i</v>
      </c>
      <c r="EA115" s="181" t="str">
        <f t="shared" ca="1" si="155"/>
        <v>-2.17033393649985-7.15463215450475i</v>
      </c>
      <c r="EB115" s="181" t="str">
        <f t="shared" ca="1" si="156"/>
        <v>-4.59982253446059-5.89412786709491i</v>
      </c>
      <c r="EC115" s="181" t="str">
        <f t="shared" ca="1" si="157"/>
        <v>-6.41286866463968-3.84372555631627i</v>
      </c>
      <c r="ED115" s="181" t="str">
        <f t="shared" ca="1" si="158"/>
        <v>-7.36649803350261-1.27820866238595i</v>
      </c>
      <c r="EE115" s="181" t="str">
        <f t="shared" ca="1" si="159"/>
        <v>-7.33291057113686+1.45860660148841i</v>
      </c>
      <c r="EF115" s="181" t="str">
        <f t="shared" ca="1" si="160"/>
        <v>-6.31660748123719+3.99994757342826i</v>
      </c>
      <c r="EG115" s="181" t="str">
        <f t="shared" ca="1" si="161"/>
        <v>-4.45378801498266+6.00523796196229i</v>
      </c>
      <c r="EH115" s="181" t="str">
        <f t="shared" ca="1" si="162"/>
        <v>-1.99409680979396+7.20573997417099i</v>
      </c>
      <c r="EI115" s="181" t="str">
        <f t="shared" ca="1" si="163"/>
        <v>0.732832087549144+7.44056905039222i</v>
      </c>
      <c r="EJ115" s="181" t="str">
        <f t="shared" ca="1" si="164"/>
        <v>3.36155093067003+6.67825471232625i</v>
      </c>
      <c r="EK115" s="181" t="str">
        <f t="shared" ca="1" si="165"/>
        <v>5.5397735349142+5.02095806037658i</v>
      </c>
      <c r="EL115" s="181" t="str">
        <f t="shared" ca="1" si="166"/>
        <v>6.97558669982994+2.69078071483945i</v>
      </c>
      <c r="EM115" s="181" t="str">
        <f t="shared" ca="1" si="167"/>
        <v>7.4765707822635-1.28278775730213E-14i</v>
      </c>
      <c r="EN115" s="181"/>
      <c r="EO115" s="181"/>
      <c r="EP115" s="181"/>
    </row>
    <row r="116" spans="1:146" ht="16" thickBot="1">
      <c r="A116" s="215">
        <f t="shared" si="168"/>
        <v>3.1250000000000001E-4</v>
      </c>
      <c r="B116" s="214">
        <v>16</v>
      </c>
      <c r="C116" s="188">
        <f t="shared" si="169"/>
        <v>3200</v>
      </c>
      <c r="D116" s="187">
        <f t="shared" si="170"/>
        <v>20106.192982974677</v>
      </c>
      <c r="E116" s="187" t="str">
        <f t="shared" si="171"/>
        <v>20106.1929829747i</v>
      </c>
      <c r="F116" s="187" t="e">
        <f t="shared" si="172"/>
        <v>#REF!</v>
      </c>
      <c r="G116" s="187" t="str">
        <f t="shared" si="173"/>
        <v>-3.35783155908367-0.795353209867086i</v>
      </c>
      <c r="H116" s="187" t="e">
        <f t="shared" si="38"/>
        <v>#REF!</v>
      </c>
      <c r="I116" s="187" t="e">
        <f t="shared" si="174"/>
        <v>#REF!</v>
      </c>
      <c r="J116" s="213" t="str">
        <f ca="1">IMPRODUCT(1/N_FFT2,AE100)</f>
        <v>0.0381330129296533-0.000468534119496855i</v>
      </c>
      <c r="K116" s="212" t="e">
        <f t="shared" si="175"/>
        <v>#REF!</v>
      </c>
      <c r="N116" s="204">
        <f t="shared" ca="1" si="176"/>
        <v>7.5236035561981804</v>
      </c>
      <c r="O116" s="181">
        <f t="shared" ca="1" si="39"/>
        <v>-7.4763964438018196</v>
      </c>
      <c r="P116" s="181" t="str">
        <f t="shared" ca="1" si="40"/>
        <v>-6.90728965136867+2.86109305283623i</v>
      </c>
      <c r="Q116" s="181" t="str">
        <f t="shared" ca="1" si="41"/>
        <v>-5.28661062425126+5.28661062425125i</v>
      </c>
      <c r="R116" s="181" t="str">
        <f t="shared" ca="1" si="42"/>
        <v>-2.86109305283625+6.90728965136867i</v>
      </c>
      <c r="S116" s="181" t="str">
        <f t="shared" ca="1" si="43"/>
        <v>2.61036986653272E-14+7.47639644380182i</v>
      </c>
      <c r="T116" s="181" t="str">
        <f t="shared" ca="1" si="44"/>
        <v>2.86109305283623+6.90728965136867i</v>
      </c>
      <c r="U116" s="181" t="str">
        <f t="shared" ca="1" si="45"/>
        <v>5.28661062425123+5.28661062425128i</v>
      </c>
      <c r="V116" s="181" t="str">
        <f t="shared" ca="1" si="46"/>
        <v>6.90728965136867+2.86109305283623i</v>
      </c>
      <c r="W116" s="181" t="str">
        <f t="shared" ca="1" si="47"/>
        <v>7.47639644380182+2.41569034221822E-14i</v>
      </c>
      <c r="X116" s="181" t="str">
        <f t="shared" ca="1" si="48"/>
        <v>6.90728965136867-2.86109305283625i</v>
      </c>
      <c r="Y116" s="181" t="str">
        <f t="shared" ca="1" si="49"/>
        <v>5.28661062425127-5.28661062425124i</v>
      </c>
      <c r="Z116" s="181" t="str">
        <f t="shared" ca="1" si="50"/>
        <v>2.8610930528362-6.90728965136869i</v>
      </c>
      <c r="AA116" s="181" t="str">
        <f t="shared" ca="1" si="51"/>
        <v>1.37339174610878E-15-7.47639644380182i</v>
      </c>
      <c r="AB116" s="181" t="str">
        <f t="shared" ca="1" si="52"/>
        <v>-2.8610930528362-6.90728965136868i</v>
      </c>
      <c r="AC116" s="181" t="str">
        <f t="shared" ca="1" si="53"/>
        <v>-5.28661062425127-5.28661062425124i</v>
      </c>
      <c r="AD116" s="181" t="str">
        <f t="shared" ca="1" si="54"/>
        <v>-6.90728965136867-2.86109305283625i</v>
      </c>
      <c r="AE116" s="181" t="str">
        <f t="shared" ca="1" si="55"/>
        <v>-7.47639644380182+2.47303069192184E-14i</v>
      </c>
      <c r="AF116" s="181" t="str">
        <f t="shared" ca="1" si="56"/>
        <v>-6.90728965136867+2.86109305283623i</v>
      </c>
      <c r="AG116" s="181" t="str">
        <f t="shared" ca="1" si="57"/>
        <v>-5.28661062425128+5.28661062425123i</v>
      </c>
      <c r="AH116" s="181" t="str">
        <f t="shared" ca="1" si="58"/>
        <v>-2.86109305283623+6.90728965136867i</v>
      </c>
      <c r="AI116" s="181" t="str">
        <f t="shared" ca="1" si="59"/>
        <v>-2.22101081790372E-14+7.47639644380182i</v>
      </c>
      <c r="AJ116" s="181" t="str">
        <f t="shared" ca="1" si="60"/>
        <v>2.86109305283625+6.90728965136867i</v>
      </c>
      <c r="AK116" s="181" t="str">
        <f t="shared" ca="1" si="61"/>
        <v>5.28661062425125+5.28661062425126i</v>
      </c>
      <c r="AL116" s="181" t="str">
        <f t="shared" ca="1" si="62"/>
        <v>6.90728965136865+2.86109305283627i</v>
      </c>
      <c r="AM116" s="181" t="str">
        <f t="shared" ca="1" si="63"/>
        <v>7.47639644380182+2.74678349221757E-15i</v>
      </c>
      <c r="AN116" s="181" t="str">
        <f t="shared" ca="1" si="64"/>
        <v>6.90728965136868-2.86109305283621i</v>
      </c>
      <c r="AO116" s="181" t="str">
        <f t="shared" ca="1" si="65"/>
        <v>5.2866106242514-5.28661062425111i</v>
      </c>
      <c r="AP116" s="181" t="str">
        <f t="shared" ca="1" si="66"/>
        <v>2.8610930528359-6.90728965136881i</v>
      </c>
      <c r="AQ116" s="181" t="str">
        <f t="shared" ca="1" si="67"/>
        <v>-1.8272589065729E-13-7.47639644380182i</v>
      </c>
      <c r="AR116" s="181" t="str">
        <f t="shared" ca="1" si="68"/>
        <v>-1.8272589065729E-13-7.47639644380182i</v>
      </c>
      <c r="AS116" s="181" t="str">
        <f t="shared" ca="1" si="69"/>
        <v>-5.28661062425112-5.28661062425139i</v>
      </c>
      <c r="AT116" s="181" t="str">
        <f t="shared" ca="1" si="70"/>
        <v>-6.90728965136853-2.86109305283657i</v>
      </c>
      <c r="AU116" s="181" t="str">
        <f t="shared" ca="1" si="71"/>
        <v>-7.47639644380182+2.08829589322618E-13i</v>
      </c>
      <c r="AV116" s="181" t="str">
        <f t="shared" ca="1" si="72"/>
        <v>-6.90728965136866+2.86109305283626i</v>
      </c>
      <c r="AW116" s="181" t="str">
        <f t="shared" ca="1" si="73"/>
        <v>-5.28661062425136+5.28661062425115i</v>
      </c>
      <c r="AX116" s="181" t="str">
        <f t="shared" ca="1" si="74"/>
        <v>-2.86109305283655+6.90728965136854i</v>
      </c>
      <c r="AY116" s="181" t="str">
        <f t="shared" ca="1" si="75"/>
        <v>2.2165254003093E-13+7.47639644380182i</v>
      </c>
      <c r="AZ116" s="181" t="str">
        <f t="shared" ca="1" si="76"/>
        <v>2.86109305283628+6.90728965136865i</v>
      </c>
      <c r="BA116" s="181" t="str">
        <f t="shared" ca="1" si="77"/>
        <v>5.28661062425116+5.28661062425135i</v>
      </c>
      <c r="BB116" s="181" t="str">
        <f t="shared" ca="1" si="78"/>
        <v>6.90728965136855+2.86109305283652i</v>
      </c>
      <c r="BC116" s="181" t="str">
        <f t="shared" ca="1" si="79"/>
        <v>7.47639644380182-2.47756238696257E-13i</v>
      </c>
      <c r="BD116" s="181" t="str">
        <f t="shared" ca="1" si="80"/>
        <v>6.90728965136864-2.86109305283629i</v>
      </c>
      <c r="BE116" s="181" t="str">
        <f t="shared" ca="1" si="81"/>
        <v>5.28661062425133-5.28661062425118i</v>
      </c>
      <c r="BF116" s="181" t="str">
        <f t="shared" ca="1" si="82"/>
        <v>2.86109305283651-6.90728965136855i</v>
      </c>
      <c r="BG116" s="181" t="str">
        <f t="shared" ca="1" si="83"/>
        <v>-2.73859937361584E-13-7.47639644380182i</v>
      </c>
      <c r="BH116" s="181" t="str">
        <f t="shared" ca="1" si="84"/>
        <v>-2.86109305283633-6.90728965136863i</v>
      </c>
      <c r="BI116" s="181" t="str">
        <f t="shared" ca="1" si="85"/>
        <v>-5.28661062425119-5.28661062425132i</v>
      </c>
      <c r="BJ116" s="181" t="str">
        <f t="shared" ca="1" si="86"/>
        <v>-6.90728965136857-2.86109305283647i</v>
      </c>
      <c r="BK116" s="181" t="str">
        <f t="shared" ca="1" si="87"/>
        <v>-7.47639644380182+3.13244383983927E-13i</v>
      </c>
      <c r="BL116" s="181" t="str">
        <f t="shared" ca="1" si="88"/>
        <v>-6.90728965136863+2.86109305283634i</v>
      </c>
      <c r="BM116" s="181" t="str">
        <f t="shared" ca="1" si="89"/>
        <v>-5.28661062425129+5.28661062425122i</v>
      </c>
      <c r="BN116" s="181" t="str">
        <f t="shared" ca="1" si="90"/>
        <v>-2.86109305283646+6.90728965136858i</v>
      </c>
      <c r="BO116" s="181" t="str">
        <f t="shared" ca="1" si="91"/>
        <v>3.26067334692239E-13+7.47639644380182i</v>
      </c>
      <c r="BP116" s="181" t="str">
        <f t="shared" ca="1" si="92"/>
        <v>2.86109305283638+6.90728965136861i</v>
      </c>
      <c r="BQ116" s="181" t="str">
        <f t="shared" ca="1" si="93"/>
        <v>5.28661062425123+5.28661062425128i</v>
      </c>
      <c r="BR116" s="181" t="str">
        <f t="shared" ca="1" si="94"/>
        <v>6.90728965136859+2.86109305283643i</v>
      </c>
      <c r="BS116" s="181" t="str">
        <f t="shared" ca="1" si="95"/>
        <v>7.47639644380182-3.65451781314581E-13i</v>
      </c>
      <c r="BT116" s="181" t="str">
        <f t="shared" ca="1" si="96"/>
        <v>6.90728965136861-2.86109305283639i</v>
      </c>
      <c r="BU116" s="181" t="str">
        <f t="shared" ca="1" si="97"/>
        <v>5.28661062425126-5.28661062425126i</v>
      </c>
      <c r="BV116" s="181" t="str">
        <f t="shared" ca="1" si="98"/>
        <v>2.86109305283641-6.9072896513686i</v>
      </c>
      <c r="BW116" s="181" t="str">
        <f t="shared" ca="1" si="99"/>
        <v>3.65447153569951E-13-7.47639644380182i</v>
      </c>
      <c r="BX116" s="181" t="str">
        <f t="shared" ca="1" si="100"/>
        <v>-2.86109305283643-6.90728965136859i</v>
      </c>
      <c r="BY116" s="181" t="str">
        <f t="shared" ca="1" si="101"/>
        <v>-5.28661062425127-5.28661062425124i</v>
      </c>
      <c r="BZ116" s="181" t="str">
        <f t="shared" ca="1" si="102"/>
        <v>-6.90728965136861-2.86109305283638i</v>
      </c>
      <c r="CA116" s="181" t="str">
        <f t="shared" ca="1" si="103"/>
        <v>-7.47639644380182-3.52624202861639E-13i</v>
      </c>
      <c r="CB116" s="181" t="str">
        <f t="shared" ca="1" si="104"/>
        <v>-6.90728965136858+2.86109305283643i</v>
      </c>
      <c r="CC116" s="181" t="str">
        <f t="shared" ca="1" si="105"/>
        <v>-5.28661062425122+5.28661062425129i</v>
      </c>
      <c r="CD116" s="181" t="str">
        <f t="shared" ca="1" si="106"/>
        <v>-2.86109305283637+6.90728965136861i</v>
      </c>
      <c r="CE116" s="181" t="str">
        <f t="shared" ca="1" si="107"/>
        <v>-3.13239756239296E-13+7.47639644380182i</v>
      </c>
      <c r="CF116" s="181" t="str">
        <f t="shared" ca="1" si="108"/>
        <v>2.86109305283647+6.90728965136857i</v>
      </c>
      <c r="CG116" s="181" t="str">
        <f t="shared" ca="1" si="109"/>
        <v>5.2866106242513+5.28661062425121i</v>
      </c>
      <c r="CH116" s="181" t="str">
        <f t="shared" ca="1" si="110"/>
        <v>6.90728965136863+2.86109305283633i</v>
      </c>
      <c r="CI116" s="181" t="str">
        <f t="shared" ca="1" si="111"/>
        <v>7.47639644380182+3.00416805530984E-13i</v>
      </c>
      <c r="CJ116" s="181" t="str">
        <f t="shared" ca="1" si="112"/>
        <v>6.90728965136857-2.86109305283649i</v>
      </c>
      <c r="CK116" s="181" t="str">
        <f t="shared" ca="1" si="113"/>
        <v>5.28661062425118-5.28661062425133i</v>
      </c>
      <c r="CL116" s="181" t="str">
        <f t="shared" ca="1" si="114"/>
        <v>2.86109305283632-6.90728965136864i</v>
      </c>
      <c r="CM116" s="181" t="str">
        <f t="shared" ca="1" si="115"/>
        <v>2.61032358908642E-13-7.47639644380182i</v>
      </c>
      <c r="CN116" s="181" t="str">
        <f t="shared" ca="1" si="116"/>
        <v>-2.86109305283649-6.90728965136856i</v>
      </c>
      <c r="CO116" s="181" t="str">
        <f t="shared" ca="1" si="117"/>
        <v>-5.28661062425134-5.28661062425117i</v>
      </c>
      <c r="CP116" s="181" t="str">
        <f t="shared" ca="1" si="118"/>
        <v>-6.90728965136865-2.86109305283628i</v>
      </c>
      <c r="CQ116" s="181" t="str">
        <f t="shared" ca="1" si="119"/>
        <v>-7.47639644380182-2.4820940820033E-13i</v>
      </c>
      <c r="CR116" s="181" t="str">
        <f t="shared" ca="1" si="120"/>
        <v>-6.90728965136855+2.86109305283653i</v>
      </c>
      <c r="CS116" s="181" t="str">
        <f t="shared" ca="1" si="121"/>
        <v>-5.28661062425116+5.28661062425135i</v>
      </c>
      <c r="CT116" s="181" t="str">
        <f t="shared" ca="1" si="122"/>
        <v>-2.86109305283627+6.90728965136866i</v>
      </c>
      <c r="CU116" s="181" t="str">
        <f t="shared" ca="1" si="123"/>
        <v>-2.08824961577988E-13+7.47639644380182i</v>
      </c>
      <c r="CV116" s="181" t="str">
        <f t="shared" ca="1" si="124"/>
        <v>2.86109305283657+6.90728965136853i</v>
      </c>
      <c r="CW116" s="181" t="str">
        <f t="shared" ca="1" si="125"/>
        <v>5.28661062425139+5.28661062425112i</v>
      </c>
      <c r="CX116" s="181" t="str">
        <f t="shared" ca="1" si="126"/>
        <v>6.90728965136866+2.86109305283626i</v>
      </c>
      <c r="CY116" s="181" t="str">
        <f t="shared" ca="1" si="127"/>
        <v>7.47639644380182+1.96002010869675E-13i</v>
      </c>
      <c r="CZ116" s="181" t="str">
        <f t="shared" ca="1" si="128"/>
        <v>6.90728965136852-2.86109305283658i</v>
      </c>
      <c r="DA116" s="181" t="str">
        <f t="shared" ca="1" si="129"/>
        <v>5.28661062425111-5.2866106242514i</v>
      </c>
      <c r="DB116" s="181" t="str">
        <f t="shared" ca="1" si="130"/>
        <v>2.8610930528362-6.90728965136869i</v>
      </c>
      <c r="DC116" s="181" t="str">
        <f t="shared" ca="1" si="131"/>
        <v>1.83179060161363E-13-7.47639644380182i</v>
      </c>
      <c r="DD116" s="181" t="str">
        <f t="shared" ca="1" si="132"/>
        <v>-2.8610930528359-6.90728965136881i</v>
      </c>
      <c r="DE116" s="181" t="str">
        <f t="shared" ca="1" si="133"/>
        <v>-5.28661062425141-5.2866106242511i</v>
      </c>
      <c r="DF116" s="181" t="str">
        <f t="shared" ca="1" si="134"/>
        <v>-6.90728965136869-2.86109305283618i</v>
      </c>
      <c r="DG116" s="181" t="str">
        <f t="shared" ca="1" si="135"/>
        <v>-7.47639644380182-1.17233117624991E-13i</v>
      </c>
      <c r="DH116" s="181" t="str">
        <f t="shared" ca="1" si="136"/>
        <v>-6.9072896513688+2.86109305283592i</v>
      </c>
      <c r="DI116" s="181" t="str">
        <f t="shared" ca="1" si="137"/>
        <v>-5.28661062425109+5.28661062425142i</v>
      </c>
      <c r="DJ116" s="181" t="str">
        <f t="shared" ca="1" si="138"/>
        <v>-2.86109305283617+6.9072896513687i</v>
      </c>
      <c r="DK116" s="181" t="str">
        <f t="shared" ca="1" si="139"/>
        <v>-1.04410166916678E-13+7.47639644380182i</v>
      </c>
      <c r="DL116" s="181" t="str">
        <f t="shared" ca="1" si="140"/>
        <v>2.86109305283598+6.90728965136878i</v>
      </c>
      <c r="DM116" s="181" t="str">
        <f t="shared" ca="1" si="141"/>
        <v>5.28661062425143+5.28661062425108i</v>
      </c>
      <c r="DN116" s="181" t="str">
        <f t="shared" ca="1" si="142"/>
        <v>6.9072896513687+2.86109305283616i</v>
      </c>
      <c r="DO116" s="181" t="str">
        <f t="shared" ca="1" si="143"/>
        <v>7.47639644380182+9.15872162083668E-14i</v>
      </c>
      <c r="DP116" s="181" t="str">
        <f t="shared" ca="1" si="144"/>
        <v>6.90728965136877-2.86109305283599i</v>
      </c>
      <c r="DQ116" s="181" t="str">
        <f t="shared" ca="1" si="145"/>
        <v>5.28661062425103-5.28661062425148i</v>
      </c>
      <c r="DR116" s="181" t="str">
        <f t="shared" ca="1" si="146"/>
        <v>2.86109305283615-6.9072896513687i</v>
      </c>
      <c r="DS116" s="181" t="str">
        <f t="shared" ca="1" si="147"/>
        <v>7.87642655000546E-14-7.47639644380182i</v>
      </c>
      <c r="DT116" s="181" t="str">
        <f t="shared" ca="1" si="148"/>
        <v>-2.861093052836-6.90728965136877i</v>
      </c>
      <c r="DU116" s="181" t="str">
        <f t="shared" ca="1" si="149"/>
        <v>-5.28661062425148-5.28661062425103i</v>
      </c>
      <c r="DV116" s="181" t="str">
        <f t="shared" ca="1" si="150"/>
        <v>-6.90728965136873-2.86109305283608i</v>
      </c>
      <c r="DW116" s="181" t="str">
        <f t="shared" ca="1" si="151"/>
        <v>-7.47639644380182-6.59413147917423E-14i</v>
      </c>
      <c r="DX116" s="181" t="str">
        <f t="shared" ca="1" si="152"/>
        <v>-6.90728965136876+2.86109305283602i</v>
      </c>
      <c r="DY116" s="181" t="str">
        <f t="shared" ca="1" si="153"/>
        <v>-5.28661062425154+5.28661062425097i</v>
      </c>
      <c r="DZ116" s="181" t="str">
        <f t="shared" ca="1" si="154"/>
        <v>-2.86109305283608+6.90728965136873i</v>
      </c>
      <c r="EA116" s="181" t="str">
        <f t="shared" ca="1" si="155"/>
        <v>4.62774463017139E-18+7.47639644380182i</v>
      </c>
      <c r="EB116" s="181" t="str">
        <f t="shared" ca="1" si="156"/>
        <v>2.86109305283608+6.90728965136873i</v>
      </c>
      <c r="EC116" s="181" t="str">
        <f t="shared" ca="1" si="157"/>
        <v>5.28661062425097+5.28661062425154i</v>
      </c>
      <c r="ED116" s="181" t="str">
        <f t="shared" ca="1" si="158"/>
        <v>6.90728965136874+2.86109305283606i</v>
      </c>
      <c r="EE116" s="181" t="str">
        <f t="shared" ca="1" si="159"/>
        <v>7.47639644380182-1.28275784529423E-14i</v>
      </c>
      <c r="EF116" s="181" t="str">
        <f t="shared" ca="1" si="160"/>
        <v>6.90728965136873-2.86109305283608i</v>
      </c>
      <c r="EG116" s="181" t="str">
        <f t="shared" ca="1" si="161"/>
        <v>5.28661062425148-5.28661062425103i</v>
      </c>
      <c r="EH116" s="181" t="str">
        <f t="shared" ca="1" si="162"/>
        <v>2.86109305283605-6.90728965136875i</v>
      </c>
      <c r="EI116" s="181" t="str">
        <f t="shared" ca="1" si="163"/>
        <v>-2.56505291612544E-14-7.47639644380182i</v>
      </c>
      <c r="EJ116" s="181" t="str">
        <f t="shared" ca="1" si="164"/>
        <v>-2.8610930528361-6.90728965136873i</v>
      </c>
      <c r="EK116" s="181" t="str">
        <f t="shared" ca="1" si="165"/>
        <v>-5.28661062425103-5.28661062425148i</v>
      </c>
      <c r="EL116" s="181" t="str">
        <f t="shared" ca="1" si="166"/>
        <v>-6.90728965136877-2.86109305283599i</v>
      </c>
      <c r="EM116" s="181" t="str">
        <f t="shared" ca="1" si="167"/>
        <v>-7.47639644380182+3.84734798695666E-14i</v>
      </c>
      <c r="EN116" s="181"/>
      <c r="EO116" s="181"/>
      <c r="EP116" s="181"/>
    </row>
    <row r="117" spans="1:146" ht="16" thickBot="1">
      <c r="A117" s="215">
        <f t="shared" si="168"/>
        <v>3.3203125000000002E-4</v>
      </c>
      <c r="B117" s="214">
        <v>17</v>
      </c>
      <c r="C117" s="188">
        <f t="shared" si="169"/>
        <v>3400</v>
      </c>
      <c r="D117" s="187">
        <f t="shared" si="170"/>
        <v>21362.830044410592</v>
      </c>
      <c r="E117" s="187" t="str">
        <f t="shared" si="171"/>
        <v>21362.8300444106i</v>
      </c>
      <c r="F117" s="187" t="e">
        <f t="shared" si="172"/>
        <v>#REF!</v>
      </c>
      <c r="G117" s="187" t="str">
        <f t="shared" si="173"/>
        <v>-3.42548701793885-0.820132083450854i</v>
      </c>
      <c r="H117" s="187" t="e">
        <f t="shared" si="38"/>
        <v>#REF!</v>
      </c>
      <c r="I117" s="187" t="e">
        <f t="shared" si="174"/>
        <v>#REF!</v>
      </c>
      <c r="J117" s="213" t="str">
        <f ca="1">IMPRODUCT(1/N_FFT2,AF100)</f>
        <v>-0.232295346287613-0.00443356567825074i</v>
      </c>
      <c r="K117" s="212" t="e">
        <f t="shared" si="175"/>
        <v>#REF!</v>
      </c>
      <c r="N117" s="204">
        <f t="shared" ca="1" si="176"/>
        <v>7.5237932908325007</v>
      </c>
      <c r="O117" s="181">
        <f t="shared" ca="1" si="39"/>
        <v>-7.4762067091674993</v>
      </c>
      <c r="P117" s="181" t="str">
        <f t="shared" ca="1" si="40"/>
        <v>-6.83482110917712+3.02966783059595i</v>
      </c>
      <c r="Q117" s="181" t="str">
        <f t="shared" ca="1" si="41"/>
        <v>-5.02071356382879+5.53950377454395i</v>
      </c>
      <c r="R117" s="181" t="str">
        <f t="shared" ca="1" si="42"/>
        <v>-2.34514953211356+7.09886895429326i</v>
      </c>
      <c r="S117" s="181" t="str">
        <f t="shared" ca="1" si="43"/>
        <v>0.73279640214529+7.4402067304077i</v>
      </c>
      <c r="T117" s="181" t="str">
        <f t="shared" ca="1" si="44"/>
        <v>3.68500877168483+6.50495020048632i</v>
      </c>
      <c r="U117" s="181" t="str">
        <f t="shared" ca="1" si="45"/>
        <v>6.00494553570948+4.45357113689273i</v>
      </c>
      <c r="V117" s="181" t="str">
        <f t="shared" ca="1" si="46"/>
        <v>7.29455081074306+1.63804616164771i</v>
      </c>
      <c r="W117" s="181" t="str">
        <f t="shared" ca="1" si="47"/>
        <v>7.33255349360336-1.45853557435066i</v>
      </c>
      <c r="X117" s="181" t="str">
        <f t="shared" ca="1" si="48"/>
        <v>6.11243306539732-4.3048610638717i</v>
      </c>
      <c r="Y117" s="181" t="str">
        <f t="shared" ca="1" si="49"/>
        <v>3.84353838533882-6.41255638872893i</v>
      </c>
      <c r="Z117" s="181" t="str">
        <f t="shared" ca="1" si="50"/>
        <v>0.915167511198095-7.41998215527831i</v>
      </c>
      <c r="AA117" s="181" t="str">
        <f t="shared" ca="1" si="51"/>
        <v>-2.17022825165831-7.15428375827415i</v>
      </c>
      <c r="AB117" s="181" t="str">
        <f t="shared" ca="1" si="52"/>
        <v>-4.88325519073705-5.66104985849275i</v>
      </c>
      <c r="AC117" s="181" t="str">
        <f t="shared" ca="1" si="53"/>
        <v>-6.75841081826507-3.19649025804222i</v>
      </c>
      <c r="AD117" s="181" t="str">
        <f t="shared" ca="1" si="54"/>
        <v>-7.47395501548338-0.183475297334184i</v>
      </c>
      <c r="AE117" s="181" t="str">
        <f t="shared" ca="1" si="55"/>
        <v>-6.90711435942342+2.86102044453513i</v>
      </c>
      <c r="AF117" s="181" t="str">
        <f t="shared" ca="1" si="56"/>
        <v>-5.15514764680624+5.41462090065677i</v>
      </c>
      <c r="AG117" s="181" t="str">
        <f t="shared" ca="1" si="57"/>
        <v>-2.51865818218136+7.03917805709814i</v>
      </c>
      <c r="AH117" s="181" t="str">
        <f t="shared" ca="1" si="58"/>
        <v>0.549983883940782+7.45594960320995i</v>
      </c>
      <c r="AI117" s="181" t="str">
        <f t="shared" ca="1" si="59"/>
        <v>3.5242594465382+6.59342567347865i</v>
      </c>
      <c r="AJ117" s="181" t="str">
        <f t="shared" ca="1" si="60"/>
        <v>5.89384085137026+4.59959854519069i</v>
      </c>
      <c r="AK117" s="181" t="str">
        <f t="shared" ca="1" si="61"/>
        <v>7.25215416323521+1.81657005118749i</v>
      </c>
      <c r="AL117" s="181" t="str">
        <f t="shared" ca="1" si="62"/>
        <v>7.36613932042094-1.27814641976169i</v>
      </c>
      <c r="AM117" s="181" t="str">
        <f t="shared" ca="1" si="63"/>
        <v>6.21623869396504-4.15355790351512i</v>
      </c>
      <c r="AN117" s="181" t="str">
        <f t="shared" ca="1" si="64"/>
        <v>3.99975279518831-6.3162998927841i</v>
      </c>
      <c r="AO117" s="181" t="str">
        <f t="shared" ca="1" si="65"/>
        <v>1.09698735756218-7.39528806034963i</v>
      </c>
      <c r="AP117" s="181" t="str">
        <f t="shared" ca="1" si="66"/>
        <v>-1.99399970685405-7.20538908923502i</v>
      </c>
      <c r="AQ117" s="181" t="str">
        <f t="shared" ca="1" si="67"/>
        <v>-4.7428553273148-5.77918593768731i</v>
      </c>
      <c r="AR117" s="181" t="str">
        <f t="shared" ca="1" si="68"/>
        <v>-4.7428553273148-5.77918593768731i</v>
      </c>
      <c r="AS117" s="181" t="str">
        <f t="shared" ca="1" si="69"/>
        <v>-7.46720129076711-0.36684007601013i</v>
      </c>
      <c r="AT117" s="181" t="str">
        <f t="shared" ca="1" si="70"/>
        <v>-6.97524702225331+2.69064968673877i</v>
      </c>
      <c r="AU117" s="181" t="str">
        <f t="shared" ca="1" si="71"/>
        <v>-5.28647646160481+5.28647646160459i</v>
      </c>
      <c r="AV117" s="181" t="str">
        <f t="shared" ca="1" si="72"/>
        <v>-2.69064968673907+6.97524702225319i</v>
      </c>
      <c r="AW117" s="181" t="str">
        <f t="shared" ca="1" si="73"/>
        <v>0.366840076009817+7.46720129076713i</v>
      </c>
      <c r="AX117" s="181" t="str">
        <f t="shared" ca="1" si="74"/>
        <v>3.36138723928146+6.67792951338938i</v>
      </c>
      <c r="AY117" s="181" t="str">
        <f t="shared" ca="1" si="75"/>
        <v>5.77918593768711+4.74285532731504i</v>
      </c>
      <c r="AZ117" s="181" t="str">
        <f t="shared" ca="1" si="76"/>
        <v>7.20538908923494+1.99399970685435i</v>
      </c>
      <c r="BA117" s="181" t="str">
        <f t="shared" ca="1" si="77"/>
        <v>7.39528806034957-1.0969873575626i</v>
      </c>
      <c r="BB117" s="181" t="str">
        <f t="shared" ca="1" si="78"/>
        <v>6.31629989278387-3.99975279518866i</v>
      </c>
      <c r="BC117" s="181" t="str">
        <f t="shared" ca="1" si="79"/>
        <v>4.15355790351475-6.21623869396529i</v>
      </c>
      <c r="BD117" s="181" t="str">
        <f t="shared" ca="1" si="80"/>
        <v>1.27814641976149-7.36613932042097i</v>
      </c>
      <c r="BE117" s="181" t="str">
        <f t="shared" ca="1" si="81"/>
        <v>-1.81657005118776-7.25215416323515i</v>
      </c>
      <c r="BF117" s="181" t="str">
        <f t="shared" ca="1" si="82"/>
        <v>-4.5995985451909-5.89384085137008i</v>
      </c>
      <c r="BG117" s="181" t="str">
        <f t="shared" ca="1" si="83"/>
        <v>-6.59342567347882-3.52425944653788i</v>
      </c>
      <c r="BH117" s="181" t="str">
        <f t="shared" ca="1" si="84"/>
        <v>-7.45594960320992-0.549983883941167i</v>
      </c>
      <c r="BI117" s="181" t="str">
        <f t="shared" ca="1" si="85"/>
        <v>-7.03917805709825+2.51865818218107i</v>
      </c>
      <c r="BJ117" s="181" t="str">
        <f t="shared" ca="1" si="86"/>
        <v>-5.41462090065694+5.15514764680606i</v>
      </c>
      <c r="BK117" s="181" t="str">
        <f t="shared" ca="1" si="87"/>
        <v>-2.86102044453536+6.90711435942332i</v>
      </c>
      <c r="BL117" s="181" t="str">
        <f t="shared" ca="1" si="88"/>
        <v>0.183475297334024+7.47395501548339i</v>
      </c>
      <c r="BM117" s="181" t="str">
        <f t="shared" ca="1" si="89"/>
        <v>3.19649025804208+6.75841081826514i</v>
      </c>
      <c r="BN117" s="181" t="str">
        <f t="shared" ca="1" si="90"/>
        <v>5.66104985849269+4.88325519073712i</v>
      </c>
      <c r="BO117" s="181" t="str">
        <f t="shared" ca="1" si="91"/>
        <v>7.15428375827412+2.17022825165841i</v>
      </c>
      <c r="BP117" s="181" t="str">
        <f t="shared" ca="1" si="92"/>
        <v>7.41998215527832-0.915167511198065i</v>
      </c>
      <c r="BQ117" s="181" t="str">
        <f t="shared" ca="1" si="93"/>
        <v>6.41255638872894-3.8435383853388i</v>
      </c>
      <c r="BR117" s="181" t="str">
        <f t="shared" ca="1" si="94"/>
        <v>4.30486106387165-6.11243306539736i</v>
      </c>
      <c r="BS117" s="181" t="str">
        <f t="shared" ca="1" si="95"/>
        <v>1.45853557435053-7.33255349360338i</v>
      </c>
      <c r="BT117" s="181" t="str">
        <f t="shared" ca="1" si="96"/>
        <v>-1.63804616164783-7.29455081074304i</v>
      </c>
      <c r="BU117" s="181" t="str">
        <f t="shared" ca="1" si="97"/>
        <v>-4.4535711368929-6.00494553570935i</v>
      </c>
      <c r="BV117" s="181" t="str">
        <f t="shared" ca="1" si="98"/>
        <v>-6.50495020048642-3.68500877168465i</v>
      </c>
      <c r="BW117" s="181" t="str">
        <f t="shared" ca="1" si="99"/>
        <v>-7.44020673040773-0.732796402145014i</v>
      </c>
      <c r="BX117" s="181" t="str">
        <f t="shared" ca="1" si="100"/>
        <v>-7.09886895429317+2.34514953211381i</v>
      </c>
      <c r="BY117" s="181" t="str">
        <f t="shared" ca="1" si="101"/>
        <v>-5.53950377454371+5.02071356382906i</v>
      </c>
      <c r="BZ117" s="181" t="str">
        <f t="shared" ca="1" si="102"/>
        <v>-3.02966783059628+6.83482110917698i</v>
      </c>
      <c r="CA117" s="181" t="str">
        <f t="shared" ca="1" si="103"/>
        <v>-3.13231806897518E-13+7.4762067091675i</v>
      </c>
      <c r="CB117" s="181" t="str">
        <f t="shared" ca="1" si="104"/>
        <v>3.02966783059571+6.83482110917723i</v>
      </c>
      <c r="CC117" s="181" t="str">
        <f t="shared" ca="1" si="105"/>
        <v>5.53950377454379+5.02071356382897i</v>
      </c>
      <c r="CD117" s="181" t="str">
        <f t="shared" ca="1" si="106"/>
        <v>7.0988689542932+2.34514953211373i</v>
      </c>
      <c r="CE117" s="181" t="str">
        <f t="shared" ca="1" si="107"/>
        <v>7.44020673040772-0.73279640214513i</v>
      </c>
      <c r="CF117" s="181" t="str">
        <f t="shared" ca="1" si="108"/>
        <v>6.50495020048637-3.68500877168475i</v>
      </c>
      <c r="CG117" s="181" t="str">
        <f t="shared" ca="1" si="109"/>
        <v>4.4535711368928-6.00494553570942i</v>
      </c>
      <c r="CH117" s="181" t="str">
        <f t="shared" ca="1" si="110"/>
        <v>1.63804616164775-7.29455081074306i</v>
      </c>
      <c r="CI117" s="181" t="str">
        <f t="shared" ca="1" si="111"/>
        <v>-1.45853557435065-7.33255349360336i</v>
      </c>
      <c r="CJ117" s="181" t="str">
        <f t="shared" ca="1" si="112"/>
        <v>-4.30486106387175-6.11243306539729i</v>
      </c>
      <c r="CK117" s="181" t="str">
        <f t="shared" ca="1" si="113"/>
        <v>-6.412556388729-3.84353838533871i</v>
      </c>
      <c r="CL117" s="181" t="str">
        <f t="shared" ca="1" si="114"/>
        <v>-7.41998215527833-0.915167511197968i</v>
      </c>
      <c r="CM117" s="181" t="str">
        <f t="shared" ca="1" si="115"/>
        <v>-7.15428375827408+2.17022825165852i</v>
      </c>
      <c r="CN117" s="181" t="str">
        <f t="shared" ca="1" si="116"/>
        <v>-5.66104985849261+4.88325519073721i</v>
      </c>
      <c r="CO117" s="181" t="str">
        <f t="shared" ca="1" si="117"/>
        <v>-3.19649025804199+6.75841081826517i</v>
      </c>
      <c r="CP117" s="181" t="str">
        <f t="shared" ca="1" si="118"/>
        <v>-0.183475297333907+7.47395501548339i</v>
      </c>
      <c r="CQ117" s="181" t="str">
        <f t="shared" ca="1" si="119"/>
        <v>2.86102044453547+6.90711435942327i</v>
      </c>
      <c r="CR117" s="181" t="str">
        <f t="shared" ca="1" si="120"/>
        <v>5.41462090065649+5.15514764680654i</v>
      </c>
      <c r="CS117" s="181" t="str">
        <f t="shared" ca="1" si="121"/>
        <v>7.03917805709804+2.51865818218166i</v>
      </c>
      <c r="CT117" s="181" t="str">
        <f t="shared" ca="1" si="122"/>
        <v>7.45594960320996-0.549983883940516i</v>
      </c>
      <c r="CU117" s="181" t="str">
        <f t="shared" ca="1" si="123"/>
        <v>6.59342567347877-3.52425944653798i</v>
      </c>
      <c r="CV117" s="181" t="str">
        <f t="shared" ca="1" si="124"/>
        <v>4.59959854519081-5.89384085137016i</v>
      </c>
      <c r="CW117" s="181" t="str">
        <f t="shared" ca="1" si="125"/>
        <v>1.81657005118767-7.25215416323517i</v>
      </c>
      <c r="CX117" s="181" t="str">
        <f t="shared" ca="1" si="126"/>
        <v>-1.27814641976161-7.36613932042096i</v>
      </c>
      <c r="CY117" s="181" t="str">
        <f t="shared" ca="1" si="127"/>
        <v>-4.15355790351487-6.21623869396521i</v>
      </c>
      <c r="CZ117" s="181" t="str">
        <f t="shared" ca="1" si="128"/>
        <v>-6.31629989278393-3.99975279518859i</v>
      </c>
      <c r="DA117" s="181" t="str">
        <f t="shared" ca="1" si="129"/>
        <v>-7.3952880603496-1.09698735756247i</v>
      </c>
      <c r="DB117" s="181" t="str">
        <f t="shared" ca="1" si="130"/>
        <v>-7.20538908923491+1.99399970685444i</v>
      </c>
      <c r="DC117" s="181" t="str">
        <f t="shared" ca="1" si="131"/>
        <v>-5.77918593768704+4.74285532731513i</v>
      </c>
      <c r="DD117" s="181" t="str">
        <f t="shared" ca="1" si="132"/>
        <v>-3.36138723928134+6.67792951338943i</v>
      </c>
      <c r="DE117" s="181" t="str">
        <f t="shared" ca="1" si="133"/>
        <v>-0.366840076009713+7.46720129076714i</v>
      </c>
      <c r="DF117" s="181" t="str">
        <f t="shared" ca="1" si="134"/>
        <v>2.69064968673918+6.97524702225315i</v>
      </c>
      <c r="DG117" s="181" t="str">
        <f t="shared" ca="1" si="135"/>
        <v>5.28647646160488+5.28647646160453i</v>
      </c>
      <c r="DH117" s="181" t="str">
        <f t="shared" ca="1" si="136"/>
        <v>6.97524702225335+2.69064968673868i</v>
      </c>
      <c r="DI117" s="181" t="str">
        <f t="shared" ca="1" si="137"/>
        <v>7.46720129076714-0.366840076009518i</v>
      </c>
      <c r="DJ117" s="181" t="str">
        <f t="shared" ca="1" si="138"/>
        <v>6.67792951338952-3.36138723928116i</v>
      </c>
      <c r="DK117" s="181" t="str">
        <f t="shared" ca="1" si="139"/>
        <v>4.74285532731529-5.77918593768691i</v>
      </c>
      <c r="DL117" s="181" t="str">
        <f t="shared" ca="1" si="140"/>
        <v>1.99399970685468-7.20538908923485i</v>
      </c>
      <c r="DM117" s="181" t="str">
        <f t="shared" ca="1" si="141"/>
        <v>-1.09698735756228-7.39528806034962i</v>
      </c>
      <c r="DN117" s="181" t="str">
        <f t="shared" ca="1" si="142"/>
        <v>-3.99975279518842-6.31629989278403i</v>
      </c>
      <c r="DO117" s="181" t="str">
        <f t="shared" ca="1" si="143"/>
        <v>-6.2162386939651-4.15355790351503i</v>
      </c>
      <c r="DP117" s="181" t="str">
        <f t="shared" ca="1" si="144"/>
        <v>-7.36613932042092-1.27814641976181i</v>
      </c>
      <c r="DQ117" s="181" t="str">
        <f t="shared" ca="1" si="145"/>
        <v>-7.25215416323523+1.81657005118743i</v>
      </c>
      <c r="DR117" s="181" t="str">
        <f t="shared" ca="1" si="146"/>
        <v>-5.89384085137028+4.59959854519065i</v>
      </c>
      <c r="DS117" s="181" t="str">
        <f t="shared" ca="1" si="147"/>
        <v>-3.52425944653815+6.59342567347867i</v>
      </c>
      <c r="DT117" s="181" t="str">
        <f t="shared" ca="1" si="148"/>
        <v>-0.549983883940765+7.45594960320995i</v>
      </c>
      <c r="DU117" s="181" t="str">
        <f t="shared" ca="1" si="149"/>
        <v>2.51865818218148+7.03917805709811i</v>
      </c>
      <c r="DV117" s="181" t="str">
        <f t="shared" ca="1" si="150"/>
        <v>5.1551476468064+5.41462090065663i</v>
      </c>
      <c r="DW117" s="181" t="str">
        <f t="shared" ca="1" si="151"/>
        <v>6.90711435942348+2.86102044453496i</v>
      </c>
      <c r="DX117" s="181" t="str">
        <f t="shared" ca="1" si="152"/>
        <v>7.47395501548338-0.183475297334454i</v>
      </c>
      <c r="DY117" s="181" t="str">
        <f t="shared" ca="1" si="153"/>
        <v>6.75841081826497-3.19649025804244i</v>
      </c>
      <c r="DZ117" s="181" t="str">
        <f t="shared" ca="1" si="154"/>
        <v>4.8832551907368-5.66104985849297i</v>
      </c>
      <c r="EA117" s="181" t="str">
        <f t="shared" ca="1" si="155"/>
        <v>2.17022825165797-7.15428375827425i</v>
      </c>
      <c r="EB117" s="181" t="str">
        <f t="shared" ca="1" si="156"/>
        <v>-0.915167511197751-7.41998215527836i</v>
      </c>
      <c r="EC117" s="181" t="str">
        <f t="shared" ca="1" si="157"/>
        <v>-3.84353838533853-6.4125563887291i</v>
      </c>
      <c r="ED117" s="181" t="str">
        <f t="shared" ca="1" si="158"/>
        <v>-6.11243306539716-4.30486106387193i</v>
      </c>
      <c r="EE117" s="181" t="str">
        <f t="shared" ca="1" si="159"/>
        <v>-7.33255349360332-1.45853557435084i</v>
      </c>
      <c r="EF117" s="181" t="str">
        <f t="shared" ca="1" si="160"/>
        <v>-7.2945508107431+1.63804616164755i</v>
      </c>
      <c r="EG117" s="181" t="str">
        <f t="shared" ca="1" si="161"/>
        <v>-6.00494553570955+4.45357113689262i</v>
      </c>
      <c r="EH117" s="181" t="str">
        <f t="shared" ca="1" si="162"/>
        <v>-3.68500877168492+6.50495020048627i</v>
      </c>
      <c r="EI117" s="181" t="str">
        <f t="shared" ca="1" si="163"/>
        <v>-0.732796402145352+7.4402067304077i</v>
      </c>
      <c r="EJ117" s="181" t="str">
        <f t="shared" ca="1" si="164"/>
        <v>2.34514953211351+7.09886895429327i</v>
      </c>
      <c r="EK117" s="181" t="str">
        <f t="shared" ca="1" si="165"/>
        <v>5.02071356382883+5.53950377454392i</v>
      </c>
      <c r="EL117" s="181" t="str">
        <f t="shared" ca="1" si="166"/>
        <v>6.83482110917714+3.02966783059591i</v>
      </c>
      <c r="EM117" s="181" t="str">
        <f t="shared" ca="1" si="167"/>
        <v>7.4762067091675-1.17239397758549E-13i</v>
      </c>
      <c r="EN117" s="181"/>
      <c r="EO117" s="181"/>
      <c r="EP117" s="181"/>
    </row>
    <row r="118" spans="1:146" ht="16" thickBot="1">
      <c r="A118" s="215">
        <f t="shared" si="168"/>
        <v>3.5156250000000004E-4</v>
      </c>
      <c r="B118" s="214">
        <v>18</v>
      </c>
      <c r="C118" s="188">
        <f t="shared" si="169"/>
        <v>3600</v>
      </c>
      <c r="D118" s="187">
        <f t="shared" si="170"/>
        <v>22619.46710584651</v>
      </c>
      <c r="E118" s="187" t="str">
        <f t="shared" si="171"/>
        <v>22619.4671058465i</v>
      </c>
      <c r="F118" s="187" t="e">
        <f t="shared" si="172"/>
        <v>#REF!</v>
      </c>
      <c r="G118" s="187" t="str">
        <f t="shared" si="173"/>
        <v>-3.49413028904112-0.839704363848002i</v>
      </c>
      <c r="H118" s="187" t="e">
        <f t="shared" si="38"/>
        <v>#REF!</v>
      </c>
      <c r="I118" s="187" t="e">
        <f t="shared" si="174"/>
        <v>#REF!</v>
      </c>
      <c r="J118" s="213" t="str">
        <f ca="1">IMPRODUCT(1/N_FFT2,AG100)</f>
        <v>0.0202849778655936+0.000460212670753277i</v>
      </c>
      <c r="K118" s="212" t="e">
        <f t="shared" si="175"/>
        <v>#REF!</v>
      </c>
      <c r="N118" s="204">
        <f t="shared" ca="1" si="176"/>
        <v>7.5239991478045072</v>
      </c>
      <c r="O118" s="181">
        <f t="shared" ca="1" si="39"/>
        <v>-7.4760008521954928</v>
      </c>
      <c r="P118" s="181" t="str">
        <f t="shared" ca="1" si="40"/>
        <v>-6.75822472576646+3.19640224284531i</v>
      </c>
      <c r="Q118" s="181" t="str">
        <f t="shared" ca="1" si="41"/>
        <v>-4.74272473303452+5.77902680809585i</v>
      </c>
      <c r="R118" s="181" t="str">
        <f t="shared" ca="1" si="42"/>
        <v>-1.81652003202345+7.25195447553866i</v>
      </c>
      <c r="S118" s="181" t="str">
        <f t="shared" ca="1" si="43"/>
        <v>1.45849541364767+7.33235159211534i</v>
      </c>
      <c r="T118" s="181" t="str">
        <f t="shared" ca="1" si="44"/>
        <v>4.45344850803767+6.00478018983916i</v>
      </c>
      <c r="U118" s="181" t="str">
        <f t="shared" ca="1" si="45"/>
        <v>6.59324412383764+3.52416240623332i</v>
      </c>
      <c r="V118" s="181" t="str">
        <f t="shared" ca="1" si="46"/>
        <v>7.46699568175885+0.366829975087047i</v>
      </c>
      <c r="W118" s="181" t="str">
        <f t="shared" ca="1" si="47"/>
        <v>6.90692417238035-2.86094166648252i</v>
      </c>
      <c r="X118" s="181" t="str">
        <f t="shared" ca="1" si="48"/>
        <v>5.02057531873584-5.53935124458888i</v>
      </c>
      <c r="Y118" s="181" t="str">
        <f t="shared" ca="1" si="49"/>
        <v>2.17016849453363-7.15408676543424i</v>
      </c>
      <c r="Z118" s="181" t="str">
        <f t="shared" ca="1" si="50"/>
        <v>-1.09695715207132-7.39508443146847i</v>
      </c>
      <c r="AA118" s="181" t="str">
        <f t="shared" ca="1" si="51"/>
        <v>-4.15344353550902-6.21606753014847i</v>
      </c>
      <c r="AB118" s="181" t="str">
        <f t="shared" ca="1" si="52"/>
        <v>-6.41237981931449-3.84343255370458i</v>
      </c>
      <c r="AC118" s="181" t="str">
        <f t="shared" ca="1" si="53"/>
        <v>-7.44000186469328-0.732776224633527i</v>
      </c>
      <c r="AD118" s="181" t="str">
        <f t="shared" ca="1" si="54"/>
        <v>-7.03898423368787+2.51858883105625i</v>
      </c>
      <c r="AE118" s="181" t="str">
        <f t="shared" ca="1" si="55"/>
        <v>-5.28633089874387+5.28633089874381i</v>
      </c>
      <c r="AF118" s="181" t="str">
        <f t="shared" ca="1" si="56"/>
        <v>-2.51858883105624+7.03898423368787i</v>
      </c>
      <c r="AG118" s="181" t="str">
        <f t="shared" ca="1" si="57"/>
        <v>0.732776224633529+7.44000186469328i</v>
      </c>
      <c r="AH118" s="181" t="str">
        <f t="shared" ca="1" si="58"/>
        <v>3.84343255370458+6.41237981931448i</v>
      </c>
      <c r="AI118" s="181" t="str">
        <f t="shared" ca="1" si="59"/>
        <v>6.21606753014847+4.15344353550902i</v>
      </c>
      <c r="AJ118" s="181" t="str">
        <f t="shared" ca="1" si="60"/>
        <v>7.39508443146847+1.09695715207132i</v>
      </c>
      <c r="AK118" s="181" t="str">
        <f t="shared" ca="1" si="61"/>
        <v>7.15408676543424-2.17016849453363i</v>
      </c>
      <c r="AL118" s="181" t="str">
        <f t="shared" ca="1" si="62"/>
        <v>5.53935124458882-5.0205753187359i</v>
      </c>
      <c r="AM118" s="181" t="str">
        <f t="shared" ca="1" si="63"/>
        <v>2.86094166648218-6.90692417238049i</v>
      </c>
      <c r="AN118" s="181" t="str">
        <f t="shared" ca="1" si="64"/>
        <v>-0.366829975086905-7.46699568175886i</v>
      </c>
      <c r="AO118" s="181" t="str">
        <f t="shared" ca="1" si="65"/>
        <v>-3.52416240623346-6.59324412383756i</v>
      </c>
      <c r="AP118" s="181" t="str">
        <f t="shared" ca="1" si="66"/>
        <v>-6.00478018983893-4.45344850803798i</v>
      </c>
      <c r="AQ118" s="181" t="str">
        <f t="shared" ca="1" si="67"/>
        <v>-7.33235159211533-1.45849541364775i</v>
      </c>
      <c r="AR118" s="181" t="str">
        <f t="shared" ca="1" si="68"/>
        <v>-7.33235159211533-1.45849541364775i</v>
      </c>
      <c r="AS118" s="181" t="str">
        <f t="shared" ca="1" si="69"/>
        <v>-5.77902680809603+4.74272473303427i</v>
      </c>
      <c r="AT118" s="181" t="str">
        <f t="shared" ca="1" si="70"/>
        <v>-3.19640224284534+6.75822472576645i</v>
      </c>
      <c r="AU118" s="181" t="str">
        <f t="shared" ca="1" si="71"/>
        <v>2.21640811936383E-13+7.47600085219549i</v>
      </c>
      <c r="AV118" s="181" t="str">
        <f t="shared" ca="1" si="72"/>
        <v>3.19640224284508+6.75822472576657i</v>
      </c>
      <c r="AW118" s="181" t="str">
        <f t="shared" ca="1" si="73"/>
        <v>5.77902680809585+4.7427247330345i</v>
      </c>
      <c r="AX118" s="181" t="str">
        <f t="shared" ca="1" si="74"/>
        <v>7.25195447553874+1.81652003202315i</v>
      </c>
      <c r="AY118" s="181" t="str">
        <f t="shared" ca="1" si="75"/>
        <v>7.33235159211539-1.45849541364746i</v>
      </c>
      <c r="AZ118" s="181" t="str">
        <f t="shared" ca="1" si="76"/>
        <v>6.00478018983911-4.45344850803773i</v>
      </c>
      <c r="BA118" s="181" t="str">
        <f t="shared" ca="1" si="77"/>
        <v>3.52416240623306-6.59324412383778i</v>
      </c>
      <c r="BB118" s="181" t="str">
        <f t="shared" ca="1" si="78"/>
        <v>0.366829975087191-7.46699568175884i</v>
      </c>
      <c r="BC118" s="181" t="str">
        <f t="shared" ca="1" si="79"/>
        <v>-2.86094166648261-6.90692417238031i</v>
      </c>
      <c r="BD118" s="181" t="str">
        <f t="shared" ca="1" si="80"/>
        <v>-5.53935124458861-5.02057531873612i</v>
      </c>
      <c r="BE118" s="181" t="str">
        <f t="shared" ca="1" si="81"/>
        <v>-7.1540867654342-2.17016849453378i</v>
      </c>
      <c r="BF118" s="181" t="str">
        <f t="shared" ca="1" si="82"/>
        <v>-7.39508443146844+1.09695715207147i</v>
      </c>
      <c r="BG118" s="181" t="str">
        <f t="shared" ca="1" si="83"/>
        <v>-6.21606753014867+4.15344353550872i</v>
      </c>
      <c r="BH118" s="181" t="str">
        <f t="shared" ca="1" si="84"/>
        <v>-3.84343255370463+6.41237981931445i</v>
      </c>
      <c r="BI118" s="181" t="str">
        <f t="shared" ca="1" si="85"/>
        <v>-0.732776224633365+7.4400018646933i</v>
      </c>
      <c r="BJ118" s="181" t="str">
        <f t="shared" ca="1" si="86"/>
        <v>2.51858883105596+7.03898423368798i</v>
      </c>
      <c r="BK118" s="181" t="str">
        <f t="shared" ca="1" si="87"/>
        <v>5.28633089874381+5.28633089874387i</v>
      </c>
      <c r="BL118" s="181" t="str">
        <f t="shared" ca="1" si="88"/>
        <v>7.03898423368795+2.51858883105603i</v>
      </c>
      <c r="BM118" s="181" t="str">
        <f t="shared" ca="1" si="89"/>
        <v>7.44000186469331-0.732776224633314i</v>
      </c>
      <c r="BN118" s="181" t="str">
        <f t="shared" ca="1" si="90"/>
        <v>6.41237981931448-3.84343255370458i</v>
      </c>
      <c r="BO118" s="181" t="str">
        <f t="shared" ca="1" si="91"/>
        <v>4.15344353550875-6.21606753014865i</v>
      </c>
      <c r="BP118" s="181" t="str">
        <f t="shared" ca="1" si="92"/>
        <v>1.09695715207154-7.39508443146844i</v>
      </c>
      <c r="BQ118" s="181" t="str">
        <f t="shared" ca="1" si="93"/>
        <v>-2.1701684945337-7.15408676543422i</v>
      </c>
      <c r="BR118" s="181" t="str">
        <f t="shared" ca="1" si="94"/>
        <v>-5.02057531873606-5.53935124458867i</v>
      </c>
      <c r="BS118" s="181" t="str">
        <f t="shared" ca="1" si="95"/>
        <v>-6.90692417238029-2.86094166648265i</v>
      </c>
      <c r="BT118" s="181" t="str">
        <f t="shared" ca="1" si="96"/>
        <v>-7.46699568175885+0.366829975087139i</v>
      </c>
      <c r="BU118" s="181" t="str">
        <f t="shared" ca="1" si="97"/>
        <v>-6.59324412383745+3.52416240623366i</v>
      </c>
      <c r="BV118" s="181" t="str">
        <f t="shared" ca="1" si="98"/>
        <v>-4.4534485080378+6.00478018983906i</v>
      </c>
      <c r="BW118" s="181" t="str">
        <f t="shared" ca="1" si="99"/>
        <v>-1.45849541364752+7.33235159211537i</v>
      </c>
      <c r="BX118" s="181" t="str">
        <f t="shared" ca="1" si="100"/>
        <v>1.81652003202309+7.25195447553875i</v>
      </c>
      <c r="BY118" s="181" t="str">
        <f t="shared" ca="1" si="101"/>
        <v>4.74272473303446+5.77902680809589i</v>
      </c>
      <c r="BZ118" s="181" t="str">
        <f t="shared" ca="1" si="102"/>
        <v>6.75822472576655+3.19640224284513i</v>
      </c>
      <c r="CA118" s="181" t="str">
        <f t="shared" ca="1" si="103"/>
        <v>7.47600085219549+3.00400909856168E-13i</v>
      </c>
      <c r="CB118" s="181" t="str">
        <f t="shared" ca="1" si="104"/>
        <v>6.75822472576648-3.19640224284528i</v>
      </c>
      <c r="CC118" s="181" t="str">
        <f t="shared" ca="1" si="105"/>
        <v>4.74272473303433-5.779026808096i</v>
      </c>
      <c r="CD118" s="181" t="str">
        <f t="shared" ca="1" si="106"/>
        <v>1.81652003202365-7.25195447553861i</v>
      </c>
      <c r="CE118" s="181" t="str">
        <f t="shared" ca="1" si="107"/>
        <v>-1.4584954136477-7.33235159211534i</v>
      </c>
      <c r="CF118" s="181" t="str">
        <f t="shared" ca="1" si="108"/>
        <v>-4.45344850803791-6.00478018983898i</v>
      </c>
      <c r="CG118" s="181" t="str">
        <f t="shared" ca="1" si="109"/>
        <v>-6.59324412383753-3.52416240623351i</v>
      </c>
      <c r="CH118" s="181" t="str">
        <f t="shared" ca="1" si="110"/>
        <v>-7.46699568175886-0.36682997508697i</v>
      </c>
      <c r="CI118" s="181" t="str">
        <f t="shared" ca="1" si="111"/>
        <v>-6.90692417238023+2.86094166648281i</v>
      </c>
      <c r="CJ118" s="181" t="str">
        <f t="shared" ca="1" si="112"/>
        <v>-5.02057531873593+5.53935124458879i</v>
      </c>
      <c r="CK118" s="181" t="str">
        <f t="shared" ca="1" si="113"/>
        <v>-2.17016849453357+7.15408676543426i</v>
      </c>
      <c r="CL118" s="181" t="str">
        <f t="shared" ca="1" si="114"/>
        <v>1.09695715207172+7.39508443146841i</v>
      </c>
      <c r="CM118" s="181" t="str">
        <f t="shared" ca="1" si="115"/>
        <v>4.1534435355089+6.21606753014855i</v>
      </c>
      <c r="CN118" s="181" t="str">
        <f t="shared" ca="1" si="116"/>
        <v>6.41237981931458+3.84343255370441i</v>
      </c>
      <c r="CO118" s="181" t="str">
        <f t="shared" ca="1" si="117"/>
        <v>7.44000186469325+0.732776224633885i</v>
      </c>
      <c r="CP118" s="181" t="str">
        <f t="shared" ca="1" si="118"/>
        <v>7.0389842336879-2.51858883105617i</v>
      </c>
      <c r="CQ118" s="181" t="str">
        <f t="shared" ca="1" si="119"/>
        <v>5.2863308987437-5.28633089874399i</v>
      </c>
      <c r="CR118" s="181" t="str">
        <f t="shared" ca="1" si="120"/>
        <v>2.51858883105653-7.03898423368777i</v>
      </c>
      <c r="CS118" s="181" t="str">
        <f t="shared" ca="1" si="121"/>
        <v>-0.73277622463356-7.44000186469328i</v>
      </c>
      <c r="CT118" s="181" t="str">
        <f t="shared" ca="1" si="122"/>
        <v>-3.84343255370477-6.41237981931436i</v>
      </c>
      <c r="CU118" s="181" t="str">
        <f t="shared" ca="1" si="123"/>
        <v>-6.21606753014834-4.15344353550921i</v>
      </c>
      <c r="CV118" s="181" t="str">
        <f t="shared" ca="1" si="124"/>
        <v>-7.39508443146847-1.0969571520713i</v>
      </c>
      <c r="CW118" s="181" t="str">
        <f t="shared" ca="1" si="125"/>
        <v>-7.15408676543415+2.17016849453391i</v>
      </c>
      <c r="CX118" s="181" t="str">
        <f t="shared" ca="1" si="126"/>
        <v>-5.539351244589+5.02057531873569i</v>
      </c>
      <c r="CY118" s="181" t="str">
        <f t="shared" ca="1" si="127"/>
        <v>-2.86094166648245+6.90692417238038i</v>
      </c>
      <c r="CZ118" s="181" t="str">
        <f t="shared" ca="1" si="128"/>
        <v>0.366829975087334+7.46699568175884i</v>
      </c>
      <c r="DA118" s="181" t="str">
        <f t="shared" ca="1" si="129"/>
        <v>3.52416240623321+6.5932441238377i</v>
      </c>
      <c r="DB118" s="181" t="str">
        <f t="shared" ca="1" si="130"/>
        <v>6.0047801898392+4.45344850803762i</v>
      </c>
      <c r="DC118" s="181" t="str">
        <f t="shared" ca="1" si="131"/>
        <v>7.33235159211528+1.45849541364801i</v>
      </c>
      <c r="DD118" s="181" t="str">
        <f t="shared" ca="1" si="132"/>
        <v>7.2519544755387-1.8165200320233i</v>
      </c>
      <c r="DE118" s="181" t="str">
        <f t="shared" ca="1" si="133"/>
        <v>5.77902680809576-4.74272473303461i</v>
      </c>
      <c r="DF118" s="181" t="str">
        <f t="shared" ca="1" si="134"/>
        <v>3.1964022428456-6.75822472576633i</v>
      </c>
      <c r="DG118" s="181" t="str">
        <f t="shared" ca="1" si="135"/>
        <v>7.87600979197845E-14-7.47600085219549i</v>
      </c>
      <c r="DH118" s="181" t="str">
        <f t="shared" ca="1" si="136"/>
        <v>-3.19640224284551-6.75822472576637i</v>
      </c>
      <c r="DI118" s="181" t="str">
        <f t="shared" ca="1" si="137"/>
        <v>-5.77902680809567-4.74272473303473i</v>
      </c>
      <c r="DJ118" s="181" t="str">
        <f t="shared" ca="1" si="138"/>
        <v>-7.25195447553866-1.81652003202346i</v>
      </c>
      <c r="DK118" s="181" t="str">
        <f t="shared" ca="1" si="139"/>
        <v>-7.3323515921153+1.45849541364791i</v>
      </c>
      <c r="DL118" s="181" t="str">
        <f t="shared" ca="1" si="140"/>
        <v>-6.00478018983929+4.45344850803749i</v>
      </c>
      <c r="DM118" s="181" t="str">
        <f t="shared" ca="1" si="141"/>
        <v>-3.5241624062333+6.59324412383764i</v>
      </c>
      <c r="DN118" s="181" t="str">
        <f t="shared" ca="1" si="142"/>
        <v>-0.366829975086748+7.46699568175887i</v>
      </c>
      <c r="DO118" s="181" t="str">
        <f t="shared" ca="1" si="143"/>
        <v>2.86094166648235+6.90692417238041i</v>
      </c>
      <c r="DP118" s="181" t="str">
        <f t="shared" ca="1" si="144"/>
        <v>5.53935124458893+5.02057531873577i</v>
      </c>
      <c r="DQ118" s="181" t="str">
        <f t="shared" ca="1" si="145"/>
        <v>7.15408676543433+2.17016849453335i</v>
      </c>
      <c r="DR118" s="181" t="str">
        <f t="shared" ca="1" si="146"/>
        <v>7.39508443146849-1.0969571520712i</v>
      </c>
      <c r="DS118" s="181" t="str">
        <f t="shared" ca="1" si="147"/>
        <v>6.21606753014842-4.15344353550908i</v>
      </c>
      <c r="DT118" s="181" t="str">
        <f t="shared" ca="1" si="148"/>
        <v>3.84343255370486-6.41237981931431i</v>
      </c>
      <c r="DU118" s="181" t="str">
        <f t="shared" ca="1" si="149"/>
        <v>0.732776224633664-7.44000186469327i</v>
      </c>
      <c r="DV118" s="181" t="str">
        <f t="shared" ca="1" si="150"/>
        <v>-2.51858883105638-7.03898423368783i</v>
      </c>
      <c r="DW118" s="181" t="str">
        <f t="shared" ca="1" si="151"/>
        <v>-5.28633089874362-5.28633089874406i</v>
      </c>
      <c r="DX118" s="181" t="str">
        <f t="shared" ca="1" si="152"/>
        <v>-7.03898423368784-2.51858883105632i</v>
      </c>
      <c r="DY118" s="181" t="str">
        <f t="shared" ca="1" si="153"/>
        <v>-7.44000186469326+0.732776224633781i</v>
      </c>
      <c r="DZ118" s="181" t="str">
        <f t="shared" ca="1" si="154"/>
        <v>-6.41237981931463+3.84343255370432i</v>
      </c>
      <c r="EA118" s="181" t="str">
        <f t="shared" ca="1" si="155"/>
        <v>-4.15344353550903+6.21606753014846i</v>
      </c>
      <c r="EB118" s="181" t="str">
        <f t="shared" ca="1" si="156"/>
        <v>-1.09695715207108+7.3950844314685i</v>
      </c>
      <c r="EC118" s="181" t="str">
        <f t="shared" ca="1" si="157"/>
        <v>2.17016849453342+7.1540867654343i</v>
      </c>
      <c r="ED118" s="181" t="str">
        <f t="shared" ca="1" si="158"/>
        <v>5.02057531873586+5.53935124458885i</v>
      </c>
      <c r="EE118" s="181" t="str">
        <f t="shared" ca="1" si="159"/>
        <v>6.90692417238046+2.86094166648224i</v>
      </c>
      <c r="EF118" s="181" t="str">
        <f t="shared" ca="1" si="160"/>
        <v>7.46699568175887-0.366829975086813i</v>
      </c>
      <c r="EG118" s="181" t="str">
        <f t="shared" ca="1" si="161"/>
        <v>6.59324412383759-3.5241624062334i</v>
      </c>
      <c r="EH118" s="181" t="str">
        <f t="shared" ca="1" si="162"/>
        <v>4.45344850803744-6.00478018983933i</v>
      </c>
      <c r="EI118" s="181" t="str">
        <f t="shared" ca="1" si="163"/>
        <v>1.45849541364779-7.33235159211532i</v>
      </c>
      <c r="EJ118" s="181" t="str">
        <f t="shared" ca="1" si="164"/>
        <v>-1.81652003202352-7.25195447553864i</v>
      </c>
      <c r="EK118" s="181" t="str">
        <f t="shared" ca="1" si="165"/>
        <v>-4.74272473303421-5.77902680809609i</v>
      </c>
      <c r="EL118" s="181" t="str">
        <f t="shared" ca="1" si="166"/>
        <v>-6.75822472576642-3.1964022428454i</v>
      </c>
      <c r="EM118" s="181" t="str">
        <f t="shared" ca="1" si="167"/>
        <v>-7.47600085219549+1.428807140166E-13i</v>
      </c>
      <c r="EN118" s="181"/>
      <c r="EO118" s="181"/>
      <c r="EP118" s="181"/>
    </row>
    <row r="119" spans="1:146" ht="16" thickBot="1">
      <c r="A119" s="215">
        <f t="shared" si="168"/>
        <v>3.7109375000000006E-4</v>
      </c>
      <c r="B119" s="214">
        <v>19</v>
      </c>
      <c r="C119" s="188">
        <f t="shared" si="169"/>
        <v>3800</v>
      </c>
      <c r="D119" s="187">
        <f t="shared" si="170"/>
        <v>23876.104167282429</v>
      </c>
      <c r="E119" s="187" t="str">
        <f t="shared" si="171"/>
        <v>23876.1041672824i</v>
      </c>
      <c r="F119" s="187" t="e">
        <f t="shared" si="172"/>
        <v>#REF!</v>
      </c>
      <c r="G119" s="187" t="str">
        <f t="shared" si="173"/>
        <v>-3.56340253015395-0.854195721776994i</v>
      </c>
      <c r="H119" s="187" t="e">
        <f t="shared" si="38"/>
        <v>#REF!</v>
      </c>
      <c r="I119" s="187" t="e">
        <f t="shared" si="174"/>
        <v>#REF!</v>
      </c>
      <c r="J119" s="213" t="str">
        <f ca="1">IMPRODUCT(1/N_FFT2,AH100)</f>
        <v>0.260970390594516+0.00443457523405566i</v>
      </c>
      <c r="K119" s="212" t="e">
        <f t="shared" si="175"/>
        <v>#REF!</v>
      </c>
      <c r="N119" s="204">
        <f t="shared" ca="1" si="176"/>
        <v>7.5242219326259399</v>
      </c>
      <c r="O119" s="181">
        <f t="shared" ca="1" si="39"/>
        <v>-7.4757780673740601</v>
      </c>
      <c r="P119" s="181" t="str">
        <f t="shared" ca="1" si="40"/>
        <v>-6.67754664012295+3.3611945170748i</v>
      </c>
      <c r="Q119" s="181" t="str">
        <f t="shared" ca="1" si="41"/>
        <v>-4.45331579527451+6.00460124739267i</v>
      </c>
      <c r="R119" s="181" t="str">
        <f t="shared" ca="1" si="42"/>
        <v>-1.27807313835114+7.36571698924526i</v>
      </c>
      <c r="S119" s="181" t="str">
        <f t="shared" ca="1" si="43"/>
        <v>2.17010382351367+7.15387357365242i</v>
      </c>
      <c r="T119" s="181" t="str">
        <f t="shared" ca="1" si="44"/>
        <v>5.1548520809105+5.41431045808824i</v>
      </c>
      <c r="U119" s="181" t="str">
        <f t="shared" ca="1" si="45"/>
        <v>7.03877447196144+2.51851377711041i</v>
      </c>
      <c r="V119" s="181" t="str">
        <f t="shared" ca="1" si="46"/>
        <v>7.41955673707066-0.915115040866719i</v>
      </c>
      <c r="W119" s="181" t="str">
        <f t="shared" ca="1" si="47"/>
        <v>6.21588229133938-4.15331976289384i</v>
      </c>
      <c r="X119" s="181" t="str">
        <f t="shared" ca="1" si="48"/>
        <v>3.68479749491977-6.50457724483798i</v>
      </c>
      <c r="Y119" s="181" t="str">
        <f t="shared" ca="1" si="49"/>
        <v>0.366819043553958-7.46677316529149i</v>
      </c>
      <c r="Z119" s="181" t="str">
        <f t="shared" ca="1" si="50"/>
        <v>-3.02949412723232-6.83442924066786i</v>
      </c>
      <c r="AA119" s="181" t="str">
        <f t="shared" ca="1" si="51"/>
        <v>-5.77885459310004-4.74258339983998i</v>
      </c>
      <c r="AB119" s="181" t="str">
        <f t="shared" ca="1" si="52"/>
        <v>-7.29413258403218-1.63795224569922i</v>
      </c>
      <c r="AC119" s="181" t="str">
        <f t="shared" ca="1" si="53"/>
        <v>-7.25173836729915+1.81646589972743i</v>
      </c>
      <c r="AD119" s="181" t="str">
        <f t="shared" ca="1" si="54"/>
        <v>-5.66072528713481+4.88297521355818i</v>
      </c>
      <c r="AE119" s="181" t="str">
        <f t="shared" ca="1" si="55"/>
        <v>-2.86085641042236+6.90671834604368i</v>
      </c>
      <c r="AF119" s="181" t="str">
        <f t="shared" ca="1" si="56"/>
        <v>0.549952351094307+7.45552212284002i</v>
      </c>
      <c r="AG119" s="181" t="str">
        <f t="shared" ca="1" si="57"/>
        <v>3.84331801941651+6.41218873039927i</v>
      </c>
      <c r="AH119" s="181" t="str">
        <f t="shared" ca="1" si="58"/>
        <v>6.31593775323653+3.99952347284931i</v>
      </c>
      <c r="AI119" s="181" t="str">
        <f t="shared" ca="1" si="59"/>
        <v>7.43978015264166+0.732754387902442i</v>
      </c>
      <c r="AJ119" s="181" t="str">
        <f t="shared" ca="1" si="60"/>
        <v>6.97484710254669-2.69049542068502i</v>
      </c>
      <c r="AK119" s="181" t="str">
        <f t="shared" ca="1" si="61"/>
        <v>5.02042570559381-5.53918617192489i</v>
      </c>
      <c r="AL119" s="181" t="str">
        <f t="shared" ca="1" si="62"/>
        <v>1.99388538261973-7.2049759745336i</v>
      </c>
      <c r="AM119" s="181" t="str">
        <f t="shared" ca="1" si="63"/>
        <v>-1.45845195048484-7.33213308804184i</v>
      </c>
      <c r="AN119" s="181" t="str">
        <f t="shared" ca="1" si="64"/>
        <v>-4.59933483121847-5.89350293314355i</v>
      </c>
      <c r="AO119" s="181" t="str">
        <f t="shared" ca="1" si="65"/>
        <v>-6.75802333067319-3.19630699006022i</v>
      </c>
      <c r="AP119" s="181" t="str">
        <f t="shared" ca="1" si="66"/>
        <v>-7.47352650278885+0.183464777937673i</v>
      </c>
      <c r="AQ119" s="181" t="str">
        <f t="shared" ca="1" si="67"/>
        <v>-6.59304764516615+3.52405738619565i</v>
      </c>
      <c r="AR119" s="181" t="str">
        <f t="shared" ca="1" si="68"/>
        <v>-6.59304764516615+3.52405738619565i</v>
      </c>
      <c r="AS119" s="181" t="str">
        <f t="shared" ca="1" si="69"/>
        <v>-1.09692446274914+7.39486405795628i</v>
      </c>
      <c r="AT119" s="181" t="str">
        <f t="shared" ca="1" si="70"/>
        <v>2.34501507500988+7.09846194683098i</v>
      </c>
      <c r="AU119" s="181" t="str">
        <f t="shared" ca="1" si="71"/>
        <v>5.28617336608577+5.28617336608595i</v>
      </c>
      <c r="AV119" s="181" t="str">
        <f t="shared" ca="1" si="72"/>
        <v>7.09846194683113+2.34501507500942i</v>
      </c>
      <c r="AW119" s="181" t="str">
        <f t="shared" ca="1" si="73"/>
        <v>7.39486405795631-1.09692446274888i</v>
      </c>
      <c r="AX119" s="181" t="str">
        <f t="shared" ca="1" si="74"/>
        <v>6.11208261437682-4.30461424841572i</v>
      </c>
      <c r="AY119" s="181" t="str">
        <f t="shared" ca="1" si="75"/>
        <v>3.52405738619522-6.59304764516638i</v>
      </c>
      <c r="AZ119" s="181" t="str">
        <f t="shared" ca="1" si="76"/>
        <v>0.183464777937934-7.47352650278884i</v>
      </c>
      <c r="BA119" s="181" t="str">
        <f t="shared" ca="1" si="77"/>
        <v>-3.19630699005999-6.75802333067331i</v>
      </c>
      <c r="BB119" s="181" t="str">
        <f t="shared" ca="1" si="78"/>
        <v>-5.89350293314384-4.59933483121809i</v>
      </c>
      <c r="BC119" s="181" t="str">
        <f t="shared" ca="1" si="79"/>
        <v>-7.33213308804179-1.45845195048509i</v>
      </c>
      <c r="BD119" s="181" t="str">
        <f t="shared" ca="1" si="80"/>
        <v>-7.20497597453368+1.99388538261947i</v>
      </c>
      <c r="BE119" s="181" t="str">
        <f t="shared" ca="1" si="81"/>
        <v>-5.53918617192456+5.02042570559418i</v>
      </c>
      <c r="BF119" s="181" t="str">
        <f t="shared" ca="1" si="82"/>
        <v>-2.69049542068506+6.97484710254667i</v>
      </c>
      <c r="BG119" s="181" t="str">
        <f t="shared" ca="1" si="83"/>
        <v>0.732754387902169+7.43978015264169i</v>
      </c>
      <c r="BH119" s="181" t="str">
        <f t="shared" ca="1" si="84"/>
        <v>3.99952347284946+6.31593775323643i</v>
      </c>
      <c r="BI119" s="181" t="str">
        <f t="shared" ca="1" si="85"/>
        <v>6.41218873039924+3.84331801941655i</v>
      </c>
      <c r="BJ119" s="181" t="str">
        <f t="shared" ca="1" si="86"/>
        <v>7.45552212283999+0.54995235109464i</v>
      </c>
      <c r="BK119" s="181" t="str">
        <f t="shared" ca="1" si="87"/>
        <v>6.90671834604361-2.86085641042252i</v>
      </c>
      <c r="BL119" s="181" t="str">
        <f t="shared" ca="1" si="88"/>
        <v>4.88297521355826-5.66072528713474i</v>
      </c>
      <c r="BM119" s="181" t="str">
        <f t="shared" ca="1" si="89"/>
        <v>1.81646589972776-7.25173836729906i</v>
      </c>
      <c r="BN119" s="181" t="str">
        <f t="shared" ca="1" si="90"/>
        <v>-1.63795224569931-7.29413258403216i</v>
      </c>
      <c r="BO119" s="181" t="str">
        <f t="shared" ca="1" si="91"/>
        <v>-4.74258339983989-5.7788545931001i</v>
      </c>
      <c r="BP119" s="181" t="str">
        <f t="shared" ca="1" si="92"/>
        <v>-6.8344292406677-3.0294941272327i</v>
      </c>
      <c r="BQ119" s="181" t="str">
        <f t="shared" ca="1" si="93"/>
        <v>-7.46677316529149+0.366819043554075i</v>
      </c>
      <c r="BR119" s="181" t="str">
        <f t="shared" ca="1" si="94"/>
        <v>-6.50457724483807+3.6847974949196i</v>
      </c>
      <c r="BS119" s="181" t="str">
        <f t="shared" ca="1" si="95"/>
        <v>-4.15331976289356+6.21588229133957i</v>
      </c>
      <c r="BT119" s="181" t="str">
        <f t="shared" ca="1" si="96"/>
        <v>-0.915115040866681+7.41955673707066i</v>
      </c>
      <c r="BU119" s="181" t="str">
        <f t="shared" ca="1" si="97"/>
        <v>2.51851377711023+7.03877447196151i</v>
      </c>
      <c r="BV119" s="181" t="str">
        <f t="shared" ca="1" si="98"/>
        <v>5.41431045808842+5.15485208091031i</v>
      </c>
      <c r="BW119" s="181" t="str">
        <f t="shared" ca="1" si="99"/>
        <v>7.15387357365243+2.17010382351364i</v>
      </c>
      <c r="BX119" s="181" t="str">
        <f t="shared" ca="1" si="100"/>
        <v>7.36571698924531-1.27807313835089i</v>
      </c>
      <c r="BY119" s="181" t="str">
        <f t="shared" ca="1" si="101"/>
        <v>6.00460124739252-4.45331579527472i</v>
      </c>
      <c r="BZ119" s="181" t="str">
        <f t="shared" ca="1" si="102"/>
        <v>3.36119451707481-6.67754664012295i</v>
      </c>
      <c r="CA119" s="181" t="str">
        <f t="shared" ca="1" si="103"/>
        <v>2.61010768793826E-13-7.47577806737406i</v>
      </c>
      <c r="CB119" s="181" t="str">
        <f t="shared" ca="1" si="104"/>
        <v>-3.36119451707499-6.67754664012286i</v>
      </c>
      <c r="CC119" s="181" t="str">
        <f t="shared" ca="1" si="105"/>
        <v>-6.00460124739264-4.45331579527454i</v>
      </c>
      <c r="CD119" s="181" t="str">
        <f t="shared" ca="1" si="106"/>
        <v>-7.36571698924522-1.2780731383514i</v>
      </c>
      <c r="CE119" s="181" t="str">
        <f t="shared" ca="1" si="107"/>
        <v>-7.15387357365236+2.17010382351385i</v>
      </c>
      <c r="CF119" s="181" t="str">
        <f t="shared" ca="1" si="108"/>
        <v>-5.41431045808829+5.15485208091045i</v>
      </c>
      <c r="CG119" s="181" t="str">
        <f t="shared" ca="1" si="109"/>
        <v>-2.51851377711072+7.03877447196133i</v>
      </c>
      <c r="CH119" s="181" t="str">
        <f t="shared" ca="1" si="110"/>
        <v>0.915115040866906+7.41955673707064i</v>
      </c>
      <c r="CI119" s="181" t="str">
        <f t="shared" ca="1" si="111"/>
        <v>4.15331976289374+6.21588229133945i</v>
      </c>
      <c r="CJ119" s="181" t="str">
        <f t="shared" ca="1" si="112"/>
        <v>6.5045772448378+3.68479749492008i</v>
      </c>
      <c r="CK119" s="181" t="str">
        <f t="shared" ca="1" si="113"/>
        <v>7.4667731652915+0.366819043553828i</v>
      </c>
      <c r="CL119" s="181" t="str">
        <f t="shared" ca="1" si="114"/>
        <v>6.83442924066791-3.02949412723223i</v>
      </c>
      <c r="CM119" s="181" t="str">
        <f t="shared" ca="1" si="115"/>
        <v>4.74258339983971-5.77885459310024i</v>
      </c>
      <c r="CN119" s="181" t="str">
        <f t="shared" ca="1" si="116"/>
        <v>1.63795224569912-7.2941325840322i</v>
      </c>
      <c r="CO119" s="181" t="str">
        <f t="shared" ca="1" si="117"/>
        <v>-1.81646589972723-7.2517383672992i</v>
      </c>
      <c r="CP119" s="181" t="str">
        <f t="shared" ca="1" si="118"/>
        <v>-4.88297521355845-5.66072528713458i</v>
      </c>
      <c r="CQ119" s="181" t="str">
        <f t="shared" ca="1" si="119"/>
        <v>-6.90671834604369-2.86085641042231i</v>
      </c>
      <c r="CR119" s="181" t="str">
        <f t="shared" ca="1" si="120"/>
        <v>-7.45552212284003+0.549952351094119i</v>
      </c>
      <c r="CS119" s="181" t="str">
        <f t="shared" ca="1" si="121"/>
        <v>-6.41218873039915+3.84331801941672i</v>
      </c>
      <c r="CT119" s="181" t="str">
        <f t="shared" ca="1" si="122"/>
        <v>-3.9995234728493+6.31593775323653i</v>
      </c>
      <c r="CU119" s="181" t="str">
        <f t="shared" ca="1" si="123"/>
        <v>-0.732754387902688+7.43978015264164i</v>
      </c>
      <c r="CV119" s="181" t="str">
        <f t="shared" ca="1" si="124"/>
        <v>2.69049542068527+6.97484710254659i</v>
      </c>
      <c r="CW119" s="181" t="str">
        <f t="shared" ca="1" si="125"/>
        <v>5.53918617192471+5.02042570559401i</v>
      </c>
      <c r="CX119" s="181" t="str">
        <f t="shared" ca="1" si="126"/>
        <v>7.20497597453353+1.99388538262i</v>
      </c>
      <c r="CY119" s="181" t="str">
        <f t="shared" ca="1" si="127"/>
        <v>7.33213308804175-1.45845195048528i</v>
      </c>
      <c r="CZ119" s="181" t="str">
        <f t="shared" ca="1" si="128"/>
        <v>5.8935029331437-4.59933483121827i</v>
      </c>
      <c r="DA119" s="181" t="str">
        <f t="shared" ca="1" si="129"/>
        <v>3.19630699006046-6.75802333067308i</v>
      </c>
      <c r="DB119" s="181" t="str">
        <f t="shared" ca="1" si="130"/>
        <v>-0.183464777938155-7.47352650278884i</v>
      </c>
      <c r="DC119" s="181" t="str">
        <f t="shared" ca="1" si="131"/>
        <v>-3.52405738619539-6.59304764516629i</v>
      </c>
      <c r="DD119" s="181" t="str">
        <f t="shared" ca="1" si="132"/>
        <v>-6.11208261437651-4.30461424841617i</v>
      </c>
      <c r="DE119" s="181" t="str">
        <f t="shared" ca="1" si="133"/>
        <v>-7.39486405795635-1.09692446274865i</v>
      </c>
      <c r="DF119" s="181" t="str">
        <f t="shared" ca="1" si="134"/>
        <v>-7.09846194683106+2.34501507500963i</v>
      </c>
      <c r="DG119" s="181" t="str">
        <f t="shared" ca="1" si="135"/>
        <v>-5.28617336608615+5.28617336608557i</v>
      </c>
      <c r="DH119" s="181" t="str">
        <f t="shared" ca="1" si="136"/>
        <v>-2.34501507500969+7.09846194683104i</v>
      </c>
      <c r="DI119" s="181" t="str">
        <f t="shared" ca="1" si="137"/>
        <v>1.09692446274864+7.39486405795635i</v>
      </c>
      <c r="DJ119" s="181" t="str">
        <f t="shared" ca="1" si="138"/>
        <v>4.30461424841612+6.11208261437654i</v>
      </c>
      <c r="DK119" s="181" t="str">
        <f t="shared" ca="1" si="139"/>
        <v>6.59304764516626+3.52405738619545i</v>
      </c>
      <c r="DL119" s="181" t="str">
        <f t="shared" ca="1" si="140"/>
        <v>7.47352650278883+0.183464777938222i</v>
      </c>
      <c r="DM119" s="181" t="str">
        <f t="shared" ca="1" si="141"/>
        <v>6.75802333067311-3.1963069900604i</v>
      </c>
      <c r="DN119" s="181" t="str">
        <f t="shared" ca="1" si="142"/>
        <v>4.59933483121828-5.8935029331437i</v>
      </c>
      <c r="DO119" s="181" t="str">
        <f t="shared" ca="1" si="143"/>
        <v>1.45845195048534-7.33213308804174i</v>
      </c>
      <c r="DP119" s="181" t="str">
        <f t="shared" ca="1" si="144"/>
        <v>-1.99388538261993-7.20497597453354i</v>
      </c>
      <c r="DQ119" s="181" t="str">
        <f t="shared" ca="1" si="145"/>
        <v>-5.02042570559396-5.53918617192475i</v>
      </c>
      <c r="DR119" s="181" t="str">
        <f t="shared" ca="1" si="146"/>
        <v>-6.97484710254657-2.69049542068533i</v>
      </c>
      <c r="DS119" s="181" t="str">
        <f t="shared" ca="1" si="147"/>
        <v>-7.43978015264164+0.732754387902675i</v>
      </c>
      <c r="DT119" s="181" t="str">
        <f t="shared" ca="1" si="148"/>
        <v>-6.31593775323657+3.99952347284925i</v>
      </c>
      <c r="DU119" s="181" t="str">
        <f t="shared" ca="1" si="149"/>
        <v>-3.84331801941677+6.41218873039911i</v>
      </c>
      <c r="DV119" s="181" t="str">
        <f t="shared" ca="1" si="150"/>
        <v>-0.549952351094185+7.45552212284003i</v>
      </c>
      <c r="DW119" s="181" t="str">
        <f t="shared" ca="1" si="151"/>
        <v>2.86085641042225+6.90671834604372i</v>
      </c>
      <c r="DX119" s="181" t="str">
        <f t="shared" ca="1" si="152"/>
        <v>5.66072528713457+4.88297521355846i</v>
      </c>
      <c r="DY119" s="181" t="str">
        <f t="shared" ca="1" si="153"/>
        <v>7.25173836729918+1.81646589972729i</v>
      </c>
      <c r="DZ119" s="181" t="str">
        <f t="shared" ca="1" si="154"/>
        <v>7.29413258403221-1.63795224569905i</v>
      </c>
      <c r="EA119" s="181" t="str">
        <f t="shared" ca="1" si="155"/>
        <v>5.77885459309981-4.74258339984025i</v>
      </c>
      <c r="EB119" s="181" t="str">
        <f t="shared" ca="1" si="156"/>
        <v>3.02949412723224-6.8344292406679i</v>
      </c>
      <c r="EC119" s="181" t="str">
        <f t="shared" ca="1" si="157"/>
        <v>-0.366819043553815-7.4667731652915i</v>
      </c>
      <c r="ED119" s="181" t="str">
        <f t="shared" ca="1" si="158"/>
        <v>-3.68479749492003-6.50457724483783i</v>
      </c>
      <c r="EE119" s="181" t="str">
        <f t="shared" ca="1" si="159"/>
        <v>-6.21588229133941-4.15331976289379i</v>
      </c>
      <c r="EF119" s="181" t="str">
        <f t="shared" ca="1" si="160"/>
        <v>-7.41955673707062-0.915115040866966i</v>
      </c>
      <c r="EG119" s="181" t="str">
        <f t="shared" ca="1" si="161"/>
        <v>-7.03877447196134+2.51851377711071i</v>
      </c>
      <c r="EH119" s="181" t="str">
        <f t="shared" ca="1" si="162"/>
        <v>-5.1548520809105+5.41431045808824i</v>
      </c>
      <c r="EI119" s="181" t="str">
        <f t="shared" ca="1" si="163"/>
        <v>-2.17010382351389+7.15387357365235i</v>
      </c>
      <c r="EJ119" s="181" t="str">
        <f t="shared" ca="1" si="164"/>
        <v>1.27807313835134+7.36571698924523i</v>
      </c>
      <c r="EK119" s="181" t="str">
        <f t="shared" ca="1" si="165"/>
        <v>4.45331579527449+6.00460124739269i</v>
      </c>
      <c r="EL119" s="181" t="str">
        <f t="shared" ca="1" si="166"/>
        <v>6.67754664012284+3.36119451707502i</v>
      </c>
      <c r="EM119" s="181" t="str">
        <f t="shared" ca="1" si="167"/>
        <v>7.47577806737406-2.21638834402172E-13i</v>
      </c>
      <c r="EN119" s="181"/>
      <c r="EO119" s="181"/>
      <c r="EP119" s="181"/>
    </row>
    <row r="120" spans="1:146" ht="16" thickBot="1">
      <c r="A120" s="215">
        <f t="shared" si="168"/>
        <v>3.9062500000000008E-4</v>
      </c>
      <c r="B120" s="214">
        <v>20</v>
      </c>
      <c r="C120" s="188">
        <f t="shared" si="169"/>
        <v>4000</v>
      </c>
      <c r="D120" s="187">
        <f t="shared" si="170"/>
        <v>25132.741228718343</v>
      </c>
      <c r="E120" s="187" t="str">
        <f t="shared" si="171"/>
        <v>25132.7412287183i</v>
      </c>
      <c r="F120" s="187" t="e">
        <f t="shared" si="172"/>
        <v>#REF!</v>
      </c>
      <c r="G120" s="187" t="str">
        <f t="shared" si="173"/>
        <v>-3.63296263911731-0.863744766855661i</v>
      </c>
      <c r="H120" s="187" t="e">
        <f t="shared" si="38"/>
        <v>#REF!</v>
      </c>
      <c r="I120" s="187" t="e">
        <f t="shared" si="174"/>
        <v>#REF!</v>
      </c>
      <c r="J120" s="213" t="str">
        <f ca="1">IMPRODUCT(1/N_FFT2,AI100)</f>
        <v>0.038135324105023-0.000451888780282113i</v>
      </c>
      <c r="K120" s="212" t="e">
        <f t="shared" si="175"/>
        <v>#REF!</v>
      </c>
      <c r="N120" s="204">
        <f t="shared" ca="1" si="176"/>
        <v>7.5244625382869765</v>
      </c>
      <c r="O120" s="181">
        <f t="shared" ca="1" si="39"/>
        <v>-7.4755374617130235</v>
      </c>
      <c r="P120" s="181" t="str">
        <f t="shared" ca="1" si="40"/>
        <v>-6.59283544991744+3.52394396547202i</v>
      </c>
      <c r="Q120" s="181" t="str">
        <f t="shared" ca="1" si="41"/>
        <v>-4.15318608955068+6.21568223504368i</v>
      </c>
      <c r="R120" s="181" t="str">
        <f t="shared" ca="1" si="42"/>
        <v>-0.732730804423579+7.43954070556264i</v>
      </c>
      <c r="S120" s="181" t="str">
        <f t="shared" ca="1" si="43"/>
        <v>2.86076433462214+6.90649605539804i</v>
      </c>
      <c r="T120" s="181" t="str">
        <f t="shared" ca="1" si="44"/>
        <v>5.77866860240893+4.74243076122446i</v>
      </c>
      <c r="U120" s="181" t="str">
        <f t="shared" ca="1" si="45"/>
        <v>7.33189710555106+1.45840501064923i</v>
      </c>
      <c r="V120" s="181" t="str">
        <f t="shared" ca="1" si="46"/>
        <v>7.15364332839036-2.17003397937704i</v>
      </c>
      <c r="W120" s="181" t="str">
        <f t="shared" ca="1" si="47"/>
        <v>5.28600323219136-5.28600323219134i</v>
      </c>
      <c r="X120" s="181" t="str">
        <f t="shared" ca="1" si="48"/>
        <v>2.17003397937698-7.15364332839037i</v>
      </c>
      <c r="Y120" s="181" t="str">
        <f t="shared" ca="1" si="49"/>
        <v>-1.45840501064921-7.33189710555107i</v>
      </c>
      <c r="Z120" s="181" t="str">
        <f t="shared" ca="1" si="50"/>
        <v>-4.74243076122451-5.77866860240889i</v>
      </c>
      <c r="AA120" s="181" t="str">
        <f t="shared" ca="1" si="51"/>
        <v>-6.90649605539803-2.86076433462217i</v>
      </c>
      <c r="AB120" s="181" t="str">
        <f t="shared" ca="1" si="52"/>
        <v>-7.43954070556264+0.732730804423628i</v>
      </c>
      <c r="AC120" s="181" t="str">
        <f t="shared" ca="1" si="53"/>
        <v>-6.21568223504369+4.15318608955065i</v>
      </c>
      <c r="AD120" s="181" t="str">
        <f t="shared" ca="1" si="54"/>
        <v>-3.52394396547201+6.59283544991745i</v>
      </c>
      <c r="AE120" s="181" t="str">
        <f t="shared" ca="1" si="55"/>
        <v>-2.22075564035583E-14+7.47553746171302i</v>
      </c>
      <c r="AF120" s="181" t="str">
        <f t="shared" ca="1" si="56"/>
        <v>3.52394396547203+6.59283544991743i</v>
      </c>
      <c r="AG120" s="181" t="str">
        <f t="shared" ca="1" si="57"/>
        <v>6.21568223504366+4.15318608955069i</v>
      </c>
      <c r="AH120" s="181" t="str">
        <f t="shared" ca="1" si="58"/>
        <v>7.43954070556264+0.7327308044236i</v>
      </c>
      <c r="AI120" s="181" t="str">
        <f t="shared" ca="1" si="59"/>
        <v>6.90649605539805-2.86076433462213i</v>
      </c>
      <c r="AJ120" s="181" t="str">
        <f t="shared" ca="1" si="60"/>
        <v>4.74243076122454-5.77866860240886i</v>
      </c>
      <c r="AK120" s="181" t="str">
        <f t="shared" ca="1" si="61"/>
        <v>1.45840501064933-7.33189710555104i</v>
      </c>
      <c r="AL120" s="181" t="str">
        <f t="shared" ca="1" si="62"/>
        <v>-2.17003397937687-7.1536433283904i</v>
      </c>
      <c r="AM120" s="181" t="str">
        <f t="shared" ca="1" si="63"/>
        <v>-5.28600323219122-5.28600323219148i</v>
      </c>
      <c r="AN120" s="181" t="str">
        <f t="shared" ca="1" si="64"/>
        <v>-7.1536433283903-2.17003397937722i</v>
      </c>
      <c r="AO120" s="181" t="str">
        <f t="shared" ca="1" si="65"/>
        <v>-7.33189710555111+1.45840501064897i</v>
      </c>
      <c r="AP120" s="181" t="str">
        <f t="shared" ca="1" si="66"/>
        <v>-5.77866860240909+4.74243076122425i</v>
      </c>
      <c r="AQ120" s="181" t="str">
        <f t="shared" ca="1" si="67"/>
        <v>-2.86076433462247+6.90649605539791i</v>
      </c>
      <c r="AR120" s="181" t="str">
        <f t="shared" ca="1" si="68"/>
        <v>-2.86076433462247+6.90649605539791i</v>
      </c>
      <c r="AS120" s="181" t="str">
        <f t="shared" ca="1" si="69"/>
        <v>4.15318608955094+6.2156822350435i</v>
      </c>
      <c r="AT120" s="181" t="str">
        <f t="shared" ca="1" si="70"/>
        <v>6.59283544991758+3.52394396547177i</v>
      </c>
      <c r="AU120" s="181" t="str">
        <f t="shared" ca="1" si="71"/>
        <v>7.47553746171302-2.47727773355631E-13i</v>
      </c>
      <c r="AV120" s="181" t="str">
        <f t="shared" ca="1" si="72"/>
        <v>6.59283544991734-3.52394396547222i</v>
      </c>
      <c r="AW120" s="181" t="str">
        <f t="shared" ca="1" si="73"/>
        <v>4.15318608955052-6.21568223504378i</v>
      </c>
      <c r="AX120" s="181" t="str">
        <f t="shared" ca="1" si="74"/>
        <v>0.73273080442347-7.43954070556266i</v>
      </c>
      <c r="AY120" s="181" t="str">
        <f t="shared" ca="1" si="75"/>
        <v>-2.86076433462225-6.906496055398i</v>
      </c>
      <c r="AZ120" s="181" t="str">
        <f t="shared" ca="1" si="76"/>
        <v>-5.77866860240895-4.74243076122444i</v>
      </c>
      <c r="BA120" s="181" t="str">
        <f t="shared" ca="1" si="77"/>
        <v>-7.33189710555107-1.4584050106492i</v>
      </c>
      <c r="BB120" s="181" t="str">
        <f t="shared" ca="1" si="78"/>
        <v>-7.15364332839037+2.170033979377i</v>
      </c>
      <c r="BC120" s="181" t="str">
        <f t="shared" ca="1" si="79"/>
        <v>-5.28600323219138+5.28600323219132i</v>
      </c>
      <c r="BD120" s="181" t="str">
        <f t="shared" ca="1" si="80"/>
        <v>-2.17003397937709+7.15364332839034i</v>
      </c>
      <c r="BE120" s="181" t="str">
        <f t="shared" ca="1" si="81"/>
        <v>1.45840501064909+7.33189710555109i</v>
      </c>
      <c r="BF120" s="181" t="str">
        <f t="shared" ca="1" si="82"/>
        <v>4.74243076122436+5.77866860240901i</v>
      </c>
      <c r="BG120" s="181" t="str">
        <f t="shared" ca="1" si="83"/>
        <v>6.90649605539796+2.86076433462235i</v>
      </c>
      <c r="BH120" s="181" t="str">
        <f t="shared" ca="1" si="84"/>
        <v>7.43954070556267-0.732730804423366i</v>
      </c>
      <c r="BI120" s="181" t="str">
        <f t="shared" ca="1" si="85"/>
        <v>6.21568223504384-4.15318608955043i</v>
      </c>
      <c r="BJ120" s="181" t="str">
        <f t="shared" ca="1" si="86"/>
        <v>3.52394396547231-6.59283544991729i</v>
      </c>
      <c r="BK120" s="181" t="str">
        <f t="shared" ca="1" si="87"/>
        <v>3.65405166422576E-13-7.47553746171302i</v>
      </c>
      <c r="BL120" s="181" t="str">
        <f t="shared" ca="1" si="88"/>
        <v>-3.52394396547232-6.59283544991728i</v>
      </c>
      <c r="BM120" s="181" t="str">
        <f t="shared" ca="1" si="89"/>
        <v>-6.21568223504385-4.15318608955042i</v>
      </c>
      <c r="BN120" s="181" t="str">
        <f t="shared" ca="1" si="90"/>
        <v>-7.43954070556267-0.732730804423353i</v>
      </c>
      <c r="BO120" s="181" t="str">
        <f t="shared" ca="1" si="91"/>
        <v>-6.90649605539795+2.86076433462235i</v>
      </c>
      <c r="BP120" s="181" t="str">
        <f t="shared" ca="1" si="92"/>
        <v>-4.74243076122435+5.77866860240902i</v>
      </c>
      <c r="BQ120" s="181" t="str">
        <f t="shared" ca="1" si="93"/>
        <v>-1.45840501064908+7.33189710555109i</v>
      </c>
      <c r="BR120" s="181" t="str">
        <f t="shared" ca="1" si="94"/>
        <v>2.17003397937711+7.15364332839034i</v>
      </c>
      <c r="BS120" s="181" t="str">
        <f t="shared" ca="1" si="95"/>
        <v>5.2860032321914+5.2860032321913i</v>
      </c>
      <c r="BT120" s="181" t="str">
        <f t="shared" ca="1" si="96"/>
        <v>7.15364332839037+2.17003397937698i</v>
      </c>
      <c r="BU120" s="181" t="str">
        <f t="shared" ca="1" si="97"/>
        <v>7.33189710555107-1.45840501064921i</v>
      </c>
      <c r="BV120" s="181" t="str">
        <f t="shared" ca="1" si="98"/>
        <v>5.77866860240894-4.74243076122445i</v>
      </c>
      <c r="BW120" s="181" t="str">
        <f t="shared" ca="1" si="99"/>
        <v>2.86076433462223-6.906496055398i</v>
      </c>
      <c r="BX120" s="181" t="str">
        <f t="shared" ca="1" si="100"/>
        <v>-0.732730804423483-7.43954070556266i</v>
      </c>
      <c r="BY120" s="181" t="str">
        <f t="shared" ca="1" si="101"/>
        <v>-4.15318608955053-6.21568223504378i</v>
      </c>
      <c r="BZ120" s="181" t="str">
        <f t="shared" ca="1" si="102"/>
        <v>-6.59283544991734-3.5239439654722i</v>
      </c>
      <c r="CA120" s="181" t="str">
        <f t="shared" ca="1" si="103"/>
        <v>-7.47553746171302-2.48180890793914E-13i</v>
      </c>
      <c r="CB120" s="181" t="str">
        <f t="shared" ca="1" si="104"/>
        <v>-6.59283544991758+3.52394396547177i</v>
      </c>
      <c r="CC120" s="181" t="str">
        <f t="shared" ca="1" si="105"/>
        <v>-4.15318608955092+6.21568223504351i</v>
      </c>
      <c r="CD120" s="181" t="str">
        <f t="shared" ca="1" si="106"/>
        <v>-0.73273080442395+7.43954070556261i</v>
      </c>
      <c r="CE120" s="181" t="str">
        <f t="shared" ca="1" si="107"/>
        <v>2.86076433462249+6.9064960553979i</v>
      </c>
      <c r="CF120" s="181" t="str">
        <f t="shared" ca="1" si="108"/>
        <v>5.77866860240912+4.74243076122424i</v>
      </c>
      <c r="CG120" s="181" t="str">
        <f t="shared" ca="1" si="109"/>
        <v>7.33189710555112+1.45840501064895i</v>
      </c>
      <c r="CH120" s="181" t="str">
        <f t="shared" ca="1" si="110"/>
        <v>7.15364332839029-2.17003397937724i</v>
      </c>
      <c r="CI120" s="181" t="str">
        <f t="shared" ca="1" si="111"/>
        <v>5.2860032321912-5.2860032321915i</v>
      </c>
      <c r="CJ120" s="181" t="str">
        <f t="shared" ca="1" si="112"/>
        <v>2.17003397937685-7.15364332839041i</v>
      </c>
      <c r="CK120" s="181" t="str">
        <f t="shared" ca="1" si="113"/>
        <v>-1.45840501064935-7.33189710555104i</v>
      </c>
      <c r="CL120" s="181" t="str">
        <f t="shared" ca="1" si="114"/>
        <v>-4.74243076122456-5.77866860240885i</v>
      </c>
      <c r="CM120" s="181" t="str">
        <f t="shared" ca="1" si="115"/>
        <v>-6.90649605539806-2.8607643346221i</v>
      </c>
      <c r="CN120" s="181" t="str">
        <f t="shared" ca="1" si="116"/>
        <v>-7.43954070556264+0.732730804423625i</v>
      </c>
      <c r="CO120" s="181" t="str">
        <f t="shared" ca="1" si="117"/>
        <v>-6.21568223504369+4.15318608955065i</v>
      </c>
      <c r="CP120" s="181" t="str">
        <f t="shared" ca="1" si="118"/>
        <v>-3.52394396547208+6.59283544991741i</v>
      </c>
      <c r="CQ120" s="181" t="str">
        <f t="shared" ca="1" si="119"/>
        <v>-1.04398170968638E-13+7.47553746171302i</v>
      </c>
      <c r="CR120" s="181" t="str">
        <f t="shared" ca="1" si="120"/>
        <v>3.5239439654719+6.59283544991751i</v>
      </c>
      <c r="CS120" s="181" t="str">
        <f t="shared" ca="1" si="121"/>
        <v>6.21568223504358+4.15318608955083i</v>
      </c>
      <c r="CT120" s="181" t="str">
        <f t="shared" ca="1" si="122"/>
        <v>7.43954070556262+0.732730804423833i</v>
      </c>
      <c r="CU120" s="181" t="str">
        <f t="shared" ca="1" si="123"/>
        <v>6.90649605539814-2.86076433462191i</v>
      </c>
      <c r="CV120" s="181" t="str">
        <f t="shared" ca="1" si="124"/>
        <v>4.74243076122472-5.77866860240871i</v>
      </c>
      <c r="CW120" s="181" t="str">
        <f t="shared" ca="1" si="125"/>
        <v>1.45840501064956-7.331897105551i</v>
      </c>
      <c r="CX120" s="181" t="str">
        <f t="shared" ca="1" si="126"/>
        <v>-2.17003397937736-7.15364332839026i</v>
      </c>
      <c r="CY120" s="181" t="str">
        <f t="shared" ca="1" si="127"/>
        <v>-5.28600323219158-5.28600323219112i</v>
      </c>
      <c r="CZ120" s="181" t="str">
        <f t="shared" ca="1" si="128"/>
        <v>-7.15364332839045-2.17003397937674i</v>
      </c>
      <c r="DA120" s="181" t="str">
        <f t="shared" ca="1" si="129"/>
        <v>-7.33189710555101+1.45840501064947i</v>
      </c>
      <c r="DB120" s="181" t="str">
        <f t="shared" ca="1" si="130"/>
        <v>-5.77866860240877+4.74243076122465i</v>
      </c>
      <c r="DC120" s="181" t="str">
        <f t="shared" ca="1" si="131"/>
        <v>-2.860764334622+6.9064960553981i</v>
      </c>
      <c r="DD120" s="181" t="str">
        <f t="shared" ca="1" si="132"/>
        <v>0.732730804423743+7.43954070556263i</v>
      </c>
      <c r="DE120" s="181" t="str">
        <f t="shared" ca="1" si="133"/>
        <v>4.15318608955074+6.21568223504363i</v>
      </c>
      <c r="DF120" s="181" t="str">
        <f t="shared" ca="1" si="134"/>
        <v>6.59283544991747+3.52394396547198i</v>
      </c>
      <c r="DG120" s="181" t="str">
        <f t="shared" ca="1" si="135"/>
        <v>7.47553746171302-1.28261046600239E-14i</v>
      </c>
      <c r="DH120" s="181" t="str">
        <f t="shared" ca="1" si="136"/>
        <v>6.59283544991746-3.523943965472i</v>
      </c>
      <c r="DI120" s="181" t="str">
        <f t="shared" ca="1" si="137"/>
        <v>4.15318608955073-6.21568223504364i</v>
      </c>
      <c r="DJ120" s="181" t="str">
        <f t="shared" ca="1" si="138"/>
        <v>0.732730804423717-7.43954070556263i</v>
      </c>
      <c r="DK120" s="181" t="str">
        <f t="shared" ca="1" si="139"/>
        <v>-2.86076433462202-6.90649605539809i</v>
      </c>
      <c r="DL120" s="181" t="str">
        <f t="shared" ca="1" si="140"/>
        <v>-5.77866860240879-4.74243076122463i</v>
      </c>
      <c r="DM120" s="181" t="str">
        <f t="shared" ca="1" si="141"/>
        <v>-7.33189710555102-1.45840501064944i</v>
      </c>
      <c r="DN120" s="181" t="str">
        <f t="shared" ca="1" si="142"/>
        <v>-7.15364332839044+2.17003397937676i</v>
      </c>
      <c r="DO120" s="181" t="str">
        <f t="shared" ca="1" si="143"/>
        <v>-5.28600323219156+5.28600323219114i</v>
      </c>
      <c r="DP120" s="181" t="str">
        <f t="shared" ca="1" si="144"/>
        <v>-2.17003397937733+7.15364332839027i</v>
      </c>
      <c r="DQ120" s="181" t="str">
        <f t="shared" ca="1" si="145"/>
        <v>1.45840501064886+7.33189710555113i</v>
      </c>
      <c r="DR120" s="181" t="str">
        <f t="shared" ca="1" si="146"/>
        <v>4.74243076122416+5.77866860240917i</v>
      </c>
      <c r="DS120" s="181" t="str">
        <f t="shared" ca="1" si="147"/>
        <v>6.90649605539815+2.86076433462188i</v>
      </c>
      <c r="DT120" s="181" t="str">
        <f t="shared" ca="1" si="148"/>
        <v>7.43954070556262-0.732730804423859i</v>
      </c>
      <c r="DU120" s="181" t="str">
        <f t="shared" ca="1" si="149"/>
        <v>6.21568223504357-4.15318608955084i</v>
      </c>
      <c r="DV120" s="181" t="str">
        <f t="shared" ca="1" si="150"/>
        <v>3.52394396547187-6.59283544991752i</v>
      </c>
      <c r="DW120" s="181" t="str">
        <f t="shared" ca="1" si="151"/>
        <v>-1.30050380288686E-13-7.47553746171302i</v>
      </c>
      <c r="DX120" s="181" t="str">
        <f t="shared" ca="1" si="152"/>
        <v>-3.5239439654721-6.5928354499174i</v>
      </c>
      <c r="DY120" s="181" t="str">
        <f t="shared" ca="1" si="153"/>
        <v>-6.21568223504371-4.15318608955062i</v>
      </c>
      <c r="DZ120" s="181" t="str">
        <f t="shared" ca="1" si="154"/>
        <v>-7.43954070556264-0.7327308044236i</v>
      </c>
      <c r="EA120" s="181" t="str">
        <f t="shared" ca="1" si="155"/>
        <v>-6.90649605539805+2.86076433462213i</v>
      </c>
      <c r="EB120" s="181" t="str">
        <f t="shared" ca="1" si="156"/>
        <v>-4.74243076122454+5.77866860240886i</v>
      </c>
      <c r="EC120" s="181" t="str">
        <f t="shared" ca="1" si="157"/>
        <v>-1.45840501064933+7.33189710555104i</v>
      </c>
      <c r="ED120" s="181" t="str">
        <f t="shared" ca="1" si="158"/>
        <v>2.17003397937687+7.1536433283904i</v>
      </c>
      <c r="EE120" s="181" t="str">
        <f t="shared" ca="1" si="159"/>
        <v>5.28600323219122+5.28600323219148i</v>
      </c>
      <c r="EF120" s="181" t="str">
        <f t="shared" ca="1" si="160"/>
        <v>7.1536433283903+2.17003397937722i</v>
      </c>
      <c r="EG120" s="181" t="str">
        <f t="shared" ca="1" si="161"/>
        <v>7.33189710555111-1.45840501064897i</v>
      </c>
      <c r="EH120" s="181" t="str">
        <f t="shared" ca="1" si="162"/>
        <v>5.77866860240909-4.74243076122425i</v>
      </c>
      <c r="EI120" s="181" t="str">
        <f t="shared" ca="1" si="163"/>
        <v>2.86076433462247-6.90649605539791i</v>
      </c>
      <c r="EJ120" s="181" t="str">
        <f t="shared" ca="1" si="164"/>
        <v>-0.732730804423236-7.43954070556268i</v>
      </c>
      <c r="EK120" s="181" t="str">
        <f t="shared" ca="1" si="165"/>
        <v>-4.15318608955094-6.2156822350435i</v>
      </c>
      <c r="EL120" s="181" t="str">
        <f t="shared" ca="1" si="166"/>
        <v>-6.59283544991758-3.52394396547177i</v>
      </c>
      <c r="EM120" s="181" t="str">
        <f t="shared" ca="1" si="167"/>
        <v>-7.47553746171302+2.47274655917348E-13i</v>
      </c>
      <c r="EN120" s="181"/>
      <c r="EO120" s="181"/>
      <c r="EP120" s="181"/>
    </row>
    <row r="121" spans="1:146" ht="16" thickBot="1">
      <c r="A121" s="215">
        <f t="shared" si="168"/>
        <v>4.1015625000000009E-4</v>
      </c>
      <c r="B121" s="214">
        <v>21</v>
      </c>
      <c r="C121" s="188">
        <f t="shared" si="169"/>
        <v>4200</v>
      </c>
      <c r="D121" s="187">
        <f t="shared" si="170"/>
        <v>26389.378290154262</v>
      </c>
      <c r="E121" s="187" t="str">
        <f t="shared" si="171"/>
        <v>26389.3782901543i</v>
      </c>
      <c r="F121" s="187" t="e">
        <f t="shared" si="172"/>
        <v>#REF!</v>
      </c>
      <c r="G121" s="187" t="str">
        <f t="shared" si="173"/>
        <v>-3.70248914696952-0.868503483077129i</v>
      </c>
      <c r="H121" s="187" t="e">
        <f t="shared" si="38"/>
        <v>#REF!</v>
      </c>
      <c r="I121" s="187" t="e">
        <f t="shared" si="174"/>
        <v>#REF!</v>
      </c>
      <c r="J121" s="213" t="str">
        <f ca="1">IMPRODUCT(1/N_FFT2,AJ100)</f>
        <v>-0.178435560653599-0.00443556654730145i</v>
      </c>
      <c r="K121" s="212" t="e">
        <f t="shared" si="175"/>
        <v>#REF!</v>
      </c>
      <c r="N121" s="204">
        <f t="shared" ca="1" si="176"/>
        <v>7.5247219545869122</v>
      </c>
      <c r="O121" s="181">
        <f t="shared" ca="1" si="39"/>
        <v>-7.4752780454130878</v>
      </c>
      <c r="P121" s="181" t="str">
        <f t="shared" ca="1" si="40"/>
        <v>-6.50414218223449+3.6845510349991i</v>
      </c>
      <c r="Q121" s="181" t="str">
        <f t="shared" ca="1" si="41"/>
        <v>-3.84306095675421+6.41175984725772i</v>
      </c>
      <c r="R121" s="181" t="str">
        <f t="shared" ca="1" si="42"/>
        <v>-0.183452506784765+7.47302663142513i</v>
      </c>
      <c r="S121" s="181" t="str">
        <f t="shared" ca="1" si="43"/>
        <v>3.52382167747474+6.59260666516622i</v>
      </c>
      <c r="T121" s="181" t="str">
        <f t="shared" ca="1" si="44"/>
        <v>6.31551530790012+3.99925596229026i</v>
      </c>
      <c r="U121" s="181" t="str">
        <f t="shared" ca="1" si="45"/>
        <v>7.46627374562887+0.366794508639247i</v>
      </c>
      <c r="V121" s="181" t="str">
        <f t="shared" ca="1" si="46"/>
        <v>6.67710000835628-3.36096970153608i</v>
      </c>
      <c r="W121" s="181" t="str">
        <f t="shared" ca="1" si="47"/>
        <v>4.15304196557649-6.21546653827333i</v>
      </c>
      <c r="X121" s="181" t="str">
        <f t="shared" ca="1" si="48"/>
        <v>0.549915567196982-7.4550234557102i</v>
      </c>
      <c r="Y121" s="181" t="str">
        <f t="shared" ca="1" si="49"/>
        <v>-3.1960932031239-6.75757131617419i</v>
      </c>
      <c r="Z121" s="181" t="str">
        <f t="shared" ca="1" si="50"/>
        <v>-6.1116738040152-4.30432633167483i</v>
      </c>
      <c r="AA121" s="181" t="str">
        <f t="shared" ca="1" si="51"/>
        <v>-7.4392825384231-0.732705377179704i</v>
      </c>
      <c r="AB121" s="181" t="str">
        <f t="shared" ca="1" si="52"/>
        <v>-6.83397211571307+3.02929149767585i</v>
      </c>
      <c r="AC121" s="181" t="str">
        <f t="shared" ca="1" si="53"/>
        <v>-4.45301793254011+6.00419962598772i</v>
      </c>
      <c r="AD121" s="181" t="str">
        <f t="shared" ca="1" si="54"/>
        <v>-0.915053832840907+7.41906047550754i</v>
      </c>
      <c r="AE121" s="181" t="str">
        <f t="shared" ca="1" si="55"/>
        <v>2.8606650603021+6.90625638598812i</v>
      </c>
      <c r="AF121" s="181" t="str">
        <f t="shared" ca="1" si="56"/>
        <v>5.893108742617+4.59902720191195i</v>
      </c>
      <c r="AG121" s="181" t="str">
        <f t="shared" ca="1" si="57"/>
        <v>7.39436944797807+1.0968510942892i</v>
      </c>
      <c r="AH121" s="181" t="str">
        <f t="shared" ca="1" si="58"/>
        <v>6.97438058565784-2.69031546526311i</v>
      </c>
      <c r="AI121" s="181" t="str">
        <f t="shared" ca="1" si="59"/>
        <v>4.74226618926605-5.77846807089724i</v>
      </c>
      <c r="AJ121" s="181" t="str">
        <f t="shared" ca="1" si="60"/>
        <v>1.27798765365212-7.36522432878644i</v>
      </c>
      <c r="AK121" s="181" t="str">
        <f t="shared" ca="1" si="61"/>
        <v>-2.51834532478557-7.03830367925153i</v>
      </c>
      <c r="AL121" s="181" t="str">
        <f t="shared" ca="1" si="62"/>
        <v>-5.66034666608232-4.88264861279262i</v>
      </c>
      <c r="AM121" s="181" t="str">
        <f t="shared" ca="1" si="63"/>
        <v>-7.33164267386257-1.45835440103981i</v>
      </c>
      <c r="AN121" s="181" t="str">
        <f t="shared" ca="1" si="64"/>
        <v>-7.09798716188813+2.34485822725089i</v>
      </c>
      <c r="AO121" s="181" t="str">
        <f t="shared" ca="1" si="65"/>
        <v>-5.02008991136827+5.53881568009023i</v>
      </c>
      <c r="AP121" s="181" t="str">
        <f t="shared" ca="1" si="66"/>
        <v>-1.63784269026771+7.29364471153973i</v>
      </c>
      <c r="AQ121" s="181" t="str">
        <f t="shared" ca="1" si="67"/>
        <v>2.16995867480002+7.15339508246923i</v>
      </c>
      <c r="AR121" s="181" t="str">
        <f t="shared" ca="1" si="68"/>
        <v>2.16995867480002+7.15339508246923i</v>
      </c>
      <c r="AS121" s="181" t="str">
        <f t="shared" ca="1" si="69"/>
        <v>7.25125333036979+1.81634440430113i</v>
      </c>
      <c r="AT121" s="181" t="str">
        <f t="shared" ca="1" si="70"/>
        <v>7.20449406533533-1.99375202038341i</v>
      </c>
      <c r="AU121" s="181" t="str">
        <f t="shared" ca="1" si="71"/>
        <v>5.28581979716659-5.28581979716644i</v>
      </c>
      <c r="AV121" s="181" t="str">
        <f t="shared" ca="1" si="72"/>
        <v>1.99375202038361-7.20449406533527i</v>
      </c>
      <c r="AW121" s="181" t="str">
        <f t="shared" ca="1" si="73"/>
        <v>-1.81634440430164-7.25125333036966i</v>
      </c>
      <c r="AX121" s="181" t="str">
        <f t="shared" ca="1" si="74"/>
        <v>-5.15450729549496-5.41394831864177i</v>
      </c>
      <c r="AY121" s="181" t="str">
        <f t="shared" ca="1" si="75"/>
        <v>-7.15339508246917-2.16995867480023i</v>
      </c>
      <c r="AZ121" s="181" t="str">
        <f t="shared" ca="1" si="76"/>
        <v>-7.29364471153979+1.63784269026749i</v>
      </c>
      <c r="BA121" s="181" t="str">
        <f t="shared" ca="1" si="77"/>
        <v>-5.53881568008987+5.02008991136867i</v>
      </c>
      <c r="BB121" s="181" t="str">
        <f t="shared" ca="1" si="78"/>
        <v>-2.34485822725111+7.09798716188806i</v>
      </c>
      <c r="BC121" s="181" t="str">
        <f t="shared" ca="1" si="79"/>
        <v>1.4583544010396+7.33164267386261i</v>
      </c>
      <c r="BD121" s="181" t="str">
        <f t="shared" ca="1" si="80"/>
        <v>4.88264861279244+5.66034666608247i</v>
      </c>
      <c r="BE121" s="181" t="str">
        <f t="shared" ca="1" si="81"/>
        <v>7.0383036792517+2.51834532478508i</v>
      </c>
      <c r="BF121" s="181" t="str">
        <f t="shared" ca="1" si="82"/>
        <v>7.36522432878648-1.27798765365192i</v>
      </c>
      <c r="BG121" s="181" t="str">
        <f t="shared" ca="1" si="83"/>
        <v>5.77846807089738-4.74226618926588i</v>
      </c>
      <c r="BH121" s="181" t="str">
        <f t="shared" ca="1" si="84"/>
        <v>2.69031546526311-6.97438058565785i</v>
      </c>
      <c r="BI121" s="181" t="str">
        <f t="shared" ca="1" si="85"/>
        <v>-1.09685109428944-7.39436944797803i</v>
      </c>
      <c r="BJ121" s="181" t="str">
        <f t="shared" ca="1" si="86"/>
        <v>-4.59902720191166-5.89310874261722i</v>
      </c>
      <c r="BK121" s="181" t="str">
        <f t="shared" ca="1" si="87"/>
        <v>-6.90625638598807-2.86066506030222i</v>
      </c>
      <c r="BL121" s="181" t="str">
        <f t="shared" ca="1" si="88"/>
        <v>-7.41906047550754+0.915053832840899i</v>
      </c>
      <c r="BM121" s="181" t="str">
        <f t="shared" ca="1" si="89"/>
        <v>-6.00419962598759+4.45301793254029i</v>
      </c>
      <c r="BN121" s="181" t="str">
        <f t="shared" ca="1" si="90"/>
        <v>-3.02929149767617+6.83397211571293i</v>
      </c>
      <c r="BO121" s="181" t="str">
        <f t="shared" ca="1" si="91"/>
        <v>0.732705377179556+7.43928253842311i</v>
      </c>
      <c r="BP121" s="181" t="str">
        <f t="shared" ca="1" si="92"/>
        <v>4.30432633167484+6.11167380401519i</v>
      </c>
      <c r="BQ121" s="181" t="str">
        <f t="shared" ca="1" si="93"/>
        <v>6.75757131617426+3.19609320312375i</v>
      </c>
      <c r="BR121" s="181" t="str">
        <f t="shared" ca="1" si="94"/>
        <v>7.45502345571023-0.549915567196615i</v>
      </c>
      <c r="BS121" s="181" t="str">
        <f t="shared" ca="1" si="95"/>
        <v>6.21546653827345-4.15304196557631i</v>
      </c>
      <c r="BT121" s="181" t="str">
        <f t="shared" ca="1" si="96"/>
        <v>3.36096970153609-6.67710000835627i</v>
      </c>
      <c r="BU121" s="181" t="str">
        <f t="shared" ca="1" si="97"/>
        <v>-0.366794508639403-7.46627374562886i</v>
      </c>
      <c r="BV121" s="181" t="str">
        <f t="shared" ca="1" si="98"/>
        <v>-3.99925596229059-6.31551530789991i</v>
      </c>
      <c r="BW121" s="181" t="str">
        <f t="shared" ca="1" si="99"/>
        <v>-6.59260666516611-3.52382167747493i</v>
      </c>
      <c r="BX121" s="181" t="str">
        <f t="shared" ca="1" si="100"/>
        <v>-7.47302663142513+0.183452506784775i</v>
      </c>
      <c r="BY121" s="181" t="str">
        <f t="shared" ca="1" si="101"/>
        <v>-6.41175984725763+3.84306095675436i</v>
      </c>
      <c r="BZ121" s="181" t="str">
        <f t="shared" ca="1" si="102"/>
        <v>-3.68455103499881+6.50414218223465i</v>
      </c>
      <c r="CA121" s="181" t="str">
        <f t="shared" ca="1" si="103"/>
        <v>-2.08793723333426E-13+7.47527804541309i</v>
      </c>
      <c r="CB121" s="181" t="str">
        <f t="shared" ca="1" si="104"/>
        <v>3.68455103499909+6.50414218223449i</v>
      </c>
      <c r="CC121" s="181" t="str">
        <f t="shared" ca="1" si="105"/>
        <v>6.41175984725781+3.84306095675406i</v>
      </c>
      <c r="CD121" s="181" t="str">
        <f t="shared" ca="1" si="106"/>
        <v>7.47302663142514+0.183452506784476i</v>
      </c>
      <c r="CE121" s="181" t="str">
        <f t="shared" ca="1" si="107"/>
        <v>6.59260666516632-3.52382167747454i</v>
      </c>
      <c r="CF121" s="181" t="str">
        <f t="shared" ca="1" si="108"/>
        <v>3.99925596229031-6.31551530790009i</v>
      </c>
      <c r="CG121" s="181" t="str">
        <f t="shared" ca="1" si="109"/>
        <v>0.366794508639078-7.46627374562888i</v>
      </c>
      <c r="CH121" s="181" t="str">
        <f t="shared" ca="1" si="110"/>
        <v>-3.36096970153638-6.67710000835613i</v>
      </c>
      <c r="CI121" s="181" t="str">
        <f t="shared" ca="1" si="111"/>
        <v>-6.2154665382732-4.15304196557668i</v>
      </c>
      <c r="CJ121" s="181" t="str">
        <f t="shared" ca="1" si="112"/>
        <v>-7.4550234557102-0.549915567197057i</v>
      </c>
      <c r="CK121" s="181" t="str">
        <f t="shared" ca="1" si="113"/>
        <v>-6.75757131617412+3.19609320312404i</v>
      </c>
      <c r="CL121" s="181" t="str">
        <f t="shared" ca="1" si="114"/>
        <v>-4.30432633167458+6.11167380401538i</v>
      </c>
      <c r="CM121" s="181" t="str">
        <f t="shared" ca="1" si="115"/>
        <v>-0.732705377179971+7.43928253842308i</v>
      </c>
      <c r="CN121" s="181" t="str">
        <f t="shared" ca="1" si="116"/>
        <v>3.02929149767576+6.83397211571311i</v>
      </c>
      <c r="CO121" s="181" t="str">
        <f t="shared" ca="1" si="117"/>
        <v>6.00419962598777+4.45301793254006i</v>
      </c>
      <c r="CP121" s="181" t="str">
        <f t="shared" ca="1" si="118"/>
        <v>7.41906047550757+0.915053832840608i</v>
      </c>
      <c r="CQ121" s="181" t="str">
        <f t="shared" ca="1" si="119"/>
        <v>6.90625638598823-2.86066506030184i</v>
      </c>
      <c r="CR121" s="181" t="str">
        <f t="shared" ca="1" si="120"/>
        <v>4.59902720191199-5.89310874261697i</v>
      </c>
      <c r="CS121" s="181" t="str">
        <f t="shared" ca="1" si="121"/>
        <v>1.09685109428914-7.39436944797808i</v>
      </c>
      <c r="CT121" s="181" t="str">
        <f t="shared" ca="1" si="122"/>
        <v>-2.69031546526338-6.97438058565774i</v>
      </c>
      <c r="CU121" s="181" t="str">
        <f t="shared" ca="1" si="123"/>
        <v>-5.77846807089711-4.74226618926623i</v>
      </c>
      <c r="CV121" s="181" t="str">
        <f t="shared" ca="1" si="124"/>
        <v>-7.3652243287864-1.27798765365233i</v>
      </c>
      <c r="CW121" s="181" t="str">
        <f t="shared" ca="1" si="125"/>
        <v>-7.03830367925159+2.51834532478539i</v>
      </c>
      <c r="CX121" s="181" t="str">
        <f t="shared" ca="1" si="126"/>
        <v>-4.8826486127922+5.66034666608268i</v>
      </c>
      <c r="CY121" s="181" t="str">
        <f t="shared" ca="1" si="127"/>
        <v>-1.45835440104004+7.33164267386252i</v>
      </c>
      <c r="CZ121" s="181" t="str">
        <f t="shared" ca="1" si="128"/>
        <v>2.34485822725069+7.0979871618882i</v>
      </c>
      <c r="DA121" s="181" t="str">
        <f t="shared" ca="1" si="129"/>
        <v>5.5388156800901+5.02008991136842i</v>
      </c>
      <c r="DB121" s="181" t="str">
        <f t="shared" ca="1" si="130"/>
        <v>7.29364471153985+1.63784269026717i</v>
      </c>
      <c r="DC121" s="181" t="str">
        <f t="shared" ca="1" si="131"/>
        <v>7.15339508246929-2.16995867479983i</v>
      </c>
      <c r="DD121" s="181" t="str">
        <f t="shared" ca="1" si="132"/>
        <v>5.15450729549528-5.41394831864147i</v>
      </c>
      <c r="DE121" s="181" t="str">
        <f t="shared" ca="1" si="133"/>
        <v>1.81634440430135-7.25125333036973i</v>
      </c>
      <c r="DF121" s="181" t="str">
        <f t="shared" ca="1" si="134"/>
        <v>-1.99375202038392-7.20449406533518i</v>
      </c>
      <c r="DG121" s="181" t="str">
        <f t="shared" ca="1" si="135"/>
        <v>-5.28581979716629-5.28581979716674i</v>
      </c>
      <c r="DH121" s="181" t="str">
        <f t="shared" ca="1" si="136"/>
        <v>-7.20449406533522-1.99375202038381i</v>
      </c>
      <c r="DI121" s="181" t="str">
        <f t="shared" ca="1" si="137"/>
        <v>-7.25125333036971+1.81634440430141i</v>
      </c>
      <c r="DJ121" s="181" t="str">
        <f t="shared" ca="1" si="138"/>
        <v>-5.41394831864142+5.15450729549533i</v>
      </c>
      <c r="DK121" s="181" t="str">
        <f t="shared" ca="1" si="139"/>
        <v>-2.16995867480043+7.15339508246911i</v>
      </c>
      <c r="DL121" s="181" t="str">
        <f t="shared" ca="1" si="140"/>
        <v>1.63784269026729+7.29364471153983i</v>
      </c>
      <c r="DM121" s="181" t="str">
        <f t="shared" ca="1" si="141"/>
        <v>5.02008991136851+5.53881568009002i</v>
      </c>
      <c r="DN121" s="181" t="str">
        <f t="shared" ca="1" si="142"/>
        <v>7.09798716188822+2.34485822725063i</v>
      </c>
      <c r="DO121" s="181" t="str">
        <f t="shared" ca="1" si="143"/>
        <v>7.33164267386266-1.45835440103937i</v>
      </c>
      <c r="DP121" s="181" t="str">
        <f t="shared" ca="1" si="144"/>
        <v>5.66034666608261-4.88264861279229i</v>
      </c>
      <c r="DQ121" s="181" t="str">
        <f t="shared" ca="1" si="145"/>
        <v>2.51834532478528-7.03830367925163i</v>
      </c>
      <c r="DR121" s="181" t="str">
        <f t="shared" ca="1" si="146"/>
        <v>-1.27798765365244-7.36522432878638i</v>
      </c>
      <c r="DS121" s="181" t="str">
        <f t="shared" ca="1" si="147"/>
        <v>-4.7422661892657-5.77846807089753i</v>
      </c>
      <c r="DT121" s="181" t="str">
        <f t="shared" ca="1" si="148"/>
        <v>-6.97438058565776-2.69031546526332i</v>
      </c>
      <c r="DU121" s="181" t="str">
        <f t="shared" ca="1" si="149"/>
        <v>-7.39436944797807+1.09685109428921i</v>
      </c>
      <c r="DV121" s="181" t="str">
        <f t="shared" ca="1" si="150"/>
        <v>-5.89310874261689+4.59902720191208i</v>
      </c>
      <c r="DW121" s="181" t="str">
        <f t="shared" ca="1" si="151"/>
        <v>-2.86066506030173+6.90625638598827i</v>
      </c>
      <c r="DX121" s="181" t="str">
        <f t="shared" ca="1" si="152"/>
        <v>0.91505383284072+7.41906047550756i</v>
      </c>
      <c r="DY121" s="181" t="str">
        <f t="shared" ca="1" si="153"/>
        <v>4.45301793254011+6.00419962598773i</v>
      </c>
      <c r="DZ121" s="181" t="str">
        <f t="shared" ca="1" si="154"/>
        <v>6.83397211571313+3.0292914976757i</v>
      </c>
      <c r="EA121" s="181" t="str">
        <f t="shared" ca="1" si="155"/>
        <v>7.43928253842314-0.732705377179349i</v>
      </c>
      <c r="EB121" s="181" t="str">
        <f t="shared" ca="1" si="156"/>
        <v>6.11167380401531-4.30432633167467i</v>
      </c>
      <c r="EC121" s="181" t="str">
        <f t="shared" ca="1" si="157"/>
        <v>3.19609320312394-6.75757131617417i</v>
      </c>
      <c r="ED121" s="181" t="str">
        <f t="shared" ca="1" si="158"/>
        <v>-0.549915567197122-7.4550234557102i</v>
      </c>
      <c r="EE121" s="181" t="str">
        <f t="shared" ca="1" si="159"/>
        <v>-4.15304196557612-6.21546653827358i</v>
      </c>
      <c r="EF121" s="181" t="str">
        <f t="shared" ca="1" si="160"/>
        <v>-6.67710000835618-3.36096970153627i</v>
      </c>
      <c r="EG121" s="181" t="str">
        <f t="shared" ca="1" si="161"/>
        <v>-7.46627374562888+0.366794508639194i</v>
      </c>
      <c r="EH121" s="181" t="str">
        <f t="shared" ca="1" si="162"/>
        <v>-6.31551530790003+3.99925596229041i</v>
      </c>
      <c r="EI121" s="181" t="str">
        <f t="shared" ca="1" si="163"/>
        <v>-3.52382167747444+6.59260666516638i</v>
      </c>
      <c r="EJ121" s="181" t="str">
        <f t="shared" ca="1" si="164"/>
        <v>0.18345250678454+7.47302663142514i</v>
      </c>
      <c r="EK121" s="181" t="str">
        <f t="shared" ca="1" si="165"/>
        <v>3.84306095675416+6.41175984725775i</v>
      </c>
      <c r="EL121" s="181" t="str">
        <f t="shared" ca="1" si="166"/>
        <v>6.50414218223455+3.68455103499898i</v>
      </c>
      <c r="EM121" s="181" t="str">
        <f t="shared" ca="1" si="167"/>
        <v>7.47527804541309-3.26023185146882E-13i</v>
      </c>
      <c r="EN121" s="181"/>
      <c r="EO121" s="181"/>
      <c r="EP121" s="181"/>
    </row>
    <row r="122" spans="1:146" ht="16" thickBot="1">
      <c r="A122" s="215">
        <f t="shared" si="168"/>
        <v>4.2968750000000011E-4</v>
      </c>
      <c r="B122" s="214">
        <v>22</v>
      </c>
      <c r="C122" s="188">
        <f t="shared" si="169"/>
        <v>4400</v>
      </c>
      <c r="D122" s="187">
        <f t="shared" si="170"/>
        <v>27646.01535159018</v>
      </c>
      <c r="E122" s="187" t="str">
        <f t="shared" si="171"/>
        <v>27646.0153515902i</v>
      </c>
      <c r="F122" s="187" t="e">
        <f t="shared" si="172"/>
        <v>#REF!</v>
      </c>
      <c r="G122" s="187" t="str">
        <f t="shared" si="173"/>
        <v>-3.77168162643283-0.868636661517328i</v>
      </c>
      <c r="H122" s="187" t="e">
        <f t="shared" si="38"/>
        <v>#REF!</v>
      </c>
      <c r="I122" s="187" t="e">
        <f t="shared" si="174"/>
        <v>#REF!</v>
      </c>
      <c r="J122" s="213" t="str">
        <f ca="1">IMPRODUCT(1/N_FFT2,AK100)</f>
        <v>0.0202827084779563+0.00044356249243152i</v>
      </c>
      <c r="K122" s="212" t="e">
        <f t="shared" si="175"/>
        <v>#REF!</v>
      </c>
      <c r="N122" s="204">
        <f t="shared" ca="1" si="176"/>
        <v>7.5250012788584719</v>
      </c>
      <c r="O122" s="181">
        <f t="shared" ca="1" si="39"/>
        <v>-7.4749987211415281</v>
      </c>
      <c r="P122" s="181" t="str">
        <f t="shared" ca="1" si="40"/>
        <v>-6.41152026283853+3.84291735537968i</v>
      </c>
      <c r="Q122" s="181" t="str">
        <f t="shared" ca="1" si="41"/>
        <v>-3.52369000492463+6.59236032315147i</v>
      </c>
      <c r="R122" s="181" t="str">
        <f t="shared" ca="1" si="42"/>
        <v>0.36678080284686+7.46599475781563i</v>
      </c>
      <c r="S122" s="181" t="str">
        <f t="shared" ca="1" si="43"/>
        <v>4.15288678132581+6.21523428862958i</v>
      </c>
      <c r="T122" s="181" t="str">
        <f t="shared" ca="1" si="44"/>
        <v>6.75731881002338+3.1959737766089i</v>
      </c>
      <c r="U122" s="181" t="str">
        <f t="shared" ca="1" si="45"/>
        <v>7.43900455917425-0.732677998613382i</v>
      </c>
      <c r="V122" s="181" t="str">
        <f t="shared" ca="1" si="46"/>
        <v>6.00397527062907-4.45285153926583i</v>
      </c>
      <c r="W122" s="181" t="str">
        <f t="shared" ca="1" si="47"/>
        <v>2.86055816753106-6.90599832401072i</v>
      </c>
      <c r="X122" s="181" t="str">
        <f t="shared" ca="1" si="48"/>
        <v>-1.09681010890631-7.39409314696998i</v>
      </c>
      <c r="Y122" s="181" t="str">
        <f t="shared" ca="1" si="49"/>
        <v>-4.74208898782404-5.77825215031548i</v>
      </c>
      <c r="Z122" s="181" t="str">
        <f t="shared" ca="1" si="50"/>
        <v>-7.03804068314147-2.51825122327242i</v>
      </c>
      <c r="AA122" s="181" t="str">
        <f t="shared" ca="1" si="51"/>
        <v>-7.33136871672858+1.45829990757766i</v>
      </c>
      <c r="AB122" s="181" t="str">
        <f t="shared" ca="1" si="52"/>
        <v>-5.53860871445666+5.01990232865264i</v>
      </c>
      <c r="AC122" s="181" t="str">
        <f t="shared" ca="1" si="53"/>
        <v>-2.16987759124409+7.15312778580701i</v>
      </c>
      <c r="AD122" s="181" t="str">
        <f t="shared" ca="1" si="54"/>
        <v>1.81627653403959+7.25098237709654i</v>
      </c>
      <c r="AE122" s="181" t="str">
        <f t="shared" ca="1" si="55"/>
        <v>5.28562228507994+5.28562228507995i</v>
      </c>
      <c r="AF122" s="181" t="str">
        <f t="shared" ca="1" si="56"/>
        <v>7.25098237709654+1.81627653403962i</v>
      </c>
      <c r="AG122" s="181" t="str">
        <f t="shared" ca="1" si="57"/>
        <v>7.15312778580701-2.16987759124406i</v>
      </c>
      <c r="AH122" s="181" t="str">
        <f t="shared" ca="1" si="58"/>
        <v>5.01990232865242-5.53860871445686i</v>
      </c>
      <c r="AI122" s="181" t="str">
        <f t="shared" ca="1" si="59"/>
        <v>1.45829990757775-7.33136871672856i</v>
      </c>
      <c r="AJ122" s="181" t="str">
        <f t="shared" ca="1" si="60"/>
        <v>-2.51825122327268-7.03804068314138i</v>
      </c>
      <c r="AK122" s="181" t="str">
        <f t="shared" ca="1" si="61"/>
        <v>-5.77825215031547-4.74208898782406i</v>
      </c>
      <c r="AL122" s="181" t="str">
        <f t="shared" ca="1" si="62"/>
        <v>-7.39409314696992-1.0968101089067i</v>
      </c>
      <c r="AM122" s="181" t="str">
        <f t="shared" ca="1" si="63"/>
        <v>-6.90599832401069+2.86055816753112i</v>
      </c>
      <c r="AN122" s="181" t="str">
        <f t="shared" ca="1" si="64"/>
        <v>-4.4528515392661+6.00397527062887i</v>
      </c>
      <c r="AO122" s="181" t="str">
        <f t="shared" ca="1" si="65"/>
        <v>-0.732677998613324+7.43900455917426i</v>
      </c>
      <c r="AP122" s="181" t="str">
        <f t="shared" ca="1" si="66"/>
        <v>3.19597377660867+6.75731881002348i</v>
      </c>
      <c r="AQ122" s="181" t="str">
        <f t="shared" ca="1" si="67"/>
        <v>6.21523428862965+4.15288678132571i</v>
      </c>
      <c r="AR122" s="181" t="str">
        <f t="shared" ca="1" si="68"/>
        <v>6.21523428862965+4.15288678132571i</v>
      </c>
      <c r="AS122" s="181" t="str">
        <f t="shared" ca="1" si="69"/>
        <v>6.59236032315137-3.52369000492482i</v>
      </c>
      <c r="AT122" s="181" t="str">
        <f t="shared" ca="1" si="70"/>
        <v>3.84291735537979-6.41152026283847i</v>
      </c>
      <c r="AU122" s="181" t="str">
        <f t="shared" ca="1" si="71"/>
        <v>-2.73808738867353E-13-7.47499872114153i</v>
      </c>
      <c r="AV122" s="181" t="str">
        <f t="shared" ca="1" si="72"/>
        <v>-3.84291735537962-6.41152026283857i</v>
      </c>
      <c r="AW122" s="181" t="str">
        <f t="shared" ca="1" si="73"/>
        <v>-6.59236032315164-3.52369000492431i</v>
      </c>
      <c r="AX122" s="181" t="str">
        <f t="shared" ca="1" si="74"/>
        <v>-7.46599475781563+0.366780802846845i</v>
      </c>
      <c r="AY122" s="181" t="str">
        <f t="shared" ca="1" si="75"/>
        <v>-6.21523428862975+4.15288678132555i</v>
      </c>
      <c r="AZ122" s="181" t="str">
        <f t="shared" ca="1" si="76"/>
        <v>-3.19597377660885+6.7573188100234i</v>
      </c>
      <c r="BA122" s="181" t="str">
        <f t="shared" ca="1" si="77"/>
        <v>0.73267799861313+7.43900455917428i</v>
      </c>
      <c r="BB122" s="181" t="str">
        <f t="shared" ca="1" si="78"/>
        <v>4.45285153926595+6.00397527062898i</v>
      </c>
      <c r="BC122" s="181" t="str">
        <f t="shared" ca="1" si="79"/>
        <v>6.90599832401062+2.86055816753129i</v>
      </c>
      <c r="BD122" s="181" t="str">
        <f t="shared" ca="1" si="80"/>
        <v>7.39409314696995-1.09681010890651i</v>
      </c>
      <c r="BE122" s="181" t="str">
        <f t="shared" ca="1" si="81"/>
        <v>5.77825215031559-4.7420889878239i</v>
      </c>
      <c r="BF122" s="181" t="str">
        <f t="shared" ca="1" si="82"/>
        <v>2.51825122327215-7.03804068314157i</v>
      </c>
      <c r="BG122" s="181" t="str">
        <f t="shared" ca="1" si="83"/>
        <v>-1.45829990757757-7.3313687167286i</v>
      </c>
      <c r="BH122" s="181" t="str">
        <f t="shared" ca="1" si="84"/>
        <v>-5.01990232865284-5.53860871445648i</v>
      </c>
      <c r="BI122" s="181" t="str">
        <f t="shared" ca="1" si="85"/>
        <v>-7.153127785807-2.16987759124411i</v>
      </c>
      <c r="BJ122" s="181" t="str">
        <f t="shared" ca="1" si="86"/>
        <v>-7.25098237709662+1.81627653403928i</v>
      </c>
      <c r="BK122" s="181" t="str">
        <f t="shared" ca="1" si="87"/>
        <v>-5.28562228507991+5.28562228507998i</v>
      </c>
      <c r="BL122" s="181" t="str">
        <f t="shared" ca="1" si="88"/>
        <v>-1.81627653403992+7.25098237709645i</v>
      </c>
      <c r="BM122" s="181" t="str">
        <f t="shared" ca="1" si="89"/>
        <v>2.16987759124419+7.15312778580698i</v>
      </c>
      <c r="BN122" s="181" t="str">
        <f t="shared" ca="1" si="90"/>
        <v>5.53860871445653+5.01990232865278i</v>
      </c>
      <c r="BO122" s="181" t="str">
        <f t="shared" ca="1" si="91"/>
        <v>7.33136871672862+1.45829990757747i</v>
      </c>
      <c r="BP122" s="181" t="str">
        <f t="shared" ca="1" si="92"/>
        <v>7.03804068314153-2.51825122327225i</v>
      </c>
      <c r="BQ122" s="181" t="str">
        <f t="shared" ca="1" si="93"/>
        <v>4.74208898782384-5.77825215031564i</v>
      </c>
      <c r="BR122" s="181" t="str">
        <f t="shared" ca="1" si="94"/>
        <v>1.09681010890643-7.39409314696996i</v>
      </c>
      <c r="BS122" s="181" t="str">
        <f t="shared" ca="1" si="95"/>
        <v>-2.86055816753136-6.90599832401059i</v>
      </c>
      <c r="BT122" s="181" t="str">
        <f t="shared" ca="1" si="96"/>
        <v>-6.00397527062904-4.45285153926586i</v>
      </c>
      <c r="BU122" s="181" t="str">
        <f t="shared" ca="1" si="97"/>
        <v>-7.43900455917429-0.732677998613052i</v>
      </c>
      <c r="BV122" s="181" t="str">
        <f t="shared" ca="1" si="98"/>
        <v>-6.75731881002336+3.19597377660892i</v>
      </c>
      <c r="BW122" s="181" t="str">
        <f t="shared" ca="1" si="99"/>
        <v>-4.15288678132608+6.2152342886294i</v>
      </c>
      <c r="BX122" s="181" t="str">
        <f t="shared" ca="1" si="100"/>
        <v>-0.366780802846768+7.46599475781564i</v>
      </c>
      <c r="BY122" s="181" t="str">
        <f t="shared" ca="1" si="101"/>
        <v>3.5236900049244+6.59236032315159i</v>
      </c>
      <c r="BZ122" s="181" t="str">
        <f t="shared" ca="1" si="102"/>
        <v>6.41152026283862+3.84291735537953i</v>
      </c>
      <c r="CA122" s="181" t="str">
        <f t="shared" ca="1" si="103"/>
        <v>7.47499872114153+1.95965368022535E-13i</v>
      </c>
      <c r="CB122" s="181" t="str">
        <f t="shared" ca="1" si="104"/>
        <v>6.41152026283841-3.84291735537988i</v>
      </c>
      <c r="CC122" s="181" t="str">
        <f t="shared" ca="1" si="105"/>
        <v>3.52369000492475-6.59236032315141i</v>
      </c>
      <c r="CD122" s="181" t="str">
        <f t="shared" ca="1" si="106"/>
        <v>-0.366780802847119-7.46599475781562i</v>
      </c>
      <c r="CE122" s="181" t="str">
        <f t="shared" ca="1" si="107"/>
        <v>-4.1528867813258-6.21523428862959i</v>
      </c>
      <c r="CF122" s="181" t="str">
        <f t="shared" ca="1" si="108"/>
        <v>-6.75731881002351-3.19597377660861i</v>
      </c>
      <c r="CG122" s="181" t="str">
        <f t="shared" ca="1" si="109"/>
        <v>-7.43900455917425+0.732677998613428i</v>
      </c>
      <c r="CH122" s="181" t="str">
        <f t="shared" ca="1" si="110"/>
        <v>-6.00397527062928+4.45285153926555i</v>
      </c>
      <c r="CI122" s="181" t="str">
        <f t="shared" ca="1" si="111"/>
        <v>-2.86055816753104+6.90599832401073i</v>
      </c>
      <c r="CJ122" s="181" t="str">
        <f t="shared" ca="1" si="112"/>
        <v>1.09681010890607+7.39409314697002i</v>
      </c>
      <c r="CK122" s="181" t="str">
        <f t="shared" ca="1" si="113"/>
        <v>4.74208898782412+5.77825215031542i</v>
      </c>
      <c r="CL122" s="181" t="str">
        <f t="shared" ca="1" si="114"/>
        <v>7.03804068314141+2.5182512232726i</v>
      </c>
      <c r="CM122" s="181" t="str">
        <f t="shared" ca="1" si="115"/>
        <v>7.33136871672855-1.45829990757781i</v>
      </c>
      <c r="CN122" s="181" t="str">
        <f t="shared" ca="1" si="116"/>
        <v>5.5386087144568-5.01990232865249i</v>
      </c>
      <c r="CO122" s="181" t="str">
        <f t="shared" ca="1" si="117"/>
        <v>2.16987759124382-7.15312778580708i</v>
      </c>
      <c r="CP122" s="181" t="str">
        <f t="shared" ca="1" si="118"/>
        <v>-1.81627653403954-7.25098237709655i</v>
      </c>
      <c r="CQ122" s="181" t="str">
        <f t="shared" ca="1" si="119"/>
        <v>-5.28562228508017-5.28562228507972i</v>
      </c>
      <c r="CR122" s="181" t="str">
        <f t="shared" ca="1" si="120"/>
        <v>-7.25098237709652-1.81627653403968i</v>
      </c>
      <c r="CS122" s="181" t="str">
        <f t="shared" ca="1" si="121"/>
        <v>-7.15312778580711+2.16987759124374i</v>
      </c>
      <c r="CT122" s="181" t="str">
        <f t="shared" ca="1" si="122"/>
        <v>-5.01990232865256+5.53860871445673i</v>
      </c>
      <c r="CU122" s="181" t="str">
        <f t="shared" ca="1" si="123"/>
        <v>-1.45829990757795+7.33136871672852i</v>
      </c>
      <c r="CV122" s="181" t="str">
        <f t="shared" ca="1" si="124"/>
        <v>2.51825122327251+7.03804068314144i</v>
      </c>
      <c r="CW122" s="181" t="str">
        <f t="shared" ca="1" si="125"/>
        <v>5.77825215031536+4.74208898782418i</v>
      </c>
      <c r="CX122" s="181" t="str">
        <f t="shared" ca="1" si="126"/>
        <v>7.39409314697+1.09681010890616i</v>
      </c>
      <c r="CY122" s="181" t="str">
        <f t="shared" ca="1" si="127"/>
        <v>6.90599832401076-2.86055816753095i</v>
      </c>
      <c r="CZ122" s="181" t="str">
        <f t="shared" ca="1" si="128"/>
        <v>4.45285153926566-6.00397527062919i</v>
      </c>
      <c r="DA122" s="181" t="str">
        <f t="shared" ca="1" si="129"/>
        <v>0.732677998613519-7.43900455917424i</v>
      </c>
      <c r="DB122" s="181" t="str">
        <f t="shared" ca="1" si="130"/>
        <v>-3.1959737766092-6.75731881002324i</v>
      </c>
      <c r="DC122" s="181" t="str">
        <f t="shared" ca="1" si="131"/>
        <v>-6.21523428862954-4.15288678132587i</v>
      </c>
      <c r="DD122" s="181" t="str">
        <f t="shared" ca="1" si="132"/>
        <v>-7.46599475781561-0.36678080284721i</v>
      </c>
      <c r="DE122" s="181" t="str">
        <f t="shared" ca="1" si="133"/>
        <v>-6.59236032315147+3.52369000492462i</v>
      </c>
      <c r="DF122" s="181" t="str">
        <f t="shared" ca="1" si="134"/>
        <v>-3.84291735537995+6.41152026283837i</v>
      </c>
      <c r="DG122" s="181" t="str">
        <f t="shared" ca="1" si="135"/>
        <v>1.04399901050434E-13+7.47499872114153i</v>
      </c>
      <c r="DH122" s="181" t="str">
        <f t="shared" ca="1" si="136"/>
        <v>3.84291735537945+6.41152026283867i</v>
      </c>
      <c r="DI122" s="181" t="str">
        <f t="shared" ca="1" si="137"/>
        <v>6.59236032315155+3.52369000492448i</v>
      </c>
      <c r="DJ122" s="181" t="str">
        <f t="shared" ca="1" si="138"/>
        <v>7.46599475781564-0.366780802846623i</v>
      </c>
      <c r="DK122" s="181" t="str">
        <f t="shared" ca="1" si="139"/>
        <v>6.21523428862945-4.152886781326i</v>
      </c>
      <c r="DL122" s="181" t="str">
        <f t="shared" ca="1" si="140"/>
        <v>3.19597377660901-6.75731881002333i</v>
      </c>
      <c r="DM122" s="181" t="str">
        <f t="shared" ca="1" si="141"/>
        <v>-0.732677998613675-7.43900455917422i</v>
      </c>
      <c r="DN122" s="181" t="str">
        <f t="shared" ca="1" si="142"/>
        <v>-4.45285153926579-6.0039752706291i</v>
      </c>
      <c r="DO122" s="181" t="str">
        <f t="shared" ca="1" si="143"/>
        <v>-6.90599832401085-2.86055816753076i</v>
      </c>
      <c r="DP122" s="181" t="str">
        <f t="shared" ca="1" si="144"/>
        <v>-7.39409314696998+1.09681010890631i</v>
      </c>
      <c r="DQ122" s="181" t="str">
        <f t="shared" ca="1" si="145"/>
        <v>-5.7782521503157+4.74208898782377i</v>
      </c>
      <c r="DR122" s="181" t="str">
        <f t="shared" ca="1" si="146"/>
        <v>-2.51825122327236+7.03804068314149i</v>
      </c>
      <c r="DS122" s="181" t="str">
        <f t="shared" ca="1" si="147"/>
        <v>1.45829990757738+7.33136871672864i</v>
      </c>
      <c r="DT122" s="181" t="str">
        <f t="shared" ca="1" si="148"/>
        <v>5.01990232865271+5.5386087144566i</v>
      </c>
      <c r="DU122" s="181" t="str">
        <f t="shared" ca="1" si="149"/>
        <v>7.15312778580694+2.1698775912443i</v>
      </c>
      <c r="DV122" s="181" t="str">
        <f t="shared" ca="1" si="150"/>
        <v>7.25098237709648-1.81627653403983i</v>
      </c>
      <c r="DW122" s="181" t="str">
        <f t="shared" ca="1" si="151"/>
        <v>5.28562228508007-5.28562228507982i</v>
      </c>
      <c r="DX122" s="181" t="str">
        <f t="shared" ca="1" si="152"/>
        <v>1.81627653403939-7.25098237709659i</v>
      </c>
      <c r="DY122" s="181" t="str">
        <f t="shared" ca="1" si="153"/>
        <v>-2.16987759124402-7.15312778580702i</v>
      </c>
      <c r="DZ122" s="181" t="str">
        <f t="shared" ca="1" si="154"/>
        <v>-5.5386087144569-5.01990232865238i</v>
      </c>
      <c r="EA122" s="181" t="str">
        <f t="shared" ca="1" si="155"/>
        <v>-7.33136871672858-1.45829990757766i</v>
      </c>
      <c r="EB122" s="181" t="str">
        <f t="shared" ca="1" si="156"/>
        <v>-7.03804068314161+2.51825122327203i</v>
      </c>
      <c r="EC122" s="181" t="str">
        <f t="shared" ca="1" si="157"/>
        <v>-4.74208898782399+5.77825215031551i</v>
      </c>
      <c r="ED122" s="181" t="str">
        <f t="shared" ca="1" si="158"/>
        <v>-1.0968101089066+7.39409314696993i</v>
      </c>
      <c r="EE122" s="181" t="str">
        <f t="shared" ca="1" si="159"/>
        <v>2.86055816753123+6.90599832401064i</v>
      </c>
      <c r="EF122" s="181" t="str">
        <f t="shared" ca="1" si="160"/>
        <v>6.0039752706289+4.45285153926607i</v>
      </c>
      <c r="EG122" s="181" t="str">
        <f t="shared" ca="1" si="161"/>
        <v>7.43900455917427+0.732677998613273i</v>
      </c>
      <c r="EH122" s="181" t="str">
        <f t="shared" ca="1" si="162"/>
        <v>6.75731881002345-3.19597377660875i</v>
      </c>
      <c r="EI122" s="181" t="str">
        <f t="shared" ca="1" si="163"/>
        <v>4.15288678132562-6.21523428862971i</v>
      </c>
      <c r="EJ122" s="181" t="str">
        <f t="shared" ca="1" si="164"/>
        <v>0.36678080284691-7.46599475781563i</v>
      </c>
      <c r="EK122" s="181" t="str">
        <f t="shared" ca="1" si="165"/>
        <v>-3.52369000492493-6.59236032315131i</v>
      </c>
      <c r="EL122" s="181" t="str">
        <f t="shared" ca="1" si="166"/>
        <v>-6.4115202628385-3.84291735537974i</v>
      </c>
      <c r="EM122" s="181" t="str">
        <f t="shared" ca="1" si="167"/>
        <v>-7.47499872114153-3.91930736045069E-13i</v>
      </c>
      <c r="EN122" s="181"/>
      <c r="EO122" s="181"/>
      <c r="EP122" s="181"/>
    </row>
    <row r="123" spans="1:146" ht="16" thickBot="1">
      <c r="A123" s="215">
        <f t="shared" si="168"/>
        <v>4.4921875000000013E-4</v>
      </c>
      <c r="B123" s="214">
        <v>23</v>
      </c>
      <c r="C123" s="188">
        <f t="shared" si="169"/>
        <v>4600</v>
      </c>
      <c r="D123" s="187">
        <f t="shared" si="170"/>
        <v>28902.652413026095</v>
      </c>
      <c r="E123" s="187" t="str">
        <f t="shared" si="171"/>
        <v>28902.6524130261i</v>
      </c>
      <c r="F123" s="187" t="e">
        <f t="shared" si="172"/>
        <v>#REF!</v>
      </c>
      <c r="G123" s="187" t="str">
        <f t="shared" si="173"/>
        <v>-3.84026164968047-0.864320694685795i</v>
      </c>
      <c r="H123" s="187" t="e">
        <f t="shared" si="38"/>
        <v>#REF!</v>
      </c>
      <c r="I123" s="187" t="e">
        <f t="shared" si="174"/>
        <v>#REF!</v>
      </c>
      <c r="J123" s="213" t="str">
        <f ca="1">IMPRODUCT(1/N_FFT2,AL100)</f>
        <v>0.216898372130556+0.00443653961173012i</v>
      </c>
      <c r="K123" s="212" t="e">
        <f t="shared" si="175"/>
        <v>#REF!</v>
      </c>
      <c r="N123" s="204">
        <f t="shared" ca="1" si="176"/>
        <v>7.5253017283190191</v>
      </c>
      <c r="O123" s="181">
        <f t="shared" ca="1" si="39"/>
        <v>-7.4746982716809809</v>
      </c>
      <c r="P123" s="181" t="str">
        <f t="shared" ca="1" si="40"/>
        <v>-6.3150254839955+3.99894578472352i</v>
      </c>
      <c r="Q123" s="181" t="str">
        <f t="shared" ca="1" si="41"/>
        <v>-3.19584531791174+6.75704720692791i</v>
      </c>
      <c r="R123" s="181" t="str">
        <f t="shared" ca="1" si="42"/>
        <v>0.914982862346897+7.41848506194372i</v>
      </c>
      <c r="S123" s="181" t="str">
        <f t="shared" ca="1" si="43"/>
        <v>4.741898384704+5.7780198997418i</v>
      </c>
      <c r="T123" s="181" t="str">
        <f t="shared" ca="1" si="44"/>
        <v>7.09743665039116+2.34467636281747i</v>
      </c>
      <c r="U123" s="181" t="str">
        <f t="shared" ca="1" si="45"/>
        <v>7.25069093172979-1.81620353077569i</v>
      </c>
      <c r="V123" s="181" t="str">
        <f t="shared" ca="1" si="46"/>
        <v>5.15410751800012-5.41352841920731i</v>
      </c>
      <c r="W123" s="181" t="str">
        <f t="shared" ca="1" si="47"/>
        <v>1.45824129279562-7.33107404032018i</v>
      </c>
      <c r="X123" s="181" t="str">
        <f t="shared" ca="1" si="48"/>
        <v>-2.69010680757461-6.97383966094083i</v>
      </c>
      <c r="Y123" s="181" t="str">
        <f t="shared" ca="1" si="49"/>
        <v>-6.00373394735952-4.45267256173115i</v>
      </c>
      <c r="Z123" s="181" t="str">
        <f t="shared" ca="1" si="50"/>
        <v>-7.45444525290014-0.549872916395439i</v>
      </c>
      <c r="AA123" s="181" t="str">
        <f t="shared" ca="1" si="51"/>
        <v>-6.59209535038336+3.52354837402933i</v>
      </c>
      <c r="AB123" s="181" t="str">
        <f t="shared" ca="1" si="52"/>
        <v>-3.68426526557463+6.5036377286524i</v>
      </c>
      <c r="AC123" s="181" t="str">
        <f t="shared" ca="1" si="53"/>
        <v>0.366766060490527+7.46569467025962i</v>
      </c>
      <c r="AD123" s="181" t="str">
        <f t="shared" ca="1" si="54"/>
        <v>4.30399249321072+6.11119978981676i</v>
      </c>
      <c r="AE123" s="181" t="str">
        <f t="shared" ca="1" si="55"/>
        <v>6.90572074490353+2.86044319050032i</v>
      </c>
      <c r="AF123" s="181" t="str">
        <f t="shared" ca="1" si="56"/>
        <v>7.36465309069054-1.27788853443992i</v>
      </c>
      <c r="AG123" s="181" t="str">
        <f t="shared" ca="1" si="57"/>
        <v>5.53838609609072-5.01970055912697i</v>
      </c>
      <c r="AH123" s="181" t="str">
        <f t="shared" ca="1" si="58"/>
        <v>1.99359738733292-7.20393529328866i</v>
      </c>
      <c r="AI123" s="181" t="str">
        <f t="shared" ca="1" si="59"/>
        <v>-2.16979037536926-7.1528402735994i</v>
      </c>
      <c r="AJ123" s="181" t="str">
        <f t="shared" ca="1" si="60"/>
        <v>-5.65990765628339-4.88226992033575i</v>
      </c>
      <c r="AK123" s="181" t="str">
        <f t="shared" ca="1" si="61"/>
        <v>-7.39379594942111-1.09676602381481i</v>
      </c>
      <c r="AL123" s="181" t="str">
        <f t="shared" ca="1" si="62"/>
        <v>-6.83344208091097+3.02905654940705i</v>
      </c>
      <c r="AM123" s="181" t="str">
        <f t="shared" ca="1" si="63"/>
        <v>-4.15271986054891+6.21498447403316i</v>
      </c>
      <c r="AN123" s="181" t="str">
        <f t="shared" ca="1" si="64"/>
        <v>-0.183438278425138+7.47244703231003i</v>
      </c>
      <c r="AO123" s="181" t="str">
        <f t="shared" ca="1" si="65"/>
        <v>3.84276289348743+6.41126255874042i</v>
      </c>
      <c r="AP123" s="181" t="str">
        <f t="shared" ca="1" si="66"/>
        <v>6.67658214036946+3.36070902869769i</v>
      </c>
      <c r="AQ123" s="181" t="str">
        <f t="shared" ca="1" si="67"/>
        <v>7.43870555646001-0.732648549416128i</v>
      </c>
      <c r="AR123" s="181" t="str">
        <f t="shared" ca="1" si="68"/>
        <v>7.43870555646001-0.732648549416128i</v>
      </c>
      <c r="AS123" s="181" t="str">
        <f t="shared" ca="1" si="69"/>
        <v>2.51815000489754-7.03775779673506i</v>
      </c>
      <c r="AT123" s="181" t="str">
        <f t="shared" ca="1" si="70"/>
        <v>-1.63771566112376-7.29307902507443i</v>
      </c>
      <c r="AU123" s="181" t="str">
        <f t="shared" ca="1" si="71"/>
        <v>-5.28540983522892-5.28540983522905i</v>
      </c>
      <c r="AV123" s="181" t="str">
        <f t="shared" ca="1" si="72"/>
        <v>-7.29307902507439-1.63771566112392i</v>
      </c>
      <c r="AW123" s="181" t="str">
        <f t="shared" ca="1" si="73"/>
        <v>-7.03775779673512+2.51815000489739i</v>
      </c>
      <c r="AX123" s="181" t="str">
        <f t="shared" ca="1" si="74"/>
        <v>-4.59867050679631+5.89265168006666i</v>
      </c>
      <c r="AY123" s="181" t="str">
        <f t="shared" ca="1" si="75"/>
        <v>-0.732648549416284+7.43870555646i</v>
      </c>
      <c r="AZ123" s="181" t="str">
        <f t="shared" ca="1" si="76"/>
        <v>3.36070902869752+6.67658214036955i</v>
      </c>
      <c r="BA123" s="181" t="str">
        <f t="shared" ca="1" si="77"/>
        <v>6.41126255874033+3.84276289348757i</v>
      </c>
      <c r="BB123" s="181" t="str">
        <f t="shared" ca="1" si="78"/>
        <v>7.47244703231004-0.183438278424968i</v>
      </c>
      <c r="BC123" s="181" t="str">
        <f t="shared" ca="1" si="79"/>
        <v>6.21498447403325-4.15271986054878i</v>
      </c>
      <c r="BD123" s="181" t="str">
        <f t="shared" ca="1" si="80"/>
        <v>3.02905654940651-6.83344208091121i</v>
      </c>
      <c r="BE123" s="181" t="str">
        <f t="shared" ca="1" si="81"/>
        <v>-1.09676602381465-7.39379594942114i</v>
      </c>
      <c r="BF123" s="181" t="str">
        <f t="shared" ca="1" si="82"/>
        <v>-4.88226992033562-5.65990765628351i</v>
      </c>
      <c r="BG123" s="181" t="str">
        <f t="shared" ca="1" si="83"/>
        <v>-7.15284027359935-2.16979037536943i</v>
      </c>
      <c r="BH123" s="181" t="str">
        <f t="shared" ca="1" si="84"/>
        <v>-7.20393529328871+1.99359738733275i</v>
      </c>
      <c r="BI123" s="181" t="str">
        <f t="shared" ca="1" si="85"/>
        <v>-5.01970055912709+5.53838609609062i</v>
      </c>
      <c r="BJ123" s="181" t="str">
        <f t="shared" ca="1" si="86"/>
        <v>-1.27788853443957+7.3646530906906i</v>
      </c>
      <c r="BK123" s="181" t="str">
        <f t="shared" ca="1" si="87"/>
        <v>2.86044319050052+6.90572074490344i</v>
      </c>
      <c r="BL123" s="181" t="str">
        <f t="shared" ca="1" si="88"/>
        <v>6.11119978981683+4.30399249321062i</v>
      </c>
      <c r="BM123" s="181" t="str">
        <f t="shared" ca="1" si="89"/>
        <v>7.46569467025962+0.366766060490551i</v>
      </c>
      <c r="BN123" s="181" t="str">
        <f t="shared" ca="1" si="90"/>
        <v>6.50363772865245-3.68426526557455i</v>
      </c>
      <c r="BO123" s="181" t="str">
        <f t="shared" ca="1" si="91"/>
        <v>3.52354837402954-6.59209535038325i</v>
      </c>
      <c r="BP123" s="181" t="str">
        <f t="shared" ca="1" si="92"/>
        <v>-0.549872916395065-7.45444525290017i</v>
      </c>
      <c r="BQ123" s="181" t="str">
        <f t="shared" ca="1" si="93"/>
        <v>-4.45267256173137-6.00373394735937i</v>
      </c>
      <c r="BR123" s="181" t="str">
        <f t="shared" ca="1" si="94"/>
        <v>-6.97383966094088-2.6901068075745i</v>
      </c>
      <c r="BS123" s="181" t="str">
        <f t="shared" ca="1" si="95"/>
        <v>-7.33107404032016+1.45824129279568i</v>
      </c>
      <c r="BT123" s="181" t="str">
        <f t="shared" ca="1" si="96"/>
        <v>-5.41352841920739+5.15410751800004i</v>
      </c>
      <c r="BU123" s="181" t="str">
        <f t="shared" ca="1" si="97"/>
        <v>-1.81620353077584+7.25069093172975i</v>
      </c>
      <c r="BV123" s="181" t="str">
        <f t="shared" ca="1" si="98"/>
        <v>2.34467636281717+7.09743665039126i</v>
      </c>
      <c r="BW123" s="181" t="str">
        <f t="shared" ca="1" si="99"/>
        <v>5.77801989974199+4.74189838470377i</v>
      </c>
      <c r="BX123" s="181" t="str">
        <f t="shared" ca="1" si="100"/>
        <v>7.41848506194374+0.914982862346702i</v>
      </c>
      <c r="BY123" s="181" t="str">
        <f t="shared" ca="1" si="101"/>
        <v>6.75704720692787-3.19584531791182i</v>
      </c>
      <c r="BZ123" s="181" t="str">
        <f t="shared" ca="1" si="102"/>
        <v>3.99894578472356-6.31502548399548i</v>
      </c>
      <c r="CA123" s="181" t="str">
        <f t="shared" ca="1" si="103"/>
        <v>1.83137453275556E-13-7.47469827168098i</v>
      </c>
      <c r="CB123" s="181" t="str">
        <f t="shared" ca="1" si="104"/>
        <v>-3.9989457847233-6.31502548399564i</v>
      </c>
      <c r="CC123" s="181" t="str">
        <f t="shared" ca="1" si="105"/>
        <v>-6.75704720692805-3.19584531791143i</v>
      </c>
      <c r="CD123" s="181" t="str">
        <f t="shared" ca="1" si="106"/>
        <v>-7.41848506194369+0.914982862347128i</v>
      </c>
      <c r="CE123" s="181" t="str">
        <f t="shared" ca="1" si="107"/>
        <v>-5.77801989974171+4.7418983847041i</v>
      </c>
      <c r="CF123" s="181" t="str">
        <f t="shared" ca="1" si="108"/>
        <v>-2.34467636281751+7.09743665039115i</v>
      </c>
      <c r="CG123" s="181" t="str">
        <f t="shared" ca="1" si="109"/>
        <v>1.81620353077554+7.25069093172982i</v>
      </c>
      <c r="CH123" s="181" t="str">
        <f t="shared" ca="1" si="110"/>
        <v>5.41352841920714+5.15410751800031i</v>
      </c>
      <c r="CI123" s="181" t="str">
        <f t="shared" ca="1" si="111"/>
        <v>7.3310740403201+1.45824129279598i</v>
      </c>
      <c r="CJ123" s="181" t="str">
        <f t="shared" ca="1" si="112"/>
        <v>6.97383966094073-2.69010680757487i</v>
      </c>
      <c r="CK123" s="181" t="str">
        <f t="shared" ca="1" si="113"/>
        <v>4.45267256173106-6.00373394735959i</v>
      </c>
      <c r="CL123" s="181" t="str">
        <f t="shared" ca="1" si="114"/>
        <v>0.549872916395377-7.45444525290014i</v>
      </c>
      <c r="CM123" s="181" t="str">
        <f t="shared" ca="1" si="115"/>
        <v>-3.52354837402924-6.59209535038341i</v>
      </c>
      <c r="CN123" s="181" t="str">
        <f t="shared" ca="1" si="116"/>
        <v>-6.50363772865229-3.68426526557483i</v>
      </c>
      <c r="CO123" s="181" t="str">
        <f t="shared" ca="1" si="117"/>
        <v>-7.46569467025964+0.366766060490211i</v>
      </c>
      <c r="CP123" s="181" t="str">
        <f t="shared" ca="1" si="118"/>
        <v>-6.11119978981658+4.30399249321097i</v>
      </c>
      <c r="CQ123" s="181" t="str">
        <f t="shared" ca="1" si="119"/>
        <v>-2.86044319050013+6.90572074490361i</v>
      </c>
      <c r="CR123" s="181" t="str">
        <f t="shared" ca="1" si="120"/>
        <v>1.27788853443997+7.36465309069053i</v>
      </c>
      <c r="CS123" s="181" t="str">
        <f t="shared" ca="1" si="121"/>
        <v>5.01970055912685+5.53838609609083i</v>
      </c>
      <c r="CT123" s="181" t="str">
        <f t="shared" ca="1" si="122"/>
        <v>7.20393529328862+1.99359738733308i</v>
      </c>
      <c r="CU123" s="181" t="str">
        <f t="shared" ca="1" si="123"/>
        <v>7.15284027359944-2.16979037536913i</v>
      </c>
      <c r="CV123" s="181" t="str">
        <f t="shared" ca="1" si="124"/>
        <v>4.88226992033531-5.65990765628377i</v>
      </c>
      <c r="CW123" s="181" t="str">
        <f t="shared" ca="1" si="125"/>
        <v>1.09676602381425-7.3937959494212i</v>
      </c>
      <c r="CX123" s="181" t="str">
        <f t="shared" ca="1" si="126"/>
        <v>-3.02905654940691-6.83344208091104i</v>
      </c>
      <c r="CY123" s="181" t="str">
        <f t="shared" ca="1" si="127"/>
        <v>-6.21498447403306-4.15271986054906i</v>
      </c>
      <c r="CZ123" s="181" t="str">
        <f t="shared" ca="1" si="128"/>
        <v>-7.47244703231003-0.18343827842528i</v>
      </c>
      <c r="DA123" s="181" t="str">
        <f t="shared" ca="1" si="129"/>
        <v>-6.41126255874051+3.84276289348728i</v>
      </c>
      <c r="DB123" s="181" t="str">
        <f t="shared" ca="1" si="130"/>
        <v>-3.36070902869719+6.67658214036972i</v>
      </c>
      <c r="DC123" s="181" t="str">
        <f t="shared" ca="1" si="131"/>
        <v>0.732648549416712+7.43870555645996i</v>
      </c>
      <c r="DD123" s="181" t="str">
        <f t="shared" ca="1" si="132"/>
        <v>4.59867050679663+5.89265168006642i</v>
      </c>
      <c r="DE123" s="181" t="str">
        <f t="shared" ca="1" si="133"/>
        <v>7.03775779673501+2.51815000489768i</v>
      </c>
      <c r="DF123" s="181" t="str">
        <f t="shared" ca="1" si="134"/>
        <v>7.29307902507447-1.63771566112358i</v>
      </c>
      <c r="DG123" s="181" t="str">
        <f t="shared" ca="1" si="135"/>
        <v>5.28540983522919-5.2854098352288i</v>
      </c>
      <c r="DH123" s="181" t="str">
        <f t="shared" ca="1" si="136"/>
        <v>1.63771566112407-7.29307902507436i</v>
      </c>
      <c r="DI123" s="181" t="str">
        <f t="shared" ca="1" si="137"/>
        <v>-2.51815000489791-7.03775779673493i</v>
      </c>
      <c r="DJ123" s="181" t="str">
        <f t="shared" ca="1" si="138"/>
        <v>-5.89265168006656-4.59867050679643i</v>
      </c>
      <c r="DK123" s="181" t="str">
        <f t="shared" ca="1" si="139"/>
        <v>-7.43870555645998-0.732648549416466i</v>
      </c>
      <c r="DL123" s="181" t="str">
        <f t="shared" ca="1" si="140"/>
        <v>-6.67658214036961+3.36070902869741i</v>
      </c>
      <c r="DM123" s="181" t="str">
        <f t="shared" ca="1" si="141"/>
        <v>-3.84276289348771+6.41126255874025i</v>
      </c>
      <c r="DN123" s="181" t="str">
        <f t="shared" ca="1" si="142"/>
        <v>0.183438278424785+7.47244703231004i</v>
      </c>
      <c r="DO123" s="181" t="str">
        <f t="shared" ca="1" si="143"/>
        <v>4.15271986054927+6.21498447403292i</v>
      </c>
      <c r="DP123" s="181" t="str">
        <f t="shared" ca="1" si="144"/>
        <v>6.83344208091113+3.02905654940668i</v>
      </c>
      <c r="DQ123" s="181" t="str">
        <f t="shared" ca="1" si="145"/>
        <v>7.39379594942117-1.09676602381449i</v>
      </c>
      <c r="DR123" s="181" t="str">
        <f t="shared" ca="1" si="146"/>
        <v>5.65990765628362-4.8822699203355i</v>
      </c>
      <c r="DS123" s="181" t="str">
        <f t="shared" ca="1" si="147"/>
        <v>2.1697903753696-7.1528402735993i</v>
      </c>
      <c r="DT123" s="181" t="str">
        <f t="shared" ca="1" si="148"/>
        <v>-1.9935973873326-7.20393529328875i</v>
      </c>
      <c r="DU123" s="181" t="str">
        <f t="shared" ca="1" si="149"/>
        <v>-5.538386096091-5.01970055912667i</v>
      </c>
      <c r="DV123" s="181" t="str">
        <f t="shared" ca="1" si="150"/>
        <v>-7.36465309069057-1.27788853443972i</v>
      </c>
      <c r="DW123" s="181" t="str">
        <f t="shared" ca="1" si="151"/>
        <v>-6.90572074490352+2.86044319050035i</v>
      </c>
      <c r="DX123" s="181" t="str">
        <f t="shared" ca="1" si="152"/>
        <v>-4.30399249321077+6.11119978981673i</v>
      </c>
      <c r="DY123" s="181" t="str">
        <f t="shared" ca="1" si="153"/>
        <v>-0.36676606049076+7.46569467025961i</v>
      </c>
      <c r="DZ123" s="181" t="str">
        <f t="shared" ca="1" si="154"/>
        <v>3.68426526557439+6.50363772865254i</v>
      </c>
      <c r="EA123" s="181" t="str">
        <f t="shared" ca="1" si="155"/>
        <v>6.59209535038353+3.52354837402902i</v>
      </c>
      <c r="EB123" s="181" t="str">
        <f t="shared" ca="1" si="156"/>
        <v>7.45444525290012-0.549872916395677i</v>
      </c>
      <c r="EC123" s="181" t="str">
        <f t="shared" ca="1" si="157"/>
        <v>6.00373394735947-4.45267256173122i</v>
      </c>
      <c r="ED123" s="181" t="str">
        <f t="shared" ca="1" si="158"/>
        <v>2.69010680757465-6.97383966094082i</v>
      </c>
      <c r="EE123" s="181" t="str">
        <f t="shared" ca="1" si="159"/>
        <v>-1.45824129279555-7.33107404032019i</v>
      </c>
      <c r="EF123" s="181" t="str">
        <f t="shared" ca="1" si="160"/>
        <v>-5.15410751799991-5.41352841920752i</v>
      </c>
      <c r="EG123" s="181" t="str">
        <f t="shared" ca="1" si="161"/>
        <v>-7.2506909317297-1.81620353077602i</v>
      </c>
      <c r="EH123" s="181" t="str">
        <f t="shared" ca="1" si="162"/>
        <v>-7.09743665039107+2.34467636281774i</v>
      </c>
      <c r="EI123" s="181" t="str">
        <f t="shared" ca="1" si="163"/>
        <v>-4.74189838470387+5.77801989974191i</v>
      </c>
      <c r="EJ123" s="181" t="str">
        <f t="shared" ca="1" si="164"/>
        <v>-0.914982862346882+7.41848506194372i</v>
      </c>
      <c r="EK123" s="181" t="str">
        <f t="shared" ca="1" si="165"/>
        <v>3.19584531791165+6.75704720692795i</v>
      </c>
      <c r="EL123" s="181" t="str">
        <f t="shared" ca="1" si="166"/>
        <v>6.31502548399541+3.99894578472367i</v>
      </c>
      <c r="EM123" s="181" t="str">
        <f t="shared" ca="1" si="167"/>
        <v>7.47469827168098+3.66274906551112E-13i</v>
      </c>
      <c r="EN123" s="181"/>
      <c r="EO123" s="181"/>
      <c r="EP123" s="181"/>
    </row>
    <row r="124" spans="1:146" ht="16" thickBot="1">
      <c r="A124" s="215">
        <f t="shared" si="168"/>
        <v>4.6875000000000015E-4</v>
      </c>
      <c r="B124" s="214">
        <v>24</v>
      </c>
      <c r="C124" s="188">
        <f t="shared" si="169"/>
        <v>4800</v>
      </c>
      <c r="D124" s="187">
        <f t="shared" si="170"/>
        <v>30159.289474462013</v>
      </c>
      <c r="E124" s="187" t="str">
        <f t="shared" si="171"/>
        <v>30159.289474462i</v>
      </c>
      <c r="F124" s="187" t="e">
        <f t="shared" si="172"/>
        <v>#REF!</v>
      </c>
      <c r="G124" s="187" t="str">
        <f t="shared" si="173"/>
        <v>-3.90797333590726-0.855741986472892i</v>
      </c>
      <c r="H124" s="187" t="e">
        <f t="shared" si="38"/>
        <v>#REF!</v>
      </c>
      <c r="I124" s="187" t="e">
        <f t="shared" si="174"/>
        <v>#REF!</v>
      </c>
      <c r="J124" s="213" t="str">
        <f ca="1">IMPRODUCT(1/N_FFT2,AM100)</f>
        <v>0.0381375516919828-0.000435233851450633i</v>
      </c>
      <c r="K124" s="212" t="e">
        <f t="shared" si="175"/>
        <v>#REF!</v>
      </c>
      <c r="N124" s="204">
        <f t="shared" ca="1" si="176"/>
        <v>7.5256246543280758</v>
      </c>
      <c r="O124" s="181">
        <f t="shared" ca="1" si="39"/>
        <v>-7.4743753456719242</v>
      </c>
      <c r="P124" s="181" t="str">
        <f t="shared" ca="1" si="40"/>
        <v>-6.21471597086954+4.15254045247092i</v>
      </c>
      <c r="Q124" s="181" t="str">
        <f t="shared" ca="1" si="41"/>
        <v>-2.86031961206675+6.90542240017326i</v>
      </c>
      <c r="R124" s="181" t="str">
        <f t="shared" ca="1" si="42"/>
        <v>1.45817829305655+7.33075731924383i</v>
      </c>
      <c r="S124" s="181" t="str">
        <f t="shared" ca="1" si="43"/>
        <v>5.28518149205814+5.28518149205819i</v>
      </c>
      <c r="T124" s="181" t="str">
        <f t="shared" ca="1" si="44"/>
        <v>7.33075731924383+1.45817829305655i</v>
      </c>
      <c r="U124" s="181" t="str">
        <f t="shared" ca="1" si="45"/>
        <v>6.90542240017326-2.86031961206675i</v>
      </c>
      <c r="V124" s="181" t="str">
        <f t="shared" ca="1" si="46"/>
        <v>4.15254045247094-6.21471597086952i</v>
      </c>
      <c r="W124" s="181" t="str">
        <f t="shared" ca="1" si="47"/>
        <v>1.37302047640545E-15-7.47437534567192i</v>
      </c>
      <c r="X124" s="181" t="str">
        <f t="shared" ca="1" si="48"/>
        <v>-4.15254045247095-6.21471597086952i</v>
      </c>
      <c r="Y124" s="181" t="str">
        <f t="shared" ca="1" si="49"/>
        <v>-6.90542240017326-2.86031961206675i</v>
      </c>
      <c r="Z124" s="181" t="str">
        <f t="shared" ca="1" si="50"/>
        <v>-7.33075731924383+1.45817829305656i</v>
      </c>
      <c r="AA124" s="181" t="str">
        <f t="shared" ca="1" si="51"/>
        <v>-5.28518149205819+5.28518149205814i</v>
      </c>
      <c r="AB124" s="181" t="str">
        <f t="shared" ca="1" si="52"/>
        <v>-1.45817829305656+7.33075731924383i</v>
      </c>
      <c r="AC124" s="181" t="str">
        <f t="shared" ca="1" si="53"/>
        <v>2.86031961206675+6.90542240017326i</v>
      </c>
      <c r="AD124" s="181" t="str">
        <f t="shared" ca="1" si="54"/>
        <v>6.21471597086952+4.15254045247094i</v>
      </c>
      <c r="AE124" s="181" t="str">
        <f t="shared" ca="1" si="55"/>
        <v>7.47437534567192+2.7460409528109E-15i</v>
      </c>
      <c r="AF124" s="181" t="str">
        <f t="shared" ca="1" si="56"/>
        <v>6.21471597086939-4.15254045247114i</v>
      </c>
      <c r="AG124" s="181" t="str">
        <f t="shared" ca="1" si="57"/>
        <v>2.86031961206641-6.9054224001734i</v>
      </c>
      <c r="AH124" s="181" t="str">
        <f t="shared" ca="1" si="58"/>
        <v>-1.45817829305627-7.33075731924389i</v>
      </c>
      <c r="AI124" s="181" t="str">
        <f t="shared" ca="1" si="59"/>
        <v>-5.28518149205803-5.28518149205829i</v>
      </c>
      <c r="AJ124" s="181" t="str">
        <f t="shared" ca="1" si="60"/>
        <v>-7.33075731924381-1.45817829305663i</v>
      </c>
      <c r="AK124" s="181" t="str">
        <f t="shared" ca="1" si="61"/>
        <v>-6.90542240017325+2.86031961206676i</v>
      </c>
      <c r="AL124" s="181" t="str">
        <f t="shared" ca="1" si="62"/>
        <v>-4.15254045247081+6.21471597086961i</v>
      </c>
      <c r="AM124" s="181" t="str">
        <f t="shared" ca="1" si="63"/>
        <v>2.21592620584775E-13+7.47437534567192i</v>
      </c>
      <c r="AN124" s="181" t="str">
        <f t="shared" ca="1" si="64"/>
        <v>4.15254045247119+6.21471597086936i</v>
      </c>
      <c r="AO124" s="181" t="str">
        <f t="shared" ca="1" si="65"/>
        <v>6.90542240017315+2.86031961206702i</v>
      </c>
      <c r="AP124" s="181" t="str">
        <f t="shared" ca="1" si="66"/>
        <v>7.33075731924387-1.45817829305634i</v>
      </c>
      <c r="AQ124" s="181" t="str">
        <f t="shared" ca="1" si="67"/>
        <v>5.28518149205823-5.28518149205809i</v>
      </c>
      <c r="AR124" s="181" t="str">
        <f t="shared" ca="1" si="68"/>
        <v>5.28518149205823-5.28518149205809i</v>
      </c>
      <c r="AS124" s="181" t="str">
        <f t="shared" ca="1" si="69"/>
        <v>-2.86031961206684-6.90542240017322i</v>
      </c>
      <c r="AT124" s="181" t="str">
        <f t="shared" ca="1" si="70"/>
        <v>-6.21471597086965-4.15254045247075i</v>
      </c>
      <c r="AU124" s="181" t="str">
        <f t="shared" ca="1" si="71"/>
        <v>-7.47437534567192+3.13159704467073E-13i</v>
      </c>
      <c r="AV124" s="181" t="str">
        <f t="shared" ca="1" si="72"/>
        <v>-6.21471597086972+4.15254045247064i</v>
      </c>
      <c r="AW124" s="181" t="str">
        <f t="shared" ca="1" si="73"/>
        <v>-2.86031961206696+6.90542240017317i</v>
      </c>
      <c r="AX124" s="181" t="str">
        <f t="shared" ca="1" si="74"/>
        <v>1.45817829305642+7.33075731924386i</v>
      </c>
      <c r="AY124" s="181" t="str">
        <f t="shared" ca="1" si="75"/>
        <v>5.28518149205814+5.28518149205819i</v>
      </c>
      <c r="AZ124" s="181" t="str">
        <f t="shared" ca="1" si="76"/>
        <v>7.33075731924385+1.45817829305647i</v>
      </c>
      <c r="BA124" s="181" t="str">
        <f t="shared" ca="1" si="77"/>
        <v>6.9054224001732-2.8603196120669i</v>
      </c>
      <c r="BB124" s="181" t="str">
        <f t="shared" ca="1" si="78"/>
        <v>4.15254045247068-6.2147159708697i</v>
      </c>
      <c r="BC124" s="181" t="str">
        <f t="shared" ca="1" si="79"/>
        <v>3.65348362051309E-13-7.47437534567192i</v>
      </c>
      <c r="BD124" s="181" t="str">
        <f t="shared" ca="1" si="80"/>
        <v>-4.15254045247069-6.21471597086969i</v>
      </c>
      <c r="BE124" s="181" t="str">
        <f t="shared" ca="1" si="81"/>
        <v>-6.90542240017321-2.86031961206688i</v>
      </c>
      <c r="BF124" s="181" t="str">
        <f t="shared" ca="1" si="82"/>
        <v>-7.33075731924384+1.45817829305648i</v>
      </c>
      <c r="BG124" s="181" t="str">
        <f t="shared" ca="1" si="83"/>
        <v>-5.28518149205813+5.2851814920582i</v>
      </c>
      <c r="BH124" s="181" t="str">
        <f t="shared" ca="1" si="84"/>
        <v>-1.4581782930564+7.33075731924386i</v>
      </c>
      <c r="BI124" s="181" t="str">
        <f t="shared" ca="1" si="85"/>
        <v>2.86031961206698+6.90542240017316i</v>
      </c>
      <c r="BJ124" s="181" t="str">
        <f t="shared" ca="1" si="86"/>
        <v>6.21471597086973+4.15254045247063i</v>
      </c>
      <c r="BK124" s="181" t="str">
        <f t="shared" ca="1" si="87"/>
        <v>7.47437534567192+3.00335593700069E-13i</v>
      </c>
      <c r="BL124" s="181" t="str">
        <f t="shared" ca="1" si="88"/>
        <v>6.21471597086964-4.15254045247077i</v>
      </c>
      <c r="BM124" s="181" t="str">
        <f t="shared" ca="1" si="89"/>
        <v>2.86031961206682-6.90542240017323i</v>
      </c>
      <c r="BN124" s="181" t="str">
        <f t="shared" ca="1" si="90"/>
        <v>-1.45817829305657-7.33075731924383i</v>
      </c>
      <c r="BO124" s="181" t="str">
        <f t="shared" ca="1" si="91"/>
        <v>-5.28518149205825-5.28518149205808i</v>
      </c>
      <c r="BP124" s="181" t="str">
        <f t="shared" ca="1" si="92"/>
        <v>-7.33075731924388-1.45817829305631i</v>
      </c>
      <c r="BQ124" s="181" t="str">
        <f t="shared" ca="1" si="93"/>
        <v>-6.90542240017314+2.86031961206704i</v>
      </c>
      <c r="BR124" s="181" t="str">
        <f t="shared" ca="1" si="94"/>
        <v>-4.15254045247117+6.21471597086937i</v>
      </c>
      <c r="BS124" s="181" t="str">
        <f t="shared" ca="1" si="95"/>
        <v>-2.08768509817772E-13+7.47437534567192i</v>
      </c>
      <c r="BT124" s="181" t="str">
        <f t="shared" ca="1" si="96"/>
        <v>4.15254045247082+6.2147159708696i</v>
      </c>
      <c r="BU124" s="181" t="str">
        <f t="shared" ca="1" si="97"/>
        <v>6.90542240017325+2.86031961206676i</v>
      </c>
      <c r="BV124" s="181" t="str">
        <f t="shared" ca="1" si="98"/>
        <v>7.3307573192438-1.45817829305666i</v>
      </c>
      <c r="BW124" s="181" t="str">
        <f t="shared" ca="1" si="99"/>
        <v>5.28518149205802-5.28518149205831i</v>
      </c>
      <c r="BX124" s="181" t="str">
        <f t="shared" ca="1" si="100"/>
        <v>1.45817829305625-7.33075731924389i</v>
      </c>
      <c r="BY124" s="181" t="str">
        <f t="shared" ca="1" si="101"/>
        <v>-2.86031961206641-6.9054224001734i</v>
      </c>
      <c r="BZ124" s="181" t="str">
        <f t="shared" ca="1" si="102"/>
        <v>-6.21471597086939-4.15254045247114i</v>
      </c>
      <c r="CA124" s="181" t="str">
        <f t="shared" ca="1" si="103"/>
        <v>-7.47437534567192-1.17201425935475E-13i</v>
      </c>
      <c r="CB124" s="181" t="str">
        <f t="shared" ca="1" si="104"/>
        <v>-6.21471597086955+4.1525404524709i</v>
      </c>
      <c r="CC124" s="181" t="str">
        <f t="shared" ca="1" si="105"/>
        <v>-2.86031961206668+6.90542240017329i</v>
      </c>
      <c r="CD124" s="181" t="str">
        <f t="shared" ca="1" si="106"/>
        <v>1.4581782930567+7.3307573192438i</v>
      </c>
      <c r="CE124" s="181" t="str">
        <f t="shared" ca="1" si="107"/>
        <v>5.28518149205834+5.28518149205799i</v>
      </c>
      <c r="CF124" s="181" t="str">
        <f t="shared" ca="1" si="108"/>
        <v>7.33075731924376+1.45817829305689i</v>
      </c>
      <c r="CG124" s="181" t="str">
        <f t="shared" ca="1" si="109"/>
        <v>6.90542240017336-2.8603196120665i</v>
      </c>
      <c r="CH124" s="181" t="str">
        <f t="shared" ca="1" si="110"/>
        <v>4.15254045247106-6.21471597086945i</v>
      </c>
      <c r="CI124" s="181" t="str">
        <f t="shared" ca="1" si="111"/>
        <v>7.87429731152939E-14-7.47437534567192i</v>
      </c>
      <c r="CJ124" s="181" t="str">
        <f t="shared" ca="1" si="112"/>
        <v>-4.15254045247093-6.21471597086953i</v>
      </c>
      <c r="CK124" s="181" t="str">
        <f t="shared" ca="1" si="113"/>
        <v>-6.90542240017333-2.86031961206659i</v>
      </c>
      <c r="CL124" s="181" t="str">
        <f t="shared" ca="1" si="114"/>
        <v>-7.33075731924378+1.45817829305679i</v>
      </c>
      <c r="CM124" s="181" t="str">
        <f t="shared" ca="1" si="115"/>
        <v>-5.28518149205845+5.28518149205788i</v>
      </c>
      <c r="CN124" s="181" t="str">
        <f t="shared" ca="1" si="116"/>
        <v>-1.45817829305685+7.33075731924377i</v>
      </c>
      <c r="CO124" s="181" t="str">
        <f t="shared" ca="1" si="117"/>
        <v>2.86031961206658+6.90542240017333i</v>
      </c>
      <c r="CP124" s="181" t="str">
        <f t="shared" ca="1" si="118"/>
        <v>6.21471597086949+4.15254045247099i</v>
      </c>
      <c r="CQ124" s="181" t="str">
        <f t="shared" ca="1" si="119"/>
        <v>7.47437534567192-1.28241107670033E-14i</v>
      </c>
      <c r="CR124" s="181" t="str">
        <f t="shared" ca="1" si="120"/>
        <v>6.21471597086948-4.15254045247101i</v>
      </c>
      <c r="CS124" s="181" t="str">
        <f t="shared" ca="1" si="121"/>
        <v>2.86031961206656-6.90542240017334i</v>
      </c>
      <c r="CT124" s="181" t="str">
        <f t="shared" ca="1" si="122"/>
        <v>-1.45817829305688-7.33075731924377i</v>
      </c>
      <c r="CU124" s="181" t="str">
        <f t="shared" ca="1" si="123"/>
        <v>-5.28518149205794-5.28518149205838i</v>
      </c>
      <c r="CV124" s="181" t="str">
        <f t="shared" ca="1" si="124"/>
        <v>-7.33075731924379-1.45817829305676i</v>
      </c>
      <c r="CW124" s="181" t="str">
        <f t="shared" ca="1" si="125"/>
        <v>-6.90542240017331+2.86031961206662i</v>
      </c>
      <c r="CX124" s="181" t="str">
        <f t="shared" ca="1" si="126"/>
        <v>-4.15254045247096+6.21471597086951i</v>
      </c>
      <c r="CY124" s="181" t="str">
        <f t="shared" ca="1" si="127"/>
        <v>1.043911946493E-13+7.47437534567192i</v>
      </c>
      <c r="CZ124" s="181" t="str">
        <f t="shared" ca="1" si="128"/>
        <v>4.15254045247108+6.21471597086943i</v>
      </c>
      <c r="DA124" s="181" t="str">
        <f t="shared" ca="1" si="129"/>
        <v>6.90542240017337+2.86031961206647i</v>
      </c>
      <c r="DB124" s="181" t="str">
        <f t="shared" ca="1" si="130"/>
        <v>7.3307573192439-1.45817829305619i</v>
      </c>
      <c r="DC124" s="181" t="str">
        <f t="shared" ca="1" si="131"/>
        <v>5.28518149205836-5.28518149205797i</v>
      </c>
      <c r="DD124" s="181" t="str">
        <f t="shared" ca="1" si="132"/>
        <v>1.45817829305667-7.3307573192438i</v>
      </c>
      <c r="DE124" s="181" t="str">
        <f t="shared" ca="1" si="133"/>
        <v>-2.8603196120667-6.90542240017328i</v>
      </c>
      <c r="DF124" s="181" t="str">
        <f t="shared" ca="1" si="134"/>
        <v>-6.21471597086957-4.15254045247087i</v>
      </c>
      <c r="DG124" s="181" t="str">
        <f t="shared" ca="1" si="135"/>
        <v>-7.47437534567192+1.42849647469482E-13i</v>
      </c>
      <c r="DH124" s="181" t="str">
        <f t="shared" ca="1" si="136"/>
        <v>-6.21471597086938+4.15254045247116i</v>
      </c>
      <c r="DI124" s="181" t="str">
        <f t="shared" ca="1" si="137"/>
        <v>-2.86031961206707+6.90542240017312i</v>
      </c>
      <c r="DJ124" s="181" t="str">
        <f t="shared" ca="1" si="138"/>
        <v>1.45817829305627+7.33075731924389i</v>
      </c>
      <c r="DK124" s="181" t="str">
        <f t="shared" ca="1" si="139"/>
        <v>5.28518149205803+5.28518149205829i</v>
      </c>
      <c r="DL124" s="181" t="str">
        <f t="shared" ca="1" si="140"/>
        <v>7.33075731924381+1.45817829305663i</v>
      </c>
      <c r="DM124" s="181" t="str">
        <f t="shared" ca="1" si="141"/>
        <v>6.90542240017324-2.86031961206678i</v>
      </c>
      <c r="DN124" s="181" t="str">
        <f t="shared" ca="1" si="142"/>
        <v>4.1525404524708-6.21471597086962i</v>
      </c>
      <c r="DO124" s="181" t="str">
        <f t="shared" ca="1" si="143"/>
        <v>-2.34416731351779E-13-7.47437534567192i</v>
      </c>
      <c r="DP124" s="181" t="str">
        <f t="shared" ca="1" si="144"/>
        <v>-4.15254045247119-6.21471597086936i</v>
      </c>
      <c r="DQ124" s="181" t="str">
        <f t="shared" ca="1" si="145"/>
        <v>-6.90542240017314-2.86031961206704i</v>
      </c>
      <c r="DR124" s="181" t="str">
        <f t="shared" ca="1" si="146"/>
        <v>-7.33075731924386+1.45817829305636i</v>
      </c>
      <c r="DS124" s="181" t="str">
        <f t="shared" ca="1" si="147"/>
        <v>-5.28518149205823+5.2851814920581i</v>
      </c>
      <c r="DT124" s="181" t="str">
        <f t="shared" ca="1" si="148"/>
        <v>-1.45817829305654+7.33075731924383i</v>
      </c>
      <c r="DU124" s="181" t="str">
        <f t="shared" ca="1" si="149"/>
        <v>2.86031961206687+6.90542240017321i</v>
      </c>
      <c r="DV124" s="181" t="str">
        <f t="shared" ca="1" si="150"/>
        <v>6.21471597086964+4.15254045247077i</v>
      </c>
      <c r="DW124" s="181" t="str">
        <f t="shared" ca="1" si="151"/>
        <v>7.47437534567192-3.25983815234076E-13i</v>
      </c>
      <c r="DX124" s="181" t="str">
        <f t="shared" ca="1" si="152"/>
        <v>6.21471597086974-4.15254045247061i</v>
      </c>
      <c r="DY124" s="181" t="str">
        <f t="shared" ca="1" si="153"/>
        <v>2.86031961206695-6.90542240017318i</v>
      </c>
      <c r="DZ124" s="181" t="str">
        <f t="shared" ca="1" si="154"/>
        <v>-1.45817829305645-7.33075731924385i</v>
      </c>
      <c r="EA124" s="181" t="str">
        <f t="shared" ca="1" si="155"/>
        <v>-5.28518149205812-5.2851814920582i</v>
      </c>
      <c r="EB124" s="181" t="str">
        <f t="shared" ca="1" si="156"/>
        <v>-7.33075731924385-1.45817829305645i</v>
      </c>
      <c r="EC124" s="181" t="str">
        <f t="shared" ca="1" si="157"/>
        <v>-6.90542240017318+2.86031961206695i</v>
      </c>
      <c r="ED124" s="181" t="str">
        <f t="shared" ca="1" si="158"/>
        <v>-4.15254045247069+6.21471597086969i</v>
      </c>
      <c r="EE124" s="181" t="str">
        <f t="shared" ca="1" si="159"/>
        <v>-3.25969935753247E-13+7.47437534567192i</v>
      </c>
      <c r="EF124" s="181" t="str">
        <f t="shared" ca="1" si="160"/>
        <v>4.15254045247068+6.2147159708697i</v>
      </c>
      <c r="EG124" s="181" t="str">
        <f t="shared" ca="1" si="161"/>
        <v>6.90542240017321+2.86031961206687i</v>
      </c>
      <c r="EH124" s="181" t="str">
        <f t="shared" ca="1" si="162"/>
        <v>7.33075731924383-1.45817829305654i</v>
      </c>
      <c r="EI124" s="181" t="str">
        <f t="shared" ca="1" si="163"/>
        <v>5.28518149205814-5.28518149205819i</v>
      </c>
      <c r="EJ124" s="181" t="str">
        <f t="shared" ca="1" si="164"/>
        <v>1.45817829305636-7.33075731924386i</v>
      </c>
      <c r="EK124" s="181" t="str">
        <f t="shared" ca="1" si="165"/>
        <v>-2.86031961206694-6.90542240017318i</v>
      </c>
      <c r="EL124" s="181" t="str">
        <f t="shared" ca="1" si="166"/>
        <v>-6.21471597086933-4.15254045247123i</v>
      </c>
      <c r="EM124" s="181" t="str">
        <f t="shared" ca="1" si="167"/>
        <v>-7.47437534567192-2.34402851870951E-13i</v>
      </c>
      <c r="EN124" s="181"/>
      <c r="EO124" s="181"/>
      <c r="EP124" s="181"/>
    </row>
    <row r="125" spans="1:146" ht="16" thickBot="1">
      <c r="A125" s="215">
        <f t="shared" si="168"/>
        <v>4.8828125000000011E-4</v>
      </c>
      <c r="B125" s="214">
        <v>25</v>
      </c>
      <c r="C125" s="188">
        <f t="shared" si="169"/>
        <v>5000</v>
      </c>
      <c r="D125" s="187">
        <f t="shared" si="170"/>
        <v>31415.926535897932</v>
      </c>
      <c r="E125" s="187" t="str">
        <f t="shared" si="171"/>
        <v>31415.9265358979i</v>
      </c>
      <c r="F125" s="187" t="e">
        <f t="shared" si="172"/>
        <v>#REF!</v>
      </c>
      <c r="G125" s="187" t="str">
        <f t="shared" si="173"/>
        <v>-3.97458353342608-0.843095157103767i</v>
      </c>
      <c r="H125" s="187" t="e">
        <f t="shared" si="38"/>
        <v>#REF!</v>
      </c>
      <c r="I125" s="187" t="e">
        <f t="shared" si="174"/>
        <v>#REF!</v>
      </c>
      <c r="J125" s="213" t="str">
        <f ca="1">IMPRODUCT(1/N_FFT2,AN100)</f>
        <v>-0.14168317560268-0.00443749442176535i</v>
      </c>
      <c r="K125" s="212" t="e">
        <f t="shared" si="175"/>
        <v>#REF!</v>
      </c>
      <c r="N125" s="204">
        <f t="shared" ca="1" si="176"/>
        <v>7.5259715588892186</v>
      </c>
      <c r="O125" s="181">
        <f t="shared" ca="1" si="39"/>
        <v>-7.4740284411107814</v>
      </c>
      <c r="P125" s="181" t="str">
        <f t="shared" ca="1" si="40"/>
        <v>-6.11065214651518+4.30360679928153i</v>
      </c>
      <c r="Q125" s="181" t="str">
        <f t="shared" ca="1" si="41"/>
        <v>-2.51792434577512+7.03712712173695i</v>
      </c>
      <c r="R125" s="181" t="str">
        <f t="shared" ca="1" si="42"/>
        <v>1.99341873497448+7.20328972661697i</v>
      </c>
      <c r="S125" s="181" t="str">
        <f t="shared" ca="1" si="43"/>
        <v>5.77750211370906+4.74147344868873i</v>
      </c>
      <c r="T125" s="181" t="str">
        <f t="shared" ca="1" si="44"/>
        <v>7.45377723726489+0.549823640601836i</v>
      </c>
      <c r="U125" s="181" t="str">
        <f t="shared" ca="1" si="45"/>
        <v>6.41068802589644-3.84241853175325i</v>
      </c>
      <c r="V125" s="181" t="str">
        <f t="shared" ca="1" si="46"/>
        <v>3.02878510638644-6.83282971526911i</v>
      </c>
      <c r="W125" s="181" t="str">
        <f t="shared" ca="1" si="47"/>
        <v>-1.45811061533399-7.33041708035656i</v>
      </c>
      <c r="X125" s="181" t="str">
        <f t="shared" ca="1" si="48"/>
        <v>-5.41304329637079-5.15364564266385i</v>
      </c>
      <c r="Y125" s="181" t="str">
        <f t="shared" ca="1" si="49"/>
        <v>-7.39313336875547-1.09666773925709i</v>
      </c>
      <c r="Z125" s="181" t="str">
        <f t="shared" ca="1" si="50"/>
        <v>-6.67598383142659+3.36040786528415i</v>
      </c>
      <c r="AA125" s="181" t="str">
        <f t="shared" ca="1" si="51"/>
        <v>-3.52323261808431+6.59150461255999i</v>
      </c>
      <c r="AB125" s="181" t="str">
        <f t="shared" ca="1" si="52"/>
        <v>0.914900867934485+7.41782026881116i</v>
      </c>
      <c r="AC125" s="181" t="str">
        <f t="shared" ca="1" si="53"/>
        <v>5.01925072840924+5.53788978437601i</v>
      </c>
      <c r="AD125" s="181" t="str">
        <f t="shared" ca="1" si="54"/>
        <v>7.29242546996034+1.63756890041507i</v>
      </c>
      <c r="AE125" s="181" t="str">
        <f t="shared" ca="1" si="55"/>
        <v>6.9051019021495-2.86018685743855i</v>
      </c>
      <c r="AF125" s="181" t="str">
        <f t="shared" ca="1" si="56"/>
        <v>3.99858742696249-6.31445957525031i</v>
      </c>
      <c r="AG125" s="181" t="str">
        <f t="shared" ca="1" si="57"/>
        <v>-0.36673319346216-7.46502564652968i</v>
      </c>
      <c r="AH125" s="181" t="str">
        <f t="shared" ca="1" si="58"/>
        <v>-4.59825840586959-5.89212362152922i</v>
      </c>
      <c r="AI125" s="181" t="str">
        <f t="shared" ca="1" si="59"/>
        <v>-7.15219928570856-2.16959593381873i</v>
      </c>
      <c r="AJ125" s="181" t="str">
        <f t="shared" ca="1" si="60"/>
        <v>-7.0968006273885+2.34446624919854i</v>
      </c>
      <c r="AK125" s="181" t="str">
        <f t="shared" ca="1" si="61"/>
        <v>-4.45227354412662+6.00319593440053i</v>
      </c>
      <c r="AL125" s="181" t="str">
        <f t="shared" ca="1" si="62"/>
        <v>-0.183421839960043+7.47177740348028i</v>
      </c>
      <c r="AM125" s="181" t="str">
        <f t="shared" ca="1" si="63"/>
        <v>4.15234772262332+6.2144275302684i</v>
      </c>
      <c r="AN125" s="181" t="str">
        <f t="shared" ca="1" si="64"/>
        <v>6.97321471384235+2.68986573887719i</v>
      </c>
      <c r="AO125" s="181" t="str">
        <f t="shared" ca="1" si="65"/>
        <v>7.2500411751423-1.81604077522343i</v>
      </c>
      <c r="AP125" s="181" t="str">
        <f t="shared" ca="1" si="66"/>
        <v>4.88183240519785-5.65940045465004i</v>
      </c>
      <c r="AQ125" s="181" t="str">
        <f t="shared" ca="1" si="67"/>
        <v>0.73258289453934-7.43803895130707i</v>
      </c>
      <c r="AR125" s="181" t="str">
        <f t="shared" ca="1" si="68"/>
        <v>0.73258289453934-7.43803895130707i</v>
      </c>
      <c r="AS125" s="181" t="str">
        <f t="shared" ca="1" si="69"/>
        <v>-6.75644168726427-3.19555892843967i</v>
      </c>
      <c r="AT125" s="181" t="str">
        <f t="shared" ca="1" si="70"/>
        <v>-7.36399312160546+1.27777401894087i</v>
      </c>
      <c r="AU125" s="181" t="str">
        <f t="shared" ca="1" si="71"/>
        <v>-5.28493619349059+5.28493619349052i</v>
      </c>
      <c r="AV125" s="181" t="str">
        <f t="shared" ca="1" si="72"/>
        <v>-1.27777401894025+7.36399312160557i</v>
      </c>
      <c r="AW125" s="181" t="str">
        <f t="shared" ca="1" si="73"/>
        <v>3.19555892843957+6.75644168726431i</v>
      </c>
      <c r="AX125" s="181" t="str">
        <f t="shared" ca="1" si="74"/>
        <v>6.5030549177871+3.68393510729735i</v>
      </c>
      <c r="AY125" s="181" t="str">
        <f t="shared" ca="1" si="75"/>
        <v>7.43803895130708-0.732582894539236i</v>
      </c>
      <c r="AZ125" s="181" t="str">
        <f t="shared" ca="1" si="76"/>
        <v>5.6594004546501-4.88183240519777i</v>
      </c>
      <c r="BA125" s="181" t="str">
        <f t="shared" ca="1" si="77"/>
        <v>1.81604077522355-7.25004117514227i</v>
      </c>
      <c r="BB125" s="181" t="str">
        <f t="shared" ca="1" si="78"/>
        <v>-2.68986573887708-6.9732147138424i</v>
      </c>
      <c r="BC125" s="181" t="str">
        <f t="shared" ca="1" si="79"/>
        <v>-6.21442753026875-4.1523477226228i</v>
      </c>
      <c r="BD125" s="181" t="str">
        <f t="shared" ca="1" si="80"/>
        <v>-7.47177740348029+0.183421839959925i</v>
      </c>
      <c r="BE125" s="181" t="str">
        <f t="shared" ca="1" si="81"/>
        <v>-6.0031959344006+4.45227354412652i</v>
      </c>
      <c r="BF125" s="181" t="str">
        <f t="shared" ca="1" si="82"/>
        <v>-2.34446624919865+7.09680062738846i</v>
      </c>
      <c r="BG125" s="181" t="str">
        <f t="shared" ca="1" si="83"/>
        <v>2.16959593381862+7.1521992857086i</v>
      </c>
      <c r="BH125" s="181" t="str">
        <f t="shared" ca="1" si="84"/>
        <v>5.89212362152914+4.59825840586968i</v>
      </c>
      <c r="BI125" s="181" t="str">
        <f t="shared" ca="1" si="85"/>
        <v>7.46502564652967+0.366733193462278i</v>
      </c>
      <c r="BJ125" s="181" t="str">
        <f t="shared" ca="1" si="86"/>
        <v>6.31445957524997-3.99858742696301i</v>
      </c>
      <c r="BK125" s="181" t="str">
        <f t="shared" ca="1" si="87"/>
        <v>2.86018685743866-6.90510190214945i</v>
      </c>
      <c r="BL125" s="181" t="str">
        <f t="shared" ca="1" si="88"/>
        <v>-1.63756890041531-7.29242546996028i</v>
      </c>
      <c r="BM125" s="181" t="str">
        <f t="shared" ca="1" si="89"/>
        <v>-5.53788978437588-5.01925072840939i</v>
      </c>
      <c r="BN125" s="181" t="str">
        <f t="shared" ca="1" si="90"/>
        <v>-7.41782026881117-0.91490086793438i</v>
      </c>
      <c r="BO125" s="181" t="str">
        <f t="shared" ca="1" si="91"/>
        <v>-6.59150461256012+3.52323261808407i</v>
      </c>
      <c r="BP125" s="181" t="str">
        <f t="shared" ca="1" si="92"/>
        <v>-3.36040786528411+6.67598383142661i</v>
      </c>
      <c r="BQ125" s="181" t="str">
        <f t="shared" ca="1" si="93"/>
        <v>1.0966677392567+7.39313336875553i</v>
      </c>
      <c r="BR125" s="181" t="str">
        <f t="shared" ca="1" si="94"/>
        <v>5.15364564266383+5.41304329637081i</v>
      </c>
      <c r="BS125" s="181" t="str">
        <f t="shared" ca="1" si="95"/>
        <v>7.33041708035661+1.45811061533372i</v>
      </c>
      <c r="BT125" s="181" t="str">
        <f t="shared" ca="1" si="96"/>
        <v>6.83282971526918-3.02878510638628i</v>
      </c>
      <c r="BU125" s="181" t="str">
        <f t="shared" ca="1" si="97"/>
        <v>3.84241853175308-6.41068802589655i</v>
      </c>
      <c r="BV125" s="181" t="str">
        <f t="shared" ca="1" si="98"/>
        <v>-0.549823640601586-7.45377723726491i</v>
      </c>
      <c r="BW125" s="181" t="str">
        <f t="shared" ca="1" si="99"/>
        <v>-4.74147344868883-5.77750211370898i</v>
      </c>
      <c r="BX125" s="181" t="str">
        <f t="shared" ca="1" si="100"/>
        <v>-7.20328972661688-1.99341873497479i</v>
      </c>
      <c r="BY125" s="181" t="str">
        <f t="shared" ca="1" si="101"/>
        <v>-7.03712712173696+2.51792434577509i</v>
      </c>
      <c r="BZ125" s="181" t="str">
        <f t="shared" ca="1" si="102"/>
        <v>-4.30360679928128+6.11065214651536i</v>
      </c>
      <c r="CA125" s="181" t="str">
        <f t="shared" ca="1" si="103"/>
        <v>-1.04377097033602E-13+7.47402844111078i</v>
      </c>
      <c r="CB125" s="181" t="str">
        <f t="shared" ca="1" si="104"/>
        <v>4.30360679928171+6.11065214651506i</v>
      </c>
      <c r="CC125" s="181" t="str">
        <f t="shared" ca="1" si="105"/>
        <v>7.0371271217369+2.51792434577529i</v>
      </c>
      <c r="CD125" s="181" t="str">
        <f t="shared" ca="1" si="106"/>
        <v>7.20328972661694-1.99341873497459i</v>
      </c>
      <c r="CE125" s="181" t="str">
        <f t="shared" ca="1" si="107"/>
        <v>4.741473448689-5.77750211370884i</v>
      </c>
      <c r="CF125" s="181" t="str">
        <f t="shared" ca="1" si="108"/>
        <v>0.549823640601795-7.45377723726489i</v>
      </c>
      <c r="CG125" s="181" t="str">
        <f t="shared" ca="1" si="109"/>
        <v>-3.84241853175353-6.41068802589627i</v>
      </c>
      <c r="CH125" s="181" t="str">
        <f t="shared" ca="1" si="110"/>
        <v>-6.8328297152691-3.02878510638647i</v>
      </c>
      <c r="CI125" s="181" t="str">
        <f t="shared" ca="1" si="111"/>
        <v>-7.33041708035651+1.45811061533425i</v>
      </c>
      <c r="CJ125" s="181" t="str">
        <f t="shared" ca="1" si="112"/>
        <v>-5.15364564266399+5.41304329637066i</v>
      </c>
      <c r="CK125" s="181" t="str">
        <f t="shared" ca="1" si="113"/>
        <v>-1.09666773925691+7.3931333687555i</v>
      </c>
      <c r="CL125" s="181" t="str">
        <f t="shared" ca="1" si="114"/>
        <v>3.36040786528392+6.67598383142671i</v>
      </c>
      <c r="CM125" s="181" t="str">
        <f t="shared" ca="1" si="115"/>
        <v>6.59150461256001+3.52323261808428i</v>
      </c>
      <c r="CN125" s="181" t="str">
        <f t="shared" ca="1" si="116"/>
        <v>7.4178202688111-0.914900867934888i</v>
      </c>
      <c r="CO125" s="181" t="str">
        <f t="shared" ca="1" si="117"/>
        <v>5.53788978437603-5.01925072840921i</v>
      </c>
      <c r="CP125" s="181" t="str">
        <f t="shared" ca="1" si="118"/>
        <v>1.63756890041482-7.2924254699604i</v>
      </c>
      <c r="CQ125" s="181" t="str">
        <f t="shared" ca="1" si="119"/>
        <v>-2.86018685743844-6.90510190214954i</v>
      </c>
      <c r="CR125" s="181" t="str">
        <f t="shared" ca="1" si="120"/>
        <v>-6.31445957525025-3.99858742696259i</v>
      </c>
      <c r="CS125" s="181" t="str">
        <f t="shared" ca="1" si="121"/>
        <v>-7.46502564652969+0.366733193462042i</v>
      </c>
      <c r="CT125" s="181" t="str">
        <f t="shared" ca="1" si="122"/>
        <v>-5.89212362152929+4.59825840586949i</v>
      </c>
      <c r="CU125" s="181" t="str">
        <f t="shared" ca="1" si="123"/>
        <v>-2.16959593381884+7.15219928570853i</v>
      </c>
      <c r="CV125" s="181" t="str">
        <f t="shared" ca="1" si="124"/>
        <v>2.34446624919843+7.09680062738853i</v>
      </c>
      <c r="CW125" s="181" t="str">
        <f t="shared" ca="1" si="125"/>
        <v>6.0031959344009+4.45227354412611i</v>
      </c>
      <c r="CX125" s="181" t="str">
        <f t="shared" ca="1" si="126"/>
        <v>7.47177740348028+0.18342183996016i</v>
      </c>
      <c r="CY125" s="181" t="str">
        <f t="shared" ca="1" si="127"/>
        <v>6.21442753026846-4.15234772262322i</v>
      </c>
      <c r="CZ125" s="181" t="str">
        <f t="shared" ca="1" si="128"/>
        <v>2.68986573887731-6.97321471384231i</v>
      </c>
      <c r="DA125" s="181" t="str">
        <f t="shared" ca="1" si="129"/>
        <v>-1.81604077522331-7.25004117514233i</v>
      </c>
      <c r="DB125" s="181" t="str">
        <f t="shared" ca="1" si="130"/>
        <v>-5.65940045464995-4.88183240519795i</v>
      </c>
      <c r="DC125" s="181" t="str">
        <f t="shared" ca="1" si="131"/>
        <v>-7.43803895130706-0.73258289453947i</v>
      </c>
      <c r="DD125" s="181" t="str">
        <f t="shared" ca="1" si="132"/>
        <v>-6.50305491778721+3.68393510729714i</v>
      </c>
      <c r="DE125" s="181" t="str">
        <f t="shared" ca="1" si="133"/>
        <v>-3.19555892843978+6.75644168726421i</v>
      </c>
      <c r="DF125" s="181" t="str">
        <f t="shared" ca="1" si="134"/>
        <v>1.27777401894075+7.36399312160549i</v>
      </c>
      <c r="DG125" s="181" t="str">
        <f t="shared" ca="1" si="135"/>
        <v>5.28493619349042+5.28493619349068i</v>
      </c>
      <c r="DH125" s="181" t="str">
        <f t="shared" ca="1" si="136"/>
        <v>7.36399312160554+1.27777401894037i</v>
      </c>
      <c r="DI125" s="181" t="str">
        <f t="shared" ca="1" si="137"/>
        <v>6.75644168726436-3.19555892843945i</v>
      </c>
      <c r="DJ125" s="181" t="str">
        <f t="shared" ca="1" si="138"/>
        <v>3.68393510729746-6.50305491778703i</v>
      </c>
      <c r="DK125" s="181" t="str">
        <f t="shared" ca="1" si="139"/>
        <v>-0.732582894539106-7.4380389513071i</v>
      </c>
      <c r="DL125" s="181" t="str">
        <f t="shared" ca="1" si="140"/>
        <v>-4.88183240519767-5.65940045465019i</v>
      </c>
      <c r="DM125" s="181" t="str">
        <f t="shared" ca="1" si="141"/>
        <v>-7.25004117514242-1.81604077522295i</v>
      </c>
      <c r="DN125" s="181" t="str">
        <f t="shared" ca="1" si="142"/>
        <v>-6.97321471384244+2.68986573887696i</v>
      </c>
      <c r="DO125" s="181" t="str">
        <f t="shared" ca="1" si="143"/>
        <v>-4.15234772262291+6.21442753026867i</v>
      </c>
      <c r="DP125" s="181" t="str">
        <f t="shared" ca="1" si="144"/>
        <v>0.183421839959794+7.47177740348029i</v>
      </c>
      <c r="DQ125" s="181" t="str">
        <f t="shared" ca="1" si="145"/>
        <v>4.45227354412646+6.00319593440065i</v>
      </c>
      <c r="DR125" s="181" t="str">
        <f t="shared" ca="1" si="146"/>
        <v>7.09680062738842+2.34446624919878i</v>
      </c>
      <c r="DS125" s="181" t="str">
        <f t="shared" ca="1" si="147"/>
        <v>7.15219928570862-2.16959593381854i</v>
      </c>
      <c r="DT125" s="181" t="str">
        <f t="shared" ca="1" si="148"/>
        <v>4.5982584058692-5.89212362152952i</v>
      </c>
      <c r="DU125" s="181" t="str">
        <f t="shared" ca="1" si="149"/>
        <v>0.366733193462355-7.46502564652967i</v>
      </c>
      <c r="DV125" s="181" t="str">
        <f t="shared" ca="1" si="150"/>
        <v>-3.99858742696291-6.31445957525005i</v>
      </c>
      <c r="DW125" s="181" t="str">
        <f t="shared" ca="1" si="151"/>
        <v>-6.90510190214942-2.86018685743873i</v>
      </c>
      <c r="DX125" s="181" t="str">
        <f t="shared" ca="1" si="152"/>
        <v>-7.29242546996031+1.63756890041519i</v>
      </c>
      <c r="DY125" s="181" t="str">
        <f t="shared" ca="1" si="153"/>
        <v>-5.01925072840945+5.53788978437582i</v>
      </c>
      <c r="DZ125" s="181" t="str">
        <f t="shared" ca="1" si="154"/>
        <v>-0.914900867934515+7.41782026881115i</v>
      </c>
      <c r="EA125" s="181" t="str">
        <f t="shared" ca="1" si="155"/>
        <v>3.523232618084+6.59150461256016i</v>
      </c>
      <c r="EB125" s="181" t="str">
        <f t="shared" ca="1" si="156"/>
        <v>6.67598383142654+3.36040786528425i</v>
      </c>
      <c r="EC125" s="181" t="str">
        <f t="shared" ca="1" si="157"/>
        <v>7.39313336875543-1.09666773925733i</v>
      </c>
      <c r="ED125" s="181" t="str">
        <f t="shared" ca="1" si="158"/>
        <v>5.41304329637092-5.15364564266372i</v>
      </c>
      <c r="EE125" s="181" t="str">
        <f t="shared" ca="1" si="159"/>
        <v>1.45811061533382-7.33041708035659i</v>
      </c>
      <c r="EF125" s="181" t="str">
        <f t="shared" ca="1" si="160"/>
        <v>-3.02878510638613-6.83282971526924i</v>
      </c>
      <c r="EG125" s="181" t="str">
        <f t="shared" ca="1" si="161"/>
        <v>-6.4106880258965-3.84241853175317i</v>
      </c>
      <c r="EH125" s="181" t="str">
        <f t="shared" ca="1" si="162"/>
        <v>-7.45377723726492+0.549823640601429i</v>
      </c>
      <c r="EI125" s="181" t="str">
        <f t="shared" ca="1" si="163"/>
        <v>-5.77750211370904+4.74147344868875i</v>
      </c>
      <c r="EJ125" s="181" t="str">
        <f t="shared" ca="1" si="164"/>
        <v>-1.99341873497422+7.20328972661704i</v>
      </c>
      <c r="EK125" s="181" t="str">
        <f t="shared" ca="1" si="165"/>
        <v>2.51792434577499+7.037127121737i</v>
      </c>
      <c r="EL125" s="181" t="str">
        <f t="shared" ca="1" si="166"/>
        <v>6.11065214651527+4.30360679928141i</v>
      </c>
      <c r="EM125" s="181" t="str">
        <f t="shared" ca="1" si="167"/>
        <v>7.47402844111078+2.08754194067204E-13i</v>
      </c>
      <c r="EN125" s="181"/>
      <c r="EO125" s="181"/>
      <c r="EP125" s="181"/>
    </row>
    <row r="126" spans="1:146" ht="16" thickBot="1">
      <c r="A126" s="215">
        <f t="shared" si="168"/>
        <v>5.0781250000000013E-4</v>
      </c>
      <c r="B126" s="214">
        <v>26</v>
      </c>
      <c r="C126" s="188">
        <f t="shared" si="169"/>
        <v>5200</v>
      </c>
      <c r="D126" s="187">
        <f t="shared" si="170"/>
        <v>32672.563597333847</v>
      </c>
      <c r="E126" s="187" t="str">
        <f t="shared" si="171"/>
        <v>32672.5635973338i</v>
      </c>
      <c r="F126" s="187" t="e">
        <f t="shared" si="172"/>
        <v>#REF!</v>
      </c>
      <c r="G126" s="187" t="str">
        <f t="shared" si="173"/>
        <v>-4.03988168308606-0.826581170496826i</v>
      </c>
      <c r="H126" s="187" t="e">
        <f t="shared" si="38"/>
        <v>#REF!</v>
      </c>
      <c r="I126" s="187" t="e">
        <f t="shared" si="174"/>
        <v>#REF!</v>
      </c>
      <c r="J126" s="213" t="str">
        <f ca="1">IMPRODUCT(1/N_FFT2,AO100)</f>
        <v>0.0202805227042538+0.000426902900709555i</v>
      </c>
      <c r="K126" s="212" t="e">
        <f t="shared" si="175"/>
        <v>#REF!</v>
      </c>
      <c r="N126" s="204">
        <f t="shared" ca="1" si="176"/>
        <v>7.5263441138053304</v>
      </c>
      <c r="O126" s="181">
        <f t="shared" ca="1" si="39"/>
        <v>-7.4736558861946696</v>
      </c>
      <c r="P126" s="181" t="str">
        <f t="shared" ca="1" si="40"/>
        <v>-6.00289669548621+4.45205161342195i</v>
      </c>
      <c r="Q126" s="181" t="str">
        <f t="shared" ca="1" si="41"/>
        <v>-2.16948778683496+7.15184277288212i</v>
      </c>
      <c r="R126" s="181" t="str">
        <f t="shared" ca="1" si="42"/>
        <v>2.51779883580402+7.03677634486674i</v>
      </c>
      <c r="S126" s="181" t="str">
        <f t="shared" ca="1" si="43"/>
        <v>6.21411776217693+4.15214074220148i</v>
      </c>
      <c r="T126" s="181" t="str">
        <f t="shared" ca="1" si="44"/>
        <v>7.46465354037228-0.366714913058962i</v>
      </c>
      <c r="U126" s="181" t="str">
        <f t="shared" ca="1" si="45"/>
        <v>5.77721412486443-4.74123710235199i</v>
      </c>
      <c r="V126" s="181" t="str">
        <f t="shared" ca="1" si="46"/>
        <v>1.81595025176265-7.2496797852302i</v>
      </c>
      <c r="W126" s="181" t="str">
        <f t="shared" ca="1" si="47"/>
        <v>-2.8600442868445-6.90475770628777i</v>
      </c>
      <c r="X126" s="181" t="str">
        <f t="shared" ca="1" si="48"/>
        <v>-6.4103684748861-3.84222700024851i</v>
      </c>
      <c r="Y126" s="181" t="str">
        <f t="shared" ca="1" si="49"/>
        <v>-7.4376681903447+0.732546377772005i</v>
      </c>
      <c r="Z126" s="181" t="str">
        <f t="shared" ca="1" si="50"/>
        <v>-5.53761373939168+5.01900053581913i</v>
      </c>
      <c r="AA126" s="181" t="str">
        <f t="shared" ca="1" si="51"/>
        <v>-1.45803793347546+7.33005168397869i</v>
      </c>
      <c r="AB126" s="181" t="str">
        <f t="shared" ca="1" si="52"/>
        <v>3.19539964068775+6.75610490160898i</v>
      </c>
      <c r="AC126" s="181" t="str">
        <f t="shared" ca="1" si="53"/>
        <v>6.59117604845731+3.5230569969126i</v>
      </c>
      <c r="AD126" s="181" t="str">
        <f t="shared" ca="1" si="54"/>
        <v>7.39276484618379-1.09661307409745i</v>
      </c>
      <c r="AE126" s="181" t="str">
        <f t="shared" ca="1" si="55"/>
        <v>5.28467275738315-5.28467275738286i</v>
      </c>
      <c r="AF126" s="181" t="str">
        <f t="shared" ca="1" si="56"/>
        <v>1.09661307409712-7.39276484618383i</v>
      </c>
      <c r="AG126" s="181" t="str">
        <f t="shared" ca="1" si="57"/>
        <v>-3.52305699691271-6.59117604845726i</v>
      </c>
      <c r="AH126" s="181" t="str">
        <f t="shared" ca="1" si="58"/>
        <v>-6.75610490160896-3.19539964068779i</v>
      </c>
      <c r="AI126" s="181" t="str">
        <f t="shared" ca="1" si="59"/>
        <v>-7.33005168397874+1.45803793347519i</v>
      </c>
      <c r="AJ126" s="181" t="str">
        <f t="shared" ca="1" si="60"/>
        <v>-5.01900053581895+5.53761373939184i</v>
      </c>
      <c r="AK126" s="181" t="str">
        <f t="shared" ca="1" si="61"/>
        <v>-0.732546377771898+7.43766819034471i</v>
      </c>
      <c r="AL126" s="181" t="str">
        <f t="shared" ca="1" si="62"/>
        <v>3.84222700024841+6.41036847488617i</v>
      </c>
      <c r="AM126" s="181" t="str">
        <f t="shared" ca="1" si="63"/>
        <v>6.90475770628764+2.86004428684482i</v>
      </c>
      <c r="AN126" s="181" t="str">
        <f t="shared" ca="1" si="64"/>
        <v>7.24967978523014-1.81595025176289i</v>
      </c>
      <c r="AO126" s="181" t="str">
        <f t="shared" ca="1" si="65"/>
        <v>4.74123710235198-5.77721412486444i</v>
      </c>
      <c r="AP126" s="181" t="str">
        <f t="shared" ca="1" si="66"/>
        <v>0.366714913059154-7.46465354037227i</v>
      </c>
      <c r="AQ126" s="181" t="str">
        <f t="shared" ca="1" si="67"/>
        <v>-4.15214074220118-6.21411776217712i</v>
      </c>
      <c r="AR126" s="181" t="str">
        <f t="shared" ca="1" si="68"/>
        <v>-4.15214074220118-6.21411776217712i</v>
      </c>
      <c r="AS126" s="181" t="str">
        <f t="shared" ca="1" si="69"/>
        <v>-7.15184277288213+2.16948778683492i</v>
      </c>
      <c r="AT126" s="181" t="str">
        <f t="shared" ca="1" si="70"/>
        <v>-4.45205161342213+6.00289669548608i</v>
      </c>
      <c r="AU126" s="181" t="str">
        <f t="shared" ca="1" si="71"/>
        <v>3.25947811025824E-13+7.47365588619467i</v>
      </c>
      <c r="AV126" s="181" t="str">
        <f t="shared" ca="1" si="72"/>
        <v>4.45205161342205+6.00289669548613i</v>
      </c>
      <c r="AW126" s="181" t="str">
        <f t="shared" ca="1" si="73"/>
        <v>7.15184277288211+2.169487786835i</v>
      </c>
      <c r="AX126" s="181" t="str">
        <f t="shared" ca="1" si="74"/>
        <v>7.03677634486683-2.51779883580377i</v>
      </c>
      <c r="AY126" s="181" t="str">
        <f t="shared" ca="1" si="75"/>
        <v>4.15214074220125-6.21411776217708i</v>
      </c>
      <c r="AZ126" s="181" t="str">
        <f t="shared" ca="1" si="76"/>
        <v>-0.366714913059062-7.46465354037227i</v>
      </c>
      <c r="BA126" s="181" t="str">
        <f t="shared" ca="1" si="77"/>
        <v>-4.7412371023519-5.7772141248645i</v>
      </c>
      <c r="BB126" s="181" t="str">
        <f t="shared" ca="1" si="78"/>
        <v>-7.24967978523011-1.81595025176299i</v>
      </c>
      <c r="BC126" s="181" t="str">
        <f t="shared" ca="1" si="79"/>
        <v>-6.90475770628767+2.86004428684474i</v>
      </c>
      <c r="BD126" s="181" t="str">
        <f t="shared" ca="1" si="80"/>
        <v>-3.84222700024848+6.41036847488612i</v>
      </c>
      <c r="BE126" s="181" t="str">
        <f t="shared" ca="1" si="81"/>
        <v>0.732546377771807+7.43766819034471i</v>
      </c>
      <c r="BF126" s="181" t="str">
        <f t="shared" ca="1" si="82"/>
        <v>5.01900053581943+5.53761373939141i</v>
      </c>
      <c r="BG126" s="181" t="str">
        <f t="shared" ca="1" si="83"/>
        <v>7.33005168397873+1.45803793347527i</v>
      </c>
      <c r="BH126" s="181" t="str">
        <f t="shared" ca="1" si="84"/>
        <v>6.75610490160899-3.19539964068771i</v>
      </c>
      <c r="BI126" s="181" t="str">
        <f t="shared" ca="1" si="85"/>
        <v>3.52305699691277-6.59117604845722i</v>
      </c>
      <c r="BJ126" s="181" t="str">
        <f t="shared" ca="1" si="86"/>
        <v>-1.09661307409775-7.39276484618374i</v>
      </c>
      <c r="BK126" s="181" t="str">
        <f t="shared" ca="1" si="87"/>
        <v>-5.28467275738309-5.28467275738292i</v>
      </c>
      <c r="BL126" s="181" t="str">
        <f t="shared" ca="1" si="88"/>
        <v>-7.39276484618378-1.09661307409752i</v>
      </c>
      <c r="BM126" s="181" t="str">
        <f t="shared" ca="1" si="89"/>
        <v>-6.59117604845746+3.52305699691233i</v>
      </c>
      <c r="BN126" s="181" t="str">
        <f t="shared" ca="1" si="90"/>
        <v>-3.19539964068752+6.75610490160908i</v>
      </c>
      <c r="BO126" s="181" t="str">
        <f t="shared" ca="1" si="91"/>
        <v>1.4580379334755+7.33005168397868i</v>
      </c>
      <c r="BP126" s="181" t="str">
        <f t="shared" ca="1" si="92"/>
        <v>5.53761373939156+5.01900053581926i</v>
      </c>
      <c r="BQ126" s="181" t="str">
        <f t="shared" ca="1" si="93"/>
        <v>7.43766819034467+0.732546377772314i</v>
      </c>
      <c r="BR126" s="181" t="str">
        <f t="shared" ca="1" si="94"/>
        <v>6.41036847488599-3.8422270002487i</v>
      </c>
      <c r="BS126" s="181" t="str">
        <f t="shared" ca="1" si="95"/>
        <v>2.8600442868445-6.90475770628777i</v>
      </c>
      <c r="BT126" s="181" t="str">
        <f t="shared" ca="1" si="96"/>
        <v>-1.81595025176247-7.24967978523025i</v>
      </c>
      <c r="BU126" s="181" t="str">
        <f t="shared" ca="1" si="97"/>
        <v>-5.77721412486418-4.7412371023523i</v>
      </c>
      <c r="BV126" s="181" t="str">
        <f t="shared" ca="1" si="98"/>
        <v>-7.46465354037229-0.366714913058828i</v>
      </c>
      <c r="BW126" s="181" t="str">
        <f t="shared" ca="1" si="99"/>
        <v>-6.21411776217693+4.15214074220147i</v>
      </c>
      <c r="BX126" s="181" t="str">
        <f t="shared" ca="1" si="100"/>
        <v>-2.51779883580423+7.03677634486667i</v>
      </c>
      <c r="BY126" s="181" t="str">
        <f t="shared" ca="1" si="101"/>
        <v>2.16948778683521+7.15184277288205i</v>
      </c>
      <c r="BZ126" s="181" t="str">
        <f t="shared" ca="1" si="102"/>
        <v>6.00289669548627+4.45205161342187i</v>
      </c>
      <c r="CA126" s="181" t="str">
        <f t="shared" ca="1" si="103"/>
        <v>7.47365588619467+9.15536438792395E-14i</v>
      </c>
      <c r="CB126" s="181" t="str">
        <f t="shared" ca="1" si="104"/>
        <v>6.00289669548638-4.45205161342172i</v>
      </c>
      <c r="CC126" s="181" t="str">
        <f t="shared" ca="1" si="105"/>
        <v>2.16948778683467-7.1518427728822i</v>
      </c>
      <c r="CD126" s="181" t="str">
        <f t="shared" ca="1" si="106"/>
        <v>-2.51779883580405-7.03677634486673i</v>
      </c>
      <c r="CE126" s="181" t="str">
        <f t="shared" ca="1" si="107"/>
        <v>-6.21411776217683-4.15214074220163i</v>
      </c>
      <c r="CF126" s="181" t="str">
        <f t="shared" ca="1" si="108"/>
        <v>-7.4646535403723+0.366714913058645i</v>
      </c>
      <c r="CG126" s="181" t="str">
        <f t="shared" ca="1" si="109"/>
        <v>-5.77721412486429+4.74123710235216i</v>
      </c>
      <c r="CH126" s="181" t="str">
        <f t="shared" ca="1" si="110"/>
        <v>-1.81595025176265+7.2496797852302i</v>
      </c>
      <c r="CI126" s="181" t="str">
        <f t="shared" ca="1" si="111"/>
        <v>2.86004428684438+6.90475770628782i</v>
      </c>
      <c r="CJ126" s="181" t="str">
        <f t="shared" ca="1" si="112"/>
        <v>6.4103684748859+3.84222700024886i</v>
      </c>
      <c r="CK126" s="181" t="str">
        <f t="shared" ca="1" si="113"/>
        <v>7.43766819034468-0.732546377772132i</v>
      </c>
      <c r="CL126" s="181" t="str">
        <f t="shared" ca="1" si="114"/>
        <v>5.53761373939168-5.01900053581913i</v>
      </c>
      <c r="CM126" s="181" t="str">
        <f t="shared" ca="1" si="115"/>
        <v>1.45803793347568-7.33005168397864i</v>
      </c>
      <c r="CN126" s="181" t="str">
        <f t="shared" ca="1" si="116"/>
        <v>-3.19539964068803-6.75610490160884i</v>
      </c>
      <c r="CO126" s="181" t="str">
        <f t="shared" ca="1" si="117"/>
        <v>-6.59117604845737-3.5230569969125i</v>
      </c>
      <c r="CP126" s="181" t="str">
        <f t="shared" ca="1" si="118"/>
        <v>-7.3927648461838+1.09661307409734i</v>
      </c>
      <c r="CQ126" s="181" t="str">
        <f t="shared" ca="1" si="119"/>
        <v>-5.28467275738322+5.28467275738279i</v>
      </c>
      <c r="CR126" s="181" t="str">
        <f t="shared" ca="1" si="120"/>
        <v>-1.0966130740972+7.39276484618382i</v>
      </c>
      <c r="CS126" s="181" t="str">
        <f t="shared" ca="1" si="121"/>
        <v>3.52305699691263+6.5911760484573i</v>
      </c>
      <c r="CT126" s="181" t="str">
        <f t="shared" ca="1" si="122"/>
        <v>6.7561049016089+3.1953996406879i</v>
      </c>
      <c r="CU126" s="181" t="str">
        <f t="shared" ca="1" si="123"/>
        <v>7.33005168397876-1.45803793347509i</v>
      </c>
      <c r="CV126" s="181" t="str">
        <f t="shared" ca="1" si="124"/>
        <v>5.01900053581902-5.53761373939178i</v>
      </c>
      <c r="CW126" s="181" t="str">
        <f t="shared" ca="1" si="125"/>
        <v>0.732546377771989-7.4376681903447i</v>
      </c>
      <c r="CX126" s="181" t="str">
        <f t="shared" ca="1" si="126"/>
        <v>-3.84222700024834-6.4103684748862i</v>
      </c>
      <c r="CY126" s="181" t="str">
        <f t="shared" ca="1" si="127"/>
        <v>-6.90475770628761-2.86004428684489i</v>
      </c>
      <c r="CZ126" s="181" t="str">
        <f t="shared" ca="1" si="128"/>
        <v>-7.24967978523017+1.81595025176279i</v>
      </c>
      <c r="DA126" s="181" t="str">
        <f t="shared" ca="1" si="129"/>
        <v>-4.74123710235205+5.77721412486438i</v>
      </c>
      <c r="DB126" s="181" t="str">
        <f t="shared" ca="1" si="130"/>
        <v>-0.366714913059245+7.46465354037227i</v>
      </c>
      <c r="DC126" s="181" t="str">
        <f t="shared" ca="1" si="131"/>
        <v>4.15214074220175+6.21411776217675i</v>
      </c>
      <c r="DD126" s="181" t="str">
        <f t="shared" ca="1" si="132"/>
        <v>7.03677634486678+2.51779883580392i</v>
      </c>
      <c r="DE126" s="181" t="str">
        <f t="shared" ca="1" si="133"/>
        <v>7.15184277288216-2.16948778683481i</v>
      </c>
      <c r="DF126" s="181" t="str">
        <f t="shared" ca="1" si="134"/>
        <v>4.4520516134222-6.00289669548602i</v>
      </c>
      <c r="DG126" s="181" t="str">
        <f t="shared" ca="1" si="135"/>
        <v>-2.34394167146585E-13-7.47365588619467i</v>
      </c>
      <c r="DH126" s="181" t="str">
        <f t="shared" ca="1" si="136"/>
        <v>-4.45205161342198-6.00289669548618i</v>
      </c>
      <c r="DI126" s="181" t="str">
        <f t="shared" ca="1" si="137"/>
        <v>-7.15184277288208-2.16948778683507i</v>
      </c>
      <c r="DJ126" s="181" t="str">
        <f t="shared" ca="1" si="138"/>
        <v>-7.0367763448666+2.51779883580441i</v>
      </c>
      <c r="DK126" s="181" t="str">
        <f t="shared" ca="1" si="139"/>
        <v>-4.15214074220135+6.21411776217701i</v>
      </c>
      <c r="DL126" s="181" t="str">
        <f t="shared" ca="1" si="140"/>
        <v>0.36671491305897+7.46465354037228i</v>
      </c>
      <c r="DM126" s="181" t="str">
        <f t="shared" ca="1" si="141"/>
        <v>4.74123710235179+5.77721412486459i</v>
      </c>
      <c r="DN126" s="181" t="str">
        <f t="shared" ca="1" si="142"/>
        <v>7.2496797852301+1.81595025176306i</v>
      </c>
      <c r="DO126" s="181" t="str">
        <f t="shared" ca="1" si="143"/>
        <v>6.90475770628771-2.86004428684463i</v>
      </c>
      <c r="DP126" s="181" t="str">
        <f t="shared" ca="1" si="144"/>
        <v>3.84222700024853-6.41036847488609i</v>
      </c>
      <c r="DQ126" s="181" t="str">
        <f t="shared" ca="1" si="145"/>
        <v>-0.732546377771717-7.43766819034472i</v>
      </c>
      <c r="DR126" s="181" t="str">
        <f t="shared" ca="1" si="146"/>
        <v>-5.0190005358194-5.53761373939143i</v>
      </c>
      <c r="DS126" s="181" t="str">
        <f t="shared" ca="1" si="147"/>
        <v>-7.33005168397871-1.45803793347536i</v>
      </c>
      <c r="DT126" s="181" t="str">
        <f t="shared" ca="1" si="148"/>
        <v>-6.75610490160905+3.1953996406876i</v>
      </c>
      <c r="DU126" s="181" t="str">
        <f t="shared" ca="1" si="149"/>
        <v>-3.52305699691283+6.59117604845719i</v>
      </c>
      <c r="DV126" s="181" t="str">
        <f t="shared" ca="1" si="150"/>
        <v>1.09661307409766+7.39276484618376i</v>
      </c>
      <c r="DW126" s="181" t="str">
        <f t="shared" ca="1" si="151"/>
        <v>5.28467275738306+5.28467275738295i</v>
      </c>
      <c r="DX126" s="181" t="str">
        <f t="shared" ca="1" si="152"/>
        <v>7.39276484618376+1.09661307409761i</v>
      </c>
      <c r="DY126" s="181" t="str">
        <f t="shared" ca="1" si="153"/>
        <v>6.59117604845752-3.52305699691222i</v>
      </c>
      <c r="DZ126" s="181" t="str">
        <f t="shared" ca="1" si="154"/>
        <v>3.19539964068756-6.75610490160907i</v>
      </c>
      <c r="EA126" s="181" t="str">
        <f t="shared" ca="1" si="155"/>
        <v>-1.45803793347541-7.3300516839787i</v>
      </c>
      <c r="EB126" s="181" t="str">
        <f t="shared" ca="1" si="156"/>
        <v>-5.53761373939153-5.01900053581929i</v>
      </c>
      <c r="EC126" s="181" t="str">
        <f t="shared" ca="1" si="157"/>
        <v>-7.43766819034473-0.732546377771665i</v>
      </c>
      <c r="ED126" s="181" t="str">
        <f t="shared" ca="1" si="158"/>
        <v>-6.41036847488606+3.84222700024857i</v>
      </c>
      <c r="EE126" s="181" t="str">
        <f t="shared" ca="1" si="159"/>
        <v>-2.86004428684458+6.90475770628774i</v>
      </c>
      <c r="EF126" s="181" t="str">
        <f t="shared" ca="1" si="160"/>
        <v>1.81595025176238+7.24967978523027i</v>
      </c>
      <c r="EG126" s="181" t="str">
        <f t="shared" ca="1" si="161"/>
        <v>5.77721412486463+4.74123710235175i</v>
      </c>
      <c r="EH126" s="181" t="str">
        <f t="shared" ca="1" si="162"/>
        <v>7.46465354037228+0.36671491305892i</v>
      </c>
      <c r="EI126" s="181" t="str">
        <f t="shared" ca="1" si="163"/>
        <v>6.21411776217701-4.15214074220135i</v>
      </c>
      <c r="EJ126" s="181" t="str">
        <f t="shared" ca="1" si="164"/>
        <v>2.51779883580432-7.03677634486664i</v>
      </c>
      <c r="EK126" s="181" t="str">
        <f t="shared" ca="1" si="165"/>
        <v>-2.16948778683512-7.15184277288207i</v>
      </c>
      <c r="EL126" s="181" t="str">
        <f t="shared" ca="1" si="166"/>
        <v>-6.00289669548625-4.4520516134219i</v>
      </c>
      <c r="EM126" s="181" t="str">
        <f t="shared" ca="1" si="167"/>
        <v>-7.47365588619467-1.83107287758478E-13i</v>
      </c>
      <c r="EN126" s="181"/>
      <c r="EO126" s="181"/>
      <c r="EP126" s="181"/>
    </row>
    <row r="127" spans="1:146" ht="16" thickBot="1">
      <c r="A127" s="215">
        <f t="shared" si="168"/>
        <v>5.2734375000000014E-4</v>
      </c>
      <c r="B127" s="214">
        <v>27</v>
      </c>
      <c r="C127" s="188">
        <f t="shared" si="169"/>
        <v>5400</v>
      </c>
      <c r="D127" s="187">
        <f t="shared" si="170"/>
        <v>33929.200658769769</v>
      </c>
      <c r="E127" s="187" t="str">
        <f t="shared" si="171"/>
        <v>33929.2006587698i</v>
      </c>
      <c r="F127" s="187" t="e">
        <f t="shared" si="172"/>
        <v>#REF!</v>
      </c>
      <c r="G127" s="187" t="str">
        <f t="shared" si="173"/>
        <v>-4.10367941007359-0.806405474073177i</v>
      </c>
      <c r="H127" s="187" t="e">
        <f t="shared" si="38"/>
        <v>#REF!</v>
      </c>
      <c r="I127" s="187" t="e">
        <f t="shared" si="174"/>
        <v>#REF!</v>
      </c>
      <c r="J127" s="213" t="str">
        <f ca="1">IMPRODUCT(1/N_FFT2,AP100)</f>
        <v>0.185763557513615+0.00443843097082547i</v>
      </c>
      <c r="K127" s="212" t="e">
        <f t="shared" si="175"/>
        <v>#REF!</v>
      </c>
      <c r="N127" s="204">
        <f t="shared" ca="1" si="176"/>
        <v>7.5267441829853849</v>
      </c>
      <c r="O127" s="181">
        <f t="shared" ca="1" si="39"/>
        <v>-7.4732558170146151</v>
      </c>
      <c r="P127" s="181" t="str">
        <f t="shared" ca="1" si="40"/>
        <v>-5.89151452608322+4.59778306311783i</v>
      </c>
      <c r="Q127" s="181" t="str">
        <f t="shared" ca="1" si="41"/>
        <v>-1.81585304288136+7.2492917056221i</v>
      </c>
      <c r="R127" s="181" t="str">
        <f t="shared" ca="1" si="42"/>
        <v>3.02847200718243+6.83212337478292i</v>
      </c>
      <c r="S127" s="181" t="str">
        <f t="shared" ca="1" si="43"/>
        <v>6.59082321894024+3.52286840560658i</v>
      </c>
      <c r="T127" s="181" t="str">
        <f t="shared" ca="1" si="44"/>
        <v>7.36323187235761-1.27764192966569i</v>
      </c>
      <c r="U127" s="181" t="str">
        <f t="shared" ca="1" si="45"/>
        <v>5.01873186577875-5.53731730768247i</v>
      </c>
      <c r="V127" s="181" t="str">
        <f t="shared" ca="1" si="46"/>
        <v>0.549766802847349-7.45300670662718i</v>
      </c>
      <c r="W127" s="181" t="str">
        <f t="shared" ca="1" si="47"/>
        <v>-4.15191847567394-6.21378511681087i</v>
      </c>
      <c r="X127" s="181" t="str">
        <f t="shared" ca="1" si="48"/>
        <v>-7.09606699903621-2.3442238911273i</v>
      </c>
      <c r="Y127" s="181" t="str">
        <f t="shared" ca="1" si="49"/>
        <v>-7.0363996621046+2.51766405655661i</v>
      </c>
      <c r="Z127" s="181" t="str">
        <f t="shared" ca="1" si="50"/>
        <v>-3.99817407491021+6.31380682102792i</v>
      </c>
      <c r="AA127" s="181" t="str">
        <f t="shared" ca="1" si="51"/>
        <v>0.732507164134995+7.4372700476071i</v>
      </c>
      <c r="AB127" s="181" t="str">
        <f t="shared" ca="1" si="52"/>
        <v>5.1531128870237+5.41248372562292i</v>
      </c>
      <c r="AC127" s="181" t="str">
        <f t="shared" ca="1" si="53"/>
        <v>7.39236910714852+1.09655437175683i</v>
      </c>
      <c r="AD127" s="181" t="str">
        <f t="shared" ca="1" si="54"/>
        <v>6.50238266761194-3.68355428227719i</v>
      </c>
      <c r="AE127" s="181" t="str">
        <f t="shared" ca="1" si="55"/>
        <v>2.8598911869972-6.90438809056085i</v>
      </c>
      <c r="AF127" s="181" t="str">
        <f t="shared" ca="1" si="56"/>
        <v>-1.99321266627095-7.20254509000533i</v>
      </c>
      <c r="AG127" s="181" t="str">
        <f t="shared" ca="1" si="57"/>
        <v>-6.00257535690747-4.45181329248992i</v>
      </c>
      <c r="AH127" s="181" t="str">
        <f t="shared" ca="1" si="58"/>
        <v>-7.47100501208405+0.18340287881521i</v>
      </c>
      <c r="AI127" s="181" t="str">
        <f t="shared" ca="1" si="59"/>
        <v>-5.77690486720637+4.74098330115073i</v>
      </c>
      <c r="AJ127" s="181" t="str">
        <f t="shared" ca="1" si="60"/>
        <v>-1.63739961751772+7.29167161898392i</v>
      </c>
      <c r="AK127" s="181" t="str">
        <f t="shared" ca="1" si="61"/>
        <v>3.19522858907185+6.75574324335381i</v>
      </c>
      <c r="AL127" s="181" t="str">
        <f t="shared" ca="1" si="62"/>
        <v>6.67529370480809+3.36006048473718i</v>
      </c>
      <c r="AM127" s="181" t="str">
        <f t="shared" ca="1" si="63"/>
        <v>7.32965930201579-1.45795988385008i</v>
      </c>
      <c r="AN127" s="181" t="str">
        <f t="shared" ca="1" si="64"/>
        <v>4.88132774812042-5.6588154168494i</v>
      </c>
      <c r="AO127" s="181" t="str">
        <f t="shared" ca="1" si="65"/>
        <v>0.366695282594918-7.46425395309306i</v>
      </c>
      <c r="AP127" s="181" t="str">
        <f t="shared" ca="1" si="66"/>
        <v>-4.30316191599796-6.11002046078796i</v>
      </c>
      <c r="AQ127" s="181" t="str">
        <f t="shared" ca="1" si="67"/>
        <v>-7.15145993054661-2.16937165288225i</v>
      </c>
      <c r="AR127" s="181" t="str">
        <f t="shared" ca="1" si="68"/>
        <v>-7.15145993054661-2.16937165288225i</v>
      </c>
      <c r="AS127" s="181" t="str">
        <f t="shared" ca="1" si="69"/>
        <v>-3.84202132358523+6.41002532410436i</v>
      </c>
      <c r="AT127" s="181" t="str">
        <f t="shared" ca="1" si="70"/>
        <v>0.914806290497175+7.41705345520777i</v>
      </c>
      <c r="AU127" s="181" t="str">
        <f t="shared" ca="1" si="71"/>
        <v>5.28438986575282+5.28438986575287i</v>
      </c>
      <c r="AV127" s="181" t="str">
        <f t="shared" ca="1" si="72"/>
        <v>7.41705345520777+0.91480629049725i</v>
      </c>
      <c r="AW127" s="181" t="str">
        <f t="shared" ca="1" si="73"/>
        <v>6.41002532410439-3.84202132358519i</v>
      </c>
      <c r="AX127" s="181" t="str">
        <f t="shared" ca="1" si="74"/>
        <v>2.68958767529976-6.97249386112447i</v>
      </c>
      <c r="AY127" s="181" t="str">
        <f t="shared" ca="1" si="75"/>
        <v>-2.16937165288217-7.15145993054664i</v>
      </c>
      <c r="AZ127" s="181" t="str">
        <f t="shared" ca="1" si="76"/>
        <v>-6.11002046078792-4.30316191599802i</v>
      </c>
      <c r="BA127" s="181" t="str">
        <f t="shared" ca="1" si="77"/>
        <v>-7.46425395309307+0.366695282594866i</v>
      </c>
      <c r="BB127" s="181" t="str">
        <f t="shared" ca="1" si="78"/>
        <v>-5.65881541684943+4.88132774812038i</v>
      </c>
      <c r="BC127" s="181" t="str">
        <f t="shared" ca="1" si="79"/>
        <v>-1.45795988385014+7.32965930201578i</v>
      </c>
      <c r="BD127" s="181" t="str">
        <f t="shared" ca="1" si="80"/>
        <v>3.36006048473711+6.67529370480813i</v>
      </c>
      <c r="BE127" s="181" t="str">
        <f t="shared" ca="1" si="81"/>
        <v>6.75574324335379+3.1952285890719i</v>
      </c>
      <c r="BF127" s="181" t="str">
        <f t="shared" ca="1" si="82"/>
        <v>7.29167161898394-1.63739961751765i</v>
      </c>
      <c r="BG127" s="181" t="str">
        <f t="shared" ca="1" si="83"/>
        <v>4.74098330115079-5.77690486720633i</v>
      </c>
      <c r="BH127" s="181" t="str">
        <f t="shared" ca="1" si="84"/>
        <v>0.183402878815288-7.47100501208405i</v>
      </c>
      <c r="BI127" s="181" t="str">
        <f t="shared" ca="1" si="85"/>
        <v>-4.45181329248985-6.00257535690752i</v>
      </c>
      <c r="BJ127" s="181" t="str">
        <f t="shared" ca="1" si="86"/>
        <v>-7.20254509000531-1.99321266627099i</v>
      </c>
      <c r="BK127" s="181" t="str">
        <f t="shared" ca="1" si="87"/>
        <v>-6.90438809056059+2.85989118699783i</v>
      </c>
      <c r="BL127" s="181" t="str">
        <f t="shared" ca="1" si="88"/>
        <v>-3.68355428227757+6.50238266761172i</v>
      </c>
      <c r="BM127" s="181" t="str">
        <f t="shared" ca="1" si="89"/>
        <v>1.09655437175723+7.39236910714845i</v>
      </c>
      <c r="BN127" s="181" t="str">
        <f t="shared" ca="1" si="90"/>
        <v>5.41248372562266+5.15311288702398i</v>
      </c>
      <c r="BO127" s="181" t="str">
        <f t="shared" ca="1" si="91"/>
        <v>7.43727004760707+0.732507164135351i</v>
      </c>
      <c r="BP127" s="181" t="str">
        <f t="shared" ca="1" si="92"/>
        <v>6.31380682102809-3.99817407490994i</v>
      </c>
      <c r="BQ127" s="181" t="str">
        <f t="shared" ca="1" si="93"/>
        <v>2.51766405655689-7.0363996621045i</v>
      </c>
      <c r="BR127" s="181" t="str">
        <f t="shared" ca="1" si="94"/>
        <v>-2.34422389112705-7.09606699903629i</v>
      </c>
      <c r="BS127" s="181" t="str">
        <f t="shared" ca="1" si="95"/>
        <v>-6.21378511681074-4.15191847567412i</v>
      </c>
      <c r="BT127" s="181" t="str">
        <f t="shared" ca="1" si="96"/>
        <v>-7.4530067066272+0.549766802847138i</v>
      </c>
      <c r="BU127" s="181" t="str">
        <f t="shared" ca="1" si="97"/>
        <v>-5.53731730768259+5.01873186577861i</v>
      </c>
      <c r="BV127" s="181" t="str">
        <f t="shared" ca="1" si="98"/>
        <v>-1.27764192966591+7.36323187235757i</v>
      </c>
      <c r="BW127" s="181" t="str">
        <f t="shared" ca="1" si="99"/>
        <v>3.52286840560647+6.5908232189403i</v>
      </c>
      <c r="BX127" s="181" t="str">
        <f t="shared" ca="1" si="100"/>
        <v>6.83212337478286+3.02847200718258i</v>
      </c>
      <c r="BY127" s="181" t="str">
        <f t="shared" ca="1" si="101"/>
        <v>7.24929170562213-1.81585304288121i</v>
      </c>
      <c r="BZ127" s="181" t="str">
        <f t="shared" ca="1" si="102"/>
        <v>4.59778306311788-5.89151452608319i</v>
      </c>
      <c r="CA127" s="181" t="str">
        <f t="shared" ca="1" si="103"/>
        <v>7.87311788166552E-14-7.47325581701462i</v>
      </c>
      <c r="CB127" s="181" t="str">
        <f t="shared" ca="1" si="104"/>
        <v>-4.5977830631178-5.89151452608325i</v>
      </c>
      <c r="CC127" s="181" t="str">
        <f t="shared" ca="1" si="105"/>
        <v>-7.2492917056221-1.81585304288137i</v>
      </c>
      <c r="CD127" s="181" t="str">
        <f t="shared" ca="1" si="106"/>
        <v>-6.83212337478292+3.02847200718243i</v>
      </c>
      <c r="CE127" s="181" t="str">
        <f t="shared" ca="1" si="107"/>
        <v>-3.52286840560656+6.59082321894024i</v>
      </c>
      <c r="CF127" s="181" t="str">
        <f t="shared" ca="1" si="108"/>
        <v>1.27764192966575+7.3632318723576i</v>
      </c>
      <c r="CG127" s="181" t="str">
        <f t="shared" ca="1" si="109"/>
        <v>5.53731730768252+5.01873186577868i</v>
      </c>
      <c r="CH127" s="181" t="str">
        <f t="shared" ca="1" si="110"/>
        <v>7.45300670662719+0.549766802847242i</v>
      </c>
      <c r="CI127" s="181" t="str">
        <f t="shared" ca="1" si="111"/>
        <v>6.21378511681082-4.151918475674i</v>
      </c>
      <c r="CJ127" s="181" t="str">
        <f t="shared" ca="1" si="112"/>
        <v>2.34422389112715-7.09606699903626i</v>
      </c>
      <c r="CK127" s="181" t="str">
        <f t="shared" ca="1" si="113"/>
        <v>-2.51766405655674-7.03639966210455i</v>
      </c>
      <c r="CL127" s="181" t="str">
        <f t="shared" ca="1" si="114"/>
        <v>-6.31380682102801-3.99817407491007i</v>
      </c>
      <c r="CM127" s="181" t="str">
        <f t="shared" ca="1" si="115"/>
        <v>-7.43727004760707+0.732507164135247i</v>
      </c>
      <c r="CN127" s="181" t="str">
        <f t="shared" ca="1" si="116"/>
        <v>-5.41248372562277+5.15311288702386i</v>
      </c>
      <c r="CO127" s="181" t="str">
        <f t="shared" ca="1" si="117"/>
        <v>-1.09655437175659+7.39236910714855i</v>
      </c>
      <c r="CP127" s="181" t="str">
        <f t="shared" ca="1" si="118"/>
        <v>3.68355428227743+6.5023826676118i</v>
      </c>
      <c r="CQ127" s="181" t="str">
        <f t="shared" ca="1" si="119"/>
        <v>6.90438809056082+2.85989118699726i</v>
      </c>
      <c r="CR127" s="181" t="str">
        <f t="shared" ca="1" si="120"/>
        <v>7.20254509000514-1.99321266627161i</v>
      </c>
      <c r="CS127" s="181" t="str">
        <f t="shared" ca="1" si="121"/>
        <v>4.45181329248998-6.00257535690743i</v>
      </c>
      <c r="CT127" s="181" t="str">
        <f t="shared" ca="1" si="122"/>
        <v>-0.183402878815901-7.47100501208404i</v>
      </c>
      <c r="CU127" s="181" t="str">
        <f t="shared" ca="1" si="123"/>
        <v>-4.74098330115067-5.77690486720643i</v>
      </c>
      <c r="CV127" s="181" t="str">
        <f t="shared" ca="1" si="124"/>
        <v>-7.29167161898391-1.63739961751778i</v>
      </c>
      <c r="CW127" s="181" t="str">
        <f t="shared" ca="1" si="125"/>
        <v>-6.75574324335383+3.19522858907181i</v>
      </c>
      <c r="CX127" s="181" t="str">
        <f t="shared" ca="1" si="126"/>
        <v>-3.36006048473724+6.67529370480806i</v>
      </c>
      <c r="CY127" s="181" t="str">
        <f t="shared" ca="1" si="127"/>
        <v>1.45795988385001+7.32965930201581i</v>
      </c>
      <c r="CZ127" s="181" t="str">
        <f t="shared" ca="1" si="128"/>
        <v>5.65881541684936+4.88132774812046i</v>
      </c>
      <c r="DA127" s="181" t="str">
        <f t="shared" ca="1" si="129"/>
        <v>7.46425395309306+0.366695282594997i</v>
      </c>
      <c r="DB127" s="181" t="str">
        <f t="shared" ca="1" si="130"/>
        <v>6.11002046078799-4.30316191599791i</v>
      </c>
      <c r="DC127" s="181" t="str">
        <f t="shared" ca="1" si="131"/>
        <v>2.16937165288232-7.15145993054659i</v>
      </c>
      <c r="DD127" s="181" t="str">
        <f t="shared" ca="1" si="132"/>
        <v>-2.68958767529963-6.97249386112452i</v>
      </c>
      <c r="DE127" s="181" t="str">
        <f t="shared" ca="1" si="133"/>
        <v>-6.41002532410433-3.84202132358528i</v>
      </c>
      <c r="DF127" s="181" t="str">
        <f t="shared" ca="1" si="134"/>
        <v>-7.41705345520778+0.914806290497093i</v>
      </c>
      <c r="DG127" s="181" t="str">
        <f t="shared" ca="1" si="135"/>
        <v>-5.28438986575291+5.28438986575278i</v>
      </c>
      <c r="DH127" s="181" t="str">
        <f t="shared" ca="1" si="136"/>
        <v>-0.91480629049728+7.41705345520776i</v>
      </c>
      <c r="DI127" s="181" t="str">
        <f t="shared" ca="1" si="137"/>
        <v>3.84202132358512+6.41002532410442i</v>
      </c>
      <c r="DJ127" s="181" t="str">
        <f t="shared" ca="1" si="138"/>
        <v>6.97249386112444+2.68958767529985i</v>
      </c>
      <c r="DK127" s="181" t="str">
        <f t="shared" ca="1" si="139"/>
        <v>7.15145993054664-2.16937165288215i</v>
      </c>
      <c r="DL127" s="181" t="str">
        <f t="shared" ca="1" si="140"/>
        <v>4.30316191599807-6.11002046078789i</v>
      </c>
      <c r="DM127" s="181" t="str">
        <f t="shared" ca="1" si="141"/>
        <v>-0.366695282594761-7.46425395309307i</v>
      </c>
      <c r="DN127" s="181" t="str">
        <f t="shared" ca="1" si="142"/>
        <v>-4.88132774812036-5.65881541684945i</v>
      </c>
      <c r="DO127" s="181" t="str">
        <f t="shared" ca="1" si="143"/>
        <v>-7.32965930201577-1.45795988385019i</v>
      </c>
      <c r="DP127" s="181" t="str">
        <f t="shared" ca="1" si="144"/>
        <v>-6.67529370480816+3.36006048473703i</v>
      </c>
      <c r="DQ127" s="181" t="str">
        <f t="shared" ca="1" si="145"/>
        <v>-3.19522858907193+6.75574324335378i</v>
      </c>
      <c r="DR127" s="181" t="str">
        <f t="shared" ca="1" si="146"/>
        <v>1.63739961751761+7.29167161898395i</v>
      </c>
      <c r="DS127" s="181" t="str">
        <f t="shared" ca="1" si="147"/>
        <v>5.77690486720628+4.74098330115085i</v>
      </c>
      <c r="DT127" s="181" t="str">
        <f t="shared" ca="1" si="148"/>
        <v>7.47100501208405+0.183402878815394i</v>
      </c>
      <c r="DU127" s="181" t="str">
        <f t="shared" ca="1" si="149"/>
        <v>6.00257535690754-4.45181329248983i</v>
      </c>
      <c r="DV127" s="181" t="str">
        <f t="shared" ca="1" si="150"/>
        <v>1.99321266627107-7.20254509000529i</v>
      </c>
      <c r="DW127" s="181" t="str">
        <f t="shared" ca="1" si="151"/>
        <v>-2.85989118699773-6.90438809056063i</v>
      </c>
      <c r="DX127" s="181" t="str">
        <f t="shared" ca="1" si="152"/>
        <v>-6.50238266761207-3.68355428227694i</v>
      </c>
      <c r="DY127" s="181" t="str">
        <f t="shared" ca="1" si="153"/>
        <v>-7.39236910714847+1.09655437175715i</v>
      </c>
      <c r="DZ127" s="181" t="str">
        <f t="shared" ca="1" si="154"/>
        <v>-5.1531128870235+5.41248372562312i</v>
      </c>
      <c r="EA127" s="181" t="str">
        <f t="shared" ca="1" si="155"/>
        <v>-0.732507164135376+7.43727004760706i</v>
      </c>
      <c r="EB127" s="181" t="str">
        <f t="shared" ca="1" si="156"/>
        <v>3.99817407490991+6.3138068210281i</v>
      </c>
      <c r="EC127" s="181" t="str">
        <f t="shared" ca="1" si="157"/>
        <v>7.03639966210447+2.51766405655696i</v>
      </c>
      <c r="ED127" s="181" t="str">
        <f t="shared" ca="1" si="158"/>
        <v>7.09606699903634-2.34422389112692i</v>
      </c>
      <c r="EE127" s="181" t="str">
        <f t="shared" ca="1" si="159"/>
        <v>4.15191847567415-6.21378511681072i</v>
      </c>
      <c r="EF127" s="181" t="str">
        <f t="shared" ca="1" si="160"/>
        <v>-0.549766802847059-7.4530067066272i</v>
      </c>
      <c r="EG127" s="181" t="str">
        <f t="shared" ca="1" si="161"/>
        <v>-5.01873186577851-5.53731730768268i</v>
      </c>
      <c r="EH127" s="181" t="str">
        <f t="shared" ca="1" si="162"/>
        <v>-7.36323187235756-1.27764192966593i</v>
      </c>
      <c r="EI127" s="181" t="str">
        <f t="shared" ca="1" si="163"/>
        <v>-6.59082321894033+3.5228684056064i</v>
      </c>
      <c r="EJ127" s="181" t="str">
        <f t="shared" ca="1" si="164"/>
        <v>-3.02847200718265+6.83212337478283i</v>
      </c>
      <c r="EK127" s="181" t="str">
        <f t="shared" ca="1" si="165"/>
        <v>1.81585304288119+7.24929170562213i</v>
      </c>
      <c r="EL127" s="181" t="str">
        <f t="shared" ca="1" si="166"/>
        <v>5.89151452608314+4.59778306311794i</v>
      </c>
      <c r="EM127" s="181" t="str">
        <f t="shared" ca="1" si="167"/>
        <v>7.47325581701462+1.5746235763331E-13i</v>
      </c>
      <c r="EN127" s="181"/>
      <c r="EO127" s="181"/>
      <c r="EP127" s="181"/>
    </row>
    <row r="128" spans="1:146" ht="16" thickBot="1">
      <c r="A128" s="215">
        <f t="shared" si="168"/>
        <v>5.4687500000000016E-4</v>
      </c>
      <c r="B128" s="214">
        <v>28</v>
      </c>
      <c r="C128" s="188">
        <f t="shared" si="169"/>
        <v>5600</v>
      </c>
      <c r="D128" s="187">
        <f t="shared" si="170"/>
        <v>35185.83772020568</v>
      </c>
      <c r="E128" s="187" t="str">
        <f t="shared" si="171"/>
        <v>35185.8377202057i</v>
      </c>
      <c r="F128" s="187" t="e">
        <f t="shared" si="172"/>
        <v>#REF!</v>
      </c>
      <c r="G128" s="187" t="str">
        <f t="shared" si="173"/>
        <v>-4.16580988995951-0.782776213622488i</v>
      </c>
      <c r="H128" s="187" t="e">
        <f t="shared" si="38"/>
        <v>#REF!</v>
      </c>
      <c r="I128" s="187" t="e">
        <f t="shared" si="174"/>
        <v>#REF!</v>
      </c>
      <c r="J128" s="213" t="str">
        <f ca="1">IMPRODUCT(1/N_FFT2,AQ100)</f>
        <v>0.038139695640069-0.000418569685018832i</v>
      </c>
      <c r="K128" s="212" t="e">
        <f t="shared" si="175"/>
        <v>#REF!</v>
      </c>
      <c r="N128" s="204">
        <f t="shared" ca="1" si="176"/>
        <v>7.5271738485118078</v>
      </c>
      <c r="O128" s="181">
        <f t="shared" ca="1" si="39"/>
        <v>-7.4728261514881922</v>
      </c>
      <c r="P128" s="181" t="str">
        <f t="shared" ca="1" si="40"/>
        <v>-5.7765727312628+4.74071072422657i</v>
      </c>
      <c r="Q128" s="181" t="str">
        <f t="shared" ca="1" si="41"/>
        <v>-1.45787606026441+7.32923789239194i</v>
      </c>
      <c r="R128" s="181" t="str">
        <f t="shared" ca="1" si="42"/>
        <v>3.5226658626795+6.59044428777593i</v>
      </c>
      <c r="S128" s="181" t="str">
        <f t="shared" ca="1" si="43"/>
        <v>6.90399113137503+2.8597267611191i</v>
      </c>
      <c r="T128" s="181" t="str">
        <f t="shared" ca="1" si="44"/>
        <v>7.15104876627353-2.16924692756348i</v>
      </c>
      <c r="U128" s="181" t="str">
        <f t="shared" ca="1" si="45"/>
        <v>4.15167976629729-6.21342786298219i</v>
      </c>
      <c r="V128" s="181" t="str">
        <f t="shared" ca="1" si="46"/>
        <v>-0.732465049548825-7.43684245103762i</v>
      </c>
      <c r="W128" s="181" t="str">
        <f t="shared" ca="1" si="47"/>
        <v>-5.28408604634548-5.28408604634546i</v>
      </c>
      <c r="X128" s="181" t="str">
        <f t="shared" ca="1" si="48"/>
        <v>-7.43684245103762-0.732465049548795i</v>
      </c>
      <c r="Y128" s="181" t="str">
        <f t="shared" ca="1" si="49"/>
        <v>-6.21342786298221+4.15167976629726i</v>
      </c>
      <c r="Z128" s="181" t="str">
        <f t="shared" ca="1" si="50"/>
        <v>-2.16924692756346+7.15104876627354i</v>
      </c>
      <c r="AA128" s="181" t="str">
        <f t="shared" ca="1" si="51"/>
        <v>2.85972676111912+6.90399113137502i</v>
      </c>
      <c r="AB128" s="181" t="str">
        <f t="shared" ca="1" si="52"/>
        <v>6.59044428777593+3.52266586267948i</v>
      </c>
      <c r="AC128" s="181" t="str">
        <f t="shared" ca="1" si="53"/>
        <v>7.32923789239194-1.45787606026437i</v>
      </c>
      <c r="AD128" s="181" t="str">
        <f t="shared" ca="1" si="54"/>
        <v>4.74071072422662-5.77657273126276i</v>
      </c>
      <c r="AE128" s="181" t="str">
        <f t="shared" ca="1" si="55"/>
        <v>-1.8263863139438E-13-7.47282615148819i</v>
      </c>
      <c r="AF128" s="181" t="str">
        <f t="shared" ca="1" si="56"/>
        <v>-4.74071072422632-5.77657273126301i</v>
      </c>
      <c r="AG128" s="181" t="str">
        <f t="shared" ca="1" si="57"/>
        <v>-7.32923789239192-1.45787606026446i</v>
      </c>
      <c r="AH128" s="181" t="str">
        <f t="shared" ca="1" si="58"/>
        <v>-6.59044428777584+3.52266586267966i</v>
      </c>
      <c r="AI128" s="181" t="str">
        <f t="shared" ca="1" si="59"/>
        <v>-2.85972676111942+6.9039911313749i</v>
      </c>
      <c r="AJ128" s="181" t="str">
        <f t="shared" ca="1" si="60"/>
        <v>2.16924692756337+7.15104876627356i</v>
      </c>
      <c r="AK128" s="181" t="str">
        <f t="shared" ca="1" si="61"/>
        <v>6.21342786298229+4.15167976629715i</v>
      </c>
      <c r="AL128" s="181" t="str">
        <f t="shared" ca="1" si="62"/>
        <v>7.43684245103765-0.732465049548478i</v>
      </c>
      <c r="AM128" s="181" t="str">
        <f t="shared" ca="1" si="63"/>
        <v>5.28408604634554-5.2840860463454i</v>
      </c>
      <c r="AN128" s="181" t="str">
        <f t="shared" ca="1" si="64"/>
        <v>0.732465049548686-7.43684245103764i</v>
      </c>
      <c r="AO128" s="181" t="str">
        <f t="shared" ca="1" si="65"/>
        <v>-4.1516797662976-6.21342786298199i</v>
      </c>
      <c r="AP128" s="181" t="str">
        <f t="shared" ca="1" si="66"/>
        <v>-7.15104876627351-2.16924692756358i</v>
      </c>
      <c r="AQ128" s="181" t="str">
        <f t="shared" ca="1" si="67"/>
        <v>-6.90399113137499+2.85972676111921i</v>
      </c>
      <c r="AR128" s="181" t="str">
        <f t="shared" ca="1" si="68"/>
        <v>-6.90399113137499+2.85972676111921i</v>
      </c>
      <c r="AS128" s="181" t="str">
        <f t="shared" ca="1" si="69"/>
        <v>1.45787606026425+7.32923789239197i</v>
      </c>
      <c r="AT128" s="181" t="str">
        <f t="shared" ca="1" si="70"/>
        <v>5.77657273126288+4.74071072422648i</v>
      </c>
      <c r="AU128" s="181" t="str">
        <f t="shared" ca="1" si="71"/>
        <v>7.47282615148819-3.6527726278876E-13i</v>
      </c>
      <c r="AV128" s="181" t="str">
        <f t="shared" ca="1" si="72"/>
        <v>5.7765727312629-4.74071072422645i</v>
      </c>
      <c r="AW128" s="181" t="str">
        <f t="shared" ca="1" si="73"/>
        <v>1.45787606026428-7.32923789239196i</v>
      </c>
      <c r="AX128" s="181" t="str">
        <f t="shared" ca="1" si="74"/>
        <v>-3.52266586267981-6.59044428777576i</v>
      </c>
      <c r="AY128" s="181" t="str">
        <f t="shared" ca="1" si="75"/>
        <v>-6.90399113137497-2.85972676111925i</v>
      </c>
      <c r="AZ128" s="181" t="str">
        <f t="shared" ca="1" si="76"/>
        <v>-7.15104876627351+2.16924692756354i</v>
      </c>
      <c r="BA128" s="181" t="str">
        <f t="shared" ca="1" si="77"/>
        <v>-4.15167976629699+6.21342786298239i</v>
      </c>
      <c r="BB128" s="181" t="str">
        <f t="shared" ca="1" si="78"/>
        <v>0.732465049548646+7.43684245103764i</v>
      </c>
      <c r="BC128" s="181" t="str">
        <f t="shared" ca="1" si="79"/>
        <v>5.28408604634552+5.28408604634542i</v>
      </c>
      <c r="BD128" s="181" t="str">
        <f t="shared" ca="1" si="80"/>
        <v>7.43684245103765+0.732465049548517i</v>
      </c>
      <c r="BE128" s="181" t="str">
        <f t="shared" ca="1" si="81"/>
        <v>6.21342786298231-4.15167976629712i</v>
      </c>
      <c r="BF128" s="181" t="str">
        <f t="shared" ca="1" si="82"/>
        <v>2.16924692756339-7.15104876627356i</v>
      </c>
      <c r="BG128" s="181" t="str">
        <f t="shared" ca="1" si="83"/>
        <v>-2.85972676111937-6.90399113137492i</v>
      </c>
      <c r="BH128" s="181" t="str">
        <f t="shared" ca="1" si="84"/>
        <v>-6.59044428777582-3.52266586267969i</v>
      </c>
      <c r="BI128" s="181" t="str">
        <f t="shared" ca="1" si="85"/>
        <v>-7.32923789239193+1.45787606026441i</v>
      </c>
      <c r="BJ128" s="181" t="str">
        <f t="shared" ca="1" si="86"/>
        <v>-4.74071072422637+5.77657273126297i</v>
      </c>
      <c r="BK128" s="181" t="str">
        <f t="shared" ca="1" si="87"/>
        <v>-2.08725238916032E-13+7.47282615148819i</v>
      </c>
      <c r="BL128" s="181" t="str">
        <f t="shared" ca="1" si="88"/>
        <v>4.74071072422658+5.7765727312628i</v>
      </c>
      <c r="BM128" s="181" t="str">
        <f t="shared" ca="1" si="89"/>
        <v>7.329237892392+1.4578760602641i</v>
      </c>
      <c r="BN128" s="181" t="str">
        <f t="shared" ca="1" si="90"/>
        <v>6.59044428777603-3.52266586267931i</v>
      </c>
      <c r="BO128" s="181" t="str">
        <f t="shared" ca="1" si="91"/>
        <v>2.85972676111907-6.90399113137505i</v>
      </c>
      <c r="BP128" s="181" t="str">
        <f t="shared" ca="1" si="92"/>
        <v>-2.16924692756371-7.15104876627347i</v>
      </c>
      <c r="BQ128" s="181" t="str">
        <f t="shared" ca="1" si="93"/>
        <v>-6.21342786298206-4.15167976629749i</v>
      </c>
      <c r="BR128" s="181" t="str">
        <f t="shared" ca="1" si="94"/>
        <v>-7.43684245103762+0.732465049548841i</v>
      </c>
      <c r="BS128" s="181" t="str">
        <f t="shared" ca="1" si="95"/>
        <v>-5.2840860463453+5.28408604634564i</v>
      </c>
      <c r="BT128" s="181" t="str">
        <f t="shared" ca="1" si="96"/>
        <v>-0.732465049549062+7.4368424510376i</v>
      </c>
      <c r="BU128" s="181" t="str">
        <f t="shared" ca="1" si="97"/>
        <v>4.15167976629726+6.21342786298221i</v>
      </c>
      <c r="BV128" s="181" t="str">
        <f t="shared" ca="1" si="98"/>
        <v>7.1510487662736+2.16924692756326i</v>
      </c>
      <c r="BW128" s="181" t="str">
        <f t="shared" ca="1" si="99"/>
        <v>6.90399113137513-2.85972676111887i</v>
      </c>
      <c r="BX128" s="181" t="str">
        <f t="shared" ca="1" si="100"/>
        <v>3.52266586267955-6.5904442877759i</v>
      </c>
      <c r="BY128" s="181" t="str">
        <f t="shared" ca="1" si="101"/>
        <v>-1.45787606026461-7.32923789239189i</v>
      </c>
      <c r="BZ128" s="181" t="str">
        <f t="shared" ca="1" si="102"/>
        <v>-5.77657273126263-4.74071072422679i</v>
      </c>
      <c r="CA128" s="181" t="str">
        <f t="shared" ca="1" si="103"/>
        <v>-7.47282615148819-6.5909825053187E-14i</v>
      </c>
      <c r="CB128" s="181" t="str">
        <f t="shared" ca="1" si="104"/>
        <v>-5.77657273126267+4.74071072422673i</v>
      </c>
      <c r="CC128" s="181" t="str">
        <f t="shared" ca="1" si="105"/>
        <v>-1.45787606026468+7.32923789239188i</v>
      </c>
      <c r="CD128" s="181" t="str">
        <f t="shared" ca="1" si="106"/>
        <v>3.52266586267948+6.59044428777593i</v>
      </c>
      <c r="CE128" s="181" t="str">
        <f t="shared" ca="1" si="107"/>
        <v>6.9039911313751+2.85972676111894i</v>
      </c>
      <c r="CF128" s="181" t="str">
        <f t="shared" ca="1" si="108"/>
        <v>7.15104876627362-2.16924692756318i</v>
      </c>
      <c r="CG128" s="181" t="str">
        <f t="shared" ca="1" si="109"/>
        <v>4.15167976629733-6.21342786298217i</v>
      </c>
      <c r="CH128" s="181" t="str">
        <f t="shared" ca="1" si="110"/>
        <v>-0.732465049548984-7.43684245103761i</v>
      </c>
      <c r="CI128" s="181" t="str">
        <f t="shared" ca="1" si="111"/>
        <v>-5.28408604634525-5.28408604634569i</v>
      </c>
      <c r="CJ128" s="181" t="str">
        <f t="shared" ca="1" si="112"/>
        <v>-7.43684245103761-0.73246504954892i</v>
      </c>
      <c r="CK128" s="181" t="str">
        <f t="shared" ca="1" si="113"/>
        <v>-6.21342786298211+4.15167976629743i</v>
      </c>
      <c r="CL128" s="181" t="str">
        <f t="shared" ca="1" si="114"/>
        <v>-2.16924692756378+7.15104876627344i</v>
      </c>
      <c r="CM128" s="181" t="str">
        <f t="shared" ca="1" si="115"/>
        <v>2.859726761119+6.90399113137508i</v>
      </c>
      <c r="CN128" s="181" t="str">
        <f t="shared" ca="1" si="116"/>
        <v>6.59044428777599+3.52266586267937i</v>
      </c>
      <c r="CO128" s="181" t="str">
        <f t="shared" ca="1" si="117"/>
        <v>7.32923789239201-1.45787606026402i</v>
      </c>
      <c r="CP128" s="181" t="str">
        <f t="shared" ca="1" si="118"/>
        <v>4.74071072422664-5.77657273126274i</v>
      </c>
      <c r="CQ128" s="181" t="str">
        <f t="shared" ca="1" si="119"/>
        <v>-1.30003212185038E-13-7.47282615148819i</v>
      </c>
      <c r="CR128" s="181" t="str">
        <f t="shared" ca="1" si="120"/>
        <v>-4.74071072422627-5.77657273126305i</v>
      </c>
      <c r="CS128" s="181" t="str">
        <f t="shared" ca="1" si="121"/>
        <v>-7.32923789239191-1.45787606026449i</v>
      </c>
      <c r="CT128" s="181" t="str">
        <f t="shared" ca="1" si="122"/>
        <v>-6.59044428777587+3.5226658626796i</v>
      </c>
      <c r="CU128" s="181" t="str">
        <f t="shared" ca="1" si="123"/>
        <v>-2.85972676111876+6.90399113137517i</v>
      </c>
      <c r="CV128" s="181" t="str">
        <f t="shared" ca="1" si="124"/>
        <v>2.16924692756332+7.15104876627358i</v>
      </c>
      <c r="CW128" s="181" t="str">
        <f t="shared" ca="1" si="125"/>
        <v>6.21342786298228+4.15167976629717i</v>
      </c>
      <c r="CX128" s="181" t="str">
        <f t="shared" ca="1" si="126"/>
        <v>7.43684245103766-0.732465049548439i</v>
      </c>
      <c r="CY128" s="181" t="str">
        <f t="shared" ca="1" si="127"/>
        <v>5.28408604634559-5.28408604634535i</v>
      </c>
      <c r="CZ128" s="181" t="str">
        <f t="shared" ca="1" si="128"/>
        <v>0.732465049548724-7.43684245103763i</v>
      </c>
      <c r="DA128" s="181" t="str">
        <f t="shared" ca="1" si="129"/>
        <v>-4.15167976629754-6.21342786298203i</v>
      </c>
      <c r="DB128" s="181" t="str">
        <f t="shared" ca="1" si="130"/>
        <v>-7.1510487662735-2.1692469275636i</v>
      </c>
      <c r="DC128" s="181" t="str">
        <f t="shared" ca="1" si="131"/>
        <v>-6.903991131375+2.85972676111917i</v>
      </c>
      <c r="DD128" s="181" t="str">
        <f t="shared" ca="1" si="132"/>
        <v>-3.5226658626799+6.59044428777571i</v>
      </c>
      <c r="DE128" s="181" t="str">
        <f t="shared" ca="1" si="133"/>
        <v>1.45787606026416+7.32923789239198i</v>
      </c>
      <c r="DF128" s="181" t="str">
        <f t="shared" ca="1" si="134"/>
        <v>5.77657273126287+4.74071072422649i</v>
      </c>
      <c r="DG128" s="181" t="str">
        <f t="shared" ca="1" si="135"/>
        <v>7.47282615148819-3.25916249423263E-13i</v>
      </c>
      <c r="DH128" s="181" t="str">
        <f t="shared" ca="1" si="136"/>
        <v>5.77657273126293-4.74071072422642i</v>
      </c>
      <c r="DI128" s="181" t="str">
        <f t="shared" ca="1" si="137"/>
        <v>1.45787606026435-7.32923789239194i</v>
      </c>
      <c r="DJ128" s="181" t="str">
        <f t="shared" ca="1" si="138"/>
        <v>-3.52266586267982-6.59044428777575i</v>
      </c>
      <c r="DK128" s="181" t="str">
        <f t="shared" ca="1" si="139"/>
        <v>-6.90399113137496-2.85972676111926i</v>
      </c>
      <c r="DL128" s="181" t="str">
        <f t="shared" ca="1" si="140"/>
        <v>-7.15104876627353+2.16924692756351i</v>
      </c>
      <c r="DM128" s="181" t="str">
        <f t="shared" ca="1" si="141"/>
        <v>-4.15167976629705+6.21342786298236i</v>
      </c>
      <c r="DN128" s="181" t="str">
        <f t="shared" ca="1" si="142"/>
        <v>0.732465049548581+7.43684245103764i</v>
      </c>
      <c r="DO128" s="181" t="str">
        <f t="shared" ca="1" si="143"/>
        <v>5.28408604634553+5.28408604634541i</v>
      </c>
      <c r="DP128" s="181" t="str">
        <f t="shared" ca="1" si="144"/>
        <v>7.43684245103765+0.732465049548529i</v>
      </c>
      <c r="DQ128" s="181" t="str">
        <f t="shared" ca="1" si="145"/>
        <v>6.21342786298233-4.15167976629709i</v>
      </c>
      <c r="DR128" s="181" t="str">
        <f t="shared" ca="1" si="146"/>
        <v>2.16924692756345-7.15104876627354i</v>
      </c>
      <c r="DS128" s="181" t="str">
        <f t="shared" ca="1" si="147"/>
        <v>-2.85972676111931-6.90399113137494i</v>
      </c>
      <c r="DT128" s="181" t="str">
        <f t="shared" ca="1" si="148"/>
        <v>-6.59044428777583-3.52266586267969i</v>
      </c>
      <c r="DU128" s="181" t="str">
        <f t="shared" ca="1" si="149"/>
        <v>-7.32923789239194+1.4578760602644i</v>
      </c>
      <c r="DV128" s="181" t="str">
        <f t="shared" ca="1" si="150"/>
        <v>-4.74071072422638+5.77657273126296i</v>
      </c>
      <c r="DW128" s="181" t="str">
        <f t="shared" ca="1" si="151"/>
        <v>-2.74635063969219E-13+7.47282615148819i</v>
      </c>
      <c r="DX128" s="181" t="str">
        <f t="shared" ca="1" si="152"/>
        <v>4.74071072422653+5.77657273126283i</v>
      </c>
      <c r="DY128" s="181" t="str">
        <f t="shared" ca="1" si="153"/>
        <v>7.329237892392+1.4578760602641i</v>
      </c>
      <c r="DZ128" s="181" t="str">
        <f t="shared" ca="1" si="154"/>
        <v>6.59044428777604-3.52266586267929i</v>
      </c>
      <c r="EA128" s="181" t="str">
        <f t="shared" ca="1" si="155"/>
        <v>2.85972676111913-6.90399113137502i</v>
      </c>
      <c r="EB128" s="181" t="str">
        <f t="shared" ca="1" si="156"/>
        <v>-2.16924692756364-7.15104876627348i</v>
      </c>
      <c r="EC128" s="181" t="str">
        <f t="shared" ca="1" si="157"/>
        <v>-6.21342786298203-4.15167976629755i</v>
      </c>
      <c r="ED128" s="181" t="str">
        <f t="shared" ca="1" si="158"/>
        <v>-7.43684245103762+0.732465049548828i</v>
      </c>
      <c r="EE128" s="181" t="str">
        <f t="shared" ca="1" si="159"/>
        <v>-5.28408604634532+5.28408604634562i</v>
      </c>
      <c r="EF128" s="181" t="str">
        <f t="shared" ca="1" si="160"/>
        <v>-0.732465049549127+7.43684245103759i</v>
      </c>
      <c r="EG128" s="181" t="str">
        <f t="shared" ca="1" si="161"/>
        <v>4.1516797662972+6.21342786298225i</v>
      </c>
      <c r="EH128" s="181" t="str">
        <f t="shared" ca="1" si="162"/>
        <v>7.15104876627358+2.16924692756332i</v>
      </c>
      <c r="EI128" s="181" t="str">
        <f t="shared" ca="1" si="163"/>
        <v>6.90399113137514-2.85972676111885i</v>
      </c>
      <c r="EJ128" s="181" t="str">
        <f t="shared" ca="1" si="164"/>
        <v>3.52266586267956-6.5904442877759i</v>
      </c>
      <c r="EK128" s="181" t="str">
        <f t="shared" ca="1" si="165"/>
        <v>-1.45787606026454-7.32923789239191i</v>
      </c>
      <c r="EL128" s="181" t="str">
        <f t="shared" ca="1" si="166"/>
        <v>-5.77657273126258-4.74071072422684i</v>
      </c>
      <c r="EM128" s="181" t="str">
        <f t="shared" ca="1" si="167"/>
        <v>-7.47282615148819-1.31819650106374E-13i</v>
      </c>
      <c r="EN128" s="181"/>
      <c r="EO128" s="181"/>
      <c r="EP128" s="181"/>
    </row>
    <row r="129" spans="1:146" ht="16" thickBot="1">
      <c r="A129" s="215">
        <f t="shared" si="168"/>
        <v>5.6640625000000018E-4</v>
      </c>
      <c r="B129" s="214">
        <v>29</v>
      </c>
      <c r="C129" s="188">
        <f t="shared" si="169"/>
        <v>5800</v>
      </c>
      <c r="D129" s="187">
        <f t="shared" si="170"/>
        <v>36442.474781641598</v>
      </c>
      <c r="E129" s="187" t="str">
        <f t="shared" si="171"/>
        <v>36442.4747816416i</v>
      </c>
      <c r="F129" s="187" t="e">
        <f t="shared" si="172"/>
        <v>#REF!</v>
      </c>
      <c r="G129" s="187" t="str">
        <f t="shared" si="173"/>
        <v>-4.22612703252049-0.755902565339013i</v>
      </c>
      <c r="H129" s="187" t="e">
        <f t="shared" si="38"/>
        <v>#REF!</v>
      </c>
      <c r="I129" s="187" t="e">
        <f t="shared" si="174"/>
        <v>#REF!</v>
      </c>
      <c r="J129" s="213" t="str">
        <f ca="1">IMPRODUCT(1/N_FFT2,AR100)</f>
        <v>0.038139695640069-0.000418569685018832i</v>
      </c>
      <c r="K129" s="212" t="e">
        <f t="shared" si="175"/>
        <v>#REF!</v>
      </c>
      <c r="N129" s="204">
        <f t="shared" ca="1" si="176"/>
        <v>7.5276354412163213</v>
      </c>
      <c r="O129" s="181">
        <f t="shared" ca="1" si="39"/>
        <v>-7.4723645587836787</v>
      </c>
      <c r="P129" s="181" t="str">
        <f t="shared" ca="1" si="40"/>
        <v>-5.65814054823252+4.88074560244778i</v>
      </c>
      <c r="Q129" s="181" t="str">
        <f t="shared" ca="1" si="41"/>
        <v>-1.09642359701372+7.39148749544217i</v>
      </c>
      <c r="R129" s="181" t="str">
        <f t="shared" ca="1" si="42"/>
        <v>3.99769725387795+6.31305383833395i</v>
      </c>
      <c r="S129" s="181" t="str">
        <f t="shared" ca="1" si="43"/>
        <v>7.15060704959591+2.1691129342742i</v>
      </c>
      <c r="T129" s="181" t="str">
        <f t="shared" ca="1" si="44"/>
        <v>6.83130857781334-3.02811083252583i</v>
      </c>
      <c r="U129" s="181" t="str">
        <f t="shared" ca="1" si="45"/>
        <v>3.19484752707592-6.75493755545551i</v>
      </c>
      <c r="V129" s="181" t="str">
        <f t="shared" ca="1" si="46"/>
        <v>-1.99297495633088-7.20168611665382i</v>
      </c>
      <c r="W129" s="181" t="str">
        <f t="shared" ca="1" si="47"/>
        <v>-6.21304406267514-4.15142331913086i</v>
      </c>
      <c r="X129" s="181" t="str">
        <f t="shared" ca="1" si="48"/>
        <v>-7.41616889965352+0.914697190975417i</v>
      </c>
      <c r="Y129" s="181" t="str">
        <f t="shared" ca="1" si="49"/>
        <v>-5.0181333333327+5.53665692889326i</v>
      </c>
      <c r="Z129" s="181" t="str">
        <f t="shared" ca="1" si="50"/>
        <v>-0.183381006243643+7.47011402228343i</v>
      </c>
      <c r="AA129" s="181" t="str">
        <f t="shared" ca="1" si="51"/>
        <v>4.7404178929148+5.77621591527703i</v>
      </c>
      <c r="AB129" s="181" t="str">
        <f t="shared" ca="1" si="52"/>
        <v>7.36235373554907+1.27748955847517i</v>
      </c>
      <c r="AC129" s="181" t="str">
        <f t="shared" ca="1" si="53"/>
        <v>6.40926086642084-3.84156312528283i</v>
      </c>
      <c r="AD129" s="181" t="str">
        <f t="shared" ca="1" si="54"/>
        <v>2.34394431969399-7.09522072422984i</v>
      </c>
      <c r="AE129" s="181" t="str">
        <f t="shared" ca="1" si="55"/>
        <v>-2.85955011723859-6.90356467532297i</v>
      </c>
      <c r="AF129" s="181" t="str">
        <f t="shared" ca="1" si="56"/>
        <v>-6.67449761129756-3.35965976493894i</v>
      </c>
      <c r="AG129" s="181" t="str">
        <f t="shared" ca="1" si="57"/>
        <v>-7.24842715728338+1.81563648479621i</v>
      </c>
      <c r="AH129" s="181" t="str">
        <f t="shared" ca="1" si="58"/>
        <v>-4.30264872220812+6.10929178159361i</v>
      </c>
      <c r="AI129" s="181" t="str">
        <f t="shared" ca="1" si="59"/>
        <v>0.732419805551558+7.43638308102819i</v>
      </c>
      <c r="AJ129" s="181" t="str">
        <f t="shared" ca="1" si="60"/>
        <v>5.41183823444906+5.15249832833758i</v>
      </c>
      <c r="AK129" s="181" t="str">
        <f t="shared" ca="1" si="61"/>
        <v>7.4633637684217+0.366651550626327i</v>
      </c>
      <c r="AL129" s="181" t="str">
        <f t="shared" ca="1" si="62"/>
        <v>5.8908119058406-4.597234732899i</v>
      </c>
      <c r="AM129" s="181" t="str">
        <f t="shared" ca="1" si="63"/>
        <v>1.45778600799503-7.32878516906181i</v>
      </c>
      <c r="AN129" s="181" t="str">
        <f t="shared" ca="1" si="64"/>
        <v>-3.68311498270614-6.5016071954196i</v>
      </c>
      <c r="AO129" s="181" t="str">
        <f t="shared" ca="1" si="65"/>
        <v>-7.03556050320678-2.51736380070169i</v>
      </c>
      <c r="AP129" s="181" t="str">
        <f t="shared" ca="1" si="66"/>
        <v>-6.97166232361312+2.68926691588612i</v>
      </c>
      <c r="AQ129" s="181" t="str">
        <f t="shared" ca="1" si="67"/>
        <v>-3.52244826938519+6.59003719935416i</v>
      </c>
      <c r="AR129" s="181" t="str">
        <f t="shared" ca="1" si="68"/>
        <v>-3.52244826938519+6.59003719935416i</v>
      </c>
      <c r="AS129" s="181" t="str">
        <f t="shared" ca="1" si="69"/>
        <v>6.00185949158399+4.4512823705815i</v>
      </c>
      <c r="AT129" s="181" t="str">
        <f t="shared" ca="1" si="70"/>
        <v>7.45211786329902-0.549701237824806i</v>
      </c>
      <c r="AU129" s="181" t="str">
        <f t="shared" ca="1" si="71"/>
        <v>5.28375965101397-5.28375965101397i</v>
      </c>
      <c r="AV129" s="181" t="str">
        <f t="shared" ca="1" si="72"/>
        <v>0.549701237824832-7.45211786329901i</v>
      </c>
      <c r="AW129" s="181" t="str">
        <f t="shared" ca="1" si="73"/>
        <v>-4.4512823705815-6.00185949158399i</v>
      </c>
      <c r="AX129" s="181" t="str">
        <f t="shared" ca="1" si="74"/>
        <v>-7.29080201642963-1.63720434173384i</v>
      </c>
      <c r="AY129" s="181" t="str">
        <f t="shared" ca="1" si="75"/>
        <v>-6.59003719935453+3.52244826938451i</v>
      </c>
      <c r="AZ129" s="181" t="str">
        <f t="shared" ca="1" si="76"/>
        <v>-2.68926691588612+6.97166232361312i</v>
      </c>
      <c r="BA129" s="181" t="str">
        <f t="shared" ca="1" si="77"/>
        <v>2.51736380070167+7.03556050320678i</v>
      </c>
      <c r="BB129" s="181" t="str">
        <f t="shared" ca="1" si="78"/>
        <v>6.5016071954196+3.68311498270614i</v>
      </c>
      <c r="BC129" s="181" t="str">
        <f t="shared" ca="1" si="79"/>
        <v>7.32878516906182-1.457786007995i</v>
      </c>
      <c r="BD129" s="181" t="str">
        <f t="shared" ca="1" si="80"/>
        <v>4.597234732899-5.8908119058406i</v>
      </c>
      <c r="BE129" s="181" t="str">
        <f t="shared" ca="1" si="81"/>
        <v>-0.366651550626314-7.4633637684217i</v>
      </c>
      <c r="BF129" s="181" t="str">
        <f t="shared" ca="1" si="82"/>
        <v>-5.15249832833757-5.41183823444908i</v>
      </c>
      <c r="BG129" s="181" t="str">
        <f t="shared" ca="1" si="83"/>
        <v>-7.43638308102811-0.732419805552312i</v>
      </c>
      <c r="BH129" s="181" t="str">
        <f t="shared" ca="1" si="84"/>
        <v>-6.10929178159361+4.30264872220812i</v>
      </c>
      <c r="BI129" s="181" t="str">
        <f t="shared" ca="1" si="85"/>
        <v>-1.81563648479621+7.24842715728338i</v>
      </c>
      <c r="BJ129" s="181" t="str">
        <f t="shared" ca="1" si="86"/>
        <v>3.35965976493892+6.67449761129756i</v>
      </c>
      <c r="BK129" s="181" t="str">
        <f t="shared" ca="1" si="87"/>
        <v>6.90356467532296+2.85955011723861i</v>
      </c>
      <c r="BL129" s="181" t="str">
        <f t="shared" ca="1" si="88"/>
        <v>7.09522072422986-2.34394431969396i</v>
      </c>
      <c r="BM129" s="181" t="str">
        <f t="shared" ca="1" si="89"/>
        <v>3.8415631252827-6.40926086642092i</v>
      </c>
      <c r="BN129" s="181" t="str">
        <f t="shared" ca="1" si="90"/>
        <v>-1.27748955847509-7.36235373554908i</v>
      </c>
      <c r="BO129" s="181" t="str">
        <f t="shared" ca="1" si="91"/>
        <v>-5.77621591527724-4.74041789291454i</v>
      </c>
      <c r="BP129" s="181" t="str">
        <f t="shared" ca="1" si="92"/>
        <v>-7.47011402228343+0.183381006243682i</v>
      </c>
      <c r="BQ129" s="181" t="str">
        <f t="shared" ca="1" si="93"/>
        <v>-5.5366569288934+5.01813333333254i</v>
      </c>
      <c r="BR129" s="181" t="str">
        <f t="shared" ca="1" si="94"/>
        <v>-0.914697190975125+7.41616889965356i</v>
      </c>
      <c r="BS129" s="181" t="str">
        <f t="shared" ca="1" si="95"/>
        <v>4.15142331913086+6.21304406267515i</v>
      </c>
      <c r="BT129" s="181" t="str">
        <f t="shared" ca="1" si="96"/>
        <v>7.20168611665373+1.99297495633119i</v>
      </c>
      <c r="BU129" s="181" t="str">
        <f t="shared" ca="1" si="97"/>
        <v>6.75493755545547-3.19484752707602i</v>
      </c>
      <c r="BV129" s="181" t="str">
        <f t="shared" ca="1" si="98"/>
        <v>3.0281108325259-6.83130857781331i</v>
      </c>
      <c r="BW129" s="181" t="str">
        <f t="shared" ca="1" si="99"/>
        <v>-2.16911293427384-7.15060704959603i</v>
      </c>
      <c r="BX129" s="181" t="str">
        <f t="shared" ca="1" si="100"/>
        <v>-6.31305383833398-3.99769725387791i</v>
      </c>
      <c r="BY129" s="181" t="str">
        <f t="shared" ca="1" si="101"/>
        <v>-7.39148749544219+1.09642359701354i</v>
      </c>
      <c r="BZ129" s="181" t="str">
        <f t="shared" ca="1" si="102"/>
        <v>-4.88074560244756+5.65814054823272i</v>
      </c>
      <c r="CA129" s="181" t="str">
        <f t="shared" ca="1" si="103"/>
        <v>4.62524897141621E-18+7.47236455878368i</v>
      </c>
      <c r="CB129" s="181" t="str">
        <f t="shared" ca="1" si="104"/>
        <v>4.88074560244756+5.65814054823272i</v>
      </c>
      <c r="CC129" s="181" t="str">
        <f t="shared" ca="1" si="105"/>
        <v>7.39148749544218+1.0964235970136i</v>
      </c>
      <c r="CD129" s="181" t="str">
        <f t="shared" ca="1" si="106"/>
        <v>6.31305383833401-3.99769725387786i</v>
      </c>
      <c r="CE129" s="181" t="str">
        <f t="shared" ca="1" si="107"/>
        <v>2.16911293427384-7.15060704959603i</v>
      </c>
      <c r="CF129" s="181" t="str">
        <f t="shared" ca="1" si="108"/>
        <v>-3.0281108325259-6.83130857781331i</v>
      </c>
      <c r="CG129" s="181" t="str">
        <f t="shared" ca="1" si="109"/>
        <v>-6.75493755545544-3.19484752707607i</v>
      </c>
      <c r="CH129" s="181" t="str">
        <f t="shared" ca="1" si="110"/>
        <v>-7.20168611665374+1.99297495633114i</v>
      </c>
      <c r="CI129" s="181" t="str">
        <f t="shared" ca="1" si="111"/>
        <v>-4.1514233191309+6.21304406267512i</v>
      </c>
      <c r="CJ129" s="181" t="str">
        <f t="shared" ca="1" si="112"/>
        <v>0.914697190975125+7.41616889965356i</v>
      </c>
      <c r="CK129" s="181" t="str">
        <f t="shared" ca="1" si="113"/>
        <v>5.5366569288934+5.01813333333254i</v>
      </c>
      <c r="CL129" s="181" t="str">
        <f t="shared" ca="1" si="114"/>
        <v>7.47011402228343+0.183381006243735i</v>
      </c>
      <c r="CM129" s="181" t="str">
        <f t="shared" ca="1" si="115"/>
        <v>5.77621591527727-4.7404178929145i</v>
      </c>
      <c r="CN129" s="181" t="str">
        <f t="shared" ca="1" si="116"/>
        <v>1.27748955847509-7.36235373554908i</v>
      </c>
      <c r="CO129" s="181" t="str">
        <f t="shared" ca="1" si="117"/>
        <v>-3.8415631252827-6.40926086642092i</v>
      </c>
      <c r="CP129" s="181" t="str">
        <f t="shared" ca="1" si="118"/>
        <v>-7.09522072422984-2.34394431969401i</v>
      </c>
      <c r="CQ129" s="181" t="str">
        <f t="shared" ca="1" si="119"/>
        <v>-6.90356467532298+2.85955011723857i</v>
      </c>
      <c r="CR129" s="181" t="str">
        <f t="shared" ca="1" si="120"/>
        <v>-3.35965976493897+6.67449761129754i</v>
      </c>
      <c r="CS129" s="181" t="str">
        <f t="shared" ca="1" si="121"/>
        <v>1.81563648479621+7.24842715728338i</v>
      </c>
      <c r="CT129" s="181" t="str">
        <f t="shared" ca="1" si="122"/>
        <v>6.10929178159361+4.30264872220812i</v>
      </c>
      <c r="CU129" s="181" t="str">
        <f t="shared" ca="1" si="123"/>
        <v>7.43638308102811-0.732419805552285i</v>
      </c>
      <c r="CV129" s="181" t="str">
        <f t="shared" ca="1" si="124"/>
        <v>5.15249832833761-5.41183823444905i</v>
      </c>
      <c r="CW129" s="181" t="str">
        <f t="shared" ca="1" si="125"/>
        <v>0.366651550626367-7.4633637684217i</v>
      </c>
      <c r="CX129" s="181" t="str">
        <f t="shared" ca="1" si="126"/>
        <v>-4.597234732899-5.8908119058406i</v>
      </c>
      <c r="CY129" s="181" t="str">
        <f t="shared" ca="1" si="127"/>
        <v>-7.32878516906181-1.45778600799503i</v>
      </c>
      <c r="CZ129" s="181" t="str">
        <f t="shared" ca="1" si="128"/>
        <v>-6.50160719541961+3.68311498270612i</v>
      </c>
      <c r="DA129" s="181" t="str">
        <f t="shared" ca="1" si="129"/>
        <v>-2.51736380070167+7.03556050320678i</v>
      </c>
      <c r="DB129" s="181" t="str">
        <f t="shared" ca="1" si="130"/>
        <v>2.68926691588612+6.97166232361312i</v>
      </c>
      <c r="DC129" s="181" t="str">
        <f t="shared" ca="1" si="131"/>
        <v>6.59003719935416+3.52244826938519i</v>
      </c>
      <c r="DD129" s="181" t="str">
        <f t="shared" ca="1" si="132"/>
        <v>7.29080201642963-1.63720434173382i</v>
      </c>
      <c r="DE129" s="181" t="str">
        <f t="shared" ca="1" si="133"/>
        <v>4.45128237058152-6.00185949158397i</v>
      </c>
      <c r="DF129" s="181" t="str">
        <f t="shared" ca="1" si="134"/>
        <v>-0.549701237824779-7.45211786329902i</v>
      </c>
      <c r="DG129" s="181" t="str">
        <f t="shared" ca="1" si="135"/>
        <v>-5.28375965101392-5.283759651014i</v>
      </c>
      <c r="DH129" s="181" t="str">
        <f t="shared" ca="1" si="136"/>
        <v>-7.45211786329901-0.549701237824886i</v>
      </c>
      <c r="DI129" s="181" t="str">
        <f t="shared" ca="1" si="137"/>
        <v>-6.00185949158397+4.45128237058152i</v>
      </c>
      <c r="DJ129" s="181" t="str">
        <f t="shared" ca="1" si="138"/>
        <v>-1.63720434173382+7.29080201642963i</v>
      </c>
      <c r="DK129" s="181" t="str">
        <f t="shared" ca="1" si="139"/>
        <v>3.52244826938454+6.59003719935451i</v>
      </c>
      <c r="DL129" s="181" t="str">
        <f t="shared" ca="1" si="140"/>
        <v>6.97166232361312+2.68926691588612i</v>
      </c>
      <c r="DM129" s="181" t="str">
        <f t="shared" ca="1" si="141"/>
        <v>7.03556050320678-2.51736380070167i</v>
      </c>
      <c r="DN129" s="181" t="str">
        <f t="shared" ca="1" si="142"/>
        <v>3.68311498270617-6.50160719541959i</v>
      </c>
      <c r="DO129" s="181" t="str">
        <f t="shared" ca="1" si="143"/>
        <v>-1.45778600799497-7.32878516906182i</v>
      </c>
      <c r="DP129" s="181" t="str">
        <f t="shared" ca="1" si="144"/>
        <v>-5.89081190584057-4.59723473289905i</v>
      </c>
      <c r="DQ129" s="181" t="str">
        <f t="shared" ca="1" si="145"/>
        <v>-7.4633637684217+0.366651550626261i</v>
      </c>
      <c r="DR129" s="181" t="str">
        <f t="shared" ca="1" si="146"/>
        <v>-5.41183823444912+5.15249832833753i</v>
      </c>
      <c r="DS129" s="181" t="str">
        <f t="shared" ca="1" si="147"/>
        <v>-0.732419805552285+7.43638308102811i</v>
      </c>
      <c r="DT129" s="181" t="str">
        <f t="shared" ca="1" si="148"/>
        <v>4.30264872220812+6.10929178159361i</v>
      </c>
      <c r="DU129" s="181" t="str">
        <f t="shared" ca="1" si="149"/>
        <v>7.24842715728338+1.81563648479621i</v>
      </c>
      <c r="DV129" s="181" t="str">
        <f t="shared" ca="1" si="150"/>
        <v>6.67449761129756-3.35965976493892i</v>
      </c>
      <c r="DW129" s="181" t="str">
        <f t="shared" ca="1" si="151"/>
        <v>2.85955011723861-6.90356467532296i</v>
      </c>
      <c r="DX129" s="181" t="str">
        <f t="shared" ca="1" si="152"/>
        <v>-2.34394431969396-7.09522072422986i</v>
      </c>
      <c r="DY129" s="181" t="str">
        <f t="shared" ca="1" si="153"/>
        <v>-6.40926086642089-3.84156312528274i</v>
      </c>
      <c r="DZ129" s="181" t="str">
        <f t="shared" ca="1" si="154"/>
        <v>-7.36235373554909+1.27748955847504i</v>
      </c>
      <c r="EA129" s="181" t="str">
        <f t="shared" ca="1" si="155"/>
        <v>-4.74041789291458+5.77621591527721i</v>
      </c>
      <c r="EB129" s="181" t="str">
        <f t="shared" ca="1" si="156"/>
        <v>0.183381006243735+7.47011402228343i</v>
      </c>
      <c r="EC129" s="181" t="str">
        <f t="shared" ca="1" si="157"/>
        <v>5.01813333333254+5.5366569288934i</v>
      </c>
      <c r="ED129" s="181" t="str">
        <f t="shared" ca="1" si="158"/>
        <v>7.41616889965356+0.914697190975125i</v>
      </c>
      <c r="EE129" s="181" t="str">
        <f t="shared" ca="1" si="159"/>
        <v>6.21304406267515-4.15142331913086i</v>
      </c>
      <c r="EF129" s="181" t="str">
        <f t="shared" ca="1" si="160"/>
        <v>1.99297495633119-7.20168611665373i</v>
      </c>
      <c r="EG129" s="181" t="str">
        <f t="shared" ca="1" si="161"/>
        <v>-3.19484752707602-6.75493755545547i</v>
      </c>
      <c r="EH129" s="181" t="str">
        <f t="shared" ca="1" si="162"/>
        <v>-6.83130857781329-3.02811083252594i</v>
      </c>
      <c r="EI129" s="181" t="str">
        <f t="shared" ca="1" si="163"/>
        <v>-7.15060704959582+2.1691129342745i</v>
      </c>
      <c r="EJ129" s="181" t="str">
        <f t="shared" ca="1" si="164"/>
        <v>-3.99769725387795+6.31305383833396i</v>
      </c>
      <c r="EK129" s="181" t="str">
        <f t="shared" ca="1" si="165"/>
        <v>1.0964235970136+7.39148749544218i</v>
      </c>
      <c r="EL129" s="181" t="str">
        <f t="shared" ca="1" si="166"/>
        <v>5.65814054823272+4.88074560244756i</v>
      </c>
      <c r="EM129" s="181" t="str">
        <f t="shared" ca="1" si="167"/>
        <v>7.47236455878368-9.25049794283244E-18i</v>
      </c>
      <c r="EN129" s="181"/>
      <c r="EO129" s="181"/>
      <c r="EP129" s="181"/>
    </row>
    <row r="130" spans="1:146" ht="16" thickBot="1">
      <c r="A130" s="215">
        <f t="shared" si="168"/>
        <v>5.859375000000002E-4</v>
      </c>
      <c r="B130" s="214">
        <v>30</v>
      </c>
      <c r="C130" s="188">
        <f t="shared" si="169"/>
        <v>6000</v>
      </c>
      <c r="D130" s="187">
        <f t="shared" si="170"/>
        <v>37699.111843077517</v>
      </c>
      <c r="E130" s="187" t="str">
        <f t="shared" si="171"/>
        <v>37699.1118430775i</v>
      </c>
      <c r="F130" s="187" t="e">
        <f t="shared" si="172"/>
        <v>#REF!</v>
      </c>
      <c r="G130" s="187" t="str">
        <f t="shared" si="173"/>
        <v>-4.28450452370466-0.725993211699601i</v>
      </c>
      <c r="H130" s="187" t="e">
        <f t="shared" si="38"/>
        <v>#REF!</v>
      </c>
      <c r="I130" s="187" t="e">
        <f t="shared" si="174"/>
        <v>#REF!</v>
      </c>
      <c r="J130" s="213" t="str">
        <f ca="1">IMPRODUCT(1/N_FFT2,AS100)</f>
        <v>0.0202784205937444+0.00041023424851734i</v>
      </c>
      <c r="K130" s="212" t="e">
        <f t="shared" si="175"/>
        <v>#REF!</v>
      </c>
      <c r="N130" s="204">
        <f t="shared" ca="1" si="176"/>
        <v>7.5281315766901953</v>
      </c>
      <c r="O130" s="181">
        <f t="shared" ca="1" si="39"/>
        <v>-7.4718684233098047</v>
      </c>
      <c r="P130" s="181" t="str">
        <f t="shared" ca="1" si="40"/>
        <v>-5.53628931675558+5.01780014911238i</v>
      </c>
      <c r="Q130" s="181" t="str">
        <f t="shared" ca="1" si="41"/>
        <v>-0.732371175771536+7.43588933458219i</v>
      </c>
      <c r="R130" s="181" t="str">
        <f t="shared" ca="1" si="42"/>
        <v>4.4509868230246+6.00146099183486i</v>
      </c>
      <c r="S130" s="181" t="str">
        <f t="shared" ca="1" si="43"/>
        <v>7.32829856669195+1.45768921676566i</v>
      </c>
      <c r="T130" s="181" t="str">
        <f t="shared" ca="1" si="44"/>
        <v>6.40883531683044-3.84130806067426i</v>
      </c>
      <c r="U130" s="181" t="str">
        <f t="shared" ca="1" si="45"/>
        <v>2.16896891374827-7.15013227754898i</v>
      </c>
      <c r="V130" s="181" t="str">
        <f t="shared" ca="1" si="46"/>
        <v>-3.19463540182697-6.75448905429922i</v>
      </c>
      <c r="W130" s="181" t="str">
        <f t="shared" ca="1" si="47"/>
        <v>-6.9031063059133-2.85936025441254i</v>
      </c>
      <c r="X130" s="181" t="str">
        <f t="shared" ca="1" si="48"/>
        <v>-7.03509336979576+2.5171966576948i</v>
      </c>
      <c r="Y130" s="181" t="str">
        <f t="shared" ca="1" si="49"/>
        <v>-3.52221439274144+6.58959964692994i</v>
      </c>
      <c r="Z130" s="181" t="str">
        <f t="shared" ca="1" si="50"/>
        <v>1.81551593370929+7.24794589036797i</v>
      </c>
      <c r="AA130" s="181" t="str">
        <f t="shared" ca="1" si="51"/>
        <v>6.21263154110502+4.15114768103006i</v>
      </c>
      <c r="AB130" s="181" t="str">
        <f t="shared" ca="1" si="52"/>
        <v>7.39099672988564-1.09635079882028i</v>
      </c>
      <c r="AC130" s="181" t="str">
        <f t="shared" ca="1" si="53"/>
        <v>4.7401031479022-5.77583239736939i</v>
      </c>
      <c r="AD130" s="181" t="str">
        <f t="shared" ca="1" si="54"/>
        <v>-0.36662720641216-7.46286823056474i</v>
      </c>
      <c r="AE130" s="181" t="str">
        <f t="shared" ca="1" si="55"/>
        <v>-5.28340883025587-5.28340883025613i</v>
      </c>
      <c r="AF130" s="181" t="str">
        <f t="shared" ca="1" si="56"/>
        <v>-7.46286823056473-0.366627206412525i</v>
      </c>
      <c r="AG130" s="181" t="str">
        <f t="shared" ca="1" si="57"/>
        <v>-5.77583239736962+4.74010314790191i</v>
      </c>
      <c r="AH130" s="181" t="str">
        <f t="shared" ca="1" si="58"/>
        <v>-1.09635079882064+7.39099672988559i</v>
      </c>
      <c r="AI130" s="181" t="str">
        <f t="shared" ca="1" si="59"/>
        <v>4.1511476810303+6.21263154110485i</v>
      </c>
      <c r="AJ130" s="181" t="str">
        <f t="shared" ca="1" si="60"/>
        <v>7.24794589036802+1.81551593370907i</v>
      </c>
      <c r="AK130" s="181" t="str">
        <f t="shared" ca="1" si="61"/>
        <v>6.58959964692983-3.52221439274165i</v>
      </c>
      <c r="AL130" s="181" t="str">
        <f t="shared" ca="1" si="62"/>
        <v>2.51719665769465-7.03509336979582i</v>
      </c>
      <c r="AM130" s="181" t="str">
        <f t="shared" ca="1" si="63"/>
        <v>-2.85936025441263-6.90310630591326i</v>
      </c>
      <c r="AN130" s="181" t="str">
        <f t="shared" ca="1" si="64"/>
        <v>-6.75448905429923-3.19463540182696i</v>
      </c>
      <c r="AO130" s="181" t="str">
        <f t="shared" ca="1" si="65"/>
        <v>-7.15013227754898+2.16896891374829i</v>
      </c>
      <c r="AP130" s="181" t="str">
        <f t="shared" ca="1" si="66"/>
        <v>-3.84130806067431+6.40883531683041i</v>
      </c>
      <c r="AQ130" s="181" t="str">
        <f t="shared" ca="1" si="67"/>
        <v>1.45768921676552+7.32829856669198i</v>
      </c>
      <c r="AR130" s="181" t="str">
        <f t="shared" ca="1" si="68"/>
        <v>1.45768921676552+7.32829856669198i</v>
      </c>
      <c r="AS130" s="181" t="str">
        <f t="shared" ca="1" si="69"/>
        <v>7.43588933458221-0.732371175771323i</v>
      </c>
      <c r="AT130" s="181" t="str">
        <f t="shared" ca="1" si="70"/>
        <v>5.0178001491126-5.53628931675538i</v>
      </c>
      <c r="AU130" s="181" t="str">
        <f t="shared" ca="1" si="71"/>
        <v>3.65225823386011E-13-7.4718684233098i</v>
      </c>
      <c r="AV130" s="181" t="str">
        <f t="shared" ca="1" si="72"/>
        <v>-5.01780014911261-5.53628931675537i</v>
      </c>
      <c r="AW130" s="181" t="str">
        <f t="shared" ca="1" si="73"/>
        <v>-7.43588933458221-0.732371175771311i</v>
      </c>
      <c r="AX130" s="181" t="str">
        <f t="shared" ca="1" si="74"/>
        <v>-6.00146099183473+4.45098682302479i</v>
      </c>
      <c r="AY130" s="181" t="str">
        <f t="shared" ca="1" si="75"/>
        <v>-1.45768921676551+7.32829856669198i</v>
      </c>
      <c r="AZ130" s="181" t="str">
        <f t="shared" ca="1" si="76"/>
        <v>3.84130806067432+6.4088353168304i</v>
      </c>
      <c r="BA130" s="181" t="str">
        <f t="shared" ca="1" si="77"/>
        <v>7.15013227754898+2.16896891374827i</v>
      </c>
      <c r="BB130" s="181" t="str">
        <f t="shared" ca="1" si="78"/>
        <v>6.75448905429922-3.19463540182697i</v>
      </c>
      <c r="BC130" s="181" t="str">
        <f t="shared" ca="1" si="79"/>
        <v>2.85936025441261-6.90310630591327i</v>
      </c>
      <c r="BD130" s="181" t="str">
        <f t="shared" ca="1" si="80"/>
        <v>-2.51719665769466-7.03509336979582i</v>
      </c>
      <c r="BE130" s="181" t="str">
        <f t="shared" ca="1" si="81"/>
        <v>-6.58959964692984-3.52221439274164i</v>
      </c>
      <c r="BF130" s="181" t="str">
        <f t="shared" ca="1" si="82"/>
        <v>-7.24794589036802+1.81551593370907i</v>
      </c>
      <c r="BG130" s="181" t="str">
        <f t="shared" ca="1" si="83"/>
        <v>-4.15114768103029+6.21263154110487i</v>
      </c>
      <c r="BH130" s="181" t="str">
        <f t="shared" ca="1" si="84"/>
        <v>1.09635079882067+7.39099672988558i</v>
      </c>
      <c r="BI130" s="181" t="str">
        <f t="shared" ca="1" si="85"/>
        <v>5.77583239736964+4.7401031479019i</v>
      </c>
      <c r="BJ130" s="181" t="str">
        <f t="shared" ca="1" si="86"/>
        <v>7.46286823056473-0.366627206412551i</v>
      </c>
      <c r="BK130" s="181" t="str">
        <f t="shared" ca="1" si="87"/>
        <v>5.28340883025585-5.28340883025615i</v>
      </c>
      <c r="BL130" s="181" t="str">
        <f t="shared" ca="1" si="88"/>
        <v>0.366627206412134-7.46286823056474i</v>
      </c>
      <c r="BM130" s="181" t="str">
        <f t="shared" ca="1" si="89"/>
        <v>-4.74010314790222-5.77583239736937i</v>
      </c>
      <c r="BN130" s="181" t="str">
        <f t="shared" ca="1" si="90"/>
        <v>-7.39099672988565-1.09635079882025i</v>
      </c>
      <c r="BO130" s="181" t="str">
        <f t="shared" ca="1" si="91"/>
        <v>-6.21263154110505+4.15114768103001i</v>
      </c>
      <c r="BP130" s="181" t="str">
        <f t="shared" ca="1" si="92"/>
        <v>-1.81551593370942+7.24794589036793i</v>
      </c>
      <c r="BQ130" s="181" t="str">
        <f t="shared" ca="1" si="93"/>
        <v>3.52221439274133+6.58959964693i</v>
      </c>
      <c r="BR130" s="181" t="str">
        <f t="shared" ca="1" si="94"/>
        <v>7.0350933697957+2.51719665769499i</v>
      </c>
      <c r="BS130" s="181" t="str">
        <f t="shared" ca="1" si="95"/>
        <v>6.90310630591341-2.85936025441229i</v>
      </c>
      <c r="BT130" s="181" t="str">
        <f t="shared" ca="1" si="96"/>
        <v>3.19463540182729-6.75448905429907i</v>
      </c>
      <c r="BU130" s="181" t="str">
        <f t="shared" ca="1" si="97"/>
        <v>-2.16896891374864-7.15013227754887i</v>
      </c>
      <c r="BV130" s="181" t="str">
        <f t="shared" ca="1" si="98"/>
        <v>-6.4088353168306-3.84130806067399i</v>
      </c>
      <c r="BW130" s="181" t="str">
        <f t="shared" ca="1" si="99"/>
        <v>-7.3282985666919+1.4576892167659i</v>
      </c>
      <c r="BX130" s="181" t="str">
        <f t="shared" ca="1" si="100"/>
        <v>-4.45098682302447+6.00146099183496i</v>
      </c>
      <c r="BY130" s="181" t="str">
        <f t="shared" ca="1" si="101"/>
        <v>0.7323711757717+7.43588933458217i</v>
      </c>
      <c r="BZ130" s="181" t="str">
        <f t="shared" ca="1" si="102"/>
        <v>5.53628931675564+5.01780014911232i</v>
      </c>
      <c r="CA130" s="181" t="str">
        <f t="shared" ca="1" si="103"/>
        <v>7.4718684233098-1.28198095313055E-14i</v>
      </c>
      <c r="CB130" s="181" t="str">
        <f t="shared" ca="1" si="104"/>
        <v>5.53628931675561-5.01780014911234i</v>
      </c>
      <c r="CC130" s="181" t="str">
        <f t="shared" ca="1" si="105"/>
        <v>0.732371175771674-7.43588933458217i</v>
      </c>
      <c r="CD130" s="181" t="str">
        <f t="shared" ca="1" si="106"/>
        <v>-4.4509868230245-6.00146099183494i</v>
      </c>
      <c r="CE130" s="181" t="str">
        <f t="shared" ca="1" si="107"/>
        <v>-7.32829856669191-1.45768921676587i</v>
      </c>
      <c r="CF130" s="181" t="str">
        <f t="shared" ca="1" si="108"/>
        <v>-6.40883531683058+3.84130806067401i</v>
      </c>
      <c r="CG130" s="181" t="str">
        <f t="shared" ca="1" si="109"/>
        <v>-2.16896891374862+7.15013227754888i</v>
      </c>
      <c r="CH130" s="181" t="str">
        <f t="shared" ca="1" si="110"/>
        <v>3.19463540182731+6.75448905429906i</v>
      </c>
      <c r="CI130" s="181" t="str">
        <f t="shared" ca="1" si="111"/>
        <v>6.90310630591341+2.85936025441226i</v>
      </c>
      <c r="CJ130" s="181" t="str">
        <f t="shared" ca="1" si="112"/>
        <v>7.03509336979568-2.51719665769501i</v>
      </c>
      <c r="CK130" s="181" t="str">
        <f t="shared" ca="1" si="113"/>
        <v>3.52221439274131-6.58959964693002i</v>
      </c>
      <c r="CL130" s="181" t="str">
        <f t="shared" ca="1" si="114"/>
        <v>-1.81551593370944-7.24794589036792i</v>
      </c>
      <c r="CM130" s="181" t="str">
        <f t="shared" ca="1" si="115"/>
        <v>-6.21263154110506-4.15114768102999i</v>
      </c>
      <c r="CN130" s="181" t="str">
        <f t="shared" ca="1" si="116"/>
        <v>-7.39099672988564+1.09635079882028i</v>
      </c>
      <c r="CO130" s="181" t="str">
        <f t="shared" ca="1" si="117"/>
        <v>-4.7401031479022+5.77583239736939i</v>
      </c>
      <c r="CP130" s="181" t="str">
        <f t="shared" ca="1" si="118"/>
        <v>0.36662720641216+7.46286823056474i</v>
      </c>
      <c r="CQ130" s="181" t="str">
        <f t="shared" ca="1" si="119"/>
        <v>5.28340883025587+5.28340883025613i</v>
      </c>
      <c r="CR130" s="181" t="str">
        <f t="shared" ca="1" si="120"/>
        <v>7.46286823056473+0.366627206412525i</v>
      </c>
      <c r="CS130" s="181" t="str">
        <f t="shared" ca="1" si="121"/>
        <v>5.77583239736962-4.74010314790191i</v>
      </c>
      <c r="CT130" s="181" t="str">
        <f t="shared" ca="1" si="122"/>
        <v>1.09635079882064-7.39099672988559i</v>
      </c>
      <c r="CU130" s="181" t="str">
        <f t="shared" ca="1" si="123"/>
        <v>-4.1511476810303-6.21263154110485i</v>
      </c>
      <c r="CV130" s="181" t="str">
        <f t="shared" ca="1" si="124"/>
        <v>-7.24794589036802-1.81551593370907i</v>
      </c>
      <c r="CW130" s="181" t="str">
        <f t="shared" ca="1" si="125"/>
        <v>-6.58959964692984+3.52221439274164i</v>
      </c>
      <c r="CX130" s="181" t="str">
        <f t="shared" ca="1" si="126"/>
        <v>-2.51719665769461+7.03509336979583i</v>
      </c>
      <c r="CY130" s="181" t="str">
        <f t="shared" ca="1" si="127"/>
        <v>2.85936025441266+6.90310630591325i</v>
      </c>
      <c r="CZ130" s="181" t="str">
        <f t="shared" ca="1" si="128"/>
        <v>6.75448905429924+3.19463540182692i</v>
      </c>
      <c r="DA130" s="181" t="str">
        <f t="shared" ca="1" si="129"/>
        <v>7.15013227754897-2.16896891374832i</v>
      </c>
      <c r="DB130" s="181" t="str">
        <f t="shared" ca="1" si="130"/>
        <v>3.84130806067428-6.40883531683043i</v>
      </c>
      <c r="DC130" s="181" t="str">
        <f t="shared" ca="1" si="131"/>
        <v>-1.45768921676556-7.32829856669197i</v>
      </c>
      <c r="DD130" s="181" t="str">
        <f t="shared" ca="1" si="132"/>
        <v>-6.00146099183476-4.45098682302474i</v>
      </c>
      <c r="DE130" s="181" t="str">
        <f t="shared" ca="1" si="133"/>
        <v>-7.43588933458221+0.732371175771362i</v>
      </c>
      <c r="DF130" s="181" t="str">
        <f t="shared" ca="1" si="134"/>
        <v>-5.01780014911257+5.5362893167554i</v>
      </c>
      <c r="DG130" s="181" t="str">
        <f t="shared" ca="1" si="135"/>
        <v>-3.25860604701015E-13+7.4718684233098i</v>
      </c>
      <c r="DH130" s="181" t="str">
        <f t="shared" ca="1" si="136"/>
        <v>5.01780014911208+5.53628931675584i</v>
      </c>
      <c r="DI130" s="181" t="str">
        <f t="shared" ca="1" si="137"/>
        <v>7.43588933458222+0.732371175771271i</v>
      </c>
      <c r="DJ130" s="181" t="str">
        <f t="shared" ca="1" si="138"/>
        <v>6.0014609918347-4.45098682302482i</v>
      </c>
      <c r="DK130" s="181" t="str">
        <f t="shared" ca="1" si="139"/>
        <v>1.45768921676547-7.32829856669198i</v>
      </c>
      <c r="DL130" s="181" t="str">
        <f t="shared" ca="1" si="140"/>
        <v>-3.84130806067436-6.40883531683038i</v>
      </c>
      <c r="DM130" s="181" t="str">
        <f t="shared" ca="1" si="141"/>
        <v>-7.15013227754899-2.16896891374823i</v>
      </c>
      <c r="DN130" s="181" t="str">
        <f t="shared" ca="1" si="142"/>
        <v>-6.7544890542992+3.194635401827i</v>
      </c>
      <c r="DO130" s="181" t="str">
        <f t="shared" ca="1" si="143"/>
        <v>-2.85936025441257+6.90310630591329i</v>
      </c>
      <c r="DP130" s="181" t="str">
        <f t="shared" ca="1" si="144"/>
        <v>2.51719665769469+7.0350933697958i</v>
      </c>
      <c r="DQ130" s="181" t="str">
        <f t="shared" ca="1" si="145"/>
        <v>6.58959964692985+3.52221439274161i</v>
      </c>
      <c r="DR130" s="181" t="str">
        <f t="shared" ca="1" si="146"/>
        <v>7.247945890368-1.81551593370911i</v>
      </c>
      <c r="DS130" s="181" t="str">
        <f t="shared" ca="1" si="147"/>
        <v>4.15114768103027-6.21263154110487i</v>
      </c>
      <c r="DT130" s="181" t="str">
        <f t="shared" ca="1" si="148"/>
        <v>-1.09635079881994-7.3909967298857i</v>
      </c>
      <c r="DU130" s="181" t="str">
        <f t="shared" ca="1" si="149"/>
        <v>-5.77583239736965-4.74010314790188i</v>
      </c>
      <c r="DV130" s="181" t="str">
        <f t="shared" ca="1" si="150"/>
        <v>-7.46286823056473+0.366627206412564i</v>
      </c>
      <c r="DW130" s="181" t="str">
        <f t="shared" ca="1" si="151"/>
        <v>-5.28340883025585+5.28340883025615i</v>
      </c>
      <c r="DX130" s="181" t="str">
        <f t="shared" ca="1" si="152"/>
        <v>-0.366627206412121+7.46286823056475i</v>
      </c>
      <c r="DY130" s="181" t="str">
        <f t="shared" ca="1" si="153"/>
        <v>4.74010314790223+5.77583239736936i</v>
      </c>
      <c r="DZ130" s="181" t="str">
        <f t="shared" ca="1" si="154"/>
        <v>7.39099672988565+1.09635079882024i</v>
      </c>
      <c r="EA130" s="181" t="str">
        <f t="shared" ca="1" si="155"/>
        <v>6.21263154110504-4.15114768103003i</v>
      </c>
      <c r="EB130" s="181" t="str">
        <f t="shared" ca="1" si="156"/>
        <v>1.8155159337094-7.24794589036794i</v>
      </c>
      <c r="EC130" s="181" t="str">
        <f t="shared" ca="1" si="157"/>
        <v>-3.52221439274134-6.58959964692999i</v>
      </c>
      <c r="ED130" s="181" t="str">
        <f t="shared" ca="1" si="158"/>
        <v>-7.0350933697957-2.51719665769498i</v>
      </c>
      <c r="EE130" s="181" t="str">
        <f t="shared" ca="1" si="159"/>
        <v>-6.90310630591341+2.8593602544123i</v>
      </c>
      <c r="EF130" s="181" t="str">
        <f t="shared" ca="1" si="160"/>
        <v>-3.19463540182727+6.75448905429908i</v>
      </c>
      <c r="EG130" s="181" t="str">
        <f t="shared" ca="1" si="161"/>
        <v>2.16896891374795+7.15013227754908i</v>
      </c>
      <c r="EH130" s="181" t="str">
        <f t="shared" ca="1" si="162"/>
        <v>6.40883531683061+3.84130806067398i</v>
      </c>
      <c r="EI130" s="181" t="str">
        <f t="shared" ca="1" si="163"/>
        <v>7.3282985666919-1.4576892167659i</v>
      </c>
      <c r="EJ130" s="181" t="str">
        <f t="shared" ca="1" si="164"/>
        <v>4.45098682302447-6.00146099183497i</v>
      </c>
      <c r="EK130" s="181" t="str">
        <f t="shared" ca="1" si="165"/>
        <v>-0.732371175771713-7.43588933458217i</v>
      </c>
      <c r="EL130" s="181" t="str">
        <f t="shared" ca="1" si="166"/>
        <v>-5.53628931675564-5.01780014911231i</v>
      </c>
      <c r="EM130" s="181" t="str">
        <f t="shared" ca="1" si="167"/>
        <v>-7.4718684233098+2.56396190626109E-14i</v>
      </c>
      <c r="EN130" s="181"/>
      <c r="EO130" s="181"/>
      <c r="EP130" s="181"/>
    </row>
    <row r="131" spans="1:146" ht="16" thickBot="1">
      <c r="A131" s="215">
        <f t="shared" si="168"/>
        <v>6.0546875000000021E-4</v>
      </c>
      <c r="B131" s="214">
        <v>31</v>
      </c>
      <c r="C131" s="188">
        <f t="shared" si="169"/>
        <v>6200</v>
      </c>
      <c r="D131" s="187">
        <f t="shared" si="170"/>
        <v>38955.748904513435</v>
      </c>
      <c r="E131" s="187" t="str">
        <f t="shared" si="171"/>
        <v>38955.7489045134i</v>
      </c>
      <c r="F131" s="187" t="e">
        <f t="shared" si="172"/>
        <v>#REF!</v>
      </c>
      <c r="G131" s="187" t="str">
        <f t="shared" si="173"/>
        <v>-4.34083476240847-0.693254976191436i</v>
      </c>
      <c r="H131" s="187" t="e">
        <f t="shared" si="38"/>
        <v>#REF!</v>
      </c>
      <c r="I131" s="187" t="e">
        <f t="shared" si="174"/>
        <v>#REF!</v>
      </c>
      <c r="J131" s="213" t="str">
        <f ca="1">IMPRODUCT(1/N_FFT2,AT100)</f>
        <v>0.162552671957453+0.00444024926313867i</v>
      </c>
      <c r="K131" s="212" t="e">
        <f t="shared" si="175"/>
        <v>#REF!</v>
      </c>
      <c r="N131" s="204">
        <f t="shared" ca="1" si="176"/>
        <v>7.5286651978762276</v>
      </c>
      <c r="O131" s="181">
        <f t="shared" ca="1" si="39"/>
        <v>-7.4713348021237724</v>
      </c>
      <c r="P131" s="181" t="str">
        <f t="shared" ca="1" si="40"/>
        <v>-5.41109243619192+5.15178826936943i</v>
      </c>
      <c r="Q131" s="181" t="str">
        <f t="shared" ca="1" si="41"/>
        <v>-0.366601022861684+7.4623352521488i</v>
      </c>
      <c r="R131" s="181" t="str">
        <f t="shared" ca="1" si="42"/>
        <v>4.88007299336266+5.65736080737991i</v>
      </c>
      <c r="S131" s="181" t="str">
        <f t="shared" ca="1" si="43"/>
        <v>7.43535828292802+0.732318871748911i</v>
      </c>
      <c r="T131" s="181" t="str">
        <f t="shared" ca="1" si="44"/>
        <v>5.89000010085661-4.596601194071i</v>
      </c>
      <c r="U131" s="181" t="str">
        <f t="shared" ca="1" si="45"/>
        <v>1.09627250033046-7.3904688843432i</v>
      </c>
      <c r="V131" s="181" t="str">
        <f t="shared" ca="1" si="46"/>
        <v>-4.30205577988812-6.10844986818727i</v>
      </c>
      <c r="W131" s="181" t="str">
        <f t="shared" ca="1" si="47"/>
        <v>-7.32777519888737-1.45758511243666i</v>
      </c>
      <c r="X131" s="181" t="str">
        <f t="shared" ca="1" si="48"/>
        <v>-6.31218384474849+3.99714633651584i</v>
      </c>
      <c r="Y131" s="181" t="str">
        <f t="shared" ca="1" si="49"/>
        <v>-1.81538627433755+7.24742826114013i</v>
      </c>
      <c r="Z131" s="181" t="str">
        <f t="shared" ca="1" si="50"/>
        <v>3.68260741751029+6.50071121754567i</v>
      </c>
      <c r="AA131" s="181" t="str">
        <f t="shared" ca="1" si="51"/>
        <v>7.14962163391207+2.1688140116945i</v>
      </c>
      <c r="AB131" s="181" t="str">
        <f t="shared" ca="1" si="52"/>
        <v>6.67357780762472-3.35919677467765i</v>
      </c>
      <c r="AC131" s="181" t="str">
        <f t="shared" ca="1" si="53"/>
        <v>2.51701688613162-7.03459094193501i</v>
      </c>
      <c r="AD131" s="181" t="str">
        <f t="shared" ca="1" si="54"/>
        <v>-3.02769353258405-6.83036716422877i</v>
      </c>
      <c r="AE131" s="181" t="str">
        <f t="shared" ca="1" si="55"/>
        <v>-6.90261330422128-2.85915604642581i</v>
      </c>
      <c r="AF131" s="181" t="str">
        <f t="shared" ca="1" si="56"/>
        <v>-6.97070156806492+2.68889631157527i</v>
      </c>
      <c r="AG131" s="181" t="str">
        <f t="shared" ca="1" si="57"/>
        <v>-3.19440724937098+6.75400666646043i</v>
      </c>
      <c r="AH131" s="181" t="str">
        <f t="shared" ca="1" si="58"/>
        <v>2.34362130383312+7.09424294126198i</v>
      </c>
      <c r="AI131" s="181" t="str">
        <f t="shared" ca="1" si="59"/>
        <v>6.589129035059+3.52196284545541i</v>
      </c>
      <c r="AJ131" s="181" t="str">
        <f t="shared" ca="1" si="60"/>
        <v>7.20069366183148-1.99270030709232i</v>
      </c>
      <c r="AK131" s="181" t="str">
        <f t="shared" ca="1" si="61"/>
        <v>3.84103372455826-6.40837761467222i</v>
      </c>
      <c r="AL131" s="181" t="str">
        <f t="shared" ca="1" si="62"/>
        <v>-1.63697872077255-7.28979728066314i</v>
      </c>
      <c r="AM131" s="181" t="str">
        <f t="shared" ca="1" si="63"/>
        <v>-6.21218785130448-4.1508512169832i</v>
      </c>
      <c r="AN131" s="181" t="str">
        <f t="shared" ca="1" si="64"/>
        <v>-7.3613391393349+1.27731350933202i</v>
      </c>
      <c r="AO131" s="181" t="str">
        <f t="shared" ca="1" si="65"/>
        <v>-4.45066894525543+6.00103238327913i</v>
      </c>
      <c r="AP131" s="181" t="str">
        <f t="shared" ca="1" si="66"/>
        <v>0.914571137767319+7.41514688724295i</v>
      </c>
      <c r="AQ131" s="181" t="str">
        <f t="shared" ca="1" si="67"/>
        <v>5.77541990261457+4.73976462220535i</v>
      </c>
      <c r="AR131" s="181" t="str">
        <f t="shared" ca="1" si="68"/>
        <v>5.77541990261457+4.73976462220535i</v>
      </c>
      <c r="AS131" s="181" t="str">
        <f t="shared" ca="1" si="69"/>
        <v>5.01744179102662-5.53589392953708i</v>
      </c>
      <c r="AT131" s="181" t="str">
        <f t="shared" ca="1" si="70"/>
        <v>-0.183355734749974-7.46908457576698i</v>
      </c>
      <c r="AU131" s="181" t="str">
        <f t="shared" ca="1" si="71"/>
        <v>-5.28303150309678-5.28303150309676i</v>
      </c>
      <c r="AV131" s="181" t="str">
        <f t="shared" ca="1" si="72"/>
        <v>-7.46908457576698-0.183355734749921i</v>
      </c>
      <c r="AW131" s="181" t="str">
        <f t="shared" ca="1" si="73"/>
        <v>-5.53589392953704+5.01744179102666i</v>
      </c>
      <c r="AX131" s="181" t="str">
        <f t="shared" ca="1" si="74"/>
        <v>-0.54962548422548+7.45109089680939i</v>
      </c>
      <c r="AY131" s="181" t="str">
        <f t="shared" ca="1" si="75"/>
        <v>4.73976462220539+5.77541990261454i</v>
      </c>
      <c r="AZ131" s="181" t="str">
        <f t="shared" ca="1" si="76"/>
        <v>7.41514688724295+0.91457113776729i</v>
      </c>
      <c r="BA131" s="181" t="str">
        <f t="shared" ca="1" si="77"/>
        <v>6.00103238327912-4.45066894525545i</v>
      </c>
      <c r="BB131" s="181" t="str">
        <f t="shared" ca="1" si="78"/>
        <v>1.27731350933196-7.3613391393349i</v>
      </c>
      <c r="BC131" s="181" t="str">
        <f t="shared" ca="1" si="79"/>
        <v>-4.15085121698322-6.21218785130446i</v>
      </c>
      <c r="BD131" s="181" t="str">
        <f t="shared" ca="1" si="80"/>
        <v>-7.28979728066316-1.63697872077249i</v>
      </c>
      <c r="BE131" s="181" t="str">
        <f t="shared" ca="1" si="81"/>
        <v>-6.40837761467219+3.8410337245583i</v>
      </c>
      <c r="BF131" s="181" t="str">
        <f t="shared" ca="1" si="82"/>
        <v>-1.9927003070923+7.20069366183148i</v>
      </c>
      <c r="BG131" s="181" t="str">
        <f t="shared" ca="1" si="83"/>
        <v>3.52196284545544+6.58912903505898i</v>
      </c>
      <c r="BH131" s="181" t="str">
        <f t="shared" ca="1" si="84"/>
        <v>7.094242941262+2.34362130383306i</v>
      </c>
      <c r="BI131" s="181" t="str">
        <f t="shared" ca="1" si="85"/>
        <v>6.75400666646041-3.19440724937104i</v>
      </c>
      <c r="BJ131" s="181" t="str">
        <f t="shared" ca="1" si="86"/>
        <v>2.68889631157526-6.97070156806492i</v>
      </c>
      <c r="BK131" s="181" t="str">
        <f t="shared" ca="1" si="87"/>
        <v>-2.85915604642515-6.90261330422155i</v>
      </c>
      <c r="BL131" s="181" t="str">
        <f t="shared" ca="1" si="88"/>
        <v>-6.83036716422879-3.02769353258401i</v>
      </c>
      <c r="BM131" s="181" t="str">
        <f t="shared" ca="1" si="89"/>
        <v>-7.034590941935+2.51701688613166i</v>
      </c>
      <c r="BN131" s="181" t="str">
        <f t="shared" ca="1" si="90"/>
        <v>-3.35919677467746+6.67357780762481i</v>
      </c>
      <c r="BO131" s="181" t="str">
        <f t="shared" ca="1" si="91"/>
        <v>2.16881401169481+7.14962163391198i</v>
      </c>
      <c r="BP131" s="181" t="str">
        <f t="shared" ca="1" si="92"/>
        <v>6.50071121754554+3.68260741751053i</v>
      </c>
      <c r="BQ131" s="181" t="str">
        <f t="shared" ca="1" si="93"/>
        <v>7.24742826114016-1.81538627433744i</v>
      </c>
      <c r="BR131" s="181" t="str">
        <f t="shared" ca="1" si="94"/>
        <v>3.9971463365158-6.31218384474851i</v>
      </c>
      <c r="BS131" s="181" t="str">
        <f t="shared" ca="1" si="95"/>
        <v>-1.45758511243686-7.32777519888733i</v>
      </c>
      <c r="BT131" s="181" t="str">
        <f t="shared" ca="1" si="96"/>
        <v>-6.10844986818707-4.30205577988841i</v>
      </c>
      <c r="BU131" s="181" t="str">
        <f t="shared" ca="1" si="97"/>
        <v>-7.39046888434323+1.09627250033026i</v>
      </c>
      <c r="BV131" s="181" t="str">
        <f t="shared" ca="1" si="98"/>
        <v>-4.59660119407103+5.89000010085659i</v>
      </c>
      <c r="BW131" s="181" t="str">
        <f t="shared" ca="1" si="99"/>
        <v>0.732318871749026+7.435358282928i</v>
      </c>
      <c r="BX131" s="181" t="str">
        <f t="shared" ca="1" si="100"/>
        <v>5.65736080738009+4.88007299336245i</v>
      </c>
      <c r="BY131" s="181" t="str">
        <f t="shared" ca="1" si="101"/>
        <v>7.46233525214881-0.366601022861447i</v>
      </c>
      <c r="BZ131" s="181" t="str">
        <f t="shared" ca="1" si="102"/>
        <v>5.15178826936954-5.41109243619181i</v>
      </c>
      <c r="CA131" s="181" t="str">
        <f t="shared" ca="1" si="103"/>
        <v>-2.56331633368974E-14-7.47133480212377i</v>
      </c>
      <c r="CB131" s="181" t="str">
        <f t="shared" ca="1" si="104"/>
        <v>-5.15178826936958-5.41109243619178i</v>
      </c>
      <c r="CC131" s="181" t="str">
        <f t="shared" ca="1" si="105"/>
        <v>-7.46233525214881-0.366601022861343i</v>
      </c>
      <c r="CD131" s="181" t="str">
        <f t="shared" ca="1" si="106"/>
        <v>-5.65736080738003+4.88007299336253i</v>
      </c>
      <c r="CE131" s="181" t="str">
        <f t="shared" ca="1" si="107"/>
        <v>-0.732318871748974+7.43535828292801i</v>
      </c>
      <c r="CF131" s="181" t="str">
        <f t="shared" ca="1" si="108"/>
        <v>4.59660119407108+5.89000010085656i</v>
      </c>
      <c r="CG131" s="181" t="str">
        <f t="shared" ca="1" si="109"/>
        <v>7.39046888434324+1.09627250033021i</v>
      </c>
      <c r="CH131" s="181" t="str">
        <f t="shared" ca="1" si="110"/>
        <v>6.10844986818746-4.30205577988785i</v>
      </c>
      <c r="CI131" s="181" t="str">
        <f t="shared" ca="1" si="111"/>
        <v>1.45758511243676-7.32777519888735i</v>
      </c>
      <c r="CJ131" s="181" t="str">
        <f t="shared" ca="1" si="112"/>
        <v>-3.99714633651589-6.31218384474846i</v>
      </c>
      <c r="CK131" s="181" t="str">
        <f t="shared" ca="1" si="113"/>
        <v>-7.24742826114017-1.81538627433739i</v>
      </c>
      <c r="CL131" s="181" t="str">
        <f t="shared" ca="1" si="114"/>
        <v>-6.50071121754587+3.68260741750993i</v>
      </c>
      <c r="CM131" s="181" t="str">
        <f t="shared" ca="1" si="115"/>
        <v>-2.16881401169475+7.14962163391199i</v>
      </c>
      <c r="CN131" s="181" t="str">
        <f t="shared" ca="1" si="116"/>
        <v>3.35919677467755+6.67357780762477i</v>
      </c>
      <c r="CO131" s="181" t="str">
        <f t="shared" ca="1" si="117"/>
        <v>7.03459094193504+2.51701688613156i</v>
      </c>
      <c r="CP131" s="181" t="str">
        <f t="shared" ca="1" si="118"/>
        <v>6.83036716422877-3.02769353258406i</v>
      </c>
      <c r="CQ131" s="181" t="str">
        <f t="shared" ca="1" si="119"/>
        <v>2.85915604642579-6.90261330422129i</v>
      </c>
      <c r="CR131" s="181" t="str">
        <f t="shared" ca="1" si="120"/>
        <v>-2.68889631157531-6.97070156806491i</v>
      </c>
      <c r="CS131" s="181" t="str">
        <f t="shared" ca="1" si="121"/>
        <v>-6.75400666646046-3.19440724937094i</v>
      </c>
      <c r="CT131" s="181" t="str">
        <f t="shared" ca="1" si="122"/>
        <v>-7.09424294126196+2.34362130383316i</v>
      </c>
      <c r="CU131" s="181" t="str">
        <f t="shared" ca="1" si="123"/>
        <v>-3.52196284545535+6.58912903505903i</v>
      </c>
      <c r="CV131" s="181" t="str">
        <f t="shared" ca="1" si="124"/>
        <v>1.99270030709234+7.20069366183147i</v>
      </c>
      <c r="CW131" s="181" t="str">
        <f t="shared" ca="1" si="125"/>
        <v>6.40837761467223+3.84103372455824i</v>
      </c>
      <c r="CX131" s="181" t="str">
        <f t="shared" ca="1" si="126"/>
        <v>7.28979728066313-1.63697872077258i</v>
      </c>
      <c r="CY131" s="181" t="str">
        <f t="shared" ca="1" si="127"/>
        <v>4.15085121698316-6.21218785130451i</v>
      </c>
      <c r="CZ131" s="181" t="str">
        <f t="shared" ca="1" si="128"/>
        <v>-1.27731350933134-7.36133913933502i</v>
      </c>
      <c r="DA131" s="181" t="str">
        <f t="shared" ca="1" si="129"/>
        <v>-6.00103238327918-4.45066894525536i</v>
      </c>
      <c r="DB131" s="181" t="str">
        <f t="shared" ca="1" si="130"/>
        <v>-7.41514688724295+0.914571137767394i</v>
      </c>
      <c r="DC131" s="181" t="str">
        <f t="shared" ca="1" si="131"/>
        <v>-4.73976462220529+5.77541990261462i</v>
      </c>
      <c r="DD131" s="181" t="str">
        <f t="shared" ca="1" si="132"/>
        <v>0.549625484225505+7.45109089680939i</v>
      </c>
      <c r="DE131" s="181" t="str">
        <f t="shared" ca="1" si="133"/>
        <v>5.53589392953707+5.01744179102662i</v>
      </c>
      <c r="DF131" s="181" t="str">
        <f t="shared" ca="1" si="134"/>
        <v>7.46908457576698-0.183355734749973i</v>
      </c>
      <c r="DG131" s="181" t="str">
        <f t="shared" ca="1" si="135"/>
        <v>5.28303150309675-5.2830315030968i</v>
      </c>
      <c r="DH131" s="181" t="str">
        <f t="shared" ca="1" si="136"/>
        <v>0.183355734749896-7.46908457576698i</v>
      </c>
      <c r="DI131" s="181" t="str">
        <f t="shared" ca="1" si="137"/>
        <v>-5.01744179102613-5.53589392953752i</v>
      </c>
      <c r="DJ131" s="181" t="str">
        <f t="shared" ca="1" si="138"/>
        <v>-7.45109089680939-0.549625484225429i</v>
      </c>
      <c r="DK131" s="181" t="str">
        <f t="shared" ca="1" si="139"/>
        <v>-5.7754199026145+4.73976462220543i</v>
      </c>
      <c r="DL131" s="181" t="str">
        <f t="shared" ca="1" si="140"/>
        <v>-0.914571137767215+7.41514688724297i</v>
      </c>
      <c r="DM131" s="181" t="str">
        <f t="shared" ca="1" si="141"/>
        <v>4.45066894525551+6.00103238327907i</v>
      </c>
      <c r="DN131" s="181" t="str">
        <f t="shared" ca="1" si="142"/>
        <v>7.3613391393349+1.27731350933199i</v>
      </c>
      <c r="DO131" s="181" t="str">
        <f t="shared" ca="1" si="143"/>
        <v>6.21218785130446-4.15085121698322i</v>
      </c>
      <c r="DP131" s="181" t="str">
        <f t="shared" ca="1" si="144"/>
        <v>1.63697872077249-7.28979728066316i</v>
      </c>
      <c r="DQ131" s="181" t="str">
        <f t="shared" ca="1" si="145"/>
        <v>-3.8410337245583-6.40837761467219i</v>
      </c>
      <c r="DR131" s="181" t="str">
        <f t="shared" ca="1" si="146"/>
        <v>-7.2006936618313-1.99270030709298i</v>
      </c>
      <c r="DS131" s="181" t="str">
        <f t="shared" ca="1" si="147"/>
        <v>-6.58912903505897+3.52196284545546i</v>
      </c>
      <c r="DT131" s="181" t="str">
        <f t="shared" ca="1" si="148"/>
        <v>-2.34362130383304+7.09424294126201i</v>
      </c>
      <c r="DU131" s="181" t="str">
        <f t="shared" ca="1" si="149"/>
        <v>3.19440724937106+6.7540066664604i</v>
      </c>
      <c r="DV131" s="181" t="str">
        <f t="shared" ca="1" si="150"/>
        <v>6.97070156806495+2.68889631157519i</v>
      </c>
      <c r="DW131" s="181" t="str">
        <f t="shared" ca="1" si="151"/>
        <v>6.90261330422152-2.85915604642522i</v>
      </c>
      <c r="DX131" s="181" t="str">
        <f t="shared" ca="1" si="152"/>
        <v>3.02769353258394-6.83036716422882i</v>
      </c>
      <c r="DY131" s="181" t="str">
        <f t="shared" ca="1" si="153"/>
        <v>-2.51701688613164-7.03459094193501i</v>
      </c>
      <c r="DZ131" s="181" t="str">
        <f t="shared" ca="1" si="154"/>
        <v>-6.67357780762481-3.35919677467748i</v>
      </c>
      <c r="EA131" s="181" t="str">
        <f t="shared" ca="1" si="155"/>
        <v>-7.14962163391197+2.16881401169483i</v>
      </c>
      <c r="EB131" s="181" t="str">
        <f t="shared" ca="1" si="156"/>
        <v>-3.6826074175105+6.50071121754554i</v>
      </c>
      <c r="EC131" s="181" t="str">
        <f t="shared" ca="1" si="157"/>
        <v>1.81538627433747+7.24742826114016i</v>
      </c>
      <c r="ED131" s="181" t="str">
        <f t="shared" ca="1" si="158"/>
        <v>6.31218384474853+3.99714633651578i</v>
      </c>
      <c r="EE131" s="181" t="str">
        <f t="shared" ca="1" si="159"/>
        <v>7.32777519888733-1.45758511243688i</v>
      </c>
      <c r="EF131" s="181" t="str">
        <f t="shared" ca="1" si="160"/>
        <v>4.30205577988835-6.10844986818711i</v>
      </c>
      <c r="EG131" s="181" t="str">
        <f t="shared" ca="1" si="161"/>
        <v>-1.09627250033034-7.39046888434322i</v>
      </c>
      <c r="EH131" s="181" t="str">
        <f t="shared" ca="1" si="162"/>
        <v>-5.89000010085663-4.59660119407097i</v>
      </c>
      <c r="EI131" s="181" t="str">
        <f t="shared" ca="1" si="163"/>
        <v>-7.435358282928+0.732318871749103i</v>
      </c>
      <c r="EJ131" s="181" t="str">
        <f t="shared" ca="1" si="164"/>
        <v>-4.88007299336247+5.65736080738008i</v>
      </c>
      <c r="EK131" s="181" t="str">
        <f t="shared" ca="1" si="165"/>
        <v>0.366601022861419+7.46233525214881i</v>
      </c>
      <c r="EL131" s="181" t="str">
        <f t="shared" ca="1" si="166"/>
        <v>5.41109243619184+5.15178826936952i</v>
      </c>
      <c r="EM131" s="181" t="str">
        <f t="shared" ca="1" si="167"/>
        <v>7.47133480212377-5.12663266737949E-14i</v>
      </c>
      <c r="EN131" s="181"/>
      <c r="EO131" s="181"/>
      <c r="EP131" s="181"/>
    </row>
    <row r="132" spans="1:146" ht="16" thickBot="1">
      <c r="A132" s="215">
        <f t="shared" si="168"/>
        <v>6.2500000000000023E-4</v>
      </c>
      <c r="B132" s="214">
        <v>32</v>
      </c>
      <c r="C132" s="188">
        <f t="shared" si="169"/>
        <v>6400</v>
      </c>
      <c r="D132" s="187">
        <f t="shared" si="170"/>
        <v>40212.385965949354</v>
      </c>
      <c r="E132" s="187" t="str">
        <f t="shared" si="171"/>
        <v>40212.3859659494i</v>
      </c>
      <c r="F132" s="187" t="e">
        <f t="shared" si="172"/>
        <v>#REF!</v>
      </c>
      <c r="G132" s="187" t="str">
        <f t="shared" si="173"/>
        <v>-4.39502772472187-0.657891623131077i</v>
      </c>
      <c r="H132" s="187" t="e">
        <f t="shared" si="38"/>
        <v>#REF!</v>
      </c>
      <c r="I132" s="187" t="e">
        <f t="shared" si="174"/>
        <v>#REF!</v>
      </c>
      <c r="J132" s="213" t="str">
        <f ca="1">IMPRODUCT(1/N_FFT2,AU100)</f>
        <v>0.0381417559007472-0.000401896634890508i</v>
      </c>
      <c r="K132" s="212" t="e">
        <f t="shared" si="175"/>
        <v>#REF!</v>
      </c>
      <c r="N132" s="204">
        <f t="shared" ca="1" si="176"/>
        <v>7.5292396256811278</v>
      </c>
      <c r="O132" s="181">
        <f t="shared" ca="1" si="39"/>
        <v>-7.4707603743188722</v>
      </c>
      <c r="P132" s="181" t="str">
        <f t="shared" ca="1" si="40"/>
        <v>-5.28262532130063+5.28262532130062i</v>
      </c>
      <c r="Q132" s="181" t="str">
        <f t="shared" ca="1" si="41"/>
        <v>2.60840204339031E-14+7.47076037431887i</v>
      </c>
      <c r="R132" s="181" t="str">
        <f t="shared" ca="1" si="42"/>
        <v>5.2826253213006+5.28262532130065i</v>
      </c>
      <c r="S132" s="181" t="str">
        <f t="shared" ca="1" si="43"/>
        <v>7.47076037431887+2.41386927792336E-14i</v>
      </c>
      <c r="T132" s="181" t="str">
        <f t="shared" ca="1" si="44"/>
        <v>5.28262532130064-5.28262532130061i</v>
      </c>
      <c r="U132" s="181" t="str">
        <f t="shared" ca="1" si="45"/>
        <v>1.37235641694097E-15-7.47076037431887i</v>
      </c>
      <c r="V132" s="181" t="str">
        <f t="shared" ca="1" si="46"/>
        <v>-5.28262532130064-5.28262532130061i</v>
      </c>
      <c r="W132" s="181" t="str">
        <f t="shared" ca="1" si="47"/>
        <v>-7.47076037431887+2.47116640169621E-14i</v>
      </c>
      <c r="X132" s="181" t="str">
        <f t="shared" ca="1" si="48"/>
        <v>-5.28262532130065+5.2826253213006i</v>
      </c>
      <c r="Y132" s="181" t="str">
        <f t="shared" ca="1" si="49"/>
        <v>-2.21933651245641E-14+7.47076037431887i</v>
      </c>
      <c r="Z132" s="181" t="str">
        <f t="shared" ca="1" si="50"/>
        <v>5.28262532130062+5.28262532130063i</v>
      </c>
      <c r="AA132" s="181" t="str">
        <f t="shared" ca="1" si="51"/>
        <v>7.47076037431887+2.74471283388195E-15i</v>
      </c>
      <c r="AB132" s="181" t="str">
        <f t="shared" ca="1" si="52"/>
        <v>5.28262532130077-5.28262532130048i</v>
      </c>
      <c r="AC132" s="181" t="str">
        <f t="shared" ca="1" si="53"/>
        <v>-1.82588143037321E-13-7.47076037431887i</v>
      </c>
      <c r="AD132" s="181" t="str">
        <f t="shared" ca="1" si="54"/>
        <v>-5.28262532130049-5.28262532130076i</v>
      </c>
      <c r="AE132" s="181" t="str">
        <f t="shared" ca="1" si="55"/>
        <v>-7.47076037431887+2.08672163471225E-13i</v>
      </c>
      <c r="AF132" s="181" t="str">
        <f t="shared" ca="1" si="56"/>
        <v>-5.28262532130073+5.28262532130052i</v>
      </c>
      <c r="AG132" s="181" t="str">
        <f t="shared" ca="1" si="57"/>
        <v>2.21485447618686E-13+7.47076037431887i</v>
      </c>
      <c r="AH132" s="181" t="str">
        <f t="shared" ca="1" si="58"/>
        <v>5.28262532130053+5.28262532130072i</v>
      </c>
      <c r="AI132" s="181" t="str">
        <f t="shared" ca="1" si="59"/>
        <v>7.47076037431887-2.47569468052589E-13i</v>
      </c>
      <c r="AJ132" s="181" t="str">
        <f t="shared" ca="1" si="60"/>
        <v>5.2826253213007-5.28262532130055i</v>
      </c>
      <c r="AK132" s="181" t="str">
        <f t="shared" ca="1" si="61"/>
        <v>-2.73653488486492E-13-7.47076037431887i</v>
      </c>
      <c r="AL132" s="181" t="str">
        <f t="shared" ca="1" si="62"/>
        <v>-5.28262532130056-5.28262532130069i</v>
      </c>
      <c r="AM132" s="181" t="str">
        <f t="shared" ca="1" si="63"/>
        <v>-7.47076037431887+3.13008245206837E-13i</v>
      </c>
      <c r="AN132" s="181" t="str">
        <f t="shared" ca="1" si="64"/>
        <v>-5.28262532130066+5.28262532130059i</v>
      </c>
      <c r="AO132" s="181" t="str">
        <f t="shared" ca="1" si="65"/>
        <v>3.25821529354299E-13+7.47076037431887i</v>
      </c>
      <c r="AP132" s="181" t="str">
        <f t="shared" ca="1" si="66"/>
        <v>5.2826253213006+5.28262532130065i</v>
      </c>
      <c r="AQ132" s="181" t="str">
        <f t="shared" ca="1" si="67"/>
        <v>7.47076037431887-3.65176286074643E-13i</v>
      </c>
      <c r="AR132" s="181" t="str">
        <f t="shared" ca="1" si="68"/>
        <v>7.47076037431887-3.65176286074643E-13i</v>
      </c>
      <c r="AS132" s="181" t="str">
        <f t="shared" ca="1" si="69"/>
        <v>3.65171661818631E-13-7.47076037431887i</v>
      </c>
      <c r="AT132" s="181" t="str">
        <f t="shared" ca="1" si="70"/>
        <v>-5.28262532130064-5.28262532130061i</v>
      </c>
      <c r="AU132" s="181" t="str">
        <f t="shared" ca="1" si="71"/>
        <v>-7.47076037431887-3.5235837767117E-13i</v>
      </c>
      <c r="AV132" s="181" t="str">
        <f t="shared" ca="1" si="72"/>
        <v>-5.28262532130059+5.28262532130066i</v>
      </c>
      <c r="AW132" s="181" t="str">
        <f t="shared" ca="1" si="73"/>
        <v>-3.13003620950825E-13+7.47076037431887i</v>
      </c>
      <c r="AX132" s="181" t="str">
        <f t="shared" ca="1" si="74"/>
        <v>5.28262532130067+5.28262532130058i</v>
      </c>
      <c r="AY132" s="181" t="str">
        <f t="shared" ca="1" si="75"/>
        <v>7.47076037431887+3.00190336803363E-13i</v>
      </c>
      <c r="AZ132" s="181" t="str">
        <f t="shared" ca="1" si="76"/>
        <v>5.28262532130055-5.2826253213007i</v>
      </c>
      <c r="BA132" s="181" t="str">
        <f t="shared" ca="1" si="77"/>
        <v>2.60835580083018E-13-7.47076037431887i</v>
      </c>
      <c r="BB132" s="181" t="str">
        <f t="shared" ca="1" si="78"/>
        <v>-5.28262532130071-5.28262532130054i</v>
      </c>
      <c r="BC132" s="181" t="str">
        <f t="shared" ca="1" si="79"/>
        <v>-7.47076037431887-2.48022295935557E-13i</v>
      </c>
      <c r="BD132" s="181" t="str">
        <f t="shared" ca="1" si="80"/>
        <v>-5.28262532130053+5.28262532130072i</v>
      </c>
      <c r="BE132" s="181" t="str">
        <f t="shared" ca="1" si="81"/>
        <v>-2.08667539215213E-13+7.47076037431887i</v>
      </c>
      <c r="BF132" s="181" t="str">
        <f t="shared" ca="1" si="82"/>
        <v>5.28262532130076+5.28262532130049i</v>
      </c>
      <c r="BG132" s="181" t="str">
        <f t="shared" ca="1" si="83"/>
        <v>7.47076037431887+1.95854255067751E-13i</v>
      </c>
      <c r="BH132" s="181" t="str">
        <f t="shared" ca="1" si="84"/>
        <v>5.28262532130048-5.28262532130077i</v>
      </c>
      <c r="BI132" s="181" t="str">
        <f t="shared" ca="1" si="85"/>
        <v>1.8304097092029E-13-7.47076037431887i</v>
      </c>
      <c r="BJ132" s="181" t="str">
        <f t="shared" ca="1" si="86"/>
        <v>-5.28262532130078-5.28262532130047i</v>
      </c>
      <c r="BK132" s="181" t="str">
        <f t="shared" ca="1" si="87"/>
        <v>-7.47076037431887-1.17144741627061E-13i</v>
      </c>
      <c r="BL132" s="181" t="str">
        <f t="shared" ca="1" si="88"/>
        <v>-5.28262532130046+5.28262532130079i</v>
      </c>
      <c r="BM132" s="181" t="str">
        <f t="shared" ca="1" si="89"/>
        <v>-1.043314574796E-13+7.47076037431887i</v>
      </c>
      <c r="BN132" s="181" t="str">
        <f t="shared" ca="1" si="90"/>
        <v>5.2826253213008+5.28262532130045i</v>
      </c>
      <c r="BO132" s="181" t="str">
        <f t="shared" ca="1" si="91"/>
        <v>7.47076037431887+9.15181733321389E-14i</v>
      </c>
      <c r="BP132" s="181" t="str">
        <f t="shared" ca="1" si="92"/>
        <v>5.2826253213004-5.28262532130084i</v>
      </c>
      <c r="BQ132" s="181" t="str">
        <f t="shared" ca="1" si="93"/>
        <v>7.87048891846774E-14-7.47076037431887i</v>
      </c>
      <c r="BR132" s="181" t="str">
        <f t="shared" ca="1" si="94"/>
        <v>-5.28262532130085-5.2826253213004i</v>
      </c>
      <c r="BS132" s="181" t="str">
        <f t="shared" ca="1" si="95"/>
        <v>-7.47076037431887-6.58916050372159E-14i</v>
      </c>
      <c r="BT132" s="181" t="str">
        <f t="shared" ca="1" si="96"/>
        <v>-5.28262532130091+5.28262532130034i</v>
      </c>
      <c r="BU132" s="181" t="str">
        <f t="shared" ca="1" si="97"/>
        <v>4.62425601229498E-18+7.47076037431887i</v>
      </c>
      <c r="BV132" s="181" t="str">
        <f t="shared" ca="1" si="98"/>
        <v>5.28262532130034+5.2826253213009i</v>
      </c>
      <c r="BW132" s="181" t="str">
        <f t="shared" ca="1" si="99"/>
        <v>7.47076037431887-1.28179084034737E-14i</v>
      </c>
      <c r="BX132" s="181" t="str">
        <f t="shared" ca="1" si="100"/>
        <v>5.28262532130085-5.2826253213004i</v>
      </c>
      <c r="BY132" s="181" t="str">
        <f t="shared" ca="1" si="101"/>
        <v>-2.5631192550935E-14-7.47076037431887i</v>
      </c>
      <c r="BZ132" s="181" t="str">
        <f t="shared" ca="1" si="102"/>
        <v>-5.2826253213004-5.28262532130084i</v>
      </c>
      <c r="CA132" s="181" t="str">
        <f t="shared" ca="1" si="103"/>
        <v>-7.47076037431887+3.84444766983965E-14i</v>
      </c>
      <c r="CB132" s="181" t="str">
        <f t="shared" ca="1" si="104"/>
        <v>-5.28262532130084+5.28262532130041i</v>
      </c>
      <c r="CC132" s="181" t="str">
        <f t="shared" ca="1" si="105"/>
        <v>1.04340705991624E-13+7.47076037431887i</v>
      </c>
      <c r="CD132" s="181" t="str">
        <f t="shared" ca="1" si="106"/>
        <v>5.28262532130042+5.28262532130083i</v>
      </c>
      <c r="CE132" s="181" t="str">
        <f t="shared" ca="1" si="107"/>
        <v>7.47076037431887-1.17153990139086E-13i</v>
      </c>
      <c r="CF132" s="181" t="str">
        <f t="shared" ca="1" si="108"/>
        <v>5.28262532130082-5.28262532130043i</v>
      </c>
      <c r="CG132" s="181" t="str">
        <f t="shared" ca="1" si="109"/>
        <v>-1.29967274286547E-13-7.47076037431887i</v>
      </c>
      <c r="CH132" s="181" t="str">
        <f t="shared" ca="1" si="110"/>
        <v>-5.28262532130048-5.28262532130077i</v>
      </c>
      <c r="CI132" s="181" t="str">
        <f t="shared" ca="1" si="111"/>
        <v>-7.47076037431887+1.42780558434009E-13i</v>
      </c>
      <c r="CJ132" s="181" t="str">
        <f t="shared" ca="1" si="112"/>
        <v>-5.28262532130076+5.28262532130049i</v>
      </c>
      <c r="CK132" s="181" t="str">
        <f t="shared" ca="1" si="113"/>
        <v>2.08676787727237E-13+7.47076037431887i</v>
      </c>
      <c r="CL132" s="181" t="str">
        <f t="shared" ca="1" si="114"/>
        <v>5.28262532130049+5.28262532130076i</v>
      </c>
      <c r="CM132" s="181" t="str">
        <f t="shared" ca="1" si="115"/>
        <v>7.47076037431887-2.21490071874698E-13i</v>
      </c>
      <c r="CN132" s="181" t="str">
        <f t="shared" ca="1" si="116"/>
        <v>5.28262532130075-5.2826253213005i</v>
      </c>
      <c r="CO132" s="181" t="str">
        <f t="shared" ca="1" si="117"/>
        <v>-2.3430335602216E-13-7.47076037431887i</v>
      </c>
      <c r="CP132" s="181" t="str">
        <f t="shared" ca="1" si="118"/>
        <v>-5.28262532130055-5.2826253213007i</v>
      </c>
      <c r="CQ132" s="181" t="str">
        <f t="shared" ca="1" si="119"/>
        <v>-7.47076037431887+2.47116640169621E-13i</v>
      </c>
      <c r="CR132" s="181" t="str">
        <f t="shared" ca="1" si="120"/>
        <v>-5.28262532130069+5.28262532130056i</v>
      </c>
      <c r="CS132" s="181" t="str">
        <f t="shared" ca="1" si="121"/>
        <v>2.59929924317083E-13+7.47076037431887i</v>
      </c>
      <c r="CT132" s="181" t="str">
        <f t="shared" ca="1" si="122"/>
        <v>5.28262532130057+5.28262532130068i</v>
      </c>
      <c r="CU132" s="181" t="str">
        <f t="shared" ca="1" si="123"/>
        <v>7.47076037431887-3.25826153610311E-13i</v>
      </c>
      <c r="CV132" s="181" t="str">
        <f t="shared" ca="1" si="124"/>
        <v>5.28262532130064-5.28262532130061i</v>
      </c>
      <c r="CW132" s="181" t="str">
        <f t="shared" ca="1" si="125"/>
        <v>-3.91722382903539E-13-7.47076037431887i</v>
      </c>
      <c r="CX132" s="181" t="str">
        <f t="shared" ca="1" si="126"/>
        <v>-5.28262532130058-5.28262532130067i</v>
      </c>
      <c r="CY132" s="181" t="str">
        <f t="shared" ca="1" si="127"/>
        <v>-7.47076037431887-3.91708510135502E-13i</v>
      </c>
      <c r="CZ132" s="181" t="str">
        <f t="shared" ca="1" si="128"/>
        <v>-5.28262532130061+5.28262532130064i</v>
      </c>
      <c r="DA132" s="181" t="str">
        <f t="shared" ca="1" si="129"/>
        <v>-3.25812280842274E-13+7.47076037431887i</v>
      </c>
      <c r="DB132" s="181" t="str">
        <f t="shared" ca="1" si="130"/>
        <v>5.28262532130068+5.28262532130057i</v>
      </c>
      <c r="DC132" s="181" t="str">
        <f t="shared" ca="1" si="131"/>
        <v>7.47076037431887+3.66081941840579E-13i</v>
      </c>
      <c r="DD132" s="181" t="str">
        <f t="shared" ca="1" si="132"/>
        <v>5.2826253213006-5.28262532130065i</v>
      </c>
      <c r="DE132" s="181" t="str">
        <f t="shared" ca="1" si="133"/>
        <v>3.00185712547351E-13-7.47076037431887i</v>
      </c>
      <c r="DF132" s="181" t="str">
        <f t="shared" ca="1" si="134"/>
        <v>-5.2826253213007-5.28262532130055i</v>
      </c>
      <c r="DG132" s="181" t="str">
        <f t="shared" ca="1" si="135"/>
        <v>-7.47076037431887-2.34289483254123E-13i</v>
      </c>
      <c r="DH132" s="181" t="str">
        <f t="shared" ca="1" si="136"/>
        <v>-5.28262532130058+5.28262532130067i</v>
      </c>
      <c r="DI132" s="181" t="str">
        <f t="shared" ca="1" si="137"/>
        <v>-2.74559144252428E-13+7.47076037431887i</v>
      </c>
      <c r="DJ132" s="181" t="str">
        <f t="shared" ca="1" si="138"/>
        <v>5.28262532130072+5.28262532130053i</v>
      </c>
      <c r="DK132" s="181" t="str">
        <f t="shared" ca="1" si="139"/>
        <v>7.47076037431887+2.086629149592E-13i</v>
      </c>
      <c r="DL132" s="181" t="str">
        <f t="shared" ca="1" si="140"/>
        <v>5.28262532130049-5.28262532130076i</v>
      </c>
      <c r="DM132" s="181" t="str">
        <f t="shared" ca="1" si="141"/>
        <v>2.48932575957505E-13-7.47076037431887i</v>
      </c>
      <c r="DN132" s="181" t="str">
        <f t="shared" ca="1" si="142"/>
        <v>-5.28262532130073-5.28262532130052i</v>
      </c>
      <c r="DO132" s="181" t="str">
        <f t="shared" ca="1" si="143"/>
        <v>-7.47076037431887-1.83036346664277E-13i</v>
      </c>
      <c r="DP132" s="181" t="str">
        <f t="shared" ca="1" si="144"/>
        <v>-5.28262532130047+5.28262532130078i</v>
      </c>
      <c r="DQ132" s="181" t="str">
        <f t="shared" ca="1" si="145"/>
        <v>-1.17140117371049E-13+7.47076037431887i</v>
      </c>
      <c r="DR132" s="181" t="str">
        <f t="shared" ca="1" si="146"/>
        <v>5.28262532130076+5.28262532130049i</v>
      </c>
      <c r="DS132" s="181" t="str">
        <f t="shared" ca="1" si="147"/>
        <v>7.47076037431887+1.57409778369355E-13i</v>
      </c>
      <c r="DT132" s="181" t="str">
        <f t="shared" ca="1" si="148"/>
        <v>5.28262532130045-5.2826253213008i</v>
      </c>
      <c r="DU132" s="181" t="str">
        <f t="shared" ca="1" si="149"/>
        <v>9.15135490761266E-14-7.47076037431887i</v>
      </c>
      <c r="DV132" s="181" t="str">
        <f t="shared" ca="1" si="150"/>
        <v>-5.28262532130084-5.2826253213004i</v>
      </c>
      <c r="DW132" s="181" t="str">
        <f t="shared" ca="1" si="151"/>
        <v>-7.47076037431887-1.31783210074432E-13i</v>
      </c>
      <c r="DX132" s="181" t="str">
        <f t="shared" ca="1" si="152"/>
        <v>-5.28262532130043+5.28262532130081i</v>
      </c>
      <c r="DY132" s="181" t="str">
        <f t="shared" ca="1" si="153"/>
        <v>-6.58869807812036E-14+7.47076037431887i</v>
      </c>
      <c r="DZ132" s="181" t="str">
        <f t="shared" ca="1" si="154"/>
        <v>5.28262532130087+5.28262532130038i</v>
      </c>
      <c r="EA132" s="181" t="str">
        <f t="shared" ca="1" si="155"/>
        <v>7.47076037431887-9.24851202458998E-18i</v>
      </c>
      <c r="EB132" s="181" t="str">
        <f t="shared" ca="1" si="156"/>
        <v>5.28262532130087-5.28262532130038i</v>
      </c>
      <c r="EC132" s="181" t="str">
        <f t="shared" ca="1" si="157"/>
        <v>4.02604124862808E-14-7.47076037431887i</v>
      </c>
      <c r="ED132" s="181" t="str">
        <f t="shared" ca="1" si="158"/>
        <v>-5.28262532130036-5.28262532130089i</v>
      </c>
      <c r="EE132" s="181" t="str">
        <f t="shared" ca="1" si="159"/>
        <v>-7.47076037431887+2.56358168069473E-14i</v>
      </c>
      <c r="EF132" s="181" t="str">
        <f t="shared" ca="1" si="160"/>
        <v>-5.28262532130084+5.2826253213004i</v>
      </c>
      <c r="EG132" s="181" t="str">
        <f t="shared" ca="1" si="161"/>
        <v>9.15320461001754E-14+7.47076037431887i</v>
      </c>
      <c r="EH132" s="181" t="str">
        <f t="shared" ca="1" si="162"/>
        <v>5.28262532130037+5.28262532130087i</v>
      </c>
      <c r="EI132" s="181" t="str">
        <f t="shared" ca="1" si="163"/>
        <v>7.47076037431887-5.12623851018701E-14i</v>
      </c>
      <c r="EJ132" s="181" t="str">
        <f t="shared" ca="1" si="164"/>
        <v>5.28262532130083-5.28262532130042i</v>
      </c>
      <c r="EK132" s="181" t="str">
        <f t="shared" ca="1" si="165"/>
        <v>-1.17158614395098E-13-7.47076037431887i</v>
      </c>
      <c r="EL132" s="181" t="str">
        <f t="shared" ca="1" si="166"/>
        <v>-5.28262532130047-5.28262532130078i</v>
      </c>
      <c r="EM132" s="181" t="str">
        <f t="shared" ca="1" si="167"/>
        <v>-7.47076037431887-2.89575597476615E-12i</v>
      </c>
      <c r="EN132" s="181"/>
      <c r="EO132" s="181"/>
      <c r="EP132" s="181"/>
    </row>
    <row r="133" spans="1:146" ht="16" thickBot="1">
      <c r="A133" s="215">
        <f t="shared" si="168"/>
        <v>6.4453125000000025E-4</v>
      </c>
      <c r="B133" s="214">
        <v>33</v>
      </c>
      <c r="C133" s="188">
        <f t="shared" si="169"/>
        <v>6600</v>
      </c>
      <c r="D133" s="187">
        <f t="shared" si="170"/>
        <v>41469.023027385272</v>
      </c>
      <c r="E133" s="187" t="str">
        <f t="shared" si="171"/>
        <v>41469.0230273853i</v>
      </c>
      <c r="F133" s="187"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18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187"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187" t="e">
        <f t="shared" si="174"/>
        <v>#REF!</v>
      </c>
      <c r="J133" s="213" t="str">
        <f ca="1">IMPRODUCT(1/N_FFT2,AV100)</f>
        <v>-0.0945974380578398-0.00444113099499559i</v>
      </c>
      <c r="K133" s="212" t="e">
        <f t="shared" si="175"/>
        <v>#REF!</v>
      </c>
      <c r="N133" s="204">
        <f t="shared" ca="1" si="176"/>
        <v>7.5298586194132238</v>
      </c>
      <c r="O133" s="181">
        <f t="shared" ca="1" si="39"/>
        <v>-7.4701413805867762</v>
      </c>
      <c r="P133" s="181" t="str">
        <f t="shared" ca="1" si="40"/>
        <v>-5.15096535683271+5.41022810412502i</v>
      </c>
      <c r="Q133" s="181" t="str">
        <f t="shared" ca="1" si="41"/>
        <v>0.366542464442422+7.4611432681403i</v>
      </c>
      <c r="R133" s="181" t="str">
        <f t="shared" ca="1" si="42"/>
        <v>5.65645713803449+4.87929348282449i</v>
      </c>
      <c r="S133" s="181" t="str">
        <f t="shared" ca="1" si="43"/>
        <v>7.43417060804192-0.732201895982599i</v>
      </c>
      <c r="T133" s="181" t="str">
        <f t="shared" ca="1" si="44"/>
        <v>4.59586696344058-5.88905927125125i</v>
      </c>
      <c r="U133" s="181" t="str">
        <f t="shared" ca="1" si="45"/>
        <v>-1.09609738902212-7.38928837979232i</v>
      </c>
      <c r="V133" s="181" t="str">
        <f t="shared" ca="1" si="46"/>
        <v>-6.10747414486296-4.30136859799128i</v>
      </c>
      <c r="W133" s="181" t="str">
        <f t="shared" ca="1" si="47"/>
        <v>-7.32660470861057+1.45735228744469i</v>
      </c>
      <c r="X133" s="181" t="str">
        <f t="shared" ca="1" si="48"/>
        <v>-3.99650785883402+6.31117557830811i</v>
      </c>
      <c r="Y133" s="181" t="str">
        <f t="shared" ca="1" si="49"/>
        <v>1.81509629655775+7.24627060495103i</v>
      </c>
      <c r="Z133" s="181" t="str">
        <f t="shared" ca="1" si="50"/>
        <v>6.49967283699141+3.68201918219215i</v>
      </c>
      <c r="AA133" s="181" t="str">
        <f t="shared" ca="1" si="51"/>
        <v>7.14847960070578-2.16846757970881i</v>
      </c>
      <c r="AB133" s="181" t="str">
        <f t="shared" ca="1" si="52"/>
        <v>3.35866019883379-6.67251181450619i</v>
      </c>
      <c r="AC133" s="181" t="str">
        <f t="shared" ca="1" si="53"/>
        <v>-2.51661483452531-7.03346728296948i</v>
      </c>
      <c r="AD133" s="181" t="str">
        <f t="shared" ca="1" si="54"/>
        <v>-6.82927612661713-3.02720990887189i</v>
      </c>
      <c r="AE133" s="181" t="str">
        <f t="shared" ca="1" si="55"/>
        <v>-6.90151072648972+2.85869934377546i</v>
      </c>
      <c r="AF133" s="181" t="str">
        <f t="shared" ca="1" si="56"/>
        <v>-2.68846680508792+6.96958811436481i</v>
      </c>
      <c r="AG133" s="181" t="str">
        <f t="shared" ca="1" si="57"/>
        <v>3.19389699591396+6.75292782616893i</v>
      </c>
      <c r="AH133" s="181" t="str">
        <f t="shared" ca="1" si="58"/>
        <v>7.09310975388143+2.3432469492879i</v>
      </c>
      <c r="AI133" s="181" t="str">
        <f t="shared" ca="1" si="59"/>
        <v>6.58807653122795-3.52140027043766i</v>
      </c>
      <c r="AJ133" s="181" t="str">
        <f t="shared" ca="1" si="60"/>
        <v>1.99238200634356-7.19954347071766i</v>
      </c>
      <c r="AK133" s="181" t="str">
        <f t="shared" ca="1" si="61"/>
        <v>-3.84042018327094-6.40735398287625i</v>
      </c>
      <c r="AL133" s="181" t="str">
        <f t="shared" ca="1" si="62"/>
        <v>-7.28863285672742-1.63671724063392i</v>
      </c>
      <c r="AM133" s="181" t="str">
        <f t="shared" ca="1" si="63"/>
        <v>-6.21119555756187+4.15018818750169i</v>
      </c>
      <c r="AN133" s="181" t="str">
        <f t="shared" ca="1" si="64"/>
        <v>-1.27710947973134+7.36016328777665i</v>
      </c>
      <c r="AO133" s="181" t="str">
        <f t="shared" ca="1" si="65"/>
        <v>4.4499580248758+6.00007381811244i</v>
      </c>
      <c r="AP133" s="181" t="str">
        <f t="shared" ca="1" si="66"/>
        <v>7.41396244079133+0.914425050231253i</v>
      </c>
      <c r="AQ133" s="181" t="str">
        <f t="shared" ca="1" si="67"/>
        <v>5.77449737529122-4.73900752359707i</v>
      </c>
      <c r="AR133" s="181" t="str">
        <f t="shared" ca="1" si="68"/>
        <v>5.77449737529122-4.73900752359707i</v>
      </c>
      <c r="AS133" s="181" t="str">
        <f t="shared" ca="1" si="69"/>
        <v>-5.01664033810655-5.5350096625062i</v>
      </c>
      <c r="AT133" s="181" t="str">
        <f t="shared" ca="1" si="70"/>
        <v>-7.46789151366624-0.183326446719258i</v>
      </c>
      <c r="AU133" s="181" t="str">
        <f t="shared" ca="1" si="71"/>
        <v>-5.28218762663511+5.28218762663518i</v>
      </c>
      <c r="AV133" s="181" t="str">
        <f t="shared" ca="1" si="72"/>
        <v>0.183326446719335+7.46789151366624i</v>
      </c>
      <c r="AW133" s="181" t="str">
        <f t="shared" ca="1" si="73"/>
        <v>5.53500966250625+5.01664033810649i</v>
      </c>
      <c r="AX133" s="181" t="str">
        <f t="shared" ca="1" si="74"/>
        <v>7.4499007088998-0.54953769069031i</v>
      </c>
      <c r="AY133" s="181" t="str">
        <f t="shared" ca="1" si="75"/>
        <v>4.73900752359701-5.77449737529128i</v>
      </c>
      <c r="AZ133" s="181" t="str">
        <f t="shared" ca="1" si="76"/>
        <v>-0.914425050231335-7.41396244079131i</v>
      </c>
      <c r="BA133" s="181" t="str">
        <f t="shared" ca="1" si="77"/>
        <v>-6.0000738181125-4.44995802487572i</v>
      </c>
      <c r="BB133" s="181" t="str">
        <f t="shared" ca="1" si="78"/>
        <v>-7.36016328777665+1.27710947973141i</v>
      </c>
      <c r="BC133" s="181" t="str">
        <f t="shared" ca="1" si="79"/>
        <v>-4.15018818750222+6.21119555756152i</v>
      </c>
      <c r="BD133" s="181" t="str">
        <f t="shared" ca="1" si="80"/>
        <v>1.63671724063399+7.28863285672741i</v>
      </c>
      <c r="BE133" s="181" t="str">
        <f t="shared" ca="1" si="81"/>
        <v>6.4073539828763+3.84042018327085i</v>
      </c>
      <c r="BF133" s="181" t="str">
        <f t="shared" ca="1" si="82"/>
        <v>7.19954347071763-1.99238200634366i</v>
      </c>
      <c r="BG133" s="181" t="str">
        <f t="shared" ca="1" si="83"/>
        <v>3.52140027043759-6.58807653122799i</v>
      </c>
      <c r="BH133" s="181" t="str">
        <f t="shared" ca="1" si="84"/>
        <v>-2.343246949288-7.09310975388139i</v>
      </c>
      <c r="BI133" s="181" t="str">
        <f t="shared" ca="1" si="85"/>
        <v>-6.75292782616865-3.19389699591457i</v>
      </c>
      <c r="BJ133" s="181" t="str">
        <f t="shared" ca="1" si="86"/>
        <v>-6.96958811436478+2.68846680508801i</v>
      </c>
      <c r="BK133" s="181" t="str">
        <f t="shared" ca="1" si="87"/>
        <v>-2.85869934377538+6.90151072648975i</v>
      </c>
      <c r="BL133" s="181" t="str">
        <f t="shared" ca="1" si="88"/>
        <v>3.02720990887195+6.82927612661711i</v>
      </c>
      <c r="BM133" s="181" t="str">
        <f t="shared" ca="1" si="89"/>
        <v>7.03346728296951+2.51661483452523i</v>
      </c>
      <c r="BN133" s="181" t="str">
        <f t="shared" ca="1" si="90"/>
        <v>6.67251181450649-3.35866019883319i</v>
      </c>
      <c r="BO133" s="181" t="str">
        <f t="shared" ca="1" si="91"/>
        <v>2.16846757970857-7.14847960070585i</v>
      </c>
      <c r="BP133" s="181" t="str">
        <f t="shared" ca="1" si="92"/>
        <v>-3.68201918219222-6.49967283699137i</v>
      </c>
      <c r="BQ133" s="181" t="str">
        <f t="shared" ca="1" si="93"/>
        <v>-7.246270604951-1.81509629655784i</v>
      </c>
      <c r="BR133" s="181" t="str">
        <f t="shared" ca="1" si="94"/>
        <v>-6.31117557830819+3.99650785883391i</v>
      </c>
      <c r="BS133" s="181" t="str">
        <f t="shared" ca="1" si="95"/>
        <v>-1.45735228744498+7.32660470861051i</v>
      </c>
      <c r="BT133" s="181" t="str">
        <f t="shared" ca="1" si="96"/>
        <v>4.30136859799154+6.10747414486277i</v>
      </c>
      <c r="BU133" s="181" t="str">
        <f t="shared" ca="1" si="97"/>
        <v>7.38928837979234+1.09609738902197i</v>
      </c>
      <c r="BV133" s="181" t="str">
        <f t="shared" ca="1" si="98"/>
        <v>5.88905927125124-4.59586696344061i</v>
      </c>
      <c r="BW133" s="181" t="str">
        <f t="shared" ca="1" si="99"/>
        <v>0.732201895982735-7.4341706080419i</v>
      </c>
      <c r="BX133" s="181" t="str">
        <f t="shared" ca="1" si="100"/>
        <v>-4.87929348282432-5.65645713803465i</v>
      </c>
      <c r="BY133" s="181" t="str">
        <f t="shared" ca="1" si="101"/>
        <v>-7.46114326814029-0.366542464442772i</v>
      </c>
      <c r="BZ133" s="181" t="str">
        <f t="shared" ca="1" si="102"/>
        <v>-5.41022810412487+5.15096535683286i</v>
      </c>
      <c r="CA133" s="181" t="str">
        <f t="shared" ca="1" si="103"/>
        <v>1.04332060788221E-13+7.47014138058678i</v>
      </c>
      <c r="CB133" s="181" t="str">
        <f t="shared" ca="1" si="104"/>
        <v>5.41022810412498+5.15096535683275i</v>
      </c>
      <c r="CC133" s="181" t="str">
        <f t="shared" ca="1" si="105"/>
        <v>7.46114326814032-0.366542464442185i</v>
      </c>
      <c r="CD133" s="181" t="str">
        <f t="shared" ca="1" si="106"/>
        <v>4.87929348282476-5.65645713803426i</v>
      </c>
      <c r="CE133" s="181" t="str">
        <f t="shared" ca="1" si="107"/>
        <v>-0.732201895982891-7.43417060804189i</v>
      </c>
      <c r="CF133" s="181" t="str">
        <f t="shared" ca="1" si="108"/>
        <v>-5.88905927125136-4.59586696344044i</v>
      </c>
      <c r="CG133" s="181" t="str">
        <f t="shared" ca="1" si="109"/>
        <v>-7.38928837979232+1.09609738902212i</v>
      </c>
      <c r="CH133" s="181" t="str">
        <f t="shared" ca="1" si="110"/>
        <v>-4.30136859799137+6.10747414486289i</v>
      </c>
      <c r="CI133" s="181" t="str">
        <f t="shared" ca="1" si="111"/>
        <v>1.45735228744441+7.32660470861063i</v>
      </c>
      <c r="CJ133" s="181" t="str">
        <f t="shared" ca="1" si="112"/>
        <v>6.31117557830787+3.9965078588344i</v>
      </c>
      <c r="CK133" s="181" t="str">
        <f t="shared" ca="1" si="113"/>
        <v>7.24627060495096-1.81509629655799i</v>
      </c>
      <c r="CL133" s="181" t="str">
        <f t="shared" ca="1" si="114"/>
        <v>3.68201918219209-6.49967283699144i</v>
      </c>
      <c r="CM133" s="181" t="str">
        <f t="shared" ca="1" si="115"/>
        <v>-2.16846757970877-7.14847960070579i</v>
      </c>
      <c r="CN133" s="181" t="str">
        <f t="shared" ca="1" si="116"/>
        <v>-6.67251181450623-3.35866019883372i</v>
      </c>
      <c r="CO133" s="181" t="str">
        <f t="shared" ca="1" si="117"/>
        <v>-7.03346728296971+2.51661483452467i</v>
      </c>
      <c r="CP133" s="181" t="str">
        <f t="shared" ca="1" si="118"/>
        <v>-3.0272099088718+6.82927612661717i</v>
      </c>
      <c r="CQ133" s="181" t="str">
        <f t="shared" ca="1" si="119"/>
        <v>2.85869934377557+6.90151072648967i</v>
      </c>
      <c r="CR133" s="181" t="str">
        <f t="shared" ca="1" si="120"/>
        <v>6.96958811436483+2.68846680508787i</v>
      </c>
      <c r="CS133" s="181" t="str">
        <f t="shared" ca="1" si="121"/>
        <v>6.75292782616889-3.19389699591404i</v>
      </c>
      <c r="CT133" s="181" t="str">
        <f t="shared" ca="1" si="122"/>
        <v>2.3432469492885-7.09310975388123i</v>
      </c>
      <c r="CU133" s="181" t="str">
        <f t="shared" ca="1" si="123"/>
        <v>-3.52140027043777-6.58807653122789i</v>
      </c>
      <c r="CV133" s="181" t="str">
        <f t="shared" ca="1" si="124"/>
        <v>-7.19954347071768-1.99238200634351i</v>
      </c>
      <c r="CW133" s="181" t="str">
        <f t="shared" ca="1" si="125"/>
        <v>-6.40735398287619+3.84042018327103i</v>
      </c>
      <c r="CX133" s="181" t="str">
        <f t="shared" ca="1" si="126"/>
        <v>-1.63671724063379+7.28863285672745i</v>
      </c>
      <c r="CY133" s="181" t="str">
        <f t="shared" ca="1" si="127"/>
        <v>4.15018818750173+6.21119555756185i</v>
      </c>
      <c r="CZ133" s="181" t="str">
        <f t="shared" ca="1" si="128"/>
        <v>7.36016328777667+1.27710947973125i</v>
      </c>
      <c r="DA133" s="181" t="str">
        <f t="shared" ca="1" si="129"/>
        <v>6.00007381811238-4.44995802487588i</v>
      </c>
      <c r="DB133" s="181" t="str">
        <f t="shared" ca="1" si="130"/>
        <v>0.914425050231201-7.41396244079133i</v>
      </c>
      <c r="DC133" s="181" t="str">
        <f t="shared" ca="1" si="131"/>
        <v>-4.73900752359713-5.77449737529118i</v>
      </c>
      <c r="DD133" s="181" t="str">
        <f t="shared" ca="1" si="132"/>
        <v>-7.44990070889975-0.549537690690869i</v>
      </c>
      <c r="DE133" s="181" t="str">
        <f t="shared" ca="1" si="133"/>
        <v>-5.53500966250661+5.0166403381061i</v>
      </c>
      <c r="DF133" s="181" t="str">
        <f t="shared" ca="1" si="134"/>
        <v>-0.183326446719207+7.46789151366624i</v>
      </c>
      <c r="DG133" s="181" t="str">
        <f t="shared" ca="1" si="135"/>
        <v>5.28218762663524+5.28218762663505i</v>
      </c>
      <c r="DH133" s="181" t="str">
        <f t="shared" ca="1" si="136"/>
        <v>7.46789151366623-0.183326446719467i</v>
      </c>
      <c r="DI133" s="181" t="str">
        <f t="shared" ca="1" si="137"/>
        <v>5.01664033810646-5.53500966250629i</v>
      </c>
      <c r="DJ133" s="181" t="str">
        <f t="shared" ca="1" si="138"/>
        <v>-0.549537690690386-7.44990070889979i</v>
      </c>
      <c r="DK133" s="181" t="str">
        <f t="shared" ca="1" si="139"/>
        <v>-5.77449737529134-4.73900752359693i</v>
      </c>
      <c r="DL133" s="181" t="str">
        <f t="shared" ca="1" si="140"/>
        <v>-7.4139624407913+0.914425050231462i</v>
      </c>
      <c r="DM133" s="181" t="str">
        <f t="shared" ca="1" si="141"/>
        <v>-4.44995802487567+6.00007381811253i</v>
      </c>
      <c r="DN133" s="181" t="str">
        <f t="shared" ca="1" si="142"/>
        <v>1.27710947973152+7.36016328777662i</v>
      </c>
      <c r="DO133" s="181" t="str">
        <f t="shared" ca="1" si="143"/>
        <v>6.21119555756158+4.15018818750213i</v>
      </c>
      <c r="DP133" s="181" t="str">
        <f t="shared" ca="1" si="144"/>
        <v>7.2886328567274-1.63671724063404i</v>
      </c>
      <c r="DQ133" s="181" t="str">
        <f t="shared" ca="1" si="145"/>
        <v>3.84042018327081-6.40735398287633i</v>
      </c>
      <c r="DR133" s="181" t="str">
        <f t="shared" ca="1" si="146"/>
        <v>-1.99238200634376-7.19954347071761i</v>
      </c>
      <c r="DS133" s="181" t="str">
        <f t="shared" ca="1" si="147"/>
        <v>-6.58807653122801-3.52140027043754i</v>
      </c>
      <c r="DT133" s="181" t="str">
        <f t="shared" ca="1" si="148"/>
        <v>-7.09310975388138+2.34324694928805i</v>
      </c>
      <c r="DU133" s="181" t="str">
        <f t="shared" ca="1" si="149"/>
        <v>-3.19389699591447+6.75292782616869i</v>
      </c>
      <c r="DV133" s="181" t="str">
        <f t="shared" ca="1" si="150"/>
        <v>2.68846680508811+6.96958811436474i</v>
      </c>
      <c r="DW133" s="181" t="str">
        <f t="shared" ca="1" si="151"/>
        <v>6.90151072648978+2.85869934377533i</v>
      </c>
      <c r="DX133" s="181" t="str">
        <f t="shared" ca="1" si="152"/>
        <v>6.82927612661707-3.02720990887204i</v>
      </c>
      <c r="DY133" s="181" t="str">
        <f t="shared" ca="1" si="153"/>
        <v>2.51661483452512-7.03346728296954i</v>
      </c>
      <c r="DZ133" s="181" t="str">
        <f t="shared" ca="1" si="154"/>
        <v>-3.35866019883324-6.67251181450647i</v>
      </c>
      <c r="EA133" s="181" t="str">
        <f t="shared" ca="1" si="155"/>
        <v>-7.14847960070587-2.16846757970853i</v>
      </c>
      <c r="EB133" s="181" t="str">
        <f t="shared" ca="1" si="156"/>
        <v>-6.49967283699132+3.68201918219231i</v>
      </c>
      <c r="EC133" s="181" t="str">
        <f t="shared" ca="1" si="157"/>
        <v>-1.81509629655768+7.24627060495104i</v>
      </c>
      <c r="ED133" s="181" t="str">
        <f t="shared" ca="1" si="158"/>
        <v>3.99650785883396+6.31117557830816i</v>
      </c>
      <c r="EE133" s="181" t="str">
        <f t="shared" ca="1" si="159"/>
        <v>7.32660470861054+1.45735228744489i</v>
      </c>
      <c r="EF133" s="181" t="str">
        <f t="shared" ca="1" si="160"/>
        <v>6.10747414486313-4.30136859799102i</v>
      </c>
      <c r="EG133" s="181" t="str">
        <f t="shared" ca="1" si="161"/>
        <v>1.09609738902191-7.38928837979235i</v>
      </c>
      <c r="EH133" s="181" t="str">
        <f t="shared" ca="1" si="162"/>
        <v>-4.59586696344065-5.8890592712512i</v>
      </c>
      <c r="EI133" s="181" t="str">
        <f t="shared" ca="1" si="163"/>
        <v>-7.43417060804214-0.732201895980413i</v>
      </c>
      <c r="EJ133" s="181" t="str">
        <f t="shared" ca="1" si="164"/>
        <v>-5.65645713803606+4.87929348282266i</v>
      </c>
      <c r="EK133" s="181" t="str">
        <f t="shared" ca="1" si="165"/>
        <v>-0.366542464441979+7.46114326814032i</v>
      </c>
      <c r="EL133" s="181" t="str">
        <f t="shared" ca="1" si="166"/>
        <v>5.15096535683509+5.41022810412275i</v>
      </c>
      <c r="EM133" s="181" t="str">
        <f t="shared" ca="1" si="167"/>
        <v>7.47014138058678+1.27753519248508E-12i</v>
      </c>
      <c r="EN133" s="181"/>
      <c r="EO133" s="181"/>
      <c r="EP133" s="181"/>
    </row>
    <row r="134" spans="1:146" ht="16" thickBot="1">
      <c r="A134" s="215">
        <f t="shared" si="168"/>
        <v>6.6406250000000026E-4</v>
      </c>
      <c r="B134" s="214">
        <v>34</v>
      </c>
      <c r="C134" s="188">
        <f t="shared" si="169"/>
        <v>6800</v>
      </c>
      <c r="D134" s="187">
        <f t="shared" si="170"/>
        <v>42725.660088821183</v>
      </c>
      <c r="E134" s="187" t="str">
        <f t="shared" si="171"/>
        <v>42725.6600888212i</v>
      </c>
      <c r="F134" s="187" t="e">
        <f t="shared" si="177"/>
        <v>#REF!</v>
      </c>
      <c r="G134" s="187" t="str">
        <f t="shared" si="178"/>
        <v>-4.49672251250141-0.580083273463175i</v>
      </c>
      <c r="H134" s="187" t="e">
        <f t="shared" si="179"/>
        <v>#REF!</v>
      </c>
      <c r="I134" s="187" t="e">
        <f t="shared" si="174"/>
        <v>#REF!</v>
      </c>
      <c r="J134" s="213" t="str">
        <f ca="1">IMPRODUCT(1/N_FFT2,AW100)</f>
        <v>0.0202764021945553+0.000393556888890781i</v>
      </c>
      <c r="K134" s="212" t="e">
        <f t="shared" si="175"/>
        <v>#REF!</v>
      </c>
      <c r="N134" s="204">
        <f t="shared" ca="1" si="176"/>
        <v>7.5305264493367554</v>
      </c>
      <c r="O134" s="181">
        <f t="shared" ca="1" si="39"/>
        <v>-7.4694735506632446</v>
      </c>
      <c r="P134" s="181" t="str">
        <f t="shared" ca="1" si="40"/>
        <v>-5.01619185094085+5.53451483317303i</v>
      </c>
      <c r="Q134" s="181" t="str">
        <f t="shared" ca="1" si="41"/>
        <v>0.732136437203318+7.43350599390201i</v>
      </c>
      <c r="R134" s="181" t="str">
        <f t="shared" ca="1" si="42"/>
        <v>5.99953741208821+4.4495601990547i</v>
      </c>
      <c r="S134" s="181" t="str">
        <f t="shared" ca="1" si="43"/>
        <v>7.32594971085176-1.45722200028988i</v>
      </c>
      <c r="T134" s="181" t="str">
        <f t="shared" ca="1" si="44"/>
        <v>3.84007685007469-6.40678116604417i</v>
      </c>
      <c r="U134" s="181" t="str">
        <f t="shared" ca="1" si="45"/>
        <v>-2.168273718915-7.14784052731455i</v>
      </c>
      <c r="V134" s="181" t="str">
        <f t="shared" ca="1" si="46"/>
        <v>-6.75232411506832-3.19361146182885i</v>
      </c>
      <c r="W134" s="181" t="str">
        <f t="shared" ca="1" si="47"/>
        <v>-6.90089373209218+2.85844377632806i</v>
      </c>
      <c r="X134" s="181" t="str">
        <f t="shared" ca="1" si="48"/>
        <v>-2.5163898494+7.03283849166853i</v>
      </c>
      <c r="Y134" s="181" t="str">
        <f t="shared" ca="1" si="49"/>
        <v>3.52108545759076+6.58748755781752i</v>
      </c>
      <c r="Z134" s="181" t="str">
        <f t="shared" ca="1" si="50"/>
        <v>7.24562278905337+1.81493402712281i</v>
      </c>
      <c r="AA134" s="181" t="str">
        <f t="shared" ca="1" si="51"/>
        <v>6.21064027727394-4.14981716107595i</v>
      </c>
      <c r="AB134" s="181" t="str">
        <f t="shared" ca="1" si="52"/>
        <v>1.09599939802027-7.38862777811935i</v>
      </c>
      <c r="AC134" s="181" t="str">
        <f t="shared" ca="1" si="53"/>
        <v>-4.73858385677849-5.77398113577938i</v>
      </c>
      <c r="AD134" s="181" t="str">
        <f t="shared" ca="1" si="54"/>
        <v>-7.46047624264715-0.366509695581448i</v>
      </c>
      <c r="AE134" s="181" t="str">
        <f t="shared" ca="1" si="55"/>
        <v>-5.28171539956765+5.28171539956743i</v>
      </c>
      <c r="AF134" s="181" t="str">
        <f t="shared" ca="1" si="56"/>
        <v>0.366509695581135+7.46047624264717i</v>
      </c>
      <c r="AG134" s="181" t="str">
        <f t="shared" ca="1" si="57"/>
        <v>5.77398113577917+4.73858385677873i</v>
      </c>
      <c r="AH134" s="181" t="str">
        <f t="shared" ca="1" si="58"/>
        <v>7.38862777811929-1.09599939802069i</v>
      </c>
      <c r="AI134" s="181" t="str">
        <f t="shared" ca="1" si="59"/>
        <v>4.14981716107558-6.21064027727419i</v>
      </c>
      <c r="AJ134" s="181" t="str">
        <f t="shared" ca="1" si="60"/>
        <v>-1.81493402712307-7.24562278905331i</v>
      </c>
      <c r="AK134" s="181" t="str">
        <f t="shared" ca="1" si="61"/>
        <v>-6.58748755781769-3.52108545759044i</v>
      </c>
      <c r="AL134" s="181" t="str">
        <f t="shared" ca="1" si="62"/>
        <v>-7.03283849166863+2.51638984939971i</v>
      </c>
      <c r="AM134" s="181" t="str">
        <f t="shared" ca="1" si="63"/>
        <v>-2.85844377632829+6.90089373209208i</v>
      </c>
      <c r="AN134" s="181" t="str">
        <f t="shared" ca="1" si="64"/>
        <v>3.19361146182871+6.75232411506839i</v>
      </c>
      <c r="AO134" s="181" t="str">
        <f t="shared" ca="1" si="65"/>
        <v>7.14784052731452+2.16827371891509i</v>
      </c>
      <c r="AP134" s="181" t="str">
        <f t="shared" ca="1" si="66"/>
        <v>6.40678116604417-3.84007685007468i</v>
      </c>
      <c r="AQ134" s="181" t="str">
        <f t="shared" ca="1" si="67"/>
        <v>1.45722200028975-7.32594971085178i</v>
      </c>
      <c r="AR134" s="181" t="str">
        <f t="shared" ca="1" si="68"/>
        <v>1.45722200028975-7.32594971085178i</v>
      </c>
      <c r="AS134" s="181" t="str">
        <f t="shared" ca="1" si="69"/>
        <v>-7.43350599390203-0.732136437203041i</v>
      </c>
      <c r="AT134" s="181" t="str">
        <f t="shared" ca="1" si="70"/>
        <v>-5.53451483317279+5.01619185094112i</v>
      </c>
      <c r="AU134" s="181" t="str">
        <f t="shared" ca="1" si="71"/>
        <v>-3.12949706697984E-13+7.46947355066324i</v>
      </c>
      <c r="AV134" s="181" t="str">
        <f t="shared" ca="1" si="72"/>
        <v>5.53451483317287+5.01619185094103i</v>
      </c>
      <c r="AW134" s="181" t="str">
        <f t="shared" ca="1" si="73"/>
        <v>7.43350599390202-0.732136437203158i</v>
      </c>
      <c r="AX134" s="181" t="str">
        <f t="shared" ca="1" si="74"/>
        <v>4.44956019905478-5.99953741208815i</v>
      </c>
      <c r="AY134" s="181" t="str">
        <f t="shared" ca="1" si="75"/>
        <v>-1.45722200028987-7.32594971085176i</v>
      </c>
      <c r="AZ134" s="181" t="str">
        <f t="shared" ca="1" si="76"/>
        <v>-6.40678116604423-3.84007685007458i</v>
      </c>
      <c r="BA134" s="181" t="str">
        <f t="shared" ca="1" si="77"/>
        <v>-7.14784052731448+2.16827371891521i</v>
      </c>
      <c r="BB134" s="181" t="str">
        <f t="shared" ca="1" si="78"/>
        <v>-3.19361146182863+6.75232411506842i</v>
      </c>
      <c r="BC134" s="181" t="str">
        <f t="shared" ca="1" si="79"/>
        <v>2.8584437763284+6.90089373209204i</v>
      </c>
      <c r="BD134" s="181" t="str">
        <f t="shared" ca="1" si="80"/>
        <v>7.03283849166842+2.5163898494003i</v>
      </c>
      <c r="BE134" s="181" t="str">
        <f t="shared" ca="1" si="81"/>
        <v>6.58748755781764-3.52108545759055i</v>
      </c>
      <c r="BF134" s="181" t="str">
        <f t="shared" ca="1" si="82"/>
        <v>1.81493402712298-7.24562278905333i</v>
      </c>
      <c r="BG134" s="181" t="str">
        <f t="shared" ca="1" si="83"/>
        <v>-4.1498171610757-6.2106402772741i</v>
      </c>
      <c r="BH134" s="181" t="str">
        <f t="shared" ca="1" si="84"/>
        <v>-7.38862777811932-1.09599939802056i</v>
      </c>
      <c r="BI134" s="181" t="str">
        <f t="shared" ca="1" si="85"/>
        <v>-5.7739811357791+4.73858385677882i</v>
      </c>
      <c r="BJ134" s="181" t="str">
        <f t="shared" ca="1" si="86"/>
        <v>-0.366509695581031+7.46047624264718i</v>
      </c>
      <c r="BK134" s="181" t="str">
        <f t="shared" ca="1" si="87"/>
        <v>5.28171539956771+5.28171539956736i</v>
      </c>
      <c r="BL134" s="181" t="str">
        <f t="shared" ca="1" si="88"/>
        <v>7.46047624264718-0.366509695580836i</v>
      </c>
      <c r="BM134" s="181" t="str">
        <f t="shared" ca="1" si="89"/>
        <v>4.73858385677898-5.77398113577897i</v>
      </c>
      <c r="BN134" s="181" t="str">
        <f t="shared" ca="1" si="90"/>
        <v>-1.09599939802036-7.38862777811934i</v>
      </c>
      <c r="BO134" s="181" t="str">
        <f t="shared" ca="1" si="91"/>
        <v>-6.210640277274-4.14981716107587i</v>
      </c>
      <c r="BP134" s="181" t="str">
        <f t="shared" ca="1" si="92"/>
        <v>-7.24562278905339+1.81493402712274i</v>
      </c>
      <c r="BQ134" s="181" t="str">
        <f t="shared" ca="1" si="93"/>
        <v>-3.52108545759072+6.58748755781754i</v>
      </c>
      <c r="BR134" s="181" t="str">
        <f t="shared" ca="1" si="94"/>
        <v>2.51638984940011+7.03283849166849i</v>
      </c>
      <c r="BS134" s="181" t="str">
        <f t="shared" ca="1" si="95"/>
        <v>6.90089373209225+2.85844377632789i</v>
      </c>
      <c r="BT134" s="181" t="str">
        <f t="shared" ca="1" si="96"/>
        <v>6.75232411506822-3.19361146182908i</v>
      </c>
      <c r="BU134" s="181" t="str">
        <f t="shared" ca="1" si="97"/>
        <v>2.16827371891466-7.14784052731465i</v>
      </c>
      <c r="BV134" s="181" t="str">
        <f t="shared" ca="1" si="98"/>
        <v>-3.84007685007441-6.40678116604433i</v>
      </c>
      <c r="BW134" s="181" t="str">
        <f t="shared" ca="1" si="99"/>
        <v>-7.32594971085172-1.45722200029006i</v>
      </c>
      <c r="BX134" s="181" t="str">
        <f t="shared" ca="1" si="100"/>
        <v>-5.99953741208828+4.4495601990546i</v>
      </c>
      <c r="BY134" s="181" t="str">
        <f t="shared" ca="1" si="101"/>
        <v>-0.732136437203379+7.433505993902i</v>
      </c>
      <c r="BZ134" s="181" t="str">
        <f t="shared" ca="1" si="102"/>
        <v>5.01619185094089+5.534514833173i</v>
      </c>
      <c r="CA134" s="181" t="str">
        <f t="shared" ca="1" si="103"/>
        <v>7.46947355066324-1.17133810596669E-13i</v>
      </c>
      <c r="CB134" s="181" t="str">
        <f t="shared" ca="1" si="104"/>
        <v>5.01619185094072-5.53451483317316i</v>
      </c>
      <c r="CC134" s="181" t="str">
        <f t="shared" ca="1" si="105"/>
        <v>-0.73213643720356-7.43350599390198i</v>
      </c>
      <c r="CD134" s="181" t="str">
        <f t="shared" ca="1" si="106"/>
        <v>-5.99953741208795-4.44956019905506i</v>
      </c>
      <c r="CE134" s="181" t="str">
        <f t="shared" ca="1" si="107"/>
        <v>-7.32594971085182+1.45722200028957i</v>
      </c>
      <c r="CF134" s="181" t="str">
        <f t="shared" ca="1" si="108"/>
        <v>-3.84007685007484+6.40678116604407i</v>
      </c>
      <c r="CG134" s="181" t="str">
        <f t="shared" ca="1" si="109"/>
        <v>2.16827371891489+7.14784052731458i</v>
      </c>
      <c r="CH134" s="181" t="str">
        <f t="shared" ca="1" si="110"/>
        <v>6.75232411506829+3.19361146182891i</v>
      </c>
      <c r="CI134" s="181" t="str">
        <f t="shared" ca="1" si="111"/>
        <v>6.90089373209216-2.85844377632811i</v>
      </c>
      <c r="CJ134" s="181" t="str">
        <f t="shared" ca="1" si="112"/>
        <v>2.51638984939989-7.03283849166856i</v>
      </c>
      <c r="CK134" s="181" t="str">
        <f t="shared" ca="1" si="113"/>
        <v>-3.52108545759093-6.58748755781744i</v>
      </c>
      <c r="CL134" s="181" t="str">
        <f t="shared" ca="1" si="114"/>
        <v>-7.24562278905343-1.81493402712257i</v>
      </c>
      <c r="CM134" s="181" t="str">
        <f t="shared" ca="1" si="115"/>
        <v>-6.21064027727431+4.1498171610754i</v>
      </c>
      <c r="CN134" s="181" t="str">
        <f t="shared" ca="1" si="116"/>
        <v>-1.09599939802087+7.38862777811926i</v>
      </c>
      <c r="CO134" s="181" t="str">
        <f t="shared" ca="1" si="117"/>
        <v>4.73858385677854+5.77398113577933i</v>
      </c>
      <c r="CP134" s="181" t="str">
        <f t="shared" ca="1" si="118"/>
        <v>7.46047624264716+0.366509695581344i</v>
      </c>
      <c r="CQ134" s="181" t="str">
        <f t="shared" ca="1" si="119"/>
        <v>5.28171539956755-5.28171539956753i</v>
      </c>
      <c r="CR134" s="181" t="str">
        <f t="shared" ca="1" si="120"/>
        <v>-0.366509695581213-7.46047624264716i</v>
      </c>
      <c r="CS134" s="181" t="str">
        <f t="shared" ca="1" si="121"/>
        <v>-5.77398113577925-4.73858385677864i</v>
      </c>
      <c r="CT134" s="181" t="str">
        <f t="shared" ca="1" si="122"/>
        <v>-7.38862777811927+1.09599939802084i</v>
      </c>
      <c r="CU134" s="181" t="str">
        <f t="shared" ca="1" si="123"/>
        <v>-4.14981716107551+6.21064027727424i</v>
      </c>
      <c r="CV134" s="181" t="str">
        <f t="shared" ca="1" si="124"/>
        <v>1.81493402712249+7.24562278905345i</v>
      </c>
      <c r="CW134" s="181" t="str">
        <f t="shared" ca="1" si="125"/>
        <v>6.58748755781737+3.52108545759104i</v>
      </c>
      <c r="CX134" s="181" t="str">
        <f t="shared" ca="1" si="126"/>
        <v>7.03283849166859-2.51638984939982i</v>
      </c>
      <c r="CY134" s="181" t="str">
        <f t="shared" ca="1" si="127"/>
        <v>2.85844377632813-6.90089373209215i</v>
      </c>
      <c r="CZ134" s="181" t="str">
        <f t="shared" ca="1" si="128"/>
        <v>-3.19361146182879-6.75232411506835i</v>
      </c>
      <c r="DA134" s="181" t="str">
        <f t="shared" ca="1" si="129"/>
        <v>-7.14784052731456-2.16827371891496i</v>
      </c>
      <c r="DB134" s="181" t="str">
        <f t="shared" ca="1" si="130"/>
        <v>-6.40678116604414+3.84007685007473i</v>
      </c>
      <c r="DC134" s="181" t="str">
        <f t="shared" ca="1" si="131"/>
        <v>-1.45722200028964+7.32594971085181i</v>
      </c>
      <c r="DD134" s="181" t="str">
        <f t="shared" ca="1" si="132"/>
        <v>4.44956019905439+5.99953741208844i</v>
      </c>
      <c r="DE134" s="181" t="str">
        <f t="shared" ca="1" si="133"/>
        <v>7.43350599390204+0.732136437202951i</v>
      </c>
      <c r="DF134" s="181" t="str">
        <f t="shared" ca="1" si="134"/>
        <v>5.53451483317321-5.01619185094066i</v>
      </c>
      <c r="DG134" s="181" t="str">
        <f t="shared" ca="1" si="135"/>
        <v>2.48889697815074E-13-7.46947355066324i</v>
      </c>
      <c r="DH134" s="181" t="str">
        <f t="shared" ca="1" si="136"/>
        <v>-5.53451483317295-5.01619185094095i</v>
      </c>
      <c r="DI134" s="181" t="str">
        <f t="shared" ca="1" si="137"/>
        <v>-7.43350599390201+0.732136437203301i</v>
      </c>
      <c r="DJ134" s="181" t="str">
        <f t="shared" ca="1" si="138"/>
        <v>-4.4495601990547+5.9995374120882i</v>
      </c>
      <c r="DK134" s="181" t="str">
        <f t="shared" ca="1" si="139"/>
        <v>1.45722200028999+7.32594971085174i</v>
      </c>
      <c r="DL134" s="181" t="str">
        <f t="shared" ca="1" si="140"/>
        <v>6.40678116604426+3.84007685007452i</v>
      </c>
      <c r="DM134" s="181" t="str">
        <f t="shared" ca="1" si="141"/>
        <v>7.14784052731446-2.1682737189153i</v>
      </c>
      <c r="DN134" s="181" t="str">
        <f t="shared" ca="1" si="142"/>
        <v>3.19361146182914-6.75232411506818i</v>
      </c>
      <c r="DO134" s="181" t="str">
        <f t="shared" ca="1" si="143"/>
        <v>-2.85844377632777-6.9008937320923i</v>
      </c>
      <c r="DP134" s="181" t="str">
        <f t="shared" ca="1" si="144"/>
        <v>-7.03283849166846-2.51638984940018i</v>
      </c>
      <c r="DQ134" s="181" t="str">
        <f t="shared" ca="1" si="145"/>
        <v>-6.58748755781761+3.5210854575906i</v>
      </c>
      <c r="DR134" s="181" t="str">
        <f t="shared" ca="1" si="146"/>
        <v>-1.81493402712287+7.24562278905336i</v>
      </c>
      <c r="DS134" s="181" t="str">
        <f t="shared" ca="1" si="147"/>
        <v>4.1498171610758+6.21064027727404i</v>
      </c>
      <c r="DT134" s="181" t="str">
        <f t="shared" ca="1" si="148"/>
        <v>7.38862777811932+1.0959993980205i</v>
      </c>
      <c r="DU134" s="181" t="str">
        <f t="shared" ca="1" si="149"/>
        <v>5.77398113577903-4.73858385677891i</v>
      </c>
      <c r="DV134" s="181" t="str">
        <f t="shared" ca="1" si="150"/>
        <v>0.366509695580862-7.46047624264718i</v>
      </c>
      <c r="DW134" s="181" t="str">
        <f t="shared" ca="1" si="151"/>
        <v>-5.28171539956727-5.2817153995678i</v>
      </c>
      <c r="DX134" s="181" t="str">
        <f t="shared" ca="1" si="152"/>
        <v>-7.46047624264718+0.366509695580953i</v>
      </c>
      <c r="DY134" s="181" t="str">
        <f t="shared" ca="1" si="153"/>
        <v>-4.73858385677893+5.77398113577902i</v>
      </c>
      <c r="DZ134" s="181" t="str">
        <f t="shared" ca="1" si="154"/>
        <v>1.09599939802048+7.38862777811932i</v>
      </c>
      <c r="EA134" s="181" t="str">
        <f t="shared" ca="1" si="155"/>
        <v>6.21064027727409+4.14981716107572i</v>
      </c>
      <c r="EB134" s="181" t="str">
        <f t="shared" ca="1" si="156"/>
        <v>7.24562278905336-1.81493402712286i</v>
      </c>
      <c r="EC134" s="181" t="str">
        <f t="shared" ca="1" si="157"/>
        <v>3.52108545759061-6.5874875578176i</v>
      </c>
      <c r="ED134" s="181" t="str">
        <f t="shared" ca="1" si="158"/>
        <v>-2.51638984940017-7.03283849166847i</v>
      </c>
      <c r="EE134" s="181" t="str">
        <f t="shared" ca="1" si="159"/>
        <v>-6.90089373209315-2.85844377632573i</v>
      </c>
      <c r="EF134" s="181" t="str">
        <f t="shared" ca="1" si="160"/>
        <v>-6.75232411506978+3.19361146182577i</v>
      </c>
      <c r="EG134" s="181" t="str">
        <f t="shared" ca="1" si="161"/>
        <v>-2.16827371891673+7.14784052731402i</v>
      </c>
      <c r="EH134" s="181" t="str">
        <f t="shared" ca="1" si="162"/>
        <v>3.84007685007451+6.40678116604427i</v>
      </c>
      <c r="EI134" s="181" t="str">
        <f t="shared" ca="1" si="163"/>
        <v>7.32594971085204+1.45722200028844i</v>
      </c>
      <c r="EJ134" s="181" t="str">
        <f t="shared" ca="1" si="164"/>
        <v>5.99953741208645-4.44956019905708i</v>
      </c>
      <c r="EK134" s="181" t="str">
        <f t="shared" ca="1" si="165"/>
        <v>0.732136437206167-7.43350599390172i</v>
      </c>
      <c r="EL134" s="181" t="str">
        <f t="shared" ca="1" si="166"/>
        <v>-5.01619185093984-5.53451483317396i</v>
      </c>
      <c r="EM134" s="181" t="str">
        <f t="shared" ca="1" si="167"/>
        <v>-7.46947355066324+2.34267621193338E-13i</v>
      </c>
      <c r="EN134" s="181"/>
      <c r="EO134" s="181"/>
      <c r="EP134" s="181"/>
    </row>
    <row r="135" spans="1:146" ht="16" thickBot="1">
      <c r="A135" s="215">
        <f t="shared" si="168"/>
        <v>6.8359375000000028E-4</v>
      </c>
      <c r="B135" s="214">
        <v>35</v>
      </c>
      <c r="C135" s="188">
        <f t="shared" si="169"/>
        <v>7000</v>
      </c>
      <c r="D135" s="187">
        <f t="shared" si="170"/>
        <v>43982.297150257102</v>
      </c>
      <c r="E135" s="187" t="str">
        <f t="shared" si="171"/>
        <v>43982.2971502571i</v>
      </c>
      <c r="F135" s="187" t="e">
        <f t="shared" si="177"/>
        <v>#REF!</v>
      </c>
      <c r="G135" s="187" t="str">
        <f t="shared" si="178"/>
        <v>-4.54412148135325-0.538021982274342i</v>
      </c>
      <c r="H135" s="187" t="e">
        <f t="shared" si="179"/>
        <v>#REF!</v>
      </c>
      <c r="I135" s="187" t="e">
        <f t="shared" si="174"/>
        <v>#REF!</v>
      </c>
      <c r="J135" s="213" t="str">
        <f ca="1">IMPRODUCT(1/N_FFT2,AX100)</f>
        <v>0.14454388237548+0.00444199444338469i</v>
      </c>
      <c r="K135" s="212" t="e">
        <f t="shared" si="175"/>
        <v>#REF!</v>
      </c>
      <c r="N135" s="204">
        <f t="shared" ca="1" si="176"/>
        <v>7.5312479842614914</v>
      </c>
      <c r="O135" s="181">
        <f t="shared" ca="1" si="39"/>
        <v>-7.4687520157385086</v>
      </c>
      <c r="P135" s="181" t="str">
        <f t="shared" ca="1" si="40"/>
        <v>-4.87838598743667+5.65540509868033i</v>
      </c>
      <c r="Q135" s="181" t="str">
        <f t="shared" ca="1" si="41"/>
        <v>1.09589352685877+7.38791405272064i</v>
      </c>
      <c r="R135" s="181" t="str">
        <f t="shared" ca="1" si="42"/>
        <v>6.31000176846263+3.99576455194705i</v>
      </c>
      <c r="S135" s="181" t="str">
        <f t="shared" ca="1" si="43"/>
        <v>7.14715006144141-2.1680642683823i</v>
      </c>
      <c r="T135" s="181" t="str">
        <f t="shared" ca="1" si="44"/>
        <v>3.02664688083533-6.82800595571853i</v>
      </c>
      <c r="U135" s="181" t="str">
        <f t="shared" ca="1" si="45"/>
        <v>-3.19330296589666-6.75167185522176i</v>
      </c>
      <c r="V135" s="181" t="str">
        <f t="shared" ca="1" si="46"/>
        <v>-7.19820443413021-1.99201144501385i</v>
      </c>
      <c r="W135" s="181" t="str">
        <f t="shared" ca="1" si="47"/>
        <v>-6.21004034290996+4.14941629774945i</v>
      </c>
      <c r="X135" s="181" t="str">
        <f t="shared" ca="1" si="48"/>
        <v>-0.914254977142071+7.41258352461333i</v>
      </c>
      <c r="Y135" s="181" t="str">
        <f t="shared" ca="1" si="49"/>
        <v>5.01570729770091+5.53398021105857i</v>
      </c>
      <c r="Z135" s="181" t="str">
        <f t="shared" ca="1" si="50"/>
        <v>7.46650256726868-0.183292349999204i</v>
      </c>
      <c r="AA135" s="181" t="str">
        <f t="shared" ca="1" si="51"/>
        <v>4.73812611986825-5.77342338173984i</v>
      </c>
      <c r="AB135" s="181" t="str">
        <f t="shared" ca="1" si="52"/>
        <v>-1.2768719512932-7.35879437765445i</v>
      </c>
      <c r="AC135" s="181" t="str">
        <f t="shared" ca="1" si="53"/>
        <v>-6.40616228489602-3.83970590699i</v>
      </c>
      <c r="AD135" s="181" t="str">
        <f t="shared" ca="1" si="54"/>
        <v>-7.09179051280473+2.34281113090468i</v>
      </c>
      <c r="AE135" s="181" t="str">
        <f t="shared" ca="1" si="55"/>
        <v>-2.85816765686681+6.90022712074309i</v>
      </c>
      <c r="AF135" s="181" t="str">
        <f t="shared" ca="1" si="56"/>
        <v>3.35803552465668+6.67127080006064i</v>
      </c>
      <c r="AG135" s="181" t="str">
        <f t="shared" ca="1" si="57"/>
        <v>7.24492287762617+1.81475870843675i</v>
      </c>
      <c r="AH135" s="181" t="str">
        <f t="shared" ca="1" si="58"/>
        <v>6.10633822126317-4.30056859033065i</v>
      </c>
      <c r="AI135" s="181" t="str">
        <f t="shared" ca="1" si="59"/>
        <v>0.732065714413187-7.43278793336516i</v>
      </c>
      <c r="AJ135" s="181" t="str">
        <f t="shared" ca="1" si="60"/>
        <v>-5.15000733343818-5.40922186068671i</v>
      </c>
      <c r="AK135" s="181" t="str">
        <f t="shared" ca="1" si="61"/>
        <v>-7.45975557684284+0.366474291540511i</v>
      </c>
      <c r="AL135" s="181" t="str">
        <f t="shared" ca="1" si="62"/>
        <v>-4.59501218229482+5.88796397043666i</v>
      </c>
      <c r="AM135" s="181" t="str">
        <f t="shared" ca="1" si="63"/>
        <v>1.4570812358089+7.32524204001831i</v>
      </c>
      <c r="AN135" s="181" t="str">
        <f t="shared" ca="1" si="64"/>
        <v>6.49846396871113+3.68133436676992i</v>
      </c>
      <c r="AO135" s="181" t="str">
        <f t="shared" ca="1" si="65"/>
        <v>7.03215913474241-2.51614677160474i</v>
      </c>
      <c r="AP135" s="181" t="str">
        <f t="shared" ca="1" si="66"/>
        <v>2.68796677957495-6.96829184696648i</v>
      </c>
      <c r="AQ135" s="181" t="str">
        <f t="shared" ca="1" si="67"/>
        <v>-3.52074532838203-6.58685122082427i</v>
      </c>
      <c r="AR135" s="181" t="str">
        <f t="shared" ca="1" si="68"/>
        <v>-3.52074532838203-6.58685122082427i</v>
      </c>
      <c r="AS135" s="181" t="str">
        <f t="shared" ca="1" si="69"/>
        <v>-5.9989578698023+4.44913038120205i</v>
      </c>
      <c r="AT135" s="181" t="str">
        <f t="shared" ca="1" si="70"/>
        <v>-0.549435482672177+7.44851510859573i</v>
      </c>
      <c r="AU135" s="181" t="str">
        <f t="shared" ca="1" si="71"/>
        <v>5.28120519732944+5.28120519732935i</v>
      </c>
      <c r="AV135" s="181" t="str">
        <f t="shared" ca="1" si="72"/>
        <v>7.44851510859577-0.549435482671566i</v>
      </c>
      <c r="AW135" s="181" t="str">
        <f t="shared" ca="1" si="73"/>
        <v>4.44913038120195-5.99895786980237i</v>
      </c>
      <c r="AX135" s="181" t="str">
        <f t="shared" ca="1" si="74"/>
        <v>-1.63641282907265-7.28727725048557i</v>
      </c>
      <c r="AY135" s="181" t="str">
        <f t="shared" ca="1" si="75"/>
        <v>-6.58685122082433-3.52074532838191i</v>
      </c>
      <c r="AZ135" s="181" t="str">
        <f t="shared" ca="1" si="76"/>
        <v>-6.96829184696643+2.68796677957507i</v>
      </c>
      <c r="BA135" s="181" t="str">
        <f t="shared" ca="1" si="77"/>
        <v>-2.51614677160529+7.03215913474221i</v>
      </c>
      <c r="BB135" s="181" t="str">
        <f t="shared" ca="1" si="78"/>
        <v>3.68133436677005+6.49846396871105i</v>
      </c>
      <c r="BC135" s="181" t="str">
        <f t="shared" ca="1" si="79"/>
        <v>7.32524204001834+1.45708123580875i</v>
      </c>
      <c r="BD135" s="181" t="str">
        <f t="shared" ca="1" si="80"/>
        <v>5.88796397043656-4.59501218229495i</v>
      </c>
      <c r="BE135" s="181" t="str">
        <f t="shared" ca="1" si="81"/>
        <v>0.366474291540354-7.45975557684285i</v>
      </c>
      <c r="BF135" s="181" t="str">
        <f t="shared" ca="1" si="82"/>
        <v>-5.4092218606863-5.15000733343861i</v>
      </c>
      <c r="BG135" s="181" t="str">
        <f t="shared" ca="1" si="83"/>
        <v>-7.43278793336515+0.732065714413343i</v>
      </c>
      <c r="BH135" s="181" t="str">
        <f t="shared" ca="1" si="84"/>
        <v>-4.30056859033052+6.10633822126326i</v>
      </c>
      <c r="BI135" s="181" t="str">
        <f t="shared" ca="1" si="85"/>
        <v>1.81475870843689+7.24492287762613i</v>
      </c>
      <c r="BJ135" s="181" t="str">
        <f t="shared" ca="1" si="86"/>
        <v>6.67127080006071+3.35803552465655i</v>
      </c>
      <c r="BK135" s="181" t="str">
        <f t="shared" ca="1" si="87"/>
        <v>6.90022712074332-2.85816765686626i</v>
      </c>
      <c r="BL135" s="181" t="str">
        <f t="shared" ca="1" si="88"/>
        <v>2.34281113090454-7.09179051280477i</v>
      </c>
      <c r="BM135" s="181" t="str">
        <f t="shared" ca="1" si="89"/>
        <v>-3.83970590699012-6.40616228489594i</v>
      </c>
      <c r="BN135" s="181" t="str">
        <f t="shared" ca="1" si="90"/>
        <v>-7.35879437765447-1.27687195129306i</v>
      </c>
      <c r="BO135" s="181" t="str">
        <f t="shared" ca="1" si="91"/>
        <v>-5.77342338173975+4.73812611986836i</v>
      </c>
      <c r="BP135" s="181" t="str">
        <f t="shared" ca="1" si="92"/>
        <v>-0.183292349999432+7.46650256726867i</v>
      </c>
      <c r="BQ135" s="181" t="str">
        <f t="shared" ca="1" si="93"/>
        <v>5.53398021105862+5.01570729770086i</v>
      </c>
      <c r="BR135" s="181" t="str">
        <f t="shared" ca="1" si="94"/>
        <v>7.41258352461329-0.91425497714243i</v>
      </c>
      <c r="BS135" s="181" t="str">
        <f t="shared" ca="1" si="95"/>
        <v>4.14941629774953-6.21004034290991i</v>
      </c>
      <c r="BT135" s="181" t="str">
        <f t="shared" ca="1" si="96"/>
        <v>-1.99201144501405-7.19820443413015i</v>
      </c>
      <c r="BU135" s="181" t="str">
        <f t="shared" ca="1" si="97"/>
        <v>-6.75167185522166-3.19330296589687i</v>
      </c>
      <c r="BV135" s="181" t="str">
        <f t="shared" ca="1" si="98"/>
        <v>-6.82800595571851+3.02664688083538i</v>
      </c>
      <c r="BW135" s="181" t="str">
        <f t="shared" ca="1" si="99"/>
        <v>-2.16806426838259+7.14715006144132i</v>
      </c>
      <c r="BX135" s="181" t="str">
        <f t="shared" ca="1" si="100"/>
        <v>3.99576455194703+6.31000176846264i</v>
      </c>
      <c r="BY135" s="181" t="str">
        <f t="shared" ca="1" si="101"/>
        <v>7.38791405272068+1.09589352685848i</v>
      </c>
      <c r="BZ135" s="181" t="str">
        <f t="shared" ca="1" si="102"/>
        <v>5.65540509868045-4.87838598743654i</v>
      </c>
      <c r="CA135" s="181" t="str">
        <f t="shared" ca="1" si="103"/>
        <v>-1.29932335287383E-13-7.46875201573851i</v>
      </c>
      <c r="CB135" s="181" t="str">
        <f t="shared" ca="1" si="104"/>
        <v>-5.65540509868013-4.87838598743691i</v>
      </c>
      <c r="CC135" s="181" t="str">
        <f t="shared" ca="1" si="105"/>
        <v>-7.38791405272064+1.09589352685875i</v>
      </c>
      <c r="CD135" s="181" t="str">
        <f t="shared" ca="1" si="106"/>
        <v>-3.99576455194681+6.31000176846277i</v>
      </c>
      <c r="CE135" s="181" t="str">
        <f t="shared" ca="1" si="107"/>
        <v>2.16806426838213+7.14715006144146i</v>
      </c>
      <c r="CF135" s="181" t="str">
        <f t="shared" ca="1" si="108"/>
        <v>6.82800595571862+3.02664688083514i</v>
      </c>
      <c r="CG135" s="181" t="str">
        <f t="shared" ca="1" si="109"/>
        <v>6.75167185522186-3.19330296589643i</v>
      </c>
      <c r="CH135" s="181" t="str">
        <f t="shared" ca="1" si="110"/>
        <v>1.99201144501381-7.19820443413023i</v>
      </c>
      <c r="CI135" s="181" t="str">
        <f t="shared" ca="1" si="111"/>
        <v>-4.14941629774973-6.21004034290977i</v>
      </c>
      <c r="CJ135" s="181" t="str">
        <f t="shared" ca="1" si="112"/>
        <v>-7.41258352461332-0.914254977142168i</v>
      </c>
      <c r="CK135" s="181" t="str">
        <f t="shared" ca="1" si="113"/>
        <v>-5.53398021105844+5.01570729770105i</v>
      </c>
      <c r="CL135" s="181" t="str">
        <f t="shared" ca="1" si="114"/>
        <v>0.183292349998949+7.46650256726869i</v>
      </c>
      <c r="CM135" s="181" t="str">
        <f t="shared" ca="1" si="115"/>
        <v>5.77342338173995+4.73812611986812i</v>
      </c>
      <c r="CN135" s="181" t="str">
        <f t="shared" ca="1" si="116"/>
        <v>7.35879437765443-1.27687195129331i</v>
      </c>
      <c r="CO135" s="181" t="str">
        <f t="shared" ca="1" si="117"/>
        <v>3.83970590698985-6.40616228489611i</v>
      </c>
      <c r="CP135" s="181" t="str">
        <f t="shared" ca="1" si="118"/>
        <v>-2.34281113090479-7.0917905128047i</v>
      </c>
      <c r="CQ135" s="181" t="str">
        <f t="shared" ca="1" si="119"/>
        <v>-6.90022712074316-2.85816765686665i</v>
      </c>
      <c r="CR135" s="181" t="str">
        <f t="shared" ca="1" si="120"/>
        <v>-6.67127080006059+3.35803552465678i</v>
      </c>
      <c r="CS135" s="181" t="str">
        <f t="shared" ca="1" si="121"/>
        <v>-1.81475870843731+7.24492287762603i</v>
      </c>
      <c r="CT135" s="181" t="str">
        <f t="shared" ca="1" si="122"/>
        <v>4.30056859033073+6.10633822126312i</v>
      </c>
      <c r="CU135" s="181" t="str">
        <f t="shared" ca="1" si="123"/>
        <v>7.43278793336518+0.732065714413031i</v>
      </c>
      <c r="CV135" s="181" t="str">
        <f t="shared" ca="1" si="124"/>
        <v>5.40922186068664-5.15000733343826i</v>
      </c>
      <c r="CW135" s="181" t="str">
        <f t="shared" ca="1" si="125"/>
        <v>-0.366474291540667-7.45975557684283i</v>
      </c>
      <c r="CX135" s="181" t="str">
        <f t="shared" ca="1" si="126"/>
        <v>-5.88796397043626-4.59501218229533i</v>
      </c>
      <c r="CY135" s="181" t="str">
        <f t="shared" ca="1" si="127"/>
        <v>-7.32524204001828+1.45708123580906i</v>
      </c>
      <c r="CZ135" s="181" t="str">
        <f t="shared" ca="1" si="128"/>
        <v>-3.68133436676983+6.49846396871118i</v>
      </c>
      <c r="DA135" s="181" t="str">
        <f t="shared" ca="1" si="129"/>
        <v>2.51614677160489+7.03215913474236i</v>
      </c>
      <c r="DB135" s="181" t="str">
        <f t="shared" ca="1" si="130"/>
        <v>6.96829184696652+2.68796677957485i</v>
      </c>
      <c r="DC135" s="181" t="str">
        <f t="shared" ca="1" si="131"/>
        <v>6.58685122082455-3.5207453283815i</v>
      </c>
      <c r="DD135" s="181" t="str">
        <f t="shared" ca="1" si="132"/>
        <v>1.63641282907242-7.28727725048562i</v>
      </c>
      <c r="DE135" s="181" t="str">
        <f t="shared" ca="1" si="133"/>
        <v>-4.44913038120218-5.9989578698022i</v>
      </c>
      <c r="DF135" s="181" t="str">
        <f t="shared" ca="1" si="134"/>
        <v>-7.44851510859574-0.549435482672074i</v>
      </c>
      <c r="DG135" s="181" t="str">
        <f t="shared" ca="1" si="135"/>
        <v>-5.28120519732924+5.28120519732955i</v>
      </c>
      <c r="DH135" s="181" t="str">
        <f t="shared" ca="1" si="136"/>
        <v>0.549435482671669+7.44851510859577i</v>
      </c>
      <c r="DI135" s="181" t="str">
        <f t="shared" ca="1" si="137"/>
        <v>5.99895786980247+4.44913038120182i</v>
      </c>
      <c r="DJ135" s="181" t="str">
        <f t="shared" ca="1" si="138"/>
        <v>7.28727725048555-1.63641282907275i</v>
      </c>
      <c r="DK135" s="181" t="str">
        <f t="shared" ca="1" si="139"/>
        <v>3.52074532838177-6.58685122082441i</v>
      </c>
      <c r="DL135" s="181" t="str">
        <f t="shared" ca="1" si="140"/>
        <v>-2.68796677957516-6.96829184696639i</v>
      </c>
      <c r="DM135" s="181" t="str">
        <f t="shared" ca="1" si="141"/>
        <v>-7.03215913474225-2.51614677160517i</v>
      </c>
      <c r="DN135" s="181" t="str">
        <f t="shared" ca="1" si="142"/>
        <v>-6.49846396871101+3.68133436677012i</v>
      </c>
      <c r="DO135" s="181" t="str">
        <f t="shared" ca="1" si="143"/>
        <v>-1.45708123580935+7.32524204001822i</v>
      </c>
      <c r="DP135" s="181" t="str">
        <f t="shared" ca="1" si="144"/>
        <v>4.59501218229501+5.88796397043652i</v>
      </c>
      <c r="DQ135" s="181" t="str">
        <f t="shared" ca="1" si="145"/>
        <v>7.45975557684286+0.366474291540225i</v>
      </c>
      <c r="DR135" s="181" t="str">
        <f t="shared" ca="1" si="146"/>
        <v>5.15000733343856-5.40922186068635i</v>
      </c>
      <c r="DS135" s="181" t="str">
        <f t="shared" ca="1" si="147"/>
        <v>-0.732065714413473-7.43278793336513i</v>
      </c>
      <c r="DT135" s="181" t="str">
        <f t="shared" ca="1" si="148"/>
        <v>-6.10633822126288-4.30056859033107i</v>
      </c>
      <c r="DU135" s="181" t="str">
        <f t="shared" ca="1" si="149"/>
        <v>-7.2449228776261+1.81475870843702i</v>
      </c>
      <c r="DV135" s="181" t="str">
        <f t="shared" ca="1" si="150"/>
        <v>-3.35803552465649+6.67127080006074i</v>
      </c>
      <c r="DW135" s="181" t="str">
        <f t="shared" ca="1" si="151"/>
        <v>2.85816765686638+6.90022712074327i</v>
      </c>
      <c r="DX135" s="181" t="str">
        <f t="shared" ca="1" si="152"/>
        <v>7.0917905128048+2.34281113090447i</v>
      </c>
      <c r="DY135" s="181" t="str">
        <f t="shared" ca="1" si="153"/>
        <v>6.40616228489626-3.83970590698959i</v>
      </c>
      <c r="DZ135" s="181" t="str">
        <f t="shared" ca="1" si="154"/>
        <v>1.27687195129288-7.3587943776545i</v>
      </c>
      <c r="EA135" s="181" t="str">
        <f t="shared" ca="1" si="155"/>
        <v>-4.73812611986846-5.77342338173966i</v>
      </c>
      <c r="EB135" s="181" t="str">
        <f t="shared" ca="1" si="156"/>
        <v>-7.46650256726864-0.183292350000841i</v>
      </c>
      <c r="EC135" s="181" t="str">
        <f t="shared" ca="1" si="157"/>
        <v>-5.01570729770187+5.53398021105771i</v>
      </c>
      <c r="ED135" s="181" t="str">
        <f t="shared" ca="1" si="158"/>
        <v>0.914254977141033+7.41258352461346i</v>
      </c>
      <c r="EE135" s="181" t="str">
        <f t="shared" ca="1" si="159"/>
        <v>6.21004034290958+4.14941629775003i</v>
      </c>
      <c r="EF135" s="181" t="str">
        <f t="shared" ca="1" si="160"/>
        <v>7.1982044341303-1.99201144501351i</v>
      </c>
      <c r="EG135" s="181" t="str">
        <f t="shared" ca="1" si="161"/>
        <v>3.19330296589675-6.75167185522171i</v>
      </c>
      <c r="EH135" s="181" t="str">
        <f t="shared" ca="1" si="162"/>
        <v>-3.02664688083555-6.82800595571844i</v>
      </c>
      <c r="EI135" s="181" t="str">
        <f t="shared" ca="1" si="163"/>
        <v>-7.14715006144158-2.16806426838176i</v>
      </c>
      <c r="EJ135" s="181" t="str">
        <f t="shared" ca="1" si="164"/>
        <v>-6.31000176846214+3.99576455194781i</v>
      </c>
      <c r="EK135" s="181" t="str">
        <f t="shared" ca="1" si="165"/>
        <v>-1.09589352685762+7.3879140527208i</v>
      </c>
      <c r="EL135" s="181" t="str">
        <f t="shared" ca="1" si="166"/>
        <v>4.8783859874378+5.65540509867936i</v>
      </c>
      <c r="EM135" s="181" t="str">
        <f t="shared" ca="1" si="167"/>
        <v>7.46875201573851-1.74578756776821E-12i</v>
      </c>
      <c r="EN135" s="181"/>
      <c r="EO135" s="181"/>
      <c r="EP135" s="181"/>
    </row>
    <row r="136" spans="1:146" ht="16" thickBot="1">
      <c r="A136" s="215">
        <f t="shared" si="168"/>
        <v>7.031250000000003E-4</v>
      </c>
      <c r="B136" s="214">
        <v>36</v>
      </c>
      <c r="C136" s="188">
        <f t="shared" si="169"/>
        <v>7200</v>
      </c>
      <c r="D136" s="187">
        <f t="shared" si="170"/>
        <v>45238.93421169302</v>
      </c>
      <c r="E136" s="187" t="str">
        <f t="shared" si="171"/>
        <v>45238.934211693i</v>
      </c>
      <c r="F136" s="187" t="e">
        <f t="shared" si="177"/>
        <v>#REF!</v>
      </c>
      <c r="G136" s="187" t="str">
        <f t="shared" si="178"/>
        <v>-4.589175082113-0.494101677346601i</v>
      </c>
      <c r="H136" s="187" t="e">
        <f t="shared" si="179"/>
        <v>#REF!</v>
      </c>
      <c r="I136" s="187" t="e">
        <f t="shared" si="174"/>
        <v>#REF!</v>
      </c>
      <c r="J136" s="213" t="str">
        <f ca="1">IMPRODUCT(1/N_FFT2,AY100)</f>
        <v>0.0381437324274382-0.000385215054309086i</v>
      </c>
      <c r="K136" s="212" t="e">
        <f t="shared" si="175"/>
        <v>#REF!</v>
      </c>
      <c r="N136" s="204">
        <f t="shared" ca="1" si="176"/>
        <v>7.5320287979234184</v>
      </c>
      <c r="O136" s="181">
        <f t="shared" ca="1" si="39"/>
        <v>-7.4679712020765816</v>
      </c>
      <c r="P136" s="181" t="str">
        <f t="shared" ca="1" si="40"/>
        <v>-4.73763077692489+5.77281980461708i</v>
      </c>
      <c r="Q136" s="181" t="str">
        <f t="shared" ca="1" si="41"/>
        <v>1.4569289066203+7.32447622947193i</v>
      </c>
      <c r="R136" s="181" t="str">
        <f t="shared" ca="1" si="42"/>
        <v>6.58616260465249+3.52037725536941i</v>
      </c>
      <c r="S136" s="181" t="str">
        <f t="shared" ca="1" si="43"/>
        <v>6.89950574298226-2.85786885241433i</v>
      </c>
      <c r="T136" s="181" t="str">
        <f t="shared" ca="1" si="44"/>
        <v>2.16783761014039-7.14640286935364i</v>
      </c>
      <c r="U136" s="181" t="str">
        <f t="shared" ca="1" si="45"/>
        <v>-4.14898250092139-6.20939112007717i</v>
      </c>
      <c r="V136" s="181" t="str">
        <f t="shared" ca="1" si="46"/>
        <v>-7.43201087953442-0.731989181291024i</v>
      </c>
      <c r="W136" s="181" t="str">
        <f t="shared" ca="1" si="47"/>
        <v>-5.28065307869423+5.28065307869418i</v>
      </c>
      <c r="X136" s="181" t="str">
        <f t="shared" ca="1" si="48"/>
        <v>0.731989181291026+7.43201087953442i</v>
      </c>
      <c r="Y136" s="181" t="str">
        <f t="shared" ca="1" si="49"/>
        <v>6.20939112007717+4.14898250092139i</v>
      </c>
      <c r="Z136" s="181" t="str">
        <f t="shared" ca="1" si="50"/>
        <v>7.14640286935364-2.16783761014039i</v>
      </c>
      <c r="AA136" s="181" t="str">
        <f t="shared" ca="1" si="51"/>
        <v>2.85786885241398-6.8995057429824i</v>
      </c>
      <c r="AB136" s="181" t="str">
        <f t="shared" ca="1" si="52"/>
        <v>-3.52037725536955-6.58616260465242i</v>
      </c>
      <c r="AC136" s="181" t="str">
        <f t="shared" ca="1" si="53"/>
        <v>-7.32447622947191-1.45692890662037i</v>
      </c>
      <c r="AD136" s="181" t="str">
        <f t="shared" ca="1" si="54"/>
        <v>-5.77281980461727+4.73763077692465i</v>
      </c>
      <c r="AE136" s="181" t="str">
        <f t="shared" ca="1" si="55"/>
        <v>2.21402757098362E-13+7.46797120207658i</v>
      </c>
      <c r="AF136" s="181" t="str">
        <f t="shared" ca="1" si="56"/>
        <v>5.77281980461709+4.73763077692488i</v>
      </c>
      <c r="AG136" s="181" t="str">
        <f t="shared" ca="1" si="57"/>
        <v>7.32447622947197-1.45692890662009i</v>
      </c>
      <c r="AH136" s="181" t="str">
        <f t="shared" ca="1" si="58"/>
        <v>3.52037725536915-6.58616260465263i</v>
      </c>
      <c r="AI136" s="181" t="str">
        <f t="shared" ca="1" si="59"/>
        <v>-2.85786885241441-6.89950574298222i</v>
      </c>
      <c r="AJ136" s="181" t="str">
        <f t="shared" ca="1" si="60"/>
        <v>-7.1464028693536-2.16783761014054i</v>
      </c>
      <c r="AK136" s="181" t="str">
        <f t="shared" ca="1" si="61"/>
        <v>-6.20939112007737+4.14898250092109i</v>
      </c>
      <c r="AL136" s="181" t="str">
        <f t="shared" ca="1" si="62"/>
        <v>-0.731989181290863+7.43201087953444i</v>
      </c>
      <c r="AM136" s="181" t="str">
        <f t="shared" ca="1" si="63"/>
        <v>5.28065307869418+5.28065307869423i</v>
      </c>
      <c r="AN136" s="181" t="str">
        <f t="shared" ca="1" si="64"/>
        <v>7.43201087953444-0.731989181290811i</v>
      </c>
      <c r="AO136" s="181" t="str">
        <f t="shared" ca="1" si="65"/>
        <v>4.14898250092112-6.20939112007735i</v>
      </c>
      <c r="AP136" s="181" t="str">
        <f t="shared" ca="1" si="66"/>
        <v>-2.16783761014047-7.14640286935362i</v>
      </c>
      <c r="AQ136" s="181" t="str">
        <f t="shared" ca="1" si="67"/>
        <v>-6.89950574298221-2.85786885241446i</v>
      </c>
      <c r="AR136" s="181" t="str">
        <f t="shared" ca="1" si="68"/>
        <v>-6.89950574298221-2.85786885241446i</v>
      </c>
      <c r="AS136" s="181" t="str">
        <f t="shared" ca="1" si="69"/>
        <v>-1.45692890662015+7.32447622947196i</v>
      </c>
      <c r="AT136" s="181" t="str">
        <f t="shared" ca="1" si="70"/>
        <v>4.73763077692484+5.77281980461713i</v>
      </c>
      <c r="AU136" s="181" t="str">
        <f t="shared" ca="1" si="71"/>
        <v>7.46797120207658+3.00078262193435E-13i</v>
      </c>
      <c r="AV136" s="181" t="str">
        <f t="shared" ca="1" si="72"/>
        <v>4.73763077692471-5.77281980461723i</v>
      </c>
      <c r="AW136" s="181" t="str">
        <f t="shared" ca="1" si="73"/>
        <v>-1.45692890662032-7.32447622947193i</v>
      </c>
      <c r="AX136" s="181" t="str">
        <f t="shared" ca="1" si="74"/>
        <v>-6.58616260465239-3.52037725536961i</v>
      </c>
      <c r="AY136" s="181" t="str">
        <f t="shared" ca="1" si="75"/>
        <v>-6.89950574298214+2.85786885241461i</v>
      </c>
      <c r="AZ136" s="181" t="str">
        <f t="shared" ca="1" si="76"/>
        <v>-2.16783761014034+7.14640286935365i</v>
      </c>
      <c r="BA136" s="181" t="str">
        <f t="shared" ca="1" si="77"/>
        <v>4.14898250092127+6.20939112007725i</v>
      </c>
      <c r="BB136" s="181" t="str">
        <f t="shared" ca="1" si="78"/>
        <v>7.43201087953439+0.731989181291382i</v>
      </c>
      <c r="BC136" s="181" t="str">
        <f t="shared" ca="1" si="79"/>
        <v>5.28065307869406-5.28065307869435i</v>
      </c>
      <c r="BD136" s="181" t="str">
        <f t="shared" ca="1" si="80"/>
        <v>-0.731989181291058-7.43201087953442i</v>
      </c>
      <c r="BE136" s="181" t="str">
        <f t="shared" ca="1" si="81"/>
        <v>-6.20939112007704-4.14898250092158i</v>
      </c>
      <c r="BF136" s="181" t="str">
        <f t="shared" ca="1" si="82"/>
        <v>-7.14640286935355+2.16783761014068i</v>
      </c>
      <c r="BG136" s="181" t="str">
        <f t="shared" ca="1" si="83"/>
        <v>-2.85786885241425+6.89950574298229i</v>
      </c>
      <c r="BH136" s="181" t="str">
        <f t="shared" ca="1" si="84"/>
        <v>3.5203772553693+6.58616260465255i</v>
      </c>
      <c r="BI136" s="181" t="str">
        <f t="shared" ca="1" si="85"/>
        <v>7.32447622947186+1.45692890662063i</v>
      </c>
      <c r="BJ136" s="181" t="str">
        <f t="shared" ca="1" si="86"/>
        <v>5.772819804617-4.73763077692499i</v>
      </c>
      <c r="BK136" s="181" t="str">
        <f t="shared" ca="1" si="87"/>
        <v>7.86755050950738E-14-7.46797120207658i</v>
      </c>
      <c r="BL136" s="181" t="str">
        <f t="shared" ca="1" si="88"/>
        <v>-5.7728198046169-4.73763077692511i</v>
      </c>
      <c r="BM136" s="181" t="str">
        <f t="shared" ca="1" si="89"/>
        <v>-7.32447622947188+1.45692890662054i</v>
      </c>
      <c r="BN136" s="181" t="str">
        <f t="shared" ca="1" si="90"/>
        <v>-3.52037725536939+6.5861626046525i</v>
      </c>
      <c r="BO136" s="181" t="str">
        <f t="shared" ca="1" si="91"/>
        <v>2.85786885241416+6.89950574298233i</v>
      </c>
      <c r="BP136" s="181" t="str">
        <f t="shared" ca="1" si="92"/>
        <v>7.14640286935372+2.16783761014012i</v>
      </c>
      <c r="BQ136" s="181" t="str">
        <f t="shared" ca="1" si="93"/>
        <v>6.20939112007713-4.14898250092145i</v>
      </c>
      <c r="BR136" s="181" t="str">
        <f t="shared" ca="1" si="94"/>
        <v>0.731989181291161-7.43201087953441i</v>
      </c>
      <c r="BS136" s="181" t="str">
        <f t="shared" ca="1" si="95"/>
        <v>-5.28065307869398-5.28065307869442i</v>
      </c>
      <c r="BT136" s="181" t="str">
        <f t="shared" ca="1" si="96"/>
        <v>-7.4320108795344+0.731989181291278i</v>
      </c>
      <c r="BU136" s="181" t="str">
        <f t="shared" ca="1" si="97"/>
        <v>-4.1489825009214+6.20939112007716i</v>
      </c>
      <c r="BV136" s="181" t="str">
        <f t="shared" ca="1" si="98"/>
        <v>2.16783761014019+7.1464028693537i</v>
      </c>
      <c r="BW136" s="181" t="str">
        <f t="shared" ca="1" si="99"/>
        <v>6.89950574298237+2.85786885241404i</v>
      </c>
      <c r="BX136" s="181" t="str">
        <f t="shared" ca="1" si="100"/>
        <v>6.58616260465245-3.52037725536949i</v>
      </c>
      <c r="BY136" s="181" t="str">
        <f t="shared" ca="1" si="101"/>
        <v>1.45692890662042-7.3244762294719i</v>
      </c>
      <c r="BZ136" s="181" t="str">
        <f t="shared" ca="1" si="102"/>
        <v>-4.73763077692459-5.77281980461733i</v>
      </c>
      <c r="CA136" s="181" t="str">
        <f t="shared" ca="1" si="103"/>
        <v>-7.46797120207658+1.42727252003289E-13i</v>
      </c>
      <c r="CB136" s="181" t="str">
        <f t="shared" ca="1" si="104"/>
        <v>-4.73763077692494+5.77281980461704i</v>
      </c>
      <c r="CC136" s="181" t="str">
        <f t="shared" ca="1" si="105"/>
        <v>1.45692890662002+7.32447622947199i</v>
      </c>
      <c r="CD136" s="181" t="str">
        <f t="shared" ca="1" si="106"/>
        <v>6.5861626046526+3.52037725536919i</v>
      </c>
      <c r="CE136" s="181" t="str">
        <f t="shared" ca="1" si="107"/>
        <v>6.89950574298224-2.85786885241436i</v>
      </c>
      <c r="CF136" s="181" t="str">
        <f t="shared" ca="1" si="108"/>
        <v>2.16783761014062-7.14640286935357i</v>
      </c>
      <c r="CG136" s="181" t="str">
        <f t="shared" ca="1" si="109"/>
        <v>-4.14898250092102-6.20939112007742i</v>
      </c>
      <c r="CH136" s="181" t="str">
        <f t="shared" ca="1" si="110"/>
        <v>-7.43201087953443-0.731989181290941i</v>
      </c>
      <c r="CI136" s="181" t="str">
        <f t="shared" ca="1" si="111"/>
        <v>-5.28065307869427+5.28065307869414i</v>
      </c>
      <c r="CJ136" s="181" t="str">
        <f t="shared" ca="1" si="112"/>
        <v>0.731989181290759+7.43201087953445i</v>
      </c>
      <c r="CK136" s="181" t="str">
        <f t="shared" ca="1" si="113"/>
        <v>6.20939112007729+4.14898250092121i</v>
      </c>
      <c r="CL136" s="181" t="str">
        <f t="shared" ca="1" si="114"/>
        <v>7.14640286935363-2.16783761014045i</v>
      </c>
      <c r="CM136" s="181" t="str">
        <f t="shared" ca="1" si="115"/>
        <v>2.85786885241453-6.89950574298218i</v>
      </c>
      <c r="CN136" s="181" t="str">
        <f t="shared" ca="1" si="116"/>
        <v>-3.52037725536973-6.58616260465232i</v>
      </c>
      <c r="CO136" s="181" t="str">
        <f t="shared" ca="1" si="117"/>
        <v>-7.32447622947195-1.4569289066202i</v>
      </c>
      <c r="CP136" s="181" t="str">
        <f t="shared" ca="1" si="118"/>
        <v>-5.77281980461719+4.73763077692476i</v>
      </c>
      <c r="CQ136" s="181" t="str">
        <f t="shared" ca="1" si="119"/>
        <v>-3.25690640403498E-13+7.46797120207658i</v>
      </c>
      <c r="CR136" s="181" t="str">
        <f t="shared" ca="1" si="120"/>
        <v>5.77281980461718+4.73763077692477i</v>
      </c>
      <c r="CS136" s="181" t="str">
        <f t="shared" ca="1" si="121"/>
        <v>7.32447622947193-1.45692890662029i</v>
      </c>
      <c r="CT136" s="181" t="str">
        <f t="shared" ca="1" si="122"/>
        <v>3.52037725536965-6.58616260465236i</v>
      </c>
      <c r="CU136" s="181" t="str">
        <f t="shared" ca="1" si="123"/>
        <v>-2.85786885241451-6.89950574298218i</v>
      </c>
      <c r="CV136" s="181" t="str">
        <f t="shared" ca="1" si="124"/>
        <v>-7.14640286935365-2.16783761014036i</v>
      </c>
      <c r="CW136" s="181" t="str">
        <f t="shared" ca="1" si="125"/>
        <v>-6.2093911200773+4.1489825009212i</v>
      </c>
      <c r="CX136" s="181" t="str">
        <f t="shared" ca="1" si="126"/>
        <v>-0.731989181291407+7.43201087953438i</v>
      </c>
      <c r="CY136" s="181" t="str">
        <f t="shared" ca="1" si="127"/>
        <v>5.2806530786943+5.28065307869411i</v>
      </c>
      <c r="CZ136" s="181" t="str">
        <f t="shared" ca="1" si="128"/>
        <v>7.43201087953444-0.731989181290927i</v>
      </c>
      <c r="DA136" s="181" t="str">
        <f t="shared" ca="1" si="129"/>
        <v>4.1489825009216-6.20939112007703i</v>
      </c>
      <c r="DB136" s="181" t="str">
        <f t="shared" ca="1" si="130"/>
        <v>-2.1678376101406-7.14640286935357i</v>
      </c>
      <c r="DC136" s="181" t="str">
        <f t="shared" ca="1" si="131"/>
        <v>-6.89950574298228-2.85786885241428i</v>
      </c>
      <c r="DD136" s="181" t="str">
        <f t="shared" ca="1" si="132"/>
        <v>-6.58616260465259+3.52037725536922i</v>
      </c>
      <c r="DE136" s="181" t="str">
        <f t="shared" ca="1" si="133"/>
        <v>-1.45692890662004+7.32447622947198i</v>
      </c>
      <c r="DF136" s="181" t="str">
        <f t="shared" ca="1" si="134"/>
        <v>4.73763077692497+5.77281980461701i</v>
      </c>
      <c r="DG136" s="181" t="str">
        <f t="shared" ca="1" si="135"/>
        <v>7.46797120207658+1.57351010190148E-13i</v>
      </c>
      <c r="DH136" s="181" t="str">
        <f t="shared" ca="1" si="136"/>
        <v>4.73763077692513-5.77281980461688i</v>
      </c>
      <c r="DI136" s="181" t="str">
        <f t="shared" ca="1" si="137"/>
        <v>-1.45692890662046-7.3244762294719i</v>
      </c>
      <c r="DJ136" s="181" t="str">
        <f t="shared" ca="1" si="138"/>
        <v>-6.58616260465244-3.52037725536951i</v>
      </c>
      <c r="DK136" s="181" t="str">
        <f t="shared" ca="1" si="139"/>
        <v>-6.89950574298236+2.85786885241408i</v>
      </c>
      <c r="DL136" s="181" t="str">
        <f t="shared" ca="1" si="140"/>
        <v>-2.16783761014019+7.1464028693537i</v>
      </c>
      <c r="DM136" s="181" t="str">
        <f t="shared" ca="1" si="141"/>
        <v>4.14898250092143+6.20939112007714i</v>
      </c>
      <c r="DN136" s="181" t="str">
        <f t="shared" ca="1" si="142"/>
        <v>7.4320108795344+0.73198918129124i</v>
      </c>
      <c r="DO136" s="181" t="str">
        <f t="shared" ca="1" si="143"/>
        <v>5.28065307869445-5.28065307869396i</v>
      </c>
      <c r="DP136" s="181" t="str">
        <f t="shared" ca="1" si="144"/>
        <v>-0.7319891812912-7.43201087953441i</v>
      </c>
      <c r="DQ136" s="181" t="str">
        <f t="shared" ca="1" si="145"/>
        <v>-6.20939112007712-4.14898250092146i</v>
      </c>
      <c r="DR136" s="181" t="str">
        <f t="shared" ca="1" si="146"/>
        <v>-7.14640286935371+2.16783761014016i</v>
      </c>
      <c r="DS136" s="181" t="str">
        <f t="shared" ca="1" si="147"/>
        <v>-2.85786885241412+6.89950574298234i</v>
      </c>
      <c r="DT136" s="181" t="str">
        <f t="shared" ca="1" si="148"/>
        <v>3.52037725536947+6.58616260465246i</v>
      </c>
      <c r="DU136" s="181" t="str">
        <f t="shared" ca="1" si="149"/>
        <v>7.32447622947189+1.4569289066205i</v>
      </c>
      <c r="DV136" s="181" t="str">
        <f t="shared" ca="1" si="150"/>
        <v>5.77281980461691-4.7376307769251i</v>
      </c>
      <c r="DW136" s="181" t="str">
        <f t="shared" ca="1" si="151"/>
        <v>-1.17114873793226E-13-7.46797120207658i</v>
      </c>
      <c r="DX136" s="181" t="str">
        <f t="shared" ca="1" si="152"/>
        <v>-5.77281980461699-4.737630776925i</v>
      </c>
      <c r="DY136" s="181" t="str">
        <f t="shared" ca="1" si="153"/>
        <v>-7.32447622947155+1.45692890662219i</v>
      </c>
      <c r="DZ136" s="181" t="str">
        <f t="shared" ca="1" si="154"/>
        <v>-3.5203772553686+6.58616260465292i</v>
      </c>
      <c r="EA136" s="181" t="str">
        <f t="shared" ca="1" si="155"/>
        <v>2.85786885241424+6.8995057429823i</v>
      </c>
      <c r="EB136" s="181" t="str">
        <f t="shared" ca="1" si="156"/>
        <v>7.14640286935335+2.16783761014136i</v>
      </c>
      <c r="EC136" s="181" t="str">
        <f t="shared" ca="1" si="157"/>
        <v>6.20939112007829-4.14898250091972i</v>
      </c>
      <c r="ED136" s="181" t="str">
        <f t="shared" ca="1" si="158"/>
        <v>0.731989181293924-7.43201087953414i</v>
      </c>
      <c r="EE136" s="181" t="str">
        <f t="shared" ca="1" si="159"/>
        <v>-5.28065307869671-5.2806530786917i</v>
      </c>
      <c r="EF136" s="181" t="str">
        <f t="shared" ca="1" si="160"/>
        <v>-7.43201087953416+0.731989181293691i</v>
      </c>
      <c r="EG136" s="181" t="str">
        <f t="shared" ca="1" si="161"/>
        <v>-4.14898250092+6.2093911200781i</v>
      </c>
      <c r="EH136" s="181" t="str">
        <f t="shared" ca="1" si="162"/>
        <v>2.16783761014103+7.14640286935345i</v>
      </c>
      <c r="EI136" s="181" t="str">
        <f t="shared" ca="1" si="163"/>
        <v>6.89950574298216+2.85786885241455i</v>
      </c>
      <c r="EJ136" s="181" t="str">
        <f t="shared" ca="1" si="164"/>
        <v>6.58616260465308-3.52037725536831i</v>
      </c>
      <c r="EK136" s="181" t="str">
        <f t="shared" ca="1" si="165"/>
        <v>1.45692890662252-7.32447622947149i</v>
      </c>
      <c r="EL136" s="181" t="str">
        <f t="shared" ca="1" si="166"/>
        <v>-4.73763077692244-5.77281980461909i</v>
      </c>
      <c r="EM136" s="181" t="str">
        <f t="shared" ca="1" si="167"/>
        <v>-7.46797120207658+3.36311586333724E-12i</v>
      </c>
      <c r="EN136" s="181"/>
      <c r="EO136" s="181"/>
      <c r="EP136" s="181"/>
    </row>
    <row r="137" spans="1:146" ht="16" thickBot="1">
      <c r="A137" s="215">
        <f t="shared" si="168"/>
        <v>7.2265625000000032E-4</v>
      </c>
      <c r="B137" s="214">
        <v>37</v>
      </c>
      <c r="C137" s="188">
        <f t="shared" si="169"/>
        <v>7400</v>
      </c>
      <c r="D137" s="187">
        <f t="shared" si="170"/>
        <v>46495.571273128939</v>
      </c>
      <c r="E137" s="187" t="str">
        <f t="shared" si="171"/>
        <v>46495.5712731289i</v>
      </c>
      <c r="F137" s="187" t="e">
        <f t="shared" si="177"/>
        <v>#REF!</v>
      </c>
      <c r="G137" s="187" t="str">
        <f t="shared" si="178"/>
        <v>-4.63186337716272-0.44849835632397i</v>
      </c>
      <c r="H137" s="187" t="e">
        <f t="shared" si="179"/>
        <v>#REF!</v>
      </c>
      <c r="I137" s="187" t="e">
        <f t="shared" si="174"/>
        <v>#REF!</v>
      </c>
      <c r="J137" s="213" t="str">
        <f ca="1">IMPRODUCT(1/N_FFT2,AZ100)</f>
        <v>-0.0785422868071492-0.004442839602685i</v>
      </c>
      <c r="K137" s="212" t="e">
        <f t="shared" si="175"/>
        <v>#REF!</v>
      </c>
      <c r="N137" s="204">
        <f t="shared" ca="1" si="176"/>
        <v>7.5328752990214021</v>
      </c>
      <c r="O137" s="181">
        <f t="shared" ca="1" si="39"/>
        <v>-7.4671247009785979</v>
      </c>
      <c r="P137" s="181" t="str">
        <f t="shared" ca="1" si="40"/>
        <v>-4.59401100684694+5.88668108265887i</v>
      </c>
      <c r="Q137" s="181" t="str">
        <f t="shared" ca="1" si="41"/>
        <v>1.81436330320389+7.2433443314502i</v>
      </c>
      <c r="R137" s="181" t="str">
        <f t="shared" ca="1" si="42"/>
        <v>6.82651824868945+3.02598742566368i</v>
      </c>
      <c r="S137" s="181" t="str">
        <f t="shared" ca="1" si="43"/>
        <v>6.58541605733387-3.51997821751412i</v>
      </c>
      <c r="T137" s="181" t="str">
        <f t="shared" ca="1" si="44"/>
        <v>1.27659374248798-7.35719102080443i</v>
      </c>
      <c r="U137" s="181" t="str">
        <f t="shared" ca="1" si="45"/>
        <v>-5.01461445990155-5.53277445035589i</v>
      </c>
      <c r="V137" s="181" t="str">
        <f t="shared" ca="1" si="46"/>
        <v>-7.44689220311567+0.549315769971811i</v>
      </c>
      <c r="W137" s="181" t="str">
        <f t="shared" ca="1" si="47"/>
        <v>-4.14851221010908+6.20868728013745i</v>
      </c>
      <c r="X137" s="181" t="str">
        <f t="shared" ca="1" si="48"/>
        <v>2.34230067197854+7.09024533158153i</v>
      </c>
      <c r="Y137" s="181" t="str">
        <f t="shared" ca="1" si="49"/>
        <v>7.03062694618795+2.51559854577407i</v>
      </c>
      <c r="Z137" s="181" t="str">
        <f t="shared" ca="1" si="50"/>
        <v>6.30862692578594-3.99489394242367i</v>
      </c>
      <c r="AA137" s="181" t="str">
        <f t="shared" ca="1" si="51"/>
        <v>0.731906209674109-7.4311684545706i</v>
      </c>
      <c r="AB137" s="181" t="str">
        <f t="shared" ca="1" si="52"/>
        <v>-5.40804328271862-5.14888523393236i</v>
      </c>
      <c r="AC137" s="181" t="str">
        <f t="shared" ca="1" si="53"/>
        <v>-7.38630435118581+1.09565475019199i</v>
      </c>
      <c r="AD137" s="181" t="str">
        <f t="shared" ca="1" si="54"/>
        <v>-3.68053226626668+6.49704806330802i</v>
      </c>
      <c r="AE137" s="181" t="str">
        <f t="shared" ca="1" si="55"/>
        <v>2.85754491046868+6.89872367794357i</v>
      </c>
      <c r="AF137" s="181" t="str">
        <f t="shared" ca="1" si="56"/>
        <v>7.19663606711312+1.99157741940688i</v>
      </c>
      <c r="AG137" s="181" t="str">
        <f t="shared" ca="1" si="57"/>
        <v>5.99765079833114-4.44816099093125i</v>
      </c>
      <c r="AH137" s="181" t="str">
        <f t="shared" ca="1" si="58"/>
        <v>0.18325241369573-7.46487574262555i</v>
      </c>
      <c r="AI137" s="181" t="str">
        <f t="shared" ca="1" si="59"/>
        <v>-5.7721654504196-4.73709376231324i</v>
      </c>
      <c r="AJ137" s="181" t="str">
        <f t="shared" ca="1" si="60"/>
        <v>-7.28568947600812+1.63605628239047i</v>
      </c>
      <c r="AK137" s="181" t="str">
        <f t="shared" ca="1" si="61"/>
        <v>-3.19260719918242+6.75020078010227i</v>
      </c>
      <c r="AL137" s="181" t="str">
        <f t="shared" ca="1" si="62"/>
        <v>3.35730386550379+6.66981724297135i</v>
      </c>
      <c r="AM137" s="181" t="str">
        <f t="shared" ca="1" si="63"/>
        <v>7.3236459936552+1.45676376244842i</v>
      </c>
      <c r="AN137" s="181" t="str">
        <f t="shared" ca="1" si="64"/>
        <v>5.65417288154803-4.87732306962861i</v>
      </c>
      <c r="AO137" s="181" t="str">
        <f t="shared" ca="1" si="65"/>
        <v>-0.366394442989908-7.45813022225483i</v>
      </c>
      <c r="AP137" s="181" t="str">
        <f t="shared" ca="1" si="66"/>
        <v>-6.1050077534292-4.29963156916195i</v>
      </c>
      <c r="AQ137" s="181" t="str">
        <f t="shared" ca="1" si="67"/>
        <v>-7.1455928183087+2.16759188384248i</v>
      </c>
      <c r="AR137" s="181" t="str">
        <f t="shared" ca="1" si="68"/>
        <v>-7.1455928183087+2.16759188384248i</v>
      </c>
      <c r="AS137" s="181" t="str">
        <f t="shared" ca="1" si="69"/>
        <v>3.83886930000616+6.40476649046902i</v>
      </c>
      <c r="AT137" s="181" t="str">
        <f t="shared" ca="1" si="70"/>
        <v>7.41096844801778+0.914055776443452i</v>
      </c>
      <c r="AU137" s="181" t="str">
        <f t="shared" ca="1" si="71"/>
        <v>5.28005451202747-5.28005451202761i</v>
      </c>
      <c r="AV137" s="181" t="str">
        <f t="shared" ca="1" si="72"/>
        <v>-0.914055776443639-7.41096844801775i</v>
      </c>
      <c r="AW137" s="181" t="str">
        <f t="shared" ca="1" si="73"/>
        <v>-6.40476649046912-3.83886930000601i</v>
      </c>
      <c r="AX137" s="181" t="str">
        <f t="shared" ca="1" si="74"/>
        <v>-6.966773574014+2.68738111707009i</v>
      </c>
      <c r="AY137" s="181" t="str">
        <f t="shared" ca="1" si="75"/>
        <v>-2.16759188384231+7.14559281830875i</v>
      </c>
      <c r="AZ137" s="181" t="str">
        <f t="shared" ca="1" si="76"/>
        <v>4.2996315691621+6.1050077534291i</v>
      </c>
      <c r="BA137" s="181" t="str">
        <f t="shared" ca="1" si="77"/>
        <v>7.45813022225483+0.3663944429897i</v>
      </c>
      <c r="BB137" s="181" t="str">
        <f t="shared" ca="1" si="78"/>
        <v>4.87732306962848-5.65417288154815i</v>
      </c>
      <c r="BC137" s="181" t="str">
        <f t="shared" ca="1" si="79"/>
        <v>-1.45676376244863-7.32364599365516i</v>
      </c>
      <c r="BD137" s="181" t="str">
        <f t="shared" ca="1" si="80"/>
        <v>-6.66981724297142-3.35730386550366i</v>
      </c>
      <c r="BE137" s="181" t="str">
        <f t="shared" ca="1" si="81"/>
        <v>-6.75020078010219+3.19260719918258i</v>
      </c>
      <c r="BF137" s="181" t="str">
        <f t="shared" ca="1" si="82"/>
        <v>-1.63605628239027+7.28568947600816i</v>
      </c>
      <c r="BG137" s="181" t="str">
        <f t="shared" ca="1" si="83"/>
        <v>4.73709376231339+5.77216545041948i</v>
      </c>
      <c r="BH137" s="181" t="str">
        <f t="shared" ca="1" si="84"/>
        <v>7.46487574262555-0.183252413695939i</v>
      </c>
      <c r="BI137" s="181" t="str">
        <f t="shared" ca="1" si="85"/>
        <v>4.44816099093113-5.99765079833124i</v>
      </c>
      <c r="BJ137" s="181" t="str">
        <f t="shared" ca="1" si="86"/>
        <v>-1.99157741940706-7.19663606711307i</v>
      </c>
      <c r="BK137" s="181" t="str">
        <f t="shared" ca="1" si="87"/>
        <v>-6.89872367794365-2.85754491046849i</v>
      </c>
      <c r="BL137" s="181" t="str">
        <f t="shared" ca="1" si="88"/>
        <v>-6.49704806330794+3.68053226626683i</v>
      </c>
      <c r="BM137" s="181" t="str">
        <f t="shared" ca="1" si="89"/>
        <v>-1.09565475019179+7.38630435118584i</v>
      </c>
      <c r="BN137" s="181" t="str">
        <f t="shared" ca="1" si="90"/>
        <v>5.14888523393252+5.40804328271848i</v>
      </c>
      <c r="BO137" s="181" t="str">
        <f t="shared" ca="1" si="91"/>
        <v>7.43116845457058-0.73190620967429i</v>
      </c>
      <c r="BP137" s="181" t="str">
        <f t="shared" ca="1" si="92"/>
        <v>3.99489394242356-6.30862692578601i</v>
      </c>
      <c r="BQ137" s="181" t="str">
        <f t="shared" ca="1" si="93"/>
        <v>-2.51559854577423-7.03062694618789i</v>
      </c>
      <c r="BR137" s="181" t="str">
        <f t="shared" ca="1" si="94"/>
        <v>-7.09024533158158-2.34230067197837i</v>
      </c>
      <c r="BS137" s="181" t="str">
        <f t="shared" ca="1" si="95"/>
        <v>-6.20868728013733+4.14851221010926i</v>
      </c>
      <c r="BT137" s="181" t="str">
        <f t="shared" ca="1" si="96"/>
        <v>-0.549315769971635+7.44689220311569i</v>
      </c>
      <c r="BU137" s="181" t="str">
        <f t="shared" ca="1" si="97"/>
        <v>5.53277445035602+5.01461445990141i</v>
      </c>
      <c r="BV137" s="181" t="str">
        <f t="shared" ca="1" si="98"/>
        <v>7.35719102080439-1.27659374248819i</v>
      </c>
      <c r="BW137" s="181" t="str">
        <f t="shared" ca="1" si="99"/>
        <v>3.51997821751397-6.58541605733396i</v>
      </c>
      <c r="BX137" s="181" t="str">
        <f t="shared" ca="1" si="100"/>
        <v>-3.02598742566386-6.82651824868936i</v>
      </c>
      <c r="BY137" s="181" t="str">
        <f t="shared" ca="1" si="101"/>
        <v>-7.24334433145024-1.81436330320373i</v>
      </c>
      <c r="BZ137" s="181" t="str">
        <f t="shared" ca="1" si="102"/>
        <v>-5.88668108265875+4.59401100684709i</v>
      </c>
      <c r="CA137" s="181" t="str">
        <f t="shared" ca="1" si="103"/>
        <v>2.08575234391852E-13+7.4671247009786i</v>
      </c>
      <c r="CB137" s="181" t="str">
        <f t="shared" ca="1" si="104"/>
        <v>5.88668108265898+4.59401100684681i</v>
      </c>
      <c r="CC137" s="181" t="str">
        <f t="shared" ca="1" si="105"/>
        <v>7.24334433145015-1.81436330320408i</v>
      </c>
      <c r="CD137" s="181" t="str">
        <f t="shared" ca="1" si="106"/>
        <v>3.02598742566353-6.82651824868951i</v>
      </c>
      <c r="CE137" s="181" t="str">
        <f t="shared" ca="1" si="107"/>
        <v>-3.51997821751429-6.58541605733379i</v>
      </c>
      <c r="CF137" s="181" t="str">
        <f t="shared" ca="1" si="108"/>
        <v>-7.35719102080446-1.27659374248778i</v>
      </c>
      <c r="CG137" s="181" t="str">
        <f t="shared" ca="1" si="109"/>
        <v>-5.53277445035578+5.01461445990168i</v>
      </c>
      <c r="CH137" s="181" t="str">
        <f t="shared" ca="1" si="110"/>
        <v>0.549315769971999+7.44689220311566i</v>
      </c>
      <c r="CI137" s="181" t="str">
        <f t="shared" ca="1" si="111"/>
        <v>6.20868728013754+4.14851221010896i</v>
      </c>
      <c r="CJ137" s="181" t="str">
        <f t="shared" ca="1" si="112"/>
        <v>7.09024533158145-2.34230067197876i</v>
      </c>
      <c r="CK137" s="181" t="str">
        <f t="shared" ca="1" si="113"/>
        <v>2.51559854577389-7.03062694618801i</v>
      </c>
      <c r="CL137" s="181" t="str">
        <f t="shared" ca="1" si="114"/>
        <v>-3.99489394242387-6.30862692578582i</v>
      </c>
      <c r="CM137" s="181" t="str">
        <f t="shared" ca="1" si="115"/>
        <v>-7.43116845457062-0.731906209673875i</v>
      </c>
      <c r="CN137" s="181" t="str">
        <f t="shared" ca="1" si="116"/>
        <v>-5.14888523393221+5.40804328271877i</v>
      </c>
      <c r="CO137" s="181" t="str">
        <f t="shared" ca="1" si="117"/>
        <v>1.09565475019215+7.38630435118579i</v>
      </c>
      <c r="CP137" s="181" t="str">
        <f t="shared" ca="1" si="118"/>
        <v>6.4970480633081+3.68053226626656i</v>
      </c>
      <c r="CQ137" s="181" t="str">
        <f t="shared" ca="1" si="119"/>
        <v>6.89872367794349-2.85754491046887i</v>
      </c>
      <c r="CR137" s="181" t="str">
        <f t="shared" ca="1" si="120"/>
        <v>1.99157741940671-7.19663606711316i</v>
      </c>
      <c r="CS137" s="181" t="str">
        <f t="shared" ca="1" si="121"/>
        <v>-4.44816099093138-5.99765079833105i</v>
      </c>
      <c r="CT137" s="181" t="str">
        <f t="shared" ca="1" si="122"/>
        <v>-7.46487574262556-0.183252413695522i</v>
      </c>
      <c r="CU137" s="181" t="str">
        <f t="shared" ca="1" si="123"/>
        <v>-4.7370937623131+5.77216545041971i</v>
      </c>
      <c r="CV137" s="181" t="str">
        <f t="shared" ca="1" si="124"/>
        <v>1.63605628239062+7.28568947600808i</v>
      </c>
      <c r="CW137" s="181" t="str">
        <f t="shared" ca="1" si="125"/>
        <v>6.75020078010237+3.19260719918221i</v>
      </c>
      <c r="CX137" s="181" t="str">
        <f t="shared" ca="1" si="126"/>
        <v>6.66981724297126-3.35730386550398i</v>
      </c>
      <c r="CY137" s="181" t="str">
        <f t="shared" ca="1" si="127"/>
        <v>1.45676376244827-7.32364599365523i</v>
      </c>
      <c r="CZ137" s="181" t="str">
        <f t="shared" ca="1" si="128"/>
        <v>-4.87732306962879-5.65417288154788i</v>
      </c>
      <c r="DA137" s="181" t="str">
        <f t="shared" ca="1" si="129"/>
        <v>-7.45813022225482+0.366394442990116i</v>
      </c>
      <c r="DB137" s="181" t="str">
        <f t="shared" ca="1" si="130"/>
        <v>-4.2996315691618+6.10500775342931i</v>
      </c>
      <c r="DC137" s="181" t="str">
        <f t="shared" ca="1" si="131"/>
        <v>2.16759188384261+7.14559281830866i</v>
      </c>
      <c r="DD137" s="181" t="str">
        <f t="shared" ca="1" si="132"/>
        <v>6.96677357401387+2.68738111707042i</v>
      </c>
      <c r="DE137" s="181" t="str">
        <f t="shared" ca="1" si="133"/>
        <v>6.40476649046894-3.83886930000631i</v>
      </c>
      <c r="DF137" s="181" t="str">
        <f t="shared" ca="1" si="134"/>
        <v>0.914055776443303-7.4109684480178i</v>
      </c>
      <c r="DG137" s="181" t="str">
        <f t="shared" ca="1" si="135"/>
        <v>-5.28005451202776-5.28005451202732i</v>
      </c>
      <c r="DH137" s="181" t="str">
        <f t="shared" ca="1" si="136"/>
        <v>-7.41096844801773+0.914055776443818i</v>
      </c>
      <c r="DI137" s="181" t="str">
        <f t="shared" ca="1" si="137"/>
        <v>-3.83886930000587+6.4047664904692i</v>
      </c>
      <c r="DJ137" s="181" t="str">
        <f t="shared" ca="1" si="138"/>
        <v>2.68738111707031+6.96677357401392i</v>
      </c>
      <c r="DK137" s="181" t="str">
        <f t="shared" ca="1" si="139"/>
        <v>7.14559281830881+2.16759188384211i</v>
      </c>
      <c r="DL137" s="181" t="str">
        <f t="shared" ca="1" si="140"/>
        <v>6.10500775342901-4.29963156916223i</v>
      </c>
      <c r="DM137" s="181" t="str">
        <f t="shared" ca="1" si="141"/>
        <v>0.366394442990233-7.45813022225481i</v>
      </c>
      <c r="DN137" s="181" t="str">
        <f t="shared" ca="1" si="142"/>
        <v>-5.6541728815478-4.87732306962888i</v>
      </c>
      <c r="DO137" s="181" t="str">
        <f t="shared" ca="1" si="143"/>
        <v>-7.32364599365513+1.45676376244878i</v>
      </c>
      <c r="DP137" s="181" t="str">
        <f t="shared" ca="1" si="144"/>
        <v>-3.35730386550352+6.6698172429715i</v>
      </c>
      <c r="DQ137" s="181" t="str">
        <f t="shared" ca="1" si="145"/>
        <v>3.19260719918277+6.7502007801021i</v>
      </c>
      <c r="DR137" s="181" t="str">
        <f t="shared" ca="1" si="146"/>
        <v>7.28568947600819+1.63605628239011i</v>
      </c>
      <c r="DS137" s="181" t="str">
        <f t="shared" ca="1" si="147"/>
        <v>5.77216545041939-4.73709376231351i</v>
      </c>
      <c r="DT137" s="181" t="str">
        <f t="shared" ca="1" si="148"/>
        <v>-0.183252413695405-7.46487574262556i</v>
      </c>
      <c r="DU137" s="181" t="str">
        <f t="shared" ca="1" si="149"/>
        <v>-5.99765079833136-4.44816099093096i</v>
      </c>
      <c r="DV137" s="181" t="str">
        <f t="shared" ca="1" si="150"/>
        <v>-7.19663606711362+1.99157741940506i</v>
      </c>
      <c r="DW137" s="181" t="str">
        <f t="shared" ca="1" si="151"/>
        <v>-2.85754491046555+6.89872367794487i</v>
      </c>
      <c r="DX137" s="181" t="str">
        <f t="shared" ca="1" si="152"/>
        <v>3.68053226626766+6.49704806330747i</v>
      </c>
      <c r="DY137" s="181" t="str">
        <f t="shared" ca="1" si="153"/>
        <v>7.38630435118565+1.09565475019311i</v>
      </c>
      <c r="DZ137" s="181" t="str">
        <f t="shared" ca="1" si="154"/>
        <v>5.40804328272097-5.1488852339299i</v>
      </c>
      <c r="EA137" s="181" t="str">
        <f t="shared" ca="1" si="155"/>
        <v>-0.731906209675975-7.43116845457042i</v>
      </c>
      <c r="EB137" s="181" t="str">
        <f t="shared" ca="1" si="156"/>
        <v>-6.3086269257857-3.99489394242406i</v>
      </c>
      <c r="EC137" s="181" t="str">
        <f t="shared" ca="1" si="157"/>
        <v>-7.03062694618884+2.51559854577158i</v>
      </c>
      <c r="ED137" s="181" t="str">
        <f t="shared" ca="1" si="158"/>
        <v>-2.34230067197605+7.09024533158235i</v>
      </c>
      <c r="EE137" s="181" t="str">
        <f t="shared" ca="1" si="159"/>
        <v>4.14851221010939+6.20868728013725i</v>
      </c>
      <c r="EF137" s="181" t="str">
        <f t="shared" ca="1" si="160"/>
        <v>7.44689220311553+0.549315769973703i</v>
      </c>
      <c r="EG137" s="181" t="str">
        <f t="shared" ca="1" si="161"/>
        <v>5.01461445989905-5.53277445035816i</v>
      </c>
      <c r="EH137" s="181" t="str">
        <f t="shared" ca="1" si="162"/>
        <v>-1.27659374248908-7.35719102080423i</v>
      </c>
      <c r="EI137" s="181" t="str">
        <f t="shared" ca="1" si="163"/>
        <v>-6.58541605733333-3.51997821751514i</v>
      </c>
      <c r="EJ137" s="181" t="str">
        <f t="shared" ca="1" si="164"/>
        <v>-6.82651824869083+3.02598742566056i</v>
      </c>
      <c r="EK137" s="181" t="str">
        <f t="shared" ca="1" si="165"/>
        <v>-1.81436330320209+7.24334433145065i</v>
      </c>
      <c r="EL137" s="181" t="str">
        <f t="shared" ca="1" si="166"/>
        <v>4.59401100684663+5.88668108265911i</v>
      </c>
      <c r="EM137" s="181" t="str">
        <f t="shared" ca="1" si="167"/>
        <v>7.4671247009786+2.66016203492749E-12i</v>
      </c>
      <c r="EN137" s="181"/>
      <c r="EO137" s="181"/>
      <c r="EP137" s="181"/>
    </row>
    <row r="138" spans="1:146" ht="16" thickBot="1">
      <c r="A138" s="215">
        <f t="shared" si="168"/>
        <v>7.4218750000000033E-4</v>
      </c>
      <c r="B138" s="214">
        <v>38</v>
      </c>
      <c r="C138" s="188">
        <f t="shared" si="169"/>
        <v>7600</v>
      </c>
      <c r="D138" s="187">
        <f t="shared" si="170"/>
        <v>47752.208334564857</v>
      </c>
      <c r="E138" s="187" t="str">
        <f t="shared" si="171"/>
        <v>47752.2083345649i</v>
      </c>
      <c r="F138" s="187" t="e">
        <f t="shared" si="177"/>
        <v>#REF!</v>
      </c>
      <c r="G138" s="187" t="str">
        <f t="shared" si="178"/>
        <v>-4.67217699332941-0.401380948609722i</v>
      </c>
      <c r="H138" s="187" t="e">
        <f t="shared" si="179"/>
        <v>#REF!</v>
      </c>
      <c r="I138" s="187" t="e">
        <f t="shared" si="174"/>
        <v>#REF!</v>
      </c>
      <c r="J138" s="213" t="str">
        <f ca="1">IMPRODUCT(1/N_FFT2,BA100)</f>
        <v>0.0202744675518633+0.000376871175554967i</v>
      </c>
      <c r="K138" s="212" t="e">
        <f t="shared" si="175"/>
        <v>#REF!</v>
      </c>
      <c r="N138" s="204">
        <f t="shared" ca="1" si="176"/>
        <v>7.5337948912745389</v>
      </c>
      <c r="O138" s="181">
        <f t="shared" ca="1" si="39"/>
        <v>-7.4662051087254611</v>
      </c>
      <c r="P138" s="181" t="str">
        <f t="shared" ca="1" si="40"/>
        <v>-4.44761319046561+5.99691217490756i</v>
      </c>
      <c r="Q138" s="181" t="str">
        <f t="shared" ca="1" si="41"/>
        <v>2.16732494030199+7.14471282338928i</v>
      </c>
      <c r="R138" s="181" t="str">
        <f t="shared" ca="1" si="42"/>
        <v>7.02976110955961+2.51528874447476i</v>
      </c>
      <c r="S138" s="181" t="str">
        <f t="shared" ca="1" si="43"/>
        <v>6.20792266712324-4.14800131202675i</v>
      </c>
      <c r="T138" s="181" t="str">
        <f t="shared" ca="1" si="44"/>
        <v>0.366349320736639-7.45721173769083i</v>
      </c>
      <c r="U138" s="181" t="str">
        <f t="shared" ca="1" si="45"/>
        <v>-5.77145459599506-4.73651037916373i</v>
      </c>
      <c r="V138" s="181" t="str">
        <f t="shared" ca="1" si="46"/>
        <v>-7.24245229822447+1.81413986051279i</v>
      </c>
      <c r="W138" s="181" t="str">
        <f t="shared" ca="1" si="47"/>
        <v>-2.85719299774882+6.89787408548266i</v>
      </c>
      <c r="X138" s="181" t="str">
        <f t="shared" ca="1" si="48"/>
        <v>3.83839653510522+6.40397772988401i</v>
      </c>
      <c r="Y138" s="181" t="str">
        <f t="shared" ca="1" si="49"/>
        <v>7.43025329040551+0.731816073871213i</v>
      </c>
      <c r="Z138" s="181" t="str">
        <f t="shared" ca="1" si="50"/>
        <v>5.01399689948896-5.53209307744124i</v>
      </c>
      <c r="AA138" s="181" t="str">
        <f t="shared" ca="1" si="51"/>
        <v>-1.45658435889943-7.32274407110939i</v>
      </c>
      <c r="AB138" s="181" t="str">
        <f t="shared" ca="1" si="52"/>
        <v>-6.74936947855135-3.19221402283082i</v>
      </c>
      <c r="AC138" s="181" t="str">
        <f t="shared" ca="1" si="53"/>
        <v>-6.58460504937122+3.51954472472693i</v>
      </c>
      <c r="AD138" s="181" t="str">
        <f t="shared" ca="1" si="54"/>
        <v>-1.09551981798469+7.38539471213022i</v>
      </c>
      <c r="AE138" s="181" t="str">
        <f t="shared" ca="1" si="55"/>
        <v>5.27940426210932+5.27940426210951i</v>
      </c>
      <c r="AF138" s="181" t="str">
        <f t="shared" ca="1" si="56"/>
        <v>7.38539471213026-1.09551981798443i</v>
      </c>
      <c r="AG138" s="181" t="str">
        <f t="shared" ca="1" si="57"/>
        <v>3.5195447247265-6.58460504937146i</v>
      </c>
      <c r="AH138" s="181" t="str">
        <f t="shared" ca="1" si="58"/>
        <v>-3.19221402283058-6.74936947855146i</v>
      </c>
      <c r="AI138" s="181" t="str">
        <f t="shared" ca="1" si="59"/>
        <v>-7.32274407110934-1.45658435889969i</v>
      </c>
      <c r="AJ138" s="181" t="str">
        <f t="shared" ca="1" si="60"/>
        <v>-5.5320930774409+5.01399689948933i</v>
      </c>
      <c r="AK138" s="181" t="str">
        <f t="shared" ca="1" si="61"/>
        <v>0.73181607387094+7.43025329040554i</v>
      </c>
      <c r="AL138" s="181" t="str">
        <f t="shared" ca="1" si="62"/>
        <v>6.40397772988399+3.83839653510526i</v>
      </c>
      <c r="AM138" s="181" t="str">
        <f t="shared" ca="1" si="63"/>
        <v>6.89787408548259-2.85719299774899i</v>
      </c>
      <c r="AN138" s="181" t="str">
        <f t="shared" ca="1" si="64"/>
        <v>1.81413986051312-7.24245229822438i</v>
      </c>
      <c r="AO138" s="181" t="str">
        <f t="shared" ca="1" si="65"/>
        <v>-4.73651037916364-5.77145459599513i</v>
      </c>
      <c r="AP138" s="181" t="str">
        <f t="shared" ca="1" si="66"/>
        <v>-7.45721173769083+0.366349320736756i</v>
      </c>
      <c r="AQ138" s="181" t="str">
        <f t="shared" ca="1" si="67"/>
        <v>-4.14800131202647+6.20792266712343i</v>
      </c>
      <c r="AR138" s="181" t="str">
        <f t="shared" ca="1" si="68"/>
        <v>-4.14800131202647+6.20792266712343i</v>
      </c>
      <c r="AS138" s="181" t="str">
        <f t="shared" ca="1" si="69"/>
        <v>7.14471282338928+2.16732494030196i</v>
      </c>
      <c r="AT138" s="181" t="str">
        <f t="shared" ca="1" si="70"/>
        <v>5.99691217490741-4.44761319046582i</v>
      </c>
      <c r="AU138" s="181" t="str">
        <f t="shared" ca="1" si="71"/>
        <v>2.60676536654511E-13-7.46620510872546i</v>
      </c>
      <c r="AV138" s="181" t="str">
        <f t="shared" ca="1" si="72"/>
        <v>-5.99691217490754-4.44761319046564i</v>
      </c>
      <c r="AW138" s="181" t="str">
        <f t="shared" ca="1" si="73"/>
        <v>-7.14471282338922+2.16732494030217i</v>
      </c>
      <c r="AX138" s="181" t="str">
        <f t="shared" ca="1" si="74"/>
        <v>-2.51528874447506+7.0297611095595i</v>
      </c>
      <c r="AY138" s="181" t="str">
        <f t="shared" ca="1" si="75"/>
        <v>4.14800131202665+6.20792266712331i</v>
      </c>
      <c r="AZ138" s="181" t="str">
        <f t="shared" ca="1" si="76"/>
        <v>7.45721173769084+0.366349320736509i</v>
      </c>
      <c r="BA138" s="181" t="str">
        <f t="shared" ca="1" si="77"/>
        <v>4.73651037916347-5.77145459599527i</v>
      </c>
      <c r="BB138" s="181" t="str">
        <f t="shared" ca="1" si="78"/>
        <v>-1.81413986051259-7.24245229822452i</v>
      </c>
      <c r="BC138" s="181" t="str">
        <f t="shared" ca="1" si="79"/>
        <v>-6.89787408548268-2.85719299774878i</v>
      </c>
      <c r="BD138" s="181" t="str">
        <f t="shared" ca="1" si="80"/>
        <v>-6.40397772988389+3.83839653510543i</v>
      </c>
      <c r="BE138" s="181" t="str">
        <f t="shared" ca="1" si="81"/>
        <v>-0.731816073871459+7.43025329040549i</v>
      </c>
      <c r="BF138" s="181" t="str">
        <f t="shared" ca="1" si="82"/>
        <v>5.53209307744105+5.01399689948917i</v>
      </c>
      <c r="BG138" s="181" t="str">
        <f t="shared" ca="1" si="83"/>
        <v>7.3227440711093-1.45658435889987i</v>
      </c>
      <c r="BH138" s="181" t="str">
        <f t="shared" ca="1" si="84"/>
        <v>3.19221402283105-6.74936947855123i</v>
      </c>
      <c r="BI138" s="181" t="str">
        <f t="shared" ca="1" si="85"/>
        <v>-3.51954472472667-6.58460504937136i</v>
      </c>
      <c r="BJ138" s="181" t="str">
        <f t="shared" ca="1" si="86"/>
        <v>-7.38539471213029-1.0955198179842i</v>
      </c>
      <c r="BK138" s="181" t="str">
        <f t="shared" ca="1" si="87"/>
        <v>-5.27940426210971+5.27940426210913i</v>
      </c>
      <c r="BL138" s="181" t="str">
        <f t="shared" ca="1" si="88"/>
        <v>1.09551981798419+7.38539471213029i</v>
      </c>
      <c r="BM138" s="181" t="str">
        <f t="shared" ca="1" si="89"/>
        <v>6.58460504937133+3.51954472472673i</v>
      </c>
      <c r="BN138" s="181" t="str">
        <f t="shared" ca="1" si="90"/>
        <v>6.74936947855126-3.19221402283099i</v>
      </c>
      <c r="BO138" s="181" t="str">
        <f t="shared" ca="1" si="91"/>
        <v>1.45658435889994-7.32274407110928i</v>
      </c>
      <c r="BP138" s="181" t="str">
        <f t="shared" ca="1" si="92"/>
        <v>-5.01399689948911-5.5320930774411i</v>
      </c>
      <c r="BQ138" s="181" t="str">
        <f t="shared" ca="1" si="93"/>
        <v>-7.43025329040549+0.731816073871446i</v>
      </c>
      <c r="BR138" s="181" t="str">
        <f t="shared" ca="1" si="94"/>
        <v>-3.83839653510548+6.40397772988385i</v>
      </c>
      <c r="BS138" s="181" t="str">
        <f t="shared" ca="1" si="95"/>
        <v>2.85719299774872+6.89787408548271i</v>
      </c>
      <c r="BT138" s="181" t="str">
        <f t="shared" ca="1" si="96"/>
        <v>7.24245229822449+1.81413986051265i</v>
      </c>
      <c r="BU138" s="181" t="str">
        <f t="shared" ca="1" si="97"/>
        <v>5.77145459599484-4.736510379164i</v>
      </c>
      <c r="BV138" s="181" t="str">
        <f t="shared" ca="1" si="98"/>
        <v>-0.366349320736496-7.45721173769084i</v>
      </c>
      <c r="BW138" s="181" t="str">
        <f t="shared" ca="1" si="99"/>
        <v>-6.20792266712327-4.1480013120267i</v>
      </c>
      <c r="BX138" s="181" t="str">
        <f t="shared" ca="1" si="100"/>
        <v>-7.02976110955951+2.51528874447506i</v>
      </c>
      <c r="BY138" s="181" t="str">
        <f t="shared" ca="1" si="101"/>
        <v>-2.16732494030221+7.14471282338921i</v>
      </c>
      <c r="BZ138" s="181" t="str">
        <f t="shared" ca="1" si="102"/>
        <v>4.44761319046559+5.99691217490758i</v>
      </c>
      <c r="CA138" s="181" t="str">
        <f t="shared" ca="1" si="103"/>
        <v>7.46620510872546-2.21355019208953E-13i</v>
      </c>
      <c r="CB138" s="181" t="str">
        <f t="shared" ca="1" si="104"/>
        <v>4.44761319046587-5.99691217490736i</v>
      </c>
      <c r="CC138" s="181" t="str">
        <f t="shared" ca="1" si="105"/>
        <v>-2.16732494030193-7.14471282338929i</v>
      </c>
      <c r="CD138" s="181" t="str">
        <f t="shared" ca="1" si="106"/>
        <v>-7.02976110955966-2.51528874447464i</v>
      </c>
      <c r="CE138" s="181" t="str">
        <f t="shared" ca="1" si="107"/>
        <v>-6.20792266712302+4.14800131202708i</v>
      </c>
      <c r="CF138" s="181" t="str">
        <f t="shared" ca="1" si="108"/>
        <v>-0.366349320736849+7.45721173769082i</v>
      </c>
      <c r="CG138" s="181" t="str">
        <f t="shared" ca="1" si="109"/>
        <v>5.77145459599512+4.73651037916366i</v>
      </c>
      <c r="CH138" s="181" t="str">
        <f t="shared" ca="1" si="110"/>
        <v>7.24245229822439-1.81413986051308i</v>
      </c>
      <c r="CI138" s="181" t="str">
        <f t="shared" ca="1" si="111"/>
        <v>2.85719299774905-6.89787408548257i</v>
      </c>
      <c r="CJ138" s="181" t="str">
        <f t="shared" ca="1" si="112"/>
        <v>-3.83839653510518-6.40397772988403i</v>
      </c>
      <c r="CK138" s="181" t="str">
        <f t="shared" ca="1" si="113"/>
        <v>-7.43025329040553-0.731816073870953i</v>
      </c>
      <c r="CL138" s="181" t="str">
        <f t="shared" ca="1" si="114"/>
        <v>-5.01399689948934+5.5320930774409i</v>
      </c>
      <c r="CM138" s="181" t="str">
        <f t="shared" ca="1" si="115"/>
        <v>1.45658435889965+7.32274407110934i</v>
      </c>
      <c r="CN138" s="181" t="str">
        <f t="shared" ca="1" si="116"/>
        <v>6.74936947855143+3.19221402283064i</v>
      </c>
      <c r="CO138" s="181" t="str">
        <f t="shared" ca="1" si="117"/>
        <v>6.5846050493715-3.51954472472642i</v>
      </c>
      <c r="CP138" s="181" t="str">
        <f t="shared" ca="1" si="118"/>
        <v>1.09551981798443-7.38539471213026i</v>
      </c>
      <c r="CQ138" s="181" t="str">
        <f t="shared" ca="1" si="119"/>
        <v>-5.27940426210949-5.27940426210935i</v>
      </c>
      <c r="CR138" s="181" t="str">
        <f t="shared" ca="1" si="120"/>
        <v>-7.38539471213022+1.09551981798463i</v>
      </c>
      <c r="CS138" s="181" t="str">
        <f t="shared" ca="1" si="121"/>
        <v>-3.51954472472698+6.58460504937119i</v>
      </c>
      <c r="CT138" s="181" t="str">
        <f t="shared" ca="1" si="122"/>
        <v>3.19221402283073+6.74936947855138i</v>
      </c>
      <c r="CU138" s="181" t="str">
        <f t="shared" ca="1" si="123"/>
        <v>7.32274407110939+1.45658435889944i</v>
      </c>
      <c r="CV138" s="181" t="str">
        <f t="shared" ca="1" si="124"/>
        <v>5.53209307744125-5.01399689948894i</v>
      </c>
      <c r="CW138" s="181" t="str">
        <f t="shared" ca="1" si="125"/>
        <v>-0.731816073871161-7.43025329040552i</v>
      </c>
      <c r="CX138" s="181" t="str">
        <f t="shared" ca="1" si="126"/>
        <v>-6.40397772988409-3.83839653510509i</v>
      </c>
      <c r="CY138" s="181" t="str">
        <f t="shared" ca="1" si="127"/>
        <v>-6.89787408548281+2.85719299774846i</v>
      </c>
      <c r="CZ138" s="181" t="str">
        <f t="shared" ca="1" si="128"/>
        <v>-1.81413986051288+7.24245229822444i</v>
      </c>
      <c r="DA138" s="181" t="str">
        <f t="shared" ca="1" si="129"/>
        <v>4.73651037916381+5.77145459599498i</v>
      </c>
      <c r="DB138" s="181" t="str">
        <f t="shared" ca="1" si="130"/>
        <v>7.45721173769082-0.366349320736951i</v>
      </c>
      <c r="DC138" s="181" t="str">
        <f t="shared" ca="1" si="131"/>
        <v>4.14800131202694-6.20792266712311i</v>
      </c>
      <c r="DD138" s="181" t="str">
        <f t="shared" ca="1" si="132"/>
        <v>-2.51528874447473-7.02976110955962i</v>
      </c>
      <c r="DE138" s="181" t="str">
        <f t="shared" ca="1" si="133"/>
        <v>-7.14471282338935-2.16732494030172i</v>
      </c>
      <c r="DF138" s="181" t="str">
        <f t="shared" ca="1" si="134"/>
        <v>-5.99691217490771+4.4476131904654i</v>
      </c>
      <c r="DG138" s="181" t="str">
        <f t="shared" ca="1" si="135"/>
        <v>-6.58468064640567E-14+7.46620510872546i</v>
      </c>
      <c r="DH138" s="181" t="str">
        <f t="shared" ca="1" si="136"/>
        <v>5.99691217490764+4.4476131904655i</v>
      </c>
      <c r="DI138" s="181" t="str">
        <f t="shared" ca="1" si="137"/>
        <v>7.14471282338936-2.1673249403017i</v>
      </c>
      <c r="DJ138" s="181" t="str">
        <f t="shared" ca="1" si="138"/>
        <v>2.51528874447485-7.02976110955957i</v>
      </c>
      <c r="DK138" s="181" t="str">
        <f t="shared" ca="1" si="139"/>
        <v>-4.14800131202684-6.20792266712318i</v>
      </c>
      <c r="DL138" s="181" t="str">
        <f t="shared" ca="1" si="140"/>
        <v>-7.45721173769085-0.366349320736341i</v>
      </c>
      <c r="DM138" s="181" t="str">
        <f t="shared" ca="1" si="141"/>
        <v>-4.73651037916392+5.7714545959949i</v>
      </c>
      <c r="DN138" s="181" t="str">
        <f t="shared" ca="1" si="142"/>
        <v>1.81413986051285+7.24245229822445i</v>
      </c>
      <c r="DO138" s="181" t="str">
        <f t="shared" ca="1" si="143"/>
        <v>6.89787408548277+2.85719299774858i</v>
      </c>
      <c r="DP138" s="181" t="str">
        <f t="shared" ca="1" si="144"/>
        <v>6.40397772988415-3.83839653510498i</v>
      </c>
      <c r="DQ138" s="181" t="str">
        <f t="shared" ca="1" si="145"/>
        <v>0.731816073871291-7.4302532904055i</v>
      </c>
      <c r="DR138" s="181" t="str">
        <f t="shared" ca="1" si="146"/>
        <v>-5.53209307744116-5.01399689948904i</v>
      </c>
      <c r="DS138" s="181" t="str">
        <f t="shared" ca="1" si="147"/>
        <v>-7.32274407110896+1.45658435890161i</v>
      </c>
      <c r="DT138" s="181" t="str">
        <f t="shared" ca="1" si="148"/>
        <v>-3.1922140228322+6.7493694785507i</v>
      </c>
      <c r="DU138" s="181" t="str">
        <f t="shared" ca="1" si="149"/>
        <v>3.51954472472883+6.58460504937021i</v>
      </c>
      <c r="DV138" s="181" t="str">
        <f t="shared" ca="1" si="150"/>
        <v>7.3853947121301+1.0955198179855i</v>
      </c>
      <c r="DW138" s="181" t="str">
        <f t="shared" ca="1" si="151"/>
        <v>5.27940426210741-5.27940426211143i</v>
      </c>
      <c r="DX138" s="181" t="str">
        <f t="shared" ca="1" si="152"/>
        <v>-1.09551981798367-7.38539471213037i</v>
      </c>
      <c r="DY138" s="181" t="str">
        <f t="shared" ca="1" si="153"/>
        <v>-6.58460504937284-3.51954472472391i</v>
      </c>
      <c r="DZ138" s="181" t="str">
        <f t="shared" ca="1" si="154"/>
        <v>-6.74936947855149+3.19221402283052i</v>
      </c>
      <c r="EA138" s="181" t="str">
        <f t="shared" ca="1" si="155"/>
        <v>-1.45658435889613+7.32274407111005i</v>
      </c>
      <c r="EB138" s="181" t="str">
        <f t="shared" ca="1" si="156"/>
        <v>5.01399689948932+5.53209307744091i</v>
      </c>
      <c r="EC138" s="181" t="str">
        <f t="shared" ca="1" si="157"/>
        <v>7.43025329040583-0.731816073867971i</v>
      </c>
      <c r="ED138" s="181" t="str">
        <f t="shared" ca="1" si="158"/>
        <v>3.83839653510466-6.40397772988435i</v>
      </c>
      <c r="EE138" s="181" t="str">
        <f t="shared" ca="1" si="159"/>
        <v>-2.85719299774618-6.89787408548376i</v>
      </c>
      <c r="EF138" s="181" t="str">
        <f t="shared" ca="1" si="160"/>
        <v>-7.24245229822472-1.81413986051177i</v>
      </c>
      <c r="EG138" s="181" t="str">
        <f t="shared" ca="1" si="161"/>
        <v>-5.77145459599661+4.73651037916183i</v>
      </c>
      <c r="EH138" s="181" t="str">
        <f t="shared" ca="1" si="162"/>
        <v>0.366349320738201+7.45721173769076i</v>
      </c>
      <c r="EI138" s="181" t="str">
        <f t="shared" ca="1" si="163"/>
        <v>6.20792266712216+4.14800131202837i</v>
      </c>
      <c r="EJ138" s="181" t="str">
        <f t="shared" ca="1" si="164"/>
        <v>7.02976110955895-2.51528874447661i</v>
      </c>
      <c r="EK138" s="181" t="str">
        <f t="shared" ca="1" si="165"/>
        <v>2.16732494030347-7.14471282338883i</v>
      </c>
      <c r="EL138" s="181" t="str">
        <f t="shared" ca="1" si="166"/>
        <v>-4.44761319046759-5.99691217490609i</v>
      </c>
      <c r="EM138" s="181" t="str">
        <f t="shared" ca="1" si="167"/>
        <v>-7.46620510872546-1.04270614661804E-12i</v>
      </c>
      <c r="EN138" s="181"/>
      <c r="EO138" s="181"/>
      <c r="EP138" s="181"/>
    </row>
    <row r="139" spans="1:146" ht="16" thickBot="1">
      <c r="A139" s="215">
        <f t="shared" si="168"/>
        <v>7.6171875000000035E-4</v>
      </c>
      <c r="B139" s="214">
        <v>39</v>
      </c>
      <c r="C139" s="188">
        <f t="shared" si="169"/>
        <v>7800</v>
      </c>
      <c r="D139" s="187">
        <f t="shared" si="170"/>
        <v>49008.845396000776</v>
      </c>
      <c r="E139" s="187" t="str">
        <f t="shared" si="171"/>
        <v>49008.8453960008i</v>
      </c>
      <c r="F139" s="187" t="e">
        <f t="shared" si="177"/>
        <v>#REF!</v>
      </c>
      <c r="G139" s="187" t="str">
        <f t="shared" si="178"/>
        <v>-4.71011606540262-0.352911082018486i</v>
      </c>
      <c r="H139" s="187" t="e">
        <f t="shared" si="179"/>
        <v>#REF!</v>
      </c>
      <c r="I139" s="187" t="e">
        <f t="shared" si="174"/>
        <v>#REF!</v>
      </c>
      <c r="J139" s="213" t="str">
        <f ca="1">IMPRODUCT(1/N_FFT2,BB100)</f>
        <v>0.130131670849797+0.00444366646776117i</v>
      </c>
      <c r="K139" s="212" t="e">
        <f t="shared" si="175"/>
        <v>#REF!</v>
      </c>
      <c r="N139" s="204">
        <f t="shared" ca="1" si="176"/>
        <v>7.5347961718955503</v>
      </c>
      <c r="O139" s="181">
        <f t="shared" ca="1" si="39"/>
        <v>-7.4652038281044497</v>
      </c>
      <c r="P139" s="181" t="str">
        <f t="shared" ca="1" si="40"/>
        <v>-4.2985255148264+6.10343727693927i</v>
      </c>
      <c r="Q139" s="181" t="str">
        <f t="shared" ca="1" si="41"/>
        <v>2.51495142319315+7.02881835973331i</v>
      </c>
      <c r="R139" s="181" t="str">
        <f t="shared" ca="1" si="42"/>
        <v>7.19478477581156+1.99106509810591i</v>
      </c>
      <c r="S139" s="181" t="str">
        <f t="shared" ca="1" si="43"/>
        <v>5.77068059560826-4.7358751734622i</v>
      </c>
      <c r="T139" s="181" t="str">
        <f t="shared" ca="1" si="44"/>
        <v>-0.549174461797067-7.44497653492979i</v>
      </c>
      <c r="U139" s="181" t="str">
        <f t="shared" ca="1" si="45"/>
        <v>-6.40311890284874-3.83788177399025i</v>
      </c>
      <c r="V139" s="181" t="str">
        <f t="shared" ca="1" si="46"/>
        <v>-6.82476216796843+3.02520900861612i</v>
      </c>
      <c r="W139" s="181" t="str">
        <f t="shared" ca="1" si="47"/>
        <v>-1.45638901874094+7.32176202981469i</v>
      </c>
      <c r="X139" s="181" t="str">
        <f t="shared" ca="1" si="48"/>
        <v>5.14756071420437+5.40665209614278i</v>
      </c>
      <c r="Y139" s="181" t="str">
        <f t="shared" ca="1" si="49"/>
        <v>7.38440426886008-1.09537289960374i</v>
      </c>
      <c r="Z139" s="181" t="str">
        <f t="shared" ca="1" si="50"/>
        <v>3.35644021929697-6.66810147264055i</v>
      </c>
      <c r="AA139" s="181" t="str">
        <f t="shared" ca="1" si="51"/>
        <v>-3.51907272430951-6.58372199869999i</v>
      </c>
      <c r="AB139" s="181" t="str">
        <f t="shared" ca="1" si="52"/>
        <v>-7.40906202100159-0.913820641098202i</v>
      </c>
      <c r="AC139" s="181" t="str">
        <f t="shared" ca="1" si="53"/>
        <v>-5.01332448052158+5.53135117743833i</v>
      </c>
      <c r="AD139" s="181" t="str">
        <f t="shared" ca="1" si="54"/>
        <v>1.63563541676148+7.28381527625329i</v>
      </c>
      <c r="AE139" s="181" t="str">
        <f t="shared" ca="1" si="55"/>
        <v>6.89694902281049+2.8568098242443i</v>
      </c>
      <c r="AF139" s="181" t="str">
        <f t="shared" ca="1" si="56"/>
        <v>6.30700406948974-3.99386628000803i</v>
      </c>
      <c r="AG139" s="181" t="str">
        <f t="shared" ca="1" si="57"/>
        <v>0.366300190225386-7.45621166315617i</v>
      </c>
      <c r="AH139" s="181" t="str">
        <f t="shared" ca="1" si="58"/>
        <v>-5.88516676939078-4.59282922517307i</v>
      </c>
      <c r="AI139" s="181" t="str">
        <f t="shared" ca="1" si="59"/>
        <v>-7.14375465757564+2.16703428388007i</v>
      </c>
      <c r="AJ139" s="181" t="str">
        <f t="shared" ca="1" si="60"/>
        <v>-2.34169812923258+7.08842140865609i</v>
      </c>
      <c r="AK139" s="181" t="str">
        <f t="shared" ca="1" si="61"/>
        <v>4.44701672829618+5.99610793877155i</v>
      </c>
      <c r="AL139" s="181" t="str">
        <f t="shared" ca="1" si="62"/>
        <v>7.46295544828241-0.183205273115459i</v>
      </c>
      <c r="AM139" s="181" t="str">
        <f t="shared" ca="1" si="63"/>
        <v>4.14744503031857-6.20709013271365i</v>
      </c>
      <c r="AN139" s="181" t="str">
        <f t="shared" ca="1" si="64"/>
        <v>-2.68668980445676-6.96498141345499i</v>
      </c>
      <c r="AO139" s="181" t="str">
        <f t="shared" ca="1" si="65"/>
        <v>-7.24148102472878-1.81389656916768i</v>
      </c>
      <c r="AP139" s="181" t="str">
        <f t="shared" ca="1" si="66"/>
        <v>-5.65271837961468+4.8760684076325i</v>
      </c>
      <c r="AQ139" s="181" t="str">
        <f t="shared" ca="1" si="67"/>
        <v>0.731717931207905+7.42925683122438i</v>
      </c>
      <c r="AR139" s="181" t="str">
        <f t="shared" ca="1" si="68"/>
        <v>0.731717931207905+7.42925683122438i</v>
      </c>
      <c r="AS139" s="181" t="str">
        <f t="shared" ca="1" si="69"/>
        <v>6.74846433159058-3.19178592020127i</v>
      </c>
      <c r="AT139" s="181" t="str">
        <f t="shared" ca="1" si="70"/>
        <v>1.27626534643368-7.3552984277076i</v>
      </c>
      <c r="AU139" s="181" t="str">
        <f t="shared" ca="1" si="71"/>
        <v>-5.27869624979252-5.27869624979234i</v>
      </c>
      <c r="AV139" s="181" t="str">
        <f t="shared" ca="1" si="72"/>
        <v>-7.35529842770769+1.27626534643318i</v>
      </c>
      <c r="AW139" s="181" t="str">
        <f t="shared" ca="1" si="73"/>
        <v>-3.19178592020108+6.74846433159067i</v>
      </c>
      <c r="AX139" s="181" t="str">
        <f t="shared" ca="1" si="74"/>
        <v>3.67958547149953+6.49537673680864i</v>
      </c>
      <c r="AY139" s="181" t="str">
        <f t="shared" ca="1" si="75"/>
        <v>7.42925683122434+0.731717931208411i</v>
      </c>
      <c r="AZ139" s="181" t="str">
        <f t="shared" ca="1" si="76"/>
        <v>4.87606840763232-5.65271837961483i</v>
      </c>
      <c r="BA139" s="181" t="str">
        <f t="shared" ca="1" si="77"/>
        <v>-1.81389656916716-7.24148102472892i</v>
      </c>
      <c r="BB139" s="181" t="str">
        <f t="shared" ca="1" si="78"/>
        <v>-6.96498141345508-2.68668980445652i</v>
      </c>
      <c r="BC139" s="181" t="str">
        <f t="shared" ca="1" si="79"/>
        <v>-6.2070901327135+4.14744503031879i</v>
      </c>
      <c r="BD139" s="181" t="str">
        <f t="shared" ca="1" si="80"/>
        <v>-0.183205273115966+7.46295544828239i</v>
      </c>
      <c r="BE139" s="181" t="str">
        <f t="shared" ca="1" si="81"/>
        <v>5.9961079387717+4.44701672829599i</v>
      </c>
      <c r="BF139" s="181" t="str">
        <f t="shared" ca="1" si="82"/>
        <v>7.08842140865626-2.34169812923207i</v>
      </c>
      <c r="BG139" s="181" t="str">
        <f t="shared" ca="1" si="83"/>
        <v>2.16703428387981-7.14375465757572i</v>
      </c>
      <c r="BH139" s="181" t="str">
        <f t="shared" ca="1" si="84"/>
        <v>-4.59282922517326-5.88516676939063i</v>
      </c>
      <c r="BI139" s="181" t="str">
        <f t="shared" ca="1" si="85"/>
        <v>-7.4562116631562+0.366300190224878i</v>
      </c>
      <c r="BJ139" s="181" t="str">
        <f t="shared" ca="1" si="86"/>
        <v>-3.99386628000785+6.30700406948985i</v>
      </c>
      <c r="BK139" s="181" t="str">
        <f t="shared" ca="1" si="87"/>
        <v>2.85680982424386+6.89694902281067i</v>
      </c>
      <c r="BL139" s="181" t="str">
        <f t="shared" ca="1" si="88"/>
        <v>7.28381527625334+1.63563541676124i</v>
      </c>
      <c r="BM139" s="181" t="str">
        <f t="shared" ca="1" si="89"/>
        <v>5.53135117743817-5.01332448052175i</v>
      </c>
      <c r="BN139" s="181" t="str">
        <f t="shared" ca="1" si="90"/>
        <v>-0.913820641097687-7.40906202100166i</v>
      </c>
      <c r="BO139" s="181" t="str">
        <f t="shared" ca="1" si="91"/>
        <v>-6.58372199870009-3.51907272430931i</v>
      </c>
      <c r="BP139" s="181" t="str">
        <f t="shared" ca="1" si="92"/>
        <v>-6.66810147264076+3.35644021929654i</v>
      </c>
      <c r="BQ139" s="181" t="str">
        <f t="shared" ca="1" si="93"/>
        <v>-1.0953728996035+7.38440426886012i</v>
      </c>
      <c r="BR139" s="181" t="str">
        <f t="shared" ca="1" si="94"/>
        <v>5.40665209614273+5.14756071420442i</v>
      </c>
      <c r="BS139" s="181" t="str">
        <f t="shared" ca="1" si="95"/>
        <v>7.32176202981476-1.45638901874057i</v>
      </c>
      <c r="BT139" s="181" t="str">
        <f t="shared" ca="1" si="96"/>
        <v>3.02520900861602-6.82476216796848i</v>
      </c>
      <c r="BU139" s="181" t="str">
        <f t="shared" ca="1" si="97"/>
        <v>-3.83788177399008-6.40311890284884i</v>
      </c>
      <c r="BV139" s="181" t="str">
        <f t="shared" ca="1" si="98"/>
        <v>-7.44497653492981-0.549174461796827i</v>
      </c>
      <c r="BW139" s="181" t="str">
        <f t="shared" ca="1" si="99"/>
        <v>-4.73587517346225+5.77068059560822i</v>
      </c>
      <c r="BX139" s="181" t="str">
        <f t="shared" ca="1" si="100"/>
        <v>1.99106509810554+7.19478477581166i</v>
      </c>
      <c r="BY139" s="181" t="str">
        <f t="shared" ca="1" si="101"/>
        <v>7.02881835973335+2.51495142319304i</v>
      </c>
      <c r="BZ139" s="181" t="str">
        <f t="shared" ca="1" si="102"/>
        <v>6.10343727693938-4.29852551482623i</v>
      </c>
      <c r="CA139" s="181" t="str">
        <f t="shared" ca="1" si="103"/>
        <v>-2.34129087626347E-13-7.46520382810445i</v>
      </c>
      <c r="CB139" s="181" t="str">
        <f t="shared" ca="1" si="104"/>
        <v>-6.10343727693922-4.29852551482646i</v>
      </c>
      <c r="CC139" s="181" t="str">
        <f t="shared" ca="1" si="105"/>
        <v>-7.02881835973344+2.51495142319278i</v>
      </c>
      <c r="CD139" s="181" t="str">
        <f t="shared" ca="1" si="106"/>
        <v>-1.99106509810586+7.19478477581158i</v>
      </c>
      <c r="CE139" s="181" t="str">
        <f t="shared" ca="1" si="107"/>
        <v>4.735875173462+5.77068059560842i</v>
      </c>
      <c r="CF139" s="181" t="str">
        <f t="shared" ca="1" si="108"/>
        <v>7.44497653492977-0.549174461797347i</v>
      </c>
      <c r="CG139" s="181" t="str">
        <f t="shared" ca="1" si="109"/>
        <v>3.83788177399027-6.40311890284872i</v>
      </c>
      <c r="CH139" s="181" t="str">
        <f t="shared" ca="1" si="110"/>
        <v>-3.02520900861581-6.82476216796857i</v>
      </c>
      <c r="CI139" s="181" t="str">
        <f t="shared" ca="1" si="111"/>
        <v>-7.32176202981471-1.45638901874084i</v>
      </c>
      <c r="CJ139" s="181" t="str">
        <f t="shared" ca="1" si="112"/>
        <v>-5.40665209614292+5.14756071420422i</v>
      </c>
      <c r="CK139" s="181" t="str">
        <f t="shared" ca="1" si="113"/>
        <v>1.09537289960396+7.38440426886005i</v>
      </c>
      <c r="CL139" s="181" t="str">
        <f t="shared" ca="1" si="114"/>
        <v>6.66810147264064+3.35644021929679i</v>
      </c>
      <c r="CM139" s="181" t="str">
        <f t="shared" ca="1" si="115"/>
        <v>6.58372199870025-3.51907272430903i</v>
      </c>
      <c r="CN139" s="181" t="str">
        <f t="shared" ca="1" si="116"/>
        <v>0.913820641098008-7.40906202100161i</v>
      </c>
      <c r="CO139" s="181" t="str">
        <f t="shared" ca="1" si="117"/>
        <v>-5.53135117743802-5.01332448052192i</v>
      </c>
      <c r="CP139" s="181" t="str">
        <f t="shared" ca="1" si="118"/>
        <v>-7.28381527625323+1.63563541676174i</v>
      </c>
      <c r="CQ139" s="181" t="str">
        <f t="shared" ca="1" si="119"/>
        <v>-2.85680982424406+6.89694902281059i</v>
      </c>
      <c r="CR139" s="181" t="str">
        <f t="shared" ca="1" si="120"/>
        <v>3.99386628000762+6.30700406949i</v>
      </c>
      <c r="CS139" s="181" t="str">
        <f t="shared" ca="1" si="121"/>
        <v>7.45621166315619+0.366300190225152i</v>
      </c>
      <c r="CT139" s="181" t="str">
        <f t="shared" ca="1" si="122"/>
        <v>4.59282922517347-5.88516676939047i</v>
      </c>
      <c r="CU139" s="181" t="str">
        <f t="shared" ca="1" si="123"/>
        <v>-2.16703428388026-7.14375465757558i</v>
      </c>
      <c r="CV139" s="181" t="str">
        <f t="shared" ca="1" si="124"/>
        <v>-7.08842140865616-2.34169812923238i</v>
      </c>
      <c r="CW139" s="181" t="str">
        <f t="shared" ca="1" si="125"/>
        <v>-5.99610793877145+4.44701672829633i</v>
      </c>
      <c r="CX139" s="181" t="str">
        <f t="shared" ca="1" si="126"/>
        <v>0.183205273115745+7.4629554482824i</v>
      </c>
      <c r="CY139" s="181" t="str">
        <f t="shared" ca="1" si="127"/>
        <v>6.20709013271338+4.14744503031898i</v>
      </c>
      <c r="CZ139" s="181" t="str">
        <f t="shared" ca="1" si="128"/>
        <v>6.96498141345489-2.68668980445701i</v>
      </c>
      <c r="DA139" s="181" t="str">
        <f t="shared" ca="1" si="129"/>
        <v>1.81389656916742-7.24148102472885i</v>
      </c>
      <c r="DB139" s="181" t="str">
        <f t="shared" ca="1" si="130"/>
        <v>-4.87606840763211-5.65271837961501i</v>
      </c>
      <c r="DC139" s="181" t="str">
        <f t="shared" ca="1" si="131"/>
        <v>-7.42925683122436+0.731717931208138i</v>
      </c>
      <c r="DD139" s="181" t="str">
        <f t="shared" ca="1" si="132"/>
        <v>-3.67958547149977+6.49537673680851i</v>
      </c>
      <c r="DE139" s="181" t="str">
        <f t="shared" ca="1" si="133"/>
        <v>3.19178592020145+6.74846433159049i</v>
      </c>
      <c r="DF139" s="181" t="str">
        <f t="shared" ca="1" si="134"/>
        <v>7.35529842770763+1.2762653464335i</v>
      </c>
      <c r="DG139" s="181" t="str">
        <f t="shared" ca="1" si="135"/>
        <v>5.27869624979267-5.27869624979219i</v>
      </c>
      <c r="DH139" s="181" t="str">
        <f t="shared" ca="1" si="136"/>
        <v>-1.27626534643346-7.35529842770763i</v>
      </c>
      <c r="DI139" s="181" t="str">
        <f t="shared" ca="1" si="137"/>
        <v>-6.74846433159047-3.19178592020149i</v>
      </c>
      <c r="DJ139" s="181" t="str">
        <f t="shared" ca="1" si="138"/>
        <v>-6.49537673680853+3.67958547149973i</v>
      </c>
      <c r="DK139" s="181" t="str">
        <f t="shared" ca="1" si="139"/>
        <v>-0.731717931208178+7.42925683122436i</v>
      </c>
      <c r="DL139" s="181" t="str">
        <f t="shared" ca="1" si="140"/>
        <v>5.65271837961498+4.87606840763214i</v>
      </c>
      <c r="DM139" s="181" t="str">
        <f t="shared" ca="1" si="141"/>
        <v>7.24148102472886-1.81389656916738i</v>
      </c>
      <c r="DN139" s="181" t="str">
        <f t="shared" ca="1" si="142"/>
        <v>2.68668980445704-6.96498141345488i</v>
      </c>
      <c r="DO139" s="181" t="str">
        <f t="shared" ca="1" si="143"/>
        <v>-4.14744503031894-6.2070901327134i</v>
      </c>
      <c r="DP139" s="181" t="str">
        <f t="shared" ca="1" si="144"/>
        <v>-7.46295544828236-0.18320527311727i</v>
      </c>
      <c r="DQ139" s="181" t="str">
        <f t="shared" ca="1" si="145"/>
        <v>-4.44701672829517+5.99610793877231i</v>
      </c>
      <c r="DR139" s="181" t="str">
        <f t="shared" ca="1" si="146"/>
        <v>2.34169812922882+7.08842140865733i</v>
      </c>
      <c r="DS139" s="181" t="str">
        <f t="shared" ca="1" si="147"/>
        <v>7.14375465757536+2.16703428388102i</v>
      </c>
      <c r="DT139" s="181" t="str">
        <f t="shared" ca="1" si="148"/>
        <v>5.88516676938958-4.59282922517462i</v>
      </c>
      <c r="DU139" s="181" t="str">
        <f t="shared" ca="1" si="149"/>
        <v>-0.366300190222145-7.45621166315634i</v>
      </c>
      <c r="DV139" s="181" t="str">
        <f t="shared" ca="1" si="150"/>
        <v>-6.30700406948958-3.99386628000828i</v>
      </c>
      <c r="DW139" s="181" t="str">
        <f t="shared" ca="1" si="151"/>
        <v>-6.89694902280975+2.85680982424609i</v>
      </c>
      <c r="DX139" s="181" t="str">
        <f t="shared" ca="1" si="152"/>
        <v>-1.63563541676396+7.28381527625273i</v>
      </c>
      <c r="DY139" s="181" t="str">
        <f t="shared" ca="1" si="153"/>
        <v>5.01332448052196+5.53135117743798i</v>
      </c>
      <c r="DZ139" s="181" t="str">
        <f t="shared" ca="1" si="154"/>
        <v>7.40906202100125-0.913820641100919i</v>
      </c>
      <c r="EA139" s="181" t="str">
        <f t="shared" ca="1" si="155"/>
        <v>3.51907272431103-6.58372199869918i</v>
      </c>
      <c r="EB139" s="181" t="str">
        <f t="shared" ca="1" si="156"/>
        <v>-3.35644021929741-6.66810147264032i</v>
      </c>
      <c r="EC139" s="181" t="str">
        <f t="shared" ca="1" si="157"/>
        <v>-7.38440426886059-1.09537289960032i</v>
      </c>
      <c r="ED139" s="181" t="str">
        <f t="shared" ca="1" si="158"/>
        <v>-5.14756071420533+5.40665209614187i</v>
      </c>
      <c r="EE139" s="181" t="str">
        <f t="shared" ca="1" si="159"/>
        <v>1.45638901874226+7.32176202981443i</v>
      </c>
      <c r="EF139" s="181" t="str">
        <f t="shared" ca="1" si="160"/>
        <v>6.82476216796705+3.02520900861925i</v>
      </c>
      <c r="EG139" s="181" t="str">
        <f t="shared" ca="1" si="161"/>
        <v>6.40311890284913-3.8378817739896i</v>
      </c>
      <c r="EH139" s="181" t="str">
        <f t="shared" ca="1" si="162"/>
        <v>0.549174461795059-7.44497653492994i</v>
      </c>
      <c r="EI139" s="181" t="str">
        <f t="shared" ca="1" si="163"/>
        <v>-5.77068059560645-4.73587517346441i</v>
      </c>
      <c r="EJ139" s="181" t="str">
        <f t="shared" ca="1" si="164"/>
        <v>-7.19478477581159+1.99106509810582i</v>
      </c>
      <c r="EK139" s="181" t="str">
        <f t="shared" ca="1" si="165"/>
        <v>-2.51495142319073+7.02881835973418i</v>
      </c>
      <c r="EL139" s="181" t="str">
        <f t="shared" ca="1" si="166"/>
        <v>4.2985255148246+6.10343727694053i</v>
      </c>
      <c r="EM139" s="181" t="str">
        <f t="shared" ca="1" si="167"/>
        <v>7.46520382810445-4.68258175252694E-13i</v>
      </c>
      <c r="EN139" s="181"/>
      <c r="EO139" s="181"/>
      <c r="EP139" s="181"/>
    </row>
    <row r="140" spans="1:146" ht="16" thickBot="1">
      <c r="A140" s="215">
        <f t="shared" si="168"/>
        <v>7.8125000000000037E-4</v>
      </c>
      <c r="B140" s="214">
        <v>40</v>
      </c>
      <c r="C140" s="188">
        <f t="shared" si="169"/>
        <v>8000</v>
      </c>
      <c r="D140" s="187">
        <f t="shared" si="170"/>
        <v>50265.482457436687</v>
      </c>
      <c r="E140" s="187" t="str">
        <f t="shared" si="171"/>
        <v>50265.4824574367i</v>
      </c>
      <c r="F140" s="187" t="e">
        <f t="shared" si="177"/>
        <v>#REF!</v>
      </c>
      <c r="G140" s="187" t="str">
        <f t="shared" si="178"/>
        <v>-4.74568923537783-0.30324294092209i</v>
      </c>
      <c r="H140" s="187" t="e">
        <f t="shared" si="179"/>
        <v>#REF!</v>
      </c>
      <c r="I140" s="187" t="e">
        <f t="shared" si="174"/>
        <v>#REF!</v>
      </c>
      <c r="J140" s="213" t="str">
        <f ca="1">IMPRODUCT(1/N_FFT2,BC100)</f>
        <v>0.0381456251751842-0.000368525296808652i</v>
      </c>
      <c r="K140" s="212" t="e">
        <f t="shared" si="175"/>
        <v>#REF!</v>
      </c>
      <c r="N140" s="204">
        <f t="shared" ca="1" si="176"/>
        <v>7.5358891796757925</v>
      </c>
      <c r="O140" s="181">
        <f t="shared" ca="1" si="39"/>
        <v>-7.4641108203242075</v>
      </c>
      <c r="P140" s="181" t="str">
        <f t="shared" ca="1" si="40"/>
        <v>-4.14683778773166+6.2061813299582i</v>
      </c>
      <c r="Q140" s="181" t="str">
        <f t="shared" ca="1" si="41"/>
        <v>2.85639154827507+6.89593921529357i</v>
      </c>
      <c r="R140" s="181" t="str">
        <f t="shared" ca="1" si="42"/>
        <v>7.32069002387246+1.45617578350112i</v>
      </c>
      <c r="S140" s="181" t="str">
        <f t="shared" ca="1" si="43"/>
        <v>5.27792337657914-5.27792337657912i</v>
      </c>
      <c r="T140" s="181" t="str">
        <f t="shared" ca="1" si="44"/>
        <v>-1.45617578350111-7.32069002387247i</v>
      </c>
      <c r="U140" s="181" t="str">
        <f t="shared" ca="1" si="45"/>
        <v>-6.89593921529356-2.85639154827509i</v>
      </c>
      <c r="V140" s="181" t="str">
        <f t="shared" ca="1" si="46"/>
        <v>-6.20618132995821+4.14683778773164i</v>
      </c>
      <c r="W140" s="181" t="str">
        <f t="shared" ca="1" si="47"/>
        <v>-2.21736113147342E-14+7.46411082032421i</v>
      </c>
      <c r="X140" s="181" t="str">
        <f t="shared" ca="1" si="48"/>
        <v>6.20618132995819+4.14683778773167i</v>
      </c>
      <c r="Y140" s="181" t="str">
        <f t="shared" ca="1" si="49"/>
        <v>6.89593921529358-2.85639154827505i</v>
      </c>
      <c r="Z140" s="181" t="str">
        <f t="shared" ca="1" si="50"/>
        <v>1.45617578350122-7.32069002387245i</v>
      </c>
      <c r="AA140" s="181" t="str">
        <f t="shared" ca="1" si="51"/>
        <v>-5.277923376579-5.27792337657926i</v>
      </c>
      <c r="AB140" s="181" t="str">
        <f t="shared" ca="1" si="52"/>
        <v>-7.32069002387251+1.45617578350086i</v>
      </c>
      <c r="AC140" s="181" t="str">
        <f t="shared" ca="1" si="53"/>
        <v>-2.85639154827539+6.89593921529343i</v>
      </c>
      <c r="AD140" s="181" t="str">
        <f t="shared" ca="1" si="54"/>
        <v>4.14683778773192+6.20618132995802i</v>
      </c>
      <c r="AE140" s="181" t="str">
        <f t="shared" ca="1" si="55"/>
        <v>7.46411082032421-2.47349112096467E-13i</v>
      </c>
      <c r="AF140" s="181" t="str">
        <f t="shared" ca="1" si="56"/>
        <v>4.1468377877315-6.2061813299583i</v>
      </c>
      <c r="AG140" s="181" t="str">
        <f t="shared" ca="1" si="57"/>
        <v>-2.85639154827517-6.89593921529352i</v>
      </c>
      <c r="AH140" s="181" t="str">
        <f t="shared" ca="1" si="58"/>
        <v>-7.32069002387247-1.45617578350109i</v>
      </c>
      <c r="AI140" s="181" t="str">
        <f t="shared" ca="1" si="59"/>
        <v>-5.27792337657916+5.2779233765791i</v>
      </c>
      <c r="AJ140" s="181" t="str">
        <f t="shared" ca="1" si="60"/>
        <v>1.45617578350099+7.32069002387249i</v>
      </c>
      <c r="AK140" s="181" t="str">
        <f t="shared" ca="1" si="61"/>
        <v>6.89593921529349+2.85639154827527i</v>
      </c>
      <c r="AL140" s="181" t="str">
        <f t="shared" ca="1" si="62"/>
        <v>6.20618132995836-4.14683778773141i</v>
      </c>
      <c r="AM140" s="181" t="str">
        <f t="shared" ca="1" si="63"/>
        <v>3.64846630823E-13-7.46411082032421i</v>
      </c>
      <c r="AN140" s="181" t="str">
        <f t="shared" ca="1" si="64"/>
        <v>-6.20618132995837-4.14683778773141i</v>
      </c>
      <c r="AO140" s="181" t="str">
        <f t="shared" ca="1" si="65"/>
        <v>-6.89593921529348+2.85639154827528i</v>
      </c>
      <c r="AP140" s="181" t="str">
        <f t="shared" ca="1" si="66"/>
        <v>-1.45617578350097+7.32069002387249i</v>
      </c>
      <c r="AQ140" s="181" t="str">
        <f t="shared" ca="1" si="67"/>
        <v>5.27792337657918+5.27792337657908i</v>
      </c>
      <c r="AR140" s="181" t="str">
        <f t="shared" ca="1" si="68"/>
        <v>5.27792337657918+5.27792337657908i</v>
      </c>
      <c r="AS140" s="181" t="str">
        <f t="shared" ca="1" si="69"/>
        <v>2.85639154827516-6.89593921529353i</v>
      </c>
      <c r="AT140" s="181" t="str">
        <f t="shared" ca="1" si="70"/>
        <v>-4.14683778773151-6.2061813299583i</v>
      </c>
      <c r="AU140" s="181" t="str">
        <f t="shared" ca="1" si="71"/>
        <v>-7.46411082032421-2.47801536927629E-13i</v>
      </c>
      <c r="AV140" s="181" t="str">
        <f t="shared" ca="1" si="72"/>
        <v>-4.14683778773191+6.20618132995804i</v>
      </c>
      <c r="AW140" s="181" t="str">
        <f t="shared" ca="1" si="73"/>
        <v>2.85639154827541+6.89593921529343i</v>
      </c>
      <c r="AX140" s="181" t="str">
        <f t="shared" ca="1" si="74"/>
        <v>7.32069002387252+1.45617578350084i</v>
      </c>
      <c r="AY140" s="181" t="str">
        <f t="shared" ca="1" si="75"/>
        <v>5.27792337657899-5.27792337657928i</v>
      </c>
      <c r="AZ140" s="181" t="str">
        <f t="shared" ca="1" si="76"/>
        <v>-1.45617578350124-7.32069002387244i</v>
      </c>
      <c r="BA140" s="181" t="str">
        <f t="shared" ca="1" si="77"/>
        <v>-6.89593921529358-2.85639154827502i</v>
      </c>
      <c r="BB140" s="181" t="str">
        <f t="shared" ca="1" si="78"/>
        <v>-6.20618132995822+4.14683778773163i</v>
      </c>
      <c r="BC140" s="181" t="str">
        <f t="shared" ca="1" si="79"/>
        <v>-1.04238594420809E-13+7.46411082032421i</v>
      </c>
      <c r="BD140" s="181" t="str">
        <f t="shared" ca="1" si="80"/>
        <v>6.2061813299581+4.14683778773181i</v>
      </c>
      <c r="BE140" s="181" t="str">
        <f t="shared" ca="1" si="81"/>
        <v>6.89593921529366-2.85639154827484i</v>
      </c>
      <c r="BF140" s="181" t="str">
        <f t="shared" ca="1" si="82"/>
        <v>1.45617578350145-7.3206900238724i</v>
      </c>
      <c r="BG140" s="181" t="str">
        <f t="shared" ca="1" si="83"/>
        <v>-5.27792337657936-5.2779233765789i</v>
      </c>
      <c r="BH140" s="181" t="str">
        <f t="shared" ca="1" si="84"/>
        <v>-7.32069002387242+1.45617578350136i</v>
      </c>
      <c r="BI140" s="181" t="str">
        <f t="shared" ca="1" si="85"/>
        <v>-2.85639154827492+6.89593921529363i</v>
      </c>
      <c r="BJ140" s="181" t="str">
        <f t="shared" ca="1" si="86"/>
        <v>4.14683778773173+6.20618132995815i</v>
      </c>
      <c r="BK140" s="181" t="str">
        <f t="shared" ca="1" si="87"/>
        <v>7.46411082032421-1.28064994745619E-14i</v>
      </c>
      <c r="BL140" s="181" t="str">
        <f t="shared" ca="1" si="88"/>
        <v>4.14683778773171-6.20618132995816i</v>
      </c>
      <c r="BM140" s="181" t="str">
        <f t="shared" ca="1" si="89"/>
        <v>-2.85639154827494-6.89593921529362i</v>
      </c>
      <c r="BN140" s="181" t="str">
        <f t="shared" ca="1" si="90"/>
        <v>-7.32069002387242-1.45617578350133i</v>
      </c>
      <c r="BO140" s="181" t="str">
        <f t="shared" ca="1" si="91"/>
        <v>-5.27792337657934+5.27792337657892i</v>
      </c>
      <c r="BP140" s="181" t="str">
        <f t="shared" ca="1" si="92"/>
        <v>1.45617578350075+7.32069002387253i</v>
      </c>
      <c r="BQ140" s="181" t="str">
        <f t="shared" ca="1" si="93"/>
        <v>6.89593921529367+2.85639154827481i</v>
      </c>
      <c r="BR140" s="181" t="str">
        <f t="shared" ca="1" si="94"/>
        <v>6.20618132995809-4.14683778773182i</v>
      </c>
      <c r="BS140" s="181" t="str">
        <f t="shared" ca="1" si="95"/>
        <v>-1.29851593369933E-13-7.46411082032421i</v>
      </c>
      <c r="BT140" s="181" t="str">
        <f t="shared" ca="1" si="96"/>
        <v>-6.20618132995823-4.14683778773161i</v>
      </c>
      <c r="BU140" s="181" t="str">
        <f t="shared" ca="1" si="97"/>
        <v>-6.89593921529358+2.85639154827505i</v>
      </c>
      <c r="BV140" s="181" t="str">
        <f t="shared" ca="1" si="98"/>
        <v>-1.45617578350122+7.32069002387245i</v>
      </c>
      <c r="BW140" s="181" t="str">
        <f t="shared" ca="1" si="99"/>
        <v>5.277923376579+5.27792337657926i</v>
      </c>
      <c r="BX140" s="181" t="str">
        <f t="shared" ca="1" si="100"/>
        <v>7.32069002387251-1.45617578350086i</v>
      </c>
      <c r="BY140" s="181" t="str">
        <f t="shared" ca="1" si="101"/>
        <v>2.85639154827539-6.89593921529343i</v>
      </c>
      <c r="BZ140" s="181" t="str">
        <f t="shared" ca="1" si="102"/>
        <v>-4.14683778773192-6.20618132995802i</v>
      </c>
      <c r="CA140" s="181" t="str">
        <f t="shared" ca="1" si="103"/>
        <v>-7.46411082032421+2.46896687265304E-13i</v>
      </c>
      <c r="CB140" s="181" t="str">
        <f t="shared" ca="1" si="104"/>
        <v>-4.14683778773151+6.2061813299583i</v>
      </c>
      <c r="CC140" s="181" t="str">
        <f t="shared" ca="1" si="105"/>
        <v>2.85639154827521+6.89593921529351i</v>
      </c>
      <c r="CD140" s="181" t="str">
        <f t="shared" ca="1" si="106"/>
        <v>7.32069002387248+1.45617578350106i</v>
      </c>
      <c r="CE140" s="181" t="str">
        <f t="shared" ca="1" si="107"/>
        <v>5.27792337657914-5.27792337657912i</v>
      </c>
      <c r="CF140" s="181" t="str">
        <f t="shared" ca="1" si="108"/>
        <v>-1.45617578350103-7.32069002387248i</v>
      </c>
      <c r="CG140" s="181" t="str">
        <f t="shared" ca="1" si="109"/>
        <v>-6.8959392152935-2.85639154827523i</v>
      </c>
      <c r="CH140" s="181" t="str">
        <f t="shared" ca="1" si="110"/>
        <v>-6.20618132995834+4.14683778773145i</v>
      </c>
      <c r="CI140" s="181" t="str">
        <f t="shared" ca="1" si="111"/>
        <v>-3.25522282736989E-13+7.46411082032421i</v>
      </c>
      <c r="CJ140" s="181" t="str">
        <f t="shared" ca="1" si="112"/>
        <v>6.20618132995798+4.14683778773199i</v>
      </c>
      <c r="CK140" s="181" t="str">
        <f t="shared" ca="1" si="113"/>
        <v>6.89593921529346-2.85639154827531i</v>
      </c>
      <c r="CL140" s="181" t="str">
        <f t="shared" ca="1" si="114"/>
        <v>1.45617578350094-7.3206900238725i</v>
      </c>
      <c r="CM140" s="181" t="str">
        <f t="shared" ca="1" si="115"/>
        <v>-5.2779233765792-5.27792337657906i</v>
      </c>
      <c r="CN140" s="181" t="str">
        <f t="shared" ca="1" si="116"/>
        <v>-7.32069002387246+1.45617578350114i</v>
      </c>
      <c r="CO140" s="181" t="str">
        <f t="shared" ca="1" si="117"/>
        <v>-2.85639154827512+6.89593921529355i</v>
      </c>
      <c r="CP140" s="181" t="str">
        <f t="shared" ca="1" si="118"/>
        <v>4.14683778773155+6.20618132995827i</v>
      </c>
      <c r="CQ140" s="181" t="str">
        <f t="shared" ca="1" si="119"/>
        <v>7.46411082032421+2.08477188841618E-13i</v>
      </c>
      <c r="CR140" s="181" t="str">
        <f t="shared" ca="1" si="120"/>
        <v>4.14683778773189-6.20618132995804i</v>
      </c>
      <c r="CS140" s="181" t="str">
        <f t="shared" ca="1" si="121"/>
        <v>-2.85639154827474-6.89593921529371i</v>
      </c>
      <c r="CT140" s="181" t="str">
        <f t="shared" ca="1" si="122"/>
        <v>-7.32069002387252-1.45617578350082i</v>
      </c>
      <c r="CU140" s="181" t="str">
        <f t="shared" ca="1" si="123"/>
        <v>-5.27792337657898+5.27792337657928i</v>
      </c>
      <c r="CV140" s="181" t="str">
        <f t="shared" ca="1" si="124"/>
        <v>1.45617578350126+7.32069002387244i</v>
      </c>
      <c r="CW140" s="181" t="str">
        <f t="shared" ca="1" si="125"/>
        <v>6.89593921529359+2.85639154827502i</v>
      </c>
      <c r="CX140" s="181" t="str">
        <f t="shared" ca="1" si="126"/>
        <v>6.20618132995821-4.14683778773164i</v>
      </c>
      <c r="CY140" s="181" t="str">
        <f t="shared" ca="1" si="127"/>
        <v>9.14320949462475E-14-7.46411082032421i</v>
      </c>
      <c r="CZ140" s="181" t="str">
        <f t="shared" ca="1" si="128"/>
        <v>-6.20618132995811-4.1468377877318i</v>
      </c>
      <c r="DA140" s="181" t="str">
        <f t="shared" ca="1" si="129"/>
        <v>-6.89593921529366+2.85639154827484i</v>
      </c>
      <c r="DB140" s="181" t="str">
        <f t="shared" ca="1" si="130"/>
        <v>-1.45617578350144+7.3206900238724i</v>
      </c>
      <c r="DC140" s="181" t="str">
        <f t="shared" ca="1" si="131"/>
        <v>5.27792337657884+5.27792337657942i</v>
      </c>
      <c r="DD140" s="181" t="str">
        <f t="shared" ca="1" si="132"/>
        <v>7.32069002387242-1.45617578350137i</v>
      </c>
      <c r="DE140" s="181" t="str">
        <f t="shared" ca="1" si="133"/>
        <v>2.8563915482749-6.89593921529363i</v>
      </c>
      <c r="DF140" s="181" t="str">
        <f t="shared" ca="1" si="134"/>
        <v>-4.14683778773174-6.20618132995814i</v>
      </c>
      <c r="DG140" s="181" t="str">
        <f t="shared" ca="1" si="135"/>
        <v>-7.46411082032421+2.56129989491238E-14i</v>
      </c>
      <c r="DH140" s="181" t="str">
        <f t="shared" ca="1" si="136"/>
        <v>-4.1468377877317+6.20618132995817i</v>
      </c>
      <c r="DI140" s="181" t="str">
        <f t="shared" ca="1" si="137"/>
        <v>2.85639154827496+6.89593921529361i</v>
      </c>
      <c r="DJ140" s="181" t="str">
        <f t="shared" ca="1" si="138"/>
        <v>7.32069002387242+1.45617578350132i</v>
      </c>
      <c r="DK140" s="181" t="str">
        <f t="shared" ca="1" si="139"/>
        <v>5.27792337657934-5.27792337657893i</v>
      </c>
      <c r="DL140" s="181" t="str">
        <f t="shared" ca="1" si="140"/>
        <v>-1.45617578350076-7.32069002387253i</v>
      </c>
      <c r="DM140" s="181" t="str">
        <f t="shared" ca="1" si="141"/>
        <v>-6.89593921529453-2.85639154827274i</v>
      </c>
      <c r="DN140" s="181" t="str">
        <f t="shared" ca="1" si="142"/>
        <v>-6.20618132996014+4.14683778772875i</v>
      </c>
      <c r="DO140" s="181" t="str">
        <f t="shared" ca="1" si="143"/>
        <v>-2.08484119051719E-12+7.46411082032421i</v>
      </c>
      <c r="DP140" s="181" t="str">
        <f t="shared" ca="1" si="144"/>
        <v>6.20618132995783+4.14683778773222i</v>
      </c>
      <c r="DQ140" s="181" t="str">
        <f t="shared" ca="1" si="145"/>
        <v>6.89593921529328-2.85639154827575i</v>
      </c>
      <c r="DR140" s="181" t="str">
        <f t="shared" ca="1" si="146"/>
        <v>1.45617578349902-7.32069002387288i</v>
      </c>
      <c r="DS140" s="181" t="str">
        <f t="shared" ca="1" si="147"/>
        <v>-5.27792337658163-5.27792337657663i</v>
      </c>
      <c r="DT140" s="181" t="str">
        <f t="shared" ca="1" si="148"/>
        <v>-7.32069002387295+1.45617578349869i</v>
      </c>
      <c r="DU140" s="181" t="str">
        <f t="shared" ca="1" si="149"/>
        <v>-2.85639154827606+6.89593921529316i</v>
      </c>
      <c r="DV140" s="181" t="str">
        <f t="shared" ca="1" si="150"/>
        <v>4.14683778773194+6.20618132995801i</v>
      </c>
      <c r="DW140" s="181" t="str">
        <f t="shared" ca="1" si="151"/>
        <v>7.46411082032421-1.74470270898099E-12i</v>
      </c>
      <c r="DX140" s="181" t="str">
        <f t="shared" ca="1" si="152"/>
        <v>4.14683778772903-6.20618132995995i</v>
      </c>
      <c r="DY140" s="181" t="str">
        <f t="shared" ca="1" si="153"/>
        <v>-2.85639154827243-6.89593921529467i</v>
      </c>
      <c r="DZ140" s="181" t="str">
        <f t="shared" ca="1" si="154"/>
        <v>-7.32069002387218-1.45617578350255i</v>
      </c>
      <c r="EA140" s="181" t="str">
        <f t="shared" ca="1" si="155"/>
        <v>-5.27792337657917+5.2779233765791i</v>
      </c>
      <c r="EB140" s="181" t="str">
        <f t="shared" ca="1" si="156"/>
        <v>1.45617578350244+7.3206900238722i</v>
      </c>
      <c r="EC140" s="181" t="str">
        <f t="shared" ca="1" si="157"/>
        <v>6.89593921529462+2.85639154827252i</v>
      </c>
      <c r="ED140" s="181" t="str">
        <f t="shared" ca="1" si="158"/>
        <v>6.20618132996001-4.14683778772894i</v>
      </c>
      <c r="EE140" s="181" t="str">
        <f t="shared" ca="1" si="159"/>
        <v>1.85075100272645E-12-7.46411082032421i</v>
      </c>
      <c r="EF140" s="181" t="str">
        <f t="shared" ca="1" si="160"/>
        <v>-6.20618132995795-4.14683778773203i</v>
      </c>
      <c r="EG140" s="181" t="str">
        <f t="shared" ca="1" si="161"/>
        <v>-6.89593921529319+2.85639154827596i</v>
      </c>
      <c r="EH140" s="181" t="str">
        <f t="shared" ca="1" si="162"/>
        <v>-1.45617578349879+7.32069002387292i</v>
      </c>
      <c r="EI140" s="181" t="str">
        <f t="shared" ca="1" si="163"/>
        <v>5.27792337657655+5.27792337658171i</v>
      </c>
      <c r="EJ140" s="181" t="str">
        <f t="shared" ca="1" si="164"/>
        <v>7.3206900238729-1.45617578349892i</v>
      </c>
      <c r="EK140" s="181" t="str">
        <f t="shared" ca="1" si="165"/>
        <v>2.85639154827584-6.89593921529325i</v>
      </c>
      <c r="EL140" s="181" t="str">
        <f t="shared" ca="1" si="166"/>
        <v>-4.14683778773213-6.20618132995789i</v>
      </c>
      <c r="EM140" s="181" t="str">
        <f t="shared" ca="1" si="167"/>
        <v>-7.46411082032421+1.97879289677173E-12i</v>
      </c>
      <c r="EN140" s="181"/>
      <c r="EO140" s="181"/>
      <c r="EP140" s="181"/>
    </row>
    <row r="141" spans="1:146" ht="16" thickBot="1">
      <c r="A141" s="215">
        <f t="shared" si="168"/>
        <v>8.0078125000000039E-4</v>
      </c>
      <c r="B141" s="214">
        <v>41</v>
      </c>
      <c r="C141" s="188">
        <f t="shared" si="169"/>
        <v>8200</v>
      </c>
      <c r="D141" s="187">
        <f t="shared" si="170"/>
        <v>51522.119518872605</v>
      </c>
      <c r="E141" s="187" t="str">
        <f t="shared" si="171"/>
        <v>51522.1195188726i</v>
      </c>
      <c r="F141" s="187" t="e">
        <f t="shared" si="177"/>
        <v>#REF!</v>
      </c>
      <c r="G141" s="187" t="str">
        <f t="shared" si="178"/>
        <v>-4.77891271111022-0.252523203961798i</v>
      </c>
      <c r="H141" s="187" t="e">
        <f t="shared" si="179"/>
        <v>#REF!</v>
      </c>
      <c r="I141" s="187" t="e">
        <f t="shared" si="174"/>
        <v>#REF!</v>
      </c>
      <c r="J141" s="213" t="str">
        <f ca="1">IMPRODUCT(1/N_FFT2,BD100)</f>
        <v>-0.0655246269548867-0.00444447503320887i</v>
      </c>
      <c r="K141" s="212" t="e">
        <f t="shared" si="175"/>
        <v>#REF!</v>
      </c>
      <c r="N141" s="204">
        <f t="shared" ca="1" si="176"/>
        <v>7.5370857077657538</v>
      </c>
      <c r="O141" s="181">
        <f t="shared" ca="1" si="39"/>
        <v>-7.4629142922342462</v>
      </c>
      <c r="P141" s="181" t="str">
        <f t="shared" ca="1" si="40"/>
        <v>-3.99264138376673+6.3050697469471i</v>
      </c>
      <c r="Q141" s="181" t="str">
        <f t="shared" ca="1" si="41"/>
        <v>3.19080701747839+6.74639461567768i</v>
      </c>
      <c r="R141" s="181" t="str">
        <f t="shared" ca="1" si="42"/>
        <v>7.40678970350671+0.913540377466288i</v>
      </c>
      <c r="S141" s="181" t="str">
        <f t="shared" ca="1" si="43"/>
        <v>4.7344227072823-5.76891076044724i</v>
      </c>
      <c r="T141" s="181" t="str">
        <f t="shared" ca="1" si="44"/>
        <v>-2.34097994363578-7.08624742982696i</v>
      </c>
      <c r="U141" s="181" t="str">
        <f t="shared" ca="1" si="45"/>
        <v>-7.23926010337945-1.81334025732975i</v>
      </c>
      <c r="V141" s="181" t="str">
        <f t="shared" ca="1" si="46"/>
        <v>-5.40499390646749+5.14598198639322i</v>
      </c>
      <c r="W141" s="181" t="str">
        <f t="shared" ca="1" si="47"/>
        <v>1.45594235245071+7.31951648673425i</v>
      </c>
      <c r="X141" s="181" t="str">
        <f t="shared" ca="1" si="48"/>
        <v>6.96284529297541+2.68586581186111i</v>
      </c>
      <c r="Y141" s="181" t="str">
        <f t="shared" ca="1" si="49"/>
        <v>5.99426896631712-4.44565285337054i</v>
      </c>
      <c r="Z141" s="181" t="str">
        <f t="shared" ca="1" si="50"/>
        <v>-0.549006033090027-7.44269320265621i</v>
      </c>
      <c r="AA141" s="181" t="str">
        <f t="shared" ca="1" si="51"/>
        <v>-6.58170280833075-3.51799344457112i</v>
      </c>
      <c r="AB141" s="181" t="str">
        <f t="shared" ca="1" si="52"/>
        <v>-6.49338464143247+3.67845696340777i</v>
      </c>
      <c r="AC141" s="181" t="str">
        <f t="shared" ca="1" si="53"/>
        <v>-0.366187848024998+7.45392488513219i</v>
      </c>
      <c r="AD141" s="181" t="str">
        <f t="shared" ca="1" si="54"/>
        <v>6.10156538718258+4.29720718131786i</v>
      </c>
      <c r="AE141" s="181" t="str">
        <f t="shared" ca="1" si="55"/>
        <v>6.89483376748115-2.85593365679875i</v>
      </c>
      <c r="AF141" s="181" t="str">
        <f t="shared" ca="1" si="56"/>
        <v>1.2758739230564-7.35304259920333i</v>
      </c>
      <c r="AG141" s="181" t="str">
        <f t="shared" ca="1" si="57"/>
        <v>-5.52965474325883-5.01178692220543i</v>
      </c>
      <c r="AH141" s="181" t="str">
        <f t="shared" ca="1" si="58"/>
        <v>-7.19257817593815+1.99045444968039i</v>
      </c>
      <c r="AI141" s="181" t="str">
        <f t="shared" ca="1" si="59"/>
        <v>-2.16636966669902+7.14156370835131i</v>
      </c>
      <c r="AJ141" s="181" t="str">
        <f t="shared" ca="1" si="60"/>
        <v>4.87457294497904+5.65098472279942i</v>
      </c>
      <c r="AK141" s="181" t="str">
        <f t="shared" ca="1" si="61"/>
        <v>7.38213951375853-1.09503695491942i</v>
      </c>
      <c r="AL141" s="181" t="str">
        <f t="shared" ca="1" si="62"/>
        <v>3.02428119409131-6.82266905193999i</v>
      </c>
      <c r="AM141" s="181" t="str">
        <f t="shared" ca="1" si="63"/>
        <v>-4.14617303234167-6.20518645321129i</v>
      </c>
      <c r="AN141" s="181" t="str">
        <f t="shared" ca="1" si="64"/>
        <v>-7.4606666019776+0.183149085092508i</v>
      </c>
      <c r="AO141" s="181" t="str">
        <f t="shared" ca="1" si="65"/>
        <v>-3.83670471731641+6.40115510242926i</v>
      </c>
      <c r="AP141" s="181" t="str">
        <f t="shared" ca="1" si="66"/>
        <v>3.35541081802995+6.66605640356289i</v>
      </c>
      <c r="AQ141" s="181" t="str">
        <f t="shared" ca="1" si="67"/>
        <v>7.4269783200952+0.731493517449096i</v>
      </c>
      <c r="AR141" s="181" t="str">
        <f t="shared" ca="1" si="68"/>
        <v>7.4269783200952+0.731493517449096i</v>
      </c>
      <c r="AS141" s="181" t="str">
        <f t="shared" ca="1" si="69"/>
        <v>-2.51418010178936-7.02666266082275i</v>
      </c>
      <c r="AT141" s="181" t="str">
        <f t="shared" ca="1" si="70"/>
        <v>-7.28158137122794-1.63513377661295i</v>
      </c>
      <c r="AU141" s="181" t="str">
        <f t="shared" ca="1" si="71"/>
        <v>-5.27707730345275+5.27707730345293i</v>
      </c>
      <c r="AV141" s="181" t="str">
        <f t="shared" ca="1" si="72"/>
        <v>1.63513377661323+7.28158137122787i</v>
      </c>
      <c r="AW141" s="181" t="str">
        <f t="shared" ca="1" si="73"/>
        <v>7.0266626608226+2.51418010178979i</v>
      </c>
      <c r="AX141" s="181" t="str">
        <f t="shared" ca="1" si="74"/>
        <v>5.88336182196651-4.59142063037805i</v>
      </c>
      <c r="AY141" s="181" t="str">
        <f t="shared" ca="1" si="75"/>
        <v>-0.731493517449408-7.42697832009517i</v>
      </c>
      <c r="AZ141" s="181" t="str">
        <f t="shared" ca="1" si="76"/>
        <v>-6.666056403563-3.35541081802972i</v>
      </c>
      <c r="BA141" s="181" t="str">
        <f t="shared" ca="1" si="77"/>
        <v>-6.40115510242912+3.83670471731666i</v>
      </c>
      <c r="BB141" s="181" t="str">
        <f t="shared" ca="1" si="78"/>
        <v>-0.183149085092964+7.46066660197759i</v>
      </c>
      <c r="BC141" s="181" t="str">
        <f t="shared" ca="1" si="79"/>
        <v>6.20518645321103+4.14617303234206i</v>
      </c>
      <c r="BD141" s="181" t="str">
        <f t="shared" ca="1" si="80"/>
        <v>6.82266905193987-3.0242811940916i</v>
      </c>
      <c r="BE141" s="181" t="str">
        <f t="shared" ca="1" si="81"/>
        <v>1.09503695491916-7.38213951375856i</v>
      </c>
      <c r="BF141" s="181" t="str">
        <f t="shared" ca="1" si="82"/>
        <v>-5.6509847227996-4.87457294497885i</v>
      </c>
      <c r="BG141" s="181" t="str">
        <f t="shared" ca="1" si="83"/>
        <v>-7.14156370835145+2.16636966669859i</v>
      </c>
      <c r="BH141" s="181" t="str">
        <f t="shared" ca="1" si="84"/>
        <v>-1.99045444968083+7.19257817593802i</v>
      </c>
      <c r="BI141" s="181" t="str">
        <f t="shared" ca="1" si="85"/>
        <v>5.01178692220567+5.52965474325861i</v>
      </c>
      <c r="BJ141" s="181" t="str">
        <f t="shared" ca="1" si="86"/>
        <v>7.35304259920328-1.27587392305671i</v>
      </c>
      <c r="BK141" s="181" t="str">
        <f t="shared" ca="1" si="87"/>
        <v>2.85593365679851-6.89483376748125i</v>
      </c>
      <c r="BL141" s="181" t="str">
        <f t="shared" ca="1" si="88"/>
        <v>-4.29720718131747-6.10156538718285i</v>
      </c>
      <c r="BM141" s="181" t="str">
        <f t="shared" ca="1" si="89"/>
        <v>-7.45392488513222+0.366187848024542i</v>
      </c>
      <c r="BN141" s="181" t="str">
        <f t="shared" ca="1" si="90"/>
        <v>-3.67845696340815+6.49338464143225i</v>
      </c>
      <c r="BO141" s="181" t="str">
        <f t="shared" ca="1" si="91"/>
        <v>3.51799344457138+6.58170280833061i</v>
      </c>
      <c r="BP141" s="181" t="str">
        <f t="shared" ca="1" si="92"/>
        <v>7.44269320265623+0.549006033089715i</v>
      </c>
      <c r="BQ141" s="181" t="str">
        <f t="shared" ca="1" si="93"/>
        <v>4.44565285337092-5.99426896631684i</v>
      </c>
      <c r="BR141" s="181" t="str">
        <f t="shared" ca="1" si="94"/>
        <v>-2.68586581186087-6.9628452929755i</v>
      </c>
      <c r="BS141" s="181" t="str">
        <f t="shared" ca="1" si="95"/>
        <v>-7.31951648673422-1.45594235245086i</v>
      </c>
      <c r="BT141" s="181" t="str">
        <f t="shared" ca="1" si="96"/>
        <v>-5.14598198639322+5.40499390646749i</v>
      </c>
      <c r="BU141" s="181" t="str">
        <f t="shared" ca="1" si="97"/>
        <v>1.8133402573299+7.23926010337941i</v>
      </c>
      <c r="BV141" s="181" t="str">
        <f t="shared" ca="1" si="98"/>
        <v>7.08624742982705+2.34097994363553i</v>
      </c>
      <c r="BW141" s="181" t="str">
        <f t="shared" ca="1" si="99"/>
        <v>5.76891076044743-4.73442270728206i</v>
      </c>
      <c r="BX141" s="181" t="str">
        <f t="shared" ca="1" si="100"/>
        <v>-0.913540377466131-7.40678970350672i</v>
      </c>
      <c r="BY141" s="181" t="str">
        <f t="shared" ca="1" si="101"/>
        <v>-6.74639461567768-3.19080701747839i</v>
      </c>
      <c r="BZ141" s="181" t="str">
        <f t="shared" ca="1" si="102"/>
        <v>-6.30506974694701+3.99264138376686i</v>
      </c>
      <c r="CA141" s="181" t="str">
        <f t="shared" ca="1" si="103"/>
        <v>2.59656935836626E-13+7.46291429223425i</v>
      </c>
      <c r="CB141" s="181" t="str">
        <f t="shared" ca="1" si="104"/>
        <v>6.30506974694692+3.992641383767i</v>
      </c>
      <c r="CC141" s="181" t="str">
        <f t="shared" ca="1" si="105"/>
        <v>6.74639461567775-3.19080701747824i</v>
      </c>
      <c r="CD141" s="181" t="str">
        <f t="shared" ca="1" si="106"/>
        <v>0.913540377466296-7.40678970350671i</v>
      </c>
      <c r="CE141" s="181" t="str">
        <f t="shared" ca="1" si="107"/>
        <v>-5.76891076044733-4.73442270728219i</v>
      </c>
      <c r="CF141" s="181" t="str">
        <f t="shared" ca="1" si="108"/>
        <v>-7.08624742982687+2.34097994363606i</v>
      </c>
      <c r="CG141" s="181" t="str">
        <f t="shared" ca="1" si="109"/>
        <v>-1.81334025733002+7.23926010337938i</v>
      </c>
      <c r="CH141" s="181" t="str">
        <f t="shared" ca="1" si="110"/>
        <v>5.14598198639313+5.40499390646757i</v>
      </c>
      <c r="CI141" s="181" t="str">
        <f t="shared" ca="1" si="111"/>
        <v>7.31951648673424-1.45594235245074i</v>
      </c>
      <c r="CJ141" s="181" t="str">
        <f t="shared" ca="1" si="112"/>
        <v>2.68586581186108-6.96284529297542i</v>
      </c>
      <c r="CK141" s="181" t="str">
        <f t="shared" ca="1" si="113"/>
        <v>-4.44565285337074-5.99426896631697i</v>
      </c>
      <c r="CL141" s="181" t="str">
        <f t="shared" ca="1" si="114"/>
        <v>-7.44269320265624+0.549006033089546i</v>
      </c>
      <c r="CM141" s="181" t="str">
        <f t="shared" ca="1" si="115"/>
        <v>-3.51799344457153+6.58170280833052i</v>
      </c>
      <c r="CN141" s="181" t="str">
        <f t="shared" ca="1" si="116"/>
        <v>3.678456963408+6.49338464143234i</v>
      </c>
      <c r="CO141" s="181" t="str">
        <f t="shared" ca="1" si="117"/>
        <v>7.45392488513221+0.366187848024712i</v>
      </c>
      <c r="CP141" s="181" t="str">
        <f t="shared" ca="1" si="118"/>
        <v>4.29720718131761-6.10156538718275i</v>
      </c>
      <c r="CQ141" s="181" t="str">
        <f t="shared" ca="1" si="119"/>
        <v>-2.85593365679835-6.89483376748132i</v>
      </c>
      <c r="CR141" s="181" t="str">
        <f t="shared" ca="1" si="120"/>
        <v>-7.35304259920325-1.27587392305682i</v>
      </c>
      <c r="CS141" s="181" t="str">
        <f t="shared" ca="1" si="121"/>
        <v>-5.01178692220575+5.52965474325853i</v>
      </c>
      <c r="CT141" s="181" t="str">
        <f t="shared" ca="1" si="122"/>
        <v>1.99045444968072+7.19257817593806i</v>
      </c>
      <c r="CU141" s="181" t="str">
        <f t="shared" ca="1" si="123"/>
        <v>7.14156370835138+2.1663696666988i</v>
      </c>
      <c r="CV141" s="181" t="str">
        <f t="shared" ca="1" si="124"/>
        <v>5.65098472279926-4.87457294497924i</v>
      </c>
      <c r="CW141" s="181" t="str">
        <f t="shared" ca="1" si="125"/>
        <v>-1.09503695491894-7.3821395137586i</v>
      </c>
      <c r="CX141" s="181" t="str">
        <f t="shared" ca="1" si="126"/>
        <v>-6.8226690519398-3.02428119409175i</v>
      </c>
      <c r="CY141" s="181" t="str">
        <f t="shared" ca="1" si="127"/>
        <v>-6.20518645321112+4.14617303234191i</v>
      </c>
      <c r="CZ141" s="181" t="str">
        <f t="shared" ca="1" si="128"/>
        <v>0.183149085092795+7.46066660197759i</v>
      </c>
      <c r="DA141" s="181" t="str">
        <f t="shared" ca="1" si="129"/>
        <v>6.40115510242941+3.83670471731617i</v>
      </c>
      <c r="DB141" s="181" t="str">
        <f t="shared" ca="1" si="130"/>
        <v>6.66605640356308-3.35541081802956i</v>
      </c>
      <c r="DC141" s="181" t="str">
        <f t="shared" ca="1" si="131"/>
        <v>0.731493517449524-7.42697832009516i</v>
      </c>
      <c r="DD141" s="181" t="str">
        <f t="shared" ca="1" si="132"/>
        <v>-5.88336182196643-4.59142063037814i</v>
      </c>
      <c r="DE141" s="181" t="str">
        <f t="shared" ca="1" si="133"/>
        <v>-7.02666266082263+2.51418010178968i</v>
      </c>
      <c r="DF141" s="181" t="str">
        <f t="shared" ca="1" si="134"/>
        <v>-1.63513377661272+7.28158137122798i</v>
      </c>
      <c r="DG141" s="181" t="str">
        <f t="shared" ca="1" si="135"/>
        <v>5.27707730345259+5.27707730345309i</v>
      </c>
      <c r="DH141" s="181" t="str">
        <f t="shared" ca="1" si="136"/>
        <v>7.28158137122797-1.63513377661276i</v>
      </c>
      <c r="DI141" s="181" t="str">
        <f t="shared" ca="1" si="137"/>
        <v>2.51418010178954-7.02666266082269i</v>
      </c>
      <c r="DJ141" s="181" t="str">
        <f t="shared" ca="1" si="138"/>
        <v>-4.59142063037825-5.88336182196634i</v>
      </c>
      <c r="DK141" s="181" t="str">
        <f t="shared" ca="1" si="139"/>
        <v>-7.42697832009522+0.731493517448928i</v>
      </c>
      <c r="DL141" s="181" t="str">
        <f t="shared" ca="1" si="140"/>
        <v>-3.3554108180301+6.66605640356281i</v>
      </c>
      <c r="DM141" s="181" t="str">
        <f t="shared" ca="1" si="141"/>
        <v>3.83670471731629+6.40115510242933i</v>
      </c>
      <c r="DN141" s="181" t="str">
        <f t="shared" ca="1" si="142"/>
        <v>7.46066660197759+0.183149085092652i</v>
      </c>
      <c r="DO141" s="181" t="str">
        <f t="shared" ca="1" si="143"/>
        <v>4.14617303234179-6.20518645321121i</v>
      </c>
      <c r="DP141" s="181" t="str">
        <f t="shared" ca="1" si="144"/>
        <v>-3.02428119409189-6.82266905193974i</v>
      </c>
      <c r="DQ141" s="181" t="str">
        <f t="shared" ca="1" si="145"/>
        <v>-7.38213951375862-1.0950369549188i</v>
      </c>
      <c r="DR141" s="181" t="str">
        <f t="shared" ca="1" si="146"/>
        <v>-4.87457294497865+5.65098472279977i</v>
      </c>
      <c r="DS141" s="181" t="str">
        <f t="shared" ca="1" si="147"/>
        <v>2.16636966669954+7.14156370835115i</v>
      </c>
      <c r="DT141" s="181" t="str">
        <f t="shared" ca="1" si="148"/>
        <v>7.19257817593829+1.99045444967986i</v>
      </c>
      <c r="DU141" s="181" t="str">
        <f t="shared" ca="1" si="149"/>
        <v>5.52965474325794-5.01178692220641i</v>
      </c>
      <c r="DV141" s="181" t="str">
        <f t="shared" ca="1" si="150"/>
        <v>-1.27587392305769-7.3530425992031i</v>
      </c>
      <c r="DW141" s="181" t="str">
        <f t="shared" ca="1" si="151"/>
        <v>-6.89483376748166-2.85593365679753i</v>
      </c>
      <c r="DX141" s="181" t="str">
        <f t="shared" ca="1" si="152"/>
        <v>-6.10156538718181+4.29720718131894i</v>
      </c>
      <c r="DY141" s="181" t="str">
        <f t="shared" ca="1" si="153"/>
        <v>0.366187848026338+7.45392488513213i</v>
      </c>
      <c r="DZ141" s="181" t="str">
        <f t="shared" ca="1" si="154"/>
        <v>6.49338464143313+3.67845696340659i</v>
      </c>
      <c r="EA141" s="181" t="str">
        <f t="shared" ca="1" si="155"/>
        <v>6.58170280832976-3.51799344457297i</v>
      </c>
      <c r="EB141" s="181" t="str">
        <f t="shared" ca="1" si="156"/>
        <v>0.549006033087923-7.44269320265636i</v>
      </c>
      <c r="EC141" s="181" t="str">
        <f t="shared" ca="1" si="157"/>
        <v>-5.99426896631839-4.44565285336884i</v>
      </c>
      <c r="ED141" s="181" t="str">
        <f t="shared" ca="1" si="158"/>
        <v>-6.96284529297461+2.6858658118632i</v>
      </c>
      <c r="EE141" s="181" t="str">
        <f t="shared" ca="1" si="159"/>
        <v>-1.45594235244842+7.3195164867347i</v>
      </c>
      <c r="EF141" s="181" t="str">
        <f t="shared" ca="1" si="160"/>
        <v>5.4049939064692+5.14598198639142i</v>
      </c>
      <c r="EG141" s="181" t="str">
        <f t="shared" ca="1" si="161"/>
        <v>7.23926010337881-1.81334025733231i</v>
      </c>
      <c r="EH141" s="181" t="str">
        <f t="shared" ca="1" si="162"/>
        <v>2.34097994363312-7.08624742982784i</v>
      </c>
      <c r="EI141" s="181" t="str">
        <f t="shared" ca="1" si="163"/>
        <v>-4.73442270728459-5.76891076044535i</v>
      </c>
      <c r="EJ141" s="181" t="str">
        <f t="shared" ca="1" si="164"/>
        <v>-7.40678970350633+0.913540377469385i</v>
      </c>
      <c r="EK141" s="181" t="str">
        <f t="shared" ca="1" si="165"/>
        <v>-3.19080701747543+6.74639461567909i</v>
      </c>
      <c r="EL141" s="181" t="str">
        <f t="shared" ca="1" si="166"/>
        <v>3.99264138376963+6.30506974694525i</v>
      </c>
      <c r="EM141" s="181" t="str">
        <f t="shared" ca="1" si="167"/>
        <v>7.46291429223425-3.48883681292372E-12i</v>
      </c>
      <c r="EN141" s="181"/>
      <c r="EO141" s="181"/>
      <c r="EP141" s="181"/>
    </row>
    <row r="142" spans="1:146" ht="16" thickBot="1">
      <c r="A142" s="215">
        <f t="shared" si="168"/>
        <v>8.203125000000004E-4</v>
      </c>
      <c r="B142" s="214">
        <v>42</v>
      </c>
      <c r="C142" s="188">
        <f t="shared" si="169"/>
        <v>8400</v>
      </c>
      <c r="D142" s="187">
        <f t="shared" si="170"/>
        <v>52778.756580308524</v>
      </c>
      <c r="E142" s="187" t="str">
        <f t="shared" si="171"/>
        <v>52778.7565803085i</v>
      </c>
      <c r="F142" s="187" t="e">
        <f t="shared" si="177"/>
        <v>#REF!</v>
      </c>
      <c r="G142" s="187" t="str">
        <f t="shared" si="178"/>
        <v>-4.80980938642497-0.200891050100919i</v>
      </c>
      <c r="H142" s="187" t="e">
        <f t="shared" si="179"/>
        <v>#REF!</v>
      </c>
      <c r="I142" s="187" t="e">
        <f t="shared" si="174"/>
        <v>#REF!</v>
      </c>
      <c r="J142" s="213" t="str">
        <f ca="1">IMPRODUCT(1/N_FFT2,BE100)</f>
        <v>0.0202726167094388+0.000360177462136128i</v>
      </c>
      <c r="K142" s="212" t="e">
        <f t="shared" si="175"/>
        <v>#REF!</v>
      </c>
      <c r="N142" s="204">
        <f t="shared" ca="1" si="176"/>
        <v>7.5383997017158988</v>
      </c>
      <c r="O142" s="181">
        <f t="shared" ca="1" si="39"/>
        <v>-7.4616002982841012</v>
      </c>
      <c r="P142" s="181" t="str">
        <f t="shared" ca="1" si="40"/>
        <v>-3.83602918942082+6.40002805222484i</v>
      </c>
      <c r="Q142" s="181" t="str">
        <f t="shared" ca="1" si="41"/>
        <v>3.517374032111+6.58054396912479i</v>
      </c>
      <c r="R142" s="181" t="str">
        <f t="shared" ca="1" si="42"/>
        <v>7.45261247394532+0.366123373397589i</v>
      </c>
      <c r="S142" s="181" t="str">
        <f t="shared" ca="1" si="43"/>
        <v>4.14544301641685-6.20409390717082i</v>
      </c>
      <c r="T142" s="181" t="str">
        <f t="shared" ca="1" si="44"/>
        <v>-3.19024521267225-6.74520677921553i</v>
      </c>
      <c r="U142" s="181" t="str">
        <f t="shared" ca="1" si="45"/>
        <v>-7.42567065338505-0.73136472351997i</v>
      </c>
      <c r="V142" s="181" t="str">
        <f t="shared" ca="1" si="46"/>
        <v>-4.44487010808835+5.99321355648003i</v>
      </c>
      <c r="W142" s="181" t="str">
        <f t="shared" ca="1" si="47"/>
        <v>2.85543081308375+6.89361979536479i</v>
      </c>
      <c r="X142" s="181" t="str">
        <f t="shared" ca="1" si="48"/>
        <v>7.38083974180884+1.09484415196348i</v>
      </c>
      <c r="Y142" s="181" t="str">
        <f t="shared" ca="1" si="49"/>
        <v>4.73358911834494-5.76789502938808i</v>
      </c>
      <c r="Z142" s="181" t="str">
        <f t="shared" ca="1" si="50"/>
        <v>-2.51373743056055-7.02542547761716i</v>
      </c>
      <c r="AA142" s="181" t="str">
        <f t="shared" ca="1" si="51"/>
        <v>-7.31822774080938-1.45568600494796i</v>
      </c>
      <c r="AB142" s="181" t="str">
        <f t="shared" ca="1" si="52"/>
        <v>-5.01090449780167+5.52868113796269i</v>
      </c>
      <c r="AC142" s="181" t="str">
        <f t="shared" ca="1" si="53"/>
        <v>2.16598823438912+7.14030629453956i</v>
      </c>
      <c r="AD142" s="181" t="str">
        <f t="shared" ca="1" si="54"/>
        <v>7.23798548818138+1.81302098284306i</v>
      </c>
      <c r="AE142" s="181" t="str">
        <f t="shared" ca="1" si="55"/>
        <v>5.27614816942032-5.27614816942018i</v>
      </c>
      <c r="AF142" s="181" t="str">
        <f t="shared" ca="1" si="56"/>
        <v>-1.81302098284357-7.23798548818125i</v>
      </c>
      <c r="AG142" s="181" t="str">
        <f t="shared" ca="1" si="57"/>
        <v>-7.1403062945395-2.16598823438932i</v>
      </c>
      <c r="AH142" s="181" t="str">
        <f t="shared" ca="1" si="58"/>
        <v>-5.52868113796233+5.01090449780206i</v>
      </c>
      <c r="AI142" s="181" t="str">
        <f t="shared" ca="1" si="59"/>
        <v>1.45568600494776+7.31822774080943i</v>
      </c>
      <c r="AJ142" s="181" t="str">
        <f t="shared" ca="1" si="60"/>
        <v>7.02542547761733+2.51373743056006i</v>
      </c>
      <c r="AK142" s="181" t="str">
        <f t="shared" ca="1" si="61"/>
        <v>5.76789502938822-4.73358911834476i</v>
      </c>
      <c r="AL142" s="181" t="str">
        <f t="shared" ca="1" si="62"/>
        <v>-1.09484415196372-7.3808397418088i</v>
      </c>
      <c r="AM142" s="181" t="str">
        <f t="shared" ca="1" si="63"/>
        <v>-6.89361979536474-2.85543081308388i</v>
      </c>
      <c r="AN142" s="181" t="str">
        <f t="shared" ca="1" si="64"/>
        <v>-5.9932135564799+4.44487010808853i</v>
      </c>
      <c r="AO142" s="181" t="str">
        <f t="shared" ca="1" si="65"/>
        <v>0.731364723519822+7.42567065338506i</v>
      </c>
      <c r="AP142" s="181" t="str">
        <f t="shared" ca="1" si="66"/>
        <v>6.74520677921561+3.1902452126721i</v>
      </c>
      <c r="AQ142" s="181" t="str">
        <f t="shared" ca="1" si="67"/>
        <v>6.20409390717094-4.14544301641668i</v>
      </c>
      <c r="AR142" s="181" t="str">
        <f t="shared" ca="1" si="68"/>
        <v>6.20409390717094-4.14544301641668i</v>
      </c>
      <c r="AS142" s="181" t="str">
        <f t="shared" ca="1" si="69"/>
        <v>-6.58054396912468-3.5173740321112i</v>
      </c>
      <c r="AT142" s="181" t="str">
        <f t="shared" ca="1" si="70"/>
        <v>-6.40002805222475+3.83602918942097i</v>
      </c>
      <c r="AU142" s="181" t="str">
        <f t="shared" ca="1" si="71"/>
        <v>-2.0841168700882E-13+7.4616002982841i</v>
      </c>
      <c r="AV142" s="181" t="str">
        <f t="shared" ca="1" si="72"/>
        <v>6.40002805222493+3.83602918942066i</v>
      </c>
      <c r="AW142" s="181" t="str">
        <f t="shared" ca="1" si="73"/>
        <v>6.58054396912489-3.51737403211081i</v>
      </c>
      <c r="AX142" s="181" t="str">
        <f t="shared" ca="1" si="74"/>
        <v>0.36612337339742-7.45261247394532i</v>
      </c>
      <c r="AY142" s="181" t="str">
        <f t="shared" ca="1" si="75"/>
        <v>-6.20409390717069-4.14544301641705i</v>
      </c>
      <c r="AZ142" s="181" t="str">
        <f t="shared" ca="1" si="76"/>
        <v>-6.74520677921546+3.19024521267239i</v>
      </c>
      <c r="BA142" s="181" t="str">
        <f t="shared" ca="1" si="77"/>
        <v>-0.731364723520237+7.42567065338502i</v>
      </c>
      <c r="BB142" s="181" t="str">
        <f t="shared" ca="1" si="78"/>
        <v>5.99321355648008+4.4448701080883i</v>
      </c>
      <c r="BC142" s="181" t="str">
        <f t="shared" ca="1" si="79"/>
        <v>6.89361979536489-2.8554308130835i</v>
      </c>
      <c r="BD142" s="181" t="str">
        <f t="shared" ca="1" si="80"/>
        <v>1.09484415196342-7.38083974180884i</v>
      </c>
      <c r="BE142" s="181" t="str">
        <f t="shared" ca="1" si="81"/>
        <v>-5.76789502938795-4.73358911834511i</v>
      </c>
      <c r="BF142" s="181" t="str">
        <f t="shared" ca="1" si="82"/>
        <v>-7.02542547761722+2.51373743056037i</v>
      </c>
      <c r="BG142" s="181" t="str">
        <f t="shared" ca="1" si="83"/>
        <v>-1.45568600494819+7.31822774080934i</v>
      </c>
      <c r="BH142" s="181" t="str">
        <f t="shared" ca="1" si="84"/>
        <v>5.52868113796255+5.01090449780182i</v>
      </c>
      <c r="BI142" s="181" t="str">
        <f t="shared" ca="1" si="85"/>
        <v>7.14030629453962-2.16598823438893i</v>
      </c>
      <c r="BJ142" s="181" t="str">
        <f t="shared" ca="1" si="86"/>
        <v>1.81302098284327-7.23798548818132i</v>
      </c>
      <c r="BK142" s="181" t="str">
        <f t="shared" ca="1" si="87"/>
        <v>-5.27614816942003-5.27614816942047i</v>
      </c>
      <c r="BL142" s="181" t="str">
        <f t="shared" ca="1" si="88"/>
        <v>-7.2379854881813+1.81302098284333i</v>
      </c>
      <c r="BM142" s="181" t="str">
        <f t="shared" ca="1" si="89"/>
        <v>-2.16598823438953+7.14030629453944i</v>
      </c>
      <c r="BN142" s="181" t="str">
        <f t="shared" ca="1" si="90"/>
        <v>5.01090449780191+5.52868113796247i</v>
      </c>
      <c r="BO142" s="181" t="str">
        <f t="shared" ca="1" si="91"/>
        <v>7.31822774080947-1.45568600494752i</v>
      </c>
      <c r="BP142" s="181" t="str">
        <f t="shared" ca="1" si="92"/>
        <v>2.51373743056026-7.02542547761726i</v>
      </c>
      <c r="BQ142" s="181" t="str">
        <f t="shared" ca="1" si="93"/>
        <v>-4.73358911834459-5.76789502938837i</v>
      </c>
      <c r="BR142" s="181" t="str">
        <f t="shared" ca="1" si="94"/>
        <v>-7.38083974180884+1.09484415196349i</v>
      </c>
      <c r="BS142" s="181" t="str">
        <f t="shared" ca="1" si="95"/>
        <v>-2.85543081308339+6.89361979536494i</v>
      </c>
      <c r="BT142" s="181" t="str">
        <f t="shared" ca="1" si="96"/>
        <v>4.44487010808835+5.99321355648004i</v>
      </c>
      <c r="BU142" s="181" t="str">
        <f t="shared" ca="1" si="97"/>
        <v>7.42567065338508-0.731364723519615i</v>
      </c>
      <c r="BV142" s="181" t="str">
        <f t="shared" ca="1" si="98"/>
        <v>3.19024521267229-6.74520677921552i</v>
      </c>
      <c r="BW142" s="181" t="str">
        <f t="shared" ca="1" si="99"/>
        <v>-4.14544301641649-6.20409390717107i</v>
      </c>
      <c r="BX142" s="181" t="str">
        <f t="shared" ca="1" si="100"/>
        <v>-7.45261247394532+0.366123373397536i</v>
      </c>
      <c r="BY142" s="181" t="str">
        <f t="shared" ca="1" si="101"/>
        <v>-3.51737403211071+6.58054396912494i</v>
      </c>
      <c r="BZ142" s="181" t="str">
        <f t="shared" ca="1" si="102"/>
        <v>3.83602918942077+6.40002805222487i</v>
      </c>
      <c r="CA142" s="181" t="str">
        <f t="shared" ca="1" si="103"/>
        <v>7.4616002982841-3.25426650455124E-13i</v>
      </c>
      <c r="CB142" s="181" t="str">
        <f t="shared" ca="1" si="104"/>
        <v>3.83602918942084-6.40002805222482i</v>
      </c>
      <c r="CC142" s="181" t="str">
        <f t="shared" ca="1" si="105"/>
        <v>-3.51737403211132-6.58054396912461i</v>
      </c>
      <c r="CD142" s="181" t="str">
        <f t="shared" ca="1" si="106"/>
        <v>-7.45261247394532-0.366123373397681i</v>
      </c>
      <c r="CE142" s="181" t="str">
        <f t="shared" ca="1" si="107"/>
        <v>-4.14544301641661+6.20409390717099i</v>
      </c>
      <c r="CF142" s="181" t="str">
        <f t="shared" ca="1" si="108"/>
        <v>3.1902452126722+6.74520677921555i</v>
      </c>
      <c r="CG142" s="181" t="str">
        <f t="shared" ca="1" si="109"/>
        <v>7.42567065338508+0.731364723519705i</v>
      </c>
      <c r="CH142" s="181" t="str">
        <f t="shared" ca="1" si="110"/>
        <v>4.44487010808842-5.99321355647998i</v>
      </c>
      <c r="CI142" s="181" t="str">
        <f t="shared" ca="1" si="111"/>
        <v>-2.85543081308394-6.8936197953647i</v>
      </c>
      <c r="CJ142" s="181" t="str">
        <f t="shared" ca="1" si="112"/>
        <v>-7.38083974180881-1.09484415196363i</v>
      </c>
      <c r="CK142" s="181" t="str">
        <f t="shared" ca="1" si="113"/>
        <v>-4.7335891183447+5.76789502938828i</v>
      </c>
      <c r="CL142" s="181" t="str">
        <f t="shared" ca="1" si="114"/>
        <v>2.51373743056017+7.02542547761729i</v>
      </c>
      <c r="CM142" s="181" t="str">
        <f t="shared" ca="1" si="115"/>
        <v>7.31822774080946+1.45568600494761i</v>
      </c>
      <c r="CN142" s="181" t="str">
        <f t="shared" ca="1" si="116"/>
        <v>5.01090449780201-5.52868113796238i</v>
      </c>
      <c r="CO142" s="181" t="str">
        <f t="shared" ca="1" si="117"/>
        <v>-2.16598823438938-7.14030629453948i</v>
      </c>
      <c r="CP142" s="181" t="str">
        <f t="shared" ca="1" si="118"/>
        <v>-7.23798548818127-1.81302098284348i</v>
      </c>
      <c r="CQ142" s="181" t="str">
        <f t="shared" ca="1" si="119"/>
        <v>-5.2761481694201+5.27614816942041i</v>
      </c>
      <c r="CR142" s="181" t="str">
        <f t="shared" ca="1" si="120"/>
        <v>1.81302098284318+7.23798548818134i</v>
      </c>
      <c r="CS142" s="181" t="str">
        <f t="shared" ca="1" si="121"/>
        <v>7.14030629453958+2.16598823438906i</v>
      </c>
      <c r="CT142" s="181" t="str">
        <f t="shared" ca="1" si="122"/>
        <v>5.52868113796265-5.01090449780171i</v>
      </c>
      <c r="CU142" s="181" t="str">
        <f t="shared" ca="1" si="123"/>
        <v>-1.45568600494805-7.31822774080937i</v>
      </c>
      <c r="CV142" s="181" t="str">
        <f t="shared" ca="1" si="124"/>
        <v>-7.02542547761719-2.51373743056045i</v>
      </c>
      <c r="CW142" s="181" t="str">
        <f t="shared" ca="1" si="125"/>
        <v>-5.767895029388+4.73358911834504i</v>
      </c>
      <c r="CX142" s="181" t="str">
        <f t="shared" ca="1" si="126"/>
        <v>1.09484415196333+7.38083974180886i</v>
      </c>
      <c r="CY142" s="181" t="str">
        <f t="shared" ca="1" si="127"/>
        <v>6.89361979536484+2.85543081308363i</v>
      </c>
      <c r="CZ142" s="181" t="str">
        <f t="shared" ca="1" si="128"/>
        <v>5.99321355648016-4.44487010808818i</v>
      </c>
      <c r="DA142" s="181" t="str">
        <f t="shared" ca="1" si="129"/>
        <v>-0.731364723520146-7.42567065338503i</v>
      </c>
      <c r="DB142" s="181" t="str">
        <f t="shared" ca="1" si="130"/>
        <v>-6.74520677921543-3.19024521267247i</v>
      </c>
      <c r="DC142" s="181" t="str">
        <f t="shared" ca="1" si="131"/>
        <v>-6.20409390717075+4.14544301641697i</v>
      </c>
      <c r="DD142" s="181" t="str">
        <f t="shared" ca="1" si="132"/>
        <v>0.366123373397275+7.45261247394533i</v>
      </c>
      <c r="DE142" s="181" t="str">
        <f t="shared" ca="1" si="133"/>
        <v>6.58054396912482+3.51737403211094i</v>
      </c>
      <c r="DF142" s="181" t="str">
        <f t="shared" ca="1" si="134"/>
        <v>6.40002805222497-3.83602918942059i</v>
      </c>
      <c r="DG142" s="181" t="str">
        <f t="shared" ca="1" si="135"/>
        <v>-1.17014963446304E-13-7.4616002982841i</v>
      </c>
      <c r="DH142" s="181" t="str">
        <f t="shared" ca="1" si="136"/>
        <v>-6.40002805222471-3.83602918942102i</v>
      </c>
      <c r="DI142" s="181" t="str">
        <f t="shared" ca="1" si="137"/>
        <v>-6.58054396912401+3.51737403211245i</v>
      </c>
      <c r="DJ142" s="181" t="str">
        <f t="shared" ca="1" si="138"/>
        <v>-0.366123373397148+7.45261247394534i</v>
      </c>
      <c r="DK142" s="181" t="str">
        <f t="shared" ca="1" si="139"/>
        <v>6.20409390717046+4.1454430164174i</v>
      </c>
      <c r="DL142" s="181" t="str">
        <f t="shared" ca="1" si="140"/>
        <v>6.74520677921628-3.19024521267067i</v>
      </c>
      <c r="DM142" s="181" t="str">
        <f t="shared" ca="1" si="141"/>
        <v>0.731364723522868-7.42567065338476i</v>
      </c>
      <c r="DN142" s="181" t="str">
        <f t="shared" ca="1" si="142"/>
        <v>-5.99321355648207-4.44487010808561i</v>
      </c>
      <c r="DO142" s="181" t="str">
        <f t="shared" ca="1" si="143"/>
        <v>-6.89361979536394+2.85543081308581i</v>
      </c>
      <c r="DP142" s="181" t="str">
        <f t="shared" ca="1" si="144"/>
        <v>-1.09484415196237+7.380839741809i</v>
      </c>
      <c r="DQ142" s="181" t="str">
        <f t="shared" ca="1" si="145"/>
        <v>5.76789502938815+4.73358911834485i</v>
      </c>
      <c r="DR142" s="181" t="str">
        <f t="shared" ca="1" si="146"/>
        <v>7.02542547761761-2.51373743055928i</v>
      </c>
      <c r="DS142" s="181" t="str">
        <f t="shared" ca="1" si="147"/>
        <v>1.45568600495011-7.31822774080896i</v>
      </c>
      <c r="DT142" s="181" t="str">
        <f t="shared" ca="1" si="148"/>
        <v>-5.52868113796024-5.01090449780437i</v>
      </c>
      <c r="DU142" s="181" t="str">
        <f t="shared" ca="1" si="149"/>
        <v>-7.14030629453868+2.16598823439203i</v>
      </c>
      <c r="DV142" s="181" t="str">
        <f t="shared" ca="1" si="150"/>
        <v>-1.81302098284152+7.23798548818176i</v>
      </c>
      <c r="DW142" s="181" t="str">
        <f t="shared" ca="1" si="151"/>
        <v>5.27614816942079+5.27614816941972i</v>
      </c>
      <c r="DX142" s="181" t="str">
        <f t="shared" ca="1" si="152"/>
        <v>7.23798548818139-1.81302098284298i</v>
      </c>
      <c r="DY142" s="181" t="str">
        <f t="shared" ca="1" si="153"/>
        <v>2.16598823439068-7.14030629453909i</v>
      </c>
      <c r="DZ142" s="181" t="str">
        <f t="shared" ca="1" si="154"/>
        <v>-5.01090449779991-5.52868113796429i</v>
      </c>
      <c r="EA142" s="181" t="str">
        <f t="shared" ca="1" si="155"/>
        <v>-7.31822774081014+1.4556860049442i</v>
      </c>
      <c r="EB142" s="181" t="str">
        <f t="shared" ca="1" si="156"/>
        <v>-2.51373743055786+7.02542547761812i</v>
      </c>
      <c r="EC142" s="181" t="str">
        <f t="shared" ca="1" si="157"/>
        <v>4.73358911834603+5.76789502938719i</v>
      </c>
      <c r="ED142" s="181" t="str">
        <f t="shared" ca="1" si="158"/>
        <v>7.3808397418088-1.09484415196376i</v>
      </c>
      <c r="EE142" s="181" t="str">
        <f t="shared" ca="1" si="159"/>
        <v>2.85543081308451-6.89361979536447i</v>
      </c>
      <c r="EF142" s="181" t="str">
        <f t="shared" ca="1" si="160"/>
        <v>-4.44487010808682-5.99321355648117i</v>
      </c>
      <c r="EG142" s="181" t="str">
        <f t="shared" ca="1" si="161"/>
        <v>-7.42567065338535+0.731364723516984i</v>
      </c>
      <c r="EH142" s="181" t="str">
        <f t="shared" ca="1" si="162"/>
        <v>-3.19024521266931+6.74520677921693i</v>
      </c>
      <c r="EI142" s="181" t="str">
        <f t="shared" ca="1" si="163"/>
        <v>4.14544301641865+6.20409390716962i</v>
      </c>
      <c r="EJ142" s="181" t="str">
        <f t="shared" ca="1" si="164"/>
        <v>7.45261247394527-0.36612337339855i</v>
      </c>
      <c r="EK142" s="181" t="str">
        <f t="shared" ca="1" si="165"/>
        <v>3.51737403211112-6.58054396912473i</v>
      </c>
      <c r="EL142" s="181" t="str">
        <f t="shared" ca="1" si="166"/>
        <v>-3.83602918941978-6.40002805222546i</v>
      </c>
      <c r="EM142" s="181" t="str">
        <f t="shared" ca="1" si="167"/>
        <v>-7.4616002982841-2.31814679698081E-12i</v>
      </c>
      <c r="EN142" s="181"/>
      <c r="EO142" s="181"/>
      <c r="EP142" s="181"/>
    </row>
    <row r="143" spans="1:146" ht="16" thickBot="1">
      <c r="A143" s="215">
        <f t="shared" si="168"/>
        <v>8.3984375000000042E-4</v>
      </c>
      <c r="B143" s="214">
        <v>43</v>
      </c>
      <c r="C143" s="188">
        <f t="shared" si="169"/>
        <v>8600</v>
      </c>
      <c r="D143" s="187">
        <f t="shared" si="170"/>
        <v>54035.393641744442</v>
      </c>
      <c r="E143" s="187" t="str">
        <f t="shared" si="171"/>
        <v>54035.3936417444i</v>
      </c>
      <c r="F143" s="187" t="e">
        <f t="shared" si="177"/>
        <v>#REF!</v>
      </c>
      <c r="G143" s="187" t="str">
        <f t="shared" si="178"/>
        <v>-4.83840802336833-0.148478222612791i</v>
      </c>
      <c r="H143" s="187" t="e">
        <f t="shared" si="179"/>
        <v>#REF!</v>
      </c>
      <c r="I143" s="187" t="e">
        <f t="shared" si="174"/>
        <v>#REF!</v>
      </c>
      <c r="J143" s="213" t="str">
        <f ca="1">IMPRODUCT(1/N_FFT2,BF100)</f>
        <v>0.118307589789625+0.00444526529417891i</v>
      </c>
      <c r="K143" s="212" t="e">
        <f t="shared" si="175"/>
        <v>#REF!</v>
      </c>
      <c r="N143" s="204">
        <f t="shared" ca="1" si="176"/>
        <v>7.5398477711674907</v>
      </c>
      <c r="O143" s="181">
        <f t="shared" ca="1" si="39"/>
        <v>-7.4601522288325093</v>
      </c>
      <c r="P143" s="181" t="str">
        <f t="shared" ca="1" si="40"/>
        <v>-3.67709554735054+6.49098140599782i</v>
      </c>
      <c r="Q143" s="181" t="str">
        <f t="shared" ca="1" si="41"/>
        <v>3.83528473294196+6.39878600162695i</v>
      </c>
      <c r="R143" s="181" t="str">
        <f t="shared" ca="1" si="42"/>
        <v>7.45790537045771-0.183081300663468i</v>
      </c>
      <c r="S143" s="181" t="str">
        <f t="shared" ca="1" si="43"/>
        <v>3.51669141689687-6.57926688588315i</v>
      </c>
      <c r="T143" s="181" t="str">
        <f t="shared" ca="1" si="44"/>
        <v>-3.99116368642084-6.30273620783468i</v>
      </c>
      <c r="U143" s="181" t="str">
        <f t="shared" ca="1" si="45"/>
        <v>-7.4511661487568+0.366052319997339i</v>
      </c>
      <c r="V143" s="181" t="str">
        <f t="shared" ca="1" si="46"/>
        <v>-3.35416896303115+6.66358926141109i</v>
      </c>
      <c r="W143" s="181" t="str">
        <f t="shared" ca="1" si="47"/>
        <v>4.14463851213419+6.20288988142533i</v>
      </c>
      <c r="X143" s="181" t="str">
        <f t="shared" ca="1" si="48"/>
        <v>7.43993862318492-0.548802843101152i</v>
      </c>
      <c r="Y143" s="181" t="str">
        <f t="shared" ca="1" si="49"/>
        <v>3.18962608320268-6.74389773993554i</v>
      </c>
      <c r="Z143" s="181" t="str">
        <f t="shared" ca="1" si="50"/>
        <v>-4.29561676258565-6.09930716609254i</v>
      </c>
      <c r="AA143" s="181" t="str">
        <f t="shared" ca="1" si="51"/>
        <v>-7.42422955678362+0.731222787893697i</v>
      </c>
      <c r="AB143" s="181" t="str">
        <f t="shared" ca="1" si="52"/>
        <v>-3.02316189188917+6.8201439466322i</v>
      </c>
      <c r="AC143" s="181" t="str">
        <f t="shared" ca="1" si="53"/>
        <v>4.44400749412323+5.99205045619037i</v>
      </c>
      <c r="AD143" s="181" t="str">
        <f t="shared" ca="1" si="54"/>
        <v>7.40404841210723-0.913202271420189i</v>
      </c>
      <c r="AE143" s="181" t="str">
        <f t="shared" ca="1" si="55"/>
        <v>2.85487666089598-6.89228195363669i</v>
      </c>
      <c r="AF143" s="181" t="str">
        <f t="shared" ca="1" si="56"/>
        <v>-4.58972132171846-5.88118435915059i</v>
      </c>
      <c r="AG143" s="181" t="str">
        <f t="shared" ca="1" si="57"/>
        <v>-7.3794073455225+1.09463167604595i</v>
      </c>
      <c r="AH143" s="181" t="str">
        <f t="shared" ca="1" si="58"/>
        <v>-2.68487175895226+6.96026830771165i</v>
      </c>
      <c r="AI143" s="181" t="str">
        <f t="shared" ca="1" si="59"/>
        <v>4.73267047280966+5.76677565656496i</v>
      </c>
      <c r="AJ143" s="181" t="str">
        <f t="shared" ca="1" si="60"/>
        <v>7.35032119988676-1.27540171548026i</v>
      </c>
      <c r="AK143" s="181" t="str">
        <f t="shared" ca="1" si="61"/>
        <v>2.51324959065477-7.02406205641923i</v>
      </c>
      <c r="AL143" s="181" t="str">
        <f t="shared" ca="1" si="62"/>
        <v>-4.87276884017455-5.64889326395699i</v>
      </c>
      <c r="AM143" s="181" t="str">
        <f t="shared" ca="1" si="63"/>
        <v>-7.31680749560629+1.45540350061221i</v>
      </c>
      <c r="AN143" s="181" t="str">
        <f t="shared" ca="1" si="64"/>
        <v>-2.34011353478106+7.08362477279035i</v>
      </c>
      <c r="AO143" s="181" t="str">
        <f t="shared" ca="1" si="65"/>
        <v>5.00993203379469+5.52760818927251i</v>
      </c>
      <c r="AP143" s="181" t="str">
        <f t="shared" ca="1" si="66"/>
        <v>7.27888642008351-1.63452860509645i</v>
      </c>
      <c r="AQ143" s="181" t="str">
        <f t="shared" ca="1" si="67"/>
        <v>2.16556788201574-7.13892057847238i</v>
      </c>
      <c r="AR143" s="181" t="str">
        <f t="shared" ca="1" si="68"/>
        <v>2.16556788201574-7.13892057847238i</v>
      </c>
      <c r="AS143" s="181" t="str">
        <f t="shared" ca="1" si="69"/>
        <v>-7.23658081555654+1.8126691306672i</v>
      </c>
      <c r="AT143" s="181" t="str">
        <f t="shared" ca="1" si="70"/>
        <v>-1.98971777213412+7.18991616533936i</v>
      </c>
      <c r="AU143" s="181" t="str">
        <f t="shared" ca="1" si="71"/>
        <v>5.27512422969154+5.27512422969127i</v>
      </c>
      <c r="AV143" s="181" t="str">
        <f t="shared" ca="1" si="72"/>
        <v>7.18991616533927-1.98971777213444i</v>
      </c>
      <c r="AW143" s="181" t="str">
        <f t="shared" ca="1" si="73"/>
        <v>1.81266913066762-7.23658081555643i</v>
      </c>
      <c r="AX143" s="181" t="str">
        <f t="shared" ca="1" si="74"/>
        <v>-5.40299349010563-5.14407743169082i</v>
      </c>
      <c r="AY143" s="181" t="str">
        <f t="shared" ca="1" si="75"/>
        <v>-7.13892057847229+2.16556788201606i</v>
      </c>
      <c r="AZ143" s="181" t="str">
        <f t="shared" ca="1" si="76"/>
        <v>-1.6345286050961+7.27888642008359i</v>
      </c>
      <c r="BA143" s="181" t="str">
        <f t="shared" ca="1" si="77"/>
        <v>5.52760818927273+5.00993203379444i</v>
      </c>
      <c r="BB143" s="181" t="str">
        <f t="shared" ca="1" si="78"/>
        <v>7.08362477279049-2.34011353478065i</v>
      </c>
      <c r="BC143" s="181" t="str">
        <f t="shared" ca="1" si="79"/>
        <v>1.4554035006126-7.31680749560621i</v>
      </c>
      <c r="BD143" s="181" t="str">
        <f t="shared" ca="1" si="80"/>
        <v>-5.64889326395719-4.87276884017431i</v>
      </c>
      <c r="BE143" s="181" t="str">
        <f t="shared" ca="1" si="81"/>
        <v>-7.0240620564191+2.51324959065512i</v>
      </c>
      <c r="BF143" s="181" t="str">
        <f t="shared" ca="1" si="82"/>
        <v>-1.27540171548066+7.35032119988668i</v>
      </c>
      <c r="BG143" s="181" t="str">
        <f t="shared" ca="1" si="83"/>
        <v>5.76677565656472+4.73267047280996i</v>
      </c>
      <c r="BH143" s="181" t="str">
        <f t="shared" ca="1" si="84"/>
        <v>6.96026830771153-2.68487175895258i</v>
      </c>
      <c r="BI143" s="181" t="str">
        <f t="shared" ca="1" si="85"/>
        <v>1.09463167604565-7.37940734552255i</v>
      </c>
      <c r="BJ143" s="181" t="str">
        <f t="shared" ca="1" si="86"/>
        <v>-5.8811843591508-4.5897213217182i</v>
      </c>
      <c r="BK143" s="181" t="str">
        <f t="shared" ca="1" si="87"/>
        <v>-6.89228195363686+2.85487666089558i</v>
      </c>
      <c r="BL143" s="181" t="str">
        <f t="shared" ca="1" si="88"/>
        <v>-0.913202271420577+7.40404841210719i</v>
      </c>
      <c r="BM143" s="181" t="str">
        <f t="shared" ca="1" si="89"/>
        <v>5.99205045619057+4.44400749412295i</v>
      </c>
      <c r="BN143" s="181" t="str">
        <f t="shared" ca="1" si="90"/>
        <v>6.82014394663205-3.0231618918895i</v>
      </c>
      <c r="BO143" s="181" t="str">
        <f t="shared" ca="1" si="91"/>
        <v>0.73122278789336-7.42422955678366i</v>
      </c>
      <c r="BP143" s="181" t="str">
        <f t="shared" ca="1" si="92"/>
        <v>-6.0993071660923-4.295616762586i</v>
      </c>
      <c r="BQ143" s="181" t="str">
        <f t="shared" ca="1" si="93"/>
        <v>-6.74389773993571+3.18962608320233i</v>
      </c>
      <c r="BR143" s="181" t="str">
        <f t="shared" ca="1" si="94"/>
        <v>-0.548802843100894+7.43993862318494i</v>
      </c>
      <c r="BS143" s="181" t="str">
        <f t="shared" ca="1" si="95"/>
        <v>6.20288988142541+4.14463851213408i</v>
      </c>
      <c r="BT143" s="181" t="str">
        <f t="shared" ca="1" si="96"/>
        <v>6.6635892614111-3.35416896303112i</v>
      </c>
      <c r="BU143" s="181" t="str">
        <f t="shared" ca="1" si="97"/>
        <v>0.366052319997543-7.45116614875679i</v>
      </c>
      <c r="BV143" s="181" t="str">
        <f t="shared" ca="1" si="98"/>
        <v>-6.30273620783451-3.99116368642111i</v>
      </c>
      <c r="BW143" s="181" t="str">
        <f t="shared" ca="1" si="99"/>
        <v>-6.57926688588307+3.51669141689702i</v>
      </c>
      <c r="BX143" s="181" t="str">
        <f t="shared" ca="1" si="100"/>
        <v>-0.183081300663464+7.45790537045771i</v>
      </c>
      <c r="BY143" s="181" t="str">
        <f t="shared" ca="1" si="101"/>
        <v>6.39878600162689+3.83528473294206i</v>
      </c>
      <c r="BZ143" s="181" t="str">
        <f t="shared" ca="1" si="102"/>
        <v>6.49098140599793-3.67709554735034i</v>
      </c>
      <c r="CA143" s="181" t="str">
        <f t="shared" ca="1" si="103"/>
        <v>-3.91166154645651E-13-7.46015222883251i</v>
      </c>
      <c r="CB143" s="181" t="str">
        <f t="shared" ca="1" si="104"/>
        <v>-6.4909814059979-3.6770955473504i</v>
      </c>
      <c r="CC143" s="181" t="str">
        <f t="shared" ca="1" si="105"/>
        <v>-6.39878600162692+3.835284732942i</v>
      </c>
      <c r="CD143" s="181" t="str">
        <f t="shared" ca="1" si="106"/>
        <v>0.183081300663398+7.45790537045772i</v>
      </c>
      <c r="CE143" s="181" t="str">
        <f t="shared" ca="1" si="107"/>
        <v>6.57926688588301+3.51669141689712i</v>
      </c>
      <c r="CF143" s="181" t="str">
        <f t="shared" ca="1" si="108"/>
        <v>6.30273620783454-3.99116368642106i</v>
      </c>
      <c r="CG143" s="181" t="str">
        <f t="shared" ca="1" si="109"/>
        <v>-0.366052319997478-7.45116614875679i</v>
      </c>
      <c r="CH143" s="181" t="str">
        <f t="shared" ca="1" si="110"/>
        <v>-6.66358926141105-3.35416896303122i</v>
      </c>
      <c r="CI143" s="181" t="str">
        <f t="shared" ca="1" si="111"/>
        <v>-6.20288988142545+4.14463851213402i</v>
      </c>
      <c r="CJ143" s="181" t="str">
        <f t="shared" ca="1" si="112"/>
        <v>0.548802843100828+7.43993862318494i</v>
      </c>
      <c r="CK143" s="181" t="str">
        <f t="shared" ca="1" si="113"/>
        <v>6.7438977399357+3.18962608320235i</v>
      </c>
      <c r="CL143" s="181" t="str">
        <f t="shared" ca="1" si="114"/>
        <v>6.09930716609236-4.2956167625859i</v>
      </c>
      <c r="CM143" s="181" t="str">
        <f t="shared" ca="1" si="115"/>
        <v>-0.731222787893295-7.42422955678367i</v>
      </c>
      <c r="CN143" s="181" t="str">
        <f t="shared" ca="1" si="116"/>
        <v>-6.82014394663204-3.02316189188951i</v>
      </c>
      <c r="CO143" s="181" t="str">
        <f t="shared" ca="1" si="117"/>
        <v>-5.9920504561902+4.44400749412346i</v>
      </c>
      <c r="CP143" s="181" t="str">
        <f t="shared" ca="1" si="118"/>
        <v>0.913202271420518+7.40404841210719i</v>
      </c>
      <c r="CQ143" s="181" t="str">
        <f t="shared" ca="1" si="119"/>
        <v>6.89228195363684+2.85487666089564i</v>
      </c>
      <c r="CR143" s="181" t="str">
        <f t="shared" ca="1" si="120"/>
        <v>5.88118435915081-4.58972132171818i</v>
      </c>
      <c r="CS143" s="181" t="str">
        <f t="shared" ca="1" si="121"/>
        <v>-1.09463167604553-7.37940734552257i</v>
      </c>
      <c r="CT143" s="181" t="str">
        <f t="shared" ca="1" si="122"/>
        <v>-6.96026830771177-2.68487175895195i</v>
      </c>
      <c r="CU143" s="181" t="str">
        <f t="shared" ca="1" si="123"/>
        <v>-5.76677565656472+4.73267047280995i</v>
      </c>
      <c r="CV143" s="181" t="str">
        <f t="shared" ca="1" si="124"/>
        <v>1.27540171548054+7.35032119988671i</v>
      </c>
      <c r="CW143" s="181" t="str">
        <f t="shared" ca="1" si="125"/>
        <v>7.02406205641908+2.51324959065518i</v>
      </c>
      <c r="CX143" s="181" t="str">
        <f t="shared" ca="1" si="126"/>
        <v>5.64889326395723-4.87276884017426i</v>
      </c>
      <c r="CY143" s="181" t="str">
        <f t="shared" ca="1" si="127"/>
        <v>-1.45540350061187-7.31680749560636i</v>
      </c>
      <c r="CZ143" s="181" t="str">
        <f t="shared" ca="1" si="128"/>
        <v>-7.08362477279045-2.34011353478077i</v>
      </c>
      <c r="DA143" s="181" t="str">
        <f t="shared" ca="1" si="129"/>
        <v>-5.52760818927278+5.00993203379439i</v>
      </c>
      <c r="DB143" s="181" t="str">
        <f t="shared" ca="1" si="130"/>
        <v>1.63452860509608+7.27888642008359i</v>
      </c>
      <c r="DC143" s="181" t="str">
        <f t="shared" ca="1" si="131"/>
        <v>7.13892057847226+2.16556788201618i</v>
      </c>
      <c r="DD143" s="181" t="str">
        <f t="shared" ca="1" si="132"/>
        <v>5.40299349010567-5.14407743169078i</v>
      </c>
      <c r="DE143" s="181" t="str">
        <f t="shared" ca="1" si="133"/>
        <v>-1.81266913066756-7.23658081555645i</v>
      </c>
      <c r="DF143" s="181" t="str">
        <f t="shared" ca="1" si="134"/>
        <v>-7.18991616534026-1.98971777213088i</v>
      </c>
      <c r="DG143" s="181" t="str">
        <f t="shared" ca="1" si="135"/>
        <v>-5.27512422969054+5.27512422969227i</v>
      </c>
      <c r="DH143" s="181" t="str">
        <f t="shared" ca="1" si="136"/>
        <v>1.98971777213334+7.18991616533958i</v>
      </c>
      <c r="DI143" s="181" t="str">
        <f t="shared" ca="1" si="137"/>
        <v>7.2365808155556+1.81266913067094i</v>
      </c>
      <c r="DJ143" s="181" t="str">
        <f t="shared" ca="1" si="138"/>
        <v>5.14407743168954-5.40299349010685i</v>
      </c>
      <c r="DK143" s="181" t="str">
        <f t="shared" ca="1" si="139"/>
        <v>-2.16556788201496-7.13892057847262i</v>
      </c>
      <c r="DL143" s="181" t="str">
        <f t="shared" ca="1" si="140"/>
        <v>-7.27888642008285-1.63452860509939i</v>
      </c>
      <c r="DM143" s="181" t="str">
        <f t="shared" ca="1" si="141"/>
        <v>-5.00993203379305+5.52760818927399i</v>
      </c>
      <c r="DN143" s="181" t="str">
        <f t="shared" ca="1" si="142"/>
        <v>2.34011353478027+7.08362477279062i</v>
      </c>
      <c r="DO143" s="181" t="str">
        <f t="shared" ca="1" si="143"/>
        <v>7.3168074956057+1.45540350061519i</v>
      </c>
      <c r="DP143" s="181" t="str">
        <f t="shared" ca="1" si="144"/>
        <v>4.8727688401729-5.64889326395841i</v>
      </c>
      <c r="DQ143" s="181" t="str">
        <f t="shared" ca="1" si="145"/>
        <v>-2.51324959065469-7.02406205641925i</v>
      </c>
      <c r="DR143" s="181" t="str">
        <f t="shared" ca="1" si="146"/>
        <v>-7.35032119988624-1.27540171548325i</v>
      </c>
      <c r="DS143" s="181" t="str">
        <f t="shared" ca="1" si="147"/>
        <v>-4.73267047280797+5.76677565656634i</v>
      </c>
      <c r="DT143" s="181" t="str">
        <f t="shared" ca="1" si="148"/>
        <v>2.68487175895215+6.9602683077117i</v>
      </c>
      <c r="DU143" s="181" t="str">
        <f t="shared" ca="1" si="149"/>
        <v>7.37940734552217+1.09463167604824i</v>
      </c>
      <c r="DV143" s="181" t="str">
        <f t="shared" ca="1" si="150"/>
        <v>4.58972132171618-5.88118435915238i</v>
      </c>
      <c r="DW143" s="181" t="str">
        <f t="shared" ca="1" si="151"/>
        <v>-2.85487666089594-6.89228195363671i</v>
      </c>
      <c r="DX143" s="181" t="str">
        <f t="shared" ca="1" si="152"/>
        <v>-7.40404841210695-0.913202271422509i</v>
      </c>
      <c r="DY143" s="181" t="str">
        <f t="shared" ca="1" si="153"/>
        <v>-4.44400749412089+5.9920504561921i</v>
      </c>
      <c r="DZ143" s="181" t="str">
        <f t="shared" ca="1" si="154"/>
        <v>3.02316189188981+6.82014394663191i</v>
      </c>
      <c r="EA143" s="181" t="str">
        <f t="shared" ca="1" si="155"/>
        <v>7.42422955678347+0.731222787895293i</v>
      </c>
      <c r="EB143" s="181" t="str">
        <f t="shared" ca="1" si="156"/>
        <v>4.2956167625833-6.0993071660942i</v>
      </c>
      <c r="EC143" s="181" t="str">
        <f t="shared" ca="1" si="157"/>
        <v>-3.18962608320331-6.74389773993525i</v>
      </c>
      <c r="ED143" s="181" t="str">
        <f t="shared" ca="1" si="158"/>
        <v>-7.4399386231848-0.54880284310283i</v>
      </c>
      <c r="EE143" s="181" t="str">
        <f t="shared" ca="1" si="159"/>
        <v>-4.14463851213137+6.20288988142721i</v>
      </c>
      <c r="EF143" s="181" t="str">
        <f t="shared" ca="1" si="160"/>
        <v>3.35416896303208+6.66358926141062i</v>
      </c>
      <c r="EG143" s="181" t="str">
        <f t="shared" ca="1" si="161"/>
        <v>7.45116614875673+0.366052319998741i</v>
      </c>
      <c r="EH143" s="181" t="str">
        <f t="shared" ca="1" si="162"/>
        <v>3.99116368642392-6.30273620783273i</v>
      </c>
      <c r="EI143" s="181" t="str">
        <f t="shared" ca="1" si="163"/>
        <v>-3.51669141689798-6.57926688588256i</v>
      </c>
      <c r="EJ143" s="181" t="str">
        <f t="shared" ca="1" si="164"/>
        <v>-7.45790537045768-0.183081300664663i</v>
      </c>
      <c r="EK143" s="181" t="str">
        <f t="shared" ca="1" si="165"/>
        <v>-3.83528473294491+6.39878600162519i</v>
      </c>
      <c r="EL143" s="181" t="str">
        <f t="shared" ca="1" si="166"/>
        <v>3.67709554735188+6.49098140599706i</v>
      </c>
      <c r="EM143" s="181" t="str">
        <f t="shared" ca="1" si="167"/>
        <v>7.46015222883251+9.13909922344364E-13i</v>
      </c>
      <c r="EN143" s="181"/>
      <c r="EO143" s="181"/>
      <c r="EP143" s="181"/>
    </row>
    <row r="144" spans="1:146" ht="16" thickBot="1">
      <c r="A144" s="215">
        <f t="shared" si="168"/>
        <v>8.5937500000000044E-4</v>
      </c>
      <c r="B144" s="214">
        <v>44</v>
      </c>
      <c r="C144" s="188">
        <f t="shared" si="169"/>
        <v>8800</v>
      </c>
      <c r="D144" s="187">
        <f t="shared" si="170"/>
        <v>55292.03070318036</v>
      </c>
      <c r="E144" s="187" t="str">
        <f t="shared" si="171"/>
        <v>55292.0307031804i</v>
      </c>
      <c r="F144" s="187" t="e">
        <f t="shared" si="177"/>
        <v>#REF!</v>
      </c>
      <c r="G144" s="187" t="str">
        <f t="shared" si="178"/>
        <v>-4.86474249619032-0.0954091414891453i</v>
      </c>
      <c r="H144" s="187" t="e">
        <f t="shared" si="179"/>
        <v>#REF!</v>
      </c>
      <c r="I144" s="187" t="e">
        <f t="shared" si="174"/>
        <v>#REF!</v>
      </c>
      <c r="J144" s="213" t="str">
        <f ca="1">IMPRODUCT(1/N_FFT2,BG100)</f>
        <v>0.0381474341014829-0.000351827716201049i</v>
      </c>
      <c r="K144" s="212" t="e">
        <f t="shared" si="175"/>
        <v>#REF!</v>
      </c>
      <c r="N144" s="204">
        <f t="shared" ca="1" si="176"/>
        <v>7.5414498549271816</v>
      </c>
      <c r="O144" s="181">
        <f t="shared" ca="1" si="39"/>
        <v>-7.4585501450728184</v>
      </c>
      <c r="P144" s="181" t="str">
        <f t="shared" ca="1" si="40"/>
        <v>-3.51593619984041+6.57785397414822i</v>
      </c>
      <c r="Q144" s="181" t="str">
        <f t="shared" ca="1" si="41"/>
        <v>4.14374844208648+6.2015577974628i</v>
      </c>
      <c r="R144" s="181" t="str">
        <f t="shared" ca="1" si="42"/>
        <v>7.42263518749517-0.731065756224634i</v>
      </c>
      <c r="S144" s="181" t="str">
        <f t="shared" ca="1" si="43"/>
        <v>2.85426356998357-6.89080182124188i</v>
      </c>
      <c r="T144" s="181" t="str">
        <f t="shared" ca="1" si="44"/>
        <v>-4.731654121632-5.76553722907143i</v>
      </c>
      <c r="U144" s="181" t="str">
        <f t="shared" ca="1" si="45"/>
        <v>-7.3152361954368+1.45509094957571i</v>
      </c>
      <c r="V144" s="181" t="str">
        <f t="shared" ca="1" si="46"/>
        <v>-2.16510282164869+7.1373874799015i</v>
      </c>
      <c r="W144" s="181" t="str">
        <f t="shared" ca="1" si="47"/>
        <v>5.27399138540089+5.2739913854009i</v>
      </c>
      <c r="X144" s="181" t="str">
        <f t="shared" ca="1" si="48"/>
        <v>7.13738747990151-2.16510282164866i</v>
      </c>
      <c r="Y144" s="181" t="str">
        <f t="shared" ca="1" si="49"/>
        <v>1.4550909495758-7.31523619543678i</v>
      </c>
      <c r="Z144" s="181" t="str">
        <f t="shared" ca="1" si="50"/>
        <v>-5.76553722907143-4.73165412163201i</v>
      </c>
      <c r="AA144" s="181" t="str">
        <f t="shared" ca="1" si="51"/>
        <v>-6.89080182124185+2.85426356998363i</v>
      </c>
      <c r="AB144" s="181" t="str">
        <f t="shared" ca="1" si="52"/>
        <v>-0.731065756224576+7.42263518749518i</v>
      </c>
      <c r="AC144" s="181" t="str">
        <f t="shared" ca="1" si="53"/>
        <v>6.20155779746287+4.14374844208637i</v>
      </c>
      <c r="AD144" s="181" t="str">
        <f t="shared" ca="1" si="54"/>
        <v>6.57785397414812-3.51593619984059i</v>
      </c>
      <c r="AE144" s="181" t="str">
        <f t="shared" ca="1" si="55"/>
        <v>-2.73206228547612E-13-7.45855014507282i</v>
      </c>
      <c r="AF144" s="181" t="str">
        <f t="shared" ca="1" si="56"/>
        <v>-6.57785397414839-3.51593619984009i</v>
      </c>
      <c r="AG144" s="181" t="str">
        <f t="shared" ca="1" si="57"/>
        <v>-6.20155779746297+4.14374844208622i</v>
      </c>
      <c r="AH144" s="181" t="str">
        <f t="shared" ca="1" si="58"/>
        <v>0.731065756224382+7.4226351874952i</v>
      </c>
      <c r="AI144" s="181" t="str">
        <f t="shared" ca="1" si="59"/>
        <v>6.89080182124179+2.8542635699838i</v>
      </c>
      <c r="AJ144" s="181" t="str">
        <f t="shared" ca="1" si="60"/>
        <v>5.76553722907154-4.73165412163186i</v>
      </c>
      <c r="AK144" s="181" t="str">
        <f t="shared" ca="1" si="61"/>
        <v>-1.45509094957562-7.31523619543682i</v>
      </c>
      <c r="AL144" s="181" t="str">
        <f t="shared" ca="1" si="62"/>
        <v>-7.13738747990149-2.16510282164871i</v>
      </c>
      <c r="AM144" s="181" t="str">
        <f t="shared" ca="1" si="63"/>
        <v>-5.27399138540086+5.27399138540093i</v>
      </c>
      <c r="AN144" s="181" t="str">
        <f t="shared" ca="1" si="64"/>
        <v>2.16510282164879+7.13738747990147i</v>
      </c>
      <c r="AO144" s="181" t="str">
        <f t="shared" ca="1" si="65"/>
        <v>7.31523619543683+1.45509094957552i</v>
      </c>
      <c r="AP144" s="181" t="str">
        <f t="shared" ca="1" si="66"/>
        <v>4.7316541216318-5.7655372290716i</v>
      </c>
      <c r="AQ144" s="181" t="str">
        <f t="shared" ca="1" si="67"/>
        <v>-2.85426356998387-6.89080182124176i</v>
      </c>
      <c r="AR144" s="181" t="str">
        <f t="shared" ca="1" si="68"/>
        <v>-2.85426356998387-6.89080182124176i</v>
      </c>
      <c r="AS144" s="181" t="str">
        <f t="shared" ca="1" si="69"/>
        <v>-4.14374844208675+6.20155779746262i</v>
      </c>
      <c r="AT144" s="181" t="str">
        <f t="shared" ca="1" si="70"/>
        <v>3.51593619984018+6.57785397414835i</v>
      </c>
      <c r="AU144" s="181" t="str">
        <f t="shared" ca="1" si="71"/>
        <v>7.45855014507282+1.95534150388525E-13i</v>
      </c>
      <c r="AV144" s="181" t="str">
        <f t="shared" ca="1" si="72"/>
        <v>3.51593619984053-6.57785397414816i</v>
      </c>
      <c r="AW144" s="181" t="str">
        <f t="shared" ca="1" si="73"/>
        <v>-4.14374844208646-6.20155779746281i</v>
      </c>
      <c r="AX144" s="181" t="str">
        <f t="shared" ca="1" si="74"/>
        <v>-7.42263518749517+0.73106575622468i</v>
      </c>
      <c r="AY144" s="181" t="str">
        <f t="shared" ca="1" si="75"/>
        <v>-2.85426356998355+6.89080182124189i</v>
      </c>
      <c r="AZ144" s="181" t="str">
        <f t="shared" ca="1" si="76"/>
        <v>4.73165412163207+5.76553722907137i</v>
      </c>
      <c r="BA144" s="181" t="str">
        <f t="shared" ca="1" si="77"/>
        <v>7.31523619543677-1.45509094957586i</v>
      </c>
      <c r="BB144" s="181" t="str">
        <f t="shared" ca="1" si="78"/>
        <v>2.16510282164842-7.13738747990157i</v>
      </c>
      <c r="BC144" s="181" t="str">
        <f t="shared" ca="1" si="79"/>
        <v>-5.27399138540112-5.27399138540067i</v>
      </c>
      <c r="BD144" s="181" t="str">
        <f t="shared" ca="1" si="80"/>
        <v>-7.1373874799016+2.16510282164834i</v>
      </c>
      <c r="BE144" s="181" t="str">
        <f t="shared" ca="1" si="81"/>
        <v>-1.455090949576+7.31523619543674i</v>
      </c>
      <c r="BF144" s="181" t="str">
        <f t="shared" ca="1" si="82"/>
        <v>5.76553722907131+4.73165412163214i</v>
      </c>
      <c r="BG144" s="181" t="str">
        <f t="shared" ca="1" si="83"/>
        <v>6.89080182124193-2.85426356998346i</v>
      </c>
      <c r="BH144" s="181" t="str">
        <f t="shared" ca="1" si="84"/>
        <v>0.731065756224771-7.42263518749515i</v>
      </c>
      <c r="BI144" s="181" t="str">
        <f t="shared" ca="1" si="85"/>
        <v>-6.20155779746276-4.14374844208654i</v>
      </c>
      <c r="BJ144" s="181" t="str">
        <f t="shared" ca="1" si="86"/>
        <v>-6.57785397414823+3.5159361998404i</v>
      </c>
      <c r="BK144" s="181" t="str">
        <f t="shared" ca="1" si="87"/>
        <v>1.04170171283507E-13+7.45855014507282i</v>
      </c>
      <c r="BL144" s="181" t="str">
        <f t="shared" ca="1" si="88"/>
        <v>6.5778539741483+3.51593619984026i</v>
      </c>
      <c r="BM144" s="181" t="str">
        <f t="shared" ca="1" si="89"/>
        <v>6.20155779746268-4.14374844208666i</v>
      </c>
      <c r="BN144" s="181" t="str">
        <f t="shared" ca="1" si="90"/>
        <v>-0.731065756224926-7.42263518749514i</v>
      </c>
      <c r="BO144" s="181" t="str">
        <f t="shared" ca="1" si="91"/>
        <v>-6.89080182124201-2.85426356998327i</v>
      </c>
      <c r="BP144" s="181" t="str">
        <f t="shared" ca="1" si="92"/>
        <v>-5.76553722907166+4.73165412163173i</v>
      </c>
      <c r="BQ144" s="181" t="str">
        <f t="shared" ca="1" si="93"/>
        <v>1.45509094957543+7.31523619543686i</v>
      </c>
      <c r="BR144" s="181" t="str">
        <f t="shared" ca="1" si="94"/>
        <v>7.13738747990143+2.1651028216489i</v>
      </c>
      <c r="BS144" s="181" t="str">
        <f t="shared" ca="1" si="95"/>
        <v>5.27399138540102-5.27399138540077i</v>
      </c>
      <c r="BT144" s="181" t="str">
        <f t="shared" ca="1" si="96"/>
        <v>-2.16510282164862-7.13738747990151i</v>
      </c>
      <c r="BU144" s="181" t="str">
        <f t="shared" ca="1" si="97"/>
        <v>-7.3152361954368-1.45509094957571i</v>
      </c>
      <c r="BV144" s="181" t="str">
        <f t="shared" ca="1" si="98"/>
        <v>-4.73165412163195+5.76553722907147i</v>
      </c>
      <c r="BW144" s="181" t="str">
        <f t="shared" ca="1" si="99"/>
        <v>2.85426356998374+6.89080182124181i</v>
      </c>
      <c r="BX144" s="181" t="str">
        <f t="shared" ca="1" si="100"/>
        <v>7.42263518749518+0.731065756224525i</v>
      </c>
      <c r="BY144" s="181" t="str">
        <f t="shared" ca="1" si="101"/>
        <v>4.14374844208629-6.20155779746293i</v>
      </c>
      <c r="BZ144" s="181" t="str">
        <f t="shared" ca="1" si="102"/>
        <v>-3.51593619984071-6.57785397414806i</v>
      </c>
      <c r="CA144" s="181" t="str">
        <f t="shared" ca="1" si="103"/>
        <v>-7.45855014507282-3.91068300777051E-13i</v>
      </c>
      <c r="CB144" s="181" t="str">
        <f t="shared" ca="1" si="104"/>
        <v>-3.51593619984065+6.57785397414809i</v>
      </c>
      <c r="CC144" s="181" t="str">
        <f t="shared" ca="1" si="105"/>
        <v>4.14374844208625+6.20155779746295i</v>
      </c>
      <c r="CD144" s="181" t="str">
        <f t="shared" ca="1" si="106"/>
        <v>7.42263518749518-0.731065756224485i</v>
      </c>
      <c r="CE144" s="181" t="str">
        <f t="shared" ca="1" si="107"/>
        <v>2.85426356998367-6.89080182124184i</v>
      </c>
      <c r="CF144" s="181" t="str">
        <f t="shared" ca="1" si="108"/>
        <v>-4.73165412163192-5.7655372290715i</v>
      </c>
      <c r="CG144" s="181" t="str">
        <f t="shared" ca="1" si="109"/>
        <v>-7.3152361954368+1.45509094957572i</v>
      </c>
      <c r="CH144" s="181" t="str">
        <f t="shared" ca="1" si="110"/>
        <v>-2.16510282164866+7.13738747990151i</v>
      </c>
      <c r="CI144" s="181" t="str">
        <f t="shared" ca="1" si="111"/>
        <v>5.27399138540099+5.2739913854008i</v>
      </c>
      <c r="CJ144" s="181" t="str">
        <f t="shared" ca="1" si="112"/>
        <v>7.13738747990143-2.16510282164891i</v>
      </c>
      <c r="CK144" s="181" t="str">
        <f t="shared" ca="1" si="113"/>
        <v>1.45509094957547-7.31523619543685i</v>
      </c>
      <c r="CL144" s="181" t="str">
        <f t="shared" ca="1" si="114"/>
        <v>-5.76553722907119-4.73165412163229i</v>
      </c>
      <c r="CM144" s="181" t="str">
        <f t="shared" ca="1" si="115"/>
        <v>-6.89080182124202+2.85426356998323i</v>
      </c>
      <c r="CN144" s="181" t="str">
        <f t="shared" ca="1" si="116"/>
        <v>-0.731065756224965+7.42263518749514i</v>
      </c>
      <c r="CO144" s="181" t="str">
        <f t="shared" ca="1" si="117"/>
        <v>6.20155779746268+4.14374844208666i</v>
      </c>
      <c r="CP144" s="181" t="str">
        <f t="shared" ca="1" si="118"/>
        <v>6.57785397414832-3.51593619984022i</v>
      </c>
      <c r="CQ144" s="181" t="str">
        <f t="shared" ca="1" si="119"/>
        <v>9.13639791050189E-14-7.45855014507282i</v>
      </c>
      <c r="CR144" s="181" t="str">
        <f t="shared" ca="1" si="120"/>
        <v>-6.57785397414818-3.51593619984048i</v>
      </c>
      <c r="CS144" s="181" t="str">
        <f t="shared" ca="1" si="121"/>
        <v>-6.20155779746278+4.14374844208651i</v>
      </c>
      <c r="CT144" s="181" t="str">
        <f t="shared" ca="1" si="122"/>
        <v>0.731065756224783+7.42263518749515i</v>
      </c>
      <c r="CU144" s="181" t="str">
        <f t="shared" ca="1" si="123"/>
        <v>6.89080182124191+2.85426356998349i</v>
      </c>
      <c r="CV144" s="181" t="str">
        <f t="shared" ca="1" si="124"/>
        <v>5.76553722907131-4.73165412163215i</v>
      </c>
      <c r="CW144" s="181" t="str">
        <f t="shared" ca="1" si="125"/>
        <v>-1.45509094957529-7.31523619543688i</v>
      </c>
      <c r="CX144" s="181" t="str">
        <f t="shared" ca="1" si="126"/>
        <v>-7.13738747990138-2.16510282164909i</v>
      </c>
      <c r="CY144" s="181" t="str">
        <f t="shared" ca="1" si="127"/>
        <v>-5.27399138540112+5.27399138540068i</v>
      </c>
      <c r="CZ144" s="181" t="str">
        <f t="shared" ca="1" si="128"/>
        <v>2.16510282164839+7.13738747990159i</v>
      </c>
      <c r="DA144" s="181" t="str">
        <f t="shared" ca="1" si="129"/>
        <v>7.31523619543676+1.4550909495759i</v>
      </c>
      <c r="DB144" s="181" t="str">
        <f t="shared" ca="1" si="130"/>
        <v>4.73165412163206-5.76553722907138i</v>
      </c>
      <c r="DC144" s="181" t="str">
        <f t="shared" ca="1" si="131"/>
        <v>-2.85426356998351-6.8908018212419i</v>
      </c>
      <c r="DD144" s="181" t="str">
        <f t="shared" ca="1" si="132"/>
        <v>-7.42263518749538-0.731065756222452i</v>
      </c>
      <c r="DE144" s="181" t="str">
        <f t="shared" ca="1" si="133"/>
        <v>-4.14374844208773+6.20155779746197i</v>
      </c>
      <c r="DF144" s="181" t="str">
        <f t="shared" ca="1" si="134"/>
        <v>3.51593619984245+6.57785397414713i</v>
      </c>
      <c r="DG144" s="181" t="str">
        <f t="shared" ca="1" si="135"/>
        <v>7.45855014507282+1.27555287240049E-12i</v>
      </c>
      <c r="DH144" s="181" t="str">
        <f t="shared" ca="1" si="136"/>
        <v>3.51593619983825-6.57785397414938i</v>
      </c>
      <c r="DI144" s="181" t="str">
        <f t="shared" ca="1" si="137"/>
        <v>-4.14374844208552-6.20155779746344i</v>
      </c>
      <c r="DJ144" s="181" t="str">
        <f t="shared" ca="1" si="138"/>
        <v>-7.42263518749491+0.731065756227297i</v>
      </c>
      <c r="DK144" s="181" t="str">
        <f t="shared" ca="1" si="139"/>
        <v>-2.85426356998459+6.89080182124146i</v>
      </c>
      <c r="DL144" s="181" t="str">
        <f t="shared" ca="1" si="140"/>
        <v>4.7316541216341+5.7655372290697i</v>
      </c>
      <c r="DM144" s="181" t="str">
        <f t="shared" ca="1" si="141"/>
        <v>7.31523619543699-1.45509094957475i</v>
      </c>
      <c r="DN144" s="181" t="str">
        <f t="shared" ca="1" si="142"/>
        <v>2.16510282164596-7.13738747990233i</v>
      </c>
      <c r="DO144" s="181" t="str">
        <f t="shared" ca="1" si="143"/>
        <v>-5.27399138540036-5.27399138540143i</v>
      </c>
      <c r="DP144" s="181" t="str">
        <f t="shared" ca="1" si="144"/>
        <v>-7.13738747990064+2.16510282165151i</v>
      </c>
      <c r="DQ144" s="181" t="str">
        <f t="shared" ca="1" si="145"/>
        <v>-1.45509094957634+7.31523619543667i</v>
      </c>
      <c r="DR144" s="181" t="str">
        <f t="shared" ca="1" si="146"/>
        <v>5.76553722907345+4.73165412162954i</v>
      </c>
      <c r="DS144" s="181" t="str">
        <f t="shared" ca="1" si="147"/>
        <v>6.89080182124208-2.8542635699831i</v>
      </c>
      <c r="DT144" s="181" t="str">
        <f t="shared" ca="1" si="148"/>
        <v>0.731065756221416-7.42263518749549i</v>
      </c>
      <c r="DU144" s="181" t="str">
        <f t="shared" ca="1" si="149"/>
        <v>-6.20155779746254-4.14374844208687i</v>
      </c>
      <c r="DV144" s="181" t="str">
        <f t="shared" ca="1" si="150"/>
        <v>-6.57785397414664+3.51593619984337i</v>
      </c>
      <c r="DW144" s="181" t="str">
        <f t="shared" ca="1" si="151"/>
        <v>-3.39894315742384E-13+7.45855014507282i</v>
      </c>
      <c r="DX144" s="181" t="str">
        <f t="shared" ca="1" si="152"/>
        <v>6.57785397414987+3.51593619983734i</v>
      </c>
      <c r="DY144" s="181" t="str">
        <f t="shared" ca="1" si="153"/>
        <v>6.20155779746286-4.14374844208639i</v>
      </c>
      <c r="DZ144" s="181" t="str">
        <f t="shared" ca="1" si="154"/>
        <v>-0.731065756228228-7.42263518749482i</v>
      </c>
      <c r="EA144" s="181" t="str">
        <f t="shared" ca="1" si="155"/>
        <v>-6.89080182124185-2.85426356998363i</v>
      </c>
      <c r="EB144" s="181" t="str">
        <f t="shared" ca="1" si="156"/>
        <v>-5.76553722907382+4.73165412162909i</v>
      </c>
      <c r="EC144" s="181" t="str">
        <f t="shared" ca="1" si="157"/>
        <v>1.45509094957577+7.31523619543678i</v>
      </c>
      <c r="ED144" s="181" t="str">
        <f t="shared" ca="1" si="158"/>
        <v>7.13738747990048+2.16510282165206i</v>
      </c>
      <c r="EE144" s="181" t="str">
        <f t="shared" ca="1" si="159"/>
        <v>5.27399138540069-5.2739913854011i</v>
      </c>
      <c r="EF144" s="181" t="str">
        <f t="shared" ca="1" si="160"/>
        <v>-2.16510282164531-7.13738747990252i</v>
      </c>
      <c r="EG144" s="181" t="str">
        <f t="shared" ca="1" si="161"/>
        <v>-7.31523619543686-1.45509094957542i</v>
      </c>
      <c r="EH144" s="181" t="str">
        <f t="shared" ca="1" si="162"/>
        <v>-4.73165412163455+5.76553722906934i</v>
      </c>
      <c r="EI144" s="181" t="str">
        <f t="shared" ca="1" si="163"/>
        <v>2.85426356998406+6.89080182124167i</v>
      </c>
      <c r="EJ144" s="181" t="str">
        <f t="shared" ca="1" si="164"/>
        <v>7.42263518749486+0.731065756227762i</v>
      </c>
      <c r="EK144" s="181" t="str">
        <f t="shared" ca="1" si="165"/>
        <v>4.14374844208591-6.20155779746318i</v>
      </c>
      <c r="EL144" s="181" t="str">
        <f t="shared" ca="1" si="166"/>
        <v>-3.51593619983766-6.5778539741497i</v>
      </c>
      <c r="EM144" s="181" t="str">
        <f t="shared" ca="1" si="167"/>
        <v>-7.45855014507282+7.017566134134E-13i</v>
      </c>
      <c r="EN144" s="181"/>
      <c r="EO144" s="181"/>
      <c r="EP144" s="181"/>
    </row>
    <row r="145" spans="1:146" ht="16" thickBot="1">
      <c r="A145" s="215">
        <f t="shared" si="168"/>
        <v>8.7890625000000046E-4</v>
      </c>
      <c r="B145" s="214">
        <v>45</v>
      </c>
      <c r="C145" s="188">
        <f t="shared" si="169"/>
        <v>9000</v>
      </c>
      <c r="D145" s="187">
        <f t="shared" si="170"/>
        <v>56548.667764616279</v>
      </c>
      <c r="E145" s="187" t="str">
        <f t="shared" si="171"/>
        <v>56548.6677646163i</v>
      </c>
      <c r="F145" s="187" t="e">
        <f t="shared" si="177"/>
        <v>#REF!</v>
      </c>
      <c r="G145" s="187" t="str">
        <f t="shared" si="178"/>
        <v>-4.88885109578067-0.0418010556682292i</v>
      </c>
      <c r="H145" s="187" t="e">
        <f t="shared" si="179"/>
        <v>#REF!</v>
      </c>
      <c r="I145" s="187" t="e">
        <f t="shared" si="174"/>
        <v>#REF!</v>
      </c>
      <c r="J145" s="213" t="str">
        <f ca="1">IMPRODUCT(1/N_FFT2,BH100)</f>
        <v>-0.0547297509382008-0.00444603724565277i</v>
      </c>
      <c r="K145" s="212" t="e">
        <f t="shared" si="175"/>
        <v>#REF!</v>
      </c>
      <c r="N145" s="204">
        <f t="shared" ca="1" si="176"/>
        <v>7.5432300958658853</v>
      </c>
      <c r="O145" s="181">
        <f t="shared" ca="1" si="39"/>
        <v>-7.4567699041341147</v>
      </c>
      <c r="P145" s="181" t="str">
        <f t="shared" ca="1" si="40"/>
        <v>-3.3526482315262+6.66056808679594i</v>
      </c>
      <c r="Q145" s="181" t="str">
        <f t="shared" ca="1" si="41"/>
        <v>4.44199264565278+5.98933374751874i</v>
      </c>
      <c r="R145" s="181" t="str">
        <f t="shared" ca="1" si="42"/>
        <v>7.34698867098208-1.2748234668617i</v>
      </c>
      <c r="S145" s="181" t="str">
        <f t="shared" ca="1" si="43"/>
        <v>2.16458604498233-7.13568389553994i</v>
      </c>
      <c r="T145" s="181" t="str">
        <f t="shared" ca="1" si="44"/>
        <v>-5.40054385130943-5.1417451816756i</v>
      </c>
      <c r="U145" s="181" t="str">
        <f t="shared" ca="1" si="45"/>
        <v>-7.02087744867284+2.51211011978326i</v>
      </c>
      <c r="V145" s="181" t="str">
        <f t="shared" ca="1" si="46"/>
        <v>-0.912788238770265+7.40069152406469i</v>
      </c>
      <c r="W145" s="181" t="str">
        <f t="shared" ca="1" si="47"/>
        <v>6.20007758121966+4.14275939321337i</v>
      </c>
      <c r="X145" s="181" t="str">
        <f t="shared" ca="1" si="48"/>
        <v>6.48803848927807-3.67542840562114i</v>
      </c>
      <c r="Y145" s="181" t="str">
        <f t="shared" ca="1" si="49"/>
        <v>-0.365886357190422-7.44778789821664i</v>
      </c>
      <c r="Z145" s="181" t="str">
        <f t="shared" ca="1" si="50"/>
        <v>-6.81705179239595-3.02179123418402i</v>
      </c>
      <c r="AA145" s="181" t="str">
        <f t="shared" ca="1" si="51"/>
        <v>-5.76416108421651+4.73052474873604i</v>
      </c>
      <c r="AB145" s="181" t="str">
        <f t="shared" ca="1" si="52"/>
        <v>1.63378753356019+7.27558627867085i</v>
      </c>
      <c r="AC145" s="181" t="str">
        <f t="shared" ca="1" si="53"/>
        <v>7.23329985489064+1.81184729280349i</v>
      </c>
      <c r="AD145" s="181" t="str">
        <f t="shared" ca="1" si="54"/>
        <v>4.87055959753558-5.64633213777355i</v>
      </c>
      <c r="AE145" s="181" t="str">
        <f t="shared" ca="1" si="55"/>
        <v>-2.85358230127084-6.88915709307562i</v>
      </c>
      <c r="AF145" s="181" t="str">
        <f t="shared" ca="1" si="56"/>
        <v>-7.43656546304185-0.548554023860374i</v>
      </c>
      <c r="AG145" s="181" t="str">
        <f t="shared" ca="1" si="57"/>
        <v>-3.83354587053284+6.39588488496478i</v>
      </c>
      <c r="AH145" s="181" t="str">
        <f t="shared" ca="1" si="58"/>
        <v>3.98935415075767+6.29987863875431i</v>
      </c>
      <c r="AI145" s="181" t="str">
        <f t="shared" ca="1" si="59"/>
        <v>7.4208635189032-0.730891262098512i</v>
      </c>
      <c r="AJ145" s="181" t="str">
        <f t="shared" ca="1" si="60"/>
        <v>2.68365447708132-6.95711262312475i</v>
      </c>
      <c r="AK145" s="181" t="str">
        <f t="shared" ca="1" si="61"/>
        <v>-5.00766060335524-5.52510205198095i</v>
      </c>
      <c r="AL145" s="181" t="str">
        <f t="shared" ca="1" si="62"/>
        <v>-7.18665636174825+1.98881566298731i</v>
      </c>
      <c r="AM145" s="181" t="str">
        <f t="shared" ca="1" si="63"/>
        <v>-1.45474364179755+7.31349016132857i</v>
      </c>
      <c r="AN145" s="181" t="str">
        <f t="shared" ca="1" si="64"/>
        <v>5.87851791555753+4.58764040871443i</v>
      </c>
      <c r="AO145" s="181" t="str">
        <f t="shared" ca="1" si="65"/>
        <v>6.74084015462238-3.18817995305015i</v>
      </c>
      <c r="AP145" s="181" t="str">
        <f t="shared" ca="1" si="66"/>
        <v>0.18299829425988-7.45452406445229i</v>
      </c>
      <c r="AQ145" s="181" t="str">
        <f t="shared" ca="1" si="67"/>
        <v>-6.57628394180862-3.51509700007131i</v>
      </c>
      <c r="AR145" s="181" t="str">
        <f t="shared" ca="1" si="68"/>
        <v>-6.57628394180862-3.51509700007131i</v>
      </c>
      <c r="AS145" s="181" t="str">
        <f t="shared" ca="1" si="69"/>
        <v>1.0941353859377+7.37606162938185i</v>
      </c>
      <c r="AT145" s="181" t="str">
        <f t="shared" ca="1" si="70"/>
        <v>7.08041316017336+2.33905256128294i</v>
      </c>
      <c r="AU145" s="181" t="str">
        <f t="shared" ca="1" si="71"/>
        <v>5.27273256496085-5.27273256496114i</v>
      </c>
      <c r="AV145" s="181" t="str">
        <f t="shared" ca="1" si="72"/>
        <v>-2.33905256128263-7.08041316017346i</v>
      </c>
      <c r="AW145" s="181" t="str">
        <f t="shared" ca="1" si="73"/>
        <v>-7.37606162938181-1.09413538593803i</v>
      </c>
      <c r="AX145" s="181" t="str">
        <f t="shared" ca="1" si="74"/>
        <v>-4.29366919231823+6.09654182878602i</v>
      </c>
      <c r="AY145" s="181" t="str">
        <f t="shared" ca="1" si="75"/>
        <v>3.515097000071+6.57628394180879i</v>
      </c>
      <c r="AZ145" s="181" t="str">
        <f t="shared" ca="1" si="76"/>
        <v>7.45452406445228-0.18299829426027i</v>
      </c>
      <c r="BA145" s="181" t="str">
        <f t="shared" ca="1" si="77"/>
        <v>3.18817995305047-6.74084015462223i</v>
      </c>
      <c r="BB145" s="181" t="str">
        <f t="shared" ca="1" si="78"/>
        <v>-4.58764040871415-5.87851791555774i</v>
      </c>
      <c r="BC145" s="181" t="str">
        <f t="shared" ca="1" si="79"/>
        <v>-7.3134901613285+1.45474364179794i</v>
      </c>
      <c r="BD145" s="181" t="str">
        <f t="shared" ca="1" si="80"/>
        <v>-1.98881566298765+7.18665636174816i</v>
      </c>
      <c r="BE145" s="181" t="str">
        <f t="shared" ca="1" si="81"/>
        <v>5.52510205198121+5.00766060335495i</v>
      </c>
      <c r="BF145" s="181" t="str">
        <f t="shared" ca="1" si="82"/>
        <v>6.95711262312461-2.68365447708167i</v>
      </c>
      <c r="BG145" s="181" t="str">
        <f t="shared" ca="1" si="83"/>
        <v>0.730891262098861-7.42086351890316i</v>
      </c>
      <c r="BH145" s="181" t="str">
        <f t="shared" ca="1" si="84"/>
        <v>-6.29987863875452-3.98935415075734i</v>
      </c>
      <c r="BI145" s="181" t="str">
        <f t="shared" ca="1" si="85"/>
        <v>-6.39588488496496+3.83354587053253i</v>
      </c>
      <c r="BJ145" s="181" t="str">
        <f t="shared" ca="1" si="86"/>
        <v>0.548554023860763+7.43656546304182i</v>
      </c>
      <c r="BK145" s="181" t="str">
        <f t="shared" ca="1" si="87"/>
        <v>6.88915709307576+2.85358230127048i</v>
      </c>
      <c r="BL145" s="181" t="str">
        <f t="shared" ca="1" si="88"/>
        <v>5.64633213777378-4.87055959753531i</v>
      </c>
      <c r="BM145" s="181" t="str">
        <f t="shared" ca="1" si="89"/>
        <v>-1.81184729280386-7.23329985489054i</v>
      </c>
      <c r="BN145" s="181" t="str">
        <f t="shared" ca="1" si="90"/>
        <v>-7.27558627867077-1.63378753356054i</v>
      </c>
      <c r="BO145" s="181" t="str">
        <f t="shared" ca="1" si="91"/>
        <v>-4.73052474873632+5.76416108421628i</v>
      </c>
      <c r="BP145" s="181" t="str">
        <f t="shared" ca="1" si="92"/>
        <v>3.02179123418437+6.8170517923958i</v>
      </c>
      <c r="BQ145" s="181" t="str">
        <f t="shared" ca="1" si="93"/>
        <v>7.44778789821662+0.365886357190786i</v>
      </c>
      <c r="BR145" s="181" t="str">
        <f t="shared" ca="1" si="94"/>
        <v>3.67542840562113-6.48803848927807i</v>
      </c>
      <c r="BS145" s="181" t="str">
        <f t="shared" ca="1" si="95"/>
        <v>-4.14275939321361-6.2000775812195i</v>
      </c>
      <c r="BT145" s="181" t="str">
        <f t="shared" ca="1" si="96"/>
        <v>-7.40069152406471+0.912788238770116i</v>
      </c>
      <c r="BU145" s="181" t="str">
        <f t="shared" ca="1" si="97"/>
        <v>-2.51211011978307+7.02087744867291i</v>
      </c>
      <c r="BV145" s="181" t="str">
        <f t="shared" ca="1" si="98"/>
        <v>5.14174518167538+5.40054385130964i</v>
      </c>
      <c r="BW145" s="181" t="str">
        <f t="shared" ca="1" si="99"/>
        <v>7.13568389553992-2.16458604498239i</v>
      </c>
      <c r="BX145" s="181" t="str">
        <f t="shared" ca="1" si="100"/>
        <v>1.27482346686148-7.34698867098211i</v>
      </c>
      <c r="BY145" s="181" t="str">
        <f t="shared" ca="1" si="101"/>
        <v>-5.98933374751864-4.44199264565292i</v>
      </c>
      <c r="BZ145" s="181" t="str">
        <f t="shared" ca="1" si="102"/>
        <v>-6.6605680867959+3.35264823152626i</v>
      </c>
      <c r="CA145" s="181" t="str">
        <f t="shared" ca="1" si="103"/>
        <v>-3.25202133176901E-13+7.45676990413411i</v>
      </c>
      <c r="CB145" s="181" t="str">
        <f t="shared" ca="1" si="104"/>
        <v>6.6605680867959+3.35264823152628i</v>
      </c>
      <c r="CC145" s="181" t="str">
        <f t="shared" ca="1" si="105"/>
        <v>5.98933374751859-4.44199264565299i</v>
      </c>
      <c r="CD145" s="181" t="str">
        <f t="shared" ca="1" si="106"/>
        <v>-1.27482346686147-7.34698867098211i</v>
      </c>
      <c r="CE145" s="181" t="str">
        <f t="shared" ca="1" si="107"/>
        <v>-7.13568389553995-2.1645860449823i</v>
      </c>
      <c r="CF145" s="181" t="str">
        <f t="shared" ca="1" si="108"/>
        <v>-5.14174518167539+5.40054385130962i</v>
      </c>
      <c r="CG145" s="181" t="str">
        <f t="shared" ca="1" si="109"/>
        <v>2.51211011978316+7.02087744867288i</v>
      </c>
      <c r="CH145" s="181" t="str">
        <f t="shared" ca="1" si="110"/>
        <v>7.40069152406471+0.912788238770131i</v>
      </c>
      <c r="CI145" s="181" t="str">
        <f t="shared" ca="1" si="111"/>
        <v>4.14275939321358-6.20007758121952i</v>
      </c>
      <c r="CJ145" s="181" t="str">
        <f t="shared" ca="1" si="112"/>
        <v>-3.67542840562111-6.48803848927807i</v>
      </c>
      <c r="CK145" s="181" t="str">
        <f t="shared" ca="1" si="113"/>
        <v>-7.44778789821662+0.365886357190824i</v>
      </c>
      <c r="CL145" s="181" t="str">
        <f t="shared" ca="1" si="114"/>
        <v>-3.02179123418438+6.81705179239579i</v>
      </c>
      <c r="CM145" s="181" t="str">
        <f t="shared" ca="1" si="115"/>
        <v>4.73052474873635+5.76416108421626i</v>
      </c>
      <c r="CN145" s="181" t="str">
        <f t="shared" ca="1" si="116"/>
        <v>7.27558627867078-1.63378753356053i</v>
      </c>
      <c r="CO145" s="181" t="str">
        <f t="shared" ca="1" si="117"/>
        <v>1.81184729280382-7.23329985489056i</v>
      </c>
      <c r="CP145" s="181" t="str">
        <f t="shared" ca="1" si="118"/>
        <v>-5.64633213777376-4.87055959753532i</v>
      </c>
      <c r="CQ145" s="181" t="str">
        <f t="shared" ca="1" si="119"/>
        <v>-6.88915709307576+2.85358230127051i</v>
      </c>
      <c r="CR145" s="181" t="str">
        <f t="shared" ca="1" si="120"/>
        <v>-0.548554023860778+7.43656546304182i</v>
      </c>
      <c r="CS145" s="181" t="str">
        <f t="shared" ca="1" si="121"/>
        <v>6.3958848849646+3.83354587053313i</v>
      </c>
      <c r="CT145" s="181" t="str">
        <f t="shared" ca="1" si="122"/>
        <v>6.29987863875453-3.98935415075732i</v>
      </c>
      <c r="CU145" s="181" t="str">
        <f t="shared" ca="1" si="123"/>
        <v>-0.7308912620989-7.42086351890316i</v>
      </c>
      <c r="CV145" s="181" t="str">
        <f t="shared" ca="1" si="124"/>
        <v>-6.9571126231246-2.68365447708169i</v>
      </c>
      <c r="CW145" s="181" t="str">
        <f t="shared" ca="1" si="125"/>
        <v>-5.52510205198118+5.00766060335498i</v>
      </c>
      <c r="CX145" s="181" t="str">
        <f t="shared" ca="1" si="126"/>
        <v>1.98881566298763+7.18665636174816i</v>
      </c>
      <c r="CY145" s="181" t="str">
        <f t="shared" ca="1" si="127"/>
        <v>7.31349016132851+1.45474364179791i</v>
      </c>
      <c r="CZ145" s="181" t="str">
        <f t="shared" ca="1" si="128"/>
        <v>4.58764040871408-5.8785179155578i</v>
      </c>
      <c r="DA145" s="181" t="str">
        <f t="shared" ca="1" si="129"/>
        <v>-3.1881799530505-6.74084015462221i</v>
      </c>
      <c r="DB145" s="181" t="str">
        <f t="shared" ca="1" si="130"/>
        <v>-7.45452406445224-0.182998294261768i</v>
      </c>
      <c r="DC145" s="181" t="str">
        <f t="shared" ca="1" si="131"/>
        <v>-3.51509700007031+6.57628394180915i</v>
      </c>
      <c r="DD145" s="181" t="str">
        <f t="shared" ca="1" si="132"/>
        <v>4.29366919232133+6.09654182878384i</v>
      </c>
      <c r="DE145" s="181" t="str">
        <f t="shared" ca="1" si="133"/>
        <v>7.37606162938201-1.0941353859366i</v>
      </c>
      <c r="DF145" s="181" t="str">
        <f t="shared" ca="1" si="134"/>
        <v>2.33905256128184-7.08041316017372i</v>
      </c>
      <c r="DG145" s="181" t="str">
        <f t="shared" ca="1" si="135"/>
        <v>-5.2727325649635-5.27273256495849i</v>
      </c>
      <c r="DH145" s="181" t="str">
        <f t="shared" ca="1" si="136"/>
        <v>-7.08041316017379+2.33905256128162i</v>
      </c>
      <c r="DI145" s="181" t="str">
        <f t="shared" ca="1" si="137"/>
        <v>-1.09413538593694+7.37606162938196i</v>
      </c>
      <c r="DJ145" s="181" t="str">
        <f t="shared" ca="1" si="138"/>
        <v>6.09654182878797+4.29366919231546i</v>
      </c>
      <c r="DK145" s="181" t="str">
        <f t="shared" ca="1" si="139"/>
        <v>6.57628394180932-3.51509700007001i</v>
      </c>
      <c r="DL145" s="181" t="str">
        <f t="shared" ca="1" si="140"/>
        <v>-0.182998294261428-7.45452406445225i</v>
      </c>
      <c r="DM145" s="181" t="str">
        <f t="shared" ca="1" si="141"/>
        <v>-6.7408401546208-3.18817995305349i</v>
      </c>
      <c r="DN145" s="181" t="str">
        <f t="shared" ca="1" si="142"/>
        <v>-5.8785179155584+4.58764040871331i</v>
      </c>
      <c r="DO145" s="181" t="str">
        <f t="shared" ca="1" si="143"/>
        <v>1.45474364179902+7.31349016132828i</v>
      </c>
      <c r="DP145" s="181" t="str">
        <f t="shared" ca="1" si="144"/>
        <v>7.18665636174728+1.98881566299082i</v>
      </c>
      <c r="DQ145" s="181" t="str">
        <f t="shared" ca="1" si="145"/>
        <v>5.00766060335579-5.52510205198046i</v>
      </c>
      <c r="DR145" s="181" t="str">
        <f t="shared" ca="1" si="146"/>
        <v>-2.68365447708276-6.95711262312419i</v>
      </c>
      <c r="DS145" s="181" t="str">
        <f t="shared" ca="1" si="147"/>
        <v>-7.42086351890284-0.730891262102191i</v>
      </c>
      <c r="DT145" s="181" t="str">
        <f t="shared" ca="1" si="148"/>
        <v>-3.98935415075824+6.29987863875395i</v>
      </c>
      <c r="DU145" s="181" t="str">
        <f t="shared" ca="1" si="149"/>
        <v>3.83354587053412+6.39588488496401i</v>
      </c>
      <c r="DV145" s="181" t="str">
        <f t="shared" ca="1" si="150"/>
        <v>7.43656546304207-0.54855402385748i</v>
      </c>
      <c r="DW145" s="181" t="str">
        <f t="shared" ca="1" si="151"/>
        <v>2.85358230127151-6.88915709307534i</v>
      </c>
      <c r="DX145" s="181" t="str">
        <f t="shared" ca="1" si="152"/>
        <v>-4.87055959753675-5.64633213777253i</v>
      </c>
      <c r="DY145" s="181" t="str">
        <f t="shared" ca="1" si="153"/>
        <v>-7.23329985489136+1.81184729280061i</v>
      </c>
      <c r="DZ145" s="181" t="str">
        <f t="shared" ca="1" si="154"/>
        <v>-1.63378753356087+7.2755862786707i</v>
      </c>
      <c r="EA145" s="181" t="str">
        <f t="shared" ca="1" si="155"/>
        <v>5.76416108421753+4.73052474873482i</v>
      </c>
      <c r="EB145" s="181" t="str">
        <f t="shared" ca="1" si="156"/>
        <v>6.81705179239714-3.02179123418136i</v>
      </c>
      <c r="EC145" s="181" t="str">
        <f t="shared" ca="1" si="157"/>
        <v>0.365886357191164-7.4477878982166i</v>
      </c>
      <c r="ED145" s="181" t="str">
        <f t="shared" ca="1" si="158"/>
        <v>-6.48803848927895-3.67542840561957i</v>
      </c>
      <c r="EE145" s="181" t="str">
        <f t="shared" ca="1" si="159"/>
        <v>-6.2000775812213+4.14275939321092i</v>
      </c>
      <c r="EF145" s="181" t="str">
        <f t="shared" ca="1" si="160"/>
        <v>0.912788238769795+7.40069152406475i</v>
      </c>
      <c r="EG145" s="181" t="str">
        <f t="shared" ca="1" si="161"/>
        <v>7.02087744867351+2.51211011978138i</v>
      </c>
      <c r="EH145" s="181" t="str">
        <f t="shared" ca="1" si="162"/>
        <v>5.40054385131147-5.14174518167346i</v>
      </c>
      <c r="EI145" s="181" t="str">
        <f t="shared" ca="1" si="163"/>
        <v>-2.16458604498207-7.13568389554001i</v>
      </c>
      <c r="EJ145" s="181" t="str">
        <f t="shared" ca="1" si="164"/>
        <v>-7.34698867098244-1.27482346685961i</v>
      </c>
      <c r="EK145" s="181" t="str">
        <f t="shared" ca="1" si="165"/>
        <v>-4.44199264565506+5.98933374751706i</v>
      </c>
      <c r="EL145" s="181" t="str">
        <f t="shared" ca="1" si="166"/>
        <v>3.35264823152588+6.6605680867961i</v>
      </c>
      <c r="EM145" s="181" t="str">
        <f t="shared" ca="1" si="167"/>
        <v>7.45676990413411-2.31667379871173E-12i</v>
      </c>
      <c r="EN145" s="181"/>
      <c r="EO145" s="181"/>
      <c r="EP145" s="181"/>
    </row>
    <row r="146" spans="1:146" ht="16" thickBot="1">
      <c r="A146" s="215">
        <f t="shared" si="168"/>
        <v>8.9843750000000047E-4</v>
      </c>
      <c r="B146" s="214">
        <v>46</v>
      </c>
      <c r="C146" s="188">
        <f t="shared" si="169"/>
        <v>9200</v>
      </c>
      <c r="D146" s="187">
        <f t="shared" si="170"/>
        <v>57805.30482605219</v>
      </c>
      <c r="E146" s="187" t="str">
        <f t="shared" si="171"/>
        <v>57805.3048260522i</v>
      </c>
      <c r="F146" s="187" t="e">
        <f t="shared" si="177"/>
        <v>#REF!</v>
      </c>
      <c r="G146" s="187" t="str">
        <f t="shared" si="178"/>
        <v>-4.9107758926091+0.0122357726090391i</v>
      </c>
      <c r="H146" s="187" t="e">
        <f t="shared" si="179"/>
        <v>#REF!</v>
      </c>
      <c r="I146" s="187" t="e">
        <f t="shared" si="174"/>
        <v>#REF!</v>
      </c>
      <c r="J146" s="213" t="str">
        <f ca="1">IMPRODUCT(1/N_FFT2,BI100)</f>
        <v>0.0202708497093463+0.000343476103073691i</v>
      </c>
      <c r="K146" s="212" t="e">
        <f t="shared" si="175"/>
        <v>#REF!</v>
      </c>
      <c r="N146" s="204">
        <f t="shared" ca="1" si="176"/>
        <v>7.5452180071342818</v>
      </c>
      <c r="O146" s="181">
        <f t="shared" ca="1" si="39"/>
        <v>-7.4547819928657182</v>
      </c>
      <c r="P146" s="181" t="str">
        <f t="shared" ca="1" si="40"/>
        <v>-3.1873300114621+6.73904310412005i</v>
      </c>
      <c r="Q146" s="181" t="str">
        <f t="shared" ca="1" si="41"/>
        <v>4.72926363117807+5.76262440802551i</v>
      </c>
      <c r="R146" s="181" t="str">
        <f t="shared" ca="1" si="42"/>
        <v>7.23137151883165-1.81136426976615i</v>
      </c>
      <c r="S146" s="181" t="str">
        <f t="shared" ca="1" si="43"/>
        <v>1.45435581954819-7.31154044721776i</v>
      </c>
      <c r="T146" s="181" t="str">
        <f t="shared" ca="1" si="44"/>
        <v>-5.98773704221604-4.44080844829282i</v>
      </c>
      <c r="U146" s="181" t="str">
        <f t="shared" ca="1" si="45"/>
        <v>-6.57453076058949+3.51415990518609i</v>
      </c>
      <c r="V146" s="181" t="str">
        <f t="shared" ca="1" si="46"/>
        <v>0.365788815007805+7.44580238147442i</v>
      </c>
      <c r="W146" s="181" t="str">
        <f t="shared" ca="1" si="47"/>
        <v>6.88732050254232+2.85282156056336i</v>
      </c>
      <c r="X146" s="181" t="str">
        <f t="shared" ca="1" si="48"/>
        <v>5.52362910688967-5.00632560374135i</v>
      </c>
      <c r="Y146" s="181" t="str">
        <f t="shared" ca="1" si="49"/>
        <v>-2.16400898480127-7.13378158306338i</v>
      </c>
      <c r="Z146" s="181" t="str">
        <f t="shared" ca="1" si="50"/>
        <v>-7.37409523425115-1.09384369877486i</v>
      </c>
      <c r="AA146" s="181" t="str">
        <f t="shared" ca="1" si="51"/>
        <v>-4.14165496888664+6.19842469340813i</v>
      </c>
      <c r="AB146" s="181" t="str">
        <f t="shared" ca="1" si="52"/>
        <v>3.83252387989439+6.39417979659583i</v>
      </c>
      <c r="AC146" s="181" t="str">
        <f t="shared" ca="1" si="53"/>
        <v>7.41888517997092-0.730696412720651i</v>
      </c>
      <c r="AD146" s="181" t="str">
        <f t="shared" ca="1" si="54"/>
        <v>2.51144041264734-7.01900574261602i</v>
      </c>
      <c r="AE146" s="181" t="str">
        <f t="shared" ca="1" si="55"/>
        <v>-5.27132689942265-5.27132689942278i</v>
      </c>
      <c r="AF146" s="181" t="str">
        <f t="shared" ca="1" si="56"/>
        <v>-7.01900574261608+2.5114404126472i</v>
      </c>
      <c r="AG146" s="181" t="str">
        <f t="shared" ca="1" si="57"/>
        <v>-0.730696412720806+7.4188851799709i</v>
      </c>
      <c r="AH146" s="181" t="str">
        <f t="shared" ca="1" si="58"/>
        <v>6.39417979659574+3.83252387989453i</v>
      </c>
      <c r="AI146" s="181" t="str">
        <f t="shared" ca="1" si="59"/>
        <v>6.19842469340822-4.1416549688865i</v>
      </c>
      <c r="AJ146" s="181" t="str">
        <f t="shared" ca="1" si="60"/>
        <v>-1.0938436987747-7.37409523425117i</v>
      </c>
      <c r="AK146" s="181" t="str">
        <f t="shared" ca="1" si="61"/>
        <v>-7.13378158306334-2.16400898480143i</v>
      </c>
      <c r="AL146" s="181" t="str">
        <f t="shared" ca="1" si="62"/>
        <v>-5.00632560374147+5.52362910688957i</v>
      </c>
      <c r="AM146" s="181" t="str">
        <f t="shared" ca="1" si="63"/>
        <v>2.85282156056356+6.88732050254224i</v>
      </c>
      <c r="AN146" s="181" t="str">
        <f t="shared" ca="1" si="64"/>
        <v>7.44580238147442+0.365788815007829i</v>
      </c>
      <c r="AO146" s="181" t="str">
        <f t="shared" ca="1" si="65"/>
        <v>3.5141599051863-6.57453076058938i</v>
      </c>
      <c r="AP146" s="181" t="str">
        <f t="shared" ca="1" si="66"/>
        <v>-4.44080844829304-5.98773704221588i</v>
      </c>
      <c r="AQ146" s="181" t="str">
        <f t="shared" ca="1" si="67"/>
        <v>-7.31154044721775+1.45435581954824i</v>
      </c>
      <c r="AR146" s="181" t="str">
        <f t="shared" ca="1" si="68"/>
        <v>-7.31154044721775+1.45435581954824i</v>
      </c>
      <c r="AS146" s="181" t="str">
        <f t="shared" ca="1" si="69"/>
        <v>5.76262440802571+4.72926363117784i</v>
      </c>
      <c r="AT146" s="181" t="str">
        <f t="shared" ca="1" si="70"/>
        <v>6.73904310412002-3.18733001146218i</v>
      </c>
      <c r="AU146" s="181" t="str">
        <f t="shared" ca="1" si="71"/>
        <v>1.82649484872233E-13-7.45478199286572i</v>
      </c>
      <c r="AV146" s="181" t="str">
        <f t="shared" ca="1" si="72"/>
        <v>-6.73904310412019-3.18733001146179i</v>
      </c>
      <c r="AW146" s="181" t="str">
        <f t="shared" ca="1" si="73"/>
        <v>-5.76262440802543+4.72926363117817i</v>
      </c>
      <c r="AX146" s="181" t="str">
        <f t="shared" ca="1" si="74"/>
        <v>1.81136426976601+7.23137151883168i</v>
      </c>
      <c r="AY146" s="181" t="str">
        <f t="shared" ca="1" si="75"/>
        <v>7.31154044721769+1.45435581954855i</v>
      </c>
      <c r="AZ146" s="181" t="str">
        <f t="shared" ca="1" si="76"/>
        <v>4.44080844829273-5.9877370422161i</v>
      </c>
      <c r="BA146" s="181" t="str">
        <f t="shared" ca="1" si="77"/>
        <v>-3.51415990518601-6.57453076058954i</v>
      </c>
      <c r="BB146" s="181" t="str">
        <f t="shared" ca="1" si="78"/>
        <v>-7.44580238147444+0.365788815007491i</v>
      </c>
      <c r="BC146" s="181" t="str">
        <f t="shared" ca="1" si="79"/>
        <v>-2.85282156056316+6.8873205025424i</v>
      </c>
      <c r="BD146" s="181" t="str">
        <f t="shared" ca="1" si="80"/>
        <v>5.00632560374123+5.52362910688977i</v>
      </c>
      <c r="BE146" s="181" t="str">
        <f t="shared" ca="1" si="81"/>
        <v>7.13378158306343-2.16400898480113i</v>
      </c>
      <c r="BF146" s="181" t="str">
        <f t="shared" ca="1" si="82"/>
        <v>1.0938436987743-7.37409523425123i</v>
      </c>
      <c r="BG146" s="181" t="str">
        <f t="shared" ca="1" si="83"/>
        <v>-6.19842469340802-4.14165496888678i</v>
      </c>
      <c r="BH146" s="181" t="str">
        <f t="shared" ca="1" si="84"/>
        <v>-6.39417979659591+3.83252387989424i</v>
      </c>
      <c r="BI146" s="181" t="str">
        <f t="shared" ca="1" si="85"/>
        <v>0.730696412721233+7.41888517997086i</v>
      </c>
      <c r="BJ146" s="181" t="str">
        <f t="shared" ca="1" si="86"/>
        <v>7.01900574261597+2.51144041264749i</v>
      </c>
      <c r="BK146" s="181" t="str">
        <f t="shared" ca="1" si="87"/>
        <v>5.27132689942291-5.27132689942252i</v>
      </c>
      <c r="BL146" s="181" t="str">
        <f t="shared" ca="1" si="88"/>
        <v>-2.51144041264772-7.01900574261589i</v>
      </c>
      <c r="BM146" s="181" t="str">
        <f t="shared" ca="1" si="89"/>
        <v>-7.41888517997089-0.730696412720988i</v>
      </c>
      <c r="BN146" s="181" t="str">
        <f t="shared" ca="1" si="90"/>
        <v>-3.83252387989466+6.39417979659566i</v>
      </c>
      <c r="BO146" s="181" t="str">
        <f t="shared" ca="1" si="91"/>
        <v>4.14165496888699+6.19842469340789i</v>
      </c>
      <c r="BP146" s="181" t="str">
        <f t="shared" ca="1" si="92"/>
        <v>7.3740952342512-1.09384369877454i</v>
      </c>
      <c r="BQ146" s="181" t="str">
        <f t="shared" ca="1" si="93"/>
        <v>2.1640089848016-7.13378158306329i</v>
      </c>
      <c r="BR146" s="181" t="str">
        <f t="shared" ca="1" si="94"/>
        <v>-5.52362910688995-5.00632560374105i</v>
      </c>
      <c r="BS146" s="181" t="str">
        <f t="shared" ca="1" si="95"/>
        <v>-6.88732050254231+2.85282156056339i</v>
      </c>
      <c r="BT146" s="181" t="str">
        <f t="shared" ca="1" si="96"/>
        <v>-0.365788815008038+7.44580238147441i</v>
      </c>
      <c r="BU146" s="181" t="str">
        <f t="shared" ca="1" si="97"/>
        <v>6.57453076058966+3.51415990518579i</v>
      </c>
      <c r="BV146" s="181" t="str">
        <f t="shared" ca="1" si="98"/>
        <v>5.98773704221598-4.44080844829289i</v>
      </c>
      <c r="BW146" s="181" t="str">
        <f t="shared" ca="1" si="99"/>
        <v>-1.45435581954812-7.31154044721778i</v>
      </c>
      <c r="BX146" s="181" t="str">
        <f t="shared" ca="1" si="100"/>
        <v>-7.23137151883156-1.81136426976648i</v>
      </c>
      <c r="BY146" s="181" t="str">
        <f t="shared" ca="1" si="101"/>
        <v>-4.72926363117794+5.76262440802562i</v>
      </c>
      <c r="BZ146" s="181" t="str">
        <f t="shared" ca="1" si="102"/>
        <v>3.18733001146201+6.73904310412009i</v>
      </c>
      <c r="CA146" s="181" t="str">
        <f t="shared" ca="1" si="103"/>
        <v>7.45478199286572+3.65298969744466E-13i</v>
      </c>
      <c r="CB146" s="181" t="str">
        <f t="shared" ca="1" si="104"/>
        <v>3.18733001146191-6.73904310412014i</v>
      </c>
      <c r="CC146" s="181" t="str">
        <f t="shared" ca="1" si="105"/>
        <v>-4.72926363117803-5.76262440802555i</v>
      </c>
      <c r="CD146" s="181" t="str">
        <f t="shared" ca="1" si="106"/>
        <v>-7.23137151883171+1.81136426976588i</v>
      </c>
      <c r="CE146" s="181" t="str">
        <f t="shared" ca="1" si="107"/>
        <v>-1.454355819548+7.3115404472178i</v>
      </c>
      <c r="CF146" s="181" t="str">
        <f t="shared" ca="1" si="108"/>
        <v>5.98773704221599+4.44080844829288i</v>
      </c>
      <c r="CG146" s="181" t="str">
        <f t="shared" ca="1" si="109"/>
        <v>6.5745307605896-3.51415990518589i</v>
      </c>
      <c r="CH146" s="181" t="str">
        <f t="shared" ca="1" si="110"/>
        <v>-0.365788815008049-7.44580238147441i</v>
      </c>
      <c r="CI146" s="181" t="str">
        <f t="shared" ca="1" si="111"/>
        <v>-6.88732050254236-2.85282156056328i</v>
      </c>
      <c r="CJ146" s="181" t="str">
        <f t="shared" ca="1" si="112"/>
        <v>-5.5236291068899+5.00632560374109i</v>
      </c>
      <c r="CK146" s="181" t="str">
        <f t="shared" ca="1" si="113"/>
        <v>2.16400898480162+7.13378158306328i</v>
      </c>
      <c r="CL146" s="181" t="str">
        <f t="shared" ca="1" si="114"/>
        <v>7.37409523425121+1.09384369877443i</v>
      </c>
      <c r="CM146" s="181" t="str">
        <f t="shared" ca="1" si="115"/>
        <v>4.14165496888693-6.19842469340793i</v>
      </c>
      <c r="CN146" s="181" t="str">
        <f t="shared" ca="1" si="116"/>
        <v>-3.83252387989477-6.3941797965956i</v>
      </c>
      <c r="CO146" s="181" t="str">
        <f t="shared" ca="1" si="117"/>
        <v>-7.41888517997088+0.730696412721052i</v>
      </c>
      <c r="CP146" s="181" t="str">
        <f t="shared" ca="1" si="118"/>
        <v>-2.51144041264771+7.01900574261589i</v>
      </c>
      <c r="CQ146" s="181" t="str">
        <f t="shared" ca="1" si="119"/>
        <v>5.27132689942296+5.27132689942247i</v>
      </c>
      <c r="CR146" s="181" t="str">
        <f t="shared" ca="1" si="120"/>
        <v>7.01900574261595-2.51144041264755i</v>
      </c>
      <c r="CS146" s="181" t="str">
        <f t="shared" ca="1" si="121"/>
        <v>0.730696412721117-7.41888517997087i</v>
      </c>
      <c r="CT146" s="181" t="str">
        <f t="shared" ca="1" si="122"/>
        <v>-6.39417979659595-3.83252387989418i</v>
      </c>
      <c r="CU146" s="181" t="str">
        <f t="shared" ca="1" si="123"/>
        <v>-6.19842469340796+4.14165496888688i</v>
      </c>
      <c r="CV146" s="181" t="str">
        <f t="shared" ca="1" si="124"/>
        <v>1.09384369877436+7.37409523425122i</v>
      </c>
      <c r="CW146" s="181" t="str">
        <f t="shared" ca="1" si="125"/>
        <v>7.13378158306323+2.16400898480178i</v>
      </c>
      <c r="CX146" s="181" t="str">
        <f t="shared" ca="1" si="126"/>
        <v>5.00632560374115-5.52362910688986i</v>
      </c>
      <c r="CY146" s="181" t="str">
        <f t="shared" ca="1" si="127"/>
        <v>-2.85282156056322-6.88732050254238i</v>
      </c>
      <c r="CZ146" s="181" t="str">
        <f t="shared" ca="1" si="128"/>
        <v>-7.44580238147441-0.365788815008115i</v>
      </c>
      <c r="DA146" s="181" t="str">
        <f t="shared" ca="1" si="129"/>
        <v>-3.51415990518529+6.57453076058992i</v>
      </c>
      <c r="DB146" s="181" t="str">
        <f t="shared" ca="1" si="130"/>
        <v>4.44080844829462+5.98773704221471i</v>
      </c>
      <c r="DC146" s="181" t="str">
        <f t="shared" ca="1" si="131"/>
        <v>7.31154044721709-1.45435581955157i</v>
      </c>
      <c r="DD146" s="181" t="str">
        <f t="shared" ca="1" si="132"/>
        <v>1.81136426976882-7.23137151883097i</v>
      </c>
      <c r="DE146" s="181" t="str">
        <f t="shared" ca="1" si="133"/>
        <v>-5.76262440802456-4.72926363117923i</v>
      </c>
      <c r="DF146" s="181" t="str">
        <f t="shared" ca="1" si="134"/>
        <v>-6.73904310412017+3.18733001146185i</v>
      </c>
      <c r="DG146" s="181" t="str">
        <f t="shared" ca="1" si="135"/>
        <v>1.04113390289508E-12+7.45478199286572i</v>
      </c>
      <c r="DH146" s="181" t="str">
        <f t="shared" ca="1" si="136"/>
        <v>6.73904310412101+3.18733001146006i</v>
      </c>
      <c r="DI146" s="181" t="str">
        <f t="shared" ca="1" si="137"/>
        <v>5.76262440802331-4.72926363118075i</v>
      </c>
      <c r="DJ146" s="181" t="str">
        <f t="shared" ca="1" si="138"/>
        <v>-1.81136426976355-7.2313715188323i</v>
      </c>
      <c r="DK146" s="181" t="str">
        <f t="shared" ca="1" si="139"/>
        <v>-7.31154044721747-1.45435581954964i</v>
      </c>
      <c r="DL146" s="181" t="str">
        <f t="shared" ca="1" si="140"/>
        <v>-4.44080844829294+5.98773704221595i</v>
      </c>
      <c r="DM146" s="181" t="str">
        <f t="shared" ca="1" si="141"/>
        <v>3.51415990518703+6.57453076058898i</v>
      </c>
      <c r="DN146" s="181" t="str">
        <f t="shared" ca="1" si="142"/>
        <v>7.44580238147431-0.365788815010089i</v>
      </c>
      <c r="DO146" s="181" t="str">
        <f t="shared" ca="1" si="143"/>
        <v>2.85282156056002-6.8873205025437i</v>
      </c>
      <c r="DP146" s="181" t="str">
        <f t="shared" ca="1" si="144"/>
        <v>-5.00632560373931-5.52362910689152i</v>
      </c>
      <c r="DQ146" s="181" t="str">
        <f t="shared" ca="1" si="145"/>
        <v>-7.13378158306373+2.16400898480012i</v>
      </c>
      <c r="DR146" s="181" t="str">
        <f t="shared" ca="1" si="146"/>
        <v>-1.09384369877461+7.37409523425118i</v>
      </c>
      <c r="DS146" s="181" t="str">
        <f t="shared" ca="1" si="147"/>
        <v>6.19842469340865+4.14165496888585i</v>
      </c>
      <c r="DT146" s="181" t="str">
        <f t="shared" ca="1" si="148"/>
        <v>6.39417979659455-3.83252387989652i</v>
      </c>
      <c r="DU146" s="181" t="str">
        <f t="shared" ca="1" si="149"/>
        <v>-0.73069641272456-7.41888517997053i</v>
      </c>
      <c r="DV146" s="181" t="str">
        <f t="shared" ca="1" si="150"/>
        <v>-7.01900574261511-2.51144041264988i</v>
      </c>
      <c r="DW146" s="181" t="str">
        <f t="shared" ca="1" si="151"/>
        <v>-5.27132689942365+5.27132689942178i</v>
      </c>
      <c r="DX146" s="181" t="str">
        <f t="shared" ca="1" si="152"/>
        <v>2.51144041264737+7.01900574261601i</v>
      </c>
      <c r="DY146" s="181" t="str">
        <f t="shared" ca="1" si="153"/>
        <v>7.41888517997099+0.730696412719929i</v>
      </c>
      <c r="DZ146" s="181" t="str">
        <f t="shared" ca="1" si="154"/>
        <v>3.83252387989243-6.394179796597i</v>
      </c>
      <c r="EA146" s="181" t="str">
        <f t="shared" ca="1" si="155"/>
        <v>-4.14165496888981-6.198424693406i</v>
      </c>
      <c r="EB146" s="181" t="str">
        <f t="shared" ca="1" si="156"/>
        <v>-7.37409523425156+1.09384369877209i</v>
      </c>
      <c r="EC146" s="181" t="str">
        <f t="shared" ca="1" si="157"/>
        <v>-2.16400898480266+7.13378158306297i</v>
      </c>
      <c r="ED146" s="181" t="str">
        <f t="shared" ca="1" si="158"/>
        <v>5.52362910688973+5.00632560374128i</v>
      </c>
      <c r="EE146" s="181" t="str">
        <f t="shared" ca="1" si="159"/>
        <v>6.88732050254184-2.85282156056452i</v>
      </c>
      <c r="EF146" s="181" t="str">
        <f t="shared" ca="1" si="160"/>
        <v>0.36578881500544-7.44580238147454i</v>
      </c>
      <c r="EG146" s="181" t="str">
        <f t="shared" ca="1" si="161"/>
        <v>-6.57453076058773-3.51415990518938i</v>
      </c>
      <c r="EH146" s="181" t="str">
        <f t="shared" ca="1" si="162"/>
        <v>-5.98773704221747+4.4408084482909i</v>
      </c>
      <c r="EI146" s="181" t="str">
        <f t="shared" ca="1" si="163"/>
        <v>1.45435581954693+7.31154044721801i</v>
      </c>
      <c r="EJ146" s="181" t="str">
        <f t="shared" ca="1" si="164"/>
        <v>7.23137151883165+1.81136426976612i</v>
      </c>
      <c r="EK146" s="181" t="str">
        <f t="shared" ca="1" si="165"/>
        <v>4.72926363117707-5.76262440802633i</v>
      </c>
      <c r="EL146" s="181" t="str">
        <f t="shared" ca="1" si="166"/>
        <v>-3.18733001146446-6.73904310411893i</v>
      </c>
      <c r="EM146" s="181" t="str">
        <f t="shared" ca="1" si="167"/>
        <v>-7.45478199286572-3.69688500684426E-12i</v>
      </c>
      <c r="EN146" s="181"/>
      <c r="EO146" s="181"/>
      <c r="EP146" s="181"/>
    </row>
    <row r="147" spans="1:146" ht="16" thickBot="1">
      <c r="A147" s="215">
        <f t="shared" si="168"/>
        <v>9.1796875000000049E-4</v>
      </c>
      <c r="B147" s="214">
        <v>47</v>
      </c>
      <c r="C147" s="188">
        <f t="shared" si="169"/>
        <v>9400</v>
      </c>
      <c r="D147" s="187">
        <f t="shared" si="170"/>
        <v>59061.941887488108</v>
      </c>
      <c r="E147" s="187" t="str">
        <f t="shared" si="171"/>
        <v>59061.9418874881i</v>
      </c>
      <c r="F147" s="187" t="e">
        <f t="shared" si="177"/>
        <v>#REF!</v>
      </c>
      <c r="G147" s="187" t="str">
        <f t="shared" si="178"/>
        <v>-4.93056215572713+0.0665978581252298i</v>
      </c>
      <c r="H147" s="187" t="e">
        <f t="shared" si="179"/>
        <v>#REF!</v>
      </c>
      <c r="I147" s="187" t="e">
        <f t="shared" si="174"/>
        <v>#REF!</v>
      </c>
      <c r="J147" s="213" t="str">
        <f ca="1">IMPRODUCT(1/N_FFT2,BJ100)</f>
        <v>0.108406160400832+0.00444679088274574i</v>
      </c>
      <c r="K147" s="212" t="e">
        <f t="shared" si="175"/>
        <v>#REF!</v>
      </c>
      <c r="N147" s="204">
        <f t="shared" ca="1" si="176"/>
        <v>7.5474500494745964</v>
      </c>
      <c r="O147" s="181">
        <f t="shared" ca="1" si="39"/>
        <v>-7.4525499505254036</v>
      </c>
      <c r="P147" s="181" t="str">
        <f t="shared" ca="1" si="40"/>
        <v>-3.02008113463875+6.81319386963818i</v>
      </c>
      <c r="Q147" s="181" t="str">
        <f t="shared" ca="1" si="41"/>
        <v>5.00482665572001+5.52197527260586i</v>
      </c>
      <c r="R147" s="181" t="str">
        <f t="shared" ca="1" si="42"/>
        <v>7.07640619530111-2.33772883889051i</v>
      </c>
      <c r="S147" s="181" t="str">
        <f t="shared" ca="1" si="43"/>
        <v>0.730477634313701-7.41666388552452i</v>
      </c>
      <c r="T147" s="181" t="str">
        <f t="shared" ca="1" si="44"/>
        <v>-6.48436676254002-3.67334839811614i</v>
      </c>
      <c r="U147" s="181" t="str">
        <f t="shared" ca="1" si="45"/>
        <v>-5.98594424899773+4.43947882222308i</v>
      </c>
      <c r="V147" s="181" t="str">
        <f t="shared" ca="1" si="46"/>
        <v>1.63286293649117+7.27146886094616i</v>
      </c>
      <c r="W147" s="181" t="str">
        <f t="shared" ca="1" si="47"/>
        <v>7.30935129294514+1.45392036968926i</v>
      </c>
      <c r="X147" s="181" t="str">
        <f t="shared" ca="1" si="48"/>
        <v>4.29123930846331-6.09309165880307i</v>
      </c>
      <c r="Y147" s="181" t="str">
        <f t="shared" ca="1" si="49"/>
        <v>-3.83137638080203-6.39226531002183i</v>
      </c>
      <c r="Z147" s="181" t="str">
        <f t="shared" ca="1" si="50"/>
        <v>-7.39650330647111+0.912271671399512i</v>
      </c>
      <c r="AA147" s="181" t="str">
        <f t="shared" ca="1" si="51"/>
        <v>-2.16336105711121+7.13164565171678i</v>
      </c>
      <c r="AB147" s="181" t="str">
        <f t="shared" ca="1" si="52"/>
        <v>5.64313675156915+4.86780323843987i</v>
      </c>
      <c r="AC147" s="181" t="str">
        <f t="shared" ca="1" si="53"/>
        <v>6.73702536174271-3.18637569039052i</v>
      </c>
      <c r="AD147" s="181" t="str">
        <f t="shared" ca="1" si="54"/>
        <v>-0.182894731414026-7.45030538181471i</v>
      </c>
      <c r="AE147" s="181" t="str">
        <f t="shared" ca="1" si="55"/>
        <v>-6.88525836430832-2.85196739493958i</v>
      </c>
      <c r="AF147" s="181" t="str">
        <f t="shared" ca="1" si="56"/>
        <v>-5.39748756221832+5.13883535256528i</v>
      </c>
      <c r="AG147" s="181" t="str">
        <f t="shared" ca="1" si="57"/>
        <v>2.51068846023041+7.01690417639731i</v>
      </c>
      <c r="AH147" s="181" t="str">
        <f t="shared" ca="1" si="58"/>
        <v>7.43235694358021+0.548243584815426i</v>
      </c>
      <c r="AI147" s="181" t="str">
        <f t="shared" ca="1" si="59"/>
        <v>3.51310772771071-6.57256227498648i</v>
      </c>
      <c r="AJ147" s="181" t="str">
        <f t="shared" ca="1" si="60"/>
        <v>-4.58504415994304-5.87519113020576i</v>
      </c>
      <c r="AK147" s="181" t="str">
        <f t="shared" ca="1" si="61"/>
        <v>-7.22920636800318+1.81082192771637i</v>
      </c>
      <c r="AL147" s="181" t="str">
        <f t="shared" ca="1" si="62"/>
        <v>-1.27410201562268+7.34283084503943i</v>
      </c>
      <c r="AM147" s="181" t="str">
        <f t="shared" ca="1" si="63"/>
        <v>6.1965688180289+4.14041491260333i</v>
      </c>
      <c r="AN147" s="181" t="str">
        <f t="shared" ca="1" si="64"/>
        <v>6.29631339590274-3.98709648562107i</v>
      </c>
      <c r="AO147" s="181" t="str">
        <f t="shared" ca="1" si="65"/>
        <v>-1.09351619014318-7.37188735039888i</v>
      </c>
      <c r="AP147" s="181" t="str">
        <f t="shared" ca="1" si="66"/>
        <v>-7.18258927146146-1.98769014752375i</v>
      </c>
      <c r="AQ147" s="181" t="str">
        <f t="shared" ca="1" si="67"/>
        <v>-4.72784763850723+5.76089901596425i</v>
      </c>
      <c r="AR147" s="181" t="str">
        <f t="shared" ca="1" si="68"/>
        <v>-4.72784763850723+5.76089901596425i</v>
      </c>
      <c r="AS147" s="181" t="str">
        <f t="shared" ca="1" si="69"/>
        <v>7.44357302772684-0.365679293881462i</v>
      </c>
      <c r="AT147" s="181" t="str">
        <f t="shared" ca="1" si="70"/>
        <v>2.68213573672296-6.95317543679647i</v>
      </c>
      <c r="AU147" s="181" t="str">
        <f t="shared" ca="1" si="71"/>
        <v>-5.26974860714813-5.26974860714783i</v>
      </c>
      <c r="AV147" s="181" t="str">
        <f t="shared" ca="1" si="72"/>
        <v>-6.95317543679631+2.68213573672337i</v>
      </c>
      <c r="AW147" s="181" t="str">
        <f t="shared" ca="1" si="73"/>
        <v>-0.36567929388102+7.44357302772687i</v>
      </c>
      <c r="AX147" s="181" t="str">
        <f t="shared" ca="1" si="74"/>
        <v>6.65679872168281+3.35075089257294i</v>
      </c>
      <c r="AY147" s="181" t="str">
        <f t="shared" ca="1" si="75"/>
        <v>5.760899015964-4.72784763850753i</v>
      </c>
      <c r="AZ147" s="181" t="str">
        <f t="shared" ca="1" si="76"/>
        <v>-1.98769014752418-7.18258927146134i</v>
      </c>
      <c r="BA147" s="181" t="str">
        <f t="shared" ca="1" si="77"/>
        <v>-7.37188735039894-1.09351619014274i</v>
      </c>
      <c r="BB147" s="181" t="str">
        <f t="shared" ca="1" si="78"/>
        <v>-3.98709648562072+6.29631339590296i</v>
      </c>
      <c r="BC147" s="181" t="str">
        <f t="shared" ca="1" si="79"/>
        <v>4.1404149126037+6.19656881802866i</v>
      </c>
      <c r="BD147" s="181" t="str">
        <f t="shared" ca="1" si="80"/>
        <v>7.34283084503947-1.27410201562241i</v>
      </c>
      <c r="BE147" s="181" t="str">
        <f t="shared" ca="1" si="81"/>
        <v>1.81082192771668-7.2292063680031i</v>
      </c>
      <c r="BF147" s="181" t="str">
        <f t="shared" ca="1" si="82"/>
        <v>-5.87519113020557-4.58504415994328i</v>
      </c>
      <c r="BG147" s="181" t="str">
        <f t="shared" ca="1" si="83"/>
        <v>-6.57256227498663+3.51310772771043i</v>
      </c>
      <c r="BH147" s="181" t="str">
        <f t="shared" ca="1" si="84"/>
        <v>0.548243584815127+7.43235694358023i</v>
      </c>
      <c r="BI147" s="181" t="str">
        <f t="shared" ca="1" si="85"/>
        <v>7.01690417639721+2.51068846023069i</v>
      </c>
      <c r="BJ147" s="181" t="str">
        <f t="shared" ca="1" si="86"/>
        <v>5.13883535256552-5.39748756221809i</v>
      </c>
      <c r="BK147" s="181" t="str">
        <f t="shared" ca="1" si="87"/>
        <v>-2.85196739493931-6.88525836430844i</v>
      </c>
      <c r="BL147" s="181" t="str">
        <f t="shared" ca="1" si="88"/>
        <v>-7.4503053818147-0.182894731414298i</v>
      </c>
      <c r="BM147" s="181" t="str">
        <f t="shared" ca="1" si="89"/>
        <v>-3.18637569039081+6.73702536174257i</v>
      </c>
      <c r="BN147" s="181" t="str">
        <f t="shared" ca="1" si="90"/>
        <v>4.86780323843964+5.64313675156936i</v>
      </c>
      <c r="BO147" s="181" t="str">
        <f t="shared" ca="1" si="91"/>
        <v>7.13164565171687-2.1633610571109i</v>
      </c>
      <c r="BP147" s="181" t="str">
        <f t="shared" ca="1" si="92"/>
        <v>0.912271671399825-7.39650330647108i</v>
      </c>
      <c r="BQ147" s="181" t="str">
        <f t="shared" ca="1" si="93"/>
        <v>-6.39226531002169-3.83137638080228i</v>
      </c>
      <c r="BR147" s="181" t="str">
        <f t="shared" ca="1" si="94"/>
        <v>-6.09309165880326+4.29123930846304i</v>
      </c>
      <c r="BS147" s="181" t="str">
        <f t="shared" ca="1" si="95"/>
        <v>1.45392036968906+7.30935129294518i</v>
      </c>
      <c r="BT147" s="181" t="str">
        <f t="shared" ca="1" si="96"/>
        <v>7.27146886094613+1.6328629364913i</v>
      </c>
      <c r="BU147" s="181" t="str">
        <f t="shared" ca="1" si="97"/>
        <v>4.43947882222328-5.98594424899759i</v>
      </c>
      <c r="BV147" s="181" t="str">
        <f t="shared" ca="1" si="98"/>
        <v>-3.67334839811591-6.48436676254016i</v>
      </c>
      <c r="BW147" s="181" t="str">
        <f t="shared" ca="1" si="99"/>
        <v>-7.41666388552454+0.730477634313501i</v>
      </c>
      <c r="BX147" s="181" t="str">
        <f t="shared" ca="1" si="100"/>
        <v>-2.33772883889072+7.07640619530103i</v>
      </c>
      <c r="BY147" s="181" t="str">
        <f t="shared" ca="1" si="101"/>
        <v>5.52197527260563+5.00482665572027i</v>
      </c>
      <c r="BZ147" s="181" t="str">
        <f t="shared" ca="1" si="102"/>
        <v>6.81319386963829-3.02008113463851i</v>
      </c>
      <c r="CA147" s="181" t="str">
        <f t="shared" ca="1" si="103"/>
        <v>2.99453991976976E-13-7.4525499505254i</v>
      </c>
      <c r="CB147" s="181" t="str">
        <f t="shared" ca="1" si="104"/>
        <v>-6.81319386963805-3.02008113463906i</v>
      </c>
      <c r="CC147" s="181" t="str">
        <f t="shared" ca="1" si="105"/>
        <v>-5.52197527260604+5.00482665571982i</v>
      </c>
      <c r="CD147" s="181" t="str">
        <f t="shared" ca="1" si="106"/>
        <v>2.33772883889016+7.07640619530122i</v>
      </c>
      <c r="CE147" s="181" t="str">
        <f t="shared" ca="1" si="107"/>
        <v>7.41666388552455+0.73047763431336i</v>
      </c>
      <c r="CF147" s="181" t="str">
        <f t="shared" ca="1" si="108"/>
        <v>3.67334839811652-6.48436676253981i</v>
      </c>
      <c r="CG147" s="181" t="str">
        <f t="shared" ca="1" si="109"/>
        <v>-4.43947882222279-5.98594424899794i</v>
      </c>
      <c r="CH147" s="181" t="str">
        <f t="shared" ca="1" si="110"/>
        <v>-7.2714688609461+1.63286293649143i</v>
      </c>
      <c r="CI147" s="181" t="str">
        <f t="shared" ca="1" si="111"/>
        <v>-1.45392036968903+7.30935129294519i</v>
      </c>
      <c r="CJ147" s="181" t="str">
        <f t="shared" ca="1" si="112"/>
        <v>6.09309165880334+4.29123930846293i</v>
      </c>
      <c r="CK147" s="181" t="str">
        <f t="shared" ca="1" si="113"/>
        <v>6.39226531002162-3.83137638080239i</v>
      </c>
      <c r="CL147" s="181" t="str">
        <f t="shared" ca="1" si="114"/>
        <v>-0.912271671399915-7.39650330647106i</v>
      </c>
      <c r="CM147" s="181" t="str">
        <f t="shared" ca="1" si="115"/>
        <v>-7.13164565171691-2.16336105711076i</v>
      </c>
      <c r="CN147" s="181" t="str">
        <f t="shared" ca="1" si="116"/>
        <v>-4.86780323843954+5.64313675156944i</v>
      </c>
      <c r="CO147" s="181" t="str">
        <f t="shared" ca="1" si="117"/>
        <v>3.18637569039089+6.73702536174254i</v>
      </c>
      <c r="CP147" s="181" t="str">
        <f t="shared" ca="1" si="118"/>
        <v>7.45030538181469-0.182894731414494i</v>
      </c>
      <c r="CQ147" s="181" t="str">
        <f t="shared" ca="1" si="119"/>
        <v>2.85196739493917-6.88525836430849i</v>
      </c>
      <c r="CR147" s="181" t="str">
        <f t="shared" ca="1" si="120"/>
        <v>-5.13883535256559-5.39748756221803i</v>
      </c>
      <c r="CS147" s="181" t="str">
        <f t="shared" ca="1" si="121"/>
        <v>-7.01690417639714+2.51068846023088i</v>
      </c>
      <c r="CT147" s="181" t="str">
        <f t="shared" ca="1" si="122"/>
        <v>-0.548243584814985+7.43235694358024i</v>
      </c>
      <c r="CU147" s="181" t="str">
        <f t="shared" ca="1" si="123"/>
        <v>6.57256227498668+3.51310772771035i</v>
      </c>
      <c r="CV147" s="181" t="str">
        <f t="shared" ca="1" si="124"/>
        <v>5.87519113020545-4.58504415994343i</v>
      </c>
      <c r="CW147" s="181" t="str">
        <f t="shared" ca="1" si="125"/>
        <v>-1.81082192771682-7.22920636800307i</v>
      </c>
      <c r="CX147" s="181" t="str">
        <f t="shared" ca="1" si="126"/>
        <v>-7.34283084503924-1.27410201562373i</v>
      </c>
      <c r="CY147" s="181" t="str">
        <f t="shared" ca="1" si="127"/>
        <v>-4.14041491260486+6.19656881802789i</v>
      </c>
      <c r="CZ147" s="181" t="str">
        <f t="shared" ca="1" si="128"/>
        <v>3.98709648561959+6.29631339590368i</v>
      </c>
      <c r="DA147" s="181" t="str">
        <f t="shared" ca="1" si="129"/>
        <v>7.37188735039914-1.09351619014142i</v>
      </c>
      <c r="DB147" s="181" t="str">
        <f t="shared" ca="1" si="130"/>
        <v>1.98769014752552-7.18258927146096i</v>
      </c>
      <c r="DC147" s="181" t="str">
        <f t="shared" ca="1" si="131"/>
        <v>-5.76089901596315-4.72784763850856i</v>
      </c>
      <c r="DD147" s="181" t="str">
        <f t="shared" ca="1" si="132"/>
        <v>-6.65679872168341+3.35075089257175i</v>
      </c>
      <c r="DE147" s="181" t="str">
        <f t="shared" ca="1" si="133"/>
        <v>0.365679293879629+7.44357302772693i</v>
      </c>
      <c r="DF147" s="181" t="str">
        <f t="shared" ca="1" si="134"/>
        <v>6.95317543679585+2.68213573672457i</v>
      </c>
      <c r="DG147" s="181" t="str">
        <f t="shared" ca="1" si="135"/>
        <v>5.26974860714909-5.26974860714688i</v>
      </c>
      <c r="DH147" s="181" t="str">
        <f t="shared" ca="1" si="136"/>
        <v>-2.68213573672166-6.95317543679697i</v>
      </c>
      <c r="DI147" s="181" t="str">
        <f t="shared" ca="1" si="137"/>
        <v>-7.44357302772677-0.365679293882854i</v>
      </c>
      <c r="DJ147" s="181" t="str">
        <f t="shared" ca="1" si="138"/>
        <v>-3.35075089257453+6.65679872168201i</v>
      </c>
      <c r="DK147" s="181" t="str">
        <f t="shared" ca="1" si="139"/>
        <v>4.72784763850615+5.76089901596514i</v>
      </c>
      <c r="DL147" s="181" t="str">
        <f t="shared" ca="1" si="140"/>
        <v>7.18258927146183-1.98769014752241i</v>
      </c>
      <c r="DM147" s="181" t="str">
        <f t="shared" ca="1" si="141"/>
        <v>1.0935161901445-7.37188735039868i</v>
      </c>
      <c r="DN147" s="181" t="str">
        <f t="shared" ca="1" si="142"/>
        <v>-6.29631339590201-3.98709648562222i</v>
      </c>
      <c r="DO147" s="181" t="str">
        <f t="shared" ca="1" si="143"/>
        <v>-6.19656881802968+4.14041491260218i</v>
      </c>
      <c r="DP147" s="181" t="str">
        <f t="shared" ca="1" si="144"/>
        <v>1.27410201562065+7.34283084503978i</v>
      </c>
      <c r="DQ147" s="181" t="str">
        <f t="shared" ca="1" si="145"/>
        <v>7.22920636800267+1.81082192771841i</v>
      </c>
      <c r="DR147" s="181" t="str">
        <f t="shared" ca="1" si="146"/>
        <v>4.58504415994473-5.87519113020445i</v>
      </c>
      <c r="DS147" s="181" t="str">
        <f t="shared" ca="1" si="147"/>
        <v>-3.5131077277089-6.57256227498745i</v>
      </c>
      <c r="DT147" s="181" t="str">
        <f t="shared" ca="1" si="148"/>
        <v>-7.43235694358036+0.54824358481335i</v>
      </c>
      <c r="DU147" s="181" t="str">
        <f t="shared" ca="1" si="149"/>
        <v>-2.51068846023242+7.01690417639659i</v>
      </c>
      <c r="DV147" s="181" t="str">
        <f t="shared" ca="1" si="150"/>
        <v>5.39748756221683+5.13883535256685i</v>
      </c>
      <c r="DW147" s="181" t="str">
        <f t="shared" ca="1" si="151"/>
        <v>6.88525836430916-2.85196739493756i</v>
      </c>
      <c r="DX147" s="181" t="str">
        <f t="shared" ca="1" si="152"/>
        <v>0.182894731416027-7.45030538181465i</v>
      </c>
      <c r="DY147" s="181" t="str">
        <f t="shared" ca="1" si="153"/>
        <v>-6.73702536174183-3.18637569039237i</v>
      </c>
      <c r="DZ147" s="181" t="str">
        <f t="shared" ca="1" si="154"/>
        <v>-5.64313675157052+4.86780323843829i</v>
      </c>
      <c r="EA147" s="181" t="str">
        <f t="shared" ca="1" si="155"/>
        <v>2.1633610571092+7.13164565171739i</v>
      </c>
      <c r="EB147" s="181" t="str">
        <f t="shared" ca="1" si="156"/>
        <v>7.39650330647085+0.912271671401651i</v>
      </c>
      <c r="EC147" s="181" t="str">
        <f t="shared" ca="1" si="157"/>
        <v>3.83137638080389-6.39226531002071i</v>
      </c>
      <c r="ED147" s="181" t="str">
        <f t="shared" ca="1" si="158"/>
        <v>-4.2912393084615-6.09309165880434i</v>
      </c>
      <c r="EE147" s="181" t="str">
        <f t="shared" ca="1" si="159"/>
        <v>-7.30935129294551+1.45392036968742i</v>
      </c>
      <c r="EF147" s="181" t="str">
        <f t="shared" ca="1" si="160"/>
        <v>-1.63286293649304+7.27146886094574i</v>
      </c>
      <c r="EG147" s="181" t="str">
        <f t="shared" ca="1" si="161"/>
        <v>5.98594424899652+4.43947882222471i</v>
      </c>
      <c r="EH147" s="181" t="str">
        <f t="shared" ca="1" si="162"/>
        <v>6.48436676254104-3.67334839811436i</v>
      </c>
      <c r="EI147" s="181" t="str">
        <f t="shared" ca="1" si="163"/>
        <v>-0.730477634311622-7.41666388552472i</v>
      </c>
      <c r="EJ147" s="181" t="str">
        <f t="shared" ca="1" si="164"/>
        <v>-7.07640619530044-2.33772883889252i</v>
      </c>
      <c r="EK147" s="181" t="str">
        <f t="shared" ca="1" si="165"/>
        <v>-5.00482665572151+5.52197527260451i</v>
      </c>
      <c r="EL147" s="181" t="str">
        <f t="shared" ca="1" si="166"/>
        <v>3.02008113463688+6.81319386963901i</v>
      </c>
      <c r="EM147" s="181" t="str">
        <f t="shared" ca="1" si="167"/>
        <v>7.4525499505254+2.08160744841978E-12i</v>
      </c>
      <c r="EN147" s="181"/>
      <c r="EO147" s="181"/>
      <c r="EP147" s="181"/>
    </row>
    <row r="148" spans="1:146" ht="16" thickBot="1">
      <c r="A148" s="215">
        <f t="shared" si="168"/>
        <v>9.3750000000000051E-4</v>
      </c>
      <c r="B148" s="214">
        <v>48</v>
      </c>
      <c r="C148" s="188">
        <f t="shared" si="169"/>
        <v>9600</v>
      </c>
      <c r="D148" s="187">
        <f t="shared" si="170"/>
        <v>60318.578948924027</v>
      </c>
      <c r="E148" s="187" t="str">
        <f t="shared" si="171"/>
        <v>60318.578948924i</v>
      </c>
      <c r="F148" s="187" t="e">
        <f t="shared" si="177"/>
        <v>#REF!</v>
      </c>
      <c r="G148" s="187" t="str">
        <f t="shared" si="178"/>
        <v>-4.94825782503178+0.12118826366961i</v>
      </c>
      <c r="H148" s="187" t="e">
        <f t="shared" si="179"/>
        <v>#REF!</v>
      </c>
      <c r="I148" s="187" t="e">
        <f t="shared" si="174"/>
        <v>#REF!</v>
      </c>
      <c r="J148" s="213" t="str">
        <f ca="1">IMPRODUCT(1/N_FFT2,BK100)</f>
        <v>0.0381491591651843-0.00033512266654975i</v>
      </c>
      <c r="K148" s="212" t="e">
        <f t="shared" si="175"/>
        <v>#REF!</v>
      </c>
      <c r="N148" s="204">
        <f t="shared" ca="1" si="176"/>
        <v>7.5499717991959105</v>
      </c>
      <c r="O148" s="181">
        <f t="shared" ca="1" si="39"/>
        <v>-7.4500282008040895</v>
      </c>
      <c r="P148" s="181" t="str">
        <f t="shared" ca="1" si="40"/>
        <v>-2.85100236310044+6.88292857135478i</v>
      </c>
      <c r="Q148" s="181" t="str">
        <f t="shared" ca="1" si="41"/>
        <v>5.26796546081956+5.26796546081961i</v>
      </c>
      <c r="R148" s="181" t="str">
        <f t="shared" ca="1" si="42"/>
        <v>6.88292857135478-2.85100236310044i</v>
      </c>
      <c r="S148" s="181" t="str">
        <f t="shared" ca="1" si="43"/>
        <v>1.36854797845084E-15-7.45002820080409i</v>
      </c>
      <c r="T148" s="181" t="str">
        <f t="shared" ca="1" si="44"/>
        <v>-6.88292857135478-2.85100236310044i</v>
      </c>
      <c r="U148" s="181" t="str">
        <f t="shared" ca="1" si="45"/>
        <v>-5.26796546081961+5.26796546081956i</v>
      </c>
      <c r="V148" s="181" t="str">
        <f t="shared" ca="1" si="46"/>
        <v>2.85100236310044+6.88292857135478i</v>
      </c>
      <c r="W148" s="181" t="str">
        <f t="shared" ca="1" si="47"/>
        <v>7.45002820080409+2.73709595690167E-15i</v>
      </c>
      <c r="X148" s="181" t="str">
        <f t="shared" ca="1" si="48"/>
        <v>2.8510023631001-6.88292857135492i</v>
      </c>
      <c r="Y148" s="181" t="str">
        <f t="shared" ca="1" si="49"/>
        <v>-5.26796546081946-5.26796546081972i</v>
      </c>
      <c r="Z148" s="181" t="str">
        <f t="shared" ca="1" si="50"/>
        <v>-6.88292857135477+2.85100236310045i</v>
      </c>
      <c r="AA148" s="181" t="str">
        <f t="shared" ca="1" si="51"/>
        <v>2.2087080138444E-13+7.45002820080409i</v>
      </c>
      <c r="AB148" s="181" t="str">
        <f t="shared" ca="1" si="52"/>
        <v>6.88292857135467+2.85100236310071i</v>
      </c>
      <c r="AC148" s="181" t="str">
        <f t="shared" ca="1" si="53"/>
        <v>5.26796546081966-5.26796546081952i</v>
      </c>
      <c r="AD148" s="181" t="str">
        <f t="shared" ca="1" si="54"/>
        <v>-2.85100236310052-6.88292857135474i</v>
      </c>
      <c r="AE148" s="181" t="str">
        <f t="shared" ca="1" si="55"/>
        <v>-7.45002820080409+3.12139613243551E-13i</v>
      </c>
      <c r="AF148" s="181" t="str">
        <f t="shared" ca="1" si="56"/>
        <v>-2.85100236310065+6.88292857135469i</v>
      </c>
      <c r="AG148" s="181" t="str">
        <f t="shared" ca="1" si="57"/>
        <v>5.26796546081956+5.26796546081961i</v>
      </c>
      <c r="AH148" s="181" t="str">
        <f t="shared" ca="1" si="58"/>
        <v>6.88292857135472-2.85100236310058i</v>
      </c>
      <c r="AI148" s="181" t="str">
        <f t="shared" ca="1" si="59"/>
        <v>3.64158270694278E-13-7.45002820080409i</v>
      </c>
      <c r="AJ148" s="181" t="str">
        <f t="shared" ca="1" si="60"/>
        <v>-6.88292857135473-2.85100236310057i</v>
      </c>
      <c r="AK148" s="181" t="str">
        <f t="shared" ca="1" si="61"/>
        <v>-5.26796546081955+5.26796546081962i</v>
      </c>
      <c r="AL148" s="181" t="str">
        <f t="shared" ca="1" si="62"/>
        <v>2.85100236310066+6.88292857135468i</v>
      </c>
      <c r="AM148" s="181" t="str">
        <f t="shared" ca="1" si="63"/>
        <v>7.45002820080409+2.99357275931613E-13i</v>
      </c>
      <c r="AN148" s="181" t="str">
        <f t="shared" ca="1" si="64"/>
        <v>2.85100236310051-6.88292857135475i</v>
      </c>
      <c r="AO148" s="181" t="str">
        <f t="shared" ca="1" si="65"/>
        <v>-5.26796546081967-5.2679654608195i</v>
      </c>
      <c r="AP148" s="181" t="str">
        <f t="shared" ca="1" si="66"/>
        <v>-6.88292857135466+2.85100236310072i</v>
      </c>
      <c r="AQ148" s="181" t="str">
        <f t="shared" ca="1" si="67"/>
        <v>-2.08088464072502E-13+7.45002820080409i</v>
      </c>
      <c r="AR148" s="181" t="str">
        <f t="shared" ca="1" si="68"/>
        <v>-2.08088464072502E-13+7.45002820080409i</v>
      </c>
      <c r="AS148" s="181" t="str">
        <f t="shared" ca="1" si="69"/>
        <v>5.26796546081944-5.26796546081973i</v>
      </c>
      <c r="AT148" s="181" t="str">
        <f t="shared" ca="1" si="70"/>
        <v>-2.8510023631001-6.88292857135492i</v>
      </c>
      <c r="AU148" s="181" t="str">
        <f t="shared" ca="1" si="71"/>
        <v>-7.45002820080409-1.16819652213391E-13i</v>
      </c>
      <c r="AV148" s="181" t="str">
        <f t="shared" ca="1" si="72"/>
        <v>-2.85100236310037+6.88292857135481i</v>
      </c>
      <c r="AW148" s="181" t="str">
        <f t="shared" ca="1" si="73"/>
        <v>5.26796546081976+5.26796546081941i</v>
      </c>
      <c r="AX148" s="181" t="str">
        <f t="shared" ca="1" si="74"/>
        <v>6.88292857135488-2.85100236310019i</v>
      </c>
      <c r="AY148" s="181" t="str">
        <f t="shared" ca="1" si="75"/>
        <v>7.84864745471731E-14-7.45002820080409i</v>
      </c>
      <c r="AZ148" s="181" t="str">
        <f t="shared" ca="1" si="76"/>
        <v>-6.88292857135485-2.85100236310028i</v>
      </c>
      <c r="BA148" s="181" t="str">
        <f t="shared" ca="1" si="77"/>
        <v>-5.26796546081987+5.2679654608193i</v>
      </c>
      <c r="BB148" s="181" t="str">
        <f t="shared" ca="1" si="78"/>
        <v>2.85100236310027+6.88292857135485i</v>
      </c>
      <c r="BC148" s="181" t="str">
        <f t="shared" ca="1" si="79"/>
        <v>7.45002820080409-1.27823373119378E-14i</v>
      </c>
      <c r="BD148" s="181" t="str">
        <f t="shared" ca="1" si="80"/>
        <v>2.85100236310025-6.88292857135486i</v>
      </c>
      <c r="BE148" s="181" t="str">
        <f t="shared" ca="1" si="81"/>
        <v>-5.26796546081937-5.2679654608198i</v>
      </c>
      <c r="BF148" s="181" t="str">
        <f t="shared" ca="1" si="82"/>
        <v>-6.88292857135483+2.85100236310031i</v>
      </c>
      <c r="BG148" s="181" t="str">
        <f t="shared" ca="1" si="83"/>
        <v>1.04051149171048E-13+7.45002820080409i</v>
      </c>
      <c r="BH148" s="181" t="str">
        <f t="shared" ca="1" si="84"/>
        <v>6.88292857135489+2.85100236310016i</v>
      </c>
      <c r="BI148" s="181" t="str">
        <f t="shared" ca="1" si="85"/>
        <v>5.26796546081978-5.2679654608194i</v>
      </c>
      <c r="BJ148" s="181" t="str">
        <f t="shared" ca="1" si="86"/>
        <v>-2.85100236310039-6.8829285713548i</v>
      </c>
      <c r="BK148" s="181" t="str">
        <f t="shared" ca="1" si="87"/>
        <v>-7.45002820080409+1.42384326837267E-13i</v>
      </c>
      <c r="BL148" s="181" t="str">
        <f t="shared" ca="1" si="88"/>
        <v>-2.85100236310076+6.88292857135465i</v>
      </c>
      <c r="BM148" s="181" t="str">
        <f t="shared" ca="1" si="89"/>
        <v>5.26796546081946+5.26796546081972i</v>
      </c>
      <c r="BN148" s="181" t="str">
        <f t="shared" ca="1" si="90"/>
        <v>6.88292857135476-2.85100236310047i</v>
      </c>
      <c r="BO148" s="181" t="str">
        <f t="shared" ca="1" si="91"/>
        <v>-2.33653138696378E-13-7.45002820080409i</v>
      </c>
      <c r="BP148" s="181" t="str">
        <f t="shared" ca="1" si="92"/>
        <v>-6.88292857135466-2.85100236310072i</v>
      </c>
      <c r="BQ148" s="181" t="str">
        <f t="shared" ca="1" si="93"/>
        <v>-5.26796546081965+5.26796546081952i</v>
      </c>
      <c r="BR148" s="181" t="str">
        <f t="shared" ca="1" si="94"/>
        <v>2.85100236310056+6.88292857135473i</v>
      </c>
      <c r="BS148" s="181" t="str">
        <f t="shared" ca="1" si="95"/>
        <v>7.45002820080409-3.24921950555489E-13i</v>
      </c>
      <c r="BT148" s="181" t="str">
        <f t="shared" ca="1" si="96"/>
        <v>2.85100236310064-6.8829285713547i</v>
      </c>
      <c r="BU148" s="181" t="str">
        <f t="shared" ca="1" si="97"/>
        <v>-5.26796546081954-5.26796546081963i</v>
      </c>
      <c r="BV148" s="181" t="str">
        <f t="shared" ca="1" si="98"/>
        <v>-6.8829285713547+2.85100236310064i</v>
      </c>
      <c r="BW148" s="181" t="str">
        <f t="shared" ca="1" si="99"/>
        <v>-3.24908116285894E-13+7.45002820080409i</v>
      </c>
      <c r="BX148" s="181" t="str">
        <f t="shared" ca="1" si="100"/>
        <v>6.88292857135473+2.85100236310056i</v>
      </c>
      <c r="BY148" s="181" t="str">
        <f t="shared" ca="1" si="101"/>
        <v>5.26796546081956-5.26796546081961i</v>
      </c>
      <c r="BZ148" s="181" t="str">
        <f t="shared" ca="1" si="102"/>
        <v>-2.85100236310063-6.8829285713547i</v>
      </c>
      <c r="CA148" s="181" t="str">
        <f t="shared" ca="1" si="103"/>
        <v>-7.45002820080409-2.33639304426783E-13i</v>
      </c>
      <c r="CB148" s="181" t="str">
        <f t="shared" ca="1" si="104"/>
        <v>-2.85100236310047+6.88292857135476i</v>
      </c>
      <c r="CC148" s="181" t="str">
        <f t="shared" ca="1" si="105"/>
        <v>5.26796546081968+5.26796546081949i</v>
      </c>
      <c r="CD148" s="181" t="str">
        <f t="shared" ca="1" si="106"/>
        <v>6.88292857135467-2.85100236310071i</v>
      </c>
      <c r="CE148" s="181" t="str">
        <f t="shared" ca="1" si="107"/>
        <v>2.48241760953457E-13-7.45002820080409i</v>
      </c>
      <c r="CF148" s="181" t="str">
        <f t="shared" ca="1" si="108"/>
        <v>-6.8829285713548-2.85100236310039i</v>
      </c>
      <c r="CG148" s="181" t="str">
        <f t="shared" ca="1" si="109"/>
        <v>-5.26796546081943+5.26796546081974i</v>
      </c>
      <c r="CH148" s="181" t="str">
        <f t="shared" ca="1" si="110"/>
        <v>2.85100236310011+6.88292857135491i</v>
      </c>
      <c r="CI148" s="181" t="str">
        <f t="shared" ca="1" si="111"/>
        <v>7.45002820080409+1.56972949094346E-13i</v>
      </c>
      <c r="CJ148" s="181" t="str">
        <f t="shared" ca="1" si="112"/>
        <v>2.8510023631004-6.88292857135479i</v>
      </c>
      <c r="CK148" s="181" t="str">
        <f t="shared" ca="1" si="113"/>
        <v>-5.2679654608198-5.26796546081937i</v>
      </c>
      <c r="CL148" s="181" t="str">
        <f t="shared" ca="1" si="114"/>
        <v>-6.88292857135488+2.85100236310019i</v>
      </c>
      <c r="CM148" s="181" t="str">
        <f t="shared" ca="1" si="115"/>
        <v>-6.57041372352352E-14+7.45002820080409i</v>
      </c>
      <c r="CN148" s="181" t="str">
        <f t="shared" ca="1" si="116"/>
        <v>6.88292857135483+2.85100236310031i</v>
      </c>
      <c r="CO148" s="181" t="str">
        <f t="shared" ca="1" si="117"/>
        <v>5.26796546081983-5.26796546081934i</v>
      </c>
      <c r="CP148" s="181" t="str">
        <f t="shared" ca="1" si="118"/>
        <v>-2.85100236310028-6.88292857135485i</v>
      </c>
      <c r="CQ148" s="181" t="str">
        <f t="shared" ca="1" si="119"/>
        <v>-7.45002820080409+2.55646746238756E-14i</v>
      </c>
      <c r="CR148" s="181" t="str">
        <f t="shared" ca="1" si="120"/>
        <v>-2.85100236310023+6.88292857135486i</v>
      </c>
      <c r="CS148" s="181" t="str">
        <f t="shared" ca="1" si="121"/>
        <v>5.26796546081934+5.26796546081983i</v>
      </c>
      <c r="CT148" s="181" t="str">
        <f t="shared" ca="1" si="122"/>
        <v>6.88292857135481-2.85100236310037i</v>
      </c>
      <c r="CU148" s="181" t="str">
        <f t="shared" ca="1" si="123"/>
        <v>-1.16833486482986E-13-7.45002820080409i</v>
      </c>
      <c r="CV148" s="181" t="str">
        <f t="shared" ca="1" si="124"/>
        <v>-6.88292857135575-2.85100236309809i</v>
      </c>
      <c r="CW148" s="181" t="str">
        <f t="shared" ca="1" si="125"/>
        <v>-5.26796546081872+5.26796546082045i</v>
      </c>
      <c r="CX148" s="181" t="str">
        <f t="shared" ca="1" si="126"/>
        <v>2.85100236310035+6.88292857135482i</v>
      </c>
      <c r="CY148" s="181" t="str">
        <f t="shared" ca="1" si="127"/>
        <v>7.45002820080409+1.27409545905889E-12i</v>
      </c>
      <c r="CZ148" s="181" t="str">
        <f t="shared" ca="1" si="128"/>
        <v>2.8510023631028-6.8829285713538i</v>
      </c>
      <c r="DA148" s="181" t="str">
        <f t="shared" ca="1" si="129"/>
        <v>-5.26796546082208-5.26796546081709i</v>
      </c>
      <c r="DB148" s="181" t="str">
        <f t="shared" ca="1" si="130"/>
        <v>-6.88292857135393+2.85100236310249i</v>
      </c>
      <c r="DC148" s="181" t="str">
        <f t="shared" ca="1" si="131"/>
        <v>1.0404699889017E-12+7.45002820080409i</v>
      </c>
      <c r="DD148" s="181" t="str">
        <f t="shared" ca="1" si="132"/>
        <v>6.88292857135468+2.85100236310066i</v>
      </c>
      <c r="DE148" s="181" t="str">
        <f t="shared" ca="1" si="133"/>
        <v>5.26796546082069-5.26796546081848i</v>
      </c>
      <c r="DF148" s="181" t="str">
        <f t="shared" ca="1" si="134"/>
        <v>-2.85100236309778-6.88292857135588i</v>
      </c>
      <c r="DG148" s="181" t="str">
        <f t="shared" ca="1" si="135"/>
        <v>-7.45002820080409+3.35503543686229E-12i</v>
      </c>
      <c r="DH148" s="181" t="str">
        <f t="shared" ca="1" si="136"/>
        <v>-2.85100236309852+6.88292857135557i</v>
      </c>
      <c r="DI148" s="181" t="str">
        <f t="shared" ca="1" si="137"/>
        <v>5.26796546082012+5.26796546081905i</v>
      </c>
      <c r="DJ148" s="181" t="str">
        <f t="shared" ca="1" si="138"/>
        <v>6.882928571355-2.85100236309992i</v>
      </c>
      <c r="DK148" s="181" t="str">
        <f t="shared" ca="1" si="139"/>
        <v>1.84725917056783E-12-7.45002820080409i</v>
      </c>
      <c r="DL148" s="181" t="str">
        <f t="shared" ca="1" si="140"/>
        <v>-6.88292857135358-2.85100236310333i</v>
      </c>
      <c r="DM148" s="181" t="str">
        <f t="shared" ca="1" si="141"/>
        <v>-5.26796546081741+5.26796546082176i</v>
      </c>
      <c r="DN148" s="181" t="str">
        <f t="shared" ca="1" si="142"/>
        <v>2.85100236310206+6.88292857135411i</v>
      </c>
      <c r="DO148" s="181" t="str">
        <f t="shared" ca="1" si="143"/>
        <v>7.45002820080409-4.67306277392755E-13i</v>
      </c>
      <c r="DP148" s="181" t="str">
        <f t="shared" ca="1" si="144"/>
        <v>2.85100236310119-6.88292857135447i</v>
      </c>
      <c r="DQ148" s="181" t="str">
        <f t="shared" ca="1" si="145"/>
        <v>-5.26796546081808-5.26796546082109i</v>
      </c>
      <c r="DR148" s="181" t="str">
        <f t="shared" ca="1" si="146"/>
        <v>-6.88292857135606+2.85100236309735i</v>
      </c>
      <c r="DS148" s="181" t="str">
        <f t="shared" ca="1" si="147"/>
        <v>2.78187172535335E-12+7.45002820080409i</v>
      </c>
      <c r="DT148" s="181" t="str">
        <f t="shared" ca="1" si="148"/>
        <v>6.88292857135535+2.85100236309905i</v>
      </c>
      <c r="DU148" s="181" t="str">
        <f t="shared" ca="1" si="149"/>
        <v>5.26796546081938-5.26796546081979i</v>
      </c>
      <c r="DV148" s="181" t="str">
        <f t="shared" ca="1" si="150"/>
        <v>-2.85100236309939-6.88292857135521i</v>
      </c>
      <c r="DW148" s="181" t="str">
        <f t="shared" ca="1" si="151"/>
        <v>-7.45002820080409-2.31455161369099E-12i</v>
      </c>
      <c r="DX148" s="181" t="str">
        <f t="shared" ca="1" si="152"/>
        <v>-2.85100236310386+6.88292857135336i</v>
      </c>
      <c r="DY148" s="181" t="str">
        <f t="shared" ca="1" si="153"/>
        <v>5.26796546082135+5.26796546081782i</v>
      </c>
      <c r="DZ148" s="181" t="str">
        <f t="shared" ca="1" si="154"/>
        <v>6.88292857135429-2.85100236310162i</v>
      </c>
      <c r="EA148" s="181" t="str">
        <f t="shared" ca="1" si="155"/>
        <v>1.05857434116189E-13-7.45002820080409i</v>
      </c>
      <c r="EB148" s="181" t="str">
        <f t="shared" ca="1" si="156"/>
        <v>-6.88292857135429-2.85100236310162i</v>
      </c>
      <c r="EC148" s="181" t="str">
        <f t="shared" ca="1" si="157"/>
        <v>-5.2679654608215+5.26796546081767i</v>
      </c>
      <c r="ED148" s="181" t="str">
        <f t="shared" ca="1" si="158"/>
        <v>2.85100236310367+6.88292857135345i</v>
      </c>
      <c r="EE148" s="181" t="str">
        <f t="shared" ca="1" si="159"/>
        <v>7.45002820080409-2.31457928223018E-12i</v>
      </c>
      <c r="EF148" s="181" t="str">
        <f t="shared" ca="1" si="160"/>
        <v>2.85100236309958-6.88292857135513i</v>
      </c>
      <c r="EG148" s="181" t="str">
        <f t="shared" ca="1" si="161"/>
        <v>-5.26796546081938-5.26796546081979i</v>
      </c>
      <c r="EH148" s="181" t="str">
        <f t="shared" ca="1" si="162"/>
        <v>-6.88292857135543+2.85100236309886i</v>
      </c>
      <c r="EI148" s="181" t="str">
        <f t="shared" ca="1" si="163"/>
        <v>-2.88771532519994E-12+7.45002820080409i</v>
      </c>
      <c r="EJ148" s="181" t="str">
        <f t="shared" ca="1" si="164"/>
        <v>6.88292857135606+2.85100236309735i</v>
      </c>
      <c r="EK148" s="181" t="str">
        <f t="shared" ca="1" si="165"/>
        <v>5.26796546081823-5.26796546082095i</v>
      </c>
      <c r="EL148" s="181" t="str">
        <f t="shared" ca="1" si="166"/>
        <v>-2.8510023631011-6.8829285713545i</v>
      </c>
      <c r="EM148" s="181" t="str">
        <f t="shared" ca="1" si="167"/>
        <v>-7.45002820080409-4.67278608853566E-13i</v>
      </c>
      <c r="EN148" s="181"/>
      <c r="EO148" s="181"/>
      <c r="EP148" s="181"/>
    </row>
    <row r="149" spans="1:146" ht="16" thickBot="1">
      <c r="A149" s="215">
        <f t="shared" si="168"/>
        <v>9.5703125000000052E-4</v>
      </c>
      <c r="B149" s="214">
        <v>49</v>
      </c>
      <c r="C149" s="188">
        <f t="shared" si="169"/>
        <v>9800</v>
      </c>
      <c r="D149" s="187">
        <f t="shared" si="170"/>
        <v>61575.216010359945</v>
      </c>
      <c r="E149" s="187" t="str">
        <f t="shared" si="171"/>
        <v>61575.2160103599i</v>
      </c>
      <c r="F149" s="187" t="e">
        <f t="shared" si="177"/>
        <v>#REF!</v>
      </c>
      <c r="G149" s="187" t="str">
        <f t="shared" si="178"/>
        <v>-4.96391303376324+0.175916356871152i</v>
      </c>
      <c r="H149" s="187" t="e">
        <f t="shared" si="179"/>
        <v>#REF!</v>
      </c>
      <c r="I149" s="187" t="e">
        <f t="shared" si="174"/>
        <v>#REF!</v>
      </c>
      <c r="J149" s="213" t="str">
        <f ca="1">IMPRODUCT(1/N_FFT2,BL100)</f>
        <v>-0.0456086440850387-0.00444752620080281i</v>
      </c>
      <c r="K149" s="212" t="e">
        <f t="shared" si="175"/>
        <v>#REF!</v>
      </c>
      <c r="N149" s="204">
        <f t="shared" ca="1" si="176"/>
        <v>7.5528409819652342</v>
      </c>
      <c r="O149" s="181">
        <f t="shared" ca="1" si="39"/>
        <v>-7.4471590180347658</v>
      </c>
      <c r="P149" s="181" t="str">
        <f t="shared" ca="1" si="40"/>
        <v>-2.68019556687751+6.94814573560361i</v>
      </c>
      <c r="Q149" s="181" t="str">
        <f t="shared" ca="1" si="41"/>
        <v>5.51798085511021+5.00120632673095i</v>
      </c>
      <c r="R149" s="181" t="str">
        <f t="shared" ca="1" si="42"/>
        <v>6.65198340977598-3.34832706824792i</v>
      </c>
      <c r="S149" s="181" t="str">
        <f t="shared" ca="1" si="43"/>
        <v>-0.729949230527263-7.41129891184732i</v>
      </c>
      <c r="T149" s="181" t="str">
        <f t="shared" ca="1" si="44"/>
        <v>-7.17739361975457-1.98625231705414i</v>
      </c>
      <c r="U149" s="181" t="str">
        <f t="shared" ca="1" si="45"/>
        <v>-4.43626744748784+5.98161421141954i</v>
      </c>
      <c r="V149" s="181" t="str">
        <f t="shared" ca="1" si="46"/>
        <v>3.98421234956934+6.29175884736818i</v>
      </c>
      <c r="W149" s="181" t="str">
        <f t="shared" ca="1" si="47"/>
        <v>7.30406394571068-1.45286865093371i</v>
      </c>
      <c r="X149" s="181" t="str">
        <f t="shared" ca="1" si="48"/>
        <v>1.27318037162142-7.33751927978486i</v>
      </c>
      <c r="Y149" s="181" t="str">
        <f t="shared" ca="1" si="49"/>
        <v>-6.38764135298985-3.82860488761514i</v>
      </c>
      <c r="Z149" s="181" t="str">
        <f t="shared" ca="1" si="50"/>
        <v>-5.87094120783484+4.58172748797257i</v>
      </c>
      <c r="AA149" s="181" t="str">
        <f t="shared" ca="1" si="51"/>
        <v>2.1617961520128+7.12648685096936i</v>
      </c>
      <c r="AB149" s="181" t="str">
        <f t="shared" ca="1" si="52"/>
        <v>7.42698061805475+0.547847003218721i</v>
      </c>
      <c r="AC149" s="181" t="str">
        <f t="shared" ca="1" si="53"/>
        <v>3.18407076974601-6.73215201649113i</v>
      </c>
      <c r="AD149" s="181" t="str">
        <f t="shared" ca="1" si="54"/>
        <v>-5.13511808603904-5.39358319508759i</v>
      </c>
      <c r="AE149" s="181" t="str">
        <f t="shared" ca="1" si="55"/>
        <v>-6.88027779211913+2.84990437439028i</v>
      </c>
      <c r="AF149" s="181" t="str">
        <f t="shared" ca="1" si="56"/>
        <v>0.182762431307873+7.44491607297215i</v>
      </c>
      <c r="AG149" s="181" t="str">
        <f t="shared" ca="1" si="57"/>
        <v>7.01182837590492+2.50887230977407i</v>
      </c>
      <c r="AH149" s="181" t="str">
        <f t="shared" ca="1" si="58"/>
        <v>4.86428202773868-5.63905468979642i</v>
      </c>
      <c r="AI149" s="181" t="str">
        <f t="shared" ca="1" si="59"/>
        <v>-3.51056645972619-6.56780789698832i</v>
      </c>
      <c r="AJ149" s="181" t="str">
        <f t="shared" ca="1" si="60"/>
        <v>-7.39115291630173+0.911611763713574i</v>
      </c>
      <c r="AK149" s="181" t="str">
        <f t="shared" ca="1" si="61"/>
        <v>-1.80951203797059+7.22397699500324i</v>
      </c>
      <c r="AL149" s="181" t="str">
        <f t="shared" ca="1" si="62"/>
        <v>6.08868411427015+4.2881351653756i</v>
      </c>
      <c r="AM149" s="181" t="str">
        <f t="shared" ca="1" si="63"/>
        <v>6.19208642148087-4.13741987098346i</v>
      </c>
      <c r="AN149" s="181" t="str">
        <f t="shared" ca="1" si="64"/>
        <v>-1.63168177649706-7.26620891663211i</v>
      </c>
      <c r="AO149" s="181" t="str">
        <f t="shared" ca="1" si="65"/>
        <v>-7.36655476661237-1.09272517606084i</v>
      </c>
      <c r="AP149" s="181" t="str">
        <f t="shared" ca="1" si="66"/>
        <v>-3.67069121723742+6.47967618230978i</v>
      </c>
      <c r="AQ149" s="181" t="str">
        <f t="shared" ca="1" si="67"/>
        <v>4.72442766714+5.75673176879544i</v>
      </c>
      <c r="AR149" s="181" t="str">
        <f t="shared" ca="1" si="68"/>
        <v>4.72442766714+5.75673176879544i</v>
      </c>
      <c r="AS149" s="181" t="str">
        <f t="shared" ca="1" si="69"/>
        <v>0.365414773361275-7.4381885888505i</v>
      </c>
      <c r="AT149" s="181" t="str">
        <f t="shared" ca="1" si="70"/>
        <v>-6.80826542656284-3.01789650607268i</v>
      </c>
      <c r="AU149" s="181" t="str">
        <f t="shared" ca="1" si="71"/>
        <v>-5.26593664222677+5.2659366422271i</v>
      </c>
      <c r="AV149" s="181" t="str">
        <f t="shared" ca="1" si="72"/>
        <v>3.01789650607243+6.80826542656295i</v>
      </c>
      <c r="AW149" s="181" t="str">
        <f t="shared" ca="1" si="73"/>
        <v>7.43818858885048-0.365414773361794i</v>
      </c>
      <c r="AX149" s="181" t="str">
        <f t="shared" ca="1" si="74"/>
        <v>2.3360378018044-7.07128735298159i</v>
      </c>
      <c r="AY149" s="181" t="str">
        <f t="shared" ca="1" si="75"/>
        <v>-5.75673176879527-4.7244276671402i</v>
      </c>
      <c r="AZ149" s="181" t="str">
        <f t="shared" ca="1" si="76"/>
        <v>-6.47967618230991+3.67069121723718i</v>
      </c>
      <c r="BA149" s="181" t="str">
        <f t="shared" ca="1" si="77"/>
        <v>1.09272517606062+7.3665547666124i</v>
      </c>
      <c r="BB149" s="181" t="str">
        <f t="shared" ca="1" si="78"/>
        <v>7.26620891663221+1.63168177649657i</v>
      </c>
      <c r="BC149" s="181" t="str">
        <f t="shared" ca="1" si="79"/>
        <v>4.13741987098366-6.19208642148073i</v>
      </c>
      <c r="BD149" s="181" t="str">
        <f t="shared" ca="1" si="80"/>
        <v>-4.28813516537537-6.08868411427031i</v>
      </c>
      <c r="BE149" s="181" t="str">
        <f t="shared" ca="1" si="81"/>
        <v>-7.22397699500331+1.80951203797032i</v>
      </c>
      <c r="BF149" s="181" t="str">
        <f t="shared" ca="1" si="82"/>
        <v>-0.911611763713819+7.3911529163017i</v>
      </c>
      <c r="BG149" s="181" t="str">
        <f t="shared" ca="1" si="83"/>
        <v>6.56780789698855+3.51056645972575i</v>
      </c>
      <c r="BH149" s="181" t="str">
        <f t="shared" ca="1" si="84"/>
        <v>5.63905468979658-4.86428202773849i</v>
      </c>
      <c r="BI149" s="181" t="str">
        <f t="shared" ca="1" si="85"/>
        <v>-2.5088723097745-7.01182837590477i</v>
      </c>
      <c r="BJ149" s="181" t="str">
        <f t="shared" ca="1" si="86"/>
        <v>-7.44491607297214-0.182762431308094i</v>
      </c>
      <c r="BK149" s="181" t="str">
        <f t="shared" ca="1" si="87"/>
        <v>-2.84990437438983+6.88027779211932i</v>
      </c>
      <c r="BL149" s="181" t="str">
        <f t="shared" ca="1" si="88"/>
        <v>5.39358319508742+5.13511808603922i</v>
      </c>
      <c r="BM149" s="181" t="str">
        <f t="shared" ca="1" si="89"/>
        <v>6.73215201649124-3.18407076974577i</v>
      </c>
      <c r="BN149" s="181" t="str">
        <f t="shared" ca="1" si="90"/>
        <v>-0.547847003219188-7.42698061805471i</v>
      </c>
      <c r="BO149" s="181" t="str">
        <f t="shared" ca="1" si="91"/>
        <v>-7.12648685096929-2.16179615201302i</v>
      </c>
      <c r="BP149" s="181" t="str">
        <f t="shared" ca="1" si="92"/>
        <v>-4.58172748797217+5.87094120783514i</v>
      </c>
      <c r="BQ149" s="181" t="str">
        <f t="shared" ca="1" si="93"/>
        <v>3.82860488761492+6.38764135298998i</v>
      </c>
      <c r="BR149" s="181" t="str">
        <f t="shared" ca="1" si="94"/>
        <v>7.33751927978478-1.27318037162188i</v>
      </c>
      <c r="BS149" s="181" t="str">
        <f t="shared" ca="1" si="95"/>
        <v>1.45286865093369-7.30406394571068i</v>
      </c>
      <c r="BT149" s="181" t="str">
        <f t="shared" ca="1" si="96"/>
        <v>-6.29175884736802-3.98421234956959i</v>
      </c>
      <c r="BU149" s="181" t="str">
        <f t="shared" ca="1" si="97"/>
        <v>-5.9816142114194+4.43626744748804i</v>
      </c>
      <c r="BV149" s="181" t="str">
        <f t="shared" ca="1" si="98"/>
        <v>1.986252317054+7.17739361975461i</v>
      </c>
      <c r="BW149" s="181" t="str">
        <f t="shared" ca="1" si="99"/>
        <v>7.41129891184735+0.729949230526968i</v>
      </c>
      <c r="BX149" s="181" t="str">
        <f t="shared" ca="1" si="100"/>
        <v>3.34832706824793-6.65198340977597i</v>
      </c>
      <c r="BY149" s="181" t="str">
        <f t="shared" ca="1" si="101"/>
        <v>-5.00120632673071-5.51798085511043i</v>
      </c>
      <c r="BZ149" s="181" t="str">
        <f t="shared" ca="1" si="102"/>
        <v>-6.9481457356036+2.68019556687754i</v>
      </c>
      <c r="CA149" s="181" t="str">
        <f t="shared" ca="1" si="103"/>
        <v>-2.73691766922694E-13+7.44715901803477i</v>
      </c>
      <c r="CB149" s="181" t="str">
        <f t="shared" ca="1" si="104"/>
        <v>6.94814573560367+2.68019556687736i</v>
      </c>
      <c r="CC149" s="181" t="str">
        <f t="shared" ca="1" si="105"/>
        <v>5.00120632673111-5.51798085511006i</v>
      </c>
      <c r="CD149" s="181" t="str">
        <f t="shared" ca="1" si="106"/>
        <v>-3.3483270682482-6.65198340977583i</v>
      </c>
      <c r="CE149" s="181" t="str">
        <f t="shared" ca="1" si="107"/>
        <v>-7.41129891184732+0.729949230527266i</v>
      </c>
      <c r="CF149" s="181" t="str">
        <f t="shared" ca="1" si="108"/>
        <v>-1.98625231705443+7.17739361975449i</v>
      </c>
      <c r="CG149" s="181" t="str">
        <f t="shared" ca="1" si="109"/>
        <v>5.98161421141958+4.43626744748779i</v>
      </c>
      <c r="CH149" s="181" t="str">
        <f t="shared" ca="1" si="110"/>
        <v>6.29175884736831-3.98421234956913i</v>
      </c>
      <c r="CI149" s="181" t="str">
        <f t="shared" ca="1" si="111"/>
        <v>-1.45286865093388-7.30406394571064i</v>
      </c>
      <c r="CJ149" s="181" t="str">
        <f t="shared" ca="1" si="112"/>
        <v>-7.33751927978481-1.27318037162169i</v>
      </c>
      <c r="CK149" s="181" t="str">
        <f t="shared" ca="1" si="113"/>
        <v>-3.82860488761476+6.38764135299008i</v>
      </c>
      <c r="CL149" s="181" t="str">
        <f t="shared" ca="1" si="114"/>
        <v>4.58172748797233+5.87094120783502i</v>
      </c>
      <c r="CM149" s="181" t="str">
        <f t="shared" ca="1" si="115"/>
        <v>7.12648685096942-2.16179615201259i</v>
      </c>
      <c r="CN149" s="181" t="str">
        <f t="shared" ca="1" si="116"/>
        <v>0.547847003218942-7.42698061805472i</v>
      </c>
      <c r="CO149" s="181" t="str">
        <f t="shared" ca="1" si="117"/>
        <v>-6.73215201649103-3.18407076974621i</v>
      </c>
      <c r="CP149" s="181" t="str">
        <f t="shared" ca="1" si="118"/>
        <v>-5.39358319508726+5.1351180860394i</v>
      </c>
      <c r="CQ149" s="181" t="str">
        <f t="shared" ca="1" si="119"/>
        <v>2.84990437439006+6.88027779211922i</v>
      </c>
      <c r="CR149" s="181" t="str">
        <f t="shared" ca="1" si="120"/>
        <v>7.44491607297213-0.18276243130834i</v>
      </c>
      <c r="CS149" s="181" t="str">
        <f t="shared" ca="1" si="121"/>
        <v>2.50887230977433-7.01182837590483i</v>
      </c>
      <c r="CT149" s="181" t="str">
        <f t="shared" ca="1" si="122"/>
        <v>-5.63905468979671-4.86428202773835i</v>
      </c>
      <c r="CU149" s="181" t="str">
        <f t="shared" ca="1" si="123"/>
        <v>-6.56780789698771+3.51056645972732i</v>
      </c>
      <c r="CV149" s="181" t="str">
        <f t="shared" ca="1" si="124"/>
        <v>0.911611763712546+7.39115291630186i</v>
      </c>
      <c r="CW149" s="181" t="str">
        <f t="shared" ca="1" si="125"/>
        <v>7.22397699500244+1.80951203797378i</v>
      </c>
      <c r="CX149" s="181" t="str">
        <f t="shared" ca="1" si="126"/>
        <v>4.28813516537457-6.08868411427088i</v>
      </c>
      <c r="CY149" s="181" t="str">
        <f t="shared" ca="1" si="127"/>
        <v>-4.13741987098264-6.19208642148142i</v>
      </c>
      <c r="CZ149" s="181" t="str">
        <f t="shared" ca="1" si="128"/>
        <v>-7.26620891663135+1.63168177650043i</v>
      </c>
      <c r="DA149" s="181" t="str">
        <f t="shared" ca="1" si="129"/>
        <v>-1.09272517605964+7.36655476661254i</v>
      </c>
      <c r="DB149" s="181" t="str">
        <f t="shared" ca="1" si="130"/>
        <v>6.47967618230928+3.6706912172383i</v>
      </c>
      <c r="DC149" s="181" t="str">
        <f t="shared" ca="1" si="131"/>
        <v>5.75673176879327-4.72442766714265i</v>
      </c>
      <c r="DD149" s="181" t="str">
        <f t="shared" ca="1" si="132"/>
        <v>-2.33603780180529-7.0712873529813i</v>
      </c>
      <c r="DE149" s="181" t="str">
        <f t="shared" ca="1" si="133"/>
        <v>-7.43818858885041-0.365414773363081i</v>
      </c>
      <c r="DF149" s="181" t="str">
        <f t="shared" ca="1" si="134"/>
        <v>-3.0178965060695+6.80826542656424i</v>
      </c>
      <c r="DG149" s="181" t="str">
        <f t="shared" ca="1" si="135"/>
        <v>5.26593664222746+5.2659366422264i</v>
      </c>
      <c r="DH149" s="181" t="str">
        <f t="shared" ca="1" si="136"/>
        <v>6.80826542656364-3.01789650607087i</v>
      </c>
      <c r="DI149" s="181" t="str">
        <f t="shared" ca="1" si="137"/>
        <v>-0.36541477336448-7.43818858885035i</v>
      </c>
      <c r="DJ149" s="181" t="str">
        <f t="shared" ca="1" si="138"/>
        <v>-7.07128735298174-2.33603780180396i</v>
      </c>
      <c r="DK149" s="181" t="str">
        <f t="shared" ca="1" si="139"/>
        <v>-4.72442766714156+5.75673176879415i</v>
      </c>
      <c r="DL149" s="181" t="str">
        <f t="shared" ca="1" si="140"/>
        <v>3.67069121723952+6.47967618230859i</v>
      </c>
      <c r="DM149" s="181" t="str">
        <f t="shared" ca="1" si="141"/>
        <v>7.36655476661234-1.09272517606103i</v>
      </c>
      <c r="DN149" s="181" t="str">
        <f t="shared" ca="1" si="142"/>
        <v>1.63168177649906-7.26620891663165i</v>
      </c>
      <c r="DO149" s="181" t="str">
        <f t="shared" ca="1" si="143"/>
        <v>-6.19208642148226-4.13741987098138i</v>
      </c>
      <c r="DP149" s="181" t="str">
        <f t="shared" ca="1" si="144"/>
        <v>-6.08868411427001+4.2881351653758i</v>
      </c>
      <c r="DQ149" s="181" t="str">
        <f t="shared" ca="1" si="145"/>
        <v>1.80951203796795+7.2239769950039i</v>
      </c>
      <c r="DR149" s="181" t="str">
        <f t="shared" ca="1" si="146"/>
        <v>7.39115291630203+0.911611763711153i</v>
      </c>
      <c r="DS149" s="181" t="str">
        <f t="shared" ca="1" si="147"/>
        <v>3.510566459726-6.56780789698842i</v>
      </c>
      <c r="DT149" s="181" t="str">
        <f t="shared" ca="1" si="148"/>
        <v>-4.8642820277366-5.63905468979822i</v>
      </c>
      <c r="DU149" s="181" t="str">
        <f t="shared" ca="1" si="149"/>
        <v>-7.01182837590411+2.50887230977634i</v>
      </c>
      <c r="DV149" s="181" t="str">
        <f t="shared" ca="1" si="150"/>
        <v>-0.18276243130842+7.44491607297213i</v>
      </c>
      <c r="DW149" s="181" t="str">
        <f t="shared" ca="1" si="151"/>
        <v>6.88027779211806+2.84990437439287i</v>
      </c>
      <c r="DX149" s="181" t="str">
        <f t="shared" ca="1" si="152"/>
        <v>5.13511808603785-5.39358319508873i</v>
      </c>
      <c r="DY149" s="181" t="str">
        <f t="shared" ca="1" si="153"/>
        <v>-3.18407076974547-6.73215201649138i</v>
      </c>
      <c r="DZ149" s="181" t="str">
        <f t="shared" ca="1" si="154"/>
        <v>-7.42698061805495+0.547847003215907i</v>
      </c>
      <c r="EA149" s="181" t="str">
        <f t="shared" ca="1" si="155"/>
        <v>-2.16179615201105+7.12648685096989i</v>
      </c>
      <c r="EB149" s="181" t="str">
        <f t="shared" ca="1" si="156"/>
        <v>5.87094120783458+4.5817274879729i</v>
      </c>
      <c r="EC149" s="181" t="str">
        <f t="shared" ca="1" si="157"/>
        <v>6.38764135299159-3.82860488761223i</v>
      </c>
      <c r="ED149" s="181" t="str">
        <f t="shared" ca="1" si="158"/>
        <v>-1.27318037162318-7.33751927978455i</v>
      </c>
      <c r="EE149" s="181" t="str">
        <f t="shared" ca="1" si="159"/>
        <v>-7.3040639457105-1.45286865093459i</v>
      </c>
      <c r="EF149" s="181" t="str">
        <f t="shared" ca="1" si="160"/>
        <v>-3.98421234957223+6.29175884736634i</v>
      </c>
      <c r="EG149" s="181" t="str">
        <f t="shared" ca="1" si="161"/>
        <v>4.43626744748901+5.98161421141868i</v>
      </c>
      <c r="EH149" s="181" t="str">
        <f t="shared" ca="1" si="162"/>
        <v>7.17739361975488-1.98625231705302i</v>
      </c>
      <c r="EI149" s="181" t="str">
        <f t="shared" ca="1" si="163"/>
        <v>0.729949230530927-7.41129891184696i</v>
      </c>
      <c r="EJ149" s="181" t="str">
        <f t="shared" ca="1" si="164"/>
        <v>-6.65198340977651-3.34832706824685i</v>
      </c>
      <c r="EK149" s="181" t="str">
        <f t="shared" ca="1" si="165"/>
        <v>-5.51798085511111+5.00120632672996i</v>
      </c>
      <c r="EL149" s="181" t="str">
        <f t="shared" ca="1" si="166"/>
        <v>2.68019556688074+6.94814573560236i</v>
      </c>
      <c r="EM149" s="181" t="str">
        <f t="shared" ca="1" si="167"/>
        <v>7.44715901803477-9.34243394002794E-13i</v>
      </c>
      <c r="EN149" s="181"/>
      <c r="EO149" s="181"/>
      <c r="EP149" s="181"/>
    </row>
    <row r="150" spans="1:146" ht="16" thickBot="1">
      <c r="A150" s="215">
        <f t="shared" si="168"/>
        <v>9.7656250000000043E-4</v>
      </c>
      <c r="B150" s="214">
        <v>50</v>
      </c>
      <c r="C150" s="188">
        <f t="shared" si="169"/>
        <v>10000</v>
      </c>
      <c r="D150" s="187">
        <f t="shared" si="170"/>
        <v>62831.853071795864</v>
      </c>
      <c r="E150" s="187" t="str">
        <f t="shared" si="171"/>
        <v>62831.8530717959i</v>
      </c>
      <c r="F150" s="187" t="e">
        <f t="shared" si="177"/>
        <v>#REF!</v>
      </c>
      <c r="G150" s="187" t="str">
        <f t="shared" si="178"/>
        <v>-4.97757967807358+0.230697557354168i</v>
      </c>
      <c r="H150" s="187" t="e">
        <f t="shared" si="179"/>
        <v>#REF!</v>
      </c>
      <c r="I150" s="187" t="e">
        <f t="shared" si="174"/>
        <v>#REF!</v>
      </c>
      <c r="J150" s="213" t="str">
        <f ca="1">IMPRODUCT(1/N_FFT2,BM100)</f>
        <v>0.0202691665917905+0.000326767451622093i</v>
      </c>
      <c r="K150" s="212" t="e">
        <f t="shared" si="175"/>
        <v>#REF!</v>
      </c>
      <c r="N150" s="204">
        <f t="shared" ca="1" si="176"/>
        <v>7.5561318044517041</v>
      </c>
      <c r="O150" s="181">
        <f t="shared" ca="1" si="39"/>
        <v>-7.4438681955482959</v>
      </c>
      <c r="P150" s="181" t="str">
        <f t="shared" ca="1" si="40"/>
        <v>-2.5077636650693+7.00872992152313i</v>
      </c>
      <c r="Q150" s="181" t="str">
        <f t="shared" ca="1" si="41"/>
        <v>5.75418792861327+4.72233999145517i</v>
      </c>
      <c r="R150" s="181" t="str">
        <f t="shared" ca="1" si="42"/>
        <v>6.38481872039287-3.82691306674403i</v>
      </c>
      <c r="S150" s="181" t="str">
        <f t="shared" ca="1" si="43"/>
        <v>-1.45222664331512-7.30083635545553i</v>
      </c>
      <c r="T150" s="181" t="str">
        <f t="shared" ca="1" si="44"/>
        <v>-7.36329956231029-1.09224231211602i</v>
      </c>
      <c r="U150" s="181" t="str">
        <f t="shared" ca="1" si="45"/>
        <v>-3.50901517674428+6.56490565066047i</v>
      </c>
      <c r="V150" s="181" t="str">
        <f t="shared" ca="1" si="46"/>
        <v>4.99899634542137+5.5155425164855i</v>
      </c>
      <c r="W150" s="181" t="str">
        <f t="shared" ca="1" si="47"/>
        <v>6.8772374685788-2.84864503114573i</v>
      </c>
      <c r="X150" s="181" t="str">
        <f t="shared" ca="1" si="48"/>
        <v>-0.365253300355266-7.43490173030384i</v>
      </c>
      <c r="Y150" s="181" t="str">
        <f t="shared" ca="1" si="49"/>
        <v>-7.12333773019423-2.16084087666971i</v>
      </c>
      <c r="Z150" s="181" t="str">
        <f t="shared" ca="1" si="50"/>
        <v>-4.43430710682172+5.97897099801344i</v>
      </c>
      <c r="AA150" s="181" t="str">
        <f t="shared" ca="1" si="51"/>
        <v>4.13559158796824+6.18935020258361i</v>
      </c>
      <c r="AB150" s="181" t="str">
        <f t="shared" ca="1" si="52"/>
        <v>7.22078479434267-1.80871243333073i</v>
      </c>
      <c r="AC150" s="181" t="str">
        <f t="shared" ca="1" si="53"/>
        <v>0.729626673517668-7.40802393557061i</v>
      </c>
      <c r="AD150" s="181" t="str">
        <f t="shared" ca="1" si="54"/>
        <v>-6.72917714819781-3.18266376183032i</v>
      </c>
      <c r="AE150" s="181" t="str">
        <f t="shared" ca="1" si="55"/>
        <v>-5.2636096793311+5.26360967933104i</v>
      </c>
      <c r="AF150" s="181" t="str">
        <f t="shared" ca="1" si="56"/>
        <v>3.18266376183022+6.72917714819785i</v>
      </c>
      <c r="AG150" s="181" t="str">
        <f t="shared" ca="1" si="57"/>
        <v>7.40802393557061-0.729626673517565i</v>
      </c>
      <c r="AH150" s="181" t="str">
        <f t="shared" ca="1" si="58"/>
        <v>1.80871243333085-7.22078479434264i</v>
      </c>
      <c r="AI150" s="181" t="str">
        <f t="shared" ca="1" si="59"/>
        <v>-6.18935020258396-4.13559158796772i</v>
      </c>
      <c r="AJ150" s="181" t="str">
        <f t="shared" ca="1" si="60"/>
        <v>-5.97897099801351+4.43430710682163i</v>
      </c>
      <c r="AK150" s="181" t="str">
        <f t="shared" ca="1" si="61"/>
        <v>2.1608408766696+7.12333773019427i</v>
      </c>
      <c r="AL150" s="181" t="str">
        <f t="shared" ca="1" si="62"/>
        <v>7.43490173030383+0.365253300355383i</v>
      </c>
      <c r="AM150" s="181" t="str">
        <f t="shared" ca="1" si="63"/>
        <v>2.84864503114583-6.87723746857876i</v>
      </c>
      <c r="AN150" s="181" t="str">
        <f t="shared" ca="1" si="64"/>
        <v>-5.51554251648537-4.99899634542151i</v>
      </c>
      <c r="AO150" s="181" t="str">
        <f t="shared" ca="1" si="65"/>
        <v>-6.5649056506606+3.50901517674404i</v>
      </c>
      <c r="AP150" s="181" t="str">
        <f t="shared" ca="1" si="66"/>
        <v>1.09224231211562+7.36329956231035i</v>
      </c>
      <c r="AQ150" s="181" t="str">
        <f t="shared" ca="1" si="67"/>
        <v>7.30083635545558+1.45222664331486i</v>
      </c>
      <c r="AR150" s="181" t="str">
        <f t="shared" ca="1" si="68"/>
        <v>7.30083635545558+1.45222664331486i</v>
      </c>
      <c r="AS150" s="181" t="str">
        <f t="shared" ca="1" si="69"/>
        <v>-4.72233999145526-5.75418792861319i</v>
      </c>
      <c r="AT150" s="181" t="str">
        <f t="shared" ca="1" si="70"/>
        <v>-7.00872992152314+2.50776366506927i</v>
      </c>
      <c r="AU150" s="181" t="str">
        <f t="shared" ca="1" si="71"/>
        <v>-1.03955899963984E-13+7.4438681955483i</v>
      </c>
      <c r="AV150" s="181" t="str">
        <f t="shared" ca="1" si="72"/>
        <v>7.00872992152307+2.50776366506947i</v>
      </c>
      <c r="AW150" s="181" t="str">
        <f t="shared" ca="1" si="73"/>
        <v>4.72233999145543-5.75418792861305i</v>
      </c>
      <c r="AX150" s="181" t="str">
        <f t="shared" ca="1" si="74"/>
        <v>-3.82691306674432-6.38481872039269i</v>
      </c>
      <c r="AY150" s="181" t="str">
        <f t="shared" ca="1" si="75"/>
        <v>-7.30083635545548+1.45222664331538i</v>
      </c>
      <c r="AZ150" s="181" t="str">
        <f t="shared" ca="1" si="76"/>
        <v>-1.09224231211583+7.36329956231032i</v>
      </c>
      <c r="BA150" s="181" t="str">
        <f t="shared" ca="1" si="77"/>
        <v>6.56490565066048+3.50901517674425i</v>
      </c>
      <c r="BB150" s="181" t="str">
        <f t="shared" ca="1" si="78"/>
        <v>5.51554251648553-4.99899634542134i</v>
      </c>
      <c r="BC150" s="181" t="str">
        <f t="shared" ca="1" si="79"/>
        <v>-2.84864503114562-6.87723746857885i</v>
      </c>
      <c r="BD150" s="181" t="str">
        <f t="shared" ca="1" si="80"/>
        <v>-7.43490173030384+0.365253300355148i</v>
      </c>
      <c r="BE150" s="181" t="str">
        <f t="shared" ca="1" si="81"/>
        <v>-2.16084087666982+7.1233377301942i</v>
      </c>
      <c r="BF150" s="181" t="str">
        <f t="shared" ca="1" si="82"/>
        <v>5.97897099801381+4.43430710682122i</v>
      </c>
      <c r="BG150" s="181" t="str">
        <f t="shared" ca="1" si="83"/>
        <v>6.18935020258368-4.13559158796814i</v>
      </c>
      <c r="BH150" s="181" t="str">
        <f t="shared" ca="1" si="84"/>
        <v>-1.80871243333061-7.22078479434269i</v>
      </c>
      <c r="BI150" s="181" t="str">
        <f t="shared" ca="1" si="85"/>
        <v>-7.40802393557059-0.729626673517798i</v>
      </c>
      <c r="BJ150" s="181" t="str">
        <f t="shared" ca="1" si="86"/>
        <v>-3.18266376183043+6.72917714819775i</v>
      </c>
      <c r="BK150" s="181" t="str">
        <f t="shared" ca="1" si="87"/>
        <v>5.26360967933094+5.2636096793312i</v>
      </c>
      <c r="BL150" s="181" t="str">
        <f t="shared" ca="1" si="88"/>
        <v>6.7291771481979-3.1826637618301i</v>
      </c>
      <c r="BM150" s="181" t="str">
        <f t="shared" ca="1" si="89"/>
        <v>-0.729626673517435-7.40802393557063i</v>
      </c>
      <c r="BN150" s="181" t="str">
        <f t="shared" ca="1" si="90"/>
        <v>-7.22078479434279-1.80871243333025i</v>
      </c>
      <c r="BO150" s="181" t="str">
        <f t="shared" ca="1" si="91"/>
        <v>-4.13559158796783+6.18935020258388i</v>
      </c>
      <c r="BP150" s="181" t="str">
        <f t="shared" ca="1" si="92"/>
        <v>4.43430710682157+5.97897099801355i</v>
      </c>
      <c r="BQ150" s="181" t="str">
        <f t="shared" ca="1" si="93"/>
        <v>7.12333773019429-2.16084087666952i</v>
      </c>
      <c r="BR150" s="181" t="str">
        <f t="shared" ca="1" si="94"/>
        <v>0.36525330035546-7.43490173030383i</v>
      </c>
      <c r="BS150" s="181" t="str">
        <f t="shared" ca="1" si="95"/>
        <v>-6.87723746857873-2.84864503114591i</v>
      </c>
      <c r="BT150" s="181" t="str">
        <f t="shared" ca="1" si="96"/>
        <v>-4.99899634542157+5.51554251648532i</v>
      </c>
      <c r="BU150" s="181" t="str">
        <f t="shared" ca="1" si="97"/>
        <v>3.50901517674398+6.56490565066063i</v>
      </c>
      <c r="BV150" s="181" t="str">
        <f t="shared" ca="1" si="98"/>
        <v>7.36329956231025-1.09224231211626i</v>
      </c>
      <c r="BW150" s="181" t="str">
        <f t="shared" ca="1" si="99"/>
        <v>1.45222664331495-7.30083635545556i</v>
      </c>
      <c r="BX150" s="181" t="str">
        <f t="shared" ca="1" si="100"/>
        <v>-6.38481872039292-3.82691306674395i</v>
      </c>
      <c r="BY150" s="181" t="str">
        <f t="shared" ca="1" si="101"/>
        <v>-5.75418792861325+4.72233999145518i</v>
      </c>
      <c r="BZ150" s="181" t="str">
        <f t="shared" ca="1" si="102"/>
        <v>2.50776366506917+7.00872992152318i</v>
      </c>
      <c r="CA150" s="181" t="str">
        <f t="shared" ca="1" si="103"/>
        <v>7.4438681955483+2.0791179992797E-13i</v>
      </c>
      <c r="CB150" s="181" t="str">
        <f t="shared" ca="1" si="104"/>
        <v>2.50776366506956-7.00872992152304i</v>
      </c>
      <c r="CC150" s="181" t="str">
        <f t="shared" ca="1" si="105"/>
        <v>-5.75418792861346-4.72233999145493i</v>
      </c>
      <c r="CD150" s="181" t="str">
        <f t="shared" ca="1" si="106"/>
        <v>-6.38481872039275+3.82691306674423i</v>
      </c>
      <c r="CE150" s="181" t="str">
        <f t="shared" ca="1" si="107"/>
        <v>1.45222664331527+7.3008363554555i</v>
      </c>
      <c r="CF150" s="181" t="str">
        <f t="shared" ca="1" si="108"/>
        <v>7.3632995623103+1.09224231211594i</v>
      </c>
      <c r="CG150" s="181" t="str">
        <f t="shared" ca="1" si="109"/>
        <v>3.50901517674434-6.56490565066044i</v>
      </c>
      <c r="CH150" s="181" t="str">
        <f t="shared" ca="1" si="110"/>
        <v>-4.99899634542126-5.5155425164856i</v>
      </c>
      <c r="CI150" s="181" t="str">
        <f t="shared" ca="1" si="111"/>
        <v>-6.87723746857889+2.84864503114552i</v>
      </c>
      <c r="CJ150" s="181" t="str">
        <f t="shared" ca="1" si="112"/>
        <v>0.365253300355045+7.43490173030385i</v>
      </c>
      <c r="CK150" s="181" t="str">
        <f t="shared" ca="1" si="113"/>
        <v>7.12333773019438+2.16084087666921i</v>
      </c>
      <c r="CL150" s="181" t="str">
        <f t="shared" ca="1" si="114"/>
        <v>4.43430710682131-5.97897099801375i</v>
      </c>
      <c r="CM150" s="181" t="str">
        <f t="shared" ca="1" si="115"/>
        <v>-4.13559158796806-6.18935020258373i</v>
      </c>
      <c r="CN150" s="181" t="str">
        <f t="shared" ca="1" si="116"/>
        <v>-7.22078479434272+1.80871243333052i</v>
      </c>
      <c r="CO150" s="181" t="str">
        <f t="shared" ca="1" si="117"/>
        <v>-0.729626673517901+7.40802393557058i</v>
      </c>
      <c r="CP150" s="181" t="str">
        <f t="shared" ca="1" si="118"/>
        <v>6.7291771481977+3.18266376183053i</v>
      </c>
      <c r="CQ150" s="181" t="str">
        <f t="shared" ca="1" si="119"/>
        <v>5.26360967933127-5.26360967933086i</v>
      </c>
      <c r="CR150" s="181" t="str">
        <f t="shared" ca="1" si="120"/>
        <v>-3.18266376183001-6.72917714819795i</v>
      </c>
      <c r="CS150" s="181" t="str">
        <f t="shared" ca="1" si="121"/>
        <v>-7.40802393557064+0.729626673517332i</v>
      </c>
      <c r="CT150" s="181" t="str">
        <f t="shared" ca="1" si="122"/>
        <v>-1.80871243332748+7.22078479434348i</v>
      </c>
      <c r="CU150" s="181" t="str">
        <f t="shared" ca="1" si="123"/>
        <v>6.18935020258342+4.13559158796854i</v>
      </c>
      <c r="CV150" s="181" t="str">
        <f t="shared" ca="1" si="124"/>
        <v>5.97897099801189-4.43430710682381i</v>
      </c>
      <c r="CW150" s="181" t="str">
        <f t="shared" ca="1" si="125"/>
        <v>-2.16084087666866-7.12333773019455i</v>
      </c>
      <c r="CX150" s="181" t="str">
        <f t="shared" ca="1" si="126"/>
        <v>-7.43490173030396-0.365253300352658i</v>
      </c>
      <c r="CY150" s="181" t="str">
        <f t="shared" ca="1" si="127"/>
        <v>-2.84864503114673+6.87723746857839i</v>
      </c>
      <c r="CZ150" s="181" t="str">
        <f t="shared" ca="1" si="128"/>
        <v>5.5155425164872+4.9989963454195i</v>
      </c>
      <c r="DA150" s="181" t="str">
        <f t="shared" ca="1" si="129"/>
        <v>6.56490565066106-3.50901517674318i</v>
      </c>
      <c r="DB150" s="181" t="str">
        <f t="shared" ca="1" si="130"/>
        <v>-1.0922423121183-7.36329956230995i</v>
      </c>
      <c r="DC150" s="181" t="str">
        <f t="shared" ca="1" si="131"/>
        <v>-7.30083635545524-1.45222664331656i</v>
      </c>
      <c r="DD150" s="181" t="str">
        <f t="shared" ca="1" si="132"/>
        <v>-3.82691306674218+6.38481872039397i</v>
      </c>
      <c r="DE150" s="181" t="str">
        <f t="shared" ca="1" si="133"/>
        <v>4.72233999145392+5.7541879286143i</v>
      </c>
      <c r="DF150" s="181" t="str">
        <f t="shared" ca="1" si="134"/>
        <v>7.00872992152248-2.50776366507111i</v>
      </c>
      <c r="DG150" s="181" t="str">
        <f t="shared" ca="1" si="135"/>
        <v>1.84573177685968E-12-7.4438681955483i</v>
      </c>
      <c r="DH150" s="181" t="str">
        <f t="shared" ca="1" si="136"/>
        <v>-7.00872992152373-2.50776366506762i</v>
      </c>
      <c r="DI150" s="181" t="str">
        <f t="shared" ca="1" si="137"/>
        <v>-4.72233999145677+5.75418792861195i</v>
      </c>
      <c r="DJ150" s="181" t="str">
        <f t="shared" ca="1" si="138"/>
        <v>3.82691306674537+6.38481872039207i</v>
      </c>
      <c r="DK150" s="181" t="str">
        <f t="shared" ca="1" si="139"/>
        <v>7.30083635545596-1.45222664331294i</v>
      </c>
      <c r="DL150" s="181" t="str">
        <f t="shared" ca="1" si="140"/>
        <v>1.09224231211463-7.3632995623105i</v>
      </c>
      <c r="DM150" s="181" t="str">
        <f t="shared" ca="1" si="141"/>
        <v>-6.56490565065931-3.50901517674644i</v>
      </c>
      <c r="DN150" s="181" t="str">
        <f t="shared" ca="1" si="142"/>
        <v>-5.51554251648471+4.99899634542224i</v>
      </c>
      <c r="DO150" s="181" t="str">
        <f t="shared" ca="1" si="143"/>
        <v>2.84864503114332+6.8772374685798i</v>
      </c>
      <c r="DP150" s="181" t="str">
        <f t="shared" ca="1" si="144"/>
        <v>7.43490173030379-0.365253300356367i</v>
      </c>
      <c r="DQ150" s="181" t="str">
        <f t="shared" ca="1" si="145"/>
        <v>2.16084087667209-7.12333773019351i</v>
      </c>
      <c r="DR150" s="181" t="str">
        <f t="shared" ca="1" si="146"/>
        <v>-5.9789709980141-4.43430710682084i</v>
      </c>
      <c r="DS150" s="181" t="str">
        <f t="shared" ca="1" si="147"/>
        <v>-6.1893502025854+4.13559158796555i</v>
      </c>
      <c r="DT150" s="181" t="str">
        <f t="shared" ca="1" si="148"/>
        <v>1.80871243333108+7.22078479434258i</v>
      </c>
      <c r="DU150" s="181" t="str">
        <f t="shared" ca="1" si="149"/>
        <v>7.40802393557029+0.7296266735209i</v>
      </c>
      <c r="DV150" s="181" t="str">
        <f t="shared" ca="1" si="150"/>
        <v>3.18266376183-6.72917714819795i</v>
      </c>
      <c r="DW150" s="181" t="str">
        <f t="shared" ca="1" si="151"/>
        <v>-5.26360967932874-5.2636096793334i</v>
      </c>
      <c r="DX150" s="181" t="str">
        <f t="shared" ca="1" si="152"/>
        <v>-6.7291771481977+3.18266376183053i</v>
      </c>
      <c r="DY150" s="181" t="str">
        <f t="shared" ca="1" si="153"/>
        <v>0.729626673514333+7.40802393557093i</v>
      </c>
      <c r="DZ150" s="181" t="str">
        <f t="shared" ca="1" si="154"/>
        <v>7.22078479434272+1.8087124333305i</v>
      </c>
      <c r="EA150" s="181" t="str">
        <f t="shared" ca="1" si="155"/>
        <v>4.13559158797104-6.18935020258174i</v>
      </c>
      <c r="EB150" s="181" t="str">
        <f t="shared" ca="1" si="156"/>
        <v>-4.43430710682131-5.97897099801374i</v>
      </c>
      <c r="EC150" s="181" t="str">
        <f t="shared" ca="1" si="157"/>
        <v>-7.12333773019328+2.16084087667286i</v>
      </c>
      <c r="ED150" s="181" t="str">
        <f t="shared" ca="1" si="158"/>
        <v>-0.365253300355773+7.43490173030382i</v>
      </c>
      <c r="EE150" s="181" t="str">
        <f t="shared" ca="1" si="159"/>
        <v>6.87723746858007+2.84864503114268i</v>
      </c>
      <c r="EF150" s="181" t="str">
        <f t="shared" ca="1" si="160"/>
        <v>4.9989963454218-5.51554251648511i</v>
      </c>
      <c r="EG150" s="181" t="str">
        <f t="shared" ca="1" si="161"/>
        <v>-3.50901517674706-6.56490565065899i</v>
      </c>
      <c r="EH150" s="181" t="str">
        <f t="shared" ca="1" si="162"/>
        <v>-7.36329956231041+1.09224231211521i</v>
      </c>
      <c r="EI150" s="181" t="str">
        <f t="shared" ca="1" si="163"/>
        <v>-1.45222664331225+7.30083635545609i</v>
      </c>
      <c r="EJ150" s="181" t="str">
        <f t="shared" ca="1" si="164"/>
        <v>6.38481872039237+3.82691306674485i</v>
      </c>
      <c r="EK150" s="181" t="str">
        <f t="shared" ca="1" si="165"/>
        <v>5.7541879286115-4.72233999145731i</v>
      </c>
      <c r="EL150" s="181" t="str">
        <f t="shared" ca="1" si="166"/>
        <v>-2.50776366506818-7.00872992152354i</v>
      </c>
      <c r="EM150" s="181" t="str">
        <f t="shared" ca="1" si="167"/>
        <v>-7.4438681955483+2.54612082463345E-12i</v>
      </c>
      <c r="EN150" s="181"/>
      <c r="EO150" s="181"/>
      <c r="EP150" s="181"/>
    </row>
    <row r="151" spans="1:146" ht="16" thickBot="1">
      <c r="A151" s="215">
        <f t="shared" si="168"/>
        <v>9.9609375000000045E-4</v>
      </c>
      <c r="B151" s="214">
        <v>51</v>
      </c>
      <c r="C151" s="188">
        <f t="shared" si="169"/>
        <v>10200</v>
      </c>
      <c r="D151" s="187">
        <f t="shared" si="170"/>
        <v>64088.490133231782</v>
      </c>
      <c r="E151" s="187" t="str">
        <f t="shared" si="171"/>
        <v>64088.4901332318i</v>
      </c>
      <c r="F151" s="187" t="e">
        <f t="shared" si="177"/>
        <v>#REF!</v>
      </c>
      <c r="G151" s="187" t="str">
        <f t="shared" si="178"/>
        <v>-4.98931103045377+0.285453078032655i</v>
      </c>
      <c r="H151" s="187" t="e">
        <f t="shared" si="179"/>
        <v>#REF!</v>
      </c>
      <c r="I151" s="187" t="e">
        <f t="shared" si="174"/>
        <v>#REF!</v>
      </c>
      <c r="J151" s="213" t="str">
        <f ca="1">IMPRODUCT(1/N_FFT2,BN100)</f>
        <v>0.0999703452112012+0.0044482431950959i</v>
      </c>
      <c r="K151" s="212" t="e">
        <f t="shared" si="175"/>
        <v>#REF!</v>
      </c>
      <c r="N151" s="204">
        <f t="shared" ca="1" si="176"/>
        <v>7.559941281077057</v>
      </c>
      <c r="O151" s="181">
        <f t="shared" ca="1" si="39"/>
        <v>-7.440058718922943</v>
      </c>
      <c r="P151" s="181" t="str">
        <f t="shared" ca="1" si="40"/>
        <v>-2.33381056762172+7.06454541888426i</v>
      </c>
      <c r="Q151" s="181" t="str">
        <f t="shared" ca="1" si="41"/>
        <v>5.97591119769716+4.43203780424524i</v>
      </c>
      <c r="R151" s="181" t="str">
        <f t="shared" ca="1" si="42"/>
        <v>6.08287901754742-4.2840467549856i</v>
      </c>
      <c r="S151" s="181" t="str">
        <f t="shared" ca="1" si="43"/>
        <v>-2.15973504397677-7.11969228835348i</v>
      </c>
      <c r="T151" s="181" t="str">
        <f t="shared" ca="1" si="44"/>
        <v>-7.43781791233766-0.182588181244949i</v>
      </c>
      <c r="U151" s="181" t="str">
        <f t="shared" ca="1" si="45"/>
        <v>-2.50648029104745+7.00514313141509i</v>
      </c>
      <c r="V151" s="181" t="str">
        <f t="shared" ca="1" si="46"/>
        <v>5.86534371239508+4.57735915965624i</v>
      </c>
      <c r="W151" s="181" t="str">
        <f t="shared" ca="1" si="47"/>
        <v>6.18618273853089-4.13347515615176i</v>
      </c>
      <c r="X151" s="181" t="str">
        <f t="shared" ca="1" si="48"/>
        <v>-1.98435857669875-7.17055052141071i</v>
      </c>
      <c r="Y151" s="181" t="str">
        <f t="shared" ca="1" si="49"/>
        <v>-7.4310968423599-0.365066378197218i</v>
      </c>
      <c r="Z151" s="181" t="str">
        <f t="shared" ca="1" si="50"/>
        <v>-2.67764020446934+6.94152120766267i</v>
      </c>
      <c r="AA151" s="181" t="str">
        <f t="shared" ca="1" si="51"/>
        <v>5.75124316336002+4.71992328506788i</v>
      </c>
      <c r="AB151" s="181" t="str">
        <f t="shared" ca="1" si="52"/>
        <v>6.28576013434915-3.98041370644412i</v>
      </c>
      <c r="AC151" s="181" t="str">
        <f t="shared" ca="1" si="53"/>
        <v>-1.80778680601499-7.21708948295776i</v>
      </c>
      <c r="AD151" s="181" t="str">
        <f t="shared" ca="1" si="54"/>
        <v>-7.41989955751091-0.547324672813819i</v>
      </c>
      <c r="AE151" s="181" t="str">
        <f t="shared" ca="1" si="55"/>
        <v>-2.84718720755547+6.87371797109496i</v>
      </c>
      <c r="AF151" s="181" t="str">
        <f t="shared" ca="1" si="56"/>
        <v>5.63367828049608+4.85964430518202i</v>
      </c>
      <c r="AG151" s="181" t="str">
        <f t="shared" ca="1" si="57"/>
        <v>6.38155122330217-3.82495460435701i</v>
      </c>
      <c r="AH151" s="181" t="str">
        <f t="shared" ca="1" si="58"/>
        <v>-1.63012609215607-7.25928113966482i</v>
      </c>
      <c r="AI151" s="181" t="str">
        <f t="shared" ca="1" si="59"/>
        <v>-7.40423280261645-0.729253279512583i</v>
      </c>
      <c r="AJ151" s="181" t="str">
        <f t="shared" ca="1" si="60"/>
        <v>-3.01501917153094+6.80177426384633i</v>
      </c>
      <c r="AK151" s="181" t="str">
        <f t="shared" ca="1" si="61"/>
        <v>5.51271988049277+4.99643805728051i</v>
      </c>
      <c r="AL151" s="181" t="str">
        <f t="shared" ca="1" si="62"/>
        <v>6.47349830441985-3.66719149264046i</v>
      </c>
      <c r="AM151" s="181" t="str">
        <f t="shared" ca="1" si="63"/>
        <v>-1.45148345129361-7.29710007685533i</v>
      </c>
      <c r="AN151" s="181" t="str">
        <f t="shared" ca="1" si="64"/>
        <v>-7.38410601474373-0.910742611305038i</v>
      </c>
      <c r="AO151" s="181" t="str">
        <f t="shared" ca="1" si="65"/>
        <v>-3.18103500069567+6.72573342211616i</v>
      </c>
      <c r="AP151" s="181" t="str">
        <f t="shared" ca="1" si="66"/>
        <v>5.38844082416732+5.13022214192216i</v>
      </c>
      <c r="AQ151" s="181" t="str">
        <f t="shared" ca="1" si="67"/>
        <v>6.56154599221864-3.50721940189388i</v>
      </c>
      <c r="AR151" s="181" t="str">
        <f t="shared" ca="1" si="68"/>
        <v>6.56154599221864-3.50721940189388i</v>
      </c>
      <c r="AS151" s="181" t="str">
        <f t="shared" ca="1" si="69"/>
        <v>-7.35953131751724-1.09168334580328i</v>
      </c>
      <c r="AT151" s="181" t="str">
        <f t="shared" ca="1" si="70"/>
        <v>-3.34513469332315+6.64564125006362i</v>
      </c>
      <c r="AU151" s="181" t="str">
        <f t="shared" ca="1" si="71"/>
        <v>5.26091597257669+5.26091597257634i</v>
      </c>
      <c r="AV151" s="181" t="str">
        <f t="shared" ca="1" si="72"/>
        <v>6.64564125006371-3.34513469332297i</v>
      </c>
      <c r="AW151" s="181" t="str">
        <f t="shared" ca="1" si="73"/>
        <v>-1.09168334580309-7.35953131751727i</v>
      </c>
      <c r="AX151" s="181" t="str">
        <f t="shared" ca="1" si="74"/>
        <v>-7.33052351381567-1.27196649107471i</v>
      </c>
      <c r="AY151" s="181" t="str">
        <f t="shared" ca="1" si="75"/>
        <v>-3.50721940189405+6.56154599221854i</v>
      </c>
      <c r="AZ151" s="181" t="str">
        <f t="shared" ca="1" si="76"/>
        <v>5.13022214192202+5.38844082416745i</v>
      </c>
      <c r="BA151" s="181" t="str">
        <f t="shared" ca="1" si="77"/>
        <v>6.72573342211596-3.18103500069611i</v>
      </c>
      <c r="BB151" s="181" t="str">
        <f t="shared" ca="1" si="78"/>
        <v>-0.910742611304822-7.38410601474376i</v>
      </c>
      <c r="BC151" s="181" t="str">
        <f t="shared" ca="1" si="79"/>
        <v>-7.2971000768553-1.45148345129379i</v>
      </c>
      <c r="BD151" s="181" t="str">
        <f t="shared" ca="1" si="80"/>
        <v>-3.66719149264064+6.47349830441976i</v>
      </c>
      <c r="BE151" s="181" t="str">
        <f t="shared" ca="1" si="81"/>
        <v>4.99643805728037+5.5127198804929i</v>
      </c>
      <c r="BF151" s="181" t="str">
        <f t="shared" ca="1" si="82"/>
        <v>6.8017742638464-3.01501917153078i</v>
      </c>
      <c r="BG151" s="181" t="str">
        <f t="shared" ca="1" si="83"/>
        <v>-0.729253279513099-7.4042328026164i</v>
      </c>
      <c r="BH151" s="181" t="str">
        <f t="shared" ca="1" si="84"/>
        <v>-7.25928113966476-1.63012609215629i</v>
      </c>
      <c r="BI151" s="181" t="str">
        <f t="shared" ca="1" si="85"/>
        <v>-3.82495460435717+6.38155122330207i</v>
      </c>
      <c r="BJ151" s="181" t="str">
        <f t="shared" ca="1" si="86"/>
        <v>4.85964430518187+5.63367828049621i</v>
      </c>
      <c r="BK151" s="181" t="str">
        <f t="shared" ca="1" si="87"/>
        <v>6.87371797109503-2.84718720755529i</v>
      </c>
      <c r="BL151" s="181" t="str">
        <f t="shared" ca="1" si="88"/>
        <v>-0.547324672813599-7.41989955751092i</v>
      </c>
      <c r="BM151" s="181" t="str">
        <f t="shared" ca="1" si="89"/>
        <v>-7.21708948295788-1.80778680601448i</v>
      </c>
      <c r="BN151" s="181" t="str">
        <f t="shared" ca="1" si="90"/>
        <v>-3.98041370644431+6.28576013434904i</v>
      </c>
      <c r="BO151" s="181" t="str">
        <f t="shared" ca="1" si="91"/>
        <v>4.71992328506769+5.75124316336017i</v>
      </c>
      <c r="BP151" s="181" t="str">
        <f t="shared" ca="1" si="92"/>
        <v>6.94152120766276-2.67764020446911i</v>
      </c>
      <c r="BQ151" s="181" t="str">
        <f t="shared" ca="1" si="93"/>
        <v>-0.365066378196984-7.43109684235991i</v>
      </c>
      <c r="BR151" s="181" t="str">
        <f t="shared" ca="1" si="94"/>
        <v>-7.17055052141065-1.98435857669896i</v>
      </c>
      <c r="BS151" s="181" t="str">
        <f t="shared" ca="1" si="95"/>
        <v>-4.13347515615132+6.18618273853119i</v>
      </c>
      <c r="BT151" s="181" t="str">
        <f t="shared" ca="1" si="96"/>
        <v>4.57735915965596+5.86534371239529i</v>
      </c>
      <c r="BU151" s="181" t="str">
        <f t="shared" ca="1" si="97"/>
        <v>7.00514313141515-2.50648029104727i</v>
      </c>
      <c r="BV151" s="181" t="str">
        <f t="shared" ca="1" si="98"/>
        <v>-0.182588181244906-7.43781791233766i</v>
      </c>
      <c r="BW151" s="181" t="str">
        <f t="shared" ca="1" si="99"/>
        <v>-7.11969228835348-2.15973504397673i</v>
      </c>
      <c r="BX151" s="181" t="str">
        <f t="shared" ca="1" si="100"/>
        <v>-4.28404675498543+6.08287901754754i</v>
      </c>
      <c r="BY151" s="181" t="str">
        <f t="shared" ca="1" si="101"/>
        <v>4.43203780424493+5.97591119769739i</v>
      </c>
      <c r="BZ151" s="181" t="str">
        <f t="shared" ca="1" si="102"/>
        <v>7.06454541888438-2.33381056762133i</v>
      </c>
      <c r="CA151" s="181" t="str">
        <f t="shared" ca="1" si="103"/>
        <v>2.47909568689043E-13-7.44005871892294i</v>
      </c>
      <c r="CB151" s="181" t="str">
        <f t="shared" ca="1" si="104"/>
        <v>-7.06454541888423-2.3338105676218i</v>
      </c>
      <c r="CC151" s="181" t="str">
        <f t="shared" ca="1" si="105"/>
        <v>-4.43203780424524+5.97591119769715i</v>
      </c>
      <c r="CD151" s="181" t="str">
        <f t="shared" ca="1" si="106"/>
        <v>4.28404675498571+6.08287901754734i</v>
      </c>
      <c r="CE151" s="181" t="str">
        <f t="shared" ca="1" si="107"/>
        <v>7.11969228835339-2.15973504397707i</v>
      </c>
      <c r="CF151" s="181" t="str">
        <f t="shared" ca="1" si="108"/>
        <v>0.182588181245295-7.43781791233765i</v>
      </c>
      <c r="CG151" s="181" t="str">
        <f t="shared" ca="1" si="109"/>
        <v>-7.00514313141502-2.50648029104764i</v>
      </c>
      <c r="CH151" s="181" t="str">
        <f t="shared" ca="1" si="110"/>
        <v>-4.57735915965627+5.86534371239506i</v>
      </c>
      <c r="CI151" s="181" t="str">
        <f t="shared" ca="1" si="111"/>
        <v>4.13347515615161+6.18618273853098i</v>
      </c>
      <c r="CJ151" s="181" t="str">
        <f t="shared" ca="1" si="112"/>
        <v>7.17055052141056-1.9843585766993i</v>
      </c>
      <c r="CK151" s="181" t="str">
        <f t="shared" ca="1" si="113"/>
        <v>0.365066378196634-7.43109684235993i</v>
      </c>
      <c r="CL151" s="181" t="str">
        <f t="shared" ca="1" si="114"/>
        <v>-6.94152120766259-2.67764020446957i</v>
      </c>
      <c r="CM151" s="181" t="str">
        <f t="shared" ca="1" si="115"/>
        <v>-4.71992328506807+5.75124316335986i</v>
      </c>
      <c r="CN151" s="181" t="str">
        <f t="shared" ca="1" si="116"/>
        <v>3.98041370644394+6.28576013434927i</v>
      </c>
      <c r="CO151" s="181" t="str">
        <f t="shared" ca="1" si="117"/>
        <v>7.21708948295781-1.80778680601477i</v>
      </c>
      <c r="CP151" s="181" t="str">
        <f t="shared" ca="1" si="118"/>
        <v>0.547324672813302-7.41989955751095i</v>
      </c>
      <c r="CQ151" s="181" t="str">
        <f t="shared" ca="1" si="119"/>
        <v>-6.87371797109601-2.84718720755292i</v>
      </c>
      <c r="CR151" s="181" t="str">
        <f t="shared" ca="1" si="120"/>
        <v>-4.85964430518385+5.63367828049451i</v>
      </c>
      <c r="CS151" s="181" t="str">
        <f t="shared" ca="1" si="121"/>
        <v>3.82495460435684+6.38155122330227i</v>
      </c>
      <c r="CT151" s="181" t="str">
        <f t="shared" ca="1" si="122"/>
        <v>7.25928113966436-1.63012609215807i</v>
      </c>
      <c r="CU151" s="181" t="str">
        <f t="shared" ca="1" si="123"/>
        <v>0.729253279515696-7.40423280261614i</v>
      </c>
      <c r="CV151" s="181" t="str">
        <f t="shared" ca="1" si="124"/>
        <v>-6.80177426384626-3.01501917153108i</v>
      </c>
      <c r="CW151" s="181" t="str">
        <f t="shared" ca="1" si="125"/>
        <v>-4.99643805727897+5.51271988049416i</v>
      </c>
      <c r="CX151" s="181" t="str">
        <f t="shared" ca="1" si="126"/>
        <v>3.66719149263767+6.47349830442143i</v>
      </c>
      <c r="CY151" s="181" t="str">
        <f t="shared" ca="1" si="127"/>
        <v>7.29710007685553-1.45148345129263i</v>
      </c>
      <c r="CZ151" s="181" t="str">
        <f t="shared" ca="1" si="128"/>
        <v>0.910742611303795-7.38410601474389i</v>
      </c>
      <c r="DA151" s="181" t="str">
        <f t="shared" ca="1" si="129"/>
        <v>-6.7257334221145-3.18103500069919i</v>
      </c>
      <c r="DB151" s="181" t="str">
        <f t="shared" ca="1" si="130"/>
        <v>-5.13022214192284+5.38844082416667i</v>
      </c>
      <c r="DC151" s="181" t="str">
        <f t="shared" ca="1" si="131"/>
        <v>3.50721940189501+6.56154599221803i</v>
      </c>
      <c r="DD151" s="181" t="str">
        <f t="shared" ca="1" si="132"/>
        <v>7.3305235138151-1.27196649107797i</v>
      </c>
      <c r="DE151" s="181" t="str">
        <f t="shared" ca="1" si="133"/>
        <v>1.09168334580494-7.359531317517i</v>
      </c>
      <c r="DF151" s="181" t="str">
        <f t="shared" ca="1" si="134"/>
        <v>-6.64564125006386-3.34513469332266i</v>
      </c>
      <c r="DG151" s="181" t="str">
        <f t="shared" ca="1" si="135"/>
        <v>-5.26091597257434+5.26091597257868i</v>
      </c>
      <c r="DH151" s="181" t="str">
        <f t="shared" ca="1" si="136"/>
        <v>3.34513469332143+6.64564125006449i</v>
      </c>
      <c r="DI151" s="181" t="str">
        <f t="shared" ca="1" si="137"/>
        <v>7.3595313175172-1.09168334580358i</v>
      </c>
      <c r="DJ151" s="181" t="str">
        <f t="shared" ca="1" si="138"/>
        <v>1.27196649107203-7.33052351381613i</v>
      </c>
      <c r="DK151" s="181" t="str">
        <f t="shared" ca="1" si="139"/>
        <v>-6.56154599221738-3.50721940189623i</v>
      </c>
      <c r="DL151" s="181" t="str">
        <f t="shared" ca="1" si="140"/>
        <v>-5.38844082416762+5.13022214192184i</v>
      </c>
      <c r="DM151" s="181" t="str">
        <f t="shared" ca="1" si="141"/>
        <v>3.18103500069794+6.72573342211509i</v>
      </c>
      <c r="DN151" s="181" t="str">
        <f t="shared" ca="1" si="142"/>
        <v>7.38410601474407-0.910742611302322i</v>
      </c>
      <c r="DO151" s="181" t="str">
        <f t="shared" ca="1" si="143"/>
        <v>1.45148345129409-7.29710007685524i</v>
      </c>
      <c r="DP151" s="181" t="str">
        <f t="shared" ca="1" si="144"/>
        <v>-6.4734983044207-3.66719149263897i</v>
      </c>
      <c r="DQ151" s="181" t="str">
        <f t="shared" ca="1" si="145"/>
        <v>-5.51271988049509+4.99643805727795i</v>
      </c>
      <c r="DR151" s="181" t="str">
        <f t="shared" ca="1" si="146"/>
        <v>3.01501917152983+6.80177426384682i</v>
      </c>
      <c r="DS151" s="181" t="str">
        <f t="shared" ca="1" si="147"/>
        <v>7.40423280261628-0.729253279514325i</v>
      </c>
      <c r="DT151" s="181" t="str">
        <f t="shared" ca="1" si="148"/>
        <v>1.63012609215942-7.25928113966406i</v>
      </c>
      <c r="DU151" s="181" t="str">
        <f t="shared" ca="1" si="149"/>
        <v>-6.38155122330156-3.82495460435802i</v>
      </c>
      <c r="DV151" s="181" t="str">
        <f t="shared" ca="1" si="150"/>
        <v>-5.6336782804954+4.85964430518281i</v>
      </c>
      <c r="DW151" s="181" t="str">
        <f t="shared" ca="1" si="151"/>
        <v>2.84718720755848+6.87371797109371i</v>
      </c>
      <c r="DX151" s="181" t="str">
        <f t="shared" ca="1" si="152"/>
        <v>7.41989955751104-0.547324672811928i</v>
      </c>
      <c r="DY151" s="181" t="str">
        <f t="shared" ca="1" si="153"/>
        <v>1.80778680601396-7.21708948295802i</v>
      </c>
      <c r="DZ151" s="181" t="str">
        <f t="shared" ca="1" si="154"/>
        <v>-6.28576013435091-3.98041370644135i</v>
      </c>
      <c r="EA151" s="181" t="str">
        <f t="shared" ca="1" si="155"/>
        <v>-5.75124316336121+4.71992328506644i</v>
      </c>
      <c r="EB151" s="181" t="str">
        <f t="shared" ca="1" si="156"/>
        <v>2.67764020446967+6.94152120766255i</v>
      </c>
      <c r="EC151" s="181" t="str">
        <f t="shared" ca="1" si="157"/>
        <v>7.43109684235977-0.365066378199798i</v>
      </c>
      <c r="ED151" s="181" t="str">
        <f t="shared" ca="1" si="158"/>
        <v>1.98435857670124-7.17055052141002i</v>
      </c>
      <c r="EE151" s="181" t="str">
        <f t="shared" ca="1" si="159"/>
        <v>-6.1861827385311-4.13347515615144i</v>
      </c>
      <c r="EF151" s="181" t="str">
        <f t="shared" ca="1" si="160"/>
        <v>-5.86534371239356+4.57735915965818i</v>
      </c>
      <c r="EG151" s="181" t="str">
        <f t="shared" ca="1" si="161"/>
        <v>2.50648029104505+7.00514313141595i</v>
      </c>
      <c r="EH151" s="181" t="str">
        <f t="shared" ca="1" si="162"/>
        <v>7.43781791233767-0.182588181244764i</v>
      </c>
      <c r="EI151" s="181" t="str">
        <f t="shared" ca="1" si="163"/>
        <v>2.15973504397475-7.11969228835409i</v>
      </c>
      <c r="EJ151" s="181" t="str">
        <f t="shared" ca="1" si="164"/>
        <v>-6.08287901754563-4.28404675498814i</v>
      </c>
      <c r="EK151" s="181" t="str">
        <f t="shared" ca="1" si="165"/>
        <v>-5.9759111976976+4.43203780424465i</v>
      </c>
      <c r="EL151" s="181" t="str">
        <f t="shared" ca="1" si="166"/>
        <v>2.33381056762341+7.0645454188837i</v>
      </c>
      <c r="EM151" s="181" t="str">
        <f t="shared" ca="1" si="167"/>
        <v>7.44005871892294+3.45624775613929E-12i</v>
      </c>
      <c r="EN151" s="181"/>
      <c r="EO151" s="181"/>
      <c r="EP151" s="181"/>
    </row>
    <row r="152" spans="1:146" ht="16" thickBot="1">
      <c r="A152" s="215">
        <f t="shared" si="168"/>
        <v>1.0156250000000005E-3</v>
      </c>
      <c r="B152" s="214">
        <v>52</v>
      </c>
      <c r="C152" s="188">
        <f t="shared" si="169"/>
        <v>10400</v>
      </c>
      <c r="D152" s="187">
        <f t="shared" si="170"/>
        <v>65345.127194667693</v>
      </c>
      <c r="E152" s="187" t="str">
        <f t="shared" si="171"/>
        <v>65345.1271946677i</v>
      </c>
      <c r="F152" s="187" t="e">
        <f t="shared" si="177"/>
        <v>#REF!</v>
      </c>
      <c r="G152" s="187" t="str">
        <f t="shared" si="178"/>
        <v>-4.9991613938173+0.340109663767709i</v>
      </c>
      <c r="H152" s="187" t="e">
        <f t="shared" si="179"/>
        <v>#REF!</v>
      </c>
      <c r="I152" s="187" t="e">
        <f t="shared" si="174"/>
        <v>#REF!</v>
      </c>
      <c r="J152" s="213" t="str">
        <f ca="1">IMPRODUCT(1/N_FFT2,BO100)</f>
        <v>0.0381508003273943-0.000318410502382179i</v>
      </c>
      <c r="K152" s="212" t="e">
        <f t="shared" si="175"/>
        <v>#REF!</v>
      </c>
      <c r="N152" s="204">
        <f t="shared" ca="1" si="176"/>
        <v>7.5643987166397224</v>
      </c>
      <c r="O152" s="181">
        <f t="shared" ca="1" si="39"/>
        <v>-7.4356012833602776</v>
      </c>
      <c r="P152" s="181" t="str">
        <f t="shared" ca="1" si="40"/>
        <v>-2.15844111873313+7.11542678846962i</v>
      </c>
      <c r="Q152" s="181" t="str">
        <f t="shared" ca="1" si="41"/>
        <v>6.18247651631189+4.13099873763731i</v>
      </c>
      <c r="R152" s="181" t="str">
        <f t="shared" ca="1" si="42"/>
        <v>5.74779751907488-4.71709551788234i</v>
      </c>
      <c r="S152" s="181" t="str">
        <f t="shared" ca="1" si="43"/>
        <v>-2.84548142081455-6.86959983761123i</v>
      </c>
      <c r="T152" s="181" t="str">
        <f t="shared" ca="1" si="44"/>
        <v>-7.39979683082434+0.728816374425801i</v>
      </c>
      <c r="U152" s="181" t="str">
        <f t="shared" ca="1" si="45"/>
        <v>-1.45061384875431+7.29272828966713i</v>
      </c>
      <c r="V152" s="181" t="str">
        <f t="shared" ca="1" si="46"/>
        <v>6.55761488501133+3.50511818131526i</v>
      </c>
      <c r="W152" s="181" t="str">
        <f t="shared" ca="1" si="47"/>
        <v>5.25776408966359-5.2577640896633i</v>
      </c>
      <c r="X152" s="181" t="str">
        <f t="shared" ca="1" si="48"/>
        <v>-3.50511818131536-6.55761488501128i</v>
      </c>
      <c r="Y152" s="181" t="str">
        <f t="shared" ca="1" si="49"/>
        <v>-7.29272828966718+1.45061384875404i</v>
      </c>
      <c r="Z152" s="181" t="str">
        <f t="shared" ca="1" si="50"/>
        <v>-0.728816374425695+7.39979683082434i</v>
      </c>
      <c r="AA152" s="181" t="str">
        <f t="shared" ca="1" si="51"/>
        <v>6.8695998376111+2.84548142081486i</v>
      </c>
      <c r="AB152" s="181" t="str">
        <f t="shared" ca="1" si="52"/>
        <v>4.71709551788233-5.74779751907489i</v>
      </c>
      <c r="AC152" s="181" t="str">
        <f t="shared" ca="1" si="53"/>
        <v>-4.13099873763701-6.18247651631208i</v>
      </c>
      <c r="AD152" s="181" t="str">
        <f t="shared" ca="1" si="54"/>
        <v>-7.11542678846963+2.15844111873309i</v>
      </c>
      <c r="AE152" s="181" t="str">
        <f t="shared" ca="1" si="55"/>
        <v>3.24288139416346E-13+7.43560128336028i</v>
      </c>
      <c r="AF152" s="181" t="str">
        <f t="shared" ca="1" si="56"/>
        <v>7.11542678846961+2.15844111873318i</v>
      </c>
      <c r="AG152" s="181" t="str">
        <f t="shared" ca="1" si="57"/>
        <v>4.13099873763708-6.18247651631204i</v>
      </c>
      <c r="AH152" s="181" t="str">
        <f t="shared" ca="1" si="58"/>
        <v>-4.71709551788225-5.74779751907495i</v>
      </c>
      <c r="AI152" s="181" t="str">
        <f t="shared" ca="1" si="59"/>
        <v>-6.86959983761113+2.84548142081478i</v>
      </c>
      <c r="AJ152" s="181" t="str">
        <f t="shared" ca="1" si="60"/>
        <v>0.728816374425604+7.39979683082435i</v>
      </c>
      <c r="AK152" s="181" t="str">
        <f t="shared" ca="1" si="61"/>
        <v>7.29272828966716+1.45061384875411i</v>
      </c>
      <c r="AL152" s="181" t="str">
        <f t="shared" ca="1" si="62"/>
        <v>3.50511818131543-6.55761488501124i</v>
      </c>
      <c r="AM152" s="181" t="str">
        <f t="shared" ca="1" si="63"/>
        <v>-5.25776408966353-5.25776408966336i</v>
      </c>
      <c r="AN152" s="181" t="str">
        <f t="shared" ca="1" si="64"/>
        <v>-6.55761488501148+3.50511818131498i</v>
      </c>
      <c r="AO152" s="181" t="str">
        <f t="shared" ca="1" si="65"/>
        <v>1.45061384875434+7.29272828966712i</v>
      </c>
      <c r="AP152" s="181" t="str">
        <f t="shared" ca="1" si="66"/>
        <v>7.39979683082431+0.728816374426108i</v>
      </c>
      <c r="AQ152" s="181" t="str">
        <f t="shared" ca="1" si="67"/>
        <v>2.84548142081454-6.86959983761123i</v>
      </c>
      <c r="AR152" s="181" t="str">
        <f t="shared" ca="1" si="68"/>
        <v>2.84548142081454-6.86959983761123i</v>
      </c>
      <c r="AS152" s="181" t="str">
        <f t="shared" ca="1" si="69"/>
        <v>-6.18247651631189+4.1309987376373i</v>
      </c>
      <c r="AT152" s="181" t="str">
        <f t="shared" ca="1" si="70"/>
        <v>2.15844111873338+7.11542678846955i</v>
      </c>
      <c r="AU152" s="181" t="str">
        <f t="shared" ca="1" si="71"/>
        <v>7.43560128336028+9.10874680733262E-14i</v>
      </c>
      <c r="AV152" s="181" t="str">
        <f t="shared" ca="1" si="72"/>
        <v>2.15844111873284-7.1154267884697i</v>
      </c>
      <c r="AW152" s="181" t="str">
        <f t="shared" ca="1" si="73"/>
        <v>-6.18247651631179-4.13099873763746i</v>
      </c>
      <c r="AX152" s="181" t="str">
        <f t="shared" ca="1" si="74"/>
        <v>-5.74779751907474+4.7170955178825i</v>
      </c>
      <c r="AY152" s="181" t="str">
        <f t="shared" ca="1" si="75"/>
        <v>2.84548142081442+6.86959983761128i</v>
      </c>
      <c r="AZ152" s="181" t="str">
        <f t="shared" ca="1" si="76"/>
        <v>7.39979683082432-0.728816374425927i</v>
      </c>
      <c r="BA152" s="181" t="str">
        <f t="shared" ca="1" si="77"/>
        <v>1.45061384875452-7.29272828966708i</v>
      </c>
      <c r="BB152" s="181" t="str">
        <f t="shared" ca="1" si="78"/>
        <v>-6.55761488501138-3.50511818131516i</v>
      </c>
      <c r="BC152" s="181" t="str">
        <f t="shared" ca="1" si="79"/>
        <v>-5.25776408966366+5.25776408966324i</v>
      </c>
      <c r="BD152" s="181" t="str">
        <f t="shared" ca="1" si="80"/>
        <v>3.50511818131529+6.55761488501132i</v>
      </c>
      <c r="BE152" s="181" t="str">
        <f t="shared" ca="1" si="81"/>
        <v>7.2927282896672-1.45061384875393i</v>
      </c>
      <c r="BF152" s="181" t="str">
        <f t="shared" ca="1" si="82"/>
        <v>0.728816374425785-7.39979683082434i</v>
      </c>
      <c r="BG152" s="181" t="str">
        <f t="shared" ca="1" si="83"/>
        <v>-6.86959983761107-2.84548142081493i</v>
      </c>
      <c r="BH152" s="181" t="str">
        <f t="shared" ca="1" si="84"/>
        <v>-4.71709551788239+5.74779751907483i</v>
      </c>
      <c r="BI152" s="181" t="str">
        <f t="shared" ca="1" si="85"/>
        <v>4.13099873763757+6.18247651631171i</v>
      </c>
      <c r="BJ152" s="181" t="str">
        <f t="shared" ca="1" si="86"/>
        <v>7.11542678846967-2.15844111873298i</v>
      </c>
      <c r="BK152" s="181" t="str">
        <f t="shared" ca="1" si="87"/>
        <v>-2.3320067134302E-13-7.43560128336028i</v>
      </c>
      <c r="BL152" s="181" t="str">
        <f t="shared" ca="1" si="88"/>
        <v>-7.11542678846958-2.15844111873324i</v>
      </c>
      <c r="BM152" s="181" t="str">
        <f t="shared" ca="1" si="89"/>
        <v>-4.13099873763718+6.18247651631197i</v>
      </c>
      <c r="BN152" s="181" t="str">
        <f t="shared" ca="1" si="90"/>
        <v>4.71709551788214+5.74779751907504i</v>
      </c>
      <c r="BO152" s="181" t="str">
        <f t="shared" ca="1" si="91"/>
        <v>6.86959983761117-2.84548142081468i</v>
      </c>
      <c r="BP152" s="181" t="str">
        <f t="shared" ca="1" si="92"/>
        <v>-0.728816374425514-7.39979683082436i</v>
      </c>
      <c r="BQ152" s="181" t="str">
        <f t="shared" ca="1" si="93"/>
        <v>-7.29272828966715-1.4506138487542i</v>
      </c>
      <c r="BR152" s="181" t="str">
        <f t="shared" ca="1" si="94"/>
        <v>-3.50511818131549+6.55761488501121i</v>
      </c>
      <c r="BS152" s="181" t="str">
        <f t="shared" ca="1" si="95"/>
        <v>5.2577640896635+5.25776408966339i</v>
      </c>
      <c r="BT152" s="181" t="str">
        <f t="shared" ca="1" si="96"/>
        <v>6.55761488501154-3.50511818131488i</v>
      </c>
      <c r="BU152" s="181" t="str">
        <f t="shared" ca="1" si="97"/>
        <v>-1.45061384875425-7.29272828966714i</v>
      </c>
      <c r="BV152" s="181" t="str">
        <f t="shared" ca="1" si="98"/>
        <v>-7.39979683082437-0.728816374425462i</v>
      </c>
      <c r="BW152" s="181" t="str">
        <f t="shared" ca="1" si="99"/>
        <v>-2.84548142081462+6.8695998376112i</v>
      </c>
      <c r="BX152" s="181" t="str">
        <f t="shared" ca="1" si="100"/>
        <v>5.74779751907508+4.7170955178821i</v>
      </c>
      <c r="BY152" s="181" t="str">
        <f t="shared" ca="1" si="101"/>
        <v>6.18247651631197-4.13099873763718i</v>
      </c>
      <c r="BZ152" s="181" t="str">
        <f t="shared" ca="1" si="102"/>
        <v>-2.15844111873329-7.11542678846957i</v>
      </c>
      <c r="CA152" s="181" t="str">
        <f t="shared" ca="1" si="103"/>
        <v>-7.43560128336028-1.82174936146652E-13i</v>
      </c>
      <c r="CB152" s="181" t="str">
        <f t="shared" ca="1" si="104"/>
        <v>-2.15844111873293+7.11542678846968i</v>
      </c>
      <c r="CC152" s="181" t="str">
        <f t="shared" ca="1" si="105"/>
        <v>6.18247651631177+4.13099873763749i</v>
      </c>
      <c r="CD152" s="181" t="str">
        <f t="shared" ca="1" si="106"/>
        <v>5.74779751907484-4.71709551788239i</v>
      </c>
      <c r="CE152" s="181" t="str">
        <f t="shared" ca="1" si="107"/>
        <v>-2.84548142081429-6.86959983761134i</v>
      </c>
      <c r="CF152" s="181" t="str">
        <f t="shared" ca="1" si="108"/>
        <v>-7.39979683082433+0.728816374425837i</v>
      </c>
      <c r="CG152" s="181" t="str">
        <f t="shared" ca="1" si="109"/>
        <v>-1.45061384875461+7.29272828966707i</v>
      </c>
      <c r="CH152" s="181" t="str">
        <f t="shared" ca="1" si="110"/>
        <v>6.55761488501136+3.5051181813152i</v>
      </c>
      <c r="CI152" s="181" t="str">
        <f t="shared" ca="1" si="111"/>
        <v>5.25776408966369-5.25776408966321i</v>
      </c>
      <c r="CJ152" s="181" t="str">
        <f t="shared" ca="1" si="112"/>
        <v>-3.50511818131516-6.55761488501138i</v>
      </c>
      <c r="CK152" s="181" t="str">
        <f t="shared" ca="1" si="113"/>
        <v>-7.29272828966707+1.45061384875457i</v>
      </c>
      <c r="CL152" s="181" t="str">
        <f t="shared" ca="1" si="114"/>
        <v>-0.728816374425876+7.39979683082433i</v>
      </c>
      <c r="CM152" s="181" t="str">
        <f t="shared" ca="1" si="115"/>
        <v>6.86959983761132+2.84548142081433i</v>
      </c>
      <c r="CN152" s="181" t="str">
        <f t="shared" ca="1" si="116"/>
        <v>4.71709551788242-5.74779751907481i</v>
      </c>
      <c r="CO152" s="181" t="str">
        <f t="shared" ca="1" si="117"/>
        <v>-4.13099873763745-6.18247651631179i</v>
      </c>
      <c r="CP152" s="181" t="str">
        <f t="shared" ca="1" si="118"/>
        <v>-7.11542678847055+2.15844111873006i</v>
      </c>
      <c r="CQ152" s="181" t="str">
        <f t="shared" ca="1" si="119"/>
        <v>-2.07687803744836E-12+7.43560128336028i</v>
      </c>
      <c r="CR152" s="181" t="str">
        <f t="shared" ca="1" si="120"/>
        <v>7.11542678846935+2.15844111873404i</v>
      </c>
      <c r="CS152" s="181" t="str">
        <f t="shared" ca="1" si="121"/>
        <v>4.13099873763722-6.18247651631195i</v>
      </c>
      <c r="CT152" s="181" t="str">
        <f t="shared" ca="1" si="122"/>
        <v>-4.7170955178833-5.7477975190741i</v>
      </c>
      <c r="CU152" s="181" t="str">
        <f t="shared" ca="1" si="123"/>
        <v>-6.86959983761036+2.84548142081664i</v>
      </c>
      <c r="CV152" s="181" t="str">
        <f t="shared" ca="1" si="124"/>
        <v>0.728816374429104+7.39979683082401i</v>
      </c>
      <c r="CW152" s="181" t="str">
        <f t="shared" ca="1" si="125"/>
        <v>7.29272828966655+1.4506138487572i</v>
      </c>
      <c r="CX152" s="181" t="str">
        <f t="shared" ca="1" si="126"/>
        <v>3.50511818131687-6.55761488501047i</v>
      </c>
      <c r="CY152" s="181" t="str">
        <f t="shared" ca="1" si="127"/>
        <v>-5.25776408966292-5.25776408966398i</v>
      </c>
      <c r="CZ152" s="181" t="str">
        <f t="shared" ca="1" si="128"/>
        <v>-6.55761488501124+3.50511818131545i</v>
      </c>
      <c r="DA152" s="181" t="str">
        <f t="shared" ca="1" si="129"/>
        <v>1.45061384875561+7.29272828966687i</v>
      </c>
      <c r="DB152" s="181" t="str">
        <f t="shared" ca="1" si="130"/>
        <v>7.39979683082457+0.728816374423345i</v>
      </c>
      <c r="DC152" s="181" t="str">
        <f t="shared" ca="1" si="131"/>
        <v>2.84548142081129-6.86959983761258i</v>
      </c>
      <c r="DD152" s="181" t="str">
        <f t="shared" ca="1" si="132"/>
        <v>-5.74779751907307-4.71709551788454i</v>
      </c>
      <c r="DE152" s="181" t="str">
        <f t="shared" ca="1" si="133"/>
        <v>-6.18247651631284+4.13099873763588i</v>
      </c>
      <c r="DF152" s="181" t="str">
        <f t="shared" ca="1" si="134"/>
        <v>2.15844111873249+7.11542678846981i</v>
      </c>
      <c r="DG152" s="181" t="str">
        <f t="shared" ca="1" si="135"/>
        <v>7.43560128336028-4.66401342686039E-13i</v>
      </c>
      <c r="DH152" s="181" t="str">
        <f t="shared" ca="1" si="136"/>
        <v>2.1584411187316-7.11542678847008i</v>
      </c>
      <c r="DI152" s="181" t="str">
        <f t="shared" ca="1" si="137"/>
        <v>-6.18247651631336-4.1309987376351i</v>
      </c>
      <c r="DJ152" s="181" t="str">
        <f t="shared" ca="1" si="138"/>
        <v>-5.74779751907248+4.71709551788526i</v>
      </c>
      <c r="DK152" s="181" t="str">
        <f t="shared" ca="1" si="139"/>
        <v>2.84548142081216+6.86959983761222i</v>
      </c>
      <c r="DL152" s="181" t="str">
        <f t="shared" ca="1" si="140"/>
        <v>7.39979683082448-0.728816374424273i</v>
      </c>
      <c r="DM152" s="181" t="str">
        <f t="shared" ca="1" si="141"/>
        <v>1.4506138487548-7.29272828966703i</v>
      </c>
      <c r="DN152" s="181" t="str">
        <f t="shared" ca="1" si="142"/>
        <v>-6.55761488501167-3.50511818131463i</v>
      </c>
      <c r="DO152" s="181" t="str">
        <f t="shared" ca="1" si="143"/>
        <v>-5.25776408966225+5.25776408966464i</v>
      </c>
      <c r="DP152" s="181" t="str">
        <f t="shared" ca="1" si="144"/>
        <v>3.50511818131779+6.55761488500999i</v>
      </c>
      <c r="DQ152" s="181" t="str">
        <f t="shared" ca="1" si="145"/>
        <v>7.29272828966781-1.45061384875086i</v>
      </c>
      <c r="DR152" s="181" t="str">
        <f t="shared" ca="1" si="146"/>
        <v>0.72881637442828-7.39979683082409i</v>
      </c>
      <c r="DS152" s="181" t="str">
        <f t="shared" ca="1" si="147"/>
        <v>-6.86959983761072-2.84548142081578i</v>
      </c>
      <c r="DT152" s="181" t="str">
        <f t="shared" ca="1" si="148"/>
        <v>-4.71709551788258+5.74779751907468i</v>
      </c>
      <c r="DU152" s="181" t="str">
        <f t="shared" ca="1" si="149"/>
        <v>4.13099873763808+6.18247651631137i</v>
      </c>
      <c r="DV152" s="181" t="str">
        <f t="shared" ca="1" si="150"/>
        <v>7.11542678846907-2.15844111873493i</v>
      </c>
      <c r="DW152" s="181" t="str">
        <f t="shared" ca="1" si="151"/>
        <v>-3.11534697237844E-12-7.43560128336028i</v>
      </c>
      <c r="DX152" s="181" t="str">
        <f t="shared" ca="1" si="152"/>
        <v>-7.11542678846868-2.15844111873625i</v>
      </c>
      <c r="DY152" s="181" t="str">
        <f t="shared" ca="1" si="153"/>
        <v>-4.13099873763922+6.18247651631061i</v>
      </c>
      <c r="DZ152" s="181" t="str">
        <f t="shared" ca="1" si="154"/>
        <v>4.71709551788152+5.74779751907556i</v>
      </c>
      <c r="EA152" s="181" t="str">
        <f t="shared" ca="1" si="155"/>
        <v>6.86959983761125-2.8454814208145i</v>
      </c>
      <c r="EB152" s="181" t="str">
        <f t="shared" ca="1" si="156"/>
        <v>-0.728816374426909-7.39979683082422i</v>
      </c>
      <c r="EC152" s="181" t="str">
        <f t="shared" ca="1" si="157"/>
        <v>-7.29272828966754-1.45061384875221i</v>
      </c>
      <c r="ED152" s="181" t="str">
        <f t="shared" ca="1" si="158"/>
        <v>-3.50511818131248+6.55761488501282i</v>
      </c>
      <c r="EE152" s="181" t="str">
        <f t="shared" ca="1" si="159"/>
        <v>5.25776408966128+5.25776408966562i</v>
      </c>
      <c r="EF152" s="181" t="str">
        <f t="shared" ca="1" si="160"/>
        <v>6.55761488501232-3.50511818131342i</v>
      </c>
      <c r="EG152" s="181" t="str">
        <f t="shared" ca="1" si="161"/>
        <v>-1.45061384875345-7.2927282896673i</v>
      </c>
      <c r="EH152" s="181" t="str">
        <f t="shared" ca="1" si="162"/>
        <v>-7.39979683082435-0.728816374425644i</v>
      </c>
      <c r="EI152" s="181" t="str">
        <f t="shared" ca="1" si="163"/>
        <v>-2.84548142081352+6.86959983761165i</v>
      </c>
      <c r="EJ152" s="181" t="str">
        <f t="shared" ca="1" si="164"/>
        <v>5.74779751907636+4.71709551788053i</v>
      </c>
      <c r="EK152" s="181" t="str">
        <f t="shared" ca="1" si="165"/>
        <v>6.18247651631002-4.1309987376401i</v>
      </c>
      <c r="EL152" s="181" t="str">
        <f t="shared" ca="1" si="166"/>
        <v>-2.15844111873039-7.11542678847045i</v>
      </c>
      <c r="EM152" s="181" t="str">
        <f t="shared" ca="1" si="167"/>
        <v>-7.43560128336028-1.84367736610534E-12i</v>
      </c>
      <c r="EN152" s="181"/>
      <c r="EO152" s="181"/>
      <c r="EP152" s="181"/>
    </row>
    <row r="153" spans="1:146" ht="16" thickBot="1">
      <c r="A153" s="215">
        <f t="shared" si="168"/>
        <v>1.0351562500000005E-3</v>
      </c>
      <c r="B153" s="214">
        <v>53</v>
      </c>
      <c r="C153" s="188">
        <f t="shared" si="169"/>
        <v>10600</v>
      </c>
      <c r="D153" s="187">
        <f t="shared" si="170"/>
        <v>66601.764256103619</v>
      </c>
      <c r="E153" s="187" t="str">
        <f t="shared" si="171"/>
        <v>66601.7642561036i</v>
      </c>
      <c r="F153" s="187" t="e">
        <f t="shared" si="177"/>
        <v>#REF!</v>
      </c>
      <c r="G153" s="187" t="str">
        <f t="shared" si="178"/>
        <v>-5.00718579310011+0.394599330083178i</v>
      </c>
      <c r="H153" s="187" t="e">
        <f t="shared" si="179"/>
        <v>#REF!</v>
      </c>
      <c r="I153" s="187" t="e">
        <f t="shared" si="174"/>
        <v>#REF!</v>
      </c>
      <c r="J153" s="213" t="str">
        <f ca="1">IMPRODUCT(1/N_FFT2,BP100)</f>
        <v>-0.0377776927055837-0.0044489418612216i</v>
      </c>
      <c r="K153" s="212" t="e">
        <f t="shared" si="175"/>
        <v>#REF!</v>
      </c>
      <c r="N153" s="204">
        <f t="shared" ca="1" si="176"/>
        <v>7.5696803470059386</v>
      </c>
      <c r="O153" s="181">
        <f t="shared" ca="1" si="39"/>
        <v>-7.4303196529940614</v>
      </c>
      <c r="P153" s="181" t="str">
        <f t="shared" ca="1" si="40"/>
        <v>-1.98176104357+7.16116424276515i</v>
      </c>
      <c r="Q153" s="181" t="str">
        <f t="shared" ca="1" si="41"/>
        <v>6.37319774782031+3.81994772383705i</v>
      </c>
      <c r="R153" s="181" t="str">
        <f t="shared" ca="1" si="42"/>
        <v>5.38138733407791-5.12350666109605i</v>
      </c>
      <c r="S153" s="181" t="str">
        <f t="shared" ca="1" si="43"/>
        <v>-3.50262843799544-6.55295690288098i</v>
      </c>
      <c r="T153" s="181" t="str">
        <f t="shared" ca="1" si="44"/>
        <v>-7.24977871229344+1.62799225073297i</v>
      </c>
      <c r="U153" s="181" t="str">
        <f t="shared" ca="1" si="45"/>
        <v>-0.364588504881747+7.42136950756246i</v>
      </c>
      <c r="V153" s="181" t="str">
        <f t="shared" ca="1" si="46"/>
        <v>7.05529790133214+2.33075560047124i</v>
      </c>
      <c r="W153" s="181" t="str">
        <f t="shared" ca="1" si="47"/>
        <v>4.12806442102398-6.178085001159i</v>
      </c>
      <c r="X153" s="181" t="str">
        <f t="shared" ca="1" si="48"/>
        <v>-4.85328301180137-5.62630377361817i</v>
      </c>
      <c r="Y153" s="181" t="str">
        <f t="shared" ca="1" si="49"/>
        <v>-6.71692941079145+3.17687101345248i</v>
      </c>
      <c r="Z153" s="181" t="str">
        <f t="shared" ca="1" si="50"/>
        <v>1.27030148196893+7.32092782989816i</v>
      </c>
      <c r="AA153" s="181" t="str">
        <f t="shared" ca="1" si="51"/>
        <v>7.39454063295196+0.728298684120895i</v>
      </c>
      <c r="AB153" s="181" t="str">
        <f t="shared" ca="1" si="52"/>
        <v>2.674135162981-6.93243472928367i</v>
      </c>
      <c r="AC153" s="181" t="str">
        <f t="shared" ca="1" si="53"/>
        <v>-5.96808870659334-4.42623624944521i</v>
      </c>
      <c r="AD153" s="181" t="str">
        <f t="shared" ca="1" si="54"/>
        <v>-5.85766595456143+4.57136737863429i</v>
      </c>
      <c r="AE153" s="181" t="str">
        <f t="shared" ca="1" si="55"/>
        <v>2.84346022837769+6.86472024741752i</v>
      </c>
      <c r="AF153" s="181" t="str">
        <f t="shared" ca="1" si="56"/>
        <v>7.3744401911232-0.90955044566897i</v>
      </c>
      <c r="AG153" s="181" t="str">
        <f t="shared" ca="1" si="57"/>
        <v>1.09025432803903-7.34989766227136i</v>
      </c>
      <c r="AH153" s="181" t="str">
        <f t="shared" ca="1" si="58"/>
        <v>-6.79287071476269-3.01107249965676i</v>
      </c>
      <c r="AI153" s="181" t="str">
        <f t="shared" ca="1" si="59"/>
        <v>-4.71374488704844+5.74371476359111i</v>
      </c>
      <c r="AJ153" s="181" t="str">
        <f t="shared" ca="1" si="60"/>
        <v>4.27843892104699+6.07491650514968i</v>
      </c>
      <c r="AK153" s="181" t="str">
        <f t="shared" ca="1" si="61"/>
        <v>6.99597337168937-2.50319929855435i</v>
      </c>
      <c r="AL153" s="181" t="str">
        <f t="shared" ca="1" si="62"/>
        <v>-0.546608222678207-7.41018688000312i</v>
      </c>
      <c r="AM153" s="181" t="str">
        <f t="shared" ca="1" si="63"/>
        <v>-7.28754814434746-1.44958345378515i</v>
      </c>
      <c r="AN153" s="181" t="str">
        <f t="shared" ca="1" si="64"/>
        <v>-3.34075589894136+6.63694207970495i</v>
      </c>
      <c r="AO153" s="181" t="str">
        <f t="shared" ca="1" si="65"/>
        <v>5.50550370863293+4.98989770034405i</v>
      </c>
      <c r="AP153" s="181" t="str">
        <f t="shared" ca="1" si="66"/>
        <v>6.27753204977718-3.97520332935186i</v>
      </c>
      <c r="AQ153" s="181" t="str">
        <f t="shared" ca="1" si="67"/>
        <v>-2.15690794236712-7.11037258333369i</v>
      </c>
      <c r="AR153" s="181" t="str">
        <f t="shared" ca="1" si="68"/>
        <v>-2.15690794236712-7.11037258333369i</v>
      </c>
      <c r="AS153" s="181" t="str">
        <f t="shared" ca="1" si="69"/>
        <v>-1.80542040602334+7.20764228462986i</v>
      </c>
      <c r="AT153" s="181" t="str">
        <f t="shared" ca="1" si="70"/>
        <v>6.46502446984939+3.66239112465045i</v>
      </c>
      <c r="AU153" s="181" t="str">
        <f t="shared" ca="1" si="71"/>
        <v>5.25402941301556-5.25402941301599i</v>
      </c>
      <c r="AV153" s="181" t="str">
        <f t="shared" ca="1" si="72"/>
        <v>-3.66239112465031-6.46502446984947i</v>
      </c>
      <c r="AW153" s="181" t="str">
        <f t="shared" ca="1" si="73"/>
        <v>-7.2076422846299+1.80542040602317i</v>
      </c>
      <c r="AX153" s="181" t="str">
        <f t="shared" ca="1" si="74"/>
        <v>-0.182349172602644+7.42808177963334i</v>
      </c>
      <c r="AY153" s="181" t="str">
        <f t="shared" ca="1" si="75"/>
        <v>7.11037258333386+2.15690794236657i</v>
      </c>
      <c r="AZ153" s="181" t="str">
        <f t="shared" ca="1" si="76"/>
        <v>3.975203329352-6.27753204977709i</v>
      </c>
      <c r="BA153" s="181" t="str">
        <f t="shared" ca="1" si="77"/>
        <v>-4.98989770034393-5.50550370863304i</v>
      </c>
      <c r="BB153" s="181" t="str">
        <f t="shared" ca="1" si="78"/>
        <v>-6.636942079705+3.34075589894125i</v>
      </c>
      <c r="BC153" s="181" t="str">
        <f t="shared" ca="1" si="79"/>
        <v>1.44958345378501+7.28754814434749i</v>
      </c>
      <c r="BD153" s="181" t="str">
        <f t="shared" ca="1" si="80"/>
        <v>7.41018688000311+0.546608222678323i</v>
      </c>
      <c r="BE153" s="181" t="str">
        <f t="shared" ca="1" si="81"/>
        <v>2.50319929855449-6.99597337168933i</v>
      </c>
      <c r="BF153" s="181" t="str">
        <f t="shared" ca="1" si="82"/>
        <v>-6.07491650514959-4.27843892104713i</v>
      </c>
      <c r="BG153" s="181" t="str">
        <f t="shared" ca="1" si="83"/>
        <v>-5.7437147635912+4.71374488704833i</v>
      </c>
      <c r="BH153" s="181" t="str">
        <f t="shared" ca="1" si="84"/>
        <v>3.01107249965662+6.79287071476276i</v>
      </c>
      <c r="BI153" s="181" t="str">
        <f t="shared" ca="1" si="85"/>
        <v>7.34989766227138-1.09025432803889i</v>
      </c>
      <c r="BJ153" s="181" t="str">
        <f t="shared" ca="1" si="86"/>
        <v>0.909550445669134-7.37444019112318i</v>
      </c>
      <c r="BK153" s="181" t="str">
        <f t="shared" ca="1" si="87"/>
        <v>-6.86472024741746-2.84346022837785i</v>
      </c>
      <c r="BL153" s="181" t="str">
        <f t="shared" ca="1" si="88"/>
        <v>-4.57136737863381+5.8576659545618i</v>
      </c>
      <c r="BM153" s="181" t="str">
        <f t="shared" ca="1" si="89"/>
        <v>4.42623624944512+5.96808870659341i</v>
      </c>
      <c r="BN153" s="181" t="str">
        <f t="shared" ca="1" si="90"/>
        <v>6.93243472928374-2.67413516298082i</v>
      </c>
      <c r="BO153" s="181" t="str">
        <f t="shared" ca="1" si="91"/>
        <v>-0.72829868412074-7.39454063295197i</v>
      </c>
      <c r="BP153" s="181" t="str">
        <f t="shared" ca="1" si="92"/>
        <v>-7.32092782989826-1.27030148196834i</v>
      </c>
      <c r="BQ153" s="181" t="str">
        <f t="shared" ca="1" si="93"/>
        <v>-3.17687101345258+6.7169294107914i</v>
      </c>
      <c r="BR153" s="181" t="str">
        <f t="shared" ca="1" si="94"/>
        <v>5.62630377361805+4.8532830118015i</v>
      </c>
      <c r="BS153" s="181" t="str">
        <f t="shared" ca="1" si="95"/>
        <v>6.17808500115908-4.12806442102386i</v>
      </c>
      <c r="BT153" s="181" t="str">
        <f t="shared" ca="1" si="96"/>
        <v>-2.33075560047092-7.05529790133225i</v>
      </c>
      <c r="BU153" s="181" t="str">
        <f t="shared" ca="1" si="97"/>
        <v>-7.42136950756246+0.364588504881848i</v>
      </c>
      <c r="BV153" s="181" t="str">
        <f t="shared" ca="1" si="98"/>
        <v>-1.62799225073298+7.24977871229344i</v>
      </c>
      <c r="BW153" s="181" t="str">
        <f t="shared" ca="1" si="99"/>
        <v>6.55295690288087+3.50262843799563i</v>
      </c>
      <c r="BX153" s="181" t="str">
        <f t="shared" ca="1" si="100"/>
        <v>5.12350666109636-5.38138733407762i</v>
      </c>
      <c r="BY153" s="181" t="str">
        <f t="shared" ca="1" si="101"/>
        <v>-3.81994772383722-6.37319774782021i</v>
      </c>
      <c r="BZ153" s="181" t="str">
        <f t="shared" ca="1" si="102"/>
        <v>-7.16116424276515+1.98176104357i</v>
      </c>
      <c r="CA153" s="181" t="str">
        <f t="shared" ca="1" si="103"/>
        <v>-1.16506014467837E-13+7.43031965299406i</v>
      </c>
      <c r="CB153" s="181" t="str">
        <f t="shared" ca="1" si="104"/>
        <v>7.16116424276506+1.98176104357033i</v>
      </c>
      <c r="CC153" s="181" t="str">
        <f t="shared" ca="1" si="105"/>
        <v>3.81994772383688-6.37319774782042i</v>
      </c>
      <c r="CD153" s="181" t="str">
        <f t="shared" ca="1" si="106"/>
        <v>-5.12350666109612-5.38138733407785i</v>
      </c>
      <c r="CE153" s="181" t="str">
        <f t="shared" ca="1" si="107"/>
        <v>-6.55295690288103+3.50262843799533i</v>
      </c>
      <c r="CF153" s="181" t="str">
        <f t="shared" ca="1" si="108"/>
        <v>1.62799225073265+7.24977871229352i</v>
      </c>
      <c r="CG153" s="181" t="str">
        <f t="shared" ca="1" si="109"/>
        <v>7.42136950756247+0.364588504881448i</v>
      </c>
      <c r="CH153" s="181" t="str">
        <f t="shared" ca="1" si="110"/>
        <v>2.33075560047113-7.05529790133217i</v>
      </c>
      <c r="CI153" s="181" t="str">
        <f t="shared" ca="1" si="111"/>
        <v>-6.17808500115889-4.12806442102413i</v>
      </c>
      <c r="CJ153" s="181" t="str">
        <f t="shared" ca="1" si="112"/>
        <v>-5.62630377361827+4.85328301180125i</v>
      </c>
      <c r="CK153" s="181" t="str">
        <f t="shared" ca="1" si="113"/>
        <v>3.17687101345303+6.71692941079119i</v>
      </c>
      <c r="CL153" s="181" t="str">
        <f t="shared" ca="1" si="114"/>
        <v>7.32092782989819-1.27030148196873i</v>
      </c>
      <c r="CM153" s="181" t="str">
        <f t="shared" ca="1" si="115"/>
        <v>0.728298684121076-7.39454063295194i</v>
      </c>
      <c r="CN153" s="181" t="str">
        <f t="shared" ca="1" si="116"/>
        <v>-6.93243472928415-2.67413516297976i</v>
      </c>
      <c r="CO153" s="181" t="str">
        <f t="shared" ca="1" si="117"/>
        <v>-4.42623624944412+5.96808870659415i</v>
      </c>
      <c r="CP153" s="181" t="str">
        <f t="shared" ca="1" si="118"/>
        <v>4.57136737863471+5.8576659545611i</v>
      </c>
      <c r="CQ153" s="181" t="str">
        <f t="shared" ca="1" si="119"/>
        <v>6.8647202474173-2.84346022837822i</v>
      </c>
      <c r="CR153" s="181" t="str">
        <f t="shared" ca="1" si="120"/>
        <v>-0.909550445669587-7.37444019112312i</v>
      </c>
      <c r="CS153" s="181" t="str">
        <f t="shared" ca="1" si="121"/>
        <v>-7.34989766227145-1.09025432803839i</v>
      </c>
      <c r="CT153" s="181" t="str">
        <f t="shared" ca="1" si="122"/>
        <v>-3.01107249965624+6.79287071476292i</v>
      </c>
      <c r="CU153" s="181" t="str">
        <f t="shared" ca="1" si="123"/>
        <v>5.74371476359102+4.71374488704855i</v>
      </c>
      <c r="CV153" s="181" t="str">
        <f t="shared" ca="1" si="124"/>
        <v>6.07491650514975-4.2784389210469i</v>
      </c>
      <c r="CW153" s="181" t="str">
        <f t="shared" ca="1" si="125"/>
        <v>-2.50319929855417-6.99597337168944i</v>
      </c>
      <c r="CX153" s="181" t="str">
        <f t="shared" ca="1" si="126"/>
        <v>-7.41018688000313+0.546608222678039i</v>
      </c>
      <c r="CY153" s="181" t="str">
        <f t="shared" ca="1" si="127"/>
        <v>-1.44958345378602+7.28754814434728i</v>
      </c>
      <c r="CZ153" s="181" t="str">
        <f t="shared" ca="1" si="128"/>
        <v>6.63694207970452+3.34075589894222i</v>
      </c>
      <c r="DA153" s="181" t="str">
        <f t="shared" ca="1" si="129"/>
        <v>4.98989770034473-5.50550370863232i</v>
      </c>
      <c r="DB153" s="181" t="str">
        <f t="shared" ca="1" si="130"/>
        <v>-3.97520332935114-6.27753204977764i</v>
      </c>
      <c r="DC153" s="181" t="str">
        <f t="shared" ca="1" si="131"/>
        <v>-7.11037258333415+2.15690794236559i</v>
      </c>
      <c r="DD153" s="181" t="str">
        <f t="shared" ca="1" si="132"/>
        <v>0.182349172600827+7.42808177963339i</v>
      </c>
      <c r="DE153" s="181" t="str">
        <f t="shared" ca="1" si="133"/>
        <v>7.20764228462945+1.80542040602493i</v>
      </c>
      <c r="DF153" s="181" t="str">
        <f t="shared" ca="1" si="134"/>
        <v>3.66239112465184-6.4650244698486i</v>
      </c>
      <c r="DG153" s="181" t="str">
        <f t="shared" ca="1" si="135"/>
        <v>-5.25402941301427-5.25402941301728i</v>
      </c>
      <c r="DH153" s="181" t="str">
        <f t="shared" ca="1" si="136"/>
        <v>-6.46502446985065+3.66239112464823i</v>
      </c>
      <c r="DI153" s="181" t="str">
        <f t="shared" ca="1" si="137"/>
        <v>1.80542040602091+7.20764228463047i</v>
      </c>
      <c r="DJ153" s="181" t="str">
        <f t="shared" ca="1" si="138"/>
        <v>7.42808177963329+0.182349172604977i</v>
      </c>
      <c r="DK153" s="181" t="str">
        <f t="shared" ca="1" si="139"/>
        <v>2.15690794236946-7.11037258333298i</v>
      </c>
      <c r="DL153" s="181" t="str">
        <f t="shared" ca="1" si="140"/>
        <v>-6.27753204977536-3.97520332935474i</v>
      </c>
      <c r="DM153" s="181" t="str">
        <f t="shared" ca="1" si="141"/>
        <v>-5.50550370863517+4.98989770034157i</v>
      </c>
      <c r="DN153" s="181" t="str">
        <f t="shared" ca="1" si="142"/>
        <v>3.34075589893842+6.63694207970643i</v>
      </c>
      <c r="DO153" s="181" t="str">
        <f t="shared" ca="1" si="143"/>
        <v>7.28754814434809-1.44958345378194i</v>
      </c>
      <c r="DP153" s="181" t="str">
        <f t="shared" ca="1" si="144"/>
        <v>0.546608222682178-7.41018688000283i</v>
      </c>
      <c r="DQ153" s="181" t="str">
        <f t="shared" ca="1" si="145"/>
        <v>-6.99597337169053-2.50319929855111i</v>
      </c>
      <c r="DR153" s="181" t="str">
        <f t="shared" ca="1" si="146"/>
        <v>-4.27843892104416+6.07491650515168i</v>
      </c>
      <c r="DS153" s="181" t="str">
        <f t="shared" ca="1" si="147"/>
        <v>4.71374488705114+5.7437147635889i</v>
      </c>
      <c r="DT153" s="181" t="str">
        <f t="shared" ca="1" si="148"/>
        <v>6.79287071476165-3.01107249965911i</v>
      </c>
      <c r="DU153" s="181" t="str">
        <f t="shared" ca="1" si="149"/>
        <v>-1.09025432804159-7.34989766227098i</v>
      </c>
      <c r="DV153" s="181" t="str">
        <f t="shared" ca="1" si="150"/>
        <v>-7.37444019112352-0.90955044566637i</v>
      </c>
      <c r="DW153" s="181" t="str">
        <f t="shared" ca="1" si="151"/>
        <v>-2.84346022837523+6.86472024741854i</v>
      </c>
      <c r="DX153" s="181" t="str">
        <f t="shared" ca="1" si="152"/>
        <v>5.85766595456309+4.57136737863216i</v>
      </c>
      <c r="DY153" s="181" t="str">
        <f t="shared" ca="1" si="153"/>
        <v>5.96808870659216-4.42623624944681i</v>
      </c>
      <c r="DZ153" s="181" t="str">
        <f t="shared" ca="1" si="154"/>
        <v>-2.67413516298288-6.93243472928295i</v>
      </c>
      <c r="EA153" s="181" t="str">
        <f t="shared" ca="1" si="155"/>
        <v>-7.39454063295178+0.728298684122725i</v>
      </c>
      <c r="EB153" s="181" t="str">
        <f t="shared" ca="1" si="156"/>
        <v>-1.2703014819671+7.32092782989848i</v>
      </c>
      <c r="EC153" s="181" t="str">
        <f t="shared" ca="1" si="157"/>
        <v>6.71692941079194+3.17687101345144i</v>
      </c>
      <c r="ED153" s="181" t="str">
        <f t="shared" ca="1" si="158"/>
        <v>4.85328301180048-5.62630377361894i</v>
      </c>
      <c r="EE153" s="181" t="str">
        <f t="shared" ca="1" si="159"/>
        <v>-4.12806442102499-6.17808500115832i</v>
      </c>
      <c r="EF153" s="181" t="str">
        <f t="shared" ca="1" si="160"/>
        <v>-7.05529790133183+2.33075560047221i</v>
      </c>
      <c r="EG153" s="181" t="str">
        <f t="shared" ca="1" si="161"/>
        <v>0.364588504882575+7.42136950756242i</v>
      </c>
      <c r="EH153" s="181" t="str">
        <f t="shared" ca="1" si="162"/>
        <v>7.24977871229355+1.62799225073248i</v>
      </c>
      <c r="EI153" s="181" t="str">
        <f t="shared" ca="1" si="163"/>
        <v>3.50262843799517-6.55295690288112i</v>
      </c>
      <c r="EJ153" s="181" t="str">
        <f t="shared" ca="1" si="164"/>
        <v>-5.38138733407805-5.12350666109591i</v>
      </c>
      <c r="EK153" s="181" t="str">
        <f t="shared" ca="1" si="165"/>
        <v>-6.37319774782027+3.81994772383712i</v>
      </c>
      <c r="EL153" s="181" t="str">
        <f t="shared" ca="1" si="166"/>
        <v>1.98176104356989+7.16116424276518i</v>
      </c>
      <c r="EM153" s="181" t="str">
        <f t="shared" ca="1" si="167"/>
        <v>7.43031965299406+2.33012028935674E-13i</v>
      </c>
      <c r="EN153" s="181"/>
      <c r="EO153" s="181"/>
      <c r="EP153" s="181"/>
    </row>
    <row r="154" spans="1:146" ht="16" thickBot="1">
      <c r="A154" s="215">
        <f t="shared" si="168"/>
        <v>1.0546875000000005E-3</v>
      </c>
      <c r="B154" s="214">
        <v>54</v>
      </c>
      <c r="C154" s="188">
        <f t="shared" si="169"/>
        <v>10800</v>
      </c>
      <c r="D154" s="187">
        <f t="shared" si="170"/>
        <v>67858.401317539538</v>
      </c>
      <c r="E154" s="187" t="str">
        <f t="shared" si="171"/>
        <v>67858.4013175395i</v>
      </c>
      <c r="F154" s="187" t="e">
        <f t="shared" si="177"/>
        <v>#REF!</v>
      </c>
      <c r="G154" s="187" t="str">
        <f t="shared" si="178"/>
        <v>-5.01343970133698+0.448859104165886i</v>
      </c>
      <c r="H154" s="187" t="e">
        <f t="shared" si="179"/>
        <v>#REF!</v>
      </c>
      <c r="I154" s="187" t="e">
        <f t="shared" si="174"/>
        <v>#REF!</v>
      </c>
      <c r="J154" s="213" t="str">
        <f ca="1">IMPRODUCT(1/N_FFT2,BQ100)</f>
        <v>0.0202675673945059+0.000310051862963904i</v>
      </c>
      <c r="K154" s="212" t="e">
        <f t="shared" si="175"/>
        <v>#REF!</v>
      </c>
      <c r="N154" s="204">
        <f t="shared" ca="1" si="176"/>
        <v>7.5760327356355726</v>
      </c>
      <c r="O154" s="181">
        <f t="shared" ca="1" si="39"/>
        <v>-7.4239672643644274</v>
      </c>
      <c r="P154" s="181" t="str">
        <f t="shared" ca="1" si="40"/>
        <v>-1.80387690149124+7.20148026912669i</v>
      </c>
      <c r="Q154" s="181" t="str">
        <f t="shared" ca="1" si="41"/>
        <v>6.54735459626908+3.49963394272441i</v>
      </c>
      <c r="R154" s="181" t="str">
        <f t="shared" ca="1" si="42"/>
        <v>4.98563169687506-5.50079689912919i</v>
      </c>
      <c r="S154" s="181" t="str">
        <f t="shared" ca="1" si="43"/>
        <v>-4.12453522299287-6.17280318304786i</v>
      </c>
      <c r="T154" s="181" t="str">
        <f t="shared" ca="1" si="44"/>
        <v>-6.98999231787535+2.50105924328037i</v>
      </c>
      <c r="U154" s="181" t="str">
        <f t="shared" ca="1" si="45"/>
        <v>0.727676041153241+7.38821883280985i</v>
      </c>
      <c r="V154" s="181" t="str">
        <f t="shared" ca="1" si="46"/>
        <v>7.34361402865679+1.08932223904125i</v>
      </c>
      <c r="W154" s="181" t="str">
        <f t="shared" ca="1" si="47"/>
        <v>2.84102927449272-6.85885140558024i</v>
      </c>
      <c r="X154" s="181" t="str">
        <f t="shared" ca="1" si="48"/>
        <v>-5.96298642020306-4.42245213595676i</v>
      </c>
      <c r="Y154" s="181" t="str">
        <f t="shared" ca="1" si="49"/>
        <v>-5.73880430077665+4.70971497436331i</v>
      </c>
      <c r="Z154" s="181" t="str">
        <f t="shared" ca="1" si="50"/>
        <v>3.17415501733846+6.71118691948449i</v>
      </c>
      <c r="AA154" s="181" t="str">
        <f t="shared" ca="1" si="51"/>
        <v>7.28131781508411-1.44834416424185i</v>
      </c>
      <c r="AB154" s="181" t="str">
        <f t="shared" ca="1" si="52"/>
        <v>0.364276807945408-7.41502477066312i</v>
      </c>
      <c r="AC154" s="181" t="str">
        <f t="shared" ca="1" si="53"/>
        <v>-7.10429372642579-2.15506394128385i</v>
      </c>
      <c r="AD154" s="181" t="str">
        <f t="shared" ca="1" si="54"/>
        <v>-3.81668194341046+6.36774912235079i</v>
      </c>
      <c r="AE154" s="181" t="str">
        <f t="shared" ca="1" si="55"/>
        <v>5.249537595939+5.24953759593905i</v>
      </c>
      <c r="AF154" s="181" t="str">
        <f t="shared" ca="1" si="56"/>
        <v>6.36774912235081-3.81668194341041i</v>
      </c>
      <c r="AG154" s="181" t="str">
        <f t="shared" ca="1" si="57"/>
        <v>-2.15506394128377-7.10429372642581i</v>
      </c>
      <c r="AH154" s="181" t="str">
        <f t="shared" ca="1" si="58"/>
        <v>-7.41502477066313+0.364276807945356i</v>
      </c>
      <c r="AI154" s="181" t="str">
        <f t="shared" ca="1" si="59"/>
        <v>-1.44834416424191+7.28131781508409i</v>
      </c>
      <c r="AJ154" s="181" t="str">
        <f t="shared" ca="1" si="60"/>
        <v>6.71118691948447+3.17415501733851i</v>
      </c>
      <c r="AK154" s="181" t="str">
        <f t="shared" ca="1" si="61"/>
        <v>4.70971497436336-5.73880430077661i</v>
      </c>
      <c r="AL154" s="181" t="str">
        <f t="shared" ca="1" si="62"/>
        <v>-4.4224521359567-5.96298642020311i</v>
      </c>
      <c r="AM154" s="181" t="str">
        <f t="shared" ca="1" si="63"/>
        <v>-6.85885140557998+2.84102927449334i</v>
      </c>
      <c r="AN154" s="181" t="str">
        <f t="shared" ca="1" si="64"/>
        <v>1.08932223904165+7.34361402865673i</v>
      </c>
      <c r="AO154" s="181" t="str">
        <f t="shared" ca="1" si="65"/>
        <v>7.38821883280982+0.727676041153594i</v>
      </c>
      <c r="AP154" s="181" t="str">
        <f t="shared" ca="1" si="66"/>
        <v>2.50105924328065-6.98999231787525i</v>
      </c>
      <c r="AQ154" s="181" t="str">
        <f t="shared" ca="1" si="67"/>
        <v>-6.17280318304774-4.12453522299306i</v>
      </c>
      <c r="AR154" s="181" t="str">
        <f t="shared" ca="1" si="68"/>
        <v>-6.17280318304774-4.12453522299306i</v>
      </c>
      <c r="AS154" s="181" t="str">
        <f t="shared" ca="1" si="69"/>
        <v>3.4996339427243+6.54735459626914i</v>
      </c>
      <c r="AT154" s="181" t="str">
        <f t="shared" ca="1" si="70"/>
        <v>7.20148026912673-1.8038769014911i</v>
      </c>
      <c r="AU154" s="181" t="str">
        <f t="shared" ca="1" si="71"/>
        <v>7.82119210865129E-14-7.42396726436443i</v>
      </c>
      <c r="AV154" s="181" t="str">
        <f t="shared" ca="1" si="72"/>
        <v>-7.20148026912669-1.80387690149126i</v>
      </c>
      <c r="AW154" s="181" t="str">
        <f t="shared" ca="1" si="73"/>
        <v>-3.49963394272438+6.54735459626909i</v>
      </c>
      <c r="AX154" s="181" t="str">
        <f t="shared" ca="1" si="74"/>
        <v>5.50079689912925+4.985631696875i</v>
      </c>
      <c r="AY154" s="181" t="str">
        <f t="shared" ca="1" si="75"/>
        <v>6.17280318304782-4.12453522299293i</v>
      </c>
      <c r="AZ154" s="181" t="str">
        <f t="shared" ca="1" si="76"/>
        <v>-2.5010592432805-6.98999231787531i</v>
      </c>
      <c r="BA154" s="181" t="str">
        <f t="shared" ca="1" si="77"/>
        <v>-7.38821883280983+0.727676041153491i</v>
      </c>
      <c r="BB154" s="181" t="str">
        <f t="shared" ca="1" si="78"/>
        <v>-1.08932223904102+7.34361402865682i</v>
      </c>
      <c r="BC154" s="181" t="str">
        <f t="shared" ca="1" si="79"/>
        <v>6.85885140558021+2.84102927449278i</v>
      </c>
      <c r="BD154" s="181" t="str">
        <f t="shared" ca="1" si="80"/>
        <v>4.42245213595682-5.96298642020302i</v>
      </c>
      <c r="BE154" s="181" t="str">
        <f t="shared" ca="1" si="81"/>
        <v>-4.70971497436324-5.73880430077671i</v>
      </c>
      <c r="BF154" s="181" t="str">
        <f t="shared" ca="1" si="82"/>
        <v>-6.71118691948451+3.17415501733841i</v>
      </c>
      <c r="BG154" s="181" t="str">
        <f t="shared" ca="1" si="83"/>
        <v>1.44834416424178+7.28131781508412i</v>
      </c>
      <c r="BH154" s="181" t="str">
        <f t="shared" ca="1" si="84"/>
        <v>7.41502477066312+0.364276807945486i</v>
      </c>
      <c r="BI154" s="181" t="str">
        <f t="shared" ca="1" si="85"/>
        <v>2.15506394128392-7.10429372642577i</v>
      </c>
      <c r="BJ154" s="181" t="str">
        <f t="shared" ca="1" si="86"/>
        <v>-6.36774912235076-3.8166819434105i</v>
      </c>
      <c r="BK154" s="181" t="str">
        <f t="shared" ca="1" si="87"/>
        <v>-5.24953759593909+5.24953759593897i</v>
      </c>
      <c r="BL154" s="181" t="str">
        <f t="shared" ca="1" si="88"/>
        <v>3.81668194341035+6.36774912235085i</v>
      </c>
      <c r="BM154" s="181" t="str">
        <f t="shared" ca="1" si="89"/>
        <v>7.10429372642582-2.15506394128375i</v>
      </c>
      <c r="BN154" s="181" t="str">
        <f t="shared" ca="1" si="90"/>
        <v>-0.364276807945252-7.41502477066313i</v>
      </c>
      <c r="BO154" s="181" t="str">
        <f t="shared" ca="1" si="91"/>
        <v>-7.28131781508409-1.44834416424196i</v>
      </c>
      <c r="BP154" s="181" t="str">
        <f t="shared" ca="1" si="92"/>
        <v>-3.17415501733853+6.71118691948445i</v>
      </c>
      <c r="BQ154" s="181" t="str">
        <f t="shared" ca="1" si="93"/>
        <v>5.73880430077656+4.70971497436342i</v>
      </c>
      <c r="BR154" s="181" t="str">
        <f t="shared" ca="1" si="94"/>
        <v>5.96298642020313-4.42245213595667i</v>
      </c>
      <c r="BS154" s="181" t="str">
        <f t="shared" ca="1" si="95"/>
        <v>-2.84102927449325-6.85885140558002i</v>
      </c>
      <c r="BT154" s="181" t="str">
        <f t="shared" ca="1" si="96"/>
        <v>-7.34361402865674+1.08932223904157i</v>
      </c>
      <c r="BU154" s="181" t="str">
        <f t="shared" ca="1" si="97"/>
        <v>-0.72767604115362+7.38821883280981i</v>
      </c>
      <c r="BV154" s="181" t="str">
        <f t="shared" ca="1" si="98"/>
        <v>6.98999231787523+2.50105924328072i</v>
      </c>
      <c r="BW154" s="181" t="str">
        <f t="shared" ca="1" si="99"/>
        <v>4.12453522299308-6.17280318304772i</v>
      </c>
      <c r="BX154" s="181" t="str">
        <f t="shared" ca="1" si="100"/>
        <v>-4.98563169687483-5.50079689912941i</v>
      </c>
      <c r="BY154" s="181" t="str">
        <f t="shared" ca="1" si="101"/>
        <v>-6.54735459626918+3.49963394272422i</v>
      </c>
      <c r="BZ154" s="181" t="str">
        <f t="shared" ca="1" si="102"/>
        <v>1.80387690149108+7.20148026912673i</v>
      </c>
      <c r="CA154" s="181" t="str">
        <f t="shared" ca="1" si="103"/>
        <v>7.42396726436443+1.56423842173026E-13i</v>
      </c>
      <c r="CB154" s="181" t="str">
        <f t="shared" ca="1" si="104"/>
        <v>1.80387690149128-7.20148026912668i</v>
      </c>
      <c r="CC154" s="181" t="str">
        <f t="shared" ca="1" si="105"/>
        <v>-6.54735459626903-3.4996339427245i</v>
      </c>
      <c r="CD154" s="181" t="str">
        <f t="shared" ca="1" si="106"/>
        <v>-4.98563169687506+5.50079689912919i</v>
      </c>
      <c r="CE154" s="181" t="str">
        <f t="shared" ca="1" si="107"/>
        <v>4.12453522299291+6.17280318304783i</v>
      </c>
      <c r="CF154" s="181" t="str">
        <f t="shared" ca="1" si="108"/>
        <v>6.98999231787533-2.50105924328042i</v>
      </c>
      <c r="CG154" s="181" t="str">
        <f t="shared" ca="1" si="109"/>
        <v>-0.727676041153414-7.38821883280984i</v>
      </c>
      <c r="CH154" s="181" t="str">
        <f t="shared" ca="1" si="110"/>
        <v>-7.34361402865682-1.08932223904104i</v>
      </c>
      <c r="CI154" s="181" t="str">
        <f t="shared" ca="1" si="111"/>
        <v>-2.84102927449285+6.85885140558018i</v>
      </c>
      <c r="CJ154" s="181" t="str">
        <f t="shared" ca="1" si="112"/>
        <v>5.96298642020344+4.42245213595625i</v>
      </c>
      <c r="CK154" s="181" t="str">
        <f t="shared" ca="1" si="113"/>
        <v>5.73880430077629-4.70971497436376i</v>
      </c>
      <c r="CL154" s="181" t="str">
        <f t="shared" ca="1" si="114"/>
        <v>-3.17415501733835-6.71118691948454i</v>
      </c>
      <c r="CM154" s="181" t="str">
        <f t="shared" ca="1" si="115"/>
        <v>-7.28131781508369+1.44834416424393i</v>
      </c>
      <c r="CN154" s="181" t="str">
        <f t="shared" ca="1" si="116"/>
        <v>-0.364276807944827+7.41502477066315i</v>
      </c>
      <c r="CO154" s="181" t="str">
        <f t="shared" ca="1" si="117"/>
        <v>7.10429372642554+2.15506394128465i</v>
      </c>
      <c r="CP154" s="181" t="str">
        <f t="shared" ca="1" si="118"/>
        <v>3.81668194341252-6.36774912234955i</v>
      </c>
      <c r="CQ154" s="181" t="str">
        <f t="shared" ca="1" si="119"/>
        <v>-5.24953759594152-5.24953759593654i</v>
      </c>
      <c r="CR154" s="181" t="str">
        <f t="shared" ca="1" si="120"/>
        <v>-6.36774912234972+3.81668194341223i</v>
      </c>
      <c r="CS154" s="181" t="str">
        <f t="shared" ca="1" si="121"/>
        <v>2.15506394128433+7.10429372642564i</v>
      </c>
      <c r="CT154" s="181" t="str">
        <f t="shared" ca="1" si="122"/>
        <v>7.41502477066317-0.364276807944489i</v>
      </c>
      <c r="CU154" s="181" t="str">
        <f t="shared" ca="1" si="123"/>
        <v>1.44834416424426-7.28131781508363i</v>
      </c>
      <c r="CV154" s="181" t="str">
        <f t="shared" ca="1" si="124"/>
        <v>-6.71118691948282-3.17415501734198i</v>
      </c>
      <c r="CW154" s="181" t="str">
        <f t="shared" ca="1" si="125"/>
        <v>-4.70971497436173+5.73880430077795i</v>
      </c>
      <c r="CX154" s="181" t="str">
        <f t="shared" ca="1" si="126"/>
        <v>4.42245213595716+5.96298642020276i</v>
      </c>
      <c r="CY154" s="181" t="str">
        <f t="shared" ca="1" si="127"/>
        <v>6.85885140558031-2.84102927449254i</v>
      </c>
      <c r="CZ154" s="181" t="str">
        <f t="shared" ca="1" si="128"/>
        <v>-1.08932223903925-7.34361402865708i</v>
      </c>
      <c r="DA154" s="181" t="str">
        <f t="shared" ca="1" si="129"/>
        <v>-7.38821883280952-0.72767604115669i</v>
      </c>
      <c r="DB154" s="181" t="str">
        <f t="shared" ca="1" si="130"/>
        <v>-2.50105924327797+6.98999231787622i</v>
      </c>
      <c r="DC154" s="181" t="str">
        <f t="shared" ca="1" si="131"/>
        <v>6.17280318304847+4.12453522299196i</v>
      </c>
      <c r="DD154" s="181" t="str">
        <f t="shared" ca="1" si="132"/>
        <v>5.50079689912942-4.98563169687481i</v>
      </c>
      <c r="DE154" s="181" t="str">
        <f t="shared" ca="1" si="133"/>
        <v>-3.4996339427229-6.54735459626988i</v>
      </c>
      <c r="DF154" s="181" t="str">
        <f t="shared" ca="1" si="134"/>
        <v>-7.20148026912748+1.80387690148809i</v>
      </c>
      <c r="DG154" s="181" t="str">
        <f t="shared" ca="1" si="135"/>
        <v>2.77214046256297E-12+7.42396726436443i</v>
      </c>
      <c r="DH154" s="181" t="str">
        <f t="shared" ca="1" si="136"/>
        <v>7.20148026912703+1.80387690148987i</v>
      </c>
      <c r="DI154" s="181" t="str">
        <f t="shared" ca="1" si="137"/>
        <v>3.49963394272453-6.54735459626902i</v>
      </c>
      <c r="DJ154" s="181" t="str">
        <f t="shared" ca="1" si="138"/>
        <v>-5.50079689912812-4.98563169687625i</v>
      </c>
      <c r="DK154" s="181" t="str">
        <f t="shared" ca="1" si="139"/>
        <v>-6.17280318304949+4.12453522299043i</v>
      </c>
      <c r="DL154" s="181" t="str">
        <f t="shared" ca="1" si="140"/>
        <v>2.50105924328319+6.98999231787435i</v>
      </c>
      <c r="DM154" s="181" t="str">
        <f t="shared" ca="1" si="141"/>
        <v>7.3882188328097-0.727676041154753i</v>
      </c>
      <c r="DN154" s="181" t="str">
        <f t="shared" ca="1" si="142"/>
        <v>1.08932223904107-7.34361402865682i</v>
      </c>
      <c r="DO154" s="181" t="str">
        <f t="shared" ca="1" si="143"/>
        <v>-6.85885140557961-2.84102927449424i</v>
      </c>
      <c r="DP154" s="181" t="str">
        <f t="shared" ca="1" si="144"/>
        <v>-4.42245213595873+5.96298642020161i</v>
      </c>
      <c r="DQ154" s="181" t="str">
        <f t="shared" ca="1" si="145"/>
        <v>4.7097149743661+5.73880430077437i</v>
      </c>
      <c r="DR154" s="181" t="str">
        <f t="shared" ca="1" si="146"/>
        <v>6.71118691948361-3.17415501734032i</v>
      </c>
      <c r="DS154" s="181" t="str">
        <f t="shared" ca="1" si="147"/>
        <v>-1.44834416424235-7.28131781508401i</v>
      </c>
      <c r="DT154" s="181" t="str">
        <f t="shared" ca="1" si="148"/>
        <v>-7.41502477066308-0.364276807946432i</v>
      </c>
      <c r="DU154" s="181" t="str">
        <f t="shared" ca="1" si="149"/>
        <v>-2.15506394128609+7.1042937264251i</v>
      </c>
      <c r="DV154" s="181" t="str">
        <f t="shared" ca="1" si="150"/>
        <v>6.36774912235257+3.81668194340747i</v>
      </c>
      <c r="DW154" s="181" t="str">
        <f t="shared" ca="1" si="151"/>
        <v>5.24953759593767-5.24953759594038i</v>
      </c>
      <c r="DX154" s="181" t="str">
        <f t="shared" ca="1" si="152"/>
        <v>-3.81668194341093-6.3677491223505i</v>
      </c>
      <c r="DY154" s="181" t="str">
        <f t="shared" ca="1" si="153"/>
        <v>-7.10429372642608+2.15506394128289i</v>
      </c>
      <c r="DZ154" s="181" t="str">
        <f t="shared" ca="1" si="154"/>
        <v>0.364276807942883+7.41502477066325i</v>
      </c>
      <c r="EA154" s="181" t="str">
        <f t="shared" ca="1" si="155"/>
        <v>7.28131781508332+1.44834416424584i</v>
      </c>
      <c r="EB154" s="181" t="str">
        <f t="shared" ca="1" si="156"/>
        <v>3.17415501733667-6.71118691948534i</v>
      </c>
      <c r="EC154" s="181" t="str">
        <f t="shared" ca="1" si="157"/>
        <v>-5.73880430077693-4.70971497436298i</v>
      </c>
      <c r="ED154" s="181" t="str">
        <f t="shared" ca="1" si="158"/>
        <v>-5.96298642020372+4.42245213595587i</v>
      </c>
      <c r="EE154" s="181" t="str">
        <f t="shared" ca="1" si="159"/>
        <v>2.84102927449115+6.85885140558088i</v>
      </c>
      <c r="EF154" s="181" t="str">
        <f t="shared" ca="1" si="160"/>
        <v>7.34361402865731-1.08932223903776i</v>
      </c>
      <c r="EG154" s="181" t="str">
        <f t="shared" ca="1" si="161"/>
        <v>0.727676041150941-7.38821883281008i</v>
      </c>
      <c r="EH154" s="181" t="str">
        <f t="shared" ca="1" si="162"/>
        <v>-6.98999231787571-2.50105924327938i</v>
      </c>
      <c r="EI154" s="181" t="str">
        <f t="shared" ca="1" si="163"/>
        <v>-4.12453522299321+6.17280318304763i</v>
      </c>
      <c r="EJ154" s="181" t="str">
        <f t="shared" ca="1" si="164"/>
        <v>4.98563169687362+5.50079689913051i</v>
      </c>
      <c r="EK154" s="181" t="str">
        <f t="shared" ca="1" si="165"/>
        <v>6.5473545962706-3.49963394272157i</v>
      </c>
      <c r="EL154" s="181" t="str">
        <f t="shared" ca="1" si="166"/>
        <v>-1.80387690149379-7.20148026912605i</v>
      </c>
      <c r="EM154" s="181" t="str">
        <f t="shared" ca="1" si="167"/>
        <v>-7.42396726436443+1.16416519851413E-12i</v>
      </c>
      <c r="EN154" s="181"/>
      <c r="EO154" s="181"/>
      <c r="EP154" s="181"/>
    </row>
    <row r="155" spans="1:146" ht="16" thickBot="1">
      <c r="A155" s="215">
        <f t="shared" si="168"/>
        <v>1.0742187500000005E-3</v>
      </c>
      <c r="B155" s="214">
        <v>55</v>
      </c>
      <c r="C155" s="188">
        <f t="shared" si="169"/>
        <v>11000</v>
      </c>
      <c r="D155" s="187">
        <f t="shared" si="170"/>
        <v>69115.038378975441</v>
      </c>
      <c r="E155" s="187" t="str">
        <f t="shared" si="171"/>
        <v>69115.0383789754i</v>
      </c>
      <c r="F155" s="187" t="e">
        <f t="shared" si="177"/>
        <v>#REF!</v>
      </c>
      <c r="G155" s="187" t="str">
        <f t="shared" si="178"/>
        <v>-5.01797879730125+0.502830769964272i</v>
      </c>
      <c r="H155" s="187" t="e">
        <f t="shared" si="179"/>
        <v>#REF!</v>
      </c>
      <c r="I155" s="187" t="e">
        <f t="shared" si="174"/>
        <v>#REF!</v>
      </c>
      <c r="J155" s="213" t="str">
        <f ca="1">IMPRODUCT(1/N_FFT2,BR100)</f>
        <v>0.0926757201824816+0.00444962219476609i</v>
      </c>
      <c r="K155" s="212" t="e">
        <f t="shared" si="175"/>
        <v>#REF!</v>
      </c>
      <c r="N155" s="204">
        <f t="shared" ca="1" si="176"/>
        <v>7.5838117070118045</v>
      </c>
      <c r="O155" s="181">
        <f t="shared" ca="1" si="39"/>
        <v>-7.4161882929881955</v>
      </c>
      <c r="P155" s="181" t="str">
        <f t="shared" ca="1" si="40"/>
        <v>-1.6248960522306+7.23599071423538i</v>
      </c>
      <c r="Q155" s="181" t="str">
        <f t="shared" ca="1" si="41"/>
        <v>6.70415481264876+3.17082907850512i</v>
      </c>
      <c r="R155" s="181" t="str">
        <f t="shared" ca="1" si="42"/>
        <v>4.56267331954057-5.84652554738349i</v>
      </c>
      <c r="S155" s="181" t="str">
        <f t="shared" ca="1" si="43"/>
        <v>-4.70478004716478-5.73279107458621i</v>
      </c>
      <c r="T155" s="181" t="str">
        <f t="shared" ca="1" si="44"/>
        <v>-6.62431960553875+3.33440227937934i</v>
      </c>
      <c r="U155" s="181" t="str">
        <f t="shared" ca="1" si="45"/>
        <v>1.80198676562671+7.19393442377406i</v>
      </c>
      <c r="V155" s="181" t="str">
        <f t="shared" ca="1" si="46"/>
        <v>7.41395467572892-0.182002371667173i</v>
      </c>
      <c r="W155" s="181" t="str">
        <f t="shared" ca="1" si="47"/>
        <v>1.44682656221141-7.27368831446156i</v>
      </c>
      <c r="X155" s="181" t="str">
        <f t="shared" ca="1" si="48"/>
        <v>-6.77995168758418-3.00534588875881i</v>
      </c>
      <c r="Y155" s="181" t="str">
        <f t="shared" ca="1" si="49"/>
        <v>-4.41781820811825+5.95673829180651i</v>
      </c>
      <c r="Z155" s="181" t="str">
        <f t="shared" ca="1" si="50"/>
        <v>4.84405279121157+5.61560338280852i</v>
      </c>
      <c r="AA155" s="181" t="str">
        <f t="shared" ca="1" si="51"/>
        <v>6.54049415599751-3.495966961002i</v>
      </c>
      <c r="AB155" s="181" t="str">
        <f t="shared" ca="1" si="52"/>
        <v>-1.97799202957569-7.14754477621443i</v>
      </c>
      <c r="AC155" s="181" t="str">
        <f t="shared" ca="1" si="53"/>
        <v>-7.4072551693986+0.363895111911161i</v>
      </c>
      <c r="AD155" s="181" t="str">
        <f t="shared" ca="1" si="54"/>
        <v>-1.26788555797103+7.30700451682792i</v>
      </c>
      <c r="AE155" s="181" t="str">
        <f t="shared" ca="1" si="55"/>
        <v>6.85166457314153+2.83805239102671i</v>
      </c>
      <c r="AF155" s="181" t="str">
        <f t="shared" ca="1" si="56"/>
        <v>4.27030196819968-6.06336291981975i</v>
      </c>
      <c r="AG155" s="181" t="str">
        <f t="shared" ca="1" si="57"/>
        <v>-4.98040765898808-5.49503306153366i</v>
      </c>
      <c r="AH155" s="181" t="str">
        <f t="shared" ca="1" si="58"/>
        <v>-6.45272895734183+3.65542580284943i</v>
      </c>
      <c r="AI155" s="181" t="str">
        <f t="shared" ca="1" si="59"/>
        <v>2.1528058250885+7.09684971494537i</v>
      </c>
      <c r="AJ155" s="181" t="str">
        <f t="shared" ca="1" si="60"/>
        <v>7.39609380952938-0.545568655346268i</v>
      </c>
      <c r="AK155" s="181" t="str">
        <f t="shared" ca="1" si="61"/>
        <v>1.08818082688056-7.33591925289972i</v>
      </c>
      <c r="AL155" s="181" t="str">
        <f t="shared" ca="1" si="62"/>
        <v>-6.91925027216053-2.6690493566552i</v>
      </c>
      <c r="AM155" s="181" t="str">
        <f t="shared" ca="1" si="63"/>
        <v>-4.12021345805295+6.1663352047334i</v>
      </c>
      <c r="AN155" s="181" t="str">
        <f t="shared" ca="1" si="64"/>
        <v>5.11376251541971+5.37115273781554i</v>
      </c>
      <c r="AO155" s="181" t="str">
        <f t="shared" ca="1" si="65"/>
        <v>6.36107687604494-3.81268275287907i</v>
      </c>
      <c r="AP155" s="181" t="str">
        <f t="shared" ca="1" si="66"/>
        <v>-2.32632285087019-7.04187977677654i</v>
      </c>
      <c r="AQ155" s="181" t="str">
        <f t="shared" ca="1" si="67"/>
        <v>-7.380477319307+0.726913568624281i</v>
      </c>
      <c r="AR155" s="181" t="str">
        <f t="shared" ca="1" si="68"/>
        <v>-7.380477319307+0.726913568624281i</v>
      </c>
      <c r="AS155" s="181" t="str">
        <f t="shared" ca="1" si="69"/>
        <v>6.98266807354277+2.49843858675408i</v>
      </c>
      <c r="AT155" s="181" t="str">
        <f t="shared" ca="1" si="70"/>
        <v>3.96764308538319-6.26559311989425i</v>
      </c>
      <c r="AU155" s="181" t="str">
        <f t="shared" ca="1" si="71"/>
        <v>-5.24403703252846-5.24403703252801i</v>
      </c>
      <c r="AV155" s="181" t="str">
        <f t="shared" ca="1" si="72"/>
        <v>-6.2655931198943+3.96764308538311i</v>
      </c>
      <c r="AW155" s="181" t="str">
        <f t="shared" ca="1" si="73"/>
        <v>2.498438586754+6.9826680735428i</v>
      </c>
      <c r="AX155" s="181" t="str">
        <f t="shared" ca="1" si="74"/>
        <v>7.36041510552137-0.907820616348843i</v>
      </c>
      <c r="AY155" s="181" t="str">
        <f t="shared" ca="1" si="75"/>
        <v>0.726913568624372-7.38047731930699i</v>
      </c>
      <c r="AZ155" s="181" t="str">
        <f t="shared" ca="1" si="76"/>
        <v>-7.04187977677651-2.32632285087027i</v>
      </c>
      <c r="BA155" s="181" t="str">
        <f t="shared" ca="1" si="77"/>
        <v>-3.81268275287914+6.36107687604489i</v>
      </c>
      <c r="BB155" s="181" t="str">
        <f t="shared" ca="1" si="78"/>
        <v>5.37115273781548+5.11376251541978i</v>
      </c>
      <c r="BC155" s="181" t="str">
        <f t="shared" ca="1" si="79"/>
        <v>6.16633520473346-4.12021345805287i</v>
      </c>
      <c r="BD155" s="181" t="str">
        <f t="shared" ca="1" si="80"/>
        <v>-2.66904935665508-6.91925027216058i</v>
      </c>
      <c r="BE155" s="181" t="str">
        <f t="shared" ca="1" si="81"/>
        <v>-7.33591925289973+1.08818082688045i</v>
      </c>
      <c r="BF155" s="181" t="str">
        <f t="shared" ca="1" si="82"/>
        <v>-0.545568655346385+7.39609380952937i</v>
      </c>
      <c r="BG155" s="181" t="str">
        <f t="shared" ca="1" si="83"/>
        <v>7.09684971494534+2.15280582508861i</v>
      </c>
      <c r="BH155" s="181" t="str">
        <f t="shared" ca="1" si="84"/>
        <v>3.65542580284953-6.45272895734177i</v>
      </c>
      <c r="BI155" s="181" t="str">
        <f t="shared" ca="1" si="85"/>
        <v>-5.49503306153359-4.98040765898817i</v>
      </c>
      <c r="BJ155" s="181" t="str">
        <f t="shared" ca="1" si="86"/>
        <v>-6.06336291981982+4.27030196819959i</v>
      </c>
      <c r="BK155" s="181" t="str">
        <f t="shared" ca="1" si="87"/>
        <v>2.83805239102665+6.85166457314155i</v>
      </c>
      <c r="BL155" s="181" t="str">
        <f t="shared" ca="1" si="88"/>
        <v>7.30700451682794-1.26788555797092i</v>
      </c>
      <c r="BM155" s="181" t="str">
        <f t="shared" ca="1" si="89"/>
        <v>0.363895111911226-7.4072551693986i</v>
      </c>
      <c r="BN155" s="181" t="str">
        <f t="shared" ca="1" si="90"/>
        <v>-7.1475447762144-1.9779920295758i</v>
      </c>
      <c r="BO155" s="181" t="str">
        <f t="shared" ca="1" si="91"/>
        <v>-3.49596696100206+6.54049415599748i</v>
      </c>
      <c r="BP155" s="181" t="str">
        <f t="shared" ca="1" si="92"/>
        <v>5.61560338280844+4.84405279121167i</v>
      </c>
      <c r="BQ155" s="181" t="str">
        <f t="shared" ca="1" si="93"/>
        <v>5.95673829180657-4.41781820811818i</v>
      </c>
      <c r="BR155" s="181" t="str">
        <f t="shared" ca="1" si="94"/>
        <v>-3.00534588875869-6.77995168758424i</v>
      </c>
      <c r="BS155" s="181" t="str">
        <f t="shared" ca="1" si="95"/>
        <v>-7.27368831446158+1.44682656221134i</v>
      </c>
      <c r="BT155" s="181" t="str">
        <f t="shared" ca="1" si="96"/>
        <v>-0.182002371666935+7.41395467572892i</v>
      </c>
      <c r="BU155" s="181" t="str">
        <f t="shared" ca="1" si="97"/>
        <v>7.193934423774+1.80198676562693i</v>
      </c>
      <c r="BV155" s="181" t="str">
        <f t="shared" ca="1" si="98"/>
        <v>3.33440227937933-6.62431960553875i</v>
      </c>
      <c r="BW155" s="181" t="str">
        <f t="shared" ca="1" si="99"/>
        <v>-5.73279107458598-4.70478004716507i</v>
      </c>
      <c r="BX155" s="181" t="str">
        <f t="shared" ca="1" si="100"/>
        <v>-5.84652554738362+4.5626733195404i</v>
      </c>
      <c r="BY155" s="181" t="str">
        <f t="shared" ca="1" si="101"/>
        <v>3.17082907850524+6.7041548126487i</v>
      </c>
      <c r="BZ155" s="181" t="str">
        <f t="shared" ca="1" si="102"/>
        <v>7.23599071423531-1.62489605223089i</v>
      </c>
      <c r="CA155" s="181" t="str">
        <f t="shared" ca="1" si="103"/>
        <v>9.08450649335741E-14-7.4161882929882i</v>
      </c>
      <c r="CB155" s="181" t="str">
        <f t="shared" ca="1" si="104"/>
        <v>-7.23599071423541-1.62489605223046i</v>
      </c>
      <c r="CC155" s="181" t="str">
        <f t="shared" ca="1" si="105"/>
        <v>-3.17082907850541+6.70415481264863i</v>
      </c>
      <c r="CD155" s="181" t="str">
        <f t="shared" ca="1" si="106"/>
        <v>5.84652554738344+4.56267331954063i</v>
      </c>
      <c r="CE155" s="181" t="str">
        <f t="shared" ca="1" si="107"/>
        <v>5.73279107458609-4.70478004716493i</v>
      </c>
      <c r="CF155" s="181" t="str">
        <f t="shared" ca="1" si="108"/>
        <v>-3.33440227937907-6.62431960553888i</v>
      </c>
      <c r="CG155" s="181" t="str">
        <f t="shared" ca="1" si="109"/>
        <v>-7.19393442377404+1.80198676562676i</v>
      </c>
      <c r="CH155" s="181" t="str">
        <f t="shared" ca="1" si="110"/>
        <v>0.182002371667385+7.41395467572891i</v>
      </c>
      <c r="CI155" s="181" t="str">
        <f t="shared" ca="1" si="111"/>
        <v>7.27368831446154+1.44682656221151i</v>
      </c>
      <c r="CJ155" s="181" t="str">
        <f t="shared" ca="1" si="112"/>
        <v>3.00534588875886-6.77995168758416i</v>
      </c>
      <c r="CK155" s="181" t="str">
        <f t="shared" ca="1" si="113"/>
        <v>-5.95673829180689-4.41781820811774i</v>
      </c>
      <c r="CL155" s="181" t="str">
        <f t="shared" ca="1" si="114"/>
        <v>-5.61560338281007+4.84405279120978i</v>
      </c>
      <c r="CM155" s="181" t="str">
        <f t="shared" ca="1" si="115"/>
        <v>3.49596696100384+6.54049415599653i</v>
      </c>
      <c r="CN155" s="181" t="str">
        <f t="shared" ca="1" si="116"/>
        <v>7.14754477621444-1.97799202957563i</v>
      </c>
      <c r="CO155" s="181" t="str">
        <f t="shared" ca="1" si="117"/>
        <v>-0.363895111908097-7.40725516939876i</v>
      </c>
      <c r="CP155" s="181" t="str">
        <f t="shared" ca="1" si="118"/>
        <v>-7.30700451682816-1.26788555796964i</v>
      </c>
      <c r="CQ155" s="181" t="str">
        <f t="shared" ca="1" si="119"/>
        <v>-2.8380523910275+6.85166457314121i</v>
      </c>
      <c r="CR155" s="181" t="str">
        <f t="shared" ca="1" si="120"/>
        <v>6.06336291981752+4.27030196820284i</v>
      </c>
      <c r="CS155" s="181" t="str">
        <f t="shared" ca="1" si="121"/>
        <v>5.49503306153325-4.98040765898854i</v>
      </c>
      <c r="CT155" s="181" t="str">
        <f t="shared" ca="1" si="122"/>
        <v>-3.65542580284809-6.45272895734259i</v>
      </c>
      <c r="CU155" s="181" t="str">
        <f t="shared" ca="1" si="123"/>
        <v>-7.09684971494455+2.15280582509121i</v>
      </c>
      <c r="CV155" s="181" t="str">
        <f t="shared" ca="1" si="124"/>
        <v>0.545568655346939+7.39609380952933i</v>
      </c>
      <c r="CW155" s="181" t="str">
        <f t="shared" ca="1" si="125"/>
        <v>7.33591925289937+1.08818082688287i</v>
      </c>
      <c r="CX155" s="181" t="str">
        <f t="shared" ca="1" si="126"/>
        <v>2.66904935665319-6.91925027216131i</v>
      </c>
      <c r="CY155" s="181" t="str">
        <f t="shared" ca="1" si="127"/>
        <v>-6.16633520473332-4.12021345805307i</v>
      </c>
      <c r="CZ155" s="181" t="str">
        <f t="shared" ca="1" si="128"/>
        <v>-5.37115273781764+5.11376251541751i</v>
      </c>
      <c r="DA155" s="181" t="str">
        <f t="shared" ca="1" si="129"/>
        <v>3.81268275288021+6.36107687604425i</v>
      </c>
      <c r="DB155" s="181" t="str">
        <f t="shared" ca="1" si="130"/>
        <v>7.0418797767768-2.3263228508694i</v>
      </c>
      <c r="DC155" s="181" t="str">
        <f t="shared" ca="1" si="131"/>
        <v>-0.726913568620468-7.38047731930738i</v>
      </c>
      <c r="DD155" s="181" t="str">
        <f t="shared" ca="1" si="132"/>
        <v>-7.36041510552144-0.907820616348294i</v>
      </c>
      <c r="DE155" s="181" t="str">
        <f t="shared" ca="1" si="133"/>
        <v>-2.4984385867556+6.98266807354222i</v>
      </c>
      <c r="DF155" s="181" t="str">
        <f t="shared" ca="1" si="134"/>
        <v>6.26559311989578+3.96764308538077i</v>
      </c>
      <c r="DG155" s="181" t="str">
        <f t="shared" ca="1" si="135"/>
        <v>5.24403703252804-5.24403703252844i</v>
      </c>
      <c r="DH155" s="181" t="str">
        <f t="shared" ca="1" si="136"/>
        <v>-3.96764308538107-6.26559311989559i</v>
      </c>
      <c r="DI155" s="181" t="str">
        <f t="shared" ca="1" si="137"/>
        <v>-6.9826680735421+2.49843858675595i</v>
      </c>
      <c r="DJ155" s="181" t="str">
        <f t="shared" ca="1" si="138"/>
        <v>0.907820616348754+7.36041510552139i</v>
      </c>
      <c r="DK155" s="181" t="str">
        <f t="shared" ca="1" si="139"/>
        <v>7.3804773193067+0.726913568627346i</v>
      </c>
      <c r="DL155" s="181" t="str">
        <f t="shared" ca="1" si="140"/>
        <v>2.32632285086905-7.04187977677691i</v>
      </c>
      <c r="DM155" s="181" t="str">
        <f t="shared" ca="1" si="141"/>
        <v>-6.36107687604444-3.8126827528799i</v>
      </c>
      <c r="DN155" s="181" t="str">
        <f t="shared" ca="1" si="142"/>
        <v>-5.11376251541717+5.37115273781796i</v>
      </c>
      <c r="DO155" s="181" t="str">
        <f t="shared" ca="1" si="143"/>
        <v>4.12021345805345+6.16633520473306i</v>
      </c>
      <c r="DP155" s="181" t="str">
        <f t="shared" ca="1" si="144"/>
        <v>6.91925027216118-2.66904935665353i</v>
      </c>
      <c r="DQ155" s="181" t="str">
        <f t="shared" ca="1" si="145"/>
        <v>-1.08818082688323-7.33591925289932i</v>
      </c>
      <c r="DR155" s="181" t="str">
        <f t="shared" ca="1" si="146"/>
        <v>-7.39609380952937-0.545568655346475i</v>
      </c>
      <c r="DS155" s="181" t="str">
        <f t="shared" ca="1" si="147"/>
        <v>-2.15280582509076+7.09684971494468i</v>
      </c>
      <c r="DT155" s="181" t="str">
        <f t="shared" ca="1" si="148"/>
        <v>6.45272895734287+3.6554258028476i</v>
      </c>
      <c r="DU155" s="181" t="str">
        <f t="shared" ca="1" si="149"/>
        <v>4.98040765898827-5.49503306153349i</v>
      </c>
      <c r="DV155" s="181" t="str">
        <f t="shared" ca="1" si="150"/>
        <v>-4.2703019681971-6.06336291982156i</v>
      </c>
      <c r="DW155" s="181" t="str">
        <f t="shared" ca="1" si="151"/>
        <v>-6.85166457314103+2.83805239102793i</v>
      </c>
      <c r="DX155" s="181" t="str">
        <f t="shared" ca="1" si="152"/>
        <v>1.26788555797+7.3070045168281i</v>
      </c>
      <c r="DY155" s="181" t="str">
        <f t="shared" ca="1" si="153"/>
        <v>7.40725516939877+0.363895111907737i</v>
      </c>
      <c r="DZ155" s="181" t="str">
        <f t="shared" ca="1" si="154"/>
        <v>1.97799202957518-7.14754477621457i</v>
      </c>
      <c r="EA155" s="181" t="str">
        <f t="shared" ca="1" si="155"/>
        <v>-6.54049415599674-3.49596696100344i</v>
      </c>
      <c r="EB155" s="181" t="str">
        <f t="shared" ca="1" si="156"/>
        <v>-4.84405279120943+5.61560338281037i</v>
      </c>
      <c r="EC155" s="181" t="str">
        <f t="shared" ca="1" si="157"/>
        <v>4.41781820811803+5.95673829180668i</v>
      </c>
      <c r="ED155" s="181" t="str">
        <f t="shared" ca="1" si="158"/>
        <v>6.77995168758517-3.00534588875659i</v>
      </c>
      <c r="EE155" s="181" t="str">
        <f t="shared" ca="1" si="159"/>
        <v>-1.44682656221341-7.27368831446116i</v>
      </c>
      <c r="EF155" s="181" t="str">
        <f t="shared" ca="1" si="160"/>
        <v>-7.41395467572891-0.182002371667658i</v>
      </c>
      <c r="EG155" s="181" t="str">
        <f t="shared" ca="1" si="161"/>
        <v>-1.80198676562999+7.19393442377324i</v>
      </c>
      <c r="EH155" s="181" t="str">
        <f t="shared" ca="1" si="162"/>
        <v>6.62431960553938+3.33440227937809i</v>
      </c>
      <c r="EI155" s="181" t="str">
        <f t="shared" ca="1" si="163"/>
        <v>4.70478004716571-5.73279107458545i</v>
      </c>
      <c r="EJ155" s="181" t="str">
        <f t="shared" ca="1" si="164"/>
        <v>-4.56267331954332-5.84652554738134i</v>
      </c>
      <c r="EK155" s="181" t="str">
        <f t="shared" ca="1" si="165"/>
        <v>-6.70415481264847+3.17082907850573i</v>
      </c>
      <c r="EL155" s="181" t="str">
        <f t="shared" ca="1" si="166"/>
        <v>1.62489605222865+7.23599071423581i</v>
      </c>
      <c r="EM155" s="181" t="str">
        <f t="shared" ca="1" si="167"/>
        <v>7.4161882929882-2.76924035255549E-12i</v>
      </c>
      <c r="EN155" s="181"/>
      <c r="EO155" s="181"/>
      <c r="EP155" s="181"/>
    </row>
    <row r="156" spans="1:146" ht="16" thickBot="1">
      <c r="A156" s="215">
        <f t="shared" si="168"/>
        <v>1.0937500000000005E-3</v>
      </c>
      <c r="B156" s="214">
        <v>56</v>
      </c>
      <c r="C156" s="188">
        <f t="shared" si="169"/>
        <v>11200</v>
      </c>
      <c r="D156" s="187">
        <f t="shared" si="170"/>
        <v>70371.67544041136</v>
      </c>
      <c r="E156" s="187" t="str">
        <f t="shared" si="171"/>
        <v>70371.6754404114i</v>
      </c>
      <c r="F156" s="187" t="e">
        <f t="shared" si="177"/>
        <v>#REF!</v>
      </c>
      <c r="G156" s="187" t="str">
        <f t="shared" si="178"/>
        <v>-5.02085875193973+0.556460618839703i</v>
      </c>
      <c r="H156" s="187" t="e">
        <f t="shared" si="179"/>
        <v>#REF!</v>
      </c>
      <c r="I156" s="187" t="e">
        <f t="shared" si="174"/>
        <v>#REF!</v>
      </c>
      <c r="J156" s="213" t="str">
        <f ca="1">IMPRODUCT(1/N_FFT2,BS100)</f>
        <v>0.0381523575508294-0.000301691577807142i</v>
      </c>
      <c r="K156" s="212" t="e">
        <f t="shared" si="175"/>
        <v>#REF!</v>
      </c>
      <c r="N156" s="204">
        <f t="shared" ca="1" si="176"/>
        <v>7.5935503411821648</v>
      </c>
      <c r="O156" s="181">
        <f t="shared" ca="1" si="39"/>
        <v>-7.4064496588178352</v>
      </c>
      <c r="P156" s="181" t="str">
        <f t="shared" ca="1" si="40"/>
        <v>-1.44492664893505+7.26413680541606i</v>
      </c>
      <c r="Q156" s="181" t="str">
        <f t="shared" ca="1" si="41"/>
        <v>6.842667248357+2.83432557707565i</v>
      </c>
      <c r="R156" s="181" t="str">
        <f t="shared" ca="1" si="42"/>
        <v>4.1148029627974-6.15823782635557i</v>
      </c>
      <c r="S156" s="181" t="str">
        <f t="shared" ca="1" si="43"/>
        <v>-5.23715077826689-5.23715077826687i</v>
      </c>
      <c r="T156" s="181" t="str">
        <f t="shared" ca="1" si="44"/>
        <v>-6.15823782635559+4.11480296279736i</v>
      </c>
      <c r="U156" s="181" t="str">
        <f t="shared" ca="1" si="45"/>
        <v>2.83432557707567+6.842667248357i</v>
      </c>
      <c r="V156" s="181" t="str">
        <f t="shared" ca="1" si="46"/>
        <v>7.26413680541607-1.44492664893501i</v>
      </c>
      <c r="W156" s="181" t="str">
        <f t="shared" ca="1" si="47"/>
        <v>-1.81016365395905E-13-7.40644965881784i</v>
      </c>
      <c r="X156" s="181" t="str">
        <f t="shared" ca="1" si="48"/>
        <v>-7.26413680541604-1.44492664893509i</v>
      </c>
      <c r="Y156" s="181" t="str">
        <f t="shared" ca="1" si="49"/>
        <v>-2.83432557707597+6.84266724835687i</v>
      </c>
      <c r="Z156" s="181" t="str">
        <f t="shared" ca="1" si="50"/>
        <v>6.15823782635566+4.11480296279726i</v>
      </c>
      <c r="AA156" s="181" t="str">
        <f t="shared" ca="1" si="51"/>
        <v>5.23715077826695-5.23715077826681i</v>
      </c>
      <c r="AB156" s="181" t="str">
        <f t="shared" ca="1" si="52"/>
        <v>-4.1148029627977-6.15823782635537i</v>
      </c>
      <c r="AC156" s="181" t="str">
        <f t="shared" ca="1" si="53"/>
        <v>-6.84266724835696+2.83432557707576i</v>
      </c>
      <c r="AD156" s="181" t="str">
        <f t="shared" ca="1" si="54"/>
        <v>1.44492664893489+7.26413680541609i</v>
      </c>
      <c r="AE156" s="181" t="str">
        <f t="shared" ca="1" si="55"/>
        <v>7.40644965881784-3.6203273079181E-13i</v>
      </c>
      <c r="AF156" s="181" t="str">
        <f t="shared" ca="1" si="56"/>
        <v>1.44492664893492-7.26413680541608i</v>
      </c>
      <c r="AG156" s="181" t="str">
        <f t="shared" ca="1" si="57"/>
        <v>-6.84266724835694-2.8343255770758i</v>
      </c>
      <c r="AH156" s="181" t="str">
        <f t="shared" ca="1" si="58"/>
        <v>-4.1148029627971+6.15823782635577i</v>
      </c>
      <c r="AI156" s="181" t="str">
        <f t="shared" ca="1" si="59"/>
        <v>5.23715077826693+5.23715077826683i</v>
      </c>
      <c r="AJ156" s="181" t="str">
        <f t="shared" ca="1" si="60"/>
        <v>6.15823782635569-4.11480296279723i</v>
      </c>
      <c r="AK156" s="181" t="str">
        <f t="shared" ca="1" si="61"/>
        <v>-2.83432557707592-6.84266724835689i</v>
      </c>
      <c r="AL156" s="181" t="str">
        <f t="shared" ca="1" si="62"/>
        <v>-7.26413680541605+1.44492664893505i</v>
      </c>
      <c r="AM156" s="181" t="str">
        <f t="shared" ca="1" si="63"/>
        <v>-2.06871261717824E-13+7.40644965881784i</v>
      </c>
      <c r="AN156" s="181" t="str">
        <f t="shared" ca="1" si="64"/>
        <v>7.26413680541612+1.44492664893474i</v>
      </c>
      <c r="AO156" s="181" t="str">
        <f t="shared" ca="1" si="65"/>
        <v>2.83432557707562-6.84266724835702i</v>
      </c>
      <c r="AP156" s="181" t="str">
        <f t="shared" ca="1" si="66"/>
        <v>-6.15823782635544-4.11480296279759i</v>
      </c>
      <c r="AQ156" s="181" t="str">
        <f t="shared" ca="1" si="67"/>
        <v>-5.23715077826672+5.23715077826705i</v>
      </c>
      <c r="AR156" s="181" t="str">
        <f t="shared" ca="1" si="68"/>
        <v>-5.23715077826672+5.23715077826705i</v>
      </c>
      <c r="AS156" s="181" t="str">
        <f t="shared" ca="1" si="69"/>
        <v>6.8426672483571-2.83432557707542i</v>
      </c>
      <c r="AT156" s="181" t="str">
        <f t="shared" ca="1" si="70"/>
        <v>-1.44492664893524-7.26413680541601i</v>
      </c>
      <c r="AU156" s="181" t="str">
        <f t="shared" ca="1" si="71"/>
        <v>-7.40644965881784-6.53243888432631E-14i</v>
      </c>
      <c r="AV156" s="181" t="str">
        <f t="shared" ca="1" si="72"/>
        <v>-1.44492664893532+7.264136805416i</v>
      </c>
      <c r="AW156" s="181" t="str">
        <f t="shared" ca="1" si="73"/>
        <v>6.84266724835707+2.83432557707549i</v>
      </c>
      <c r="AX156" s="181" t="str">
        <f t="shared" ca="1" si="74"/>
        <v>4.11480296279744-6.15823782635555i</v>
      </c>
      <c r="AY156" s="181" t="str">
        <f t="shared" ca="1" si="75"/>
        <v>-5.23715077826666-5.2371507782671i</v>
      </c>
      <c r="AZ156" s="181" t="str">
        <f t="shared" ca="1" si="76"/>
        <v>-6.15823782635549+4.11480296279753i</v>
      </c>
      <c r="BA156" s="181" t="str">
        <f t="shared" ca="1" si="77"/>
        <v>2.83432557707555+6.84266724835705i</v>
      </c>
      <c r="BB156" s="181" t="str">
        <f t="shared" ca="1" si="78"/>
        <v>7.26413680541613-1.44492664893466i</v>
      </c>
      <c r="BC156" s="181" t="str">
        <f t="shared" ca="1" si="79"/>
        <v>-1.28848474059757E-13-7.40644965881784i</v>
      </c>
      <c r="BD156" s="181" t="str">
        <f t="shared" ca="1" si="80"/>
        <v>-7.26413680541604-1.44492664893513i</v>
      </c>
      <c r="BE156" s="181" t="str">
        <f t="shared" ca="1" si="81"/>
        <v>-2.83432557707531+6.84266724835714i</v>
      </c>
      <c r="BF156" s="181" t="str">
        <f t="shared" ca="1" si="82"/>
        <v>6.15823782635566+4.11480296279727i</v>
      </c>
      <c r="BG156" s="181" t="str">
        <f t="shared" ca="1" si="83"/>
        <v>5.237150778267-5.23715077826676i</v>
      </c>
      <c r="BH156" s="181" t="str">
        <f t="shared" ca="1" si="84"/>
        <v>-4.11480296279764-6.1582378263554i</v>
      </c>
      <c r="BI156" s="181" t="str">
        <f t="shared" ca="1" si="85"/>
        <v>-6.84266724835697+2.83432557707573i</v>
      </c>
      <c r="BJ156" s="181" t="str">
        <f t="shared" ca="1" si="86"/>
        <v>1.4449266489348+7.2641368054161i</v>
      </c>
      <c r="BK156" s="181" t="str">
        <f t="shared" ca="1" si="87"/>
        <v>7.40644965881784-3.23021336962776E-13i</v>
      </c>
      <c r="BL156" s="181" t="str">
        <f t="shared" ca="1" si="88"/>
        <v>1.44492664893499-7.26413680541607i</v>
      </c>
      <c r="BM156" s="181" t="str">
        <f t="shared" ca="1" si="89"/>
        <v>-6.84266724835694-2.83432557707581i</v>
      </c>
      <c r="BN156" s="181" t="str">
        <f t="shared" ca="1" si="90"/>
        <v>-4.11480296279715+6.15823782635574i</v>
      </c>
      <c r="BO156" s="181" t="str">
        <f t="shared" ca="1" si="91"/>
        <v>5.23715077826694+5.23715077826683i</v>
      </c>
      <c r="BP156" s="181" t="str">
        <f t="shared" ca="1" si="92"/>
        <v>6.15823782635571-4.1148029627972i</v>
      </c>
      <c r="BQ156" s="181" t="str">
        <f t="shared" ca="1" si="93"/>
        <v>-2.83432557707586-6.84266724835691i</v>
      </c>
      <c r="BR156" s="181" t="str">
        <f t="shared" ca="1" si="94"/>
        <v>-7.26413680541606+1.44492664893504i</v>
      </c>
      <c r="BS156" s="181" t="str">
        <f t="shared" ca="1" si="95"/>
        <v>-2.72195650561087E-13+7.40644965881784i</v>
      </c>
      <c r="BT156" s="181" t="str">
        <f t="shared" ca="1" si="96"/>
        <v>7.26413680541612+1.44492664893475i</v>
      </c>
      <c r="BU156" s="181" t="str">
        <f t="shared" ca="1" si="97"/>
        <v>2.83432557707568-6.84266724835699i</v>
      </c>
      <c r="BV156" s="181" t="str">
        <f t="shared" ca="1" si="98"/>
        <v>-6.1582378263554-4.11480296279765i</v>
      </c>
      <c r="BW156" s="181" t="str">
        <f t="shared" ca="1" si="99"/>
        <v>-5.23715077826673+5.23715077826703i</v>
      </c>
      <c r="BX156" s="181" t="str">
        <f t="shared" ca="1" si="100"/>
        <v>4.11480296279731+6.15823782635563i</v>
      </c>
      <c r="BY156" s="181" t="str">
        <f t="shared" ca="1" si="101"/>
        <v>6.84266724835711-2.83432557707541i</v>
      </c>
      <c r="BZ156" s="181" t="str">
        <f t="shared" ca="1" si="102"/>
        <v>-1.44492664893518-7.26413680541603i</v>
      </c>
      <c r="CA156" s="181" t="str">
        <f t="shared" ca="1" si="103"/>
        <v>-7.40644965881784-1.30648777686526E-13i</v>
      </c>
      <c r="CB156" s="181" t="str">
        <f t="shared" ca="1" si="104"/>
        <v>-1.44492664893533+7.264136805416i</v>
      </c>
      <c r="CC156" s="181" t="str">
        <f t="shared" ca="1" si="105"/>
        <v>6.84266724835705+2.83432557707555i</v>
      </c>
      <c r="CD156" s="181" t="str">
        <f t="shared" ca="1" si="106"/>
        <v>4.11480296279744-6.15823782635554i</v>
      </c>
      <c r="CE156" s="181" t="str">
        <f t="shared" ca="1" si="107"/>
        <v>-5.23715077826714-5.23715077826663i</v>
      </c>
      <c r="CF156" s="181" t="str">
        <f t="shared" ca="1" si="108"/>
        <v>-6.15823782635549+4.11480296279752i</v>
      </c>
      <c r="CG156" s="181" t="str">
        <f t="shared" ca="1" si="109"/>
        <v>2.83432557707554+6.84266724835705i</v>
      </c>
      <c r="CH156" s="181" t="str">
        <f t="shared" ca="1" si="110"/>
        <v>7.264136805416-1.44492664893532i</v>
      </c>
      <c r="CI156" s="181" t="str">
        <f t="shared" ca="1" si="111"/>
        <v>-1.16150075244953E-13-7.40644965881784i</v>
      </c>
      <c r="CJ156" s="181" t="str">
        <f t="shared" ca="1" si="112"/>
        <v>-7.26413680541603-1.44492664893519i</v>
      </c>
      <c r="CK156" s="181" t="str">
        <f t="shared" ca="1" si="113"/>
        <v>-2.8343255770726+6.84266724835827i</v>
      </c>
      <c r="CL156" s="181" t="str">
        <f t="shared" ca="1" si="114"/>
        <v>6.15823782635521+4.11480296279794i</v>
      </c>
      <c r="CM156" s="181" t="str">
        <f t="shared" ca="1" si="115"/>
        <v>5.23715077826489-5.23715077826888i</v>
      </c>
      <c r="CN156" s="181" t="str">
        <f t="shared" ca="1" si="116"/>
        <v>-4.11480296279641-6.15823782635623i</v>
      </c>
      <c r="CO156" s="181" t="str">
        <f t="shared" ca="1" si="117"/>
        <v>-6.84266724835615+2.83432557707771i</v>
      </c>
      <c r="CP156" s="181" t="str">
        <f t="shared" ca="1" si="118"/>
        <v>1.44492664893339+7.26413680541638i</v>
      </c>
      <c r="CQ156" s="181" t="str">
        <f t="shared" ca="1" si="119"/>
        <v>7.40644965881784-1.73122466891636E-12i</v>
      </c>
      <c r="CR156" s="181" t="str">
        <f t="shared" ca="1" si="120"/>
        <v>1.44492664893722-7.26413680541562i</v>
      </c>
      <c r="CS156" s="181" t="str">
        <f t="shared" ca="1" si="121"/>
        <v>-6.84266724835748-2.83432557707451i</v>
      </c>
      <c r="CT156" s="181" t="str">
        <f t="shared" ca="1" si="122"/>
        <v>-4.11480296279966+6.15823782635406i</v>
      </c>
      <c r="CU156" s="181" t="str">
        <f t="shared" ca="1" si="123"/>
        <v>5.23715077826741+5.23715077826635i</v>
      </c>
      <c r="CV156" s="181" t="str">
        <f t="shared" ca="1" si="124"/>
        <v>6.15823782635738-4.11480296279469i</v>
      </c>
      <c r="CW156" s="181" t="str">
        <f t="shared" ca="1" si="125"/>
        <v>-2.8343255770759-6.8426672483569i</v>
      </c>
      <c r="CX156" s="181" t="str">
        <f t="shared" ca="1" si="126"/>
        <v>-7.26413680541679+1.44492664893136i</v>
      </c>
      <c r="CY156" s="181" t="str">
        <f t="shared" ca="1" si="127"/>
        <v>-3.3752003940435E-13+7.40644965881784i</v>
      </c>
      <c r="CZ156" s="181" t="str">
        <f t="shared" ca="1" si="128"/>
        <v>7.26413680541667+1.44492664893192i</v>
      </c>
      <c r="DA156" s="181" t="str">
        <f t="shared" ca="1" si="129"/>
        <v>2.83432557707642-6.84266724835668i</v>
      </c>
      <c r="DB156" s="181" t="str">
        <f t="shared" ca="1" si="130"/>
        <v>-6.15823782635706-4.11480296279516i</v>
      </c>
      <c r="DC156" s="181" t="str">
        <f t="shared" ca="1" si="131"/>
        <v>-5.23715077826781+5.23715077826595i</v>
      </c>
      <c r="DD156" s="181" t="str">
        <f t="shared" ca="1" si="132"/>
        <v>4.11480296279918+6.15823782635437i</v>
      </c>
      <c r="DE156" s="181" t="str">
        <f t="shared" ca="1" si="133"/>
        <v>6.84266724835774-2.83432557707389i</v>
      </c>
      <c r="DF156" s="181" t="str">
        <f t="shared" ca="1" si="134"/>
        <v>-1.44492664893666-7.26413680541573i</v>
      </c>
      <c r="DG156" s="181" t="str">
        <f t="shared" ca="1" si="135"/>
        <v>-7.40644965881784-2.30101276766814E-12i</v>
      </c>
      <c r="DH156" s="181" t="str">
        <f t="shared" ca="1" si="136"/>
        <v>-1.44492664893395+7.26413680541627i</v>
      </c>
      <c r="DI156" s="181" t="str">
        <f t="shared" ca="1" si="137"/>
        <v>6.84266724835589+2.83432557707833i</v>
      </c>
      <c r="DJ156" s="181" t="str">
        <f t="shared" ca="1" si="138"/>
        <v>4.1148029627968-6.15823782635597i</v>
      </c>
      <c r="DK156" s="181" t="str">
        <f t="shared" ca="1" si="139"/>
        <v>-5.23715077826456-5.2371507782692i</v>
      </c>
      <c r="DL156" s="181" t="str">
        <f t="shared" ca="1" si="140"/>
        <v>-6.15823782635552+4.11480296279746i</v>
      </c>
      <c r="DM156" s="181" t="str">
        <f t="shared" ca="1" si="141"/>
        <v>2.83432557707888+6.84266724835567i</v>
      </c>
      <c r="DN156" s="181" t="str">
        <f t="shared" ca="1" si="142"/>
        <v>7.26413680541615-1.44492664893453i</v>
      </c>
      <c r="DO156" s="181" t="str">
        <f t="shared" ca="1" si="143"/>
        <v>-3.1031331080523E-12-7.40644965881784i</v>
      </c>
      <c r="DP156" s="181" t="str">
        <f t="shared" ca="1" si="144"/>
        <v>-7.26413680541589-1.44492664893588i</v>
      </c>
      <c r="DQ156" s="181" t="str">
        <f t="shared" ca="1" si="145"/>
        <v>-2.83432557707334+6.84266724835796i</v>
      </c>
      <c r="DR156" s="181" t="str">
        <f t="shared" ca="1" si="146"/>
        <v>6.15823782635477+4.11480296279861i</v>
      </c>
      <c r="DS156" s="181" t="str">
        <f t="shared" ca="1" si="147"/>
        <v>5.23715077826553-5.23715077826823i</v>
      </c>
      <c r="DT156" s="181" t="str">
        <f t="shared" ca="1" si="148"/>
        <v>-4.11480296279583-6.15823782635662i</v>
      </c>
      <c r="DU156" s="181" t="str">
        <f t="shared" ca="1" si="149"/>
        <v>-6.84266724835642+2.83432557707707i</v>
      </c>
      <c r="DV156" s="181" t="str">
        <f t="shared" ca="1" si="150"/>
        <v>1.44492664893261+7.26413680541654i</v>
      </c>
      <c r="DW156" s="181" t="str">
        <f t="shared" ca="1" si="151"/>
        <v>7.40644965881784-9.29136419674678E-13i</v>
      </c>
      <c r="DX156" s="181" t="str">
        <f t="shared" ca="1" si="152"/>
        <v>1.44492664893801-7.26413680541547i</v>
      </c>
      <c r="DY156" s="181" t="str">
        <f t="shared" ca="1" si="153"/>
        <v>-6.84266724835721-2.83432557707516i</v>
      </c>
      <c r="DZ156" s="181" t="str">
        <f t="shared" ca="1" si="154"/>
        <v>-4.11480296280024+6.15823782635367i</v>
      </c>
      <c r="EA156" s="181" t="str">
        <f t="shared" ca="1" si="155"/>
        <v>5.23715077826684+5.23715077826692i</v>
      </c>
      <c r="EB156" s="181" t="str">
        <f t="shared" ca="1" si="156"/>
        <v>6.15823782635373-4.11480296280015i</v>
      </c>
      <c r="EC156" s="181" t="str">
        <f t="shared" ca="1" si="157"/>
        <v>-2.83432557707506-6.84266724835725i</v>
      </c>
      <c r="ED156" s="181" t="str">
        <f t="shared" ca="1" si="158"/>
        <v>-7.26413680541549+1.44492664893791i</v>
      </c>
      <c r="EE156" s="181" t="str">
        <f t="shared" ca="1" si="159"/>
        <v>-1.03435630858912E-12+7.40644965881784i</v>
      </c>
      <c r="EF156" s="181" t="str">
        <f t="shared" ca="1" si="160"/>
        <v>7.26413680541652+1.44492664893271i</v>
      </c>
      <c r="EG156" s="181" t="str">
        <f t="shared" ca="1" si="161"/>
        <v>2.83432557707716-6.84266724835637i</v>
      </c>
      <c r="EH156" s="181" t="str">
        <f t="shared" ca="1" si="162"/>
        <v>-6.15823782635668-4.11480296279575i</v>
      </c>
      <c r="EI156" s="181" t="str">
        <f t="shared" ca="1" si="163"/>
        <v>-5.23715077826831+5.23715077826546i</v>
      </c>
      <c r="EJ156" s="181" t="str">
        <f t="shared" ca="1" si="164"/>
        <v>4.11480296279852+6.15823782635483i</v>
      </c>
      <c r="EK156" s="181" t="str">
        <f t="shared" ca="1" si="165"/>
        <v>6.842667248358-2.83432557707324i</v>
      </c>
      <c r="EL156" s="181" t="str">
        <f t="shared" ca="1" si="166"/>
        <v>-1.44492664893578-7.26413680541591i</v>
      </c>
      <c r="EM156" s="181" t="str">
        <f t="shared" ca="1" si="167"/>
        <v>-7.40644965881784-3.20835299696675E-12i</v>
      </c>
      <c r="EN156" s="181"/>
      <c r="EO156" s="181"/>
      <c r="EP156" s="181"/>
    </row>
    <row r="157" spans="1:146" ht="16" thickBot="1">
      <c r="A157" s="215">
        <f t="shared" si="168"/>
        <v>1.1132812500000006E-3</v>
      </c>
      <c r="B157" s="214">
        <v>57</v>
      </c>
      <c r="C157" s="188">
        <f t="shared" si="169"/>
        <v>11400</v>
      </c>
      <c r="D157" s="187">
        <f t="shared" si="170"/>
        <v>71628.312501847278</v>
      </c>
      <c r="E157" s="187" t="str">
        <f t="shared" si="171"/>
        <v>71628.3125018473i</v>
      </c>
      <c r="F157" s="187" t="e">
        <f t="shared" si="177"/>
        <v>#REF!</v>
      </c>
      <c r="G157" s="187" t="str">
        <f t="shared" si="178"/>
        <v>-5.02213504099576+0.60969920691264i</v>
      </c>
      <c r="H157" s="187" t="e">
        <f t="shared" si="179"/>
        <v>#REF!</v>
      </c>
      <c r="I157" s="187" t="e">
        <f t="shared" si="174"/>
        <v>#REF!</v>
      </c>
      <c r="J157" s="213" t="str">
        <f ca="1">IMPRODUCT(1/N_FFT2,BT100)</f>
        <v>-0.0309606169421518-0.0044502841914216i</v>
      </c>
      <c r="K157" s="212" t="e">
        <f t="shared" si="175"/>
        <v>#REF!</v>
      </c>
      <c r="N157" s="204">
        <f t="shared" ca="1" si="176"/>
        <v>7.6060849022489734</v>
      </c>
      <c r="O157" s="181">
        <f t="shared" ca="1" si="39"/>
        <v>-7.3939150977510266</v>
      </c>
      <c r="P157" s="181" t="str">
        <f t="shared" ca="1" si="40"/>
        <v>-1.26407769044486+7.28505923553612i</v>
      </c>
      <c r="Q157" s="181" t="str">
        <f t="shared" ca="1" si="41"/>
        <v>6.96169687875462+2.49093497327586i</v>
      </c>
      <c r="R157" s="181" t="str">
        <f t="shared" ca="1" si="42"/>
        <v>3.64444738518202-6.43334933991545i</v>
      </c>
      <c r="S157" s="181" t="str">
        <f t="shared" ca="1" si="43"/>
        <v>-5.71557366183811-4.69065008168943i</v>
      </c>
      <c r="T157" s="181" t="str">
        <f t="shared" ca="1" si="44"/>
        <v>-5.59873792233495+4.82950454495687i</v>
      </c>
      <c r="U157" s="181" t="str">
        <f t="shared" ca="1" si="45"/>
        <v>3.80123204208551+6.34197251925401i</v>
      </c>
      <c r="V157" s="181" t="str">
        <f t="shared" ca="1" si="46"/>
        <v>6.89846954139717-2.66103334424168i</v>
      </c>
      <c r="W157" s="181" t="str">
        <f t="shared" ca="1" si="47"/>
        <v>-1.44248127737988-7.25184309242548i</v>
      </c>
      <c r="X157" s="181" t="str">
        <f t="shared" ca="1" si="48"/>
        <v>-7.39168818876174+0.181455760092593i</v>
      </c>
      <c r="Y157" s="181" t="str">
        <f t="shared" ca="1" si="49"/>
        <v>-1.08491267037602+7.31388713136921i</v>
      </c>
      <c r="Z157" s="181" t="str">
        <f t="shared" ca="1" si="50"/>
        <v>7.02073075022703+2.31933615622385i</v>
      </c>
      <c r="AA157" s="181" t="str">
        <f t="shared" ca="1" si="51"/>
        <v>3.48546744944804-6.52085095149312i</v>
      </c>
      <c r="AB157" s="181" t="str">
        <f t="shared" ca="1" si="52"/>
        <v>-5.82896655348662-4.54897014620726i</v>
      </c>
      <c r="AC157" s="181" t="str">
        <f t="shared" ca="1" si="53"/>
        <v>-5.47852971245748+4.96544989527346i</v>
      </c>
      <c r="AD157" s="181" t="str">
        <f t="shared" ca="1" si="54"/>
        <v>3.95572697894425+6.24677553148848i</v>
      </c>
      <c r="AE157" s="181" t="str">
        <f t="shared" ca="1" si="55"/>
        <v>6.8310868239383-2.82952880822358i</v>
      </c>
      <c r="AF157" s="181" t="str">
        <f t="shared" ca="1" si="56"/>
        <v>-1.62001596753197-7.21425871019969i</v>
      </c>
      <c r="AG157" s="181" t="str">
        <f t="shared" ca="1" si="57"/>
        <v>-7.38500880320055+0.362802218021136i</v>
      </c>
      <c r="AH157" s="181" t="str">
        <f t="shared" ca="1" si="58"/>
        <v>-0.905094139481314+7.33830941507832i</v>
      </c>
      <c r="AI157" s="181" t="str">
        <f t="shared" ca="1" si="59"/>
        <v>7.07553559601732+2.14634025779753i</v>
      </c>
      <c r="AJ157" s="181" t="str">
        <f t="shared" ca="1" si="60"/>
        <v>3.32438799845313-6.60442464628762i</v>
      </c>
      <c r="AK157" s="181" t="str">
        <f t="shared" ca="1" si="61"/>
        <v>-5.93884829364205-4.40455008120642i</v>
      </c>
      <c r="AL157" s="181" t="str">
        <f t="shared" ca="1" si="62"/>
        <v>-5.35502144113706+5.09840424424279i</v>
      </c>
      <c r="AM157" s="181" t="str">
        <f t="shared" ca="1" si="63"/>
        <v>4.1078391337846+6.14781571972505i</v>
      </c>
      <c r="AN157" s="181" t="str">
        <f t="shared" ca="1" si="64"/>
        <v>6.75958931520767-2.99631986985384i</v>
      </c>
      <c r="AO157" s="181" t="str">
        <f t="shared" ca="1" si="65"/>
        <v>-1.79657482064081-7.17232872828554i</v>
      </c>
      <c r="AP157" s="181" t="str">
        <f t="shared" ca="1" si="66"/>
        <v>-7.3738809644796+0.54393013745883i</v>
      </c>
      <c r="AQ157" s="181" t="str">
        <f t="shared" ca="1" si="67"/>
        <v>-0.72473041372135+7.35831137559276i</v>
      </c>
      <c r="AR157" s="181" t="str">
        <f t="shared" ca="1" si="68"/>
        <v>-0.72473041372135+7.35831137559276i</v>
      </c>
      <c r="AS157" s="181" t="str">
        <f t="shared" ca="1" si="69"/>
        <v>3.1613060604348-6.68402008263057i</v>
      </c>
      <c r="AT157" s="181" t="str">
        <f t="shared" ca="1" si="70"/>
        <v>-6.04515269365323-4.25747687993344i</v>
      </c>
      <c r="AU157" s="181" t="str">
        <f t="shared" ca="1" si="71"/>
        <v>-5.22828750513763+5.22828750513706i</v>
      </c>
      <c r="AV157" s="181" t="str">
        <f t="shared" ca="1" si="72"/>
        <v>4.25747687993338+6.04515269365326i</v>
      </c>
      <c r="AW157" s="181" t="str">
        <f t="shared" ca="1" si="73"/>
        <v>6.6840200826306-3.16130606043474i</v>
      </c>
      <c r="AX157" s="181" t="str">
        <f t="shared" ca="1" si="74"/>
        <v>-1.97205148425669-7.12607840373592i</v>
      </c>
      <c r="AY157" s="181" t="str">
        <f t="shared" ca="1" si="75"/>
        <v>-7.35831137559276+0.724730413721337i</v>
      </c>
      <c r="AZ157" s="181" t="str">
        <f t="shared" ca="1" si="76"/>
        <v>-0.543930137458896+7.3738809644796i</v>
      </c>
      <c r="BA157" s="181" t="str">
        <f t="shared" ca="1" si="77"/>
        <v>7.17232872828552+1.79657482064087i</v>
      </c>
      <c r="BB157" s="181" t="str">
        <f t="shared" ca="1" si="78"/>
        <v>2.99631986985385-6.75958931520766i</v>
      </c>
      <c r="BC157" s="181" t="str">
        <f t="shared" ca="1" si="79"/>
        <v>-6.14781571972501-4.10783913378465i</v>
      </c>
      <c r="BD157" s="181" t="str">
        <f t="shared" ca="1" si="80"/>
        <v>-5.09840424424284+5.35502144113701i</v>
      </c>
      <c r="BE157" s="181" t="str">
        <f t="shared" ca="1" si="81"/>
        <v>4.40455008120636+5.9388482936421i</v>
      </c>
      <c r="BF157" s="181" t="str">
        <f t="shared" ca="1" si="82"/>
        <v>6.60442464628765-3.32438799845307i</v>
      </c>
      <c r="BG157" s="181" t="str">
        <f t="shared" ca="1" si="83"/>
        <v>-2.14634025779749-7.07553559601733i</v>
      </c>
      <c r="BH157" s="181" t="str">
        <f t="shared" ca="1" si="84"/>
        <v>-7.33830941507833+0.905094139481247i</v>
      </c>
      <c r="BI157" s="181" t="str">
        <f t="shared" ca="1" si="85"/>
        <v>-0.362802218021228+7.38500880320054i</v>
      </c>
      <c r="BJ157" s="181" t="str">
        <f t="shared" ca="1" si="86"/>
        <v>7.21425871019968+1.62001596753202i</v>
      </c>
      <c r="BK157" s="181" t="str">
        <f t="shared" ca="1" si="87"/>
        <v>2.82952880822364-6.83108682393828i</v>
      </c>
      <c r="BL157" s="181" t="str">
        <f t="shared" ca="1" si="88"/>
        <v>-6.24677553148843-3.95572697894433i</v>
      </c>
      <c r="BM157" s="181" t="str">
        <f t="shared" ca="1" si="89"/>
        <v>-4.96544989527347+5.47852971245747i</v>
      </c>
      <c r="BN157" s="181" t="str">
        <f t="shared" ca="1" si="90"/>
        <v>4.54897014620721+5.82896655348666i</v>
      </c>
      <c r="BO157" s="181" t="str">
        <f t="shared" ca="1" si="91"/>
        <v>6.52085095149282-3.48546744944861i</v>
      </c>
      <c r="BP157" s="181" t="str">
        <f t="shared" ca="1" si="92"/>
        <v>-2.31933615622384-7.02073075022703i</v>
      </c>
      <c r="BQ157" s="181" t="str">
        <f t="shared" ca="1" si="93"/>
        <v>-7.31388713136922+1.08491267037597i</v>
      </c>
      <c r="BR157" s="181" t="str">
        <f t="shared" ca="1" si="94"/>
        <v>-0.181455760092685+7.39168818876174i</v>
      </c>
      <c r="BS157" s="181" t="str">
        <f t="shared" ca="1" si="95"/>
        <v>7.25184309242548+1.44248127737989i</v>
      </c>
      <c r="BT157" s="181" t="str">
        <f t="shared" ca="1" si="96"/>
        <v>2.66103334424152-6.89846954139724i</v>
      </c>
      <c r="BU157" s="181" t="str">
        <f t="shared" ca="1" si="97"/>
        <v>-6.34197251925408-3.80123204208538i</v>
      </c>
      <c r="BV157" s="181" t="str">
        <f t="shared" ca="1" si="98"/>
        <v>-4.82950454495676+5.59873792233505i</v>
      </c>
      <c r="BW157" s="181" t="str">
        <f t="shared" ca="1" si="99"/>
        <v>4.69065008168951+5.71557366183804i</v>
      </c>
      <c r="BX157" s="181" t="str">
        <f t="shared" ca="1" si="100"/>
        <v>6.43334933991545-3.64444738518202i</v>
      </c>
      <c r="BY157" s="181" t="str">
        <f t="shared" ca="1" si="101"/>
        <v>-2.49093497327584-6.96169687875462i</v>
      </c>
      <c r="BZ157" s="181" t="str">
        <f t="shared" ca="1" si="102"/>
        <v>-7.28505923553613+1.26407769044483i</v>
      </c>
      <c r="CA157" s="181" t="str">
        <f t="shared" ca="1" si="103"/>
        <v>-6.52092581657445E-14+7.39391509775103i</v>
      </c>
      <c r="CB157" s="181" t="str">
        <f t="shared" ca="1" si="104"/>
        <v>7.28505923553611+1.26407769044495i</v>
      </c>
      <c r="CC157" s="181" t="str">
        <f t="shared" ca="1" si="105"/>
        <v>2.49093497327595-6.96169687875458i</v>
      </c>
      <c r="CD157" s="181" t="str">
        <f t="shared" ca="1" si="106"/>
        <v>-6.43334933991538-3.64444738518213i</v>
      </c>
      <c r="CE157" s="181" t="str">
        <f t="shared" ca="1" si="107"/>
        <v>-4.69065008168962+5.71557366183796i</v>
      </c>
      <c r="CF157" s="181" t="str">
        <f t="shared" ca="1" si="108"/>
        <v>4.82950454495674+5.59873792233507i</v>
      </c>
      <c r="CG157" s="181" t="str">
        <f t="shared" ca="1" si="109"/>
        <v>6.34197251925415-3.80123204208527i</v>
      </c>
      <c r="CH157" s="181" t="str">
        <f t="shared" ca="1" si="110"/>
        <v>-2.66103334424139-6.89846954139728i</v>
      </c>
      <c r="CI157" s="181" t="str">
        <f t="shared" ca="1" si="111"/>
        <v>-7.25184309242505+1.44248127738204i</v>
      </c>
      <c r="CJ157" s="181" t="str">
        <f t="shared" ca="1" si="112"/>
        <v>0.181455760089614+7.39168818876181i</v>
      </c>
      <c r="CK157" s="181" t="str">
        <f t="shared" ca="1" si="113"/>
        <v>7.31388713136909+1.08491267037683i</v>
      </c>
      <c r="CL157" s="181" t="str">
        <f t="shared" ca="1" si="114"/>
        <v>2.31933615622317-7.02073075022725i</v>
      </c>
      <c r="CM157" s="181" t="str">
        <f t="shared" ca="1" si="115"/>
        <v>-6.52085095149449-3.48546744944547i</v>
      </c>
      <c r="CN157" s="181" t="str">
        <f t="shared" ca="1" si="116"/>
        <v>-4.54897014620906+5.82896655348521i</v>
      </c>
      <c r="CO157" s="181" t="str">
        <f t="shared" ca="1" si="117"/>
        <v>4.96544989527344+5.47852971245748i</v>
      </c>
      <c r="CP157" s="181" t="str">
        <f t="shared" ca="1" si="118"/>
        <v>6.24677553148732-3.95572697894608i</v>
      </c>
      <c r="CQ157" s="181" t="str">
        <f t="shared" ca="1" si="119"/>
        <v>-2.8295288082208-6.83108682393945i</v>
      </c>
      <c r="CR157" s="181" t="str">
        <f t="shared" ca="1" si="120"/>
        <v>-7.21425871019986+1.62001596753117i</v>
      </c>
      <c r="CS157" s="181" t="str">
        <f t="shared" ca="1" si="121"/>
        <v>0.362802218022567+7.38500880320047i</v>
      </c>
      <c r="CT157" s="181" t="str">
        <f t="shared" ca="1" si="122"/>
        <v>7.33830941507786+0.905094139485033i</v>
      </c>
      <c r="CU157" s="181" t="str">
        <f t="shared" ca="1" si="123"/>
        <v>2.14634025779902-7.07553559601687i</v>
      </c>
      <c r="CV157" s="181" t="str">
        <f t="shared" ca="1" si="124"/>
        <v>-6.60442464628795-3.32438799845248i</v>
      </c>
      <c r="CW157" s="181" t="str">
        <f t="shared" ca="1" si="125"/>
        <v>-4.4045500812041+5.93884829364377i</v>
      </c>
      <c r="CX157" s="181" t="str">
        <f t="shared" ca="1" si="126"/>
        <v>5.09840424424115+5.35502144113863i</v>
      </c>
      <c r="CY157" s="181" t="str">
        <f t="shared" ca="1" si="127"/>
        <v>6.14781571972505-4.10783913378459i</v>
      </c>
      <c r="CZ157" s="181" t="str">
        <f t="shared" ca="1" si="128"/>
        <v>-2.99631986985579-6.7595893152068i</v>
      </c>
      <c r="DA157" s="181" t="str">
        <f t="shared" ca="1" si="129"/>
        <v>-7.17232872828626+1.79657482063789i</v>
      </c>
      <c r="DB157" s="181" t="str">
        <f t="shared" ca="1" si="130"/>
        <v>0.543930137458084+7.37388096447966i</v>
      </c>
      <c r="DC157" s="181" t="str">
        <f t="shared" ca="1" si="131"/>
        <v>7.35831137559289+0.724730413720056i</v>
      </c>
      <c r="DD157" s="181" t="str">
        <f t="shared" ca="1" si="132"/>
        <v>1.97205148425327-7.12607840373687i</v>
      </c>
      <c r="DE157" s="181" t="str">
        <f t="shared" ca="1" si="133"/>
        <v>-6.68402008262993-3.16130606043614i</v>
      </c>
      <c r="DF157" s="181" t="str">
        <f t="shared" ca="1" si="134"/>
        <v>-4.25747687993293+6.04515269365358i</v>
      </c>
      <c r="DG157" s="181" t="str">
        <f t="shared" ca="1" si="135"/>
        <v>5.22828750513909+5.2282875051356i</v>
      </c>
      <c r="DH157" s="181" t="str">
        <f t="shared" ca="1" si="136"/>
        <v>6.04515269365496-4.25747687993097i</v>
      </c>
      <c r="DI157" s="181" t="str">
        <f t="shared" ca="1" si="137"/>
        <v>-3.16130606043397-6.68402008263096i</v>
      </c>
      <c r="DJ157" s="181" t="str">
        <f t="shared" ca="1" si="138"/>
        <v>-7.12607840373555+1.97205148425804i</v>
      </c>
      <c r="DK157" s="181" t="str">
        <f t="shared" ca="1" si="139"/>
        <v>0.724730413717665+7.35831137559313i</v>
      </c>
      <c r="DL157" s="181" t="str">
        <f t="shared" ca="1" si="140"/>
        <v>7.37388096447948+0.54393013746048i</v>
      </c>
      <c r="DM157" s="181" t="str">
        <f t="shared" ca="1" si="141"/>
        <v>1.79657482064022-7.17232872828569i</v>
      </c>
      <c r="DN157" s="181" t="str">
        <f t="shared" ca="1" si="142"/>
        <v>-6.75958931520885-2.99631986985117i</v>
      </c>
      <c r="DO157" s="181" t="str">
        <f t="shared" ca="1" si="143"/>
        <v>-4.10783913378658+6.14781571972372i</v>
      </c>
      <c r="DP157" s="181" t="str">
        <f t="shared" ca="1" si="144"/>
        <v>5.35502144113697+5.09840424424289i</v>
      </c>
      <c r="DQ157" s="181" t="str">
        <f t="shared" ca="1" si="145"/>
        <v>5.93884829364076-4.40455008120817i</v>
      </c>
      <c r="DR157" s="181" t="str">
        <f t="shared" ca="1" si="146"/>
        <v>-3.32438799845033-6.60442464628903i</v>
      </c>
      <c r="DS157" s="181" t="str">
        <f t="shared" ca="1" si="147"/>
        <v>-7.07553559601757+2.14634025779672i</v>
      </c>
      <c r="DT157" s="181" t="str">
        <f t="shared" ca="1" si="148"/>
        <v>0.905094139482748+7.33830941507814i</v>
      </c>
      <c r="DU157" s="181" t="str">
        <f t="shared" ca="1" si="149"/>
        <v>7.38500880320072+0.362802218017619i</v>
      </c>
      <c r="DV157" s="181" t="str">
        <f t="shared" ca="1" si="150"/>
        <v>1.62001596753351-7.21425871019934i</v>
      </c>
      <c r="DW157" s="181" t="str">
        <f t="shared" ca="1" si="151"/>
        <v>-6.83108682393857-2.82952880822292i</v>
      </c>
      <c r="DX157" s="181" t="str">
        <f t="shared" ca="1" si="152"/>
        <v>-3.9557269789419+6.24677553148997i</v>
      </c>
      <c r="DY157" s="181" t="str">
        <f t="shared" ca="1" si="153"/>
        <v>5.47852971245594+4.96544989527515i</v>
      </c>
      <c r="DZ157" s="181" t="str">
        <f t="shared" ca="1" si="154"/>
        <v>5.82896655348663-4.54897014620725i</v>
      </c>
      <c r="EA157" s="181" t="str">
        <f t="shared" ca="1" si="155"/>
        <v>-3.48546744944984-6.52085095149216i</v>
      </c>
      <c r="EB157" s="181" t="str">
        <f t="shared" ca="1" si="156"/>
        <v>-7.02073075022798+2.31933615622098i</v>
      </c>
      <c r="EC157" s="181" t="str">
        <f t="shared" ca="1" si="157"/>
        <v>1.08491267037456+7.31388713136943i</v>
      </c>
      <c r="ED157" s="181" t="str">
        <f t="shared" ca="1" si="158"/>
        <v>7.39168818876175+0.181455760092014i</v>
      </c>
      <c r="EE157" s="181" t="str">
        <f t="shared" ca="1" si="159"/>
        <v>1.44248127737707-7.25184309242603i</v>
      </c>
      <c r="EF157" s="181" t="str">
        <f t="shared" ca="1" si="160"/>
        <v>-6.89846954139638-2.66103334424373i</v>
      </c>
      <c r="EG157" s="181" t="str">
        <f t="shared" ca="1" si="161"/>
        <v>-3.80123204208544+6.34197251925405i</v>
      </c>
      <c r="EH157" s="181" t="str">
        <f t="shared" ca="1" si="162"/>
        <v>5.59873792233645+4.82950454495514i</v>
      </c>
      <c r="EI157" s="181" t="str">
        <f t="shared" ca="1" si="163"/>
        <v>5.71557366184001-4.69065008168711i</v>
      </c>
      <c r="EJ157" s="181" t="str">
        <f t="shared" ca="1" si="164"/>
        <v>-3.64444738518132-6.43334933991585i</v>
      </c>
      <c r="EK157" s="181" t="str">
        <f t="shared" ca="1" si="165"/>
        <v>-6.96169687875412+2.49093497327726i</v>
      </c>
      <c r="EL157" s="181" t="str">
        <f t="shared" ca="1" si="166"/>
        <v>1.26407769044849+7.28505923553549i</v>
      </c>
      <c r="EM157" s="181" t="str">
        <f t="shared" ca="1" si="167"/>
        <v>7.39391509775103+1.60145246156098E-12i</v>
      </c>
      <c r="EN157" s="181"/>
      <c r="EO157" s="181"/>
      <c r="EP157" s="181"/>
    </row>
    <row r="158" spans="1:146" ht="16" thickBot="1">
      <c r="A158" s="215">
        <f t="shared" si="168"/>
        <v>1.1328125000000006E-3</v>
      </c>
      <c r="B158" s="214">
        <v>58</v>
      </c>
      <c r="C158" s="188">
        <f t="shared" si="169"/>
        <v>11600</v>
      </c>
      <c r="D158" s="187">
        <f t="shared" si="170"/>
        <v>72884.949563283197</v>
      </c>
      <c r="E158" s="187" t="str">
        <f t="shared" si="171"/>
        <v>72884.9495632832i</v>
      </c>
      <c r="F158" s="187" t="e">
        <f t="shared" si="177"/>
        <v>#REF!</v>
      </c>
      <c r="G158" s="187" t="str">
        <f t="shared" si="178"/>
        <v>-5.02186278137599+0.662501119977683i</v>
      </c>
      <c r="H158" s="187" t="e">
        <f t="shared" si="179"/>
        <v>#REF!</v>
      </c>
      <c r="I158" s="187" t="e">
        <f t="shared" si="174"/>
        <v>#REF!</v>
      </c>
      <c r="J158" s="213" t="str">
        <f ca="1">IMPRODUCT(1/N_FFT2,BU100)</f>
        <v>0.0202660521538621+0.000293329691368478i</v>
      </c>
      <c r="K158" s="212" t="e">
        <f t="shared" si="175"/>
        <v>#REF!</v>
      </c>
      <c r="N158" s="204">
        <f t="shared" ca="1" si="176"/>
        <v>7.6228057269883269</v>
      </c>
      <c r="O158" s="181">
        <f t="shared" ca="1" si="39"/>
        <v>-7.3771942730116731</v>
      </c>
      <c r="P158" s="181" t="str">
        <f t="shared" ca="1" si="40"/>
        <v>-1.08245921582835+7.29734728430986i</v>
      </c>
      <c r="Q158" s="181" t="str">
        <f t="shared" ca="1" si="41"/>
        <v>7.05953476437752+2.14148645858466i</v>
      </c>
      <c r="R158" s="181" t="str">
        <f t="shared" ca="1" si="42"/>
        <v>3.15415698665088-6.66890463609412i</v>
      </c>
      <c r="S158" s="181" t="str">
        <f t="shared" ca="1" si="43"/>
        <v>-6.13391286206157-4.09854954128797i</v>
      </c>
      <c r="T158" s="181" t="str">
        <f t="shared" ca="1" si="44"/>
        <v>-4.95422087568716+5.46614039855014i</v>
      </c>
      <c r="U158" s="181" t="str">
        <f t="shared" ca="1" si="45"/>
        <v>4.68004250276911+5.70264828952575i</v>
      </c>
      <c r="V158" s="181" t="str">
        <f t="shared" ca="1" si="46"/>
        <v>6.32763058949229-3.79263582020179i</v>
      </c>
      <c r="W158" s="181" t="str">
        <f t="shared" ca="1" si="47"/>
        <v>-2.82313002562019-6.81563879619497i</v>
      </c>
      <c r="X158" s="181" t="str">
        <f t="shared" ca="1" si="48"/>
        <v>-7.15610900570908+1.79251199163788i</v>
      </c>
      <c r="Y158" s="181" t="str">
        <f t="shared" ca="1" si="49"/>
        <v>0.723091486295844+7.34167106619486i</v>
      </c>
      <c r="Z158" s="181" t="str">
        <f t="shared" ca="1" si="50"/>
        <v>7.36830811942687+0.361981766038417i</v>
      </c>
      <c r="AA158" s="181" t="str">
        <f t="shared" ca="1" si="51"/>
        <v>1.4392192062974-7.23544355364486i</v>
      </c>
      <c r="AB158" s="181" t="str">
        <f t="shared" ca="1" si="52"/>
        <v>-6.94595348545637-2.48530189708067i</v>
      </c>
      <c r="AC158" s="181" t="str">
        <f t="shared" ca="1" si="53"/>
        <v>-3.47758530722947+6.50610450059772i</v>
      </c>
      <c r="AD158" s="181" t="str">
        <f t="shared" ca="1" si="54"/>
        <v>5.92541800127875+4.39458949753877i</v>
      </c>
      <c r="AE158" s="181" t="str">
        <f t="shared" ca="1" si="55"/>
        <v>5.21646409657712-5.21646409657712i</v>
      </c>
      <c r="AF158" s="181" t="str">
        <f t="shared" ca="1" si="56"/>
        <v>-4.39458949753877-5.92541800127875i</v>
      </c>
      <c r="AG158" s="181" t="str">
        <f t="shared" ca="1" si="57"/>
        <v>-6.50610450059808+3.4775853072288i</v>
      </c>
      <c r="AH158" s="181" t="str">
        <f t="shared" ca="1" si="58"/>
        <v>2.48530189708064+6.94595348545638i</v>
      </c>
      <c r="AI158" s="181" t="str">
        <f t="shared" ca="1" si="59"/>
        <v>7.23544355364486-1.43921920629738i</v>
      </c>
      <c r="AJ158" s="181" t="str">
        <f t="shared" ca="1" si="60"/>
        <v>-0.361981766038403-7.36830811942687i</v>
      </c>
      <c r="AK158" s="181" t="str">
        <f t="shared" ca="1" si="61"/>
        <v>-7.34167106619478-0.723091486296588i</v>
      </c>
      <c r="AL158" s="181" t="str">
        <f t="shared" ca="1" si="62"/>
        <v>-1.79251199163788+7.15610900570908i</v>
      </c>
      <c r="AM158" s="181" t="str">
        <f t="shared" ca="1" si="63"/>
        <v>6.81563879619495+2.82313002562021i</v>
      </c>
      <c r="AN158" s="181" t="str">
        <f t="shared" ca="1" si="64"/>
        <v>3.79263582020166-6.32763058949237i</v>
      </c>
      <c r="AO158" s="181" t="str">
        <f t="shared" ca="1" si="65"/>
        <v>-5.70264828952596-4.68004250276884i</v>
      </c>
      <c r="AP158" s="181" t="str">
        <f t="shared" ca="1" si="66"/>
        <v>-5.46614039855028+4.954220875687i</v>
      </c>
      <c r="AQ158" s="181" t="str">
        <f t="shared" ca="1" si="67"/>
        <v>4.09854954128796+6.13391286206158i</v>
      </c>
      <c r="AR158" s="181" t="str">
        <f t="shared" ca="1" si="68"/>
        <v>4.09854954128796+6.13391286206158i</v>
      </c>
      <c r="AS158" s="181" t="str">
        <f t="shared" ca="1" si="69"/>
        <v>-2.1414864585843-7.05953476437763i</v>
      </c>
      <c r="AT158" s="181" t="str">
        <f t="shared" ca="1" si="70"/>
        <v>-7.29734728430989+1.08245921582817i</v>
      </c>
      <c r="AU158" s="181" t="str">
        <f t="shared" ca="1" si="71"/>
        <v>4.56634040734475E-18+7.37719427301167i</v>
      </c>
      <c r="AV158" s="181" t="str">
        <f t="shared" ca="1" si="72"/>
        <v>7.29734728430988+1.08245921582822i</v>
      </c>
      <c r="AW158" s="181" t="str">
        <f t="shared" ca="1" si="73"/>
        <v>2.1414864585843-7.05953476437763i</v>
      </c>
      <c r="AX158" s="181" t="str">
        <f t="shared" ca="1" si="74"/>
        <v>-6.66890463609405-3.15415698665103i</v>
      </c>
      <c r="AY158" s="181" t="str">
        <f t="shared" ca="1" si="75"/>
        <v>-4.098549541288+6.13391286206155i</v>
      </c>
      <c r="AZ158" s="181" t="str">
        <f t="shared" ca="1" si="76"/>
        <v>5.46614039855028+4.954220875687i</v>
      </c>
      <c r="BA158" s="181" t="str">
        <f t="shared" ca="1" si="77"/>
        <v>5.70264828952599-4.68004250276881i</v>
      </c>
      <c r="BB158" s="181" t="str">
        <f t="shared" ca="1" si="78"/>
        <v>-3.79263582020166-6.32763058949237i</v>
      </c>
      <c r="BC158" s="181" t="str">
        <f t="shared" ca="1" si="79"/>
        <v>-6.81563879619498+2.82313002562017i</v>
      </c>
      <c r="BD158" s="181" t="str">
        <f t="shared" ca="1" si="80"/>
        <v>1.79251199163788+7.15610900570908i</v>
      </c>
      <c r="BE158" s="181" t="str">
        <f t="shared" ca="1" si="81"/>
        <v>7.34167106619478-0.723091486296562i</v>
      </c>
      <c r="BF158" s="181" t="str">
        <f t="shared" ca="1" si="82"/>
        <v>0.361981766038456-7.36830811942687i</v>
      </c>
      <c r="BG158" s="181" t="str">
        <f t="shared" ca="1" si="83"/>
        <v>-7.23544355364486-1.4392192062974i</v>
      </c>
      <c r="BH158" s="181" t="str">
        <f t="shared" ca="1" si="84"/>
        <v>-2.48530189708064+6.94595348545638i</v>
      </c>
      <c r="BI158" s="181" t="str">
        <f t="shared" ca="1" si="85"/>
        <v>6.50610450059772+3.47758530722947i</v>
      </c>
      <c r="BJ158" s="181" t="str">
        <f t="shared" ca="1" si="86"/>
        <v>4.39458949753879-5.92541800127873i</v>
      </c>
      <c r="BK158" s="181" t="str">
        <f t="shared" ca="1" si="87"/>
        <v>-5.21646409657708-5.21646409657716i</v>
      </c>
      <c r="BL158" s="181" t="str">
        <f t="shared" ca="1" si="88"/>
        <v>-5.92541800127873+4.39458949753879i</v>
      </c>
      <c r="BM158" s="181" t="str">
        <f t="shared" ca="1" si="89"/>
        <v>3.47758530722883+6.50610450059807i</v>
      </c>
      <c r="BN158" s="181" t="str">
        <f t="shared" ca="1" si="90"/>
        <v>6.94595348545638-2.48530189708064i</v>
      </c>
      <c r="BO158" s="181" t="str">
        <f t="shared" ca="1" si="91"/>
        <v>-1.43921920629735-7.23544355364487i</v>
      </c>
      <c r="BP158" s="181" t="str">
        <f t="shared" ca="1" si="92"/>
        <v>-7.36830811942688+0.361981766038351i</v>
      </c>
      <c r="BQ158" s="181" t="str">
        <f t="shared" ca="1" si="93"/>
        <v>-0.723091486296561+7.34167106619478i</v>
      </c>
      <c r="BR158" s="181" t="str">
        <f t="shared" ca="1" si="94"/>
        <v>7.15610900570908+1.79251199163788i</v>
      </c>
      <c r="BS158" s="181" t="str">
        <f t="shared" ca="1" si="95"/>
        <v>2.82313002562021-6.81563879619495i</v>
      </c>
      <c r="BT158" s="181" t="str">
        <f t="shared" ca="1" si="96"/>
        <v>-6.32763058949234-3.7926358202017i</v>
      </c>
      <c r="BU158" s="181" t="str">
        <f t="shared" ca="1" si="97"/>
        <v>-4.68004250276889+5.70264828952592i</v>
      </c>
      <c r="BV158" s="181" t="str">
        <f t="shared" ca="1" si="98"/>
        <v>4.954220875687+5.46614039855028i</v>
      </c>
      <c r="BW158" s="181" t="str">
        <f t="shared" ca="1" si="99"/>
        <v>6.13391286206158-4.09854954128796i</v>
      </c>
      <c r="BX158" s="181" t="str">
        <f t="shared" ca="1" si="100"/>
        <v>-3.15415698665098-6.66890463609408i</v>
      </c>
      <c r="BY158" s="181" t="str">
        <f t="shared" ca="1" si="101"/>
        <v>-7.05953476437743+2.14148645858495i</v>
      </c>
      <c r="BZ158" s="181" t="str">
        <f t="shared" ca="1" si="102"/>
        <v>1.08245921582822+7.29734728430988i</v>
      </c>
      <c r="CA158" s="181" t="str">
        <f t="shared" ca="1" si="103"/>
        <v>7.37719427301167-9.13268081468954E-18i</v>
      </c>
      <c r="CB158" s="181" t="str">
        <f t="shared" ca="1" si="104"/>
        <v>1.08245921582822-7.29734728430988i</v>
      </c>
      <c r="CC158" s="181" t="str">
        <f t="shared" ca="1" si="105"/>
        <v>-7.05953476437761-2.14148645858436i</v>
      </c>
      <c r="CD158" s="181" t="str">
        <f t="shared" ca="1" si="106"/>
        <v>-3.15415698665108+6.66890463609403i</v>
      </c>
      <c r="CE158" s="181" t="str">
        <f t="shared" ca="1" si="107"/>
        <v>6.13391286206158+4.09854954128796i</v>
      </c>
      <c r="CF158" s="181" t="str">
        <f t="shared" ca="1" si="108"/>
        <v>4.954220875687-5.46614039855028i</v>
      </c>
      <c r="CG158" s="181" t="str">
        <f t="shared" ca="1" si="109"/>
        <v>-4.68004250276881-5.70264828952599i</v>
      </c>
      <c r="CH158" s="181" t="str">
        <f t="shared" ca="1" si="110"/>
        <v>-6.32763058949277+3.79263582020099i</v>
      </c>
      <c r="CI158" s="181" t="str">
        <f t="shared" ca="1" si="111"/>
        <v>2.82313002562012+6.815638796195i</v>
      </c>
      <c r="CJ158" s="181" t="str">
        <f t="shared" ca="1" si="112"/>
        <v>7.15610900570891-1.7925119916386i</v>
      </c>
      <c r="CK158" s="181" t="str">
        <f t="shared" ca="1" si="113"/>
        <v>-0.723091486298022-7.34167106619464i</v>
      </c>
      <c r="CL158" s="181" t="str">
        <f t="shared" ca="1" si="114"/>
        <v>-7.36830811942701-0.361981766035524i</v>
      </c>
      <c r="CM158" s="181" t="str">
        <f t="shared" ca="1" si="115"/>
        <v>-1.43921920630105+7.23544355364413i</v>
      </c>
      <c r="CN158" s="181" t="str">
        <f t="shared" ca="1" si="116"/>
        <v>6.94595348545535+2.48530189708351i</v>
      </c>
      <c r="CO158" s="181" t="str">
        <f t="shared" ca="1" si="117"/>
        <v>3.47758530723077-6.50610450059703i</v>
      </c>
      <c r="CP158" s="181" t="str">
        <f t="shared" ca="1" si="118"/>
        <v>-5.92541800127829-4.39458949753937i</v>
      </c>
      <c r="CQ158" s="181" t="str">
        <f t="shared" ca="1" si="119"/>
        <v>-5.21646409657716+5.21646409657708i</v>
      </c>
      <c r="CR158" s="181" t="str">
        <f t="shared" ca="1" si="120"/>
        <v>4.39458949753929+5.92541800127836i</v>
      </c>
      <c r="CS158" s="181" t="str">
        <f t="shared" ca="1" si="121"/>
        <v>6.50610450059703-3.47758530723077i</v>
      </c>
      <c r="CT158" s="181" t="str">
        <f t="shared" ca="1" si="122"/>
        <v>-2.4853018970834-6.94595348545539i</v>
      </c>
      <c r="CU158" s="181" t="str">
        <f t="shared" ca="1" si="123"/>
        <v>-7.23544355364416+1.43921920630095i</v>
      </c>
      <c r="CV158" s="181" t="str">
        <f t="shared" ca="1" si="124"/>
        <v>0.361981766035419+7.36830811942702i</v>
      </c>
      <c r="CW158" s="181" t="str">
        <f t="shared" ca="1" si="125"/>
        <v>7.34167106619463+0.723091486298127i</v>
      </c>
      <c r="CX158" s="181" t="str">
        <f t="shared" ca="1" si="126"/>
        <v>1.7925119916386-7.15610900570891i</v>
      </c>
      <c r="CY158" s="181" t="str">
        <f t="shared" ca="1" si="127"/>
        <v>-6.81563879619495-2.82313002562021i</v>
      </c>
      <c r="CZ158" s="181" t="str">
        <f t="shared" ca="1" si="128"/>
        <v>-3.79263582020108+6.32763058949272i</v>
      </c>
      <c r="DA158" s="181" t="str">
        <f t="shared" ca="1" si="129"/>
        <v>5.70264828952693+4.68004250276767i</v>
      </c>
      <c r="DB158" s="181" t="str">
        <f t="shared" ca="1" si="130"/>
        <v>5.46614039854831-4.95422087568918i</v>
      </c>
      <c r="DC158" s="181" t="str">
        <f t="shared" ca="1" si="131"/>
        <v>-4.09854954128491-6.13391286206362i</v>
      </c>
      <c r="DD158" s="181" t="str">
        <f t="shared" ca="1" si="132"/>
        <v>-6.66890463609533+3.15415698664832i</v>
      </c>
      <c r="DE158" s="181" t="str">
        <f t="shared" ca="1" si="133"/>
        <v>2.14148645858285+7.05953476437807i</v>
      </c>
      <c r="DF158" s="181" t="str">
        <f t="shared" ca="1" si="134"/>
        <v>7.29734728431-1.08245921582739i</v>
      </c>
      <c r="DG158" s="181" t="str">
        <f t="shared" ca="1" si="135"/>
        <v>1.04822536998367E-13-7.37719427301167i</v>
      </c>
      <c r="DH158" s="181" t="str">
        <f t="shared" ca="1" si="136"/>
        <v>-7.29734728430997-1.0824592158276i</v>
      </c>
      <c r="DI158" s="181" t="str">
        <f t="shared" ca="1" si="137"/>
        <v>-2.14148645858285+7.05953476437807i</v>
      </c>
      <c r="DJ158" s="181" t="str">
        <f t="shared" ca="1" si="138"/>
        <v>6.66890463609533+3.15415698664832i</v>
      </c>
      <c r="DK158" s="181" t="str">
        <f t="shared" ca="1" si="139"/>
        <v>4.09854954129101-6.13391286205954i</v>
      </c>
      <c r="DL158" s="181" t="str">
        <f t="shared" ca="1" si="140"/>
        <v>-5.46614039854831-4.95422087568918i</v>
      </c>
      <c r="DM158" s="181" t="str">
        <f t="shared" ca="1" si="141"/>
        <v>-5.70264828952693+4.68004250276767i</v>
      </c>
      <c r="DN158" s="181" t="str">
        <f t="shared" ca="1" si="142"/>
        <v>3.79263582020099+6.32763058949277i</v>
      </c>
      <c r="DO158" s="181" t="str">
        <f t="shared" ca="1" si="143"/>
        <v>6.815638796195-2.82313002562012i</v>
      </c>
      <c r="DP158" s="181" t="str">
        <f t="shared" ca="1" si="144"/>
        <v>-1.79251199163849-7.15610900570893i</v>
      </c>
      <c r="DQ158" s="181" t="str">
        <f t="shared" ca="1" si="145"/>
        <v>-7.34167106619465+0.723091486297918i</v>
      </c>
      <c r="DR158" s="181" t="str">
        <f t="shared" ca="1" si="146"/>
        <v>-0.361981766035419+7.36830811942702i</v>
      </c>
      <c r="DS158" s="181" t="str">
        <f t="shared" ca="1" si="147"/>
        <v>7.23544355364411+1.43921920630115i</v>
      </c>
      <c r="DT158" s="181" t="str">
        <f t="shared" ca="1" si="148"/>
        <v>2.4853018970834-6.94595348545539i</v>
      </c>
      <c r="DU158" s="181" t="str">
        <f t="shared" ca="1" si="149"/>
        <v>-6.50610450059703-3.47758530723077i</v>
      </c>
      <c r="DV158" s="181" t="str">
        <f t="shared" ca="1" si="150"/>
        <v>-4.39458949753937+5.92541800127829i</v>
      </c>
      <c r="DW158" s="181" t="str">
        <f t="shared" ca="1" si="151"/>
        <v>5.21646409657708+5.21646409657716i</v>
      </c>
      <c r="DX158" s="181" t="str">
        <f t="shared" ca="1" si="152"/>
        <v>5.92541800127836-4.39458949753929i</v>
      </c>
      <c r="DY158" s="181" t="str">
        <f t="shared" ca="1" si="153"/>
        <v>-3.47758530723067-6.50610450059708i</v>
      </c>
      <c r="DZ158" s="181" t="str">
        <f t="shared" ca="1" si="154"/>
        <v>-6.94595348545543+2.48530189708331i</v>
      </c>
      <c r="EA158" s="181" t="str">
        <f t="shared" ca="1" si="155"/>
        <v>1.43921920630105+7.23544355364413i</v>
      </c>
      <c r="EB158" s="181" t="str">
        <f t="shared" ca="1" si="156"/>
        <v>7.36830811942702-0.361981766035315i</v>
      </c>
      <c r="EC158" s="181" t="str">
        <f t="shared" ca="1" si="157"/>
        <v>0.723091486298022-7.34167106619464i</v>
      </c>
      <c r="ED158" s="181" t="str">
        <f t="shared" ca="1" si="158"/>
        <v>-7.15610900570891-1.7925119916386i</v>
      </c>
      <c r="EE158" s="181" t="str">
        <f t="shared" ca="1" si="159"/>
        <v>-2.82313002562021+6.81563879619495i</v>
      </c>
      <c r="EF158" s="181" t="str">
        <f t="shared" ca="1" si="160"/>
        <v>6.32763058949272+3.79263582020108i</v>
      </c>
      <c r="EG158" s="181" t="str">
        <f t="shared" ca="1" si="161"/>
        <v>4.68004250276775-5.70264828952686i</v>
      </c>
      <c r="EH158" s="181" t="str">
        <f t="shared" ca="1" si="162"/>
        <v>-4.9542208756891-5.46614039854837i</v>
      </c>
      <c r="EI158" s="181" t="str">
        <f t="shared" ca="1" si="163"/>
        <v>-6.1339128620596+4.09854954129093i</v>
      </c>
      <c r="EJ158" s="181" t="str">
        <f t="shared" ca="1" si="164"/>
        <v>3.15415698664824+6.66890463609537i</v>
      </c>
      <c r="EK158" s="181" t="str">
        <f t="shared" ca="1" si="165"/>
        <v>7.0595347643781-2.14148645858275i</v>
      </c>
      <c r="EL158" s="181" t="str">
        <f t="shared" ca="1" si="166"/>
        <v>-1.0824592158275-7.29734728430999i</v>
      </c>
      <c r="EM158" s="181" t="str">
        <f t="shared" ca="1" si="167"/>
        <v>-7.37719427301167+1.8265361629379E-17i</v>
      </c>
      <c r="EN158" s="181"/>
      <c r="EO158" s="181"/>
      <c r="EP158" s="181"/>
    </row>
    <row r="159" spans="1:146" ht="16" thickBot="1">
      <c r="A159" s="215">
        <f t="shared" si="168"/>
        <v>1.1523437500000006E-3</v>
      </c>
      <c r="B159" s="214">
        <v>59</v>
      </c>
      <c r="C159" s="188">
        <f t="shared" si="169"/>
        <v>11800</v>
      </c>
      <c r="D159" s="187">
        <f t="shared" si="170"/>
        <v>74141.586624719115</v>
      </c>
      <c r="E159" s="187" t="str">
        <f t="shared" si="171"/>
        <v>74141.5866247191i</v>
      </c>
      <c r="F159" s="187" t="e">
        <f t="shared" si="177"/>
        <v>#REF!</v>
      </c>
      <c r="G159" s="187" t="str">
        <f t="shared" si="178"/>
        <v>-5.02009658898575+0.714824746632458i</v>
      </c>
      <c r="H159" s="187" t="e">
        <f t="shared" si="179"/>
        <v>#REF!</v>
      </c>
      <c r="I159" s="187" t="e">
        <f t="shared" si="174"/>
        <v>#REF!</v>
      </c>
      <c r="J159" s="213" t="str">
        <f ca="1">IMPRODUCT(1/N_FFT2,BV100)</f>
        <v>0.0862854885395457+0.00445092784723234i</v>
      </c>
      <c r="K159" s="212" t="e">
        <f t="shared" si="175"/>
        <v>#REF!</v>
      </c>
      <c r="N159" s="204">
        <f t="shared" ca="1" si="176"/>
        <v>7.6462060634028841</v>
      </c>
      <c r="O159" s="181">
        <f t="shared" ca="1" si="39"/>
        <v>-7.3537939365971159</v>
      </c>
      <c r="P159" s="181" t="str">
        <f t="shared" ca="1" si="40"/>
        <v>-0.900182881054724+7.29848998372873i</v>
      </c>
      <c r="Q159" s="181" t="str">
        <f t="shared" ca="1" si="41"/>
        <v>7.13340994805174+1.7868261736859i</v>
      </c>
      <c r="R159" s="181" t="str">
        <f t="shared" ca="1" si="42"/>
        <v>2.64659393748237-6.86103678695968i</v>
      </c>
      <c r="S159" s="181" t="str">
        <f t="shared" ca="1" si="43"/>
        <v>-6.48546724632099-3.4665544650027i</v>
      </c>
      <c r="T159" s="181" t="str">
        <f t="shared" ca="1" si="44"/>
        <v>-4.23437478669148+6.01235024160802i</v>
      </c>
      <c r="U159" s="181" t="str">
        <f t="shared" ca="1" si="45"/>
        <v>5.4488018929501+4.9385061702215i</v>
      </c>
      <c r="V159" s="181" t="str">
        <f t="shared" ca="1" si="46"/>
        <v>5.56835782417717-4.80329849206328i</v>
      </c>
      <c r="W159" s="181" t="str">
        <f t="shared" ca="1" si="47"/>
        <v>-4.08554901093362-6.11445619341506i</v>
      </c>
      <c r="X159" s="181" t="str">
        <f t="shared" ca="1" si="48"/>
        <v>-6.5685874501528+3.30634906983936i</v>
      </c>
      <c r="Y159" s="181" t="str">
        <f t="shared" ca="1" si="49"/>
        <v>2.47741856117712+6.92392103758178i</v>
      </c>
      <c r="Z159" s="181" t="str">
        <f t="shared" ca="1" si="50"/>
        <v>7.17511240780222-1.61122537136651i</v>
      </c>
      <c r="AA159" s="181" t="str">
        <f t="shared" ca="1" si="51"/>
        <v>-0.720797852237779-7.31838340879609i</v>
      </c>
      <c r="AB159" s="181" t="str">
        <f t="shared" ca="1" si="52"/>
        <v>-7.35157911135144-0.180471137508357i</v>
      </c>
      <c r="AC159" s="181" t="str">
        <f t="shared" ca="1" si="53"/>
        <v>-1.07902567336412+7.27420022120327i</v>
      </c>
      <c r="AD159" s="181" t="str">
        <f t="shared" ca="1" si="54"/>
        <v>7.08741058888397+1.96135065873186i</v>
      </c>
      <c r="AE159" s="181" t="str">
        <f t="shared" ca="1" si="55"/>
        <v>2.81417510456275-6.79401970432761i</v>
      </c>
      <c r="AF159" s="181" t="str">
        <f t="shared" ca="1" si="56"/>
        <v>-6.39844043952738-3.62467173737887i</v>
      </c>
      <c r="AG159" s="181" t="str">
        <f t="shared" ca="1" si="57"/>
        <v>-4.38064993341168+5.90662267483143i</v>
      </c>
      <c r="AH159" s="181" t="str">
        <f t="shared" ca="1" si="58"/>
        <v>5.32596380720685+5.0707390769251i</v>
      </c>
      <c r="AI159" s="181" t="str">
        <f t="shared" ca="1" si="59"/>
        <v>5.68455958486511-4.66519748650051i</v>
      </c>
      <c r="AJ159" s="181" t="str">
        <f t="shared" ca="1" si="60"/>
        <v>-3.93426225321993-6.21287902544556i</v>
      </c>
      <c r="AK159" s="181" t="str">
        <f t="shared" ca="1" si="61"/>
        <v>-6.64775098251988+3.14415205362884i</v>
      </c>
      <c r="AL159" s="181" t="str">
        <f t="shared" ca="1" si="62"/>
        <v>2.30675088056629+6.98263457707327i</v>
      </c>
      <c r="AM159" s="181" t="str">
        <f t="shared" ca="1" si="63"/>
        <v>7.21249284813295-1.4346540271311i</v>
      </c>
      <c r="AN159" s="181" t="str">
        <f t="shared" ca="1" si="64"/>
        <v>-0.54097864174742-7.33386851334994i</v>
      </c>
      <c r="AO159" s="181" t="str">
        <f t="shared" ca="1" si="65"/>
        <v>-7.34493596974236-0.360833565951728i</v>
      </c>
      <c r="AP159" s="181" t="str">
        <f t="shared" ca="1" si="66"/>
        <v>-1.25721850095488+7.24552875246447i</v>
      </c>
      <c r="AQ159" s="181" t="str">
        <f t="shared" ca="1" si="67"/>
        <v>7.03714203859279+2.13469369948072i</v>
      </c>
      <c r="AR159" s="181" t="str">
        <f t="shared" ca="1" si="68"/>
        <v>7.03714203859279+2.13469369948072i</v>
      </c>
      <c r="AS159" s="181" t="str">
        <f t="shared" ca="1" si="69"/>
        <v>-6.30755945146603-3.7806056430358i</v>
      </c>
      <c r="AT159" s="181" t="str">
        <f t="shared" ca="1" si="70"/>
        <v>-4.52428634041484+5.79733717941851i</v>
      </c>
      <c r="AU159" s="181" t="str">
        <f t="shared" ca="1" si="71"/>
        <v>5.19991756001606+5.19991756001661i</v>
      </c>
      <c r="AV159" s="181" t="str">
        <f t="shared" ca="1" si="72"/>
        <v>5.7973371794185-4.52428634041486i</v>
      </c>
      <c r="AW159" s="181" t="str">
        <f t="shared" ca="1" si="73"/>
        <v>-3.7806056430358-6.30755945146602i</v>
      </c>
      <c r="AX159" s="181" t="str">
        <f t="shared" ca="1" si="74"/>
        <v>-6.72291015827051+2.98006111778863i</v>
      </c>
      <c r="AY159" s="181" t="str">
        <f t="shared" ca="1" si="75"/>
        <v>2.13469369948069+7.03714203859279i</v>
      </c>
      <c r="AZ159" s="181" t="str">
        <f t="shared" ca="1" si="76"/>
        <v>7.24552875246447-1.25721850095488i</v>
      </c>
      <c r="BA159" s="181" t="str">
        <f t="shared" ca="1" si="77"/>
        <v>-0.360833565951741-7.34493596974235i</v>
      </c>
      <c r="BB159" s="181" t="str">
        <f t="shared" ca="1" si="78"/>
        <v>-7.33386851334994-0.540978641747407i</v>
      </c>
      <c r="BC159" s="181" t="str">
        <f t="shared" ca="1" si="79"/>
        <v>-1.43465402713108+7.21249284813296i</v>
      </c>
      <c r="BD159" s="181" t="str">
        <f t="shared" ca="1" si="80"/>
        <v>6.98263457707325+2.30675088056633i</v>
      </c>
      <c r="BE159" s="181" t="str">
        <f t="shared" ca="1" si="81"/>
        <v>3.14415205362883-6.64775098251989i</v>
      </c>
      <c r="BF159" s="181" t="str">
        <f t="shared" ca="1" si="82"/>
        <v>-6.21287902544557-3.93426225321992i</v>
      </c>
      <c r="BG159" s="181" t="str">
        <f t="shared" ca="1" si="83"/>
        <v>-4.66519748650051+5.6845595848651i</v>
      </c>
      <c r="BH159" s="181" t="str">
        <f t="shared" ca="1" si="84"/>
        <v>5.07073907692509+5.32596380720686i</v>
      </c>
      <c r="BI159" s="181" t="str">
        <f t="shared" ca="1" si="85"/>
        <v>5.90662267483145-4.38064993341164i</v>
      </c>
      <c r="BJ159" s="181" t="str">
        <f t="shared" ca="1" si="86"/>
        <v>-3.62467173737884-6.3984404395274i</v>
      </c>
      <c r="BK159" s="181" t="str">
        <f t="shared" ca="1" si="87"/>
        <v>-6.79401970432759+2.81417510456278i</v>
      </c>
      <c r="BL159" s="181" t="str">
        <f t="shared" ca="1" si="88"/>
        <v>1.9613506587319+7.08741058888396i</v>
      </c>
      <c r="BM159" s="181" t="str">
        <f t="shared" ca="1" si="89"/>
        <v>7.27420022120326-1.07902567336413i</v>
      </c>
      <c r="BN159" s="181" t="str">
        <f t="shared" ca="1" si="90"/>
        <v>-0.180471137508369-7.35157911135144i</v>
      </c>
      <c r="BO159" s="181" t="str">
        <f t="shared" ca="1" si="91"/>
        <v>-7.31838340879609-0.720797852237792i</v>
      </c>
      <c r="BP159" s="181" t="str">
        <f t="shared" ca="1" si="92"/>
        <v>-1.61122537136652+7.17511240780222i</v>
      </c>
      <c r="BQ159" s="181" t="str">
        <f t="shared" ca="1" si="93"/>
        <v>6.92392103758178+2.47741856117714i</v>
      </c>
      <c r="BR159" s="181" t="str">
        <f t="shared" ca="1" si="94"/>
        <v>3.30634906983939-6.56858745015279i</v>
      </c>
      <c r="BS159" s="181" t="str">
        <f t="shared" ca="1" si="95"/>
        <v>-6.11445619341503-4.08554901093367i</v>
      </c>
      <c r="BT159" s="181" t="str">
        <f t="shared" ca="1" si="96"/>
        <v>-4.80329849206325+5.5683578241772i</v>
      </c>
      <c r="BU159" s="181" t="str">
        <f t="shared" ca="1" si="97"/>
        <v>4.93850617022137+5.44880189295022i</v>
      </c>
      <c r="BV159" s="181" t="str">
        <f t="shared" ca="1" si="98"/>
        <v>6.01235024160788-4.23437478669168i</v>
      </c>
      <c r="BW159" s="181" t="str">
        <f t="shared" ca="1" si="99"/>
        <v>-3.46655446500257-6.48546724632105i</v>
      </c>
      <c r="BX159" s="181" t="str">
        <f t="shared" ca="1" si="100"/>
        <v>-6.86103678695958+2.64659393748263i</v>
      </c>
      <c r="BY159" s="181" t="str">
        <f t="shared" ca="1" si="101"/>
        <v>1.78682617368582+7.13340994805176i</v>
      </c>
      <c r="BZ159" s="181" t="str">
        <f t="shared" ca="1" si="102"/>
        <v>7.29848998372868-0.900182881055055i</v>
      </c>
      <c r="CA159" s="181" t="str">
        <f t="shared" ca="1" si="103"/>
        <v>3.96300727626408E-14-7.35379393659712i</v>
      </c>
      <c r="CB159" s="181" t="str">
        <f t="shared" ca="1" si="104"/>
        <v>-7.29848998372868-0.900182881055136i</v>
      </c>
      <c r="CC159" s="181" t="str">
        <f t="shared" ca="1" si="105"/>
        <v>-1.78682617368579+7.13340994805177i</v>
      </c>
      <c r="CD159" s="181" t="str">
        <f t="shared" ca="1" si="106"/>
        <v>6.86103678695959+2.64659393748261i</v>
      </c>
      <c r="CE159" s="181" t="str">
        <f t="shared" ca="1" si="107"/>
        <v>3.46655446500255-6.48546724632107i</v>
      </c>
      <c r="CF159" s="181" t="str">
        <f t="shared" ca="1" si="108"/>
        <v>-6.01235024160789-4.23437478669165i</v>
      </c>
      <c r="CG159" s="181" t="str">
        <f t="shared" ca="1" si="109"/>
        <v>-4.93850617022244+5.44880189294926i</v>
      </c>
      <c r="CH159" s="181" t="str">
        <f t="shared" ca="1" si="110"/>
        <v>4.80329849206217+5.56835782417813i</v>
      </c>
      <c r="CI159" s="181" t="str">
        <f t="shared" ca="1" si="111"/>
        <v>6.1144561934163-4.08554901093178i</v>
      </c>
      <c r="CJ159" s="181" t="str">
        <f t="shared" ca="1" si="112"/>
        <v>-3.30634906983736-6.56858745015381i</v>
      </c>
      <c r="CK159" s="181" t="str">
        <f t="shared" ca="1" si="113"/>
        <v>-6.92392103758279+2.47741856117431i</v>
      </c>
      <c r="CL159" s="181" t="str">
        <f t="shared" ca="1" si="114"/>
        <v>1.61122537136359+7.17511240780287i</v>
      </c>
      <c r="CM159" s="181" t="str">
        <f t="shared" ca="1" si="115"/>
        <v>7.31838340879638-0.720797852234906i</v>
      </c>
      <c r="CN159" s="181" t="str">
        <f t="shared" ca="1" si="116"/>
        <v>0.180471137512-7.35157911135136i</v>
      </c>
      <c r="CO159" s="181" t="str">
        <f t="shared" ca="1" si="117"/>
        <v>-7.2742002212038-1.07902567336048i</v>
      </c>
      <c r="CP159" s="181" t="str">
        <f t="shared" ca="1" si="118"/>
        <v>-1.96135065872905+7.08741058888475i</v>
      </c>
      <c r="CQ159" s="181" t="str">
        <f t="shared" ca="1" si="119"/>
        <v>6.79401970432872+2.81417510456006i</v>
      </c>
      <c r="CR159" s="181" t="str">
        <f t="shared" ca="1" si="120"/>
        <v>3.624671737377-6.39844043952844i</v>
      </c>
      <c r="CS159" s="181" t="str">
        <f t="shared" ca="1" si="121"/>
        <v>-5.90662267483278-4.38064993340986i</v>
      </c>
      <c r="CT159" s="181" t="str">
        <f t="shared" ca="1" si="122"/>
        <v>-5.07073907692401+5.32596380720788i</v>
      </c>
      <c r="CU159" s="181" t="str">
        <f t="shared" ca="1" si="123"/>
        <v>4.66519748650167+5.68455958486416i</v>
      </c>
      <c r="CV159" s="181" t="str">
        <f t="shared" ca="1" si="124"/>
        <v>6.21287902544516-3.93426225322056i</v>
      </c>
      <c r="CW159" s="181" t="str">
        <f t="shared" ca="1" si="125"/>
        <v>-3.14415205362951-6.64775098251956i</v>
      </c>
      <c r="CX159" s="181" t="str">
        <f t="shared" ca="1" si="126"/>
        <v>-6.98263457707303+2.306750880567i</v>
      </c>
      <c r="CY159" s="181" t="str">
        <f t="shared" ca="1" si="127"/>
        <v>1.43465402713105+7.21249284813296i</v>
      </c>
      <c r="CZ159" s="181" t="str">
        <f t="shared" ca="1" si="128"/>
        <v>7.33386851334993-0.540978641747485i</v>
      </c>
      <c r="DA159" s="181" t="str">
        <f t="shared" ca="1" si="129"/>
        <v>0.360833565952499-7.34493596974231i</v>
      </c>
      <c r="DB159" s="181" t="str">
        <f t="shared" ca="1" si="130"/>
        <v>-7.24552875246435-1.25721850095553i</v>
      </c>
      <c r="DC159" s="181" t="str">
        <f t="shared" ca="1" si="131"/>
        <v>-2.13469369948216+7.03714203859235i</v>
      </c>
      <c r="DD159" s="181" t="str">
        <f t="shared" ca="1" si="132"/>
        <v>6.72291015826993+2.98006111778995i</v>
      </c>
      <c r="DE159" s="181" t="str">
        <f t="shared" ca="1" si="133"/>
        <v>3.78060564303775-6.30755945146485i</v>
      </c>
      <c r="DF159" s="181" t="str">
        <f t="shared" ca="1" si="134"/>
        <v>-5.79733717941716-4.52428634041656i</v>
      </c>
      <c r="DG159" s="181" t="str">
        <f t="shared" ca="1" si="135"/>
        <v>-5.19991756001822+5.19991756001445i</v>
      </c>
      <c r="DH159" s="181" t="str">
        <f t="shared" ca="1" si="136"/>
        <v>4.52428634041252+5.79733717942033i</v>
      </c>
      <c r="DI159" s="181" t="str">
        <f t="shared" ca="1" si="137"/>
        <v>6.30755945146749-3.78060564303335i</v>
      </c>
      <c r="DJ159" s="181" t="str">
        <f t="shared" ca="1" si="138"/>
        <v>-2.98006111778526-6.72291015827201i</v>
      </c>
      <c r="DK159" s="181" t="str">
        <f t="shared" ca="1" si="139"/>
        <v>-7.03714203859172+2.13469369948424i</v>
      </c>
      <c r="DL159" s="181" t="str">
        <f t="shared" ca="1" si="140"/>
        <v>1.25721850095768+7.24552875246398i</v>
      </c>
      <c r="DM159" s="181" t="str">
        <f t="shared" ca="1" si="141"/>
        <v>7.34493596974221-0.360833565954676i</v>
      </c>
      <c r="DN159" s="181" t="str">
        <f t="shared" ca="1" si="142"/>
        <v>0.540978641745311-7.3338685133501i</v>
      </c>
      <c r="DO159" s="181" t="str">
        <f t="shared" ca="1" si="143"/>
        <v>-7.21249284813339-1.43465402712892i</v>
      </c>
      <c r="DP159" s="181" t="str">
        <f t="shared" ca="1" si="144"/>
        <v>-2.30675088056483+6.98263457707375i</v>
      </c>
      <c r="DQ159" s="181" t="str">
        <f t="shared" ca="1" si="145"/>
        <v>6.6477509825205+3.14415205362754i</v>
      </c>
      <c r="DR159" s="181" t="str">
        <f t="shared" ca="1" si="146"/>
        <v>3.93426225321863-6.21287902544638i</v>
      </c>
      <c r="DS159" s="181" t="str">
        <f t="shared" ca="1" si="147"/>
        <v>-5.68455958486555-4.66519748649999i</v>
      </c>
      <c r="DT159" s="181" t="str">
        <f t="shared" ca="1" si="148"/>
        <v>-5.32596380720631+5.07073907692567i</v>
      </c>
      <c r="DU159" s="181" t="str">
        <f t="shared" ca="1" si="149"/>
        <v>4.38064993341161+5.90662267483147i</v>
      </c>
      <c r="DV159" s="181" t="str">
        <f t="shared" ca="1" si="150"/>
        <v>6.39844043952737-3.6246717373789i</v>
      </c>
      <c r="DW159" s="181" t="str">
        <f t="shared" ca="1" si="151"/>
        <v>-2.81417510456198-6.79401970432792i</v>
      </c>
      <c r="DX159" s="181" t="str">
        <f t="shared" ca="1" si="152"/>
        <v>-7.08741058888417+1.96135065873116i</v>
      </c>
      <c r="DY159" s="181" t="str">
        <f t="shared" ca="1" si="153"/>
        <v>1.07902567336275+7.27420022120346i</v>
      </c>
      <c r="DZ159" s="181" t="str">
        <f t="shared" ca="1" si="154"/>
        <v>7.35157911135148-0.180471137506867i</v>
      </c>
      <c r="EA159" s="181" t="str">
        <f t="shared" ca="1" si="155"/>
        <v>0.720797852239912-7.31838340879588i</v>
      </c>
      <c r="EB159" s="181" t="str">
        <f t="shared" ca="1" si="156"/>
        <v>-7.17511240780173-1.6112253713687i</v>
      </c>
      <c r="EC159" s="181" t="str">
        <f t="shared" ca="1" si="157"/>
        <v>-2.47741856117915+6.92392103758105i</v>
      </c>
      <c r="ED159" s="181" t="str">
        <f t="shared" ca="1" si="158"/>
        <v>6.56858745015145+3.30634906984204i</v>
      </c>
      <c r="EE159" s="181" t="str">
        <f t="shared" ca="1" si="159"/>
        <v>4.08554901093604-6.11445619341344i</v>
      </c>
      <c r="EF159" s="181" t="str">
        <f t="shared" ca="1" si="160"/>
        <v>-5.56835782417471-4.80329849206614i</v>
      </c>
      <c r="EG159" s="181" t="str">
        <f t="shared" ca="1" si="161"/>
        <v>-5.44880189294779+4.93850617022405i</v>
      </c>
      <c r="EH159" s="181" t="str">
        <f t="shared" ca="1" si="162"/>
        <v>4.23437478669413+6.01235024160616i</v>
      </c>
      <c r="EI159" s="181" t="str">
        <f t="shared" ca="1" si="163"/>
        <v>6.48546724631969-3.46655446500512i</v>
      </c>
      <c r="EJ159" s="181" t="str">
        <f t="shared" ca="1" si="164"/>
        <v>-2.64659393748475-6.86103678695877i</v>
      </c>
      <c r="EK159" s="181" t="str">
        <f t="shared" ca="1" si="165"/>
        <v>-7.13340994805124+1.78682617368791i</v>
      </c>
      <c r="EL159" s="181" t="str">
        <f t="shared" ca="1" si="166"/>
        <v>0.90018288105657+7.2984899837285i</v>
      </c>
      <c r="EM159" s="181" t="str">
        <f t="shared" ca="1" si="167"/>
        <v>7.35379393659712-1.38379161581393E-12i</v>
      </c>
      <c r="EN159" s="181"/>
      <c r="EO159" s="181"/>
      <c r="EP159" s="181"/>
    </row>
    <row r="160" spans="1:146" ht="16" thickBot="1">
      <c r="A160" s="215">
        <f t="shared" si="168"/>
        <v>1.1718750000000006E-3</v>
      </c>
      <c r="B160" s="214">
        <v>60</v>
      </c>
      <c r="C160" s="188">
        <f t="shared" si="169"/>
        <v>12000</v>
      </c>
      <c r="D160" s="187">
        <f t="shared" si="170"/>
        <v>75398.223686155034</v>
      </c>
      <c r="E160" s="187" t="str">
        <f t="shared" si="171"/>
        <v>75398.223686155i</v>
      </c>
      <c r="F160" s="187" t="e">
        <f t="shared" si="177"/>
        <v>#REF!</v>
      </c>
      <c r="G160" s="187" t="str">
        <f t="shared" si="178"/>
        <v>-5.01689045592495+0.766632060070817i</v>
      </c>
      <c r="H160" s="187" t="e">
        <f t="shared" si="179"/>
        <v>#REF!</v>
      </c>
      <c r="I160" s="187" t="e">
        <f t="shared" si="174"/>
        <v>#REF!</v>
      </c>
      <c r="J160" s="213" t="str">
        <f ca="1">IMPRODUCT(1/N_FFT2,BW100)</f>
        <v>0.0381538308001532-0.000284966247869632i</v>
      </c>
      <c r="K160" s="212" t="e">
        <f t="shared" si="175"/>
        <v>#REF!</v>
      </c>
      <c r="N160" s="204">
        <f t="shared" ca="1" si="176"/>
        <v>7.68124200928884</v>
      </c>
      <c r="O160" s="181">
        <f t="shared" ca="1" si="39"/>
        <v>-7.31875799071116</v>
      </c>
      <c r="P160" s="181" t="str">
        <f t="shared" ca="1" si="40"/>
        <v>-0.717363729013596+7.28351617056584i</v>
      </c>
      <c r="Q160" s="181" t="str">
        <f t="shared" ca="1" si="41"/>
        <v>7.17813010812303+1.42781885316596i</v>
      </c>
      <c r="R160" s="181" t="str">
        <f t="shared" ca="1" si="42"/>
        <v>2.12452330123708-7.00361472877393i</v>
      </c>
      <c r="S160" s="181" t="str">
        <f t="shared" ca="1" si="43"/>
        <v>-6.76165071102147-2.80076742853479i</v>
      </c>
      <c r="T160" s="181" t="str">
        <f t="shared" ca="1" si="44"/>
        <v>-3.45003863444042+6.45456830062762i</v>
      </c>
      <c r="U160" s="181" t="str">
        <f t="shared" ca="1" si="45"/>
        <v>6.08532486907275+4.06608408231349i</v>
      </c>
      <c r="V160" s="181" t="str">
        <f t="shared" ca="1" si="46"/>
        <v>4.64297091772622-5.65747643245174i</v>
      </c>
      <c r="W160" s="181" t="str">
        <f t="shared" ca="1" si="47"/>
        <v>-5.17514340509496-5.17514340509522i</v>
      </c>
      <c r="X160" s="181" t="str">
        <f t="shared" ca="1" si="48"/>
        <v>-5.65747643245197+4.64297091772595i</v>
      </c>
      <c r="Y160" s="181" t="str">
        <f t="shared" ca="1" si="49"/>
        <v>4.06608408231374+6.08532486907259i</v>
      </c>
      <c r="Z160" s="181" t="str">
        <f t="shared" ca="1" si="50"/>
        <v>6.45456830062751-3.45003863444063i</v>
      </c>
      <c r="AA160" s="181" t="str">
        <f t="shared" ca="1" si="51"/>
        <v>-2.80076742853487-6.76165071102143i</v>
      </c>
      <c r="AB160" s="181" t="str">
        <f t="shared" ca="1" si="52"/>
        <v>-7.00361472877393+2.1245233012371i</v>
      </c>
      <c r="AC160" s="181" t="str">
        <f t="shared" ca="1" si="53"/>
        <v>1.42781885316583+7.17813010812305i</v>
      </c>
      <c r="AD160" s="181" t="str">
        <f t="shared" ca="1" si="54"/>
        <v>7.28351617056587-0.717363729013387i</v>
      </c>
      <c r="AE160" s="181" t="str">
        <f t="shared" ca="1" si="55"/>
        <v>3.57741767103599E-13-7.31875799071116i</v>
      </c>
      <c r="AF160" s="181" t="str">
        <f t="shared" ca="1" si="56"/>
        <v>-7.28351617056587-0.717363729013375i</v>
      </c>
      <c r="AG160" s="181" t="str">
        <f t="shared" ca="1" si="57"/>
        <v>-1.42781885316581+7.17813010812305i</v>
      </c>
      <c r="AH160" s="181" t="str">
        <f t="shared" ca="1" si="58"/>
        <v>7.00361472877393+2.12452330123708i</v>
      </c>
      <c r="AI160" s="181" t="str">
        <f t="shared" ca="1" si="59"/>
        <v>2.80076742853486-6.76165071102144i</v>
      </c>
      <c r="AJ160" s="181" t="str">
        <f t="shared" ca="1" si="60"/>
        <v>-6.45456830062752-3.45003863444061i</v>
      </c>
      <c r="AK160" s="181" t="str">
        <f t="shared" ca="1" si="61"/>
        <v>-4.06608408231372+6.0853248690726i</v>
      </c>
      <c r="AL160" s="181" t="str">
        <f t="shared" ca="1" si="62"/>
        <v>5.65747643245199+4.64297091772593i</v>
      </c>
      <c r="AM160" s="181" t="str">
        <f t="shared" ca="1" si="63"/>
        <v>5.17514340509495-5.17514340509523i</v>
      </c>
      <c r="AN160" s="181" t="str">
        <f t="shared" ca="1" si="64"/>
        <v>-4.64297091772625-5.65747643245173i</v>
      </c>
      <c r="AO160" s="181" t="str">
        <f t="shared" ca="1" si="65"/>
        <v>-6.08532486907278+4.06608408231345i</v>
      </c>
      <c r="AP160" s="181" t="str">
        <f t="shared" ca="1" si="66"/>
        <v>3.45003863444031+6.45456830062768i</v>
      </c>
      <c r="AQ160" s="181" t="str">
        <f t="shared" ca="1" si="67"/>
        <v>6.76165071102157-2.80076742853454i</v>
      </c>
      <c r="AR160" s="181" t="str">
        <f t="shared" ca="1" si="68"/>
        <v>6.76165071102157-2.80076742853454i</v>
      </c>
      <c r="AS160" s="181" t="str">
        <f t="shared" ca="1" si="69"/>
        <v>-7.17813010812298+1.42781885316619i</v>
      </c>
      <c r="AT160" s="181" t="str">
        <f t="shared" ca="1" si="70"/>
        <v>0.717363729013756+7.28351617056583i</v>
      </c>
      <c r="AU160" s="181" t="str">
        <f t="shared" ca="1" si="71"/>
        <v>7.31875799071116-1.25571113048422E-14i</v>
      </c>
      <c r="AV160" s="181" t="str">
        <f t="shared" ca="1" si="72"/>
        <v>0.71736372901373-7.28351617056583i</v>
      </c>
      <c r="AW160" s="181" t="str">
        <f t="shared" ca="1" si="73"/>
        <v>-7.17813010812299-1.42781885316616i</v>
      </c>
      <c r="AX160" s="181" t="str">
        <f t="shared" ca="1" si="74"/>
        <v>-2.12452330123743+7.00361472877383i</v>
      </c>
      <c r="AY160" s="181" t="str">
        <f t="shared" ca="1" si="75"/>
        <v>6.76165071102157+2.80076742853451i</v>
      </c>
      <c r="AZ160" s="181" t="str">
        <f t="shared" ca="1" si="76"/>
        <v>3.45003863444029-6.45456830062769i</v>
      </c>
      <c r="BA160" s="181" t="str">
        <f t="shared" ca="1" si="77"/>
        <v>-6.08532486907279-4.06608408231343i</v>
      </c>
      <c r="BB160" s="181" t="str">
        <f t="shared" ca="1" si="78"/>
        <v>-4.64297091772622+5.65747643245174i</v>
      </c>
      <c r="BC160" s="181" t="str">
        <f t="shared" ca="1" si="79"/>
        <v>5.17514340509496+5.17514340509522i</v>
      </c>
      <c r="BD160" s="181" t="str">
        <f t="shared" ca="1" si="80"/>
        <v>5.65747643245197-4.64297091772595i</v>
      </c>
      <c r="BE160" s="181" t="str">
        <f t="shared" ca="1" si="81"/>
        <v>-4.06608408231374-6.08532486907259i</v>
      </c>
      <c r="BF160" s="181" t="str">
        <f t="shared" ca="1" si="82"/>
        <v>-6.45456830062752+3.45003863444061i</v>
      </c>
      <c r="BG160" s="181" t="str">
        <f t="shared" ca="1" si="83"/>
        <v>2.80076742853491+6.76165071102141i</v>
      </c>
      <c r="BH160" s="181" t="str">
        <f t="shared" ca="1" si="84"/>
        <v>7.00361472877392-2.12452330123713i</v>
      </c>
      <c r="BI160" s="181" t="str">
        <f t="shared" ca="1" si="85"/>
        <v>-1.42781885316586-7.17813010812305i</v>
      </c>
      <c r="BJ160" s="181" t="str">
        <f t="shared" ca="1" si="86"/>
        <v>-7.28351617056587+0.717363729013425i</v>
      </c>
      <c r="BK160" s="181" t="str">
        <f t="shared" ca="1" si="87"/>
        <v>-3.19183204173327E-13+7.31875799071116i</v>
      </c>
      <c r="BL160" s="181" t="str">
        <f t="shared" ca="1" si="88"/>
        <v>7.28351617056587+0.717363729013336i</v>
      </c>
      <c r="BM160" s="181" t="str">
        <f t="shared" ca="1" si="89"/>
        <v>1.42781885316577-7.17813010812306i</v>
      </c>
      <c r="BN160" s="181" t="str">
        <f t="shared" ca="1" si="90"/>
        <v>-7.00361472877394-2.12452330123705i</v>
      </c>
      <c r="BO160" s="181" t="str">
        <f t="shared" ca="1" si="91"/>
        <v>-2.80076742853482+6.76165071102145i</v>
      </c>
      <c r="BP160" s="181" t="str">
        <f t="shared" ca="1" si="92"/>
        <v>6.45456830062753+3.45003863444059i</v>
      </c>
      <c r="BQ160" s="181" t="str">
        <f t="shared" ca="1" si="93"/>
        <v>4.06608408231371-6.08532486907261i</v>
      </c>
      <c r="BR160" s="181" t="str">
        <f t="shared" ca="1" si="94"/>
        <v>-5.657476432452-4.64297091772592i</v>
      </c>
      <c r="BS160" s="181" t="str">
        <f t="shared" ca="1" si="95"/>
        <v>-5.17514340509494+5.17514340509524i</v>
      </c>
      <c r="BT160" s="181" t="str">
        <f t="shared" ca="1" si="96"/>
        <v>4.64297091772625+5.65747643245172i</v>
      </c>
      <c r="BU160" s="181" t="str">
        <f t="shared" ca="1" si="97"/>
        <v>6.08532486907277-4.06608408231347i</v>
      </c>
      <c r="BV160" s="181" t="str">
        <f t="shared" ca="1" si="98"/>
        <v>-3.45003863444032-6.45456830062767i</v>
      </c>
      <c r="BW160" s="181" t="str">
        <f t="shared" ca="1" si="99"/>
        <v>-6.76165071102157+2.80076742853455i</v>
      </c>
      <c r="BX160" s="181" t="str">
        <f t="shared" ca="1" si="100"/>
        <v>2.12452330123677+7.00361472877403i</v>
      </c>
      <c r="BY160" s="181" t="str">
        <f t="shared" ca="1" si="101"/>
        <v>7.17813010812298-1.4278188531662i</v>
      </c>
      <c r="BZ160" s="181" t="str">
        <f t="shared" ca="1" si="102"/>
        <v>-0.717363729013769-7.28351617056583i</v>
      </c>
      <c r="CA160" s="181" t="str">
        <f t="shared" ca="1" si="103"/>
        <v>-7.31875799071116+2.51142226096844E-14i</v>
      </c>
      <c r="CB160" s="181" t="str">
        <f t="shared" ca="1" si="104"/>
        <v>-0.717363729013718+7.28351617056584i</v>
      </c>
      <c r="CC160" s="181" t="str">
        <f t="shared" ca="1" si="105"/>
        <v>7.17813010812299+1.42781885316616i</v>
      </c>
      <c r="CD160" s="181" t="str">
        <f t="shared" ca="1" si="106"/>
        <v>2.12452330123741-7.00361472877383i</v>
      </c>
      <c r="CE160" s="181" t="str">
        <f t="shared" ca="1" si="107"/>
        <v>-6.76165071102242-2.80076742853249i</v>
      </c>
      <c r="CF160" s="181" t="str">
        <f t="shared" ca="1" si="108"/>
        <v>-3.45003863443963+6.45456830062804i</v>
      </c>
      <c r="CG160" s="181" t="str">
        <f t="shared" ca="1" si="109"/>
        <v>6.0853248690724+4.06608408231403i</v>
      </c>
      <c r="CH160" s="181" t="str">
        <f t="shared" ca="1" si="110"/>
        <v>4.64297091772791-5.65747643245037i</v>
      </c>
      <c r="CI160" s="181" t="str">
        <f t="shared" ca="1" si="111"/>
        <v>-5.17514340509755-5.17514340509264i</v>
      </c>
      <c r="CJ160" s="181" t="str">
        <f t="shared" ca="1" si="112"/>
        <v>-5.65747643245058+4.64297091772764i</v>
      </c>
      <c r="CK160" s="181" t="str">
        <f t="shared" ca="1" si="113"/>
        <v>4.06608408231375+6.08532486907258i</v>
      </c>
      <c r="CL160" s="181" t="str">
        <f t="shared" ca="1" si="114"/>
        <v>6.4545683006282-3.45003863443934i</v>
      </c>
      <c r="CM160" s="181" t="str">
        <f t="shared" ca="1" si="115"/>
        <v>-2.80076742853218-6.76165071102255i</v>
      </c>
      <c r="CN160" s="181" t="str">
        <f t="shared" ca="1" si="116"/>
        <v>-7.00361472877308+2.12452330123988i</v>
      </c>
      <c r="CO160" s="181" t="str">
        <f t="shared" ca="1" si="117"/>
        <v>1.42781885316725+7.17813010812277i</v>
      </c>
      <c r="CP160" s="181" t="str">
        <f t="shared" ca="1" si="118"/>
        <v>7.28351617056587-0.717363729013387i</v>
      </c>
      <c r="CQ160" s="181" t="str">
        <f t="shared" ca="1" si="119"/>
        <v>1.81471028714343E-12-7.31875799071116i</v>
      </c>
      <c r="CR160" s="181" t="str">
        <f t="shared" ca="1" si="120"/>
        <v>-7.28351617056551-0.717363729016998i</v>
      </c>
      <c r="CS160" s="181" t="str">
        <f t="shared" ca="1" si="121"/>
        <v>-1.42781885316367+7.17813010812348i</v>
      </c>
      <c r="CT160" s="181" t="str">
        <f t="shared" ca="1" si="122"/>
        <v>7.00361472877414+2.12452330123639i</v>
      </c>
      <c r="CU160" s="181" t="str">
        <f t="shared" ca="1" si="123"/>
        <v>2.80076742853553-6.76165071102116i</v>
      </c>
      <c r="CV160" s="181" t="str">
        <f t="shared" ca="1" si="124"/>
        <v>-6.45456830062648-3.45003863444255i</v>
      </c>
      <c r="CW160" s="181" t="str">
        <f t="shared" ca="1" si="125"/>
        <v>-4.06608408231071+6.08532486907461i</v>
      </c>
      <c r="CX160" s="181" t="str">
        <f t="shared" ca="1" si="126"/>
        <v>5.65747643245297+4.64297091772475i</v>
      </c>
      <c r="CY160" s="181" t="str">
        <f t="shared" ca="1" si="127"/>
        <v>5.17514340509489-5.17514340509529i</v>
      </c>
      <c r="CZ160" s="181" t="str">
        <f t="shared" ca="1" si="128"/>
        <v>-4.64297091772518-5.65747643245261i</v>
      </c>
      <c r="DA160" s="181" t="str">
        <f t="shared" ca="1" si="129"/>
        <v>-6.08532486907435+4.06608408231109i</v>
      </c>
      <c r="DB160" s="181" t="str">
        <f t="shared" ca="1" si="130"/>
        <v>3.45003863444295+6.45456830062627i</v>
      </c>
      <c r="DC160" s="181" t="str">
        <f t="shared" ca="1" si="131"/>
        <v>6.76165071102098-2.80076742853595i</v>
      </c>
      <c r="DD160" s="181" t="str">
        <f t="shared" ca="1" si="132"/>
        <v>-2.12452330123683-7.00361472877401i</v>
      </c>
      <c r="DE160" s="181" t="str">
        <f t="shared" ca="1" si="133"/>
        <v>-7.17813010812339+1.42781885316412i</v>
      </c>
      <c r="DF160" s="181" t="str">
        <f t="shared" ca="1" si="134"/>
        <v>0.717363729010209+7.28351617056618i</v>
      </c>
      <c r="DG160" s="181" t="str">
        <f t="shared" ca="1" si="135"/>
        <v>7.31875799071116-2.2737961737015E-12i</v>
      </c>
      <c r="DH160" s="181" t="str">
        <f t="shared" ca="1" si="136"/>
        <v>0.717363729012929-7.28351617056591i</v>
      </c>
      <c r="DI160" s="181" t="str">
        <f t="shared" ca="1" si="137"/>
        <v>-7.17813010812286-1.42781885316681i</v>
      </c>
      <c r="DJ160" s="181" t="str">
        <f t="shared" ca="1" si="138"/>
        <v>-2.12452330123944+7.00361472877321i</v>
      </c>
      <c r="DK160" s="181" t="str">
        <f t="shared" ca="1" si="139"/>
        <v>6.76165071102272+2.80076742853175i</v>
      </c>
      <c r="DL160" s="181" t="str">
        <f t="shared" ca="1" si="140"/>
        <v>3.45003863443894-6.45456830062841i</v>
      </c>
      <c r="DM160" s="181" t="str">
        <f t="shared" ca="1" si="141"/>
        <v>-6.08532486907283-4.06608408231337i</v>
      </c>
      <c r="DN160" s="181" t="str">
        <f t="shared" ca="1" si="142"/>
        <v>-4.64297091772729+5.65747643245087i</v>
      </c>
      <c r="DO160" s="181" t="str">
        <f t="shared" ca="1" si="143"/>
        <v>5.17514340509296+5.17514340509723i</v>
      </c>
      <c r="DP160" s="181" t="str">
        <f t="shared" ca="1" si="144"/>
        <v>5.65747643245007-4.64297091772826i</v>
      </c>
      <c r="DQ160" s="181" t="str">
        <f t="shared" ca="1" si="145"/>
        <v>-4.06608408231441-6.08532486907214i</v>
      </c>
      <c r="DR160" s="181" t="str">
        <f t="shared" ca="1" si="146"/>
        <v>-6.45456830062782+3.45003863444004i</v>
      </c>
      <c r="DS160" s="181" t="str">
        <f t="shared" ca="1" si="147"/>
        <v>2.80076742853291+6.76165071102224i</v>
      </c>
      <c r="DT160" s="181" t="str">
        <f t="shared" ca="1" si="148"/>
        <v>7.00361472877496-2.12452330123367i</v>
      </c>
      <c r="DU160" s="181" t="str">
        <f t="shared" ca="1" si="149"/>
        <v>-1.42781885316803-7.17813010812262i</v>
      </c>
      <c r="DV160" s="181" t="str">
        <f t="shared" ca="1" si="150"/>
        <v>-7.28351617056579+0.717363729014175i</v>
      </c>
      <c r="DW160" s="181" t="str">
        <f t="shared" ca="1" si="151"/>
        <v>-1.02210962707568E-12+7.31875799071116i</v>
      </c>
      <c r="DX160" s="181" t="str">
        <f t="shared" ca="1" si="152"/>
        <v>7.28351617056559+0.717363729016209i</v>
      </c>
      <c r="DY160" s="181" t="str">
        <f t="shared" ca="1" si="153"/>
        <v>1.4278188531629-7.17813010812363i</v>
      </c>
      <c r="DZ160" s="181" t="str">
        <f t="shared" ca="1" si="154"/>
        <v>-7.00361472877437-2.12452330123563i</v>
      </c>
      <c r="EA160" s="181" t="str">
        <f t="shared" ca="1" si="155"/>
        <v>-2.8007674285348+6.76165071102146i</v>
      </c>
      <c r="EB160" s="181" t="str">
        <f t="shared" ca="1" si="156"/>
        <v>6.45456830062686+3.45003863444184i</v>
      </c>
      <c r="EC160" s="181" t="str">
        <f t="shared" ca="1" si="157"/>
        <v>4.06608408231611-6.085324869071i</v>
      </c>
      <c r="ED160" s="181" t="str">
        <f t="shared" ca="1" si="158"/>
        <v>-5.6574764324534-4.64297091772421i</v>
      </c>
      <c r="EE160" s="181" t="str">
        <f t="shared" ca="1" si="159"/>
        <v>-5.17514340509441+5.17514340509578i</v>
      </c>
      <c r="EF160" s="181" t="str">
        <f t="shared" ca="1" si="160"/>
        <v>4.64297091772571+5.65747643245217i</v>
      </c>
      <c r="EG160" s="181" t="str">
        <f t="shared" ca="1" si="161"/>
        <v>6.08532486907397-4.06608408231167i</v>
      </c>
      <c r="EH160" s="181" t="str">
        <f t="shared" ca="1" si="162"/>
        <v>-3.45003863444356-6.45456830062594i</v>
      </c>
      <c r="EI160" s="181" t="str">
        <f t="shared" ca="1" si="163"/>
        <v>-6.76165071102072+2.80076742853659i</v>
      </c>
      <c r="EJ160" s="181" t="str">
        <f t="shared" ca="1" si="164"/>
        <v>2.12452330123748+7.00361472877381i</v>
      </c>
      <c r="EK160" s="181" t="str">
        <f t="shared" ca="1" si="165"/>
        <v>7.17813010812326-1.4278188531648i</v>
      </c>
      <c r="EL160" s="181" t="str">
        <f t="shared" ca="1" si="166"/>
        <v>-0.717363729010895-7.28351617056611i</v>
      </c>
      <c r="EM160" s="181" t="str">
        <f t="shared" ca="1" si="167"/>
        <v>-7.31875799071116+2.96239102726753E-12i</v>
      </c>
      <c r="EN160" s="181"/>
      <c r="EO160" s="181"/>
      <c r="EP160" s="181"/>
    </row>
    <row r="161" spans="1:146" ht="16" thickBot="1">
      <c r="A161" s="215">
        <f t="shared" si="168"/>
        <v>1.1914062500000006E-3</v>
      </c>
      <c r="B161" s="214">
        <v>61</v>
      </c>
      <c r="C161" s="188">
        <f t="shared" si="169"/>
        <v>12200</v>
      </c>
      <c r="D161" s="187">
        <f t="shared" si="170"/>
        <v>76654.860747590952</v>
      </c>
      <c r="E161" s="187" t="str">
        <f t="shared" si="171"/>
        <v>76654.860747591i</v>
      </c>
      <c r="F161" s="187" t="e">
        <f t="shared" si="177"/>
        <v>#REF!</v>
      </c>
      <c r="G161" s="187" t="str">
        <f t="shared" si="178"/>
        <v>-5.0122976450981+0.81788840882803i</v>
      </c>
      <c r="H161" s="187"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187" t="e">
        <f t="shared" si="174"/>
        <v>#REF!</v>
      </c>
      <c r="J161" s="213" t="str">
        <f ca="1">IMPRODUCT(1/N_FFT2,BX100)</f>
        <v>-0.0249532460630379-0.00445155315781191i</v>
      </c>
      <c r="K161" s="212" t="e">
        <f t="shared" si="175"/>
        <v>#REF!</v>
      </c>
      <c r="N161" s="204">
        <f t="shared" ca="1" si="176"/>
        <v>7.7393497896126453</v>
      </c>
      <c r="O161" s="181">
        <f t="shared" ca="1" si="39"/>
        <v>-7.2606502103873547</v>
      </c>
      <c r="P161" s="181" t="str">
        <f t="shared" ca="1" si="40"/>
        <v>-0.534126564176948+7.24097716410144i</v>
      </c>
      <c r="Q161" s="181" t="str">
        <f t="shared" ca="1" si="41"/>
        <v>7.18206463518602+1.06535865022457i</v>
      </c>
      <c r="R161" s="181" t="str">
        <f t="shared" ca="1" si="42"/>
        <v>1.59081746544109-7.08423187573964i</v>
      </c>
      <c r="S161" s="181" t="str">
        <f t="shared" ca="1" si="43"/>
        <v>-6.9480090499622-2.10765550297986i</v>
      </c>
      <c r="T161" s="181" t="str">
        <f t="shared" ca="1" si="44"/>
        <v>-2.61307197273512+6.77413436114933i</v>
      </c>
      <c r="U161" s="181" t="str">
        <f t="shared" ca="1" si="45"/>
        <v>6.56355005130464+3.10432797906679i</v>
      </c>
      <c r="V161" s="181" t="str">
        <f t="shared" ca="1" si="46"/>
        <v>3.57876136311274-6.31739729504876i</v>
      </c>
      <c r="W161" s="181" t="str">
        <f t="shared" ca="1" si="47"/>
        <v>-6.03701001549522-4.03380112925865i</v>
      </c>
      <c r="X161" s="181" t="str">
        <f t="shared" ca="1" si="48"/>
        <v>-4.46698137758602+5.72390765560536i</v>
      </c>
      <c r="Y161" s="181" t="str">
        <f t="shared" ca="1" si="49"/>
        <v>5.37978694419543+4.8759546667973i</v>
      </c>
      <c r="Z161" s="181" t="str">
        <f t="shared" ca="1" si="50"/>
        <v>5.25850473520422-5.00651270121556i</v>
      </c>
      <c r="AA161" s="181" t="str">
        <f t="shared" ca="1" si="51"/>
        <v>-4.60610773213093-5.61255851083992i</v>
      </c>
      <c r="AB161" s="181" t="str">
        <f t="shared" ca="1" si="52"/>
        <v>-5.93619734561861+4.18074186616066i</v>
      </c>
      <c r="AC161" s="181" t="str">
        <f t="shared" ca="1" si="53"/>
        <v>3.73272019778721+6.22766741265374i</v>
      </c>
      <c r="AD161" s="181" t="str">
        <f t="shared" ca="1" si="54"/>
        <v>6.48538921039828-3.26447059524934i</v>
      </c>
      <c r="AE161" s="181" t="str">
        <f t="shared" ca="1" si="55"/>
        <v>-2.77853054371353-6.70796612210057i</v>
      </c>
      <c r="AF161" s="181" t="str">
        <f t="shared" ca="1" si="56"/>
        <v>-6.89419198419146+2.27753339442216i</v>
      </c>
      <c r="AG161" s="181" t="str">
        <f t="shared" ca="1" si="57"/>
        <v>1.76419409433428+7.04305762258935i</v>
      </c>
      <c r="AH161" s="181" t="str">
        <f t="shared" ca="1" si="58"/>
        <v>7.15375632150126-1.24129447359549i</v>
      </c>
      <c r="AI161" s="181" t="str">
        <f t="shared" ca="1" si="59"/>
        <v>-0.711668170555265-7.22568819508678i</v>
      </c>
      <c r="AJ161" s="181" t="str">
        <f t="shared" ca="1" si="60"/>
        <v>-7.25846343829058+0.178185276038031i</v>
      </c>
      <c r="AK161" s="181" t="str">
        <f t="shared" ca="1" si="61"/>
        <v>-0.356263219928517+7.25190443923002i</v>
      </c>
      <c r="AL161" s="181" t="str">
        <f t="shared" ca="1" si="62"/>
        <v>7.20604674168929+0.888781094638672i</v>
      </c>
      <c r="AM161" s="181" t="str">
        <f t="shared" ca="1" si="63"/>
        <v>1.41648258759065-7.12113885250459i</v>
      </c>
      <c r="AN161" s="181" t="str">
        <f t="shared" ca="1" si="64"/>
        <v>-6.99764089488387-1.93650803867342i</v>
      </c>
      <c r="AO161" s="181" t="str">
        <f t="shared" ca="1" si="65"/>
        <v>-2.44603938490978+6.83622211495999i</v>
      </c>
      <c r="AP161" s="181" t="str">
        <f t="shared" ca="1" si="66"/>
        <v>6.63775725508695+2.94231543178812i</v>
      </c>
      <c r="AQ161" s="181" t="str">
        <f t="shared" ca="1" si="67"/>
        <v>3.42264681641162-6.40332181353594i</v>
      </c>
      <c r="AR161" s="181" t="str">
        <f t="shared" ca="1" si="68"/>
        <v>3.42264681641162-6.40332181353594i</v>
      </c>
      <c r="AS161" s="181" t="str">
        <f t="shared" ca="1" si="69"/>
        <v>-4.32516428049044+5.83180893242976i</v>
      </c>
      <c r="AT161" s="181" t="str">
        <f t="shared" ca="1" si="70"/>
        <v>5.49782857069467+4.74245953961142i</v>
      </c>
      <c r="AU161" s="181" t="str">
        <f t="shared" ca="1" si="71"/>
        <v>5.13405499958865-5.13405499958821i</v>
      </c>
      <c r="AV161" s="181" t="str">
        <f t="shared" ca="1" si="72"/>
        <v>-4.74245953961145-5.49782857069464i</v>
      </c>
      <c r="AW161" s="181" t="str">
        <f t="shared" ca="1" si="73"/>
        <v>-5.83180893242974+4.32516428049047i</v>
      </c>
      <c r="AX161" s="181" t="str">
        <f t="shared" ca="1" si="74"/>
        <v>3.88443058138996+6.13418621627681i</v>
      </c>
      <c r="AY161" s="181" t="str">
        <f t="shared" ca="1" si="75"/>
        <v>6.40332181353593-3.42264681641166i</v>
      </c>
      <c r="AZ161" s="181" t="str">
        <f t="shared" ca="1" si="76"/>
        <v>-2.94231543178815-6.63775725508694i</v>
      </c>
      <c r="BA161" s="181" t="str">
        <f t="shared" ca="1" si="77"/>
        <v>-6.83622211495997+2.44603938490987i</v>
      </c>
      <c r="BB161" s="181" t="str">
        <f t="shared" ca="1" si="78"/>
        <v>1.93650803867276+6.99764089488405i</v>
      </c>
      <c r="BC161" s="181" t="str">
        <f t="shared" ca="1" si="79"/>
        <v>7.12113885250458-1.41648258759069i</v>
      </c>
      <c r="BD161" s="181" t="str">
        <f t="shared" ca="1" si="80"/>
        <v>-0.888781094638708-7.20604674168928i</v>
      </c>
      <c r="BE161" s="181" t="str">
        <f t="shared" ca="1" si="81"/>
        <v>-7.25190443923002+0.356263219928554i</v>
      </c>
      <c r="BF161" s="181" t="str">
        <f t="shared" ca="1" si="82"/>
        <v>-0.17818527603802+7.25846343829058i</v>
      </c>
      <c r="BG161" s="181" t="str">
        <f t="shared" ca="1" si="83"/>
        <v>7.22568819508678+0.711668170555253i</v>
      </c>
      <c r="BH161" s="181" t="str">
        <f t="shared" ca="1" si="84"/>
        <v>1.24129447359545-7.15375632150127i</v>
      </c>
      <c r="BI161" s="181" t="str">
        <f t="shared" ca="1" si="85"/>
        <v>-7.04305762258919-1.76419409433494i</v>
      </c>
      <c r="BJ161" s="181" t="str">
        <f t="shared" ca="1" si="86"/>
        <v>-2.27753339442212+6.89419198419148i</v>
      </c>
      <c r="BK161" s="181" t="str">
        <f t="shared" ca="1" si="87"/>
        <v>6.70796612210059+2.77853054371348i</v>
      </c>
      <c r="BL161" s="181" t="str">
        <f t="shared" ca="1" si="88"/>
        <v>3.26447059524928-6.48538921039831i</v>
      </c>
      <c r="BM161" s="181" t="str">
        <f t="shared" ca="1" si="89"/>
        <v>-6.22766741265377-3.73272019778716i</v>
      </c>
      <c r="BN161" s="181" t="str">
        <f t="shared" ca="1" si="90"/>
        <v>-4.18074186616058+5.93619734561866i</v>
      </c>
      <c r="BO161" s="181" t="str">
        <f t="shared" ca="1" si="91"/>
        <v>5.61255851083998+4.60610773213086i</v>
      </c>
      <c r="BP161" s="181" t="str">
        <f t="shared" ca="1" si="92"/>
        <v>5.00651270121609-5.25850473520371i</v>
      </c>
      <c r="BQ161" s="181" t="str">
        <f t="shared" ca="1" si="93"/>
        <v>-4.8759546667973-5.37978694419543i</v>
      </c>
      <c r="BR161" s="181" t="str">
        <f t="shared" ca="1" si="94"/>
        <v>-5.72390765560535+4.46698137758603i</v>
      </c>
      <c r="BS161" s="181" t="str">
        <f t="shared" ca="1" si="95"/>
        <v>4.03380112925866+6.03701001549521i</v>
      </c>
      <c r="BT161" s="181" t="str">
        <f t="shared" ca="1" si="96"/>
        <v>6.31739729504875-3.57876136311276i</v>
      </c>
      <c r="BU161" s="181" t="str">
        <f t="shared" ca="1" si="97"/>
        <v>-3.10432797906689-6.56355005130458i</v>
      </c>
      <c r="BV161" s="181" t="str">
        <f t="shared" ca="1" si="98"/>
        <v>-6.77413436114924+2.61307197273536i</v>
      </c>
      <c r="BW161" s="181" t="str">
        <f t="shared" ca="1" si="99"/>
        <v>2.1076555029795+6.94800904996231i</v>
      </c>
      <c r="BX161" s="181" t="str">
        <f t="shared" ca="1" si="100"/>
        <v>7.08423187573969-1.59081746544087i</v>
      </c>
      <c r="BY161" s="181" t="str">
        <f t="shared" ca="1" si="101"/>
        <v>-1.06535865022443-7.18206463518604i</v>
      </c>
      <c r="BZ161" s="181" t="str">
        <f t="shared" ca="1" si="102"/>
        <v>-7.24097716410143+0.534126564176957i</v>
      </c>
      <c r="CA161" s="181" t="str">
        <f t="shared" ca="1" si="103"/>
        <v>8.89577682157976E-14+7.26065021038735i</v>
      </c>
      <c r="CB161" s="181" t="str">
        <f t="shared" ca="1" si="104"/>
        <v>7.24097716410144+0.534126564176883i</v>
      </c>
      <c r="CC161" s="181" t="str">
        <f t="shared" ca="1" si="105"/>
        <v>1.06535865022435-7.18206463518605i</v>
      </c>
      <c r="CD161" s="181" t="str">
        <f t="shared" ca="1" si="106"/>
        <v>-7.08423187573986-1.59081746544009i</v>
      </c>
      <c r="CE161" s="181" t="str">
        <f t="shared" ca="1" si="107"/>
        <v>-2.1076555029815+6.9480090499617i</v>
      </c>
      <c r="CF161" s="181" t="str">
        <f t="shared" ca="1" si="108"/>
        <v>6.77413436115031+2.6130719727326i</v>
      </c>
      <c r="CG161" s="181" t="str">
        <f t="shared" ca="1" si="109"/>
        <v>3.10432797906683-6.56355005130461i</v>
      </c>
      <c r="CH161" s="181" t="str">
        <f t="shared" ca="1" si="110"/>
        <v>-6.31739729504736-3.5787613631152i</v>
      </c>
      <c r="CI161" s="181" t="str">
        <f t="shared" ca="1" si="111"/>
        <v>-4.0338011292574+6.03701001549605i</v>
      </c>
      <c r="CJ161" s="181" t="str">
        <f t="shared" ca="1" si="112"/>
        <v>5.72390765560451+4.46698137758711i</v>
      </c>
      <c r="CK161" s="181" t="str">
        <f t="shared" ca="1" si="113"/>
        <v>4.8759546667951-5.37978694419742i</v>
      </c>
      <c r="CL161" s="181" t="str">
        <f t="shared" ca="1" si="114"/>
        <v>-5.00651270121615-5.25850473520366i</v>
      </c>
      <c r="CM161" s="181" t="str">
        <f t="shared" ca="1" si="115"/>
        <v>-5.6125585108413+4.60610773212924i</v>
      </c>
      <c r="CN161" s="181" t="str">
        <f t="shared" ca="1" si="116"/>
        <v>4.1807418661625+5.93619734561731i</v>
      </c>
      <c r="CO161" s="181" t="str">
        <f t="shared" ca="1" si="117"/>
        <v>6.22766741265411-3.73272019778661i</v>
      </c>
      <c r="CP161" s="181" t="str">
        <f t="shared" ca="1" si="118"/>
        <v>-3.26447059524612-6.4853892103999i</v>
      </c>
      <c r="CQ161" s="181" t="str">
        <f t="shared" ca="1" si="119"/>
        <v>-6.70796612210028+2.77853054371421i</v>
      </c>
      <c r="CR161" s="181" t="str">
        <f t="shared" ca="1" si="120"/>
        <v>2.27753339442014+6.89419198419213i</v>
      </c>
      <c r="CS161" s="181" t="str">
        <f t="shared" ca="1" si="121"/>
        <v>7.04305762258864-1.76419409433712i</v>
      </c>
      <c r="CT161" s="181" t="str">
        <f t="shared" ca="1" si="122"/>
        <v>-1.24129447359553-7.15375632150125i</v>
      </c>
      <c r="CU161" s="181" t="str">
        <f t="shared" ca="1" si="123"/>
        <v>-7.22568819508706+0.711668170552453i</v>
      </c>
      <c r="CV161" s="181" t="str">
        <f t="shared" ca="1" si="124"/>
        <v>0.178185276039539+7.25846343829055i</v>
      </c>
      <c r="CW161" s="181" t="str">
        <f t="shared" ca="1" si="125"/>
        <v>7.25190443922995+0.356263219929974i</v>
      </c>
      <c r="CX161" s="181" t="str">
        <f t="shared" ca="1" si="126"/>
        <v>0.888781094635709-7.20604674168965i</v>
      </c>
      <c r="CY161" s="181" t="str">
        <f t="shared" ca="1" si="127"/>
        <v>-7.12113885250459-1.41648258759067i</v>
      </c>
      <c r="CZ161" s="181" t="str">
        <f t="shared" ca="1" si="128"/>
        <v>-1.93650803867543+6.99764089488332i</v>
      </c>
      <c r="DA161" s="181" t="str">
        <f t="shared" ca="1" si="129"/>
        <v>6.83622211496072+2.44603938490776i</v>
      </c>
      <c r="DB161" s="181" t="str">
        <f t="shared" ca="1" si="130"/>
        <v>2.94231543178865-6.63775725508672i</v>
      </c>
      <c r="DC161" s="181" t="str">
        <f t="shared" ca="1" si="131"/>
        <v>-6.40332181353426-3.42264681641478i</v>
      </c>
      <c r="DD161" s="181" t="str">
        <f t="shared" ca="1" si="132"/>
        <v>-3.88443058138919+6.13418621627729i</v>
      </c>
      <c r="DE161" s="181" t="str">
        <f t="shared" ca="1" si="133"/>
        <v>5.83180893242849+4.32516428049215i</v>
      </c>
      <c r="DF161" s="181" t="str">
        <f t="shared" ca="1" si="134"/>
        <v>4.74245953960967-5.49782857069618i</v>
      </c>
      <c r="DG161" s="181" t="str">
        <f t="shared" ca="1" si="135"/>
        <v>-5.13405499958823-5.13405499958863i</v>
      </c>
      <c r="DH161" s="181" t="str">
        <f t="shared" ca="1" si="136"/>
        <v>-5.49782857069654+4.74245953960925i</v>
      </c>
      <c r="DI161" s="181" t="str">
        <f t="shared" ca="1" si="137"/>
        <v>4.3251642804917+5.83180893242883i</v>
      </c>
      <c r="DJ161" s="181" t="str">
        <f t="shared" ca="1" si="138"/>
        <v>6.13418621627759-3.88443058138872i</v>
      </c>
      <c r="DK161" s="181" t="str">
        <f t="shared" ca="1" si="139"/>
        <v>-3.42264681641429-6.40332181353453i</v>
      </c>
      <c r="DL161" s="181" t="str">
        <f t="shared" ca="1" si="140"/>
        <v>-6.63775725508694+2.94231543178814i</v>
      </c>
      <c r="DM161" s="181" t="str">
        <f t="shared" ca="1" si="141"/>
        <v>2.44603938490723+6.83622211496091i</v>
      </c>
      <c r="DN161" s="181" t="str">
        <f t="shared" ca="1" si="142"/>
        <v>6.99764089488346-1.93650803867489i</v>
      </c>
      <c r="DO161" s="181" t="str">
        <f t="shared" ca="1" si="143"/>
        <v>-1.41648258759012-7.1211388525047i</v>
      </c>
      <c r="DP161" s="181" t="str">
        <f t="shared" ca="1" si="144"/>
        <v>-7.20604674168884+0.888781094642324i</v>
      </c>
      <c r="DQ161" s="181" t="str">
        <f t="shared" ca="1" si="145"/>
        <v>0.356263219929416+7.25190443922998i</v>
      </c>
      <c r="DR161" s="181" t="str">
        <f t="shared" ca="1" si="146"/>
        <v>7.25846343829053+0.178185276040097i</v>
      </c>
      <c r="DS161" s="181" t="str">
        <f t="shared" ca="1" si="147"/>
        <v>0.711668170553111-7.22568819508699i</v>
      </c>
      <c r="DT161" s="181" t="str">
        <f t="shared" ca="1" si="148"/>
        <v>-7.15375632150116-1.24129447359608i</v>
      </c>
      <c r="DU161" s="181" t="str">
        <f t="shared" ca="1" si="149"/>
        <v>-1.76419409433776+7.04305762258848i</v>
      </c>
      <c r="DV161" s="181" t="str">
        <f t="shared" ca="1" si="150"/>
        <v>6.89419198419196+2.27753339442067i</v>
      </c>
      <c r="DW161" s="181" t="str">
        <f t="shared" ca="1" si="151"/>
        <v>2.77853054371482-6.70796612210003i</v>
      </c>
      <c r="DX161" s="181" t="str">
        <f t="shared" ca="1" si="152"/>
        <v>-6.48538921039964-3.26447059524663i</v>
      </c>
      <c r="DY161" s="181" t="str">
        <f t="shared" ca="1" si="153"/>
        <v>-3.73272019778718+6.22766741265376i</v>
      </c>
      <c r="DZ161" s="181" t="str">
        <f t="shared" ca="1" si="154"/>
        <v>5.93619734561705+4.18074186616287i</v>
      </c>
      <c r="EA161" s="181" t="str">
        <f t="shared" ca="1" si="155"/>
        <v>4.60610773212976-5.61255851084088i</v>
      </c>
      <c r="EB161" s="181" t="str">
        <f t="shared" ca="1" si="156"/>
        <v>-5.25850473520335-5.00651270121648i</v>
      </c>
      <c r="EC161" s="181" t="str">
        <f t="shared" ca="1" si="157"/>
        <v>-5.37978694419294+4.87595466680003i</v>
      </c>
      <c r="ED161" s="181" t="str">
        <f t="shared" ca="1" si="158"/>
        <v>4.46698137758658+5.72390765560492i</v>
      </c>
      <c r="EE161" s="181" t="str">
        <f t="shared" ca="1" si="159"/>
        <v>6.03701001549636-4.03380112925693i</v>
      </c>
      <c r="EF161" s="181" t="str">
        <f t="shared" ca="1" si="160"/>
        <v>-3.57876136311463-6.31739729504769i</v>
      </c>
      <c r="EG161" s="181" t="str">
        <f t="shared" ca="1" si="161"/>
        <v>-6.56355005130485+3.10432797906632i</v>
      </c>
      <c r="EH161" s="181" t="str">
        <f t="shared" ca="1" si="162"/>
        <v>2.61307197273198+6.77413436115055i</v>
      </c>
      <c r="EI161" s="181" t="str">
        <f t="shared" ca="1" si="163"/>
        <v>6.94800904996187-2.10765550298097i</v>
      </c>
      <c r="EJ161" s="181" t="str">
        <f t="shared" ca="1" si="164"/>
        <v>-1.59081746543945-7.08423187574001i</v>
      </c>
      <c r="EK161" s="181" t="str">
        <f t="shared" ca="1" si="165"/>
        <v>-7.1820646351856+1.06535865022737i</v>
      </c>
      <c r="EL161" s="181" t="str">
        <f t="shared" ca="1" si="166"/>
        <v>0.534126564176943+7.24097716410144i</v>
      </c>
      <c r="EM161" s="181" t="str">
        <f t="shared" ca="1" si="167"/>
        <v>7.26065021038735+2.71112573134444E-12i</v>
      </c>
      <c r="EN161" s="181"/>
      <c r="EO161" s="181"/>
      <c r="EP161" s="181"/>
    </row>
    <row r="162" spans="1:146" ht="16" thickBot="1">
      <c r="A162" s="215">
        <f t="shared" si="168"/>
        <v>1.2109375000000006E-3</v>
      </c>
      <c r="B162" s="214">
        <v>62</v>
      </c>
      <c r="C162" s="188">
        <f t="shared" si="169"/>
        <v>12400</v>
      </c>
      <c r="D162" s="187">
        <f t="shared" si="170"/>
        <v>77911.497809026871</v>
      </c>
      <c r="E162" s="187" t="str">
        <f t="shared" si="171"/>
        <v>77911.4978090269i</v>
      </c>
      <c r="F162" s="187" t="e">
        <f t="shared" si="177"/>
        <v>#REF!</v>
      </c>
      <c r="G162" s="187" t="str">
        <f t="shared" si="178"/>
        <v>-5.00637060045144+0.868562316628845i</v>
      </c>
      <c r="H162" s="187" t="e">
        <f t="shared" si="180"/>
        <v>#REF!</v>
      </c>
      <c r="I162" s="187" t="e">
        <f t="shared" si="174"/>
        <v>#REF!</v>
      </c>
      <c r="J162" s="213" t="str">
        <f ca="1">IMPRODUCT(1/N_FFT2,BY100)</f>
        <v>0.0202646209039849+0.000276601291585819i</v>
      </c>
      <c r="K162" s="212" t="e">
        <f t="shared" si="175"/>
        <v>#REF!</v>
      </c>
      <c r="N162" s="204">
        <f t="shared" ca="1" si="176"/>
        <v>7.8540146787964336</v>
      </c>
      <c r="O162" s="181">
        <f t="shared" ca="1" si="39"/>
        <v>-7.1459853212035664</v>
      </c>
      <c r="P162" s="181" t="str">
        <f t="shared" ca="1" si="40"/>
        <v>-0.350636880489298+7.13737766892699i</v>
      </c>
      <c r="Q162" s="181" t="str">
        <f t="shared" ca="1" si="41"/>
        <v>7.1115754486855+0.700429046021404i</v>
      </c>
      <c r="R162" s="181" t="str">
        <f t="shared" ca="1" si="42"/>
        <v>1.04853381663124-7.0686408202877i</v>
      </c>
      <c r="S162" s="181" t="str">
        <f t="shared" ca="1" si="43"/>
        <v>-7.00867721701401-1.39411257743616i</v>
      </c>
      <c r="T162" s="181" t="str">
        <f t="shared" ca="1" si="44"/>
        <v>-1.73633279893213+6.93182909643691i</v>
      </c>
      <c r="U162" s="181" t="str">
        <f t="shared" ca="1" si="45"/>
        <v>6.83828159240999+2.07437004263067i</v>
      </c>
      <c r="V162" s="181" t="str">
        <f t="shared" ca="1" si="46"/>
        <v>2.40740994720318-6.72826006906422i</v>
      </c>
      <c r="W162" s="181" t="str">
        <f t="shared" ca="1" si="47"/>
        <v>-6.60202957788593-2.73465019034905i</v>
      </c>
      <c r="X162" s="181" t="str">
        <f t="shared" ca="1" si="48"/>
        <v>-3.05530242165864+6.4598942191853i</v>
      </c>
      <c r="Y162" s="181" t="str">
        <f t="shared" ca="1" si="49"/>
        <v>6.30219640949076+3.3685941618216i</v>
      </c>
      <c r="Z162" s="181" t="str">
        <f t="shared" ca="1" si="50"/>
        <v>3.67377066359534-6.12931605663822i</v>
      </c>
      <c r="AA162" s="181" t="str">
        <f t="shared" ca="1" si="51"/>
        <v>-5.94166964454091-3.97009673005556i</v>
      </c>
      <c r="AB162" s="181" t="str">
        <f t="shared" ca="1" si="52"/>
        <v>-4.25685848575428+5.73970922984071i</v>
      </c>
      <c r="AC162" s="181" t="str">
        <f t="shared" ca="1" si="53"/>
        <v>5.5239213528671+4.53336509650345i</v>
      </c>
      <c r="AD162" s="181" t="str">
        <f t="shared" ca="1" si="54"/>
        <v>4.79895043365982-5.29482586551561i</v>
      </c>
      <c r="AE162" s="181" t="str">
        <f t="shared" ca="1" si="55"/>
        <v>-5.05297467888258-5.05297467888256i</v>
      </c>
      <c r="AF162" s="181" t="str">
        <f t="shared" ca="1" si="56"/>
        <v>-5.29482586551557+4.79895043365986i</v>
      </c>
      <c r="AG162" s="181" t="str">
        <f t="shared" ca="1" si="57"/>
        <v>4.53336509650349+5.52392135286708i</v>
      </c>
      <c r="AH162" s="181" t="str">
        <f t="shared" ca="1" si="58"/>
        <v>5.7397092298407-4.2568584857543i</v>
      </c>
      <c r="AI162" s="181" t="str">
        <f t="shared" ca="1" si="59"/>
        <v>-3.97009673005558-5.9416696445409i</v>
      </c>
      <c r="AJ162" s="181" t="str">
        <f t="shared" ca="1" si="60"/>
        <v>-6.1293160566382+3.67377066359538i</v>
      </c>
      <c r="AK162" s="181" t="str">
        <f t="shared" ca="1" si="61"/>
        <v>3.36859416182163+6.30219640949075i</v>
      </c>
      <c r="AL162" s="181" t="str">
        <f t="shared" ca="1" si="62"/>
        <v>6.45989421918528-3.0553024216587i</v>
      </c>
      <c r="AM162" s="181" t="str">
        <f t="shared" ca="1" si="63"/>
        <v>-2.73465019034842-6.6020295778862i</v>
      </c>
      <c r="AN162" s="181" t="str">
        <f t="shared" ca="1" si="64"/>
        <v>-6.7282600690642+2.40740994720322i</v>
      </c>
      <c r="AO162" s="181" t="str">
        <f t="shared" ca="1" si="65"/>
        <v>2.07437004263097+6.8382815924099i</v>
      </c>
      <c r="AP162" s="181" t="str">
        <f t="shared" ca="1" si="66"/>
        <v>6.93182909643694-1.73633279893202i</v>
      </c>
      <c r="AQ162" s="181" t="str">
        <f t="shared" ca="1" si="67"/>
        <v>-1.39411257743635-7.00867721701396i</v>
      </c>
      <c r="AR162" s="181" t="str">
        <f t="shared" ca="1" si="68"/>
        <v>-1.39411257743635-7.00867721701396i</v>
      </c>
      <c r="AS162" s="181" t="str">
        <f t="shared" ca="1" si="69"/>
        <v>0.700429046021515+7.11157544868549i</v>
      </c>
      <c r="AT162" s="181" t="str">
        <f t="shared" ca="1" si="70"/>
        <v>7.13737766892699-0.350636880489071i</v>
      </c>
      <c r="AU162" s="181" t="str">
        <f t="shared" ca="1" si="71"/>
        <v>-2.45169322206541E-14-7.14598532120357i</v>
      </c>
      <c r="AV162" s="181" t="str">
        <f t="shared" ca="1" si="72"/>
        <v>-7.137377668927-0.350636880488972i</v>
      </c>
      <c r="AW162" s="181" t="str">
        <f t="shared" ca="1" si="73"/>
        <v>-0.700429046021465+7.1115754486855i</v>
      </c>
      <c r="AX162" s="181" t="str">
        <f t="shared" ca="1" si="74"/>
        <v>7.06864082028773+1.04853381663099i</v>
      </c>
      <c r="AY162" s="181" t="str">
        <f t="shared" ca="1" si="75"/>
        <v>1.39411257743625-7.00867721701398i</v>
      </c>
      <c r="AZ162" s="181" t="str">
        <f t="shared" ca="1" si="76"/>
        <v>-6.93182909643695-1.73633279893198i</v>
      </c>
      <c r="BA162" s="181" t="str">
        <f t="shared" ca="1" si="77"/>
        <v>-2.07437004263091+6.83828159240991i</v>
      </c>
      <c r="BB162" s="181" t="str">
        <f t="shared" ca="1" si="78"/>
        <v>6.72826006906424+2.40740994720313i</v>
      </c>
      <c r="BC162" s="181" t="str">
        <f t="shared" ca="1" si="79"/>
        <v>2.73465019034903-6.60202957788594i</v>
      </c>
      <c r="BD162" s="181" t="str">
        <f t="shared" ca="1" si="80"/>
        <v>-6.45989421918532-3.05530242165861i</v>
      </c>
      <c r="BE162" s="181" t="str">
        <f t="shared" ca="1" si="81"/>
        <v>-3.36859416182154+6.30219640949079i</v>
      </c>
      <c r="BF162" s="181" t="str">
        <f t="shared" ca="1" si="82"/>
        <v>6.12931605663823+3.67377066359531i</v>
      </c>
      <c r="BG162" s="181" t="str">
        <f t="shared" ca="1" si="83"/>
        <v>3.97009673005553-5.94166964454094i</v>
      </c>
      <c r="BH162" s="181" t="str">
        <f t="shared" ca="1" si="84"/>
        <v>-5.73970922984075-4.25685848575421i</v>
      </c>
      <c r="BI162" s="181" t="str">
        <f t="shared" ca="1" si="85"/>
        <v>-4.53336509650339+5.52392135286715i</v>
      </c>
      <c r="BJ162" s="181" t="str">
        <f t="shared" ca="1" si="86"/>
        <v>5.2948258655156+4.79895043365982i</v>
      </c>
      <c r="BK162" s="181" t="str">
        <f t="shared" ca="1" si="87"/>
        <v>5.05297467888255-5.0529746788826i</v>
      </c>
      <c r="BL162" s="181" t="str">
        <f t="shared" ca="1" si="88"/>
        <v>-4.79895043365935-5.29482586551603i</v>
      </c>
      <c r="BM162" s="181" t="str">
        <f t="shared" ca="1" si="89"/>
        <v>-5.52392135286704+4.53336509650352i</v>
      </c>
      <c r="BN162" s="181" t="str">
        <f t="shared" ca="1" si="90"/>
        <v>4.25685848575436+5.73970922984065i</v>
      </c>
      <c r="BO162" s="181" t="str">
        <f t="shared" ca="1" si="91"/>
        <v>5.9416696445409-3.97009673005558i</v>
      </c>
      <c r="BP162" s="181" t="str">
        <f t="shared" ca="1" si="92"/>
        <v>-3.67377066359538-6.1293160566382i</v>
      </c>
      <c r="BQ162" s="181" t="str">
        <f t="shared" ca="1" si="93"/>
        <v>-6.30219640949074+3.36859416182165i</v>
      </c>
      <c r="BR162" s="181" t="str">
        <f t="shared" ca="1" si="94"/>
        <v>3.05530242165872+6.45989421918526i</v>
      </c>
      <c r="BS162" s="181" t="str">
        <f t="shared" ca="1" si="95"/>
        <v>6.60202957788617-2.73465019034849i</v>
      </c>
      <c r="BT162" s="181" t="str">
        <f t="shared" ca="1" si="96"/>
        <v>-2.4074099472032-6.72826006906421i</v>
      </c>
      <c r="BU162" s="181" t="str">
        <f t="shared" ca="1" si="97"/>
        <v>-6.83828159240989+2.07437004263099i</v>
      </c>
      <c r="BV162" s="181" t="str">
        <f t="shared" ca="1" si="98"/>
        <v>1.73633279893205+6.93182909643693i</v>
      </c>
      <c r="BW162" s="181" t="str">
        <f t="shared" ca="1" si="99"/>
        <v>7.00867721701396-1.39411257743637i</v>
      </c>
      <c r="BX162" s="181" t="str">
        <f t="shared" ca="1" si="100"/>
        <v>-1.04853381663112-7.06864082028772i</v>
      </c>
      <c r="BY162" s="181" t="str">
        <f t="shared" ca="1" si="101"/>
        <v>-7.11157544868548+0.700429046021589i</v>
      </c>
      <c r="BZ162" s="181" t="str">
        <f t="shared" ca="1" si="102"/>
        <v>0.350636880489045+7.13737766892699i</v>
      </c>
      <c r="CA162" s="181" t="str">
        <f t="shared" ca="1" si="103"/>
        <v>7.14598532120357-4.90338644413082E-14i</v>
      </c>
      <c r="CB162" s="181" t="str">
        <f t="shared" ca="1" si="104"/>
        <v>0.350636880489657-7.13737766892696i</v>
      </c>
      <c r="CC162" s="181" t="str">
        <f t="shared" ca="1" si="105"/>
        <v>-7.11157544868571-0.700429046019268i</v>
      </c>
      <c r="CD162" s="181" t="str">
        <f t="shared" ca="1" si="106"/>
        <v>-1.04853381663303+7.06864082028743i</v>
      </c>
      <c r="CE162" s="181" t="str">
        <f t="shared" ca="1" si="107"/>
        <v>7.00867721701428+1.39411257743478i</v>
      </c>
      <c r="CF162" s="181" t="str">
        <f t="shared" ca="1" si="108"/>
        <v>1.73633279893471-6.93182909643626i</v>
      </c>
      <c r="CG162" s="181" t="str">
        <f t="shared" ca="1" si="109"/>
        <v>-6.83828159241013-2.07437004263021i</v>
      </c>
      <c r="CH162" s="181" t="str">
        <f t="shared" ca="1" si="110"/>
        <v>-2.40740994720645+6.72826006906304i</v>
      </c>
      <c r="CI162" s="181" t="str">
        <f t="shared" ca="1" si="111"/>
        <v>6.60202957788597+2.73465019034896i</v>
      </c>
      <c r="CJ162" s="181" t="str">
        <f t="shared" ca="1" si="112"/>
        <v>3.05530242165597-6.45989421918656i</v>
      </c>
      <c r="CK162" s="181" t="str">
        <f t="shared" ca="1" si="113"/>
        <v>-6.30219640949011-3.36859416182282i</v>
      </c>
      <c r="CL162" s="181" t="str">
        <f t="shared" ca="1" si="114"/>
        <v>-3.67377066359346+6.12931605663934i</v>
      </c>
      <c r="CM162" s="181" t="str">
        <f t="shared" ca="1" si="115"/>
        <v>5.94166964453977+3.97009673005728i</v>
      </c>
      <c r="CN162" s="181" t="str">
        <f t="shared" ca="1" si="116"/>
        <v>4.25685848575306-5.73970922984162i</v>
      </c>
      <c r="CO162" s="181" t="str">
        <f t="shared" ca="1" si="117"/>
        <v>-5.5239213528653-4.53336509650565i</v>
      </c>
      <c r="CP162" s="181" t="str">
        <f t="shared" ca="1" si="118"/>
        <v>-4.79895043365928+5.2948258655161i</v>
      </c>
      <c r="CQ162" s="181" t="str">
        <f t="shared" ca="1" si="119"/>
        <v>5.0529746788801+5.05297467888504i</v>
      </c>
      <c r="CR162" s="181" t="str">
        <f t="shared" ca="1" si="120"/>
        <v>5.29482586551601-4.79895043365936i</v>
      </c>
      <c r="CS162" s="181" t="str">
        <f t="shared" ca="1" si="121"/>
        <v>-4.53336509650574-5.52392135286522i</v>
      </c>
      <c r="CT162" s="181" t="str">
        <f t="shared" ca="1" si="122"/>
        <v>-5.73970922984148+4.25685848575324i</v>
      </c>
      <c r="CU162" s="181" t="str">
        <f t="shared" ca="1" si="123"/>
        <v>3.97009673005746+5.94166964453964i</v>
      </c>
      <c r="CV162" s="181" t="str">
        <f t="shared" ca="1" si="124"/>
        <v>6.12931605663928-3.67377066359357i</v>
      </c>
      <c r="CW162" s="181" t="str">
        <f t="shared" ca="1" si="125"/>
        <v>-3.36859416182293-6.30219640949006i</v>
      </c>
      <c r="CX162" s="181" t="str">
        <f t="shared" ca="1" si="126"/>
        <v>-6.45989421918647+3.05530242165617i</v>
      </c>
      <c r="CY162" s="181" t="str">
        <f t="shared" ca="1" si="127"/>
        <v>2.73465019034917+6.60202957788588i</v>
      </c>
      <c r="CZ162" s="181" t="str">
        <f t="shared" ca="1" si="128"/>
        <v>6.72826006906537-2.40740994719997i</v>
      </c>
      <c r="DA162" s="181" t="str">
        <f t="shared" ca="1" si="129"/>
        <v>-2.07437004263043-6.83828159241006i</v>
      </c>
      <c r="DB162" s="181" t="str">
        <f t="shared" ca="1" si="130"/>
        <v>-6.93182909643621+1.73633279893493i</v>
      </c>
      <c r="DC162" s="181" t="str">
        <f t="shared" ca="1" si="131"/>
        <v>1.39411257743491+7.00867721701426i</v>
      </c>
      <c r="DD162" s="181" t="str">
        <f t="shared" ca="1" si="132"/>
        <v>7.06864082028741-1.04853381663315i</v>
      </c>
      <c r="DE162" s="181" t="str">
        <f t="shared" ca="1" si="133"/>
        <v>-0.70042904601939-7.1115754486857i</v>
      </c>
      <c r="DF162" s="181" t="str">
        <f t="shared" ca="1" si="134"/>
        <v>-7.13737766892692+0.350636880490489i</v>
      </c>
      <c r="DG162" s="181" t="str">
        <f t="shared" ca="1" si="135"/>
        <v>-2.76986486084256E-12+7.14598532120357i</v>
      </c>
      <c r="DH162" s="181" t="str">
        <f t="shared" ca="1" si="136"/>
        <v>7.137377668927+0.350636880488922i</v>
      </c>
      <c r="DI162" s="181" t="str">
        <f t="shared" ca="1" si="137"/>
        <v>0.700429046024903-7.11157544868516i</v>
      </c>
      <c r="DJ162" s="181" t="str">
        <f t="shared" ca="1" si="138"/>
        <v>-7.06864082028765-1.0485338166316i</v>
      </c>
      <c r="DK162" s="181" t="str">
        <f t="shared" ca="1" si="139"/>
        <v>-1.39411257743336+7.00867721701456i</v>
      </c>
      <c r="DL162" s="181" t="str">
        <f t="shared" ca="1" si="140"/>
        <v>6.93182909643664+1.73633279893321i</v>
      </c>
      <c r="DM162" s="181" t="str">
        <f t="shared" ca="1" si="141"/>
        <v>2.07437004262874-6.83828159241057i</v>
      </c>
      <c r="DN162" s="181" t="str">
        <f t="shared" ca="1" si="142"/>
        <v>-6.7282600690635-2.40740994720518i</v>
      </c>
      <c r="DO162" s="181" t="str">
        <f t="shared" ca="1" si="143"/>
        <v>-2.73465019034772+6.60202957788648i</v>
      </c>
      <c r="DP162" s="181" t="str">
        <f t="shared" ca="1" si="144"/>
        <v>6.4598942191841+3.05530242166118i</v>
      </c>
      <c r="DQ162" s="181" t="str">
        <f t="shared" ca="1" si="145"/>
        <v>3.36859416182154-6.30219640949079i</v>
      </c>
      <c r="DR162" s="181" t="str">
        <f t="shared" ca="1" si="146"/>
        <v>-6.12931605663643-3.67377066359832i</v>
      </c>
      <c r="DS162" s="181" t="str">
        <f t="shared" ca="1" si="147"/>
        <v>-3.97009673005608+5.94166964454057i</v>
      </c>
      <c r="DT162" s="181" t="str">
        <f t="shared" ca="1" si="148"/>
        <v>5.73970922984248+4.25685848575189i</v>
      </c>
      <c r="DU162" s="181" t="str">
        <f t="shared" ca="1" si="149"/>
        <v>4.53336509650445-5.52392135286628i</v>
      </c>
      <c r="DV162" s="181" t="str">
        <f t="shared" ca="1" si="150"/>
        <v>-5.29482586551714-4.79895043365813i</v>
      </c>
      <c r="DW162" s="181" t="str">
        <f t="shared" ca="1" si="151"/>
        <v>-5.05297467888395+5.05297467888119i</v>
      </c>
      <c r="DX162" s="181" t="str">
        <f t="shared" ca="1" si="152"/>
        <v>4.79895043366051+5.29482586551498i</v>
      </c>
      <c r="DY162" s="181" t="str">
        <f t="shared" ca="1" si="153"/>
        <v>5.52392135286888-4.53336509650129i</v>
      </c>
      <c r="DZ162" s="181" t="str">
        <f t="shared" ca="1" si="154"/>
        <v>-4.25685848575431-5.73970922984068i</v>
      </c>
      <c r="EA162" s="181" t="str">
        <f t="shared" ca="1" si="155"/>
        <v>-5.9416696445389+3.97009673005859i</v>
      </c>
      <c r="EB162" s="181" t="str">
        <f t="shared" ca="1" si="156"/>
        <v>3.67377066359481+6.12931605663854i</v>
      </c>
      <c r="EC162" s="181" t="str">
        <f t="shared" ca="1" si="157"/>
        <v>6.30219640948937-3.3685941618242i</v>
      </c>
      <c r="ED162" s="181" t="str">
        <f t="shared" ca="1" si="158"/>
        <v>-3.05530242165748-6.45989421918585i</v>
      </c>
      <c r="EE162" s="181" t="str">
        <f t="shared" ca="1" si="159"/>
        <v>-6.60202957788533+2.7346501903505i</v>
      </c>
      <c r="EF162" s="181" t="str">
        <f t="shared" ca="1" si="160"/>
        <v>2.40740994720133+6.72826006906488i</v>
      </c>
      <c r="EG162" s="181" t="str">
        <f t="shared" ca="1" si="161"/>
        <v>6.83828159240964-2.07437004263182i</v>
      </c>
      <c r="EH162" s="181" t="str">
        <f t="shared" ca="1" si="162"/>
        <v>-1.73633279892943-6.93182909643758i</v>
      </c>
      <c r="EI162" s="181" t="str">
        <f t="shared" ca="1" si="163"/>
        <v>-7.00867721701393+1.39411257743652i</v>
      </c>
      <c r="EJ162" s="181" t="str">
        <f t="shared" ca="1" si="164"/>
        <v>1.04853381663478+7.06864082028718i</v>
      </c>
      <c r="EK162" s="181" t="str">
        <f t="shared" ca="1" si="165"/>
        <v>7.11157544868556-0.700429046020829i</v>
      </c>
      <c r="EL162" s="181" t="str">
        <f t="shared" ca="1" si="166"/>
        <v>-0.350636880491934-7.13737766892685i</v>
      </c>
      <c r="EM162" s="181" t="str">
        <f t="shared" ca="1" si="167"/>
        <v>-7.14598532120357-1.32364009986965E-12i</v>
      </c>
      <c r="EN162" s="181"/>
      <c r="EO162" s="181"/>
      <c r="EP162" s="181"/>
    </row>
    <row r="163" spans="1:146" ht="16" thickBot="1">
      <c r="A163" s="215">
        <f t="shared" si="168"/>
        <v>1.2304687500000007E-3</v>
      </c>
      <c r="B163" s="214">
        <v>63</v>
      </c>
      <c r="C163" s="188">
        <f t="shared" si="169"/>
        <v>12600</v>
      </c>
      <c r="D163" s="187">
        <f t="shared" si="170"/>
        <v>79168.134870462789</v>
      </c>
      <c r="E163" s="187" t="str">
        <f t="shared" si="171"/>
        <v>79168.1348704628i</v>
      </c>
      <c r="F163" s="187" t="e">
        <f t="shared" si="177"/>
        <v>#REF!</v>
      </c>
      <c r="G163" s="187" t="str">
        <f t="shared" si="178"/>
        <v>-4.99916087119915+0.918625291377436i</v>
      </c>
      <c r="H163" s="187" t="e">
        <f t="shared" si="180"/>
        <v>#REF!</v>
      </c>
      <c r="I163" s="187" t="e">
        <f t="shared" si="174"/>
        <v>#REF!</v>
      </c>
      <c r="J163" s="213" t="str">
        <f ca="1">IMPRODUCT(1/N_FFT2,BZ100)</f>
        <v>0.080622628407875+0.00445216011965344i</v>
      </c>
      <c r="K163" s="212" t="e">
        <f t="shared" si="175"/>
        <v>#REF!</v>
      </c>
      <c r="N163" s="204">
        <f t="shared" ca="1" si="176"/>
        <v>8.1801742316290138</v>
      </c>
      <c r="O163" s="181">
        <f t="shared" ca="1" si="39"/>
        <v>-6.8198257683709862</v>
      </c>
      <c r="P163" s="181" t="str">
        <f t="shared" ca="1" si="40"/>
        <v>-0.167366902668014+6.81777176435441i</v>
      </c>
      <c r="Q163" s="181" t="str">
        <f t="shared" ca="1" si="41"/>
        <v>6.81161098955989+0.334632989772179i</v>
      </c>
      <c r="R163" s="181" t="str">
        <f t="shared" ca="1" si="42"/>
        <v>0.501697506475972-6.8013471550078i</v>
      </c>
      <c r="S163" s="181" t="str">
        <f t="shared" ca="1" si="43"/>
        <v>-6.78698644324829-0.668459819361542i</v>
      </c>
      <c r="T163" s="181" t="str">
        <f t="shared" ca="1" si="44"/>
        <v>-0.834819477047318+6.76853750463713i</v>
      </c>
      <c r="U163" s="181" t="str">
        <f t="shared" ca="1" si="45"/>
        <v>6.74601145212509+1.00067627069596i</v>
      </c>
      <c r="V163" s="181" t="str">
        <f t="shared" ca="1" si="46"/>
        <v>1.16593029437677-6.71942185456393i</v>
      </c>
      <c r="W163" s="181" t="str">
        <f t="shared" ca="1" si="47"/>
        <v>-6.6887847285329-1.33048200524546i</v>
      </c>
      <c r="X163" s="181" t="str">
        <f t="shared" ca="1" si="48"/>
        <v>-1.49423228350411+6.65411852869116i</v>
      </c>
      <c r="Y163" s="181" t="str">
        <f t="shared" ca="1" si="49"/>
        <v>6.61544413666141+1.65708249210746i</v>
      </c>
      <c r="Z163" s="181" t="str">
        <f t="shared" ca="1" si="50"/>
        <v>1.81893453618052-6.57278484845097i</v>
      </c>
      <c r="AA163" s="181" t="str">
        <f t="shared" ca="1" si="51"/>
        <v>-6.52616636042007-1.97969092210335i</v>
      </c>
      <c r="AB163" s="181" t="str">
        <f t="shared" ca="1" si="52"/>
        <v>-2.1392548162401+6.47561675380272i</v>
      </c>
      <c r="AC163" s="181" t="str">
        <f t="shared" ca="1" si="53"/>
        <v>6.42116647779201+2.29753010326679i</v>
      </c>
      <c r="AD163" s="181" t="str">
        <f t="shared" ca="1" si="54"/>
        <v>2.4544214440701-6.36284833119773i</v>
      </c>
      <c r="AE163" s="181" t="str">
        <f t="shared" ca="1" si="55"/>
        <v>-6.30069744269096-2.60983433317223i</v>
      </c>
      <c r="AF163" s="181" t="str">
        <f t="shared" ca="1" si="56"/>
        <v>-2.76367515566004+6.23475124964296i</v>
      </c>
      <c r="AG163" s="181" t="str">
        <f t="shared" ca="1" si="57"/>
        <v>6.16504947557481+2.91585124357394i</v>
      </c>
      <c r="AH163" s="181" t="str">
        <f t="shared" ca="1" si="58"/>
        <v>3.06627093173004-6.09163410622833i</v>
      </c>
      <c r="AI163" s="181" t="str">
        <f t="shared" ca="1" si="59"/>
        <v>-6.01454936427714-3.2148436129321i</v>
      </c>
      <c r="AJ163" s="181" t="str">
        <f t="shared" ca="1" si="60"/>
        <v>-3.36147979255188+5.93384168268772i</v>
      </c>
      <c r="AK163" s="181" t="str">
        <f t="shared" ca="1" si="61"/>
        <v>5.84955967674896+3.50609114243903i</v>
      </c>
      <c r="AL163" s="181" t="str">
        <f t="shared" ca="1" si="62"/>
        <v>3.6485905541232-5.76175411479003i</v>
      </c>
      <c r="AM163" s="181" t="str">
        <f t="shared" ca="1" si="63"/>
        <v>-5.6704778875982-3.78889219128715i</v>
      </c>
      <c r="AN163" s="181" t="str">
        <f t="shared" ca="1" si="64"/>
        <v>-3.92691154147028+5.57578597656011i</v>
      </c>
      <c r="AO163" s="181" t="str">
        <f t="shared" ca="1" si="65"/>
        <v>5.47773542054141+4.0625654669781i</v>
      </c>
      <c r="AP163" s="181" t="str">
        <f t="shared" ca="1" si="66"/>
        <v>4.19577225495768-5.37638528153111i</v>
      </c>
      <c r="AQ163" s="181" t="str">
        <f t="shared" ca="1" si="67"/>
        <v>-5.27179660906317-4.32645166662093i</v>
      </c>
      <c r="AR163" s="181" t="str">
        <f t="shared" ca="1" si="68"/>
        <v>-5.27179660906317-4.32645166662093i</v>
      </c>
      <c r="AS163" s="181" t="str">
        <f t="shared" ca="1" si="69"/>
        <v>5.05315757779928+4.57991506524593i</v>
      </c>
      <c r="AT163" s="181" t="str">
        <f t="shared" ca="1" si="70"/>
        <v>4.70254637533451-4.93923891897984i</v>
      </c>
      <c r="AU163" s="181" t="str">
        <f t="shared" ca="1" si="71"/>
        <v>-4.82234504732568-4.82234504732608i</v>
      </c>
      <c r="AV163" s="181" t="str">
        <f t="shared" ca="1" si="72"/>
        <v>-4.9392389189798+4.70254637533455i</v>
      </c>
      <c r="AW163" s="181" t="str">
        <f t="shared" ca="1" si="73"/>
        <v>4.57991506524602+5.0531575777992i</v>
      </c>
      <c r="AX163" s="181" t="str">
        <f t="shared" ca="1" si="74"/>
        <v>5.1640324034435-4.45452498557618i</v>
      </c>
      <c r="AY163" s="181" t="str">
        <f t="shared" ca="1" si="75"/>
        <v>-4.32645166662045-5.27179660906356i</v>
      </c>
      <c r="AZ163" s="181" t="str">
        <f t="shared" ca="1" si="76"/>
        <v>-5.37638528153104+4.19577225495776i</v>
      </c>
      <c r="BA163" s="181" t="str">
        <f t="shared" ca="1" si="77"/>
        <v>4.06256546697815+5.47773542054137i</v>
      </c>
      <c r="BB163" s="181" t="str">
        <f t="shared" ca="1" si="78"/>
        <v>5.57578597656005-3.92691154147036i</v>
      </c>
      <c r="BC163" s="181" t="str">
        <f t="shared" ca="1" si="79"/>
        <v>-3.7888921912872-5.67047788759817i</v>
      </c>
      <c r="BD163" s="181" t="str">
        <f t="shared" ca="1" si="80"/>
        <v>-5.76175411478998+3.64859055412329i</v>
      </c>
      <c r="BE163" s="181" t="str">
        <f t="shared" ca="1" si="81"/>
        <v>3.50609114243913+5.84955967674891i</v>
      </c>
      <c r="BF163" s="181" t="str">
        <f t="shared" ca="1" si="82"/>
        <v>5.93384168268767-3.36147979255198i</v>
      </c>
      <c r="BG163" s="181" t="str">
        <f t="shared" ca="1" si="83"/>
        <v>-3.21484361293222-6.01454936427708i</v>
      </c>
      <c r="BH163" s="181" t="str">
        <f t="shared" ca="1" si="84"/>
        <v>-6.09163410622831+3.06627093173009i</v>
      </c>
      <c r="BI163" s="181" t="str">
        <f t="shared" ca="1" si="85"/>
        <v>2.91585124357403+6.16504947557476i</v>
      </c>
      <c r="BJ163" s="181" t="str">
        <f t="shared" ca="1" si="86"/>
        <v>6.23475124964317-2.76367515565954i</v>
      </c>
      <c r="BK163" s="181" t="str">
        <f t="shared" ca="1" si="87"/>
        <v>-2.60983433317228-6.30069744269093i</v>
      </c>
      <c r="BL163" s="181" t="str">
        <f t="shared" ca="1" si="88"/>
        <v>-6.3628483311977+2.45442144407018i</v>
      </c>
      <c r="BM163" s="181" t="str">
        <f t="shared" ca="1" si="89"/>
        <v>2.29753010326689+6.42116647779197i</v>
      </c>
      <c r="BN163" s="181" t="str">
        <f t="shared" ca="1" si="90"/>
        <v>6.47561675380292-2.13925481623949i</v>
      </c>
      <c r="BO163" s="181" t="str">
        <f t="shared" ca="1" si="91"/>
        <v>-1.97969092210341-6.52616636042005i</v>
      </c>
      <c r="BP163" s="181" t="str">
        <f t="shared" ca="1" si="92"/>
        <v>-6.57278484845095+1.81893453618062i</v>
      </c>
      <c r="BQ163" s="181" t="str">
        <f t="shared" ca="1" si="93"/>
        <v>1.65708249210758+6.61544413666138i</v>
      </c>
      <c r="BR163" s="181" t="str">
        <f t="shared" ca="1" si="94"/>
        <v>6.65411852869115-1.49423228350416i</v>
      </c>
      <c r="BS163" s="181" t="str">
        <f t="shared" ca="1" si="95"/>
        <v>-1.33048200524553-6.68878472853288i</v>
      </c>
      <c r="BT163" s="181" t="str">
        <f t="shared" ca="1" si="96"/>
        <v>-6.71942185456391+1.16593029437688i</v>
      </c>
      <c r="BU163" s="181" t="str">
        <f t="shared" ca="1" si="97"/>
        <v>1.00067627069583+6.74601145212511i</v>
      </c>
      <c r="BV163" s="181" t="str">
        <f t="shared" ca="1" si="98"/>
        <v>6.76853750463709-0.834819477047584i</v>
      </c>
      <c r="BW163" s="181" t="str">
        <f t="shared" ca="1" si="99"/>
        <v>-0.668459819361703-6.78698644324827i</v>
      </c>
      <c r="BX163" s="181" t="str">
        <f t="shared" ca="1" si="100"/>
        <v>-6.8013471550078+0.501697506475958i</v>
      </c>
      <c r="BY163" s="181" t="str">
        <f t="shared" ca="1" si="101"/>
        <v>0.334632989771892+6.8116109895599i</v>
      </c>
      <c r="BZ163" s="181" t="str">
        <f t="shared" ca="1" si="102"/>
        <v>6.8177717643544-0.167366902668296i</v>
      </c>
      <c r="CA163" s="181" t="str">
        <f t="shared" ca="1" si="103"/>
        <v>-1.06950470555171E-13-6.81982576837099i</v>
      </c>
      <c r="CB163" s="181" t="str">
        <f t="shared" ca="1" si="104"/>
        <v>-6.81777176435437-0.167366902669536i</v>
      </c>
      <c r="CC163" s="181" t="str">
        <f t="shared" ca="1" si="105"/>
        <v>-0.334632989771775+6.81161098955991i</v>
      </c>
      <c r="CD163" s="181" t="str">
        <f t="shared" ca="1" si="106"/>
        <v>6.80134715500797+0.501697506473714i</v>
      </c>
      <c r="CE163" s="181" t="str">
        <f t="shared" ca="1" si="107"/>
        <v>0.66845981936419-6.78698644324803i</v>
      </c>
      <c r="CF163" s="181" t="str">
        <f t="shared" ca="1" si="108"/>
        <v>-6.76853750463702-0.834819477048143i</v>
      </c>
      <c r="CG163" s="181" t="str">
        <f t="shared" ca="1" si="109"/>
        <v>-1.00067627069495+6.74601145212524i</v>
      </c>
      <c r="CH163" s="181" t="str">
        <f t="shared" ca="1" si="110"/>
        <v>6.71942185456442+1.165930294374i</v>
      </c>
      <c r="CI163" s="181" t="str">
        <f t="shared" ca="1" si="111"/>
        <v>1.33048200524742-6.68878472853251i</v>
      </c>
      <c r="CJ163" s="181" t="str">
        <f t="shared" ca="1" si="112"/>
        <v>-6.65411852869117-1.49423228350405i</v>
      </c>
      <c r="CK163" s="181" t="str">
        <f t="shared" ca="1" si="113"/>
        <v>-1.65708249210605+6.61544413666176i</v>
      </c>
      <c r="CL163" s="181" t="str">
        <f t="shared" ca="1" si="114"/>
        <v>6.57278484845009+1.81893453618368i</v>
      </c>
      <c r="CM163" s="181" t="str">
        <f t="shared" ca="1" si="115"/>
        <v>1.97969092210459-6.52616636041969i</v>
      </c>
      <c r="CN163" s="181" t="str">
        <f t="shared" ca="1" si="116"/>
        <v>-6.47561675380296-2.13925481623938i</v>
      </c>
      <c r="CO163" s="181" t="str">
        <f t="shared" ca="1" si="117"/>
        <v>-2.29753010326478+6.42116647779273i</v>
      </c>
      <c r="CP163" s="181" t="str">
        <f t="shared" ca="1" si="118"/>
        <v>6.36284833119677+2.4544214440726i</v>
      </c>
      <c r="CQ163" s="181" t="str">
        <f t="shared" ca="1" si="119"/>
        <v>2.6098343331728-6.30069744269072i</v>
      </c>
      <c r="CR163" s="181" t="str">
        <f t="shared" ca="1" si="120"/>
        <v>-6.23475124964353-2.76367515565873i</v>
      </c>
      <c r="CS163" s="181" t="str">
        <f t="shared" ca="1" si="121"/>
        <v>-2.91585124357139+6.16504947557602i</v>
      </c>
      <c r="CT163" s="181" t="str">
        <f t="shared" ca="1" si="122"/>
        <v>6.09163410622749+3.06627093173172i</v>
      </c>
      <c r="CU163" s="181" t="str">
        <f t="shared" ca="1" si="123"/>
        <v>3.21484361293203-6.01454936427718i</v>
      </c>
      <c r="CV163" s="181" t="str">
        <f t="shared" ca="1" si="124"/>
        <v>-5.9338416826884-3.3614797925507i</v>
      </c>
      <c r="CW163" s="181" t="str">
        <f t="shared" ca="1" si="125"/>
        <v>-3.50609114244185+5.84955967674728i</v>
      </c>
      <c r="CX163" s="181" t="str">
        <f t="shared" ca="1" si="126"/>
        <v>5.76175411478933+3.6485905541243i</v>
      </c>
      <c r="CY163" s="181" t="str">
        <f t="shared" ca="1" si="127"/>
        <v>3.78889219128642-5.67047788759869i</v>
      </c>
      <c r="CZ163" s="181" t="str">
        <f t="shared" ca="1" si="128"/>
        <v>-5.57578597656135-3.92691154146853i</v>
      </c>
      <c r="DA163" s="181" t="str">
        <f t="shared" ca="1" si="129"/>
        <v>-4.06256546698024+5.47773542053983i</v>
      </c>
      <c r="DB163" s="181" t="str">
        <f t="shared" ca="1" si="130"/>
        <v>5.37638528153078+4.19577225495809i</v>
      </c>
      <c r="DC163" s="181" t="str">
        <f t="shared" ca="1" si="131"/>
        <v>4.3264516666198-5.2717966090641i</v>
      </c>
      <c r="DD163" s="181" t="str">
        <f t="shared" ca="1" si="132"/>
        <v>-5.16403240344535-4.45452498557404i</v>
      </c>
      <c r="DE163" s="181" t="str">
        <f t="shared" ca="1" si="133"/>
        <v>-4.57991506524733+5.05315757779801i</v>
      </c>
      <c r="DF163" s="181" t="str">
        <f t="shared" ca="1" si="134"/>
        <v>4.93923891897991+4.70254637533444i</v>
      </c>
      <c r="DG163" s="181" t="str">
        <f t="shared" ca="1" si="135"/>
        <v>4.82234504732464-4.82234504732713i</v>
      </c>
      <c r="DH163" s="181" t="str">
        <f t="shared" ca="1" si="136"/>
        <v>-4.70254637533221-4.93923891898203i</v>
      </c>
      <c r="DI163" s="181" t="str">
        <f t="shared" ca="1" si="137"/>
        <v>-5.05315757780008+4.57991506524505i</v>
      </c>
      <c r="DJ163" s="181" t="str">
        <f t="shared" ca="1" si="138"/>
        <v>4.45452498557671+5.16403240344305i</v>
      </c>
      <c r="DK163" s="181" t="str">
        <f t="shared" ca="1" si="139"/>
        <v>5.27179660906174-4.32645166662267i</v>
      </c>
      <c r="DL163" s="181" t="str">
        <f t="shared" ca="1" si="140"/>
        <v>-4.19577225495566-5.37638528153267i</v>
      </c>
      <c r="DM163" s="181" t="str">
        <f t="shared" ca="1" si="141"/>
        <v>-5.47773542054177+4.06256546697761i</v>
      </c>
      <c r="DN163" s="181" t="str">
        <f t="shared" ca="1" si="142"/>
        <v>3.92691154147156+5.57578597655921i</v>
      </c>
      <c r="DO163" s="181" t="str">
        <f t="shared" ca="1" si="143"/>
        <v>5.67047788759662-3.78889219128951i</v>
      </c>
      <c r="DP163" s="181" t="str">
        <f t="shared" ca="1" si="144"/>
        <v>-3.6485905541217-5.76175411479098i</v>
      </c>
      <c r="DQ163" s="181" t="str">
        <f t="shared" ca="1" si="145"/>
        <v>-5.84955967674886+3.50609114243921i</v>
      </c>
      <c r="DR163" s="181" t="str">
        <f t="shared" ca="1" si="146"/>
        <v>3.36147979255376+5.93384168268666i</v>
      </c>
      <c r="DS163" s="181" t="str">
        <f t="shared" ca="1" si="147"/>
        <v>6.01454936427863-3.21484361292932i</v>
      </c>
      <c r="DT163" s="181" t="str">
        <f t="shared" ca="1" si="148"/>
        <v>-3.06627093172898-6.09163410622887i</v>
      </c>
      <c r="DU163" s="181" t="str">
        <f t="shared" ca="1" si="149"/>
        <v>-6.16504947557447+2.91585124357465i</v>
      </c>
      <c r="DV163" s="181" t="str">
        <f t="shared" ca="1" si="150"/>
        <v>2.76367515566212+6.23475124964204i</v>
      </c>
      <c r="DW163" s="181" t="str">
        <f t="shared" ca="1" si="151"/>
        <v>6.30069744269194-2.60983433316987i</v>
      </c>
      <c r="DX163" s="181" t="str">
        <f t="shared" ca="1" si="152"/>
        <v>-2.45442144406956-6.36284833119794i</v>
      </c>
      <c r="DY163" s="181" t="str">
        <f t="shared" ca="1" si="153"/>
        <v>-6.42116647779148+2.29753010326827i</v>
      </c>
      <c r="DZ163" s="181" t="str">
        <f t="shared" ca="1" si="154"/>
        <v>2.13925481624281+6.47561675380182i</v>
      </c>
      <c r="EA163" s="181" t="str">
        <f t="shared" ca="1" si="155"/>
        <v>6.52616636042064-1.97969092210147i</v>
      </c>
      <c r="EB163" s="181" t="str">
        <f t="shared" ca="1" si="156"/>
        <v>-1.81893453618072-6.57278484845092i</v>
      </c>
      <c r="EC163" s="181" t="str">
        <f t="shared" ca="1" si="157"/>
        <v>-6.61544413666089+1.65708249210956i</v>
      </c>
      <c r="ED163" s="181" t="str">
        <f t="shared" ca="1" si="158"/>
        <v>1.49423228350105+6.65411852869185i</v>
      </c>
      <c r="EE163" s="181" t="str">
        <f t="shared" ca="1" si="159"/>
        <v>6.68878472853313-1.33048200524431i</v>
      </c>
      <c r="EF163" s="181" t="str">
        <f t="shared" ca="1" si="160"/>
        <v>-1.16593029437756-6.7194218545638i</v>
      </c>
      <c r="EG163" s="181" t="str">
        <f t="shared" ca="1" si="161"/>
        <v>-6.7460114521247+1.00067627069862i</v>
      </c>
      <c r="EH163" s="181" t="str">
        <f t="shared" ca="1" si="162"/>
        <v>0.834819477044999+6.76853750463741i</v>
      </c>
      <c r="EI163" s="181" t="str">
        <f t="shared" ca="1" si="163"/>
        <v>6.78698644324834-0.668459819361037i</v>
      </c>
      <c r="EJ163" s="181" t="str">
        <f t="shared" ca="1" si="164"/>
        <v>-0.501697506477418-6.8013471550077i</v>
      </c>
      <c r="EK163" s="181" t="str">
        <f t="shared" ca="1" si="165"/>
        <v>-6.81161098955973+0.334632989775387i</v>
      </c>
      <c r="EL163" s="181" t="str">
        <f t="shared" ca="1" si="166"/>
        <v>0.167366902666272+6.81777176435445i</v>
      </c>
      <c r="EM163" s="181" t="str">
        <f t="shared" ca="1" si="167"/>
        <v>6.81982576837099-2.13900941110343E-13i</v>
      </c>
      <c r="EN163" s="181"/>
      <c r="EO163" s="181"/>
      <c r="EP163" s="181"/>
    </row>
    <row r="164" spans="1:146" ht="16" thickBot="1">
      <c r="A164" s="215">
        <f t="shared" si="168"/>
        <v>1.2500000000000007E-3</v>
      </c>
      <c r="B164" s="214">
        <v>64</v>
      </c>
      <c r="C164" s="188">
        <f t="shared" si="169"/>
        <v>12800</v>
      </c>
      <c r="D164" s="187">
        <f t="shared" si="170"/>
        <v>80424.771931898707</v>
      </c>
      <c r="E164" s="187" t="str">
        <f t="shared" si="171"/>
        <v>80424.7719318987i</v>
      </c>
      <c r="F164" s="187" t="e">
        <f t="shared" si="177"/>
        <v>#REF!</v>
      </c>
      <c r="G164" s="187" t="str">
        <f t="shared" si="178"/>
        <v>-4.99071904854426+0.968051643236041i</v>
      </c>
      <c r="H164" s="187" t="e">
        <f t="shared" si="180"/>
        <v>#REF!</v>
      </c>
      <c r="I164" s="187" t="e">
        <f t="shared" si="174"/>
        <v>#REF!</v>
      </c>
      <c r="J164" s="213" t="str">
        <f ca="1">IMPRODUCT(1/N_FFT2,CA100)</f>
        <v>0.0381552200422955-0.000268234867136261i</v>
      </c>
      <c r="K164" s="212" t="e">
        <f t="shared" si="175"/>
        <v>#REF!</v>
      </c>
      <c r="N164" s="204">
        <f t="shared" ca="1" si="176"/>
        <v>16.718510151042306</v>
      </c>
      <c r="O164" s="181">
        <f t="shared" ca="1" si="39"/>
        <v>1.7185101510423064</v>
      </c>
      <c r="P164" s="181" t="str">
        <f t="shared" ca="1" si="40"/>
        <v>-6.0001461229767E-15-1.71851015104231i</v>
      </c>
      <c r="Q164" s="181" t="str">
        <f t="shared" ca="1" si="41"/>
        <v>-1.71851015104231-5.55265950124744E-15i</v>
      </c>
      <c r="R164" s="181" t="str">
        <f t="shared" ca="1" si="42"/>
        <v>-3.15685193366429E-16+1.71851015104231i</v>
      </c>
      <c r="S164" s="181" t="str">
        <f t="shared" ca="1" si="43"/>
        <v>1.71851015104231-5.68446092961028E-15i</v>
      </c>
      <c r="T164" s="181" t="str">
        <f t="shared" ca="1" si="44"/>
        <v>5.10517287951818E-15-1.71851015104231i</v>
      </c>
      <c r="U164" s="181" t="str">
        <f t="shared" ca="1" si="45"/>
        <v>-1.71851015104231-6.31370386732859E-16i</v>
      </c>
      <c r="V164" s="181" t="str">
        <f t="shared" ca="1" si="46"/>
        <v>4.20010228608369E-14+1.71851015104231i</v>
      </c>
      <c r="W164" s="181" t="str">
        <f t="shared" ca="1" si="47"/>
        <v>1.71851015104231-4.80011689838137E-14i</v>
      </c>
      <c r="X164" s="181" t="str">
        <f t="shared" ca="1" si="48"/>
        <v>-5.09486278464075E-14-1.71851015104231i</v>
      </c>
      <c r="Y164" s="181" t="str">
        <f t="shared" ca="1" si="49"/>
        <v>-1.71851015104231+5.69487739693844E-14i</v>
      </c>
      <c r="Z164" s="181" t="str">
        <f t="shared" ca="1" si="50"/>
        <v>6.2948920092361E-14+1.71851015104231i</v>
      </c>
      <c r="AA164" s="181" t="str">
        <f t="shared" ca="1" si="51"/>
        <v>1.71851015104231-7.20017534757205E-14i</v>
      </c>
      <c r="AB164" s="181" t="str">
        <f t="shared" ca="1" si="52"/>
        <v>-7.49492123383145E-14-1.71851015104231i</v>
      </c>
      <c r="AC164" s="181" t="str">
        <f t="shared" ca="1" si="53"/>
        <v>-1.71851015104231+8.4002045721674E-14i</v>
      </c>
      <c r="AD164" s="181" t="str">
        <f t="shared" ca="1" si="54"/>
        <v>-8.40009819971667E-14+1.71851015104231i</v>
      </c>
      <c r="AE164" s="181" t="str">
        <f t="shared" ca="1" si="55"/>
        <v>1.71851015104231+8.10535231345727E-14i</v>
      </c>
      <c r="AF164" s="181" t="str">
        <f t="shared" ca="1" si="56"/>
        <v>7.20006897512132E-14-1.71851015104231i</v>
      </c>
      <c r="AG164" s="181" t="str">
        <f t="shared" ca="1" si="57"/>
        <v>-1.71851015104231-6.90532308886192E-14i</v>
      </c>
      <c r="AH164" s="181" t="str">
        <f t="shared" ca="1" si="58"/>
        <v>-6.00003975052597E-14+1.71851015104231i</v>
      </c>
      <c r="AI164" s="181" t="str">
        <f t="shared" ca="1" si="59"/>
        <v>1.71851015104231+5.70529386426659E-14i</v>
      </c>
      <c r="AJ164" s="181" t="str">
        <f t="shared" ca="1" si="60"/>
        <v>4.80001052593064E-14-1.71851015104231i</v>
      </c>
      <c r="AK164" s="181" t="str">
        <f t="shared" ca="1" si="61"/>
        <v>-1.71851015104231-4.50526463967124E-14i</v>
      </c>
      <c r="AL164" s="181" t="str">
        <f t="shared" ca="1" si="62"/>
        <v>-4.21051875341185E-14+1.71851015104231i</v>
      </c>
      <c r="AM164" s="181" t="str">
        <f t="shared" ca="1" si="63"/>
        <v>1.71851015104231+2.69469796299935E-14i</v>
      </c>
      <c r="AN164" s="181" t="str">
        <f t="shared" ca="1" si="64"/>
        <v>2.39995207673995E-14-1.71851015104231i</v>
      </c>
      <c r="AO164" s="181" t="str">
        <f t="shared" ca="1" si="65"/>
        <v>-1.71851015104231-2.10520619048057E-14i</v>
      </c>
      <c r="AP164" s="181" t="str">
        <f t="shared" ca="1" si="66"/>
        <v>-1.81046030422117E-14+1.71851015104231i</v>
      </c>
      <c r="AQ164" s="181" t="str">
        <f t="shared" ca="1" si="67"/>
        <v>1.71851015104231+1.51571441796177E-14i</v>
      </c>
      <c r="AR164" s="181" t="str">
        <f t="shared" ca="1" si="68"/>
        <v>1.71851015104231+1.51571441796177E-14i</v>
      </c>
      <c r="AS164" s="181" t="str">
        <f t="shared" ca="1" si="69"/>
        <v>-1.71851015104231+2.94852258710122E-15i</v>
      </c>
      <c r="AT164" s="181" t="str">
        <f t="shared" ca="1" si="70"/>
        <v>5.89598144969517E-15+1.71851015104231i</v>
      </c>
      <c r="AU164" s="181" t="str">
        <f t="shared" ca="1" si="71"/>
        <v>1.71851015104231-8.84344031228913E-15i</v>
      </c>
      <c r="AV164" s="181" t="str">
        <f t="shared" ca="1" si="72"/>
        <v>-2.40016482164141E-14-1.71851015104231i</v>
      </c>
      <c r="AW164" s="181" t="str">
        <f t="shared" ca="1" si="73"/>
        <v>-1.71851015104231+2.6949107079008E-14i</v>
      </c>
      <c r="AX164" s="181" t="str">
        <f t="shared" ca="1" si="74"/>
        <v>2.9896565941602E-14+1.71851015104231i</v>
      </c>
      <c r="AY164" s="181" t="str">
        <f t="shared" ca="1" si="75"/>
        <v>1.71851015104231-3.2844024804196E-14i</v>
      </c>
      <c r="AZ164" s="181" t="str">
        <f t="shared" ca="1" si="76"/>
        <v>-4.8002232708321E-14-1.71851015104231i</v>
      </c>
      <c r="BA164" s="181" t="str">
        <f t="shared" ca="1" si="77"/>
        <v>-1.71851015104231+5.09496915709148E-14i</v>
      </c>
      <c r="BB164" s="181" t="str">
        <f t="shared" ca="1" si="78"/>
        <v>5.38971504335088E-14+1.71851015104231i</v>
      </c>
      <c r="BC164" s="181" t="str">
        <f t="shared" ca="1" si="79"/>
        <v>1.71851015104231-5.68446092961028E-14i</v>
      </c>
      <c r="BD164" s="181" t="str">
        <f t="shared" ca="1" si="80"/>
        <v>-5.97920681586968E-14-1.71851015104231i</v>
      </c>
      <c r="BE164" s="181" t="str">
        <f t="shared" ca="1" si="81"/>
        <v>-1.71851015104231+7.49502760628218E-14i</v>
      </c>
      <c r="BF164" s="181" t="str">
        <f t="shared" ca="1" si="82"/>
        <v>9.01084839669468E-14+1.71851015104231i</v>
      </c>
      <c r="BG164" s="181" t="str">
        <f t="shared" ca="1" si="83"/>
        <v>1.71851015104231+9.01052927934249E-14i</v>
      </c>
      <c r="BH164" s="181" t="str">
        <f t="shared" ca="1" si="84"/>
        <v>7.49470848892999E-14-1.71851015104231i</v>
      </c>
      <c r="BI164" s="181" t="str">
        <f t="shared" ca="1" si="85"/>
        <v>-1.71851015104231-8.42103750682369E-14i</v>
      </c>
      <c r="BJ164" s="181" t="str">
        <f t="shared" ca="1" si="86"/>
        <v>-6.90521671641119E-14+1.71851015104231i</v>
      </c>
      <c r="BK164" s="181" t="str">
        <f t="shared" ca="1" si="87"/>
        <v>1.71851015104231+5.38939592599871E-14i</v>
      </c>
      <c r="BL164" s="181" t="str">
        <f t="shared" ca="1" si="88"/>
        <v>6.31572494389241E-14-1.71851015104231i</v>
      </c>
      <c r="BM164" s="181" t="str">
        <f t="shared" ca="1" si="89"/>
        <v>-1.71851015104231-4.79990415347991E-14i</v>
      </c>
      <c r="BN164" s="181" t="str">
        <f t="shared" ca="1" si="90"/>
        <v>-5.72623317137362E-14+1.71851015104231i</v>
      </c>
      <c r="BO164" s="181" t="str">
        <f t="shared" ca="1" si="91"/>
        <v>1.71851015104231+4.21041238096112E-14i</v>
      </c>
      <c r="BP164" s="181" t="str">
        <f t="shared" ca="1" si="92"/>
        <v>2.69459159054862E-14-1.71851015104231i</v>
      </c>
      <c r="BQ164" s="181" t="str">
        <f t="shared" ca="1" si="93"/>
        <v>-1.71851015104231-3.62092060844234E-14i</v>
      </c>
      <c r="BR164" s="181" t="str">
        <f t="shared" ca="1" si="94"/>
        <v>-2.10509981802984E-14+1.71851015104231i</v>
      </c>
      <c r="BS164" s="181" t="str">
        <f t="shared" ca="1" si="95"/>
        <v>1.71851015104231+3.03142883592354E-14i</v>
      </c>
      <c r="BT164" s="181" t="str">
        <f t="shared" ca="1" si="96"/>
        <v>1.51560804551104E-14-1.71851015104231i</v>
      </c>
      <c r="BU164" s="181" t="str">
        <f t="shared" ca="1" si="97"/>
        <v>-1.71851015104231+2.12744901455145E-18i</v>
      </c>
      <c r="BV164" s="181" t="str">
        <f t="shared" ca="1" si="98"/>
        <v>-9.26116272992253E-15+1.71851015104231i</v>
      </c>
      <c r="BW164" s="181" t="str">
        <f t="shared" ca="1" si="99"/>
        <v>1.71851015104231-5.89704517420244E-15i</v>
      </c>
      <c r="BX164" s="181" t="str">
        <f t="shared" ca="1" si="100"/>
        <v>-2.10552530783274E-14-1.71851015104231i</v>
      </c>
      <c r="BY164" s="181" t="str">
        <f t="shared" ca="1" si="101"/>
        <v>-1.71851015104231+1.17919628993904E-14i</v>
      </c>
      <c r="BZ164" s="181" t="str">
        <f t="shared" ca="1" si="102"/>
        <v>2.69501708035153E-14+1.71851015104231i</v>
      </c>
      <c r="CA164" s="181" t="str">
        <f t="shared" ca="1" si="103"/>
        <v>1.71851015104231+6.6611506570116E-13i</v>
      </c>
      <c r="CB164" s="181" t="str">
        <f t="shared" ca="1" si="104"/>
        <v>4.80006371215601E-13-1.71851015104231i</v>
      </c>
      <c r="CC164" s="181" t="str">
        <f t="shared" ca="1" si="105"/>
        <v>-1.71851015104231-2.93897676730041E-13i</v>
      </c>
      <c r="CD164" s="181" t="str">
        <f t="shared" ca="1" si="106"/>
        <v>-1.32210480327543E-13+1.71851015104231i</v>
      </c>
      <c r="CE164" s="181" t="str">
        <f t="shared" ca="1" si="107"/>
        <v>1.71851015104231-5.38982141580161E-14i</v>
      </c>
      <c r="CF164" s="181" t="str">
        <f t="shared" ca="1" si="108"/>
        <v>-2.40006908643576E-13-1.71851015104231i</v>
      </c>
      <c r="CG164" s="181" t="str">
        <f t="shared" ca="1" si="109"/>
        <v>-1.71851015104231+4.01694105046073E-13i</v>
      </c>
      <c r="CH164" s="181" t="str">
        <f t="shared" ca="1" si="110"/>
        <v>5.87802799531633E-13+1.71851015104231i</v>
      </c>
      <c r="CI164" s="181" t="str">
        <f t="shared" ca="1" si="111"/>
        <v>1.71851015104231-7.73911494017192E-13i</v>
      </c>
      <c r="CJ164" s="181" t="str">
        <f t="shared" ca="1" si="112"/>
        <v>7.73906175394656E-13-1.71851015104231i</v>
      </c>
      <c r="CK164" s="181" t="str">
        <f t="shared" ca="1" si="113"/>
        <v>-1.71851015104231-6.12218978992159E-13i</v>
      </c>
      <c r="CL164" s="181" t="str">
        <f t="shared" ca="1" si="114"/>
        <v>-4.26110284506599E-13+1.71851015104231i</v>
      </c>
      <c r="CM164" s="181" t="str">
        <f t="shared" ca="1" si="115"/>
        <v>1.71851015104231+2.40001590021039E-13i</v>
      </c>
      <c r="CN164" s="181" t="str">
        <f t="shared" ca="1" si="116"/>
        <v>7.83143936185419E-14-1.71851015104231i</v>
      </c>
      <c r="CO164" s="181" t="str">
        <f t="shared" ca="1" si="117"/>
        <v>-1.71851015104231+1.07794300867018E-13i</v>
      </c>
      <c r="CP164" s="181" t="str">
        <f t="shared" ca="1" si="118"/>
        <v>2.93902995352578E-13+1.71851015104231i</v>
      </c>
      <c r="CQ164" s="181" t="str">
        <f t="shared" ca="1" si="119"/>
        <v>1.71851015104231-4.55590191755075E-13i</v>
      </c>
      <c r="CR164" s="181" t="str">
        <f t="shared" ca="1" si="120"/>
        <v>-6.41698886240635E-13-1.71851015104231i</v>
      </c>
      <c r="CS164" s="181" t="str">
        <f t="shared" ca="1" si="121"/>
        <v>-1.71851015104231+8.0338608264313E-13i</v>
      </c>
      <c r="CT164" s="181" t="str">
        <f t="shared" ca="1" si="122"/>
        <v>-7.20010088685654E-13+1.71851015104231i</v>
      </c>
      <c r="CU164" s="181" t="str">
        <f t="shared" ca="1" si="123"/>
        <v>1.71851015104231+5.33901394200095E-13i</v>
      </c>
      <c r="CV164" s="181" t="str">
        <f t="shared" ca="1" si="124"/>
        <v>3.47792699714535E-13-1.71851015104231i</v>
      </c>
      <c r="CW164" s="181" t="str">
        <f t="shared" ca="1" si="125"/>
        <v>-1.71851015104231-2.10527001395099E-13i</v>
      </c>
      <c r="CX164" s="181" t="str">
        <f t="shared" ca="1" si="126"/>
        <v>-2.44183069095402E-14+1.71851015104231i</v>
      </c>
      <c r="CY164" s="181" t="str">
        <f t="shared" ca="1" si="127"/>
        <v>1.71851015104231-1.61690387576019E-13i</v>
      </c>
      <c r="CZ164" s="181" t="str">
        <f t="shared" ca="1" si="128"/>
        <v>-3.47799082061579E-13-1.71851015104231i</v>
      </c>
      <c r="DA164" s="181" t="str">
        <f t="shared" ca="1" si="129"/>
        <v>-1.71851015104231+5.33907776547137E-13i</v>
      </c>
      <c r="DB164" s="181" t="str">
        <f t="shared" ca="1" si="130"/>
        <v>7.20016471032697E-13+1.71851015104231i</v>
      </c>
      <c r="DC164" s="181" t="str">
        <f t="shared" ca="1" si="131"/>
        <v>1.71851015104231+8.52222696462212E-13i</v>
      </c>
      <c r="DD164" s="181" t="str">
        <f t="shared" ca="1" si="132"/>
        <v>6.66114001976652E-13-1.71851015104231i</v>
      </c>
      <c r="DE164" s="181" t="str">
        <f t="shared" ca="1" si="133"/>
        <v>-1.71851015104231-4.80005307491093E-13i</v>
      </c>
      <c r="DF164" s="181" t="str">
        <f t="shared" ca="1" si="134"/>
        <v>-2.93896613005533E-13+1.71851015104231i</v>
      </c>
      <c r="DG164" s="181" t="str">
        <f t="shared" ca="1" si="135"/>
        <v>1.71851015104231+1.07787918519974E-13i</v>
      </c>
      <c r="DH164" s="181" t="str">
        <f t="shared" ca="1" si="136"/>
        <v>-2.94777797994613E-14-1.71851015104231i</v>
      </c>
      <c r="DI164" s="181" t="str">
        <f t="shared" ca="1" si="137"/>
        <v>-1.71851015104231+2.15586474285022E-13i</v>
      </c>
      <c r="DJ164" s="181" t="str">
        <f t="shared" ca="1" si="138"/>
        <v>4.01695168770579E-13+1.71851015104231i</v>
      </c>
      <c r="DK164" s="181" t="str">
        <f t="shared" ca="1" si="139"/>
        <v>1.71851015104231-5.87803863256139E-13i</v>
      </c>
      <c r="DL164" s="181" t="str">
        <f t="shared" ca="1" si="140"/>
        <v>-7.73912557741699E-13-1.71851015104231i</v>
      </c>
      <c r="DM164" s="181" t="str">
        <f t="shared" ca="1" si="141"/>
        <v>-1.71851015104231-7.9832660975321E-13i</v>
      </c>
      <c r="DN164" s="181" t="str">
        <f t="shared" ca="1" si="142"/>
        <v>-6.1221791526765E-13+1.71851015104231i</v>
      </c>
      <c r="DO164" s="181" t="str">
        <f t="shared" ca="1" si="143"/>
        <v>1.71851015104231+4.26109220782091E-13i</v>
      </c>
      <c r="DP164" s="181" t="str">
        <f t="shared" ca="1" si="144"/>
        <v>2.40000526296531E-13-1.71851015104231i</v>
      </c>
      <c r="DQ164" s="181" t="str">
        <f t="shared" ca="1" si="145"/>
        <v>-1.71851015104231-5.38918318109725E-14i</v>
      </c>
      <c r="DR164" s="181" t="str">
        <f t="shared" ca="1" si="146"/>
        <v>8.33738665084628E-14+1.71851015104231i</v>
      </c>
      <c r="DS164" s="181" t="str">
        <f t="shared" ca="1" si="147"/>
        <v>1.71851015104231-2.69482560994022E-13i</v>
      </c>
      <c r="DT164" s="181" t="str">
        <f t="shared" ca="1" si="148"/>
        <v>-4.55591255479581E-13-1.71851015104231i</v>
      </c>
      <c r="DU164" s="181" t="str">
        <f t="shared" ca="1" si="149"/>
        <v>-1.71851015104231+6.41699949965141E-13i</v>
      </c>
      <c r="DV164" s="181" t="str">
        <f t="shared" ca="1" si="150"/>
        <v>8.27808644450701E-13+1.71851015104231i</v>
      </c>
      <c r="DW164" s="181" t="str">
        <f t="shared" ca="1" si="151"/>
        <v>1.71851015104231+7.44430523044208E-13i</v>
      </c>
      <c r="DX164" s="181" t="str">
        <f t="shared" ca="1" si="152"/>
        <v>5.58321828558649E-13-1.71851015104231i</v>
      </c>
      <c r="DY164" s="181" t="str">
        <f t="shared" ca="1" si="153"/>
        <v>-1.71851015104231-3.72213134073089E-13i</v>
      </c>
      <c r="DZ164" s="181" t="str">
        <f t="shared" ca="1" si="154"/>
        <v>-1.86104439587531E-13+1.71851015104231i</v>
      </c>
      <c r="EA164" s="181" t="str">
        <f t="shared" ca="1" si="155"/>
        <v>1.71851015104231-4.25489802910289E-18i</v>
      </c>
      <c r="EB164" s="181" t="str">
        <f t="shared" ca="1" si="156"/>
        <v>-1.86112949383588E-13-1.71851015104231i</v>
      </c>
      <c r="EC164" s="181" t="str">
        <f t="shared" ca="1" si="157"/>
        <v>-1.71851015104231+3.23378647703024E-13i</v>
      </c>
      <c r="ED164" s="181" t="str">
        <f t="shared" ca="1" si="158"/>
        <v>5.09487342188583E-13+1.71851015104231i</v>
      </c>
      <c r="EE164" s="181" t="str">
        <f t="shared" ca="1" si="159"/>
        <v>1.71851015104231-6.95596036674143E-13i</v>
      </c>
      <c r="EF164" s="181" t="str">
        <f t="shared" ca="1" si="160"/>
        <v>8.27800134654642E-13-1.71851015104231i</v>
      </c>
      <c r="EG164" s="181" t="str">
        <f t="shared" ca="1" si="161"/>
        <v>-1.71851015104231-6.41691440169082E-13i</v>
      </c>
      <c r="EH164" s="181" t="str">
        <f t="shared" ca="1" si="162"/>
        <v>-5.04425741849648E-13+1.71851015104231i</v>
      </c>
      <c r="EI164" s="181" t="str">
        <f t="shared" ca="1" si="163"/>
        <v>1.71851015104231+3.18317047364089E-13i</v>
      </c>
      <c r="EJ164" s="181" t="str">
        <f t="shared" ca="1" si="164"/>
        <v>1.32208352878529E-13-1.71851015104231i</v>
      </c>
      <c r="EK164" s="181" t="str">
        <f t="shared" ca="1" si="165"/>
        <v>-1.71851015104231+5.39003416070307E-14i</v>
      </c>
      <c r="EL164" s="181" t="str">
        <f t="shared" ca="1" si="166"/>
        <v>2.4000903609259E-13+1.71851015104231i</v>
      </c>
      <c r="EM164" s="181" t="str">
        <f t="shared" ca="1" si="167"/>
        <v>1.71851015104231-3.77274734412025E-13i</v>
      </c>
      <c r="EN164" s="181"/>
      <c r="EO164" s="181"/>
      <c r="EP164" s="181"/>
    </row>
    <row r="165" spans="1:146" ht="16" thickBot="1">
      <c r="A165" s="215">
        <f t="shared" ref="A165:A228" si="181">A164+Div_Nt_load2</f>
        <v>1.2695312500000007E-3</v>
      </c>
      <c r="B165" s="214">
        <v>65</v>
      </c>
      <c r="C165" s="188">
        <f t="shared" ref="C165:C228" si="182">C164+1/time_load2</f>
        <v>13000</v>
      </c>
      <c r="D165" s="187">
        <f t="shared" si="170"/>
        <v>81681.408993334626</v>
      </c>
      <c r="E165" s="187" t="str">
        <f t="shared" si="171"/>
        <v>81681.4089933346i</v>
      </c>
      <c r="F165" s="187"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18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187" t="e">
        <f t="shared" si="180"/>
        <v>#REF!</v>
      </c>
      <c r="I165" s="187" t="e">
        <f t="shared" si="174"/>
        <v>#REF!</v>
      </c>
      <c r="J165" s="213" t="str">
        <f ca="1">IMPRODUCT(1/N_FFT2,CB100)</f>
        <v>-0.0196012958769439-0.00445274872867598i</v>
      </c>
      <c r="K165" s="212" t="e">
        <f t="shared" si="175"/>
        <v>#REF!</v>
      </c>
      <c r="N165" s="204">
        <f t="shared" ref="N165:N228" ca="1" si="185">Ioutput2+O165</f>
        <v>21.824463945068619</v>
      </c>
      <c r="O165" s="181">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81" t="str">
        <f t="shared" ref="P165:P228" ca="1" si="187">IMPRODUCT(O165,IMEXP(COMPLEX(0,-2*PI()*1*B165/Nt_load2)))</f>
        <v>-0.167480729222326-6.82240854411993i</v>
      </c>
      <c r="Q165" s="181" t="str">
        <f t="shared" ref="Q165:Q228" ca="1" si="188">IMPRODUCT(O165,IMEXP(COMPLEX(0,-2*PI()*2*B165/Nt_load2)))</f>
        <v>-6.81624357937056+0.334860574315807i</v>
      </c>
      <c r="R165" s="181" t="str">
        <f t="shared" ref="R165:R228" ca="1" si="189">IMPRODUCT(O165,IMEXP(COMPLEX(0,-2*PI()*3*B165/Nt_load2)))</f>
        <v>0.502038711920635+6.80597276436474i</v>
      </c>
      <c r="S165" s="181" t="str">
        <f t="shared" ref="S165:S228" ca="1" si="190">IMPRODUCT(O165,IMEXP(COMPLEX(0,-2*PI()*4*B165/Nt_load2)))</f>
        <v>6.79160228585738-0.668914440177832i</v>
      </c>
      <c r="T165" s="181" t="str">
        <f t="shared" ref="T165:T228" ca="1" si="191">IMPRODUCT(O165,IMEXP(COMPLEX(0,-2*PI()*5*B165/Nt_load2)))</f>
        <v>-0.835387239388528-6.77314080008738i</v>
      </c>
      <c r="U165" s="181" t="str">
        <f t="shared" ref="U165:U228" ca="1" si="192">IMPRODUCT(O165,IMEXP(COMPLEX(0,-2*PI()*6*B165/Nt_load2)))</f>
        <v>-6.75059942756346+1.00135683256342i</v>
      </c>
      <c r="V165" s="181" t="str">
        <f t="shared" ref="V165:V228" ca="1" si="193">IMPRODUCT(O165,IMEXP(COMPLEX(0,-2*PI()*7*B165/Nt_load2)))</f>
        <v>1.16672324582572+6.72399174636551i</v>
      </c>
      <c r="W165" s="181" t="str">
        <f t="shared" ref="W165:W228" ca="1" si="194">IMPRODUCT(O165,IMEXP(COMPLEX(0,-2*PI()*8*B165/Nt_load2)))</f>
        <v>6.69333378396591-1.33138686863066i</v>
      </c>
      <c r="X165" s="181" t="str">
        <f t="shared" ref="X165:X228" ca="1" si="195">IMPRODUCT(O165,IMEXP(COMPLEX(0,-2*PI()*9*B165/Nt_load2)))</f>
        <v>-1.49524851377037-6.65864400757459i</v>
      </c>
      <c r="Y165" s="181" t="str">
        <f t="shared" ref="Y165:Y228" ca="1" si="196">IMPRODUCT(O165,IMEXP(COMPLEX(0,-2*PI()*10*B165/Nt_load2)))</f>
        <v>-6.61994331301585+1.65820947711631i</v>
      </c>
      <c r="Z165" s="181" t="str">
        <f t="shared" ref="Z165:Z228" ca="1" si="197">IMPRODUCT(O165,IMEXP(COMPLEX(0,-2*PI()*11*B165/Nt_load2)))</f>
        <v>1.82017159707705+6.57725501214112i</v>
      </c>
      <c r="AA165" s="181" t="str">
        <f t="shared" ref="AA165:AA228" ca="1" si="198">IMPRODUCT(O165,IMEXP(COMPLEX(0,-2*PI()*12*B165/Nt_load2)))</f>
        <v>6.53060481878632-1.98103731372895i</v>
      </c>
      <c r="AB165" s="181" t="str">
        <f t="shared" ref="AB165:AB228" ca="1" si="199">IMPRODUCT(O165,IMEXP(COMPLEX(0,-2*PI()*13*B165/Nt_load2)))</f>
        <v>-2.14070972757881-6.48002083328372i</v>
      </c>
      <c r="AC165" s="181" t="str">
        <f t="shared" ref="AC165:AC228" ca="1" si="200">IMPRODUCT(O165,IMEXP(COMPLEX(0,-2*PI()*14*B165/Nt_load2)))</f>
        <v>-6.42553352553495+2.29909265793443i</v>
      </c>
      <c r="AD165" s="181" t="str">
        <f t="shared" ref="AD165:AD228" ca="1" si="201">IMPRODUCT(O165,IMEXP(COMPLEX(0,-2*PI()*15*B165/Nt_load2)))</f>
        <v>2.45609070084216+6.36717571665634i</v>
      </c>
      <c r="AE165" s="181" t="str">
        <f t="shared" ref="AE165:AE228" ca="1" si="202">IMPRODUCT(O165,IMEXP(COMPLEX(0,-2*PI()*16*B165/Nt_load2)))</f>
        <v>6.30498255921005-2.61160928655085i</v>
      </c>
      <c r="AF165" s="181" t="str">
        <f t="shared" ref="AF165:AF228" ca="1" si="203">IMPRODUCT(O165,IMEXP(COMPLEX(0,-2*PI()*17*B165/Nt_load2)))</f>
        <v>-2.76555473647905-6.23899151602884i</v>
      </c>
      <c r="AG165" s="181" t="str">
        <f t="shared" ref="AG165:AG228" ca="1" si="204">IMPRODUCT(O165,IMEXP(COMPLEX(0,-2*PI()*18*B165/Nt_load2)))</f>
        <v>-6.16924233764902+2.91783431964538i</v>
      </c>
      <c r="AH165" s="181" t="str">
        <f t="shared" ref="AH165:AH228" ca="1" si="205">IMPRODUCT(O165,IMEXP(COMPLEX(0,-2*PI()*19*B165/Nt_load2)))</f>
        <v>3.0683563085224+6.09577703836782i</v>
      </c>
      <c r="AI165" s="181" t="str">
        <f t="shared" ref="AI165:AI228" ca="1" si="206">IMPRODUCT(O165,IMEXP(COMPLEX(0,-2*PI()*20*B165/Nt_load2)))</f>
        <v>6.0186398709348-3.21703003429179i</v>
      </c>
      <c r="AJ165" s="181" t="str">
        <f t="shared" ref="AJ165:AJ228" ca="1" si="207">IMPRODUCT(O165,IMEXP(COMPLEX(0,-2*PI()*21*B165/Nt_load2)))</f>
        <v>-3.36376594146165-5.93787729989464i</v>
      </c>
      <c r="AK165" s="181" t="str">
        <f t="shared" ref="AK165:AK228" ca="1" si="208">IMPRODUCT(O165,IMEXP(COMPLEX(0,-2*PI()*22*B165/Nt_load2)))</f>
        <v>-5.85353797360057+3.50847564180766i</v>
      </c>
      <c r="AL165" s="181" t="str">
        <f t="shared" ref="AL165:AL228" ca="1" si="209">IMPRODUCT(O165,IMEXP(COMPLEX(0,-2*PI()*23*B165/Nt_load2)))</f>
        <v>3.65107196761681+5.76567269490943i</v>
      </c>
      <c r="AM165" s="181" t="str">
        <f t="shared" ref="AM165:AM228" ca="1" si="210">IMPRODUCT(O165,IMEXP(COMPLEX(0,-2*PI()*24*B165/Nt_load2)))</f>
        <v>5.67433439057891-3.79146902419562i</v>
      </c>
      <c r="AN165" s="181" t="str">
        <f t="shared" ref="AN165:AN228" ca="1" si="211">IMPRODUCT(O165,IMEXP(COMPLEX(0,-2*PI()*25*B165/Nt_load2)))</f>
        <v>-3.92958224160642-5.57957807938853i</v>
      </c>
      <c r="AO165" s="181" t="str">
        <f t="shared" ref="AO165:AO228" ca="1" si="212">IMPRODUCT(O165,IMEXP(COMPLEX(0,-2*PI()*26*B165/Nt_load2)))</f>
        <v>-5.48146083899738+4.06532842561086i</v>
      </c>
      <c r="AP165" s="181" t="str">
        <f t="shared" ref="AP165:AP228" ca="1" si="213">IMPRODUCT(O165,IMEXP(COMPLEX(0,-2*PI()*27*B165/Nt_load2)))</f>
        <v>4.19862580778468+5.38004177156144i</v>
      </c>
      <c r="AQ165" s="181" t="str">
        <f t="shared" ref="AQ165:AQ228" ca="1" si="214">IMPRODUCT(O165,IMEXP(COMPLEX(0,-2*PI()*28*B165/Nt_load2)))</f>
        <v>5.27538196813502-4.32939409476862i</v>
      </c>
      <c r="AR165" s="181" t="str">
        <f t="shared" ref="AR165:AR228" ca="1" si="215">IMPRODUCT(O165,IMEXP(COMPLEX(0,-2*PI()*28*B165/Nt_load2)))</f>
        <v>5.27538196813502-4.32939409476862i</v>
      </c>
      <c r="AS165" s="181" t="str">
        <f t="shared" ref="AS165:AS228" ca="1" si="216">IMPRODUCT(O165,IMEXP(COMPLEX(0,-2*PI()*30*B165/Nt_load2)))</f>
        <v>-5.05659424004296+4.58302987434141i</v>
      </c>
      <c r="AT165" s="181" t="str">
        <f t="shared" ref="AT165:AT228" ca="1" si="217">IMPRODUCT(O165,IMEXP(COMPLEX(0,-2*PI()*31*B165/Nt_load2)))</f>
        <v>4.70574458622122+4.94259810492328i</v>
      </c>
      <c r="AU165" s="181" t="str">
        <f t="shared" ref="AU165:AU228" ca="1" si="218">IMPRODUCT(O165,IMEXP(COMPLEX(0,-2*PI()*32*B165/Nt_load2)))</f>
        <v>4.82562473352131-4.82562473352092i</v>
      </c>
      <c r="AV165" s="181" t="str">
        <f t="shared" ref="AV165:AV228" ca="1" si="219">IMPRODUCT(O165,IMEXP(COMPLEX(0,-2*PI()*33*B165/Nt_load2)))</f>
        <v>-4.94259810492337-4.70574458622112i</v>
      </c>
      <c r="AW165" s="181" t="str">
        <f t="shared" ref="AW165:AW228" ca="1" si="220">IMPRODUCT(O165,IMEXP(COMPLEX(0,-2*PI()*34*B165/Nt_load2)))</f>
        <v>-4.58302987434132+5.05659424004305i</v>
      </c>
      <c r="AX165" s="181" t="str">
        <f t="shared" ref="AX165:AX228" ca="1" si="221">IMPRODUCT(O165,IMEXP(COMPLEX(0,-2*PI()*35*B165/Nt_load2)))</f>
        <v>5.16754447187031+4.45755451663623i</v>
      </c>
      <c r="AY165" s="181" t="str">
        <f t="shared" ref="AY165:AY228" ca="1" si="222">IMPRODUCT(O165,IMEXP(COMPLEX(0,-2*PI()*36*B165/Nt_load2)))</f>
        <v>4.32939409476851-5.2753819681351i</v>
      </c>
      <c r="AZ165" s="181" t="str">
        <f t="shared" ref="AZ165:AZ228" ca="1" si="223">IMPRODUCT(O165,IMEXP(COMPLEX(0,-2*PI()*37*B165/Nt_load2)))</f>
        <v>-5.38004177156152-4.19862580778458i</v>
      </c>
      <c r="BA165" s="181" t="str">
        <f t="shared" ref="BA165:BA228" ca="1" si="224">IMPRODUCT(O165,IMEXP(COMPLEX(0,-2*PI()*38*B165/Nt_load2)))</f>
        <v>-4.0653284256113+5.48146083899705i</v>
      </c>
      <c r="BB165" s="181" t="str">
        <f t="shared" ref="BB165:BB228" ca="1" si="225">IMPRODUCT(O165,IMEXP(COMPLEX(0,-2*PI()*39*B165/Nt_load2)))</f>
        <v>5.57957807938861+3.92958224160631i</v>
      </c>
      <c r="BC165" s="181" t="str">
        <f t="shared" ref="BC165:BC228" ca="1" si="226">IMPRODUCT(O165,IMEXP(COMPLEX(0,-2*PI()*40*B165/Nt_load2)))</f>
        <v>3.79146902419551-5.67433439057899i</v>
      </c>
      <c r="BD165" s="181" t="str">
        <f t="shared" ref="BD165:BD228" ca="1" si="227">IMPRODUCT(O165,IMEXP(COMPLEX(0,-2*PI()*41*B165/Nt_load2)))</f>
        <v>-5.76567269490914-3.65107196761728i</v>
      </c>
      <c r="BE165" s="181" t="str">
        <f t="shared" ref="BE165:BE228" ca="1" si="228">IMPRODUCT(O165,IMEXP(COMPLEX(0,-2*PI()*42*B165/Nt_load2)))</f>
        <v>-3.5084756418075+5.85353797360066i</v>
      </c>
      <c r="BF165" s="181" t="str">
        <f t="shared" ref="BF165:BF228" ca="1" si="229">IMPRODUCT(O165,IMEXP(COMPLEX(0,-2*PI()*43*B165/Nt_load2)))</f>
        <v>5.93787729989471+3.36376594146154i</v>
      </c>
      <c r="BG165" s="181" t="str">
        <f t="shared" ref="BG165:BG228" ca="1" si="230">IMPRODUCT(O165,IMEXP(COMPLEX(0,-2*PI()*44*B165/Nt_load2)))</f>
        <v>3.21703003429226-6.01863987093455i</v>
      </c>
      <c r="BH165" s="181" t="str">
        <f t="shared" ref="BH165:BH228" ca="1" si="231">IMPRODUCT(O165,IMEXP(COMPLEX(0,-2*PI()*45*B165/Nt_load2)))</f>
        <v>-6.09577703836787-3.0683563085223i</v>
      </c>
      <c r="BI165" s="181" t="str">
        <f t="shared" ref="BI165:BI228" ca="1" si="232">IMPRODUCT(O165,IMEXP(COMPLEX(0,-2*PI()*46*B165/Nt_load2)))</f>
        <v>-2.91783431964524+6.16924233764908i</v>
      </c>
      <c r="BJ165" s="181" t="str">
        <f t="shared" ref="BJ165:BJ228" ca="1" si="233">IMPRODUCT(O165,IMEXP(COMPLEX(0,-2*PI()*47*B165/Nt_load2)))</f>
        <v>6.23899151602861+2.76555473647958i</v>
      </c>
      <c r="BK165" s="181" t="str">
        <f t="shared" ref="BK165:BK228" ca="1" si="234">IMPRODUCT(O165,IMEXP(COMPLEX(0,-2*PI()*48*B165/Nt_load2)))</f>
        <v>2.6116092865507-6.30498255921011i</v>
      </c>
      <c r="BL165" s="181" t="str">
        <f t="shared" ref="BL165:BL228" ca="1" si="235">IMPRODUCT(O165,IMEXP(COMPLEX(0,-2*PI()*49*B165/Nt_load2)))</f>
        <v>-6.36717571665638-2.45609070084206i</v>
      </c>
      <c r="BM165" s="181" t="str">
        <f t="shared" ref="BM165:BM228" ca="1" si="236">IMPRODUCT(O165,IMEXP(COMPLEX(0,-2*PI()*50*B165/Nt_load2)))</f>
        <v>-2.29909265793492+6.42553352553477i</v>
      </c>
      <c r="BN165" s="181" t="str">
        <f t="shared" ref="BN165:BN228" ca="1" si="237">IMPRODUCT(O165,IMEXP(COMPLEX(0,-2*PI()*51*B165/Nt_load2)))</f>
        <v>6.48002083328375+2.14070972757871i</v>
      </c>
      <c r="BO165" s="181" t="str">
        <f t="shared" ref="BO165:BO228" ca="1" si="238">IMPRODUCT(O165,IMEXP(COMPLEX(0,-2*PI()*52*B165/Nt_load2)))</f>
        <v>1.9810373137288-6.53060481878637i</v>
      </c>
      <c r="BP165" s="181" t="str">
        <f t="shared" ref="BP165:BP228" ca="1" si="239">IMPRODUCT(O165,IMEXP(COMPLEX(0,-2*PI()*53*B165/Nt_load2)))</f>
        <v>-6.57725501214097-1.8201715970776i</v>
      </c>
      <c r="BQ165" s="181" t="str">
        <f t="shared" ref="BQ165:BQ228" ca="1" si="240">IMPRODUCT(O165,IMEXP(COMPLEX(0,-2*PI()*54*B165/Nt_load2)))</f>
        <v>-1.65820947711617+6.61994331301588i</v>
      </c>
      <c r="BR165" s="181" t="str">
        <f t="shared" ref="BR165:BR228" ca="1" si="241">IMPRODUCT(O165,IMEXP(COMPLEX(0,-2*PI()*55*B165/Nt_load2)))</f>
        <v>6.65864400757461+1.49524851377027i</v>
      </c>
      <c r="BS165" s="181" t="str">
        <f t="shared" ref="BS165:BS228" ca="1" si="242">IMPRODUCT(O165,IMEXP(COMPLEX(0,-2*PI()*56*B165/Nt_load2)))</f>
        <v>1.33138686863119-6.6933337839658i</v>
      </c>
      <c r="BT165" s="181" t="str">
        <f t="shared" ref="BT165:BT228" ca="1" si="243">IMPRODUCT(O165,IMEXP(COMPLEX(0,-2*PI()*57*B165/Nt_load2)))</f>
        <v>-6.72399174636552-1.16672324582563i</v>
      </c>
      <c r="BU165" s="181" t="str">
        <f t="shared" ref="BU165:BU228" ca="1" si="244">IMPRODUCT(O165,IMEXP(COMPLEX(0,-2*PI()*58*B165/Nt_load2)))</f>
        <v>-1.00135683256328+6.75059942756348i</v>
      </c>
      <c r="BV165" s="181" t="str">
        <f t="shared" ref="BV165:BV228" ca="1" si="245">IMPRODUCT(O165,IMEXP(COMPLEX(0,-2*PI()*59*B165/Nt_load2)))</f>
        <v>6.77314080008734+0.83538723938891i</v>
      </c>
      <c r="BW165" s="181" t="str">
        <f t="shared" ref="BW165:BW228" ca="1" si="246">IMPRODUCT(O165,IMEXP(COMPLEX(0,-2*PI()*60*B165/Nt_load2)))</f>
        <v>0.668914440177901-6.79160228585737i</v>
      </c>
      <c r="BX165" s="181" t="str">
        <f t="shared" ref="BX165:BX228" ca="1" si="247">IMPRODUCT(O165,IMEXP(COMPLEX(0,-2*PI()*61*B165/Nt_load2)))</f>
        <v>-6.80597276436474-0.502038711920547i</v>
      </c>
      <c r="BY165" s="181" t="str">
        <f t="shared" ref="BY165:BY228" ca="1" si="248">IMPRODUCT(O165,IMEXP(COMPLEX(0,-2*PI()*62*B165/Nt_load2)))</f>
        <v>-0.334860574316149+6.81624357937054i</v>
      </c>
      <c r="BZ165" s="181" t="str">
        <f t="shared" ref="BZ165:BZ228" ca="1" si="249">IMPRODUCT(O165,IMEXP(COMPLEX(0,-2*PI()*63*B165/Nt_load2)))</f>
        <v>6.8224085441199+0.167480729223803i</v>
      </c>
      <c r="CA165" s="181" t="str">
        <f t="shared" ref="CA165:CA228" ca="1" si="250">IMPRODUCT(O165,IMEXP(COMPLEX(0,-2*PI()*64*B165/Nt_load2)))</f>
        <v>1.90617795989001E-12-6.82446394506862i</v>
      </c>
      <c r="CB165" s="181" t="str">
        <f t="shared" ref="CB165:CB228" ca="1" si="251">IMPRODUCT(O165,IMEXP(COMPLEX(0,-2*PI()*65*B165/Nt_load2)))</f>
        <v>-6.82240854411999+0.167480729219895i</v>
      </c>
      <c r="CC165" s="181" t="str">
        <f t="shared" ref="CC165:CC228" ca="1" si="252">IMPRODUCT(O165,IMEXP(COMPLEX(0,-2*PI()*66*B165/Nt_load2)))</f>
        <v>0.334860574313019+6.8162435793707i</v>
      </c>
      <c r="CD165" s="181" t="str">
        <f t="shared" ref="CD165:CD228" ca="1" si="253">IMPRODUCT(O165,IMEXP(COMPLEX(0,-2*PI()*67*B165/Nt_load2)))</f>
        <v>6.80597276436498-0.502038711917326i</v>
      </c>
      <c r="CE165" s="181" t="str">
        <f t="shared" ref="CE165:CE228" ca="1" si="254">IMPRODUCT(O165,IMEXP(COMPLEX(0,-2*PI()*68*B165/Nt_load2)))</f>
        <v>-0.668914440180863-6.79160228585708i</v>
      </c>
      <c r="CF165" s="181" t="str">
        <f t="shared" ref="CF165:CF228" ca="1" si="255">IMPRODUCT(O165,IMEXP(COMPLEX(0,-2*PI()*69*B165/Nt_load2)))</f>
        <v>-6.77314080008705+0.835387239391189i</v>
      </c>
      <c r="CG165" s="181" t="str">
        <f t="shared" ref="CG165:CG228" ca="1" si="256">IMPRODUCT(O165,IMEXP(COMPLEX(0,-2*PI()*70*B165/Nt_load2)))</f>
        <v>1.00135683256555+6.75059942756314i</v>
      </c>
      <c r="CH165" s="181" t="str">
        <f t="shared" ref="CH165:CH228" ca="1" si="257">IMPRODUCT(O165,IMEXP(COMPLEX(0,-2*PI()*71*B165/Nt_load2)))</f>
        <v>6.72399174636525-1.16672324582723i</v>
      </c>
      <c r="CI165" s="181" t="str">
        <f t="shared" ref="CI165:CI228" ca="1" si="258">IMPRODUCT(O165,IMEXP(COMPLEX(0,-2*PI()*72*B165/Nt_load2)))</f>
        <v>-1.33138686863211-6.69333378396562i</v>
      </c>
      <c r="CJ165" s="181" t="str">
        <f t="shared" ref="CJ165:CJ228" ca="1" si="259">IMPRODUCT(O165,IMEXP(COMPLEX(0,-2*PI()*73*B165/Nt_load2)))</f>
        <v>-6.65864400757441+1.49524851377119i</v>
      </c>
      <c r="CK165" s="181" t="str">
        <f t="shared" ref="CK165:CK228" ca="1" si="260">IMPRODUCT(O165,IMEXP(COMPLEX(0,-2*PI()*74*B165/Nt_load2)))</f>
        <v>1.65820947711643+6.61994331301581i</v>
      </c>
      <c r="CL165" s="181" t="str">
        <f t="shared" ref="CL165:CL228" ca="1" si="261">IMPRODUCT(O165,IMEXP(COMPLEX(0,-2*PI()*75*B165/Nt_load2)))</f>
        <v>6.57725501214108-1.8201715970772i</v>
      </c>
      <c r="CM165" s="181" t="str">
        <f t="shared" ref="CM165:CM228" ca="1" si="262">IMPRODUCT(O165,IMEXP(COMPLEX(0,-2*PI()*76*B165/Nt_load2)))</f>
        <v>-1.9810373137284-6.53060481878649i</v>
      </c>
      <c r="CN165" s="181" t="str">
        <f t="shared" ref="CN165:CN228" ca="1" si="263">IMPRODUCT(O165,IMEXP(COMPLEX(0,-2*PI()*77*B165/Nt_load2)))</f>
        <v>-6.48002083328409+2.14070972757767i</v>
      </c>
      <c r="CO165" s="181" t="str">
        <f t="shared" ref="CO165:CO228" ca="1" si="264">IMPRODUCT(O165,IMEXP(COMPLEX(0,-2*PI()*78*B165/Nt_load2)))</f>
        <v>2.29909265793325+6.42553352553537i</v>
      </c>
      <c r="CP165" s="181" t="str">
        <f t="shared" ref="CP165:CP228" ca="1" si="265">IMPRODUCT(O165,IMEXP(COMPLEX(0,-2*PI()*79*B165/Nt_load2)))</f>
        <v>6.36717571665702-2.4560907008404i</v>
      </c>
      <c r="CQ165" s="181" t="str">
        <f t="shared" ref="CQ165:CQ228" ca="1" si="266">IMPRODUCT(O165,IMEXP(COMPLEX(0,-2*PI()*80*B165/Nt_load2)))</f>
        <v>-2.61160928654844-6.30498255921105i</v>
      </c>
      <c r="CR165" s="181" t="str">
        <f t="shared" ref="CR165:CR228" ca="1" si="267">IMPRODUCT(O165,IMEXP(COMPLEX(0,-2*PI()*81*B165/Nt_load2)))</f>
        <v>-6.23899151602988+2.76555473647671i</v>
      </c>
      <c r="CS165" s="181" t="str">
        <f t="shared" ref="CS165:CS228" ca="1" si="268">IMPRODUCT(O165,IMEXP(COMPLEX(0,-2*PI()*82*B165/Nt_load2)))</f>
        <v>2.91783431964241+6.16924233765042i</v>
      </c>
      <c r="CT165" s="181" t="str">
        <f t="shared" ref="CT165:CT228" ca="1" si="269">IMPRODUCT(O165,IMEXP(COMPLEX(0,-2*PI()*83*B165/Nt_load2)))</f>
        <v>6.09577703836648-3.06835630852504i</v>
      </c>
      <c r="CU165" s="181" t="str">
        <f t="shared" ref="CU165:CU228" ca="1" si="270">IMPRODUCT(O165,IMEXP(COMPLEX(0,-2*PI()*84*B165/Nt_load2)))</f>
        <v>-3.21703003429436-6.01863987093343i</v>
      </c>
      <c r="CV165" s="181" t="str">
        <f t="shared" ref="CV165:CV228" ca="1" si="271">IMPRODUCT(O165,IMEXP(COMPLEX(0,-2*PI()*85*B165/Nt_load2)))</f>
        <v>-5.93787729989358+3.36376594146353i</v>
      </c>
      <c r="CW165" s="181" t="str">
        <f t="shared" ref="CW165:CW228" ca="1" si="272">IMPRODUCT(O165,IMEXP(COMPLEX(0,-2*PI()*86*B165/Nt_load2)))</f>
        <v>3.50847564180889+5.85353797359983i</v>
      </c>
      <c r="CX165" s="181" t="str">
        <f t="shared" ref="CX165:CX228" ca="1" si="273">IMPRODUCT(O165,IMEXP(COMPLEX(0,-2*PI()*87*B165/Nt_load2)))</f>
        <v>5.76567269490869-3.65107196761799i</v>
      </c>
      <c r="CY165" s="181" t="str">
        <f t="shared" ref="CY165:CY228" ca="1" si="274">IMPRODUCT(O165,IMEXP(COMPLEX(0,-2*PI()*88*B165/Nt_load2)))</f>
        <v>-3.79146902419634-5.67433439057844i</v>
      </c>
      <c r="CZ165" s="181" t="str">
        <f t="shared" ref="CZ165:CZ228" ca="1" si="275">IMPRODUCT(O165,IMEXP(COMPLEX(0,-2*PI()*89*B165/Nt_load2)))</f>
        <v>-5.57957807938846+3.92958224160652i</v>
      </c>
      <c r="DA165" s="181" t="str">
        <f t="shared" ref="DA165:DA228" ca="1" si="276">IMPRODUCT(O165,IMEXP(COMPLEX(0,-2*PI()*90*B165/Nt_load2)))</f>
        <v>4.06532842561093+5.48146083899733i</v>
      </c>
      <c r="DB165" s="181" t="str">
        <f t="shared" ref="DB165:DB228" ca="1" si="277">IMPRODUCT(O165,IMEXP(COMPLEX(0,-2*PI()*91*B165/Nt_load2)))</f>
        <v>5.38004177156184-4.19862580778417i</v>
      </c>
      <c r="DC165" s="181" t="str">
        <f t="shared" ref="DC165:DC228" ca="1" si="278">IMPRODUCT(O165,IMEXP(COMPLEX(0,-2*PI()*92*B165/Nt_load2)))</f>
        <v>-4.32939409476771-5.27538196813577i</v>
      </c>
      <c r="DD165" s="181" t="str">
        <f t="shared" ref="DD165:DD228" ca="1" si="279">IMPRODUCT(O165,IMEXP(COMPLEX(0,-2*PI()*93*B165/Nt_load2)))</f>
        <v>-5.16754447187147+4.45755451663489i</v>
      </c>
      <c r="DE165" s="181" t="str">
        <f t="shared" ref="DE165:DE228" ca="1" si="280">IMPRODUCT(O165,IMEXP(COMPLEX(0,-2*PI()*94*B165/Nt_load2)))</f>
        <v>4.58302987433996+5.05659424004428i</v>
      </c>
      <c r="DF165" s="181" t="str">
        <f t="shared" ref="DF165:DF228" ca="1" si="281">IMPRODUCT(O165,IMEXP(COMPLEX(0,-2*PI()*95*B165/Nt_load2)))</f>
        <v>4.94259810492513-4.70574458621927i</v>
      </c>
      <c r="DG165" s="181" t="str">
        <f t="shared" ref="DG165:DG228" ca="1" si="282">IMPRODUCT(O165,IMEXP(COMPLEX(0,-2*PI()*96*B165/Nt_load2)))</f>
        <v>-4.82562473351913-4.82562473352311i</v>
      </c>
      <c r="DH165" s="181" t="str">
        <f t="shared" ref="DH165:DH228" ca="1" si="283">IMPRODUCT(O165,IMEXP(COMPLEX(0,-2*PI()*97*B165/Nt_load2)))</f>
        <v>-4.70574458622349+4.94259810492112i</v>
      </c>
      <c r="DI165" s="181" t="str">
        <f t="shared" ref="DI165:DI228" ca="1" si="284">IMPRODUCT(O165,IMEXP(COMPLEX(0,-2*PI()*98*B165/Nt_load2)))</f>
        <v>5.05659424004493+4.58302987433924i</v>
      </c>
      <c r="DJ165" s="181" t="str">
        <f t="shared" ref="DJ165:DJ228" ca="1" si="285">IMPRODUCT(O165,IMEXP(COMPLEX(0,-2*PI()*99*B165/Nt_load2)))</f>
        <v>4.457554516634-5.16754447187224i</v>
      </c>
      <c r="DK165" s="181" t="str">
        <f t="shared" ref="DK165:DK228" ca="1" si="286">IMPRODUCT(O165,IMEXP(COMPLEX(0,-2*PI()*100*B165/Nt_load2)))</f>
        <v>-5.27538196813651-4.3293940947668i</v>
      </c>
      <c r="DL165" s="181" t="str">
        <f t="shared" ref="DL165:DL228" ca="1" si="287">IMPRODUCT(O165,IMEXP(COMPLEX(0,-2*PI()*101*B165/Nt_load2)))</f>
        <v>-4.1986258077834+5.38004177156244i</v>
      </c>
      <c r="DM165" s="181" t="str">
        <f t="shared" ref="DM165:DM228" ca="1" si="288">IMPRODUCT(O165,IMEXP(COMPLEX(0,-2*PI()*102*B165/Nt_load2)))</f>
        <v>5.48146083899791+4.06532842561014i</v>
      </c>
      <c r="DN165" s="181" t="str">
        <f t="shared" ref="DN165:DN228" ca="1" si="289">IMPRODUCT(O165,IMEXP(COMPLEX(0,-2*PI()*103*B165/Nt_load2)))</f>
        <v>3.92958224160557-5.57957807938913i</v>
      </c>
      <c r="DO165" s="181" t="str">
        <f t="shared" ref="DO165:DO228" ca="1" si="290">IMPRODUCT(O165,IMEXP(COMPLEX(0,-2*PI()*104*B165/Nt_load2)))</f>
        <v>-5.67433439057908-3.79146902419537i</v>
      </c>
      <c r="DP165" s="181" t="str">
        <f t="shared" ref="DP165:DP228" ca="1" si="291">IMPRODUCT(O165,IMEXP(COMPLEX(0,-2*PI()*105*B165/Nt_load2)))</f>
        <v>-3.65107196761716+5.76567269490921i</v>
      </c>
      <c r="DQ165" s="181" t="str">
        <f t="shared" ref="DQ165:DQ228" ca="1" si="292">IMPRODUCT(O165,IMEXP(COMPLEX(0,-2*PI()*106*B165/Nt_load2)))</f>
        <v>5.85353797360033+3.50847564180806i</v>
      </c>
      <c r="DR165" s="181" t="str">
        <f t="shared" ref="DR165:DR228" ca="1" si="293">IMPRODUCT(O165,IMEXP(COMPLEX(0,-2*PI()*107*B165/Nt_load2)))</f>
        <v>3.36376594146252-5.93787729989415i</v>
      </c>
      <c r="DS165" s="181" t="str">
        <f t="shared" ref="DS165:DS228" ca="1" si="294">IMPRODUCT(O165,IMEXP(COMPLEX(0,-2*PI()*108*B165/Nt_load2)))</f>
        <v>-6.01863987093398-3.21703003429333i</v>
      </c>
      <c r="DT165" s="181" t="str">
        <f t="shared" ref="DT165:DT228" ca="1" si="295">IMPRODUCT(O165,IMEXP(COMPLEX(0,-2*PI()*109*B165/Nt_load2)))</f>
        <v>-3.068356308524+6.09577703836701i</v>
      </c>
      <c r="DU165" s="181" t="str">
        <f t="shared" ref="DU165:DU228" ca="1" si="296">IMPRODUCT(O165,IMEXP(COMPLEX(0,-2*PI()*110*B165/Nt_load2)))</f>
        <v>6.16924233764794+2.91783431964766i</v>
      </c>
      <c r="DV165" s="181" t="str">
        <f t="shared" ref="DV165:DV228" ca="1" si="297">IMPRODUCT(O165,IMEXP(COMPLEX(0,-2*PI()*111*B165/Nt_load2)))</f>
        <v>2.76555473648185-6.2389915160276i</v>
      </c>
      <c r="DW165" s="181" t="str">
        <f t="shared" ref="DW165:DW228" ca="1" si="298">IMPRODUCT(O165,IMEXP(COMPLEX(0,-2*PI()*112*B165/Nt_load2)))</f>
        <v>-6.30498255920886-2.61160928655372i</v>
      </c>
      <c r="DX165" s="181" t="str">
        <f t="shared" ref="DX165:DX228" ca="1" si="299">IMPRODUCT(O165,IMEXP(COMPLEX(0,-2*PI()*113*B165/Nt_load2)))</f>
        <v>-2.45609070083941+6.36717571665741i</v>
      </c>
      <c r="DY165" s="181" t="str">
        <f t="shared" ref="DY165:DY228" ca="1" si="300">IMPRODUCT(O165,IMEXP(COMPLEX(0,-2*PI()*114*B165/Nt_load2)))</f>
        <v>6.4255335255357+2.29909265793233i</v>
      </c>
      <c r="DZ165" s="181" t="str">
        <f t="shared" ref="DZ165:DZ228" ca="1" si="301">IMPRODUCT(O165,IMEXP(COMPLEX(0,-2*PI()*115*B165/Nt_load2)))</f>
        <v>2.14070972757656-6.48002083328446i</v>
      </c>
      <c r="EA165" s="181" t="str">
        <f t="shared" ref="EA165:EA228" ca="1" si="302">IMPRODUCT(O165,IMEXP(COMPLEX(0,-2*PI()*116*B165/Nt_load2)))</f>
        <v>-6.5306048187868-1.98103731372737i</v>
      </c>
      <c r="EB165" s="181" t="str">
        <f t="shared" ref="EB165:EB228" ca="1" si="303">IMPRODUCT(O165,IMEXP(COMPLEX(0,-2*PI()*117*B165/Nt_load2)))</f>
        <v>-1.82017159707617+6.57725501214137i</v>
      </c>
      <c r="EC165" s="181" t="str">
        <f t="shared" ref="EC165:EC228" ca="1" si="304">IMPRODUCT(O165,IMEXP(COMPLEX(0,-2*PI()*118*B165/Nt_load2)))</f>
        <v>6.61994331301605+1.65820947711548i</v>
      </c>
      <c r="ED165" s="181" t="str">
        <f t="shared" ref="ED165:ED228" ca="1" si="305">IMPRODUCT(O165,IMEXP(COMPLEX(0,-2*PI()*119*B165/Nt_load2)))</f>
        <v>1.49524851377005-6.65864400757466i</v>
      </c>
      <c r="EE165" s="181" t="str">
        <f t="shared" ref="EE165:EE228" ca="1" si="306">IMPRODUCT(O165,IMEXP(COMPLEX(0,-2*PI()*120*B165/Nt_load2)))</f>
        <v>-6.69333378396583-1.33138686863106i</v>
      </c>
      <c r="EF165" s="181" t="str">
        <f t="shared" ref="EF165:EF228" ca="1" si="307">IMPRODUCT(O165,IMEXP(COMPLEX(0,-2*PI()*121*B165/Nt_load2)))</f>
        <v>-1.16672324582617+6.72399174636542i</v>
      </c>
      <c r="EG165" s="181" t="str">
        <f t="shared" ref="EG165:EG228" ca="1" si="308">IMPRODUCT(O165,IMEXP(COMPLEX(0,-2*PI()*122*B165/Nt_load2)))</f>
        <v>6.75059942756329+1.00135683256459i</v>
      </c>
      <c r="EH165" s="181" t="str">
        <f t="shared" ref="EH165:EH228" ca="1" si="309">IMPRODUCT(O165,IMEXP(COMPLEX(0,-2*PI()*123*B165/Nt_load2)))</f>
        <v>0.835387239390029-6.77314080008719i</v>
      </c>
      <c r="EI165" s="181" t="str">
        <f t="shared" ref="EI165:EI228" ca="1" si="310">IMPRODUCT(O165,IMEXP(COMPLEX(0,-2*PI()*124*B165/Nt_load2)))</f>
        <v>-6.79160228585718-0.668914440179798i</v>
      </c>
      <c r="EJ165" s="181" t="str">
        <f t="shared" ref="EJ165:EJ228" ca="1" si="311">IMPRODUCT(O165,IMEXP(COMPLEX(0,-2*PI()*125*B165/Nt_load2)))</f>
        <v>-0.502038711923125+6.80597276436455i</v>
      </c>
      <c r="EK165" s="181" t="str">
        <f t="shared" ref="EK165:EK228" ca="1" si="312">IMPRODUCT(O165,IMEXP(COMPLEX(0,-2*PI()*126*B165/Nt_load2)))</f>
        <v>6.81624357937041+0.334860574318828i</v>
      </c>
      <c r="EL165" s="181" t="str">
        <f t="shared" ref="EL165:EL228" ca="1" si="313">IMPRODUCT(O165,IMEXP(COMPLEX(0,-2*PI()*127*B165/Nt_load2)))</f>
        <v>0.167480729225612-6.82240854411985i</v>
      </c>
      <c r="EM165" s="181" t="str">
        <f t="shared" ref="EM165:EM228" ca="1" si="314">IMPRODUCT(O165,IMEXP(COMPLEX(0,-2*PI()*128*B165/Nt_load2)))</f>
        <v>-6.82446394506862+2.9763466744953E-12i</v>
      </c>
      <c r="EN165" s="181"/>
      <c r="EO165" s="181"/>
      <c r="EP165" s="181"/>
    </row>
    <row r="166" spans="1:146" ht="16" thickBot="1">
      <c r="A166" s="215">
        <f t="shared" si="181"/>
        <v>1.2890625000000007E-3</v>
      </c>
      <c r="B166" s="214">
        <v>66</v>
      </c>
      <c r="C166" s="188">
        <f t="shared" si="182"/>
        <v>13200</v>
      </c>
      <c r="D166" s="187">
        <f t="shared" ref="D166:D229" si="315">2*PI()*C166</f>
        <v>82938.046054770544</v>
      </c>
      <c r="E166" s="187" t="str">
        <f t="shared" ref="E166:E229" si="316">COMPLEX(0,D166)</f>
        <v>82938.0460547705i</v>
      </c>
      <c r="F166" s="187" t="e">
        <f t="shared" si="183"/>
        <v>#REF!</v>
      </c>
      <c r="G166" s="187" t="str">
        <f t="shared" si="184"/>
        <v>-4.97033639481532+1.06490470124047i</v>
      </c>
      <c r="H166" s="187" t="e">
        <f t="shared" si="180"/>
        <v>#REF!</v>
      </c>
      <c r="I166" s="187" t="e">
        <f t="shared" ref="I166:I229" si="317">IMDIV(IMPRODUCT(-1,H166),IMSUM(1,IMPRODUCT(F166,G166,-1)))</f>
        <v>#REF!</v>
      </c>
      <c r="J166" s="213" t="str">
        <f ca="1">IMPRODUCT(1/N_FFT2,CC100)</f>
        <v>0.0202632736775204+0.000259867018821646i</v>
      </c>
      <c r="K166" s="212" t="e">
        <f t="shared" ref="K166:K229" si="318">IMPRODUCT(I166,J166)</f>
        <v>#REF!</v>
      </c>
      <c r="N166" s="204">
        <f t="shared" ca="1" si="185"/>
        <v>22.153766647759731</v>
      </c>
      <c r="O166" s="181">
        <f t="shared" ca="1" si="186"/>
        <v>7.1537666477597295</v>
      </c>
      <c r="P166" s="181" t="str">
        <f t="shared" ca="1" si="187"/>
        <v>-0.35101869208664-7.14514962253452i</v>
      </c>
      <c r="Q166" s="181" t="str">
        <f t="shared" ca="1" si="188"/>
        <v>-7.11931930602745+0.701191749398364i</v>
      </c>
      <c r="R166" s="181" t="str">
        <f t="shared" ca="1" si="189"/>
        <v>1.04967557436872+7.07633792573342i</v>
      </c>
      <c r="S166" s="181" t="str">
        <f t="shared" ca="1" si="190"/>
        <v>7.0163090275623-1.3956306389397i</v>
      </c>
      <c r="T166" s="181" t="str">
        <f t="shared" ca="1" si="191"/>
        <v>-1.73822350705859-6.93937722638772i</v>
      </c>
      <c r="U166" s="181" t="str">
        <f t="shared" ca="1" si="192"/>
        <v>-6.84572785765708+2.07662884249865i</v>
      </c>
      <c r="V166" s="181" t="str">
        <f t="shared" ca="1" si="193"/>
        <v>2.41003139716619+6.73558653090232i</v>
      </c>
      <c r="W166" s="181" t="str">
        <f t="shared" ca="1" si="194"/>
        <v>6.60921858622708-2.73762797510362i</v>
      </c>
      <c r="X166" s="181" t="str">
        <f t="shared" ca="1" si="195"/>
        <v>-3.05862936746112-6.46692845507849i</v>
      </c>
      <c r="Y166" s="181" t="str">
        <f t="shared" ca="1" si="196"/>
        <v>-6.30905892684525+3.37226225376878i</v>
      </c>
      <c r="Z166" s="181" t="str">
        <f t="shared" ca="1" si="197"/>
        <v>3.67777106493116+6.13599032304929i</v>
      </c>
      <c r="AA166" s="181" t="str">
        <f t="shared" ca="1" si="198"/>
        <v>5.94813958111584-3.97441980346347i</v>
      </c>
      <c r="AB166" s="181" t="str">
        <f t="shared" ca="1" si="199"/>
        <v>-4.26149381657174-5.74595924993558i</v>
      </c>
      <c r="AC166" s="181" t="str">
        <f t="shared" ca="1" si="200"/>
        <v>-5.52993639963607+4.53830151781253i</v>
      </c>
      <c r="AD166" s="181" t="str">
        <f t="shared" ca="1" si="201"/>
        <v>4.80417605318921+5.30059144818414i</v>
      </c>
      <c r="AE166" s="181" t="str">
        <f t="shared" ca="1" si="202"/>
        <v>5.05847690765703-5.05847690765709i</v>
      </c>
      <c r="AF166" s="181" t="str">
        <f t="shared" ca="1" si="203"/>
        <v>-5.30059144818419-4.80417605318915i</v>
      </c>
      <c r="AG166" s="181" t="str">
        <f t="shared" ca="1" si="204"/>
        <v>-4.53830151781247+5.52993639963612i</v>
      </c>
      <c r="AH166" s="181" t="str">
        <f t="shared" ca="1" si="205"/>
        <v>5.74595924993564+4.26149381657166i</v>
      </c>
      <c r="AI166" s="181" t="str">
        <f t="shared" ca="1" si="206"/>
        <v>3.97441980346397-5.9481395811155i</v>
      </c>
      <c r="AJ166" s="181" t="str">
        <f t="shared" ca="1" si="207"/>
        <v>-6.13599032304934-3.67777106493107i</v>
      </c>
      <c r="AK166" s="181" t="str">
        <f t="shared" ca="1" si="208"/>
        <v>-3.37226225376872+6.30905892684529i</v>
      </c>
      <c r="AL166" s="181" t="str">
        <f t="shared" ca="1" si="209"/>
        <v>6.46692845507822+3.0586293674617i</v>
      </c>
      <c r="AM166" s="181" t="str">
        <f t="shared" ca="1" si="210"/>
        <v>2.73762797510354-6.60921858622712i</v>
      </c>
      <c r="AN166" s="181" t="str">
        <f t="shared" ca="1" si="211"/>
        <v>-6.73558653090234-2.41003139716611i</v>
      </c>
      <c r="AO166" s="181" t="str">
        <f t="shared" ca="1" si="212"/>
        <v>-2.07662884249842+6.84572785765715i</v>
      </c>
      <c r="AP166" s="181" t="str">
        <f t="shared" ca="1" si="213"/>
        <v>6.93937722638769+1.73822350705867i</v>
      </c>
      <c r="AQ166" s="181" t="str">
        <f t="shared" ca="1" si="214"/>
        <v>1.39563063893998-7.01630902756224i</v>
      </c>
      <c r="AR166" s="181" t="str">
        <f t="shared" ca="1" si="215"/>
        <v>1.39563063893998-7.01630902756224i</v>
      </c>
      <c r="AS166" s="181" t="str">
        <f t="shared" ca="1" si="216"/>
        <v>-0.701191749398495+7.11931930602743i</v>
      </c>
      <c r="AT166" s="181" t="str">
        <f t="shared" ca="1" si="217"/>
        <v>7.14514962253451+0.351018692086975i</v>
      </c>
      <c r="AU166" s="181" t="str">
        <f t="shared" ca="1" si="218"/>
        <v>-9.99133990553995E-14-7.15376664775973i</v>
      </c>
      <c r="AV166" s="181" t="str">
        <f t="shared" ca="1" si="219"/>
        <v>-7.14514962253454+0.351018692086413i</v>
      </c>
      <c r="AW166" s="181" t="str">
        <f t="shared" ca="1" si="220"/>
        <v>0.701191749398644+7.11931930602742i</v>
      </c>
      <c r="AX166" s="181" t="str">
        <f t="shared" ca="1" si="221"/>
        <v>7.07633792573342-1.04967557436872i</v>
      </c>
      <c r="AY166" s="181" t="str">
        <f t="shared" ca="1" si="222"/>
        <v>-1.39563063893942-7.01630902756236i</v>
      </c>
      <c r="AZ166" s="181" t="str">
        <f t="shared" ca="1" si="223"/>
        <v>-6.93937722638765+1.73822350705881i</v>
      </c>
      <c r="BA166" s="181" t="str">
        <f t="shared" ca="1" si="224"/>
        <v>2.07662884249861+6.84572785765709i</v>
      </c>
      <c r="BB166" s="181" t="str">
        <f t="shared" ca="1" si="225"/>
        <v>6.73558653090253-2.41003139716558i</v>
      </c>
      <c r="BC166" s="181" t="str">
        <f t="shared" ca="1" si="226"/>
        <v>-2.73762797510373-6.60921858622704i</v>
      </c>
      <c r="BD166" s="181" t="str">
        <f t="shared" ca="1" si="227"/>
        <v>-6.46692845507845+3.0586293674612i</v>
      </c>
      <c r="BE166" s="181" t="str">
        <f t="shared" ca="1" si="228"/>
        <v>3.37226225376889+6.3090589268452i</v>
      </c>
      <c r="BF166" s="181" t="str">
        <f t="shared" ca="1" si="229"/>
        <v>6.13599032304924-3.67777106493124i</v>
      </c>
      <c r="BG166" s="181" t="str">
        <f t="shared" ca="1" si="230"/>
        <v>-3.9744198034635-5.94813958111582i</v>
      </c>
      <c r="BH166" s="181" t="str">
        <f t="shared" ca="1" si="231"/>
        <v>-5.74595924993552+4.26149381657182i</v>
      </c>
      <c r="BI166" s="181" t="str">
        <f t="shared" ca="1" si="232"/>
        <v>4.53830151781259+5.52993639963603i</v>
      </c>
      <c r="BJ166" s="181" t="str">
        <f t="shared" ca="1" si="233"/>
        <v>5.30059144818453-4.80417605318877i</v>
      </c>
      <c r="BK166" s="181" t="str">
        <f t="shared" ca="1" si="234"/>
        <v>-5.05847690765715-5.05847690765697i</v>
      </c>
      <c r="BL166" s="181" t="str">
        <f t="shared" ca="1" si="235"/>
        <v>-4.80417605318912+5.30059144818422i</v>
      </c>
      <c r="BM166" s="181" t="str">
        <f t="shared" ca="1" si="236"/>
        <v>5.52993639963618+4.53830151781239i</v>
      </c>
      <c r="BN166" s="181" t="str">
        <f t="shared" ca="1" si="237"/>
        <v>4.26149381657162-5.74595924993567i</v>
      </c>
      <c r="BO166" s="181" t="str">
        <f t="shared" ca="1" si="238"/>
        <v>-5.94813958111556-3.97441980346389i</v>
      </c>
      <c r="BP166" s="181" t="str">
        <f t="shared" ca="1" si="239"/>
        <v>-3.67777106493104+6.13599032304937i</v>
      </c>
      <c r="BQ166" s="181" t="str">
        <f t="shared" ca="1" si="240"/>
        <v>6.30905892684531+3.37226225376867i</v>
      </c>
      <c r="BR166" s="181" t="str">
        <f t="shared" ca="1" si="241"/>
        <v>3.05862936746161-6.46692845507826i</v>
      </c>
      <c r="BS166" s="181" t="str">
        <f t="shared" ca="1" si="242"/>
        <v>-6.60921858622714-2.73762797510349i</v>
      </c>
      <c r="BT166" s="181" t="str">
        <f t="shared" ca="1" si="243"/>
        <v>-2.41003139716601+6.73558653090237i</v>
      </c>
      <c r="BU166" s="181" t="str">
        <f t="shared" ca="1" si="244"/>
        <v>6.84572785765716+2.07662884249837i</v>
      </c>
      <c r="BV166" s="181" t="str">
        <f t="shared" ca="1" si="245"/>
        <v>1.73822350705852-6.93937722638773i</v>
      </c>
      <c r="BW166" s="181" t="str">
        <f t="shared" ca="1" si="246"/>
        <v>-7.01630902756227-1.39563063893988i</v>
      </c>
      <c r="BX166" s="181" t="str">
        <f t="shared" ca="1" si="247"/>
        <v>-1.04967557436852+7.07633792573345i</v>
      </c>
      <c r="BY166" s="181" t="str">
        <f t="shared" ca="1" si="248"/>
        <v>7.11931930602765+0.701191749396271i</v>
      </c>
      <c r="BZ166" s="181" t="str">
        <f t="shared" ca="1" si="249"/>
        <v>0.351018692086215-7.14514962253454i</v>
      </c>
      <c r="CA166" s="181" t="str">
        <f t="shared" ca="1" si="250"/>
        <v>-7.15376664775973-1.223429140858E-12i</v>
      </c>
      <c r="CB166" s="181" t="str">
        <f t="shared" ca="1" si="251"/>
        <v>0.35101869208367+7.14514962253467i</v>
      </c>
      <c r="CC166" s="181" t="str">
        <f t="shared" ca="1" si="252"/>
        <v>7.11931930602719-0.701191749400918i</v>
      </c>
      <c r="CD166" s="181" t="str">
        <f t="shared" ca="1" si="253"/>
        <v>-1.04967557436952-7.0763379257333i</v>
      </c>
      <c r="CE166" s="181" t="str">
        <f t="shared" ca="1" si="254"/>
        <v>-7.01630902756249+1.39563063893877i</v>
      </c>
      <c r="CF166" s="181" t="str">
        <f t="shared" ca="1" si="255"/>
        <v>1.73822350705615+6.93937722638833i</v>
      </c>
      <c r="CG166" s="181" t="str">
        <f t="shared" ca="1" si="256"/>
        <v>6.84572785765625-2.07662884250138i</v>
      </c>
      <c r="CH166" s="181" t="str">
        <f t="shared" ca="1" si="257"/>
        <v>-2.41003139716707-6.735586530902i</v>
      </c>
      <c r="CI166" s="181" t="str">
        <f t="shared" ca="1" si="258"/>
        <v>-6.6092185862273+2.73762797510311i</v>
      </c>
      <c r="CJ166" s="181" t="str">
        <f t="shared" ca="1" si="259"/>
        <v>3.05862936745931+6.46692845507935i</v>
      </c>
      <c r="CK166" s="181" t="str">
        <f t="shared" ca="1" si="260"/>
        <v>6.30905892684383-3.37226225377144i</v>
      </c>
      <c r="CL166" s="181" t="str">
        <f t="shared" ca="1" si="261"/>
        <v>-3.67777106493251-6.13599032304849i</v>
      </c>
      <c r="CM166" s="181" t="str">
        <f t="shared" ca="1" si="262"/>
        <v>-5.94813958111573+3.97441980346363i</v>
      </c>
      <c r="CN166" s="181" t="str">
        <f t="shared" ca="1" si="263"/>
        <v>4.26149381657015+5.74595924993676i</v>
      </c>
      <c r="CO166" s="181" t="str">
        <f t="shared" ca="1" si="264"/>
        <v>5.52993639963825-4.53830151780988i</v>
      </c>
      <c r="CP166" s="181" t="str">
        <f t="shared" ca="1" si="265"/>
        <v>-4.8041760531904-5.30059144818306i</v>
      </c>
      <c r="CQ166" s="181" t="str">
        <f t="shared" ca="1" si="266"/>
        <v>-5.05847690765686+5.05847690765726i</v>
      </c>
      <c r="CR166" s="181" t="str">
        <f t="shared" ca="1" si="267"/>
        <v>5.3005914481833+4.80417605319014i</v>
      </c>
      <c r="CS166" s="181" t="str">
        <f t="shared" ca="1" si="268"/>
        <v>4.53830151781511-5.52993639963396i</v>
      </c>
      <c r="CT166" s="181" t="str">
        <f t="shared" ca="1" si="269"/>
        <v>-5.74595924993703-4.26149381656979i</v>
      </c>
      <c r="CU166" s="181" t="str">
        <f t="shared" ca="1" si="270"/>
        <v>-3.97441980346317+5.94813958111604i</v>
      </c>
      <c r="CV166" s="181" t="str">
        <f t="shared" ca="1" si="271"/>
        <v>6.13599032304866+3.67777106493221i</v>
      </c>
      <c r="CW166" s="181" t="str">
        <f t="shared" ca="1" si="272"/>
        <v>3.37226225377105-6.30905892684404i</v>
      </c>
      <c r="CX166" s="181" t="str">
        <f t="shared" ca="1" si="273"/>
        <v>-6.46692845507954-3.0586293674589i</v>
      </c>
      <c r="CY166" s="181" t="str">
        <f t="shared" ca="1" si="274"/>
        <v>-2.73762797510279+6.60921858622743i</v>
      </c>
      <c r="CZ166" s="181" t="str">
        <f t="shared" ca="1" si="275"/>
        <v>6.73558653090215+2.41003139716664i</v>
      </c>
      <c r="DA166" s="181" t="str">
        <f t="shared" ca="1" si="276"/>
        <v>2.07662884250095-6.84572785765638i</v>
      </c>
      <c r="DB166" s="181" t="str">
        <f t="shared" ca="1" si="277"/>
        <v>-6.93937722638845-1.73822350705562i</v>
      </c>
      <c r="DC166" s="181" t="str">
        <f t="shared" ca="1" si="278"/>
        <v>-1.39563063893844+7.01630902756255i</v>
      </c>
      <c r="DD166" s="181" t="str">
        <f t="shared" ca="1" si="279"/>
        <v>7.07633792573337+1.04967557436908i</v>
      </c>
      <c r="DE166" s="181" t="str">
        <f t="shared" ca="1" si="280"/>
        <v>0.70119174940037-7.11931930602725i</v>
      </c>
      <c r="DF166" s="181" t="str">
        <f t="shared" ca="1" si="281"/>
        <v>-7.14514962253469-0.351018692083323i</v>
      </c>
      <c r="DG166" s="181" t="str">
        <f t="shared" ca="1" si="282"/>
        <v>1.67216556688611E-12+7.15376664775973i</v>
      </c>
      <c r="DH166" s="181" t="str">
        <f t="shared" ca="1" si="283"/>
        <v>7.14514962253452-0.351018692086663i</v>
      </c>
      <c r="DI166" s="181" t="str">
        <f t="shared" ca="1" si="284"/>
        <v>-0.701191749396617-7.11931930602762i</v>
      </c>
      <c r="DJ166" s="181" t="str">
        <f t="shared" ca="1" si="285"/>
        <v>-7.07633792573392+1.04967557436535i</v>
      </c>
      <c r="DK166" s="181" t="str">
        <f t="shared" ca="1" si="286"/>
        <v>1.39563063894171+7.0163090275619i</v>
      </c>
      <c r="DL166" s="181" t="str">
        <f t="shared" ca="1" si="287"/>
        <v>6.9393772263876-1.73822350705906i</v>
      </c>
      <c r="DM166" s="181" t="str">
        <f t="shared" ca="1" si="288"/>
        <v>-2.07662884249734-6.84572785765748i</v>
      </c>
      <c r="DN166" s="181" t="str">
        <f t="shared" ca="1" si="289"/>
        <v>-6.73558653090342+2.41003139716309i</v>
      </c>
      <c r="DO166" s="181" t="str">
        <f t="shared" ca="1" si="290"/>
        <v>2.73762797510588+6.60921858622615i</v>
      </c>
      <c r="DP166" s="181" t="str">
        <f t="shared" ca="1" si="291"/>
        <v>6.46692845507811-3.05862936746193i</v>
      </c>
      <c r="DQ166" s="181" t="str">
        <f t="shared" ca="1" si="292"/>
        <v>-3.37226225376772-6.30905892684582i</v>
      </c>
      <c r="DR166" s="181" t="str">
        <f t="shared" ca="1" si="293"/>
        <v>-6.1359903230506+3.67777106492898i</v>
      </c>
      <c r="DS166" s="181" t="str">
        <f t="shared" ca="1" si="294"/>
        <v>3.97441980346612+5.94813958111406i</v>
      </c>
      <c r="DT166" s="181" t="str">
        <f t="shared" ca="1" si="295"/>
        <v>5.74595924993504-4.26149381657247i</v>
      </c>
      <c r="DU166" s="181" t="str">
        <f t="shared" ca="1" si="296"/>
        <v>-4.53830151781219-5.52993639963635i</v>
      </c>
      <c r="DV166" s="181" t="str">
        <f t="shared" ca="1" si="297"/>
        <v>-5.30059144818583+4.80417605318734i</v>
      </c>
      <c r="DW166" s="181" t="str">
        <f t="shared" ca="1" si="298"/>
        <v>5.05847690765923+5.05847690765489i</v>
      </c>
      <c r="DX166" s="181" t="str">
        <f t="shared" ca="1" si="299"/>
        <v>4.80417605318791-5.30059144818531i</v>
      </c>
      <c r="DY166" s="181" t="str">
        <f t="shared" ca="1" si="300"/>
        <v>-5.52993639963585-4.5383015178128i</v>
      </c>
      <c r="DZ166" s="181" t="str">
        <f t="shared" ca="1" si="301"/>
        <v>-4.26149381657326+5.74595924993446i</v>
      </c>
      <c r="EA166" s="181" t="str">
        <f t="shared" ca="1" si="302"/>
        <v>5.94813958111759+3.97441980346085i</v>
      </c>
      <c r="EB166" s="181" t="str">
        <f t="shared" ca="1" si="303"/>
        <v>3.67777106492964-6.1359903230502i</v>
      </c>
      <c r="EC166" s="181" t="str">
        <f t="shared" ca="1" si="304"/>
        <v>-6.30905892684545-3.3722622537684i</v>
      </c>
      <c r="ED166" s="181" t="str">
        <f t="shared" ca="1" si="305"/>
        <v>-3.05862936746281+6.46692845507769i</v>
      </c>
      <c r="EE166" s="181" t="str">
        <f t="shared" ca="1" si="306"/>
        <v>6.60921858622585+2.73762797510659i</v>
      </c>
      <c r="EF166" s="181" t="str">
        <f t="shared" ca="1" si="307"/>
        <v>2.41003139716382-6.73558653090316i</v>
      </c>
      <c r="EG166" s="181" t="str">
        <f t="shared" ca="1" si="308"/>
        <v>-6.84572785765719-2.07662884249828i</v>
      </c>
      <c r="EH166" s="181" t="str">
        <f t="shared" ca="1" si="309"/>
        <v>-1.73822350705981+6.93937722638741i</v>
      </c>
      <c r="EI166" s="181" t="str">
        <f t="shared" ca="1" si="310"/>
        <v>7.01630902756175+1.39563063894248i</v>
      </c>
      <c r="EJ166" s="181" t="str">
        <f t="shared" ca="1" si="311"/>
        <v>1.04967557436612-7.07633792573381i</v>
      </c>
      <c r="EK166" s="181" t="str">
        <f t="shared" ca="1" si="312"/>
        <v>-7.11931930602752-0.70119174939759i</v>
      </c>
      <c r="EL166" s="181" t="str">
        <f t="shared" ca="1" si="313"/>
        <v>-0.351018692087437+7.14514962253449i</v>
      </c>
      <c r="EM166" s="181" t="str">
        <f t="shared" ca="1" si="314"/>
        <v>7.15376664775973+2.446858281716E-12i</v>
      </c>
      <c r="EN166" s="181"/>
      <c r="EO166" s="181"/>
      <c r="EP166" s="181"/>
    </row>
    <row r="167" spans="1:146" ht="16" thickBot="1">
      <c r="A167" s="215">
        <f t="shared" si="181"/>
        <v>1.3085937500000007E-3</v>
      </c>
      <c r="B167" s="214">
        <v>67</v>
      </c>
      <c r="C167" s="188">
        <f t="shared" si="182"/>
        <v>13400</v>
      </c>
      <c r="D167" s="187">
        <f t="shared" si="315"/>
        <v>84194.683116206463</v>
      </c>
      <c r="E167" s="187" t="str">
        <f t="shared" si="316"/>
        <v>84194.6831162065i</v>
      </c>
      <c r="F167" s="187" t="e">
        <f t="shared" si="183"/>
        <v>#REF!</v>
      </c>
      <c r="G167" s="187" t="str">
        <f t="shared" si="184"/>
        <v>-4.95849153516891+1.11229252601195i</v>
      </c>
      <c r="H167" s="187" t="e">
        <f t="shared" si="180"/>
        <v>#REF!</v>
      </c>
      <c r="I167" s="187" t="e">
        <f t="shared" si="317"/>
        <v>#REF!</v>
      </c>
      <c r="J167" s="213" t="str">
        <f ca="1">IMPRODUCT(1/N_FFT2,CD100)</f>
        <v>0.0755520133346887+0.00445331898121207i</v>
      </c>
      <c r="K167" s="212" t="e">
        <f t="shared" si="318"/>
        <v>#REF!</v>
      </c>
      <c r="N167" s="204">
        <f t="shared" ca="1" si="185"/>
        <v>22.269012324465265</v>
      </c>
      <c r="O167" s="181">
        <f t="shared" ca="1" si="186"/>
        <v>7.2690123244652671</v>
      </c>
      <c r="P167" s="181" t="str">
        <f t="shared" ca="1" si="187"/>
        <v>-0.53474171944991-7.24931662066899i</v>
      </c>
      <c r="Q167" s="181" t="str">
        <f t="shared" ca="1" si="188"/>
        <v>-7.19033624200554+1.06658562719063i</v>
      </c>
      <c r="R167" s="181" t="str">
        <f t="shared" ca="1" si="189"/>
        <v>1.5926496150059+7.09239080825708i</v>
      </c>
      <c r="S167" s="181" t="str">
        <f t="shared" ca="1" si="190"/>
        <v>6.95601109421536-2.11008289656611i</v>
      </c>
      <c r="T167" s="181" t="str">
        <f t="shared" ca="1" si="191"/>
        <v>-2.61608145608673-6.78193615336705i</v>
      </c>
      <c r="U167" s="181" t="str">
        <f t="shared" ca="1" si="192"/>
        <v>-6.57110931289897+3.1079032435326i</v>
      </c>
      <c r="V167" s="181" t="str">
        <f t="shared" ca="1" si="193"/>
        <v>3.58288303402526+6.32467306172595i</v>
      </c>
      <c r="W167" s="181" t="str">
        <f t="shared" ca="1" si="194"/>
        <v>6.0439628592454-4.03844687092577i</v>
      </c>
      <c r="X167" s="181" t="str">
        <f t="shared" ca="1" si="195"/>
        <v>-4.47212601433114-5.73049989836582i</v>
      </c>
      <c r="Y167" s="181" t="str">
        <f t="shared" ca="1" si="196"/>
        <v>-5.38598286203147+4.88157031938813i</v>
      </c>
      <c r="Z167" s="181" t="str">
        <f t="shared" ca="1" si="197"/>
        <v>5.26456097193233+5.01227871791213i</v>
      </c>
      <c r="AA167" s="181" t="str">
        <f t="shared" ca="1" si="198"/>
        <v>4.61141260114347-5.61902251243427i</v>
      </c>
      <c r="AB167" s="181" t="str">
        <f t="shared" ca="1" si="199"/>
        <v>-5.9430340830945-4.18555683994436i</v>
      </c>
      <c r="AC167" s="181" t="str">
        <f t="shared" ca="1" si="200"/>
        <v>-3.73701918358196+6.23483983713843i</v>
      </c>
      <c r="AD167" s="181" t="str">
        <f t="shared" ca="1" si="201"/>
        <v>6.49285845390204+3.26823029647862i</v>
      </c>
      <c r="AE167" s="181" t="str">
        <f t="shared" ca="1" si="202"/>
        <v>2.78173058623064-6.7156917081457i</v>
      </c>
      <c r="AF167" s="181" t="str">
        <f t="shared" ca="1" si="203"/>
        <v>-6.9021320471578-2.28015643691945i</v>
      </c>
      <c r="AG167" s="181" t="str">
        <f t="shared" ca="1" si="204"/>
        <v>-1.76622592231784+7.05116913458757i</v>
      </c>
      <c r="AH167" s="181" t="str">
        <f t="shared" ca="1" si="205"/>
        <v>7.16199532554524+1.24272407641278i</v>
      </c>
      <c r="AI167" s="181" t="str">
        <f t="shared" ca="1" si="206"/>
        <v>0.712487801064745-7.23401004329976i</v>
      </c>
      <c r="AJ167" s="181" t="str">
        <f t="shared" ca="1" si="207"/>
        <v>-7.26682303385608-0.178390492590261i</v>
      </c>
      <c r="AK167" s="181" t="str">
        <f t="shared" ca="1" si="208"/>
        <v>0.356673529419122+7.2602564807753i</v>
      </c>
      <c r="AL167" s="181" t="str">
        <f t="shared" ca="1" si="209"/>
        <v>7.21434596877755-0.889804706669456i</v>
      </c>
      <c r="AM167" s="181" t="str">
        <f t="shared" ca="1" si="210"/>
        <v>-1.41811395511928-7.12934029090517i</v>
      </c>
      <c r="AN167" s="181" t="str">
        <f t="shared" ca="1" si="211"/>
        <v>-7.00570010029167+1.93873832117727i</v>
      </c>
      <c r="AO167" s="181" t="str">
        <f t="shared" ca="1" si="212"/>
        <v>2.44885649629537+6.84409541384249i</v>
      </c>
      <c r="AP167" s="181" t="str">
        <f t="shared" ca="1" si="213"/>
        <v>6.64540198135535-2.94570410588476i</v>
      </c>
      <c r="AQ167" s="181" t="str">
        <f t="shared" ca="1" si="214"/>
        <v>-3.42658868970085-6.4106965397562i</v>
      </c>
      <c r="AR167" s="181" t="str">
        <f t="shared" ca="1" si="215"/>
        <v>-3.42658868970085-6.4106965397562i</v>
      </c>
      <c r="AS167" s="181" t="str">
        <f t="shared" ca="1" si="216"/>
        <v>4.33014558603076+5.83852544543623i</v>
      </c>
      <c r="AT167" s="181" t="str">
        <f t="shared" ca="1" si="217"/>
        <v>5.50416043744989-4.74792144543688i</v>
      </c>
      <c r="AU167" s="181" t="str">
        <f t="shared" ca="1" si="218"/>
        <v>-5.13996790715778-5.13996790715818i</v>
      </c>
      <c r="AV167" s="181" t="str">
        <f t="shared" ca="1" si="219"/>
        <v>-4.74792144543726+5.50416043744956i</v>
      </c>
      <c r="AW167" s="181" t="str">
        <f t="shared" ca="1" si="220"/>
        <v>5.83852544543636+4.33014558603058i</v>
      </c>
      <c r="AX167" s="181" t="str">
        <f t="shared" ca="1" si="221"/>
        <v>3.88890429251865-6.14125097816869i</v>
      </c>
      <c r="AY167" s="181" t="str">
        <f t="shared" ca="1" si="222"/>
        <v>-6.4106965397563-3.42658868970066i</v>
      </c>
      <c r="AZ167" s="181" t="str">
        <f t="shared" ca="1" si="223"/>
        <v>-2.94570410588462+6.64540198135541i</v>
      </c>
      <c r="BA167" s="181" t="str">
        <f t="shared" ca="1" si="224"/>
        <v>6.84409541384255+2.44885649629522i</v>
      </c>
      <c r="BB167" s="181" t="str">
        <f t="shared" ca="1" si="225"/>
        <v>1.93873832117711-7.00570010029172i</v>
      </c>
      <c r="BC167" s="181" t="str">
        <f t="shared" ca="1" si="226"/>
        <v>-7.12934029090522-1.41811395511907i</v>
      </c>
      <c r="BD167" s="181" t="str">
        <f t="shared" ca="1" si="227"/>
        <v>-0.889804706669238+7.21434596877758i</v>
      </c>
      <c r="BE167" s="181" t="str">
        <f t="shared" ca="1" si="228"/>
        <v>7.2602564807753+0.356673529418958i</v>
      </c>
      <c r="BF167" s="181" t="str">
        <f t="shared" ca="1" si="229"/>
        <v>-0.178390492590476-7.26682303385608i</v>
      </c>
      <c r="BG167" s="181" t="str">
        <f t="shared" ca="1" si="230"/>
        <v>-7.23401004329981+0.71248780106424i</v>
      </c>
      <c r="BH167" s="181" t="str">
        <f t="shared" ca="1" si="231"/>
        <v>1.24272407641223+7.16199532554534i</v>
      </c>
      <c r="BI167" s="181" t="str">
        <f t="shared" ca="1" si="232"/>
        <v>7.05116913458769-1.76622592231737i</v>
      </c>
      <c r="BJ167" s="181" t="str">
        <f t="shared" ca="1" si="233"/>
        <v>-2.28015643691894-6.90213204715797i</v>
      </c>
      <c r="BK167" s="181" t="str">
        <f t="shared" ca="1" si="234"/>
        <v>-6.71569170814564+2.78173058623079i</v>
      </c>
      <c r="BL167" s="181" t="str">
        <f t="shared" ca="1" si="235"/>
        <v>3.2682302964781+6.49285845390231i</v>
      </c>
      <c r="BM167" s="181" t="str">
        <f t="shared" ca="1" si="236"/>
        <v>6.23483983713832-3.73701918358214i</v>
      </c>
      <c r="BN167" s="181" t="str">
        <f t="shared" ca="1" si="237"/>
        <v>-4.18555683994449-5.94303408309441i</v>
      </c>
      <c r="BO167" s="181" t="str">
        <f t="shared" ca="1" si="238"/>
        <v>-5.61902251243418+4.61141260114358i</v>
      </c>
      <c r="BP167" s="181" t="str">
        <f t="shared" ca="1" si="239"/>
        <v>5.01227871791229+5.26456097193217i</v>
      </c>
      <c r="BQ167" s="181" t="str">
        <f t="shared" ca="1" si="240"/>
        <v>4.881570319388-5.3859828620316i</v>
      </c>
      <c r="BR167" s="181" t="str">
        <f t="shared" ca="1" si="241"/>
        <v>-5.73049989836591-4.47212601433102i</v>
      </c>
      <c r="BS167" s="181" t="str">
        <f t="shared" ca="1" si="242"/>
        <v>-4.03844687092559+6.04396285924551i</v>
      </c>
      <c r="BT167" s="181" t="str">
        <f t="shared" ca="1" si="243"/>
        <v>6.32467306172604+3.58288303402509i</v>
      </c>
      <c r="BU167" s="181" t="str">
        <f t="shared" ca="1" si="244"/>
        <v>3.10790324353284-6.57110931289885i</v>
      </c>
      <c r="BV167" s="181" t="str">
        <f t="shared" ca="1" si="245"/>
        <v>-6.78193615336697-2.61608145608692i</v>
      </c>
      <c r="BW167" s="181" t="str">
        <f t="shared" ca="1" si="246"/>
        <v>-2.11008289656641+6.95601109421526i</v>
      </c>
      <c r="BX167" s="181" t="str">
        <f t="shared" ca="1" si="247"/>
        <v>7.09239080825731+1.59264961500489i</v>
      </c>
      <c r="BY167" s="181" t="str">
        <f t="shared" ca="1" si="248"/>
        <v>1.06658562719247-7.19033624200526i</v>
      </c>
      <c r="BZ167" s="181" t="str">
        <f t="shared" ca="1" si="249"/>
        <v>-7.24931662066917-0.534741719447479i</v>
      </c>
      <c r="CA167" s="181" t="str">
        <f t="shared" ca="1" si="250"/>
        <v>-5.59228358553191E-13+7.26901232446527i</v>
      </c>
      <c r="CB167" s="181" t="str">
        <f t="shared" ca="1" si="251"/>
        <v>7.24931662066925-0.534741719446364i</v>
      </c>
      <c r="CC167" s="181" t="str">
        <f t="shared" ca="1" si="252"/>
        <v>-1.06658562719147-7.19033624200541i</v>
      </c>
      <c r="CD167" s="181" t="str">
        <f t="shared" ca="1" si="253"/>
        <v>-7.09239080825755+1.5926496150038i</v>
      </c>
      <c r="CE167" s="181" t="str">
        <f t="shared" ca="1" si="254"/>
        <v>2.11008289656821+6.95601109421472i</v>
      </c>
      <c r="CF167" s="181" t="str">
        <f t="shared" ca="1" si="255"/>
        <v>6.78193615336735-2.61608145608598i</v>
      </c>
      <c r="CG167" s="181" t="str">
        <f t="shared" ca="1" si="256"/>
        <v>-3.10790324353575-6.57110931289747i</v>
      </c>
      <c r="CH167" s="181" t="str">
        <f t="shared" ca="1" si="257"/>
        <v>-6.32467306172583+3.58288303402547i</v>
      </c>
      <c r="CI167" s="181" t="str">
        <f t="shared" ca="1" si="258"/>
        <v>4.03844687092354+6.04396285924689i</v>
      </c>
      <c r="CJ167" s="181" t="str">
        <f t="shared" ca="1" si="259"/>
        <v>5.73049989836482-4.47212601433242i</v>
      </c>
      <c r="CK167" s="181" t="str">
        <f t="shared" ca="1" si="260"/>
        <v>-4.88157031938717-5.38598286203236i</v>
      </c>
      <c r="CL167" s="181" t="str">
        <f t="shared" ca="1" si="261"/>
        <v>-5.01227871790989+5.26456097193447i</v>
      </c>
      <c r="CM167" s="181" t="str">
        <f t="shared" ca="1" si="262"/>
        <v>5.61902251243439+4.61141260114333i</v>
      </c>
      <c r="CN167" s="181" t="str">
        <f t="shared" ca="1" si="263"/>
        <v>4.18555683994659-5.94303408309293i</v>
      </c>
      <c r="CO167" s="181" t="str">
        <f t="shared" ca="1" si="264"/>
        <v>-6.23483983713923-3.73701918358062i</v>
      </c>
      <c r="CP167" s="181" t="str">
        <f t="shared" ca="1" si="265"/>
        <v>-3.26823029647983+6.49285845390143i</v>
      </c>
      <c r="CQ167" s="181" t="str">
        <f t="shared" ca="1" si="266"/>
        <v>6.71569170814691+2.78173058622772i</v>
      </c>
      <c r="CR167" s="181" t="str">
        <f t="shared" ca="1" si="267"/>
        <v>2.28015643691922-6.90213204715787i</v>
      </c>
      <c r="CS167" s="181" t="str">
        <f t="shared" ca="1" si="268"/>
        <v>-7.05116913458692-1.76622592232046i</v>
      </c>
      <c r="CT167" s="181" t="str">
        <f t="shared" ca="1" si="269"/>
        <v>-1.24272407641119+7.16199532554552i</v>
      </c>
      <c r="CU167" s="181" t="str">
        <f t="shared" ca="1" si="270"/>
        <v>7.23401004329964+0.712487801066073i</v>
      </c>
      <c r="CV167" s="181" t="str">
        <f t="shared" ca="1" si="271"/>
        <v>0.178390492587774-7.26682303385615i</v>
      </c>
      <c r="CW167" s="181" t="str">
        <f t="shared" ca="1" si="272"/>
        <v>-7.26025648077532+0.356673529418666i</v>
      </c>
      <c r="CX167" s="181" t="str">
        <f t="shared" ca="1" si="273"/>
        <v>0.889804706666076+7.21434596877796i</v>
      </c>
      <c r="CY167" s="181" t="str">
        <f t="shared" ca="1" si="274"/>
        <v>7.12934029090499-1.4181139551202i</v>
      </c>
      <c r="CZ167" s="181" t="str">
        <f t="shared" ca="1" si="275"/>
        <v>-1.93873832117533-7.0057001002922i</v>
      </c>
      <c r="DA167" s="181" t="str">
        <f t="shared" ca="1" si="276"/>
        <v>-6.84409541384171+2.44885649629757i</v>
      </c>
      <c r="DB167" s="181" t="str">
        <f t="shared" ca="1" si="277"/>
        <v>2.94570410588421+6.64540198135559i</v>
      </c>
      <c r="DC167" s="181" t="str">
        <f t="shared" ca="1" si="278"/>
        <v>6.41069653975788-3.42658868969772i</v>
      </c>
      <c r="DD167" s="181" t="str">
        <f t="shared" ca="1" si="279"/>
        <v>-3.88890429251963-6.14125097816807i</v>
      </c>
      <c r="DE167" s="181" t="str">
        <f t="shared" ca="1" si="280"/>
        <v>-5.83852544543739+4.33014558602919i</v>
      </c>
      <c r="DF167" s="181" t="str">
        <f t="shared" ca="1" si="281"/>
        <v>4.74792144543864+5.50416043744837i</v>
      </c>
      <c r="DG167" s="181" t="str">
        <f t="shared" ca="1" si="282"/>
        <v>5.13996790715857-5.13996790715739i</v>
      </c>
      <c r="DH167" s="181" t="str">
        <f t="shared" ca="1" si="283"/>
        <v>-5.50416043745199-4.74792144543443i</v>
      </c>
      <c r="DI167" s="181" t="str">
        <f t="shared" ca="1" si="284"/>
        <v>-4.33014558603037+5.83852544543651i</v>
      </c>
      <c r="DJ167" s="181" t="str">
        <f t="shared" ca="1" si="285"/>
        <v>6.14125097816729+3.88890429252087i</v>
      </c>
      <c r="DK167" s="181" t="str">
        <f t="shared" ca="1" si="286"/>
        <v>3.4265886896992-6.41069653975708i</v>
      </c>
      <c r="DL167" s="181" t="str">
        <f t="shared" ca="1" si="287"/>
        <v>-6.64540198135491-2.94570410588575i</v>
      </c>
      <c r="DM167" s="181" t="str">
        <f t="shared" ca="1" si="288"/>
        <v>-2.44885649629234+6.84409541384358i</v>
      </c>
      <c r="DN167" s="181" t="str">
        <f t="shared" ca="1" si="289"/>
        <v>7.00570010029176+1.93873832117695i</v>
      </c>
      <c r="DO167" s="181" t="str">
        <f t="shared" ca="1" si="290"/>
        <v>1.41811395512185-7.12934029090466i</v>
      </c>
      <c r="DP167" s="181" t="str">
        <f t="shared" ca="1" si="291"/>
        <v>-7.21434596877778-0.889804706667537i</v>
      </c>
      <c r="DQ167" s="181" t="str">
        <f t="shared" ca="1" si="292"/>
        <v>-0.356673529420136+7.26025648077525i</v>
      </c>
      <c r="DR167" s="181" t="str">
        <f t="shared" ca="1" si="293"/>
        <v>7.266823033856-0.178390492593532i</v>
      </c>
      <c r="DS167" s="181" t="str">
        <f t="shared" ca="1" si="294"/>
        <v>-0.712487801064404-7.2340100432998i</v>
      </c>
      <c r="DT167" s="181" t="str">
        <f t="shared" ca="1" si="295"/>
        <v>-7.16199532554581+1.24272407640954i</v>
      </c>
      <c r="DU167" s="181" t="str">
        <f t="shared" ca="1" si="296"/>
        <v>1.76622592231884+7.05116913458732i</v>
      </c>
      <c r="DV167" s="181" t="str">
        <f t="shared" ca="1" si="297"/>
        <v>6.90213204715834-2.28015643691782i</v>
      </c>
      <c r="DW167" s="181" t="str">
        <f t="shared" ca="1" si="298"/>
        <v>-2.78173058623304-6.71569170814471i</v>
      </c>
      <c r="DX167" s="181" t="str">
        <f t="shared" ca="1" si="299"/>
        <v>-6.49285845390218+3.26823029647834i</v>
      </c>
      <c r="DY167" s="181" t="str">
        <f t="shared" ca="1" si="300"/>
        <v>3.73701918357918+6.2348398371401i</v>
      </c>
      <c r="DZ167" s="181" t="str">
        <f t="shared" ca="1" si="301"/>
        <v>5.9430340830939-4.18555683994522i</v>
      </c>
      <c r="EA167" s="181" t="str">
        <f t="shared" ca="1" si="302"/>
        <v>-4.61141260114203-5.61902251243545i</v>
      </c>
      <c r="EB167" s="181" t="str">
        <f t="shared" ca="1" si="303"/>
        <v>-5.26456097193049+5.01227871791406i</v>
      </c>
      <c r="EC167" s="181" t="str">
        <f t="shared" ca="1" si="304"/>
        <v>5.38598286203129+4.88157031938834i</v>
      </c>
      <c r="ED167" s="181" t="str">
        <f t="shared" ca="1" si="305"/>
        <v>4.47212601433366-5.73049989836385i</v>
      </c>
      <c r="EE167" s="181" t="str">
        <f t="shared" ca="1" si="306"/>
        <v>-6.04396285924601-4.03844687092485i</v>
      </c>
      <c r="EF167" s="181" t="str">
        <f t="shared" ca="1" si="307"/>
        <v>-3.58288303402683+6.32467306172505i</v>
      </c>
      <c r="EG167" s="181" t="str">
        <f t="shared" ca="1" si="308"/>
        <v>6.57110931289985+3.10790324353074i</v>
      </c>
      <c r="EH167" s="181" t="str">
        <f t="shared" ca="1" si="309"/>
        <v>2.61608145608754-6.78193615336674i</v>
      </c>
      <c r="EI167" s="181" t="str">
        <f t="shared" ca="1" si="310"/>
        <v>-6.95601109421429-2.11008289656962i</v>
      </c>
      <c r="EJ167" s="181" t="str">
        <f t="shared" ca="1" si="311"/>
        <v>-1.59264961500534+7.0923908082572i</v>
      </c>
      <c r="EK167" s="181" t="str">
        <f t="shared" ca="1" si="312"/>
        <v>7.19033624200519+1.06658562719302i</v>
      </c>
      <c r="EL167" s="181" t="str">
        <f t="shared" ca="1" si="313"/>
        <v>0.534741719448036-7.24931662066913i</v>
      </c>
      <c r="EM167" s="181" t="str">
        <f t="shared" ca="1" si="314"/>
        <v>-7.26901232446527-1.11845671710638E-12i</v>
      </c>
      <c r="EN167" s="181"/>
      <c r="EO167" s="181"/>
      <c r="EP167" s="181"/>
    </row>
    <row r="168" spans="1:146" ht="16" thickBot="1">
      <c r="A168" s="215">
        <f t="shared" si="181"/>
        <v>1.3281250000000007E-3</v>
      </c>
      <c r="B168" s="214">
        <v>68</v>
      </c>
      <c r="C168" s="188">
        <f t="shared" si="182"/>
        <v>13600</v>
      </c>
      <c r="D168" s="187">
        <f t="shared" si="315"/>
        <v>85451.320177642367</v>
      </c>
      <c r="E168" s="187" t="str">
        <f t="shared" si="316"/>
        <v>85451.3201776424i</v>
      </c>
      <c r="F168" s="187" t="e">
        <f t="shared" si="183"/>
        <v>#REF!</v>
      </c>
      <c r="G168" s="187" t="str">
        <f t="shared" si="184"/>
        <v>-4.94560646581725+1.15896566214393i</v>
      </c>
      <c r="H168" s="187" t="e">
        <f t="shared" si="180"/>
        <v>#REF!</v>
      </c>
      <c r="I168" s="187" t="e">
        <f t="shared" si="317"/>
        <v>#REF!</v>
      </c>
      <c r="J168" s="213" t="str">
        <f ca="1">IMPRODUCT(1/N_FFT2,CE100)</f>
        <v>0.0381565252454332-0.00025149779085611i</v>
      </c>
      <c r="K168" s="212" t="e">
        <f t="shared" si="318"/>
        <v>#REF!</v>
      </c>
      <c r="N168" s="204">
        <f t="shared" ca="1" si="185"/>
        <v>22.327323286342832</v>
      </c>
      <c r="O168" s="181">
        <f t="shared" ca="1" si="186"/>
        <v>7.3273232863428301</v>
      </c>
      <c r="P168" s="181" t="str">
        <f t="shared" ca="1" si="187"/>
        <v>-0.718203274797539-7.29204022195791i</v>
      </c>
      <c r="Q168" s="181" t="str">
        <f t="shared" ca="1" si="188"/>
        <v>-7.18653082400087+1.42948985944893i</v>
      </c>
      <c r="R168" s="181" t="str">
        <f t="shared" ca="1" si="189"/>
        <v>2.12700967531511+7.01181120565135i</v>
      </c>
      <c r="S168" s="181" t="str">
        <f t="shared" ca="1" si="190"/>
        <v>6.76956401234548-2.80404522526632i</v>
      </c>
      <c r="T168" s="181" t="str">
        <f t="shared" ca="1" si="191"/>
        <v>-3.45407628685117-6.46212221698061i</v>
      </c>
      <c r="U168" s="181" t="str">
        <f t="shared" ca="1" si="192"/>
        <v>-6.09244665211074+4.07084270560365i</v>
      </c>
      <c r="V168" s="181" t="str">
        <f t="shared" ca="1" si="193"/>
        <v>4.64840468375154+5.66409749551142i</v>
      </c>
      <c r="W168" s="181" t="str">
        <f t="shared" ca="1" si="194"/>
        <v>5.18119998371922-5.18119998371901i</v>
      </c>
      <c r="X168" s="181" t="str">
        <f t="shared" ca="1" si="195"/>
        <v>-5.66409749551122-4.64840468375177i</v>
      </c>
      <c r="Y168" s="181" t="str">
        <f t="shared" ca="1" si="196"/>
        <v>-4.0708427056033+6.09244665211099i</v>
      </c>
      <c r="Z168" s="181" t="str">
        <f t="shared" ca="1" si="197"/>
        <v>6.46212221698077+3.45407628685085i</v>
      </c>
      <c r="AA168" s="181" t="str">
        <f t="shared" ca="1" si="198"/>
        <v>2.80404522526655-6.76956401234539i</v>
      </c>
      <c r="AB168" s="181" t="str">
        <f t="shared" ca="1" si="199"/>
        <v>-7.01181120565132-2.12700967531521i</v>
      </c>
      <c r="AC168" s="181" t="str">
        <f t="shared" ca="1" si="200"/>
        <v>-1.42948985944881+7.18653082400089i</v>
      </c>
      <c r="AD168" s="181" t="str">
        <f t="shared" ca="1" si="201"/>
        <v>7.29204022195794+0.718203274797268i</v>
      </c>
      <c r="AE168" s="181" t="str">
        <f t="shared" ca="1" si="202"/>
        <v>3.06994014744008E-13-7.32732328634283i</v>
      </c>
      <c r="AF168" s="181" t="str">
        <f t="shared" ca="1" si="203"/>
        <v>-7.29204022195793+0.718203274797382i</v>
      </c>
      <c r="AG168" s="181" t="str">
        <f t="shared" ca="1" si="204"/>
        <v>1.42948985944893+7.18653082400087i</v>
      </c>
      <c r="AH168" s="181" t="str">
        <f t="shared" ca="1" si="205"/>
        <v>7.01181120565128-2.12700967531532i</v>
      </c>
      <c r="AI168" s="181" t="str">
        <f t="shared" ca="1" si="206"/>
        <v>-2.80404522526666-6.76956401234534i</v>
      </c>
      <c r="AJ168" s="181" t="str">
        <f t="shared" ca="1" si="207"/>
        <v>-6.46212221698072+3.45407628685095i</v>
      </c>
      <c r="AK168" s="181" t="str">
        <f t="shared" ca="1" si="208"/>
        <v>4.07084270560341+6.0924466521109i</v>
      </c>
      <c r="AL168" s="181" t="str">
        <f t="shared" ca="1" si="209"/>
        <v>5.66409749551114-4.64840468375186i</v>
      </c>
      <c r="AM168" s="181" t="str">
        <f t="shared" ca="1" si="210"/>
        <v>-5.18119998371929-5.18119998371894i</v>
      </c>
      <c r="AN168" s="181" t="str">
        <f t="shared" ca="1" si="211"/>
        <v>-4.64840468375202+5.66409749551102i</v>
      </c>
      <c r="AO168" s="181" t="str">
        <f t="shared" ca="1" si="212"/>
        <v>6.0924466521108+4.07084270560357i</v>
      </c>
      <c r="AP168" s="181" t="str">
        <f t="shared" ca="1" si="213"/>
        <v>3.45407628685112-6.46212221698063i</v>
      </c>
      <c r="AQ168" s="181" t="str">
        <f t="shared" ca="1" si="214"/>
        <v>-6.76956401234555-2.80404522526616i</v>
      </c>
      <c r="AR168" s="181" t="str">
        <f t="shared" ca="1" si="215"/>
        <v>-6.76956401234555-2.80404522526616i</v>
      </c>
      <c r="AS168" s="181" t="str">
        <f t="shared" ca="1" si="216"/>
        <v>7.18653082400083+1.42948985944911i</v>
      </c>
      <c r="AT168" s="181" t="str">
        <f t="shared" ca="1" si="217"/>
        <v>0.718203274797599-7.29204022195791i</v>
      </c>
      <c r="AU168" s="181" t="str">
        <f t="shared" ca="1" si="218"/>
        <v>-7.32732328634283+1.14904657226724E-13i</v>
      </c>
      <c r="AV168" s="181" t="str">
        <f t="shared" ca="1" si="219"/>
        <v>0.718203274797777+7.29204022195789i</v>
      </c>
      <c r="AW168" s="181" t="str">
        <f t="shared" ca="1" si="220"/>
        <v>7.18653082400093-1.42948985944862i</v>
      </c>
      <c r="AX168" s="181" t="str">
        <f t="shared" ca="1" si="221"/>
        <v>-2.127009675315-7.01181120565138i</v>
      </c>
      <c r="AY168" s="181" t="str">
        <f t="shared" ca="1" si="222"/>
        <v>-6.76956401234546+2.80404522526637i</v>
      </c>
      <c r="AZ168" s="181" t="str">
        <f t="shared" ca="1" si="223"/>
        <v>3.45407628685133+6.46212221698052i</v>
      </c>
      <c r="BA168" s="181" t="str">
        <f t="shared" ca="1" si="224"/>
        <v>6.0924466521111-4.07084270560311i</v>
      </c>
      <c r="BB168" s="181" t="str">
        <f t="shared" ca="1" si="225"/>
        <v>-4.64840468375158-5.66409749551137i</v>
      </c>
      <c r="BC168" s="181" t="str">
        <f t="shared" ca="1" si="226"/>
        <v>-5.18119998371913+5.1811999837191i</v>
      </c>
      <c r="BD168" s="181" t="str">
        <f t="shared" ca="1" si="227"/>
        <v>5.66409749551129+4.64840468375169i</v>
      </c>
      <c r="BE168" s="181" t="str">
        <f t="shared" ca="1" si="228"/>
        <v>4.07084270560322-6.09244665211104i</v>
      </c>
      <c r="BF168" s="181" t="str">
        <f t="shared" ca="1" si="229"/>
        <v>-6.46212221698046-3.45407628685144i</v>
      </c>
      <c r="BG168" s="181" t="str">
        <f t="shared" ca="1" si="230"/>
        <v>-2.80404522526639+6.76956401234545i</v>
      </c>
      <c r="BH168" s="181" t="str">
        <f t="shared" ca="1" si="231"/>
        <v>7.01181120565136+2.12700967531507i</v>
      </c>
      <c r="BI168" s="181" t="str">
        <f t="shared" ca="1" si="232"/>
        <v>1.4294898594487-7.18653082400091i</v>
      </c>
      <c r="BJ168" s="181" t="str">
        <f t="shared" ca="1" si="233"/>
        <v>-7.29204022195794-0.718203274797179i</v>
      </c>
      <c r="BK168" s="181" t="str">
        <f t="shared" ca="1" si="234"/>
        <v>-2.44153120854052E-13+7.32732328634283i</v>
      </c>
      <c r="BL168" s="181" t="str">
        <f t="shared" ca="1" si="235"/>
        <v>7.29204022195791-0.718203274797522i</v>
      </c>
      <c r="BM168" s="181" t="str">
        <f t="shared" ca="1" si="236"/>
        <v>-1.42948985944904-7.18653082400085i</v>
      </c>
      <c r="BN168" s="181" t="str">
        <f t="shared" ca="1" si="237"/>
        <v>-7.01181120565126+2.1270096753154i</v>
      </c>
      <c r="BO168" s="181" t="str">
        <f t="shared" ca="1" si="238"/>
        <v>2.80404522526604+6.7695640123456i</v>
      </c>
      <c r="BP168" s="181" t="str">
        <f t="shared" ca="1" si="239"/>
        <v>6.46212221698069-3.454076286851i</v>
      </c>
      <c r="BQ168" s="181" t="str">
        <f t="shared" ca="1" si="240"/>
        <v>-4.07084270560351-6.09244665211084i</v>
      </c>
      <c r="BR168" s="181" t="str">
        <f t="shared" ca="1" si="241"/>
        <v>-5.66409749551107+4.64840468375195i</v>
      </c>
      <c r="BS168" s="181" t="str">
        <f t="shared" ca="1" si="242"/>
        <v>5.18119998371885+5.18119998371937i</v>
      </c>
      <c r="BT168" s="181" t="str">
        <f t="shared" ca="1" si="243"/>
        <v>4.64840468375196-5.66409749551107i</v>
      </c>
      <c r="BU168" s="181" t="str">
        <f t="shared" ca="1" si="244"/>
        <v>-6.09244665211089-4.07084270560343i</v>
      </c>
      <c r="BV168" s="181" t="str">
        <f t="shared" ca="1" si="245"/>
        <v>-3.45407628685102+6.46212221698069i</v>
      </c>
      <c r="BW168" s="181" t="str">
        <f t="shared" ca="1" si="246"/>
        <v>6.76956401234643+2.80404522526403i</v>
      </c>
      <c r="BX168" s="181" t="str">
        <f t="shared" ca="1" si="247"/>
        <v>2.12700967531681-7.01181120565083i</v>
      </c>
      <c r="BY168" s="181" t="str">
        <f t="shared" ca="1" si="248"/>
        <v>-7.18653082400115-1.42948985944752i</v>
      </c>
      <c r="BZ168" s="181" t="str">
        <f t="shared" ca="1" si="249"/>
        <v>-0.718203274800335+7.29204022195763i</v>
      </c>
      <c r="CA168" s="181" t="str">
        <f t="shared" ca="1" si="250"/>
        <v>7.32732328634283-2.29809314453448E-13i</v>
      </c>
      <c r="CB168" s="181" t="str">
        <f t="shared" ca="1" si="251"/>
        <v>-0.718203274800792-7.29204022195759i</v>
      </c>
      <c r="CC168" s="181" t="str">
        <f t="shared" ca="1" si="252"/>
        <v>-7.18653082400106+1.42948985944797i</v>
      </c>
      <c r="CD168" s="181" t="str">
        <f t="shared" ca="1" si="253"/>
        <v>2.12700967531725+7.0118112056507i</v>
      </c>
      <c r="CE168" s="181" t="str">
        <f t="shared" ca="1" si="254"/>
        <v>6.76956401234625-2.80404522526446i</v>
      </c>
      <c r="CF168" s="181" t="str">
        <f t="shared" ca="1" si="255"/>
        <v>-3.45407628685207-6.46212221698012i</v>
      </c>
      <c r="CG168" s="181" t="str">
        <f t="shared" ca="1" si="256"/>
        <v>-6.09244665211266+4.07084270560078i</v>
      </c>
      <c r="CH168" s="181" t="str">
        <f t="shared" ca="1" si="257"/>
        <v>4.64840468375167+5.6640974955113i</v>
      </c>
      <c r="CI168" s="181" t="str">
        <f t="shared" ca="1" si="258"/>
        <v>5.18119998371698-5.18119998372125i</v>
      </c>
      <c r="CJ168" s="181" t="str">
        <f t="shared" ca="1" si="259"/>
        <v>-5.66409749551044-4.64840468375273i</v>
      </c>
      <c r="CK168" s="181" t="str">
        <f t="shared" ca="1" si="260"/>
        <v>-4.07084270560191+6.09244665211191i</v>
      </c>
      <c r="CL168" s="181" t="str">
        <f t="shared" ca="1" si="261"/>
        <v>6.46212221697948+3.45407628685327i</v>
      </c>
      <c r="CM168" s="181" t="str">
        <f t="shared" ca="1" si="262"/>
        <v>2.80404522526561-6.76956401234577i</v>
      </c>
      <c r="CN168" s="181" t="str">
        <f t="shared" ca="1" si="263"/>
        <v>-7.01181120565034-2.12700967531845i</v>
      </c>
      <c r="CO168" s="181" t="str">
        <f t="shared" ca="1" si="264"/>
        <v>-1.4294898594494+7.18653082400077i</v>
      </c>
      <c r="CP168" s="181" t="str">
        <f t="shared" ca="1" si="265"/>
        <v>7.29204022195817+0.718203274794889i</v>
      </c>
      <c r="CQ168" s="181" t="str">
        <f t="shared" ca="1" si="266"/>
        <v>1.48290631038327E-12-7.32732328634283i</v>
      </c>
      <c r="CR168" s="181" t="str">
        <f t="shared" ca="1" si="267"/>
        <v>-7.29204022195777+0.718203274798984i</v>
      </c>
      <c r="CS168" s="181" t="str">
        <f t="shared" ca="1" si="268"/>
        <v>1.42948985944629+7.18653082400139i</v>
      </c>
      <c r="CT168" s="181" t="str">
        <f t="shared" ca="1" si="269"/>
        <v>7.01181120565119-2.12700967531562i</v>
      </c>
      <c r="CU168" s="181" t="str">
        <f t="shared" ca="1" si="270"/>
        <v>-2.80404522526951-6.76956401234416i</v>
      </c>
      <c r="CV168" s="181" t="str">
        <f t="shared" ca="1" si="271"/>
        <v>-6.46212221698093+3.45407628685056i</v>
      </c>
      <c r="CW168" s="181" t="str">
        <f t="shared" ca="1" si="272"/>
        <v>4.07084270560533+6.09244665210962i</v>
      </c>
      <c r="CX168" s="181" t="str">
        <f t="shared" ca="1" si="273"/>
        <v>5.66409749551239-4.64840468375035i</v>
      </c>
      <c r="CY168" s="181" t="str">
        <f t="shared" ca="1" si="274"/>
        <v>-5.18119998372003-5.18119998371819i</v>
      </c>
      <c r="CZ168" s="181" t="str">
        <f t="shared" ca="1" si="275"/>
        <v>-4.64840468375412+5.66409749550928i</v>
      </c>
      <c r="DA168" s="181" t="str">
        <f t="shared" ca="1" si="276"/>
        <v>6.09244665211096+4.07084270560334i</v>
      </c>
      <c r="DB168" s="181" t="str">
        <f t="shared" ca="1" si="277"/>
        <v>3.45407628684844-6.46212221698206i</v>
      </c>
      <c r="DC168" s="181" t="str">
        <f t="shared" ca="1" si="278"/>
        <v>-6.76956401234508-2.80404522526729i</v>
      </c>
      <c r="DD168" s="181" t="str">
        <f t="shared" ca="1" si="279"/>
        <v>-2.12700967531312+7.01181120565195i</v>
      </c>
      <c r="DE168" s="181" t="str">
        <f t="shared" ca="1" si="280"/>
        <v>7.18653082400044+1.42948985945108i</v>
      </c>
      <c r="DF168" s="181" t="str">
        <f t="shared" ca="1" si="281"/>
        <v>0.718203274796593-7.292040221958i</v>
      </c>
      <c r="DG168" s="181" t="str">
        <f t="shared" ca="1" si="282"/>
        <v>-7.32732328634283-3.40387698856707E-12i</v>
      </c>
      <c r="DH168" s="181" t="str">
        <f t="shared" ca="1" si="283"/>
        <v>0.71820327479728+7.29204022195794i</v>
      </c>
      <c r="DI168" s="181" t="str">
        <f t="shared" ca="1" si="284"/>
        <v>7.18653082400031-1.42948985945176i</v>
      </c>
      <c r="DJ168" s="181" t="str">
        <f t="shared" ca="1" si="285"/>
        <v>-2.12700967531378-7.01181120565175i</v>
      </c>
      <c r="DK168" s="181" t="str">
        <f t="shared" ca="1" si="286"/>
        <v>-6.76956401234481+2.80404522526793i</v>
      </c>
      <c r="DL168" s="181" t="str">
        <f t="shared" ca="1" si="287"/>
        <v>3.45407628684886+6.46212221698184i</v>
      </c>
      <c r="DM168" s="181" t="str">
        <f t="shared" ca="1" si="288"/>
        <v>6.09244665211058-4.07084270560391i</v>
      </c>
      <c r="DN168" s="181" t="str">
        <f t="shared" ca="1" si="289"/>
        <v>-4.64840468374903-5.66409749551347i</v>
      </c>
      <c r="DO168" s="181" t="str">
        <f t="shared" ca="1" si="290"/>
        <v>-5.18119998371955+5.18119998371868i</v>
      </c>
      <c r="DP168" s="181" t="str">
        <f t="shared" ca="1" si="291"/>
        <v>5.66409749551282+4.64840468374982i</v>
      </c>
      <c r="DQ168" s="181" t="str">
        <f t="shared" ca="1" si="292"/>
        <v>4.07084270560494-6.09244665210989i</v>
      </c>
      <c r="DR168" s="181" t="str">
        <f t="shared" ca="1" si="293"/>
        <v>-6.46212221698126-3.45407628684995i</v>
      </c>
      <c r="DS168" s="181" t="str">
        <f t="shared" ca="1" si="294"/>
        <v>-2.80404522526888+6.76956401234443i</v>
      </c>
      <c r="DT168" s="181" t="str">
        <f t="shared" ca="1" si="295"/>
        <v>7.01181120565139+2.12700967531496i</v>
      </c>
      <c r="DU168" s="181" t="str">
        <f t="shared" ca="1" si="296"/>
        <v>1.42948985944561-7.18653082400153i</v>
      </c>
      <c r="DV168" s="181" t="str">
        <f t="shared" ca="1" si="297"/>
        <v>-7.29204022195783-0.718203274798297i</v>
      </c>
      <c r="DW168" s="181" t="str">
        <f t="shared" ca="1" si="298"/>
        <v>2.17233425374362E-12+7.32732328634283i</v>
      </c>
      <c r="DX168" s="181" t="str">
        <f t="shared" ca="1" si="299"/>
        <v>7.2920402219581-0.718203274795575i</v>
      </c>
      <c r="DY168" s="181" t="str">
        <f t="shared" ca="1" si="300"/>
        <v>-1.42948985944987-7.18653082400068i</v>
      </c>
      <c r="DZ168" s="181" t="str">
        <f t="shared" ca="1" si="301"/>
        <v>-7.01181120565225+2.12700967531214i</v>
      </c>
      <c r="EA168" s="181" t="str">
        <f t="shared" ca="1" si="302"/>
        <v>2.80404522526635+6.76956401234547i</v>
      </c>
      <c r="EB168" s="181" t="str">
        <f t="shared" ca="1" si="303"/>
        <v>6.46212221697921-3.45407628685378i</v>
      </c>
      <c r="EC168" s="181" t="str">
        <f t="shared" ca="1" si="304"/>
        <v>-4.07084270560249-6.09244665211152i</v>
      </c>
      <c r="ED168" s="181" t="str">
        <f t="shared" ca="1" si="305"/>
        <v>-5.66409749551007+4.64840468375317i</v>
      </c>
      <c r="EE168" s="181" t="str">
        <f t="shared" ca="1" si="306"/>
        <v>5.18119998371747+5.18119998372076i</v>
      </c>
      <c r="EF168" s="181" t="str">
        <f t="shared" ca="1" si="307"/>
        <v>4.64840468375114-5.66409749551174i</v>
      </c>
      <c r="EG168" s="181" t="str">
        <f t="shared" ca="1" si="308"/>
        <v>-6.09244665210893-4.07084270560636i</v>
      </c>
      <c r="EH168" s="181" t="str">
        <f t="shared" ca="1" si="309"/>
        <v>-3.45407628685146+6.46212221698045i</v>
      </c>
      <c r="EI168" s="181" t="str">
        <f t="shared" ca="1" si="310"/>
        <v>6.76956401234656+2.80404522526372i</v>
      </c>
      <c r="EJ168" s="181" t="str">
        <f t="shared" ca="1" si="311"/>
        <v>2.12700967531659-7.0118112056509i</v>
      </c>
      <c r="EK168" s="181" t="str">
        <f t="shared" ca="1" si="312"/>
        <v>-7.18653082400119-1.42948985944729i</v>
      </c>
      <c r="EL168" s="181" t="str">
        <f t="shared" ca="1" si="313"/>
        <v>-0.71820327480021+7.29204022195765i</v>
      </c>
      <c r="EM168" s="181" t="str">
        <f t="shared" ca="1" si="314"/>
        <v>7.32732328634283-4.59618628906896E-13i</v>
      </c>
      <c r="EN168" s="181"/>
      <c r="EO168" s="181"/>
      <c r="EP168" s="181"/>
    </row>
    <row r="169" spans="1:146" ht="16" thickBot="1">
      <c r="A169" s="215">
        <f t="shared" si="181"/>
        <v>1.3476562500000008E-3</v>
      </c>
      <c r="B169" s="214">
        <v>69</v>
      </c>
      <c r="C169" s="188">
        <f t="shared" si="182"/>
        <v>13800</v>
      </c>
      <c r="D169" s="187">
        <f t="shared" si="315"/>
        <v>86707.957239078285</v>
      </c>
      <c r="E169" s="187" t="str">
        <f t="shared" si="316"/>
        <v>86707.9572390783i</v>
      </c>
      <c r="F169" s="187" t="e">
        <f t="shared" si="183"/>
        <v>#REF!</v>
      </c>
      <c r="G169" s="187" t="str">
        <f t="shared" si="184"/>
        <v>-4.93172638758914+1.20491000853959i</v>
      </c>
      <c r="H169" s="187" t="e">
        <f t="shared" si="180"/>
        <v>#REF!</v>
      </c>
      <c r="I169" s="187" t="e">
        <f t="shared" si="317"/>
        <v>#REF!</v>
      </c>
      <c r="J169" s="213" t="str">
        <f ca="1">IMPRODUCT(1/N_FFT2,CF100)</f>
        <v>-0.0147858714907595-0.00445387087364508i</v>
      </c>
      <c r="K169" s="212" t="e">
        <f t="shared" si="318"/>
        <v>#REF!</v>
      </c>
      <c r="N169" s="204">
        <f t="shared" ca="1" si="185"/>
        <v>22.362453259696707</v>
      </c>
      <c r="O169" s="181">
        <f t="shared" ca="1" si="186"/>
        <v>7.3624532596967072</v>
      </c>
      <c r="P169" s="181" t="str">
        <f t="shared" ca="1" si="187"/>
        <v>-0.901242874642157-7.30708418468854i</v>
      </c>
      <c r="Q169" s="181" t="str">
        <f t="shared" ca="1" si="188"/>
        <v>-7.14180976208984+1.78893021757051i</v>
      </c>
      <c r="R169" s="181" t="str">
        <f t="shared" ca="1" si="189"/>
        <v>2.64971038488566+6.86911587305439i</v>
      </c>
      <c r="S169" s="181" t="str">
        <f t="shared" ca="1" si="190"/>
        <v>6.4931040874974-3.47063644165494i</v>
      </c>
      <c r="T169" s="181" t="str">
        <f t="shared" ca="1" si="191"/>
        <v>-4.23936089586439-6.0194299726664i</v>
      </c>
      <c r="U169" s="181" t="str">
        <f t="shared" ca="1" si="192"/>
        <v>-5.4552180281455+4.94432141619201i</v>
      </c>
      <c r="V169" s="181" t="str">
        <f t="shared" ca="1" si="193"/>
        <v>5.57491474023268+4.8089545267506i</v>
      </c>
      <c r="W169" s="181" t="str">
        <f t="shared" ca="1" si="194"/>
        <v>4.09035987308552-6.1216561574357i</v>
      </c>
      <c r="X169" s="181" t="str">
        <f t="shared" ca="1" si="195"/>
        <v>-6.57632216797713-3.31024239961234i</v>
      </c>
      <c r="Y169" s="181" t="str">
        <f t="shared" ca="1" si="196"/>
        <v>-2.48033579926615+6.93207417185487i</v>
      </c>
      <c r="Z169" s="181" t="str">
        <f t="shared" ca="1" si="197"/>
        <v>7.18356132779514+1.61312263979674i</v>
      </c>
      <c r="AA169" s="181" t="str">
        <f t="shared" ca="1" si="198"/>
        <v>0.721646614325331-7.32700103488811i</v>
      </c>
      <c r="AB169" s="181" t="str">
        <f t="shared" ca="1" si="199"/>
        <v>-7.36023582642482+0.180683647935307i</v>
      </c>
      <c r="AC169" s="181" t="str">
        <f t="shared" ca="1" si="200"/>
        <v>1.08029625995095+7.28276582020558i</v>
      </c>
      <c r="AD169" s="181" t="str">
        <f t="shared" ca="1" si="201"/>
        <v>7.09575623723334-1.96366021067363i</v>
      </c>
      <c r="AE169" s="181" t="str">
        <f t="shared" ca="1" si="202"/>
        <v>-2.81748888404852-6.80201987570469i</v>
      </c>
      <c r="AF169" s="181" t="str">
        <f t="shared" ca="1" si="203"/>
        <v>-6.40597480390809+3.62893990208069i</v>
      </c>
      <c r="AG169" s="181" t="str">
        <f t="shared" ca="1" si="204"/>
        <v>4.38580828615959+5.91357790836247i</v>
      </c>
      <c r="AH169" s="181" t="str">
        <f t="shared" ca="1" si="205"/>
        <v>5.33223529670193-5.07671003129239i</v>
      </c>
      <c r="AI169" s="181" t="str">
        <f t="shared" ca="1" si="206"/>
        <v>-5.69125333214032-4.67069090292008i</v>
      </c>
      <c r="AJ169" s="181" t="str">
        <f t="shared" ca="1" si="207"/>
        <v>-3.93889497046777+6.22019488543907i</v>
      </c>
      <c r="AK169" s="181" t="str">
        <f t="shared" ca="1" si="208"/>
        <v>6.65557891788745+3.14785439132608i</v>
      </c>
      <c r="AL169" s="181" t="str">
        <f t="shared" ca="1" si="209"/>
        <v>2.30946715210719-6.99085684838107i</v>
      </c>
      <c r="AM169" s="181" t="str">
        <f t="shared" ca="1" si="210"/>
        <v>-7.22098578476724-1.43634337726326i</v>
      </c>
      <c r="AN169" s="181" t="str">
        <f t="shared" ca="1" si="211"/>
        <v>-0.541615661072515+7.34250437363844i</v>
      </c>
      <c r="AO169" s="181" t="str">
        <f t="shared" ca="1" si="212"/>
        <v>7.35358486230805-0.361258458797295i</v>
      </c>
      <c r="AP169" s="181" t="str">
        <f t="shared" ca="1" si="213"/>
        <v>-1.25869891518721-7.25406058991275i</v>
      </c>
      <c r="AQ169" s="181" t="str">
        <f t="shared" ca="1" si="214"/>
        <v>-7.04542849414694+2.13720736829186i</v>
      </c>
      <c r="AR169" s="181" t="str">
        <f t="shared" ca="1" si="215"/>
        <v>-7.04542849414694+2.13720736829186i</v>
      </c>
      <c r="AS169" s="181" t="str">
        <f t="shared" ca="1" si="216"/>
        <v>6.31498680063177-3.78505742480417i</v>
      </c>
      <c r="AT169" s="181" t="str">
        <f t="shared" ca="1" si="217"/>
        <v>-4.5296138295388-5.80416372584971i</v>
      </c>
      <c r="AU169" s="181" t="str">
        <f t="shared" ca="1" si="218"/>
        <v>-5.20604062610074+5.20604062610036i</v>
      </c>
      <c r="AV169" s="181" t="str">
        <f t="shared" ca="1" si="219"/>
        <v>5.80416372584985+4.52961382953861i</v>
      </c>
      <c r="AW169" s="181" t="str">
        <f t="shared" ca="1" si="220"/>
        <v>3.78505742480459-6.31498680063152i</v>
      </c>
      <c r="AX169" s="181" t="str">
        <f t="shared" ca="1" si="221"/>
        <v>-6.73082659592605-2.98357023325967i</v>
      </c>
      <c r="AY169" s="181" t="str">
        <f t="shared" ca="1" si="222"/>
        <v>-2.13720736829232+7.0454284941468i</v>
      </c>
      <c r="AZ169" s="181" t="str">
        <f t="shared" ca="1" si="223"/>
        <v>7.25406058991278+1.25869891518697i</v>
      </c>
      <c r="BA169" s="181" t="str">
        <f t="shared" ca="1" si="224"/>
        <v>0.361258458797835-7.35358486230802i</v>
      </c>
      <c r="BB169" s="181" t="str">
        <f t="shared" ca="1" si="225"/>
        <v>-7.34250437363842+0.54161566107281i</v>
      </c>
      <c r="BC169" s="181" t="str">
        <f t="shared" ca="1" si="226"/>
        <v>1.43634337726283+7.22098578476733i</v>
      </c>
      <c r="BD169" s="181" t="str">
        <f t="shared" ca="1" si="227"/>
        <v>6.990856848381-2.30946715210742i</v>
      </c>
      <c r="BE169" s="181" t="str">
        <f t="shared" ca="1" si="228"/>
        <v>-3.14785439132564-6.65557891788765i</v>
      </c>
      <c r="BF169" s="181" t="str">
        <f t="shared" ca="1" si="229"/>
        <v>-6.22019488543894+3.93889497046798i</v>
      </c>
      <c r="BG169" s="181" t="str">
        <f t="shared" ca="1" si="230"/>
        <v>4.67069090292027+5.69125333214016i</v>
      </c>
      <c r="BH169" s="181" t="str">
        <f t="shared" ca="1" si="231"/>
        <v>5.07671003129225-5.33223529670206i</v>
      </c>
      <c r="BI169" s="181" t="str">
        <f t="shared" ca="1" si="232"/>
        <v>-5.91357790836258-4.38580828615943i</v>
      </c>
      <c r="BJ169" s="181" t="str">
        <f t="shared" ca="1" si="233"/>
        <v>-3.62893990208116+6.40597480390782i</v>
      </c>
      <c r="BK169" s="181" t="str">
        <f t="shared" ca="1" si="234"/>
        <v>6.80201987570481+2.81748888404824i</v>
      </c>
      <c r="BL169" s="181" t="str">
        <f t="shared" ca="1" si="235"/>
        <v>1.96366021067408-7.09575623723322i</v>
      </c>
      <c r="BM169" s="181" t="str">
        <f t="shared" ca="1" si="236"/>
        <v>-7.28276582020562-1.08029625995068i</v>
      </c>
      <c r="BN169" s="181" t="str">
        <f t="shared" ca="1" si="237"/>
        <v>-0.180683647935796+7.36023582642481i</v>
      </c>
      <c r="BO169" s="181" t="str">
        <f t="shared" ca="1" si="238"/>
        <v>7.32700103488809-0.721646614325574i</v>
      </c>
      <c r="BP169" s="181" t="str">
        <f t="shared" ca="1" si="239"/>
        <v>-1.61312263979623-7.18356132779526i</v>
      </c>
      <c r="BQ169" s="181" t="str">
        <f t="shared" ca="1" si="240"/>
        <v>-6.9320741718548+2.48033579926635i</v>
      </c>
      <c r="BR169" s="181" t="str">
        <f t="shared" ca="1" si="241"/>
        <v>3.31024239961185+6.57632216797737i</v>
      </c>
      <c r="BS169" s="181" t="str">
        <f t="shared" ca="1" si="242"/>
        <v>6.12165615743554-4.09035987308577i</v>
      </c>
      <c r="BT169" s="181" t="str">
        <f t="shared" ca="1" si="243"/>
        <v>-4.80895452675025-5.57491474023298i</v>
      </c>
      <c r="BU169" s="181" t="str">
        <f t="shared" ca="1" si="244"/>
        <v>-4.94432141619182+5.45521802814568i</v>
      </c>
      <c r="BV169" s="181" t="str">
        <f t="shared" ca="1" si="245"/>
        <v>6.01942997266629+4.23936089586453i</v>
      </c>
      <c r="BW169" s="181" t="str">
        <f t="shared" ca="1" si="246"/>
        <v>3.47063644165415-6.49310408749781i</v>
      </c>
      <c r="BX169" s="181" t="str">
        <f t="shared" ca="1" si="247"/>
        <v>-6.86911587305536-2.64971038488313i</v>
      </c>
      <c r="BY169" s="181" t="str">
        <f t="shared" ca="1" si="248"/>
        <v>-1.78893021757314+7.14180976208918i</v>
      </c>
      <c r="BZ169" s="181" t="str">
        <f t="shared" ca="1" si="249"/>
        <v>7.30708418468843+0.901242874643048i</v>
      </c>
      <c r="CA169" s="181" t="str">
        <f t="shared" ca="1" si="250"/>
        <v>-1.02823928378944E-12-7.36245325969671i</v>
      </c>
      <c r="CB169" s="181" t="str">
        <f t="shared" ca="1" si="251"/>
        <v>-7.30708418468819+0.901242874644985i</v>
      </c>
      <c r="CC169" s="181" t="str">
        <f t="shared" ca="1" si="252"/>
        <v>1.78893021756793+7.14180976209049i</v>
      </c>
      <c r="CD169" s="181" t="str">
        <f t="shared" ca="1" si="253"/>
        <v>6.86911587305467-2.64971038488495i</v>
      </c>
      <c r="CE169" s="181" t="str">
        <f t="shared" ca="1" si="254"/>
        <v>-3.47063644165587-6.49310408749689i</v>
      </c>
      <c r="CF169" s="181" t="str">
        <f t="shared" ca="1" si="255"/>
        <v>-6.01942997266475+4.23936089586673i</v>
      </c>
      <c r="CG169" s="181" t="str">
        <f t="shared" ca="1" si="256"/>
        <v>4.94432141619+5.45521802814732i</v>
      </c>
      <c r="CH169" s="181" t="str">
        <f t="shared" ca="1" si="257"/>
        <v>4.80895452675099-5.57491474023234i</v>
      </c>
      <c r="CI169" s="181" t="str">
        <f t="shared" ca="1" si="258"/>
        <v>-6.12165615743622-4.09035987308475i</v>
      </c>
      <c r="CJ169" s="181" t="str">
        <f t="shared" ca="1" si="259"/>
        <v>-3.31024239960946+6.57632216797858i</v>
      </c>
      <c r="CK169" s="181" t="str">
        <f t="shared" ca="1" si="260"/>
        <v>6.93207417185398+2.48033579926865i</v>
      </c>
      <c r="CL169" s="181" t="str">
        <f t="shared" ca="1" si="261"/>
        <v>1.61312263979719-7.18356132779504i</v>
      </c>
      <c r="CM169" s="181" t="str">
        <f t="shared" ca="1" si="262"/>
        <v>-7.3270010348882-0.721646614324464i</v>
      </c>
      <c r="CN169" s="181" t="str">
        <f t="shared" ca="1" si="263"/>
        <v>0.180683647938584+7.36023582642474i</v>
      </c>
      <c r="CO169" s="181" t="str">
        <f t="shared" ca="1" si="264"/>
        <v>7.28276582020596-1.08029625994837i</v>
      </c>
      <c r="CP169" s="181" t="str">
        <f t="shared" ca="1" si="265"/>
        <v>-1.96366021067324-7.09575623723345i</v>
      </c>
      <c r="CQ169" s="181" t="str">
        <f t="shared" ca="1" si="266"/>
        <v>-6.8020198757043+2.81748888404947i</v>
      </c>
      <c r="CR169" s="181" t="str">
        <f t="shared" ca="1" si="267"/>
        <v>3.6289399020835+6.4059748039065i</v>
      </c>
      <c r="CS169" s="181" t="str">
        <f t="shared" ca="1" si="268"/>
        <v>5.91357790836403-4.38580828615748i</v>
      </c>
      <c r="CT169" s="181" t="str">
        <f t="shared" ca="1" si="269"/>
        <v>-5.07671003129207-5.33223529670223i</v>
      </c>
      <c r="CU169" s="181" t="str">
        <f t="shared" ca="1" si="270"/>
        <v>-4.67069090291933+5.69125333214094i</v>
      </c>
      <c r="CV169" s="181" t="str">
        <f t="shared" ca="1" si="271"/>
        <v>6.22019488544077+3.93889497046509i</v>
      </c>
      <c r="CW169" s="181" t="str">
        <f t="shared" ca="1" si="272"/>
        <v>3.14785439132784-6.65557891788661i</v>
      </c>
      <c r="CX169" s="181" t="str">
        <f t="shared" ca="1" si="273"/>
        <v>-6.99085684838092-2.30946715210765i</v>
      </c>
      <c r="CY169" s="181" t="str">
        <f t="shared" ca="1" si="274"/>
        <v>-1.43634337726164+7.22098578476757i</v>
      </c>
      <c r="CZ169" s="181" t="str">
        <f t="shared" ca="1" si="275"/>
        <v>7.34250437363867+0.541615661069403i</v>
      </c>
      <c r="DA169" s="181" t="str">
        <f t="shared" ca="1" si="276"/>
        <v>-0.361258458795292-7.35358486230815i</v>
      </c>
      <c r="DB169" s="181" t="str">
        <f t="shared" ca="1" si="277"/>
        <v>-7.25406058991283+1.25869891518668i</v>
      </c>
      <c r="DC169" s="181" t="str">
        <f t="shared" ca="1" si="278"/>
        <v>2.13720736829339+7.04542849414648i</v>
      </c>
      <c r="DD169" s="181" t="str">
        <f t="shared" ca="1" si="279"/>
        <v>6.73082659592463-2.98357023326289i</v>
      </c>
      <c r="DE169" s="181" t="str">
        <f t="shared" ca="1" si="280"/>
        <v>-3.78505742480241-6.31498680063283i</v>
      </c>
      <c r="DF169" s="181" t="str">
        <f t="shared" ca="1" si="281"/>
        <v>-5.80416372584994+4.5296138295385i</v>
      </c>
      <c r="DG169" s="181" t="str">
        <f t="shared" ca="1" si="282"/>
        <v>5.20604062610164+5.20604062609945i</v>
      </c>
      <c r="DH169" s="181" t="str">
        <f t="shared" ca="1" si="283"/>
        <v>4.52961382953606-5.80416372585184i</v>
      </c>
      <c r="DI169" s="181" t="str">
        <f t="shared" ca="1" si="284"/>
        <v>-6.31498680063054-3.78505742480622i</v>
      </c>
      <c r="DJ169" s="181" t="str">
        <f t="shared" ca="1" si="285"/>
        <v>-2.98357023326007+6.73082659592587i</v>
      </c>
      <c r="DK169" s="181" t="str">
        <f t="shared" ca="1" si="286"/>
        <v>7.04542849414731+2.13720736829063i</v>
      </c>
      <c r="DL169" s="181" t="str">
        <f t="shared" ca="1" si="287"/>
        <v>1.25869891518385-7.25406058991333i</v>
      </c>
      <c r="DM169" s="181" t="str">
        <f t="shared" ca="1" si="288"/>
        <v>-7.35358486230793-0.361258458799734i</v>
      </c>
      <c r="DN169" s="181" t="str">
        <f t="shared" ca="1" si="289"/>
        <v>0.541615661072271+7.34250437363846i</v>
      </c>
      <c r="DO169" s="181" t="str">
        <f t="shared" ca="1" si="290"/>
        <v>7.22098578476701-1.43634337726446i</v>
      </c>
      <c r="DP169" s="181" t="str">
        <f t="shared" ca="1" si="291"/>
        <v>-2.30946715211038-6.99085684838002i</v>
      </c>
      <c r="DQ169" s="181" t="str">
        <f t="shared" ca="1" si="292"/>
        <v>-6.65557891788851+3.14785439132383i</v>
      </c>
      <c r="DR169" s="181" t="str">
        <f t="shared" ca="1" si="293"/>
        <v>3.93889497046752+6.22019488543923i</v>
      </c>
      <c r="DS169" s="181" t="str">
        <f t="shared" ca="1" si="294"/>
        <v>5.69125333213911-4.67069090292155i</v>
      </c>
      <c r="DT169" s="181" t="str">
        <f t="shared" ca="1" si="295"/>
        <v>-5.33223529670421-5.07671003128999i</v>
      </c>
      <c r="DU169" s="181" t="str">
        <f t="shared" ca="1" si="296"/>
        <v>-4.38580828616105+5.91357790836138i</v>
      </c>
      <c r="DV169" s="181" t="str">
        <f t="shared" ca="1" si="297"/>
        <v>6.40597480390801+3.62893990208082i</v>
      </c>
      <c r="DW169" s="181" t="str">
        <f t="shared" ca="1" si="298"/>
        <v>2.81748888404662-6.80201987570548i</v>
      </c>
      <c r="DX169" s="181" t="str">
        <f t="shared" ca="1" si="299"/>
        <v>-7.09575623723232-1.96366021067732i</v>
      </c>
      <c r="DY169" s="181" t="str">
        <f t="shared" ca="1" si="300"/>
        <v>-1.08029625995256+7.28276582020534i</v>
      </c>
      <c r="DZ169" s="181" t="str">
        <f t="shared" ca="1" si="301"/>
        <v>7.36023582642482+0.1806836479355i</v>
      </c>
      <c r="EA169" s="181" t="str">
        <f t="shared" ca="1" si="302"/>
        <v>-0.721646614327325-7.32700103488792i</v>
      </c>
      <c r="EB169" s="181" t="str">
        <f t="shared" ca="1" si="303"/>
        <v>-7.18356132779599+1.61312263979295i</v>
      </c>
      <c r="EC169" s="181" t="str">
        <f t="shared" ca="1" si="304"/>
        <v>2.48033579926456+6.93207417185544i</v>
      </c>
      <c r="ED169" s="181" t="str">
        <f t="shared" ca="1" si="305"/>
        <v>6.57632216797724-3.31024239961212i</v>
      </c>
      <c r="EE169" s="181" t="str">
        <f t="shared" ca="1" si="306"/>
        <v>-4.09035987308715-6.12165615743462i</v>
      </c>
      <c r="EF169" s="181" t="str">
        <f t="shared" ca="1" si="307"/>
        <v>-5.57491474023046+4.80895452675317i</v>
      </c>
      <c r="EG169" s="181" t="str">
        <f t="shared" ca="1" si="308"/>
        <v>5.45521802814433+4.9443214161933i</v>
      </c>
      <c r="EH169" s="181" t="str">
        <f t="shared" ca="1" si="309"/>
        <v>4.23936089586438-6.0194299726664i</v>
      </c>
      <c r="EI169" s="181" t="str">
        <f t="shared" ca="1" si="310"/>
        <v>-6.49310408749826-3.47063644165334i</v>
      </c>
      <c r="EJ169" s="181" t="str">
        <f t="shared" ca="1" si="311"/>
        <v>-2.6497103848891+6.86911587305306i</v>
      </c>
      <c r="EK169" s="181" t="str">
        <f t="shared" ca="1" si="312"/>
        <v>7.14180976208941+1.78893021757225i</v>
      </c>
      <c r="EL169" s="181" t="str">
        <f t="shared" ca="1" si="313"/>
        <v>0.901242874642128-7.30708418468854i</v>
      </c>
      <c r="EM169" s="181" t="str">
        <f t="shared" ca="1" si="314"/>
        <v>-7.36245325969671+2.05647856757888E-12i</v>
      </c>
      <c r="EN169" s="181"/>
      <c r="EO169" s="181"/>
      <c r="EP169" s="181"/>
    </row>
    <row r="170" spans="1:146" ht="16" thickBot="1">
      <c r="A170" s="215">
        <f t="shared" si="181"/>
        <v>1.3671875000000008E-3</v>
      </c>
      <c r="B170" s="214">
        <v>70</v>
      </c>
      <c r="C170" s="188">
        <f t="shared" si="182"/>
        <v>14000</v>
      </c>
      <c r="D170" s="187">
        <f t="shared" si="315"/>
        <v>87964.594300514203</v>
      </c>
      <c r="E170" s="187" t="str">
        <f t="shared" si="316"/>
        <v>87964.5943005142i</v>
      </c>
      <c r="F170" s="187" t="e">
        <f t="shared" si="183"/>
        <v>#REF!</v>
      </c>
      <c r="G170" s="187" t="str">
        <f t="shared" si="184"/>
        <v>-4.91689535812515+1.25011335514385i</v>
      </c>
      <c r="H170" s="187" t="e">
        <f t="shared" si="180"/>
        <v>#REF!</v>
      </c>
      <c r="I170" s="187" t="e">
        <f t="shared" si="317"/>
        <v>#REF!</v>
      </c>
      <c r="J170" s="213" t="str">
        <f ca="1">IMPRODUCT(1/N_FFT2,CG100)</f>
        <v>0.0202620105048858+0.000243127227763283i</v>
      </c>
      <c r="K170" s="212" t="e">
        <f t="shared" si="318"/>
        <v>#REF!</v>
      </c>
      <c r="N170" s="204">
        <f t="shared" ca="1" si="185"/>
        <v>22.385904668309237</v>
      </c>
      <c r="O170" s="181">
        <f t="shared" ca="1" si="186"/>
        <v>7.3859046683092391</v>
      </c>
      <c r="P170" s="181" t="str">
        <f t="shared" ca="1" si="187"/>
        <v>-1.0837372962631-7.30596340273072i</v>
      </c>
      <c r="Q170" s="181" t="str">
        <f t="shared" ca="1" si="188"/>
        <v>-7.06787009297793+2.1440149528724i</v>
      </c>
      <c r="R170" s="181" t="str">
        <f t="shared" ca="1" si="189"/>
        <v>3.15788116052608+6.67677874018202i</v>
      </c>
      <c r="S170" s="181" t="str">
        <f t="shared" ca="1" si="190"/>
        <v>6.14115529106265-4.10338877763312i</v>
      </c>
      <c r="T170" s="181" t="str">
        <f t="shared" ca="1" si="191"/>
        <v>-4.96007041964946-5.47259437574818i</v>
      </c>
      <c r="U170" s="181" t="str">
        <f t="shared" ca="1" si="192"/>
        <v>-4.68556831904835+5.70938151614364i</v>
      </c>
      <c r="V170" s="181" t="str">
        <f t="shared" ca="1" si="193"/>
        <v>6.3351017447433+3.79711385832748i</v>
      </c>
      <c r="W170" s="181" t="str">
        <f t="shared" ca="1" si="194"/>
        <v>2.82646334959023-6.82368615213034i</v>
      </c>
      <c r="X170" s="181" t="str">
        <f t="shared" ca="1" si="195"/>
        <v>-7.16455836137551-1.79462844505388i</v>
      </c>
      <c r="Y170" s="181" t="str">
        <f t="shared" ca="1" si="196"/>
        <v>-0.723945254334282+7.35033951855825i</v>
      </c>
      <c r="Z170" s="181" t="str">
        <f t="shared" ca="1" si="197"/>
        <v>7.37700802267184-0.362409164877961i</v>
      </c>
      <c r="AA170" s="181" t="str">
        <f t="shared" ca="1" si="198"/>
        <v>-1.44091852012075-7.24398658113923i</v>
      </c>
      <c r="AB170" s="181" t="str">
        <f t="shared" ca="1" si="199"/>
        <v>-6.95415470645422+2.48823634087536i</v>
      </c>
      <c r="AC170" s="181" t="str">
        <f t="shared" ca="1" si="200"/>
        <v>3.48169135914918+6.51378638343155i</v>
      </c>
      <c r="AD170" s="181" t="str">
        <f t="shared" ca="1" si="201"/>
        <v>5.93241425638392-4.39977827395939i</v>
      </c>
      <c r="AE170" s="181" t="str">
        <f t="shared" ca="1" si="202"/>
        <v>-5.22262327615889-5.22262327615879i</v>
      </c>
      <c r="AF170" s="181" t="str">
        <f t="shared" ca="1" si="203"/>
        <v>-4.39977827395929+5.93241425638399i</v>
      </c>
      <c r="AG170" s="181" t="str">
        <f t="shared" ca="1" si="204"/>
        <v>6.51378638343161+3.48169135914906i</v>
      </c>
      <c r="AH170" s="181" t="str">
        <f t="shared" ca="1" si="205"/>
        <v>2.48823634087591-6.95415470645402i</v>
      </c>
      <c r="AI170" s="181" t="str">
        <f t="shared" ca="1" si="206"/>
        <v>-7.24398658113926-1.4409185201206i</v>
      </c>
      <c r="AJ170" s="181" t="str">
        <f t="shared" ca="1" si="207"/>
        <v>-0.362409164877806+7.37700802267184i</v>
      </c>
      <c r="AK170" s="181" t="str">
        <f t="shared" ca="1" si="208"/>
        <v>7.35033951855823-0.723945254334436i</v>
      </c>
      <c r="AL170" s="181" t="str">
        <f t="shared" ca="1" si="209"/>
        <v>-1.79462844505402-7.16455836137547i</v>
      </c>
      <c r="AM170" s="181" t="str">
        <f t="shared" ca="1" si="210"/>
        <v>-6.82368615213057+2.82646334958968i</v>
      </c>
      <c r="AN170" s="181" t="str">
        <f t="shared" ca="1" si="211"/>
        <v>3.7971138583276+6.33510174474323i</v>
      </c>
      <c r="AO170" s="181" t="str">
        <f t="shared" ca="1" si="212"/>
        <v>5.70938151614355-4.68556831904846i</v>
      </c>
      <c r="AP170" s="181" t="str">
        <f t="shared" ca="1" si="213"/>
        <v>-5.47259437574823-4.96007041964941i</v>
      </c>
      <c r="AQ170" s="181" t="str">
        <f t="shared" ca="1" si="214"/>
        <v>-4.10338877763319+6.1411552910626i</v>
      </c>
      <c r="AR170" s="181" t="str">
        <f t="shared" ca="1" si="215"/>
        <v>-4.10338877763319+6.1411552910626i</v>
      </c>
      <c r="AS170" s="181" t="str">
        <f t="shared" ca="1" si="216"/>
        <v>2.1440149528727-7.06787009297784i</v>
      </c>
      <c r="AT170" s="181" t="str">
        <f t="shared" ca="1" si="217"/>
        <v>-7.30596340273075-1.08373729626282i</v>
      </c>
      <c r="AU170" s="181" t="str">
        <f t="shared" ca="1" si="218"/>
        <v>1.28491057105811E-13+7.38590466830924i</v>
      </c>
      <c r="AV170" s="181" t="str">
        <f t="shared" ca="1" si="219"/>
        <v>7.30596340273072-1.08373729626308i</v>
      </c>
      <c r="AW170" s="181" t="str">
        <f t="shared" ca="1" si="220"/>
        <v>-2.14401495287224-7.06787009297797i</v>
      </c>
      <c r="AX170" s="181" t="str">
        <f t="shared" ca="1" si="221"/>
        <v>-6.67677874018213+3.15788116052586i</v>
      </c>
      <c r="AY170" s="181" t="str">
        <f t="shared" ca="1" si="222"/>
        <v>4.1033887776334+6.14115529106246i</v>
      </c>
      <c r="AZ170" s="181" t="str">
        <f t="shared" ca="1" si="223"/>
        <v>5.47259437574805-4.9600704196496i</v>
      </c>
      <c r="BA170" s="181" t="str">
        <f t="shared" ca="1" si="224"/>
        <v>-5.70938151614375-4.68556831904822i</v>
      </c>
      <c r="BB170" s="181" t="str">
        <f t="shared" ca="1" si="225"/>
        <v>-3.79711385832733+6.33510174474339i</v>
      </c>
      <c r="BC170" s="181" t="str">
        <f t="shared" ca="1" si="226"/>
        <v>6.82368615213041+2.82646334959008i</v>
      </c>
      <c r="BD170" s="181" t="str">
        <f t="shared" ca="1" si="227"/>
        <v>1.79462844505443-7.16455836137537i</v>
      </c>
      <c r="BE170" s="181" t="str">
        <f t="shared" ca="1" si="228"/>
        <v>-7.35033951855826-0.723945254334128i</v>
      </c>
      <c r="BF170" s="181" t="str">
        <f t="shared" ca="1" si="229"/>
        <v>0.362409164878115+7.37700802267183i</v>
      </c>
      <c r="BG170" s="181" t="str">
        <f t="shared" ca="1" si="230"/>
        <v>7.2439865811392-1.4409185201209i</v>
      </c>
      <c r="BH170" s="181" t="str">
        <f t="shared" ca="1" si="231"/>
        <v>-2.48823634087551-6.95415470645417i</v>
      </c>
      <c r="BI170" s="181" t="str">
        <f t="shared" ca="1" si="232"/>
        <v>-6.51378638343182+3.48169135914866i</v>
      </c>
      <c r="BJ170" s="181" t="str">
        <f t="shared" ca="1" si="233"/>
        <v>4.39977827395952+5.93241425638382i</v>
      </c>
      <c r="BK170" s="181" t="str">
        <f t="shared" ca="1" si="234"/>
        <v>5.22262327615869-5.22262327615899i</v>
      </c>
      <c r="BL170" s="181" t="str">
        <f t="shared" ca="1" si="235"/>
        <v>-5.93241425638409-4.39977827395916i</v>
      </c>
      <c r="BM170" s="181" t="str">
        <f t="shared" ca="1" si="236"/>
        <v>-3.48169135914892+6.51378638343168i</v>
      </c>
      <c r="BN170" s="181" t="str">
        <f t="shared" ca="1" si="237"/>
        <v>6.95415470645407+2.48823634087579i</v>
      </c>
      <c r="BO170" s="181" t="str">
        <f t="shared" ca="1" si="238"/>
        <v>1.44091852012119-7.24398658113914i</v>
      </c>
      <c r="BP170" s="181" t="str">
        <f t="shared" ca="1" si="239"/>
        <v>-7.37700802267185-0.362409164877678i</v>
      </c>
      <c r="BQ170" s="181" t="str">
        <f t="shared" ca="1" si="240"/>
        <v>0.723945254334564+7.35033951855822i</v>
      </c>
      <c r="BR170" s="181" t="str">
        <f t="shared" ca="1" si="241"/>
        <v>7.16455836137544-1.79462844505414i</v>
      </c>
      <c r="BS170" s="181" t="str">
        <f t="shared" ca="1" si="242"/>
        <v>-2.8264633495898-6.82368615213052i</v>
      </c>
      <c r="BT170" s="181" t="str">
        <f t="shared" ca="1" si="243"/>
        <v>-6.33510174474354+3.79711385832708i</v>
      </c>
      <c r="BU170" s="181" t="str">
        <f t="shared" ca="1" si="244"/>
        <v>4.68556831904856+5.70938151614347i</v>
      </c>
      <c r="BV170" s="181" t="str">
        <f t="shared" ca="1" si="245"/>
        <v>4.96007041965041-5.47259437574733i</v>
      </c>
      <c r="BW170" s="181" t="str">
        <f t="shared" ca="1" si="246"/>
        <v>-6.14115529106227-4.10338877763369i</v>
      </c>
      <c r="BX170" s="181" t="str">
        <f t="shared" ca="1" si="247"/>
        <v>-3.15788116052618+6.67677874018198i</v>
      </c>
      <c r="BY170" s="181" t="str">
        <f t="shared" ca="1" si="248"/>
        <v>7.06787009297809+2.14401495287187i</v>
      </c>
      <c r="BZ170" s="181" t="str">
        <f t="shared" ca="1" si="249"/>
        <v>1.08373729626197-7.30596340273088i</v>
      </c>
      <c r="CA170" s="181" t="str">
        <f t="shared" ca="1" si="250"/>
        <v>-7.38590466830924+1.72642236875507E-12i</v>
      </c>
      <c r="CB170" s="181" t="str">
        <f t="shared" ca="1" si="251"/>
        <v>1.08373729626538+7.30596340273038i</v>
      </c>
      <c r="CC170" s="181" t="str">
        <f t="shared" ca="1" si="252"/>
        <v>7.06787009297708-2.14401495287517i</v>
      </c>
      <c r="CD170" s="181" t="str">
        <f t="shared" ca="1" si="253"/>
        <v>-3.1578811605293-6.6767787401805i</v>
      </c>
      <c r="CE170" s="181" t="str">
        <f t="shared" ca="1" si="254"/>
        <v>-6.14115529106444+4.10338877763045i</v>
      </c>
      <c r="CF170" s="181" t="str">
        <f t="shared" ca="1" si="255"/>
        <v>4.96007041964752+5.47259437574994i</v>
      </c>
      <c r="CG170" s="181" t="str">
        <f t="shared" ca="1" si="256"/>
        <v>4.68556831904986-5.7093815161424i</v>
      </c>
      <c r="CH170" s="181" t="str">
        <f t="shared" ca="1" si="257"/>
        <v>-6.33510174474267-3.79711385832853i</v>
      </c>
      <c r="CI170" s="181" t="str">
        <f t="shared" ca="1" si="258"/>
        <v>-2.82646334959068+6.82368615213015i</v>
      </c>
      <c r="CJ170" s="181" t="str">
        <f t="shared" ca="1" si="259"/>
        <v>7.16455836137539+1.79462844505436i</v>
      </c>
      <c r="CK170" s="181" t="str">
        <f t="shared" ca="1" si="260"/>
        <v>0.723945254334053-7.35033951855827i</v>
      </c>
      <c r="CL170" s="181" t="str">
        <f t="shared" ca="1" si="261"/>
        <v>-7.37700802267179+0.362409164878925i</v>
      </c>
      <c r="CM170" s="181" t="str">
        <f t="shared" ca="1" si="262"/>
        <v>1.44091852012252+7.24398658113888i</v>
      </c>
      <c r="CN170" s="181" t="str">
        <f t="shared" ca="1" si="263"/>
        <v>6.9541547064534-2.48823634087766i</v>
      </c>
      <c r="CO170" s="181" t="str">
        <f t="shared" ca="1" si="264"/>
        <v>-3.48169135915141-6.51378638343035i</v>
      </c>
      <c r="CP170" s="181" t="str">
        <f t="shared" ca="1" si="265"/>
        <v>-5.93241425638203+4.39977827396194i</v>
      </c>
      <c r="CQ170" s="181" t="str">
        <f t="shared" ca="1" si="266"/>
        <v>5.22262327615653+5.22262327616116i</v>
      </c>
      <c r="CR170" s="181" t="str">
        <f t="shared" ca="1" si="267"/>
        <v>4.39977827396147-5.93241425638238i</v>
      </c>
      <c r="CS170" s="181" t="str">
        <f t="shared" ca="1" si="268"/>
        <v>-6.51378638343073-3.4816913591507i</v>
      </c>
      <c r="CT170" s="181" t="str">
        <f t="shared" ca="1" si="269"/>
        <v>-2.4882363408771+6.9541547064536i</v>
      </c>
      <c r="CU170" s="181" t="str">
        <f t="shared" ca="1" si="270"/>
        <v>7.24398658113903+1.44091852012174i</v>
      </c>
      <c r="CV170" s="181" t="str">
        <f t="shared" ca="1" si="271"/>
        <v>0.362409164878336-7.37700802267182i</v>
      </c>
      <c r="CW170" s="181" t="str">
        <f t="shared" ca="1" si="272"/>
        <v>-7.3503395185582+0.723945254334744i</v>
      </c>
      <c r="CX170" s="181" t="str">
        <f t="shared" ca="1" si="273"/>
        <v>1.79462844505493+7.16455836137524i</v>
      </c>
      <c r="CY170" s="181" t="str">
        <f t="shared" ca="1" si="274"/>
        <v>6.82368615212989-2.82646334959132i</v>
      </c>
      <c r="CZ170" s="181" t="str">
        <f t="shared" ca="1" si="275"/>
        <v>-3.79711385832904-6.33510174474237i</v>
      </c>
      <c r="DA170" s="181" t="str">
        <f t="shared" ca="1" si="276"/>
        <v>-5.70938151614195+4.6855683190504i</v>
      </c>
      <c r="DB170" s="181" t="str">
        <f t="shared" ca="1" si="277"/>
        <v>5.47259437575033+4.96007041964709i</v>
      </c>
      <c r="DC170" s="181" t="str">
        <f t="shared" ca="1" si="278"/>
        <v>4.10338877763598-6.14115529106073i</v>
      </c>
      <c r="DD170" s="181" t="str">
        <f t="shared" ca="1" si="279"/>
        <v>-6.67677874018075-3.15788116052876i</v>
      </c>
      <c r="DE170" s="181" t="str">
        <f t="shared" ca="1" si="280"/>
        <v>-2.14401495287451+7.06787009297728i</v>
      </c>
      <c r="DF170" s="181" t="str">
        <f t="shared" ca="1" si="281"/>
        <v>7.30596340273046+1.0837372962648i</v>
      </c>
      <c r="DG170" s="181" t="str">
        <f t="shared" ca="1" si="282"/>
        <v>1.03148707413517E-12-7.38590466830924i</v>
      </c>
      <c r="DH170" s="181" t="str">
        <f t="shared" ca="1" si="283"/>
        <v>-7.3059634027308+1.08373729626256i</v>
      </c>
      <c r="DI170" s="181" t="str">
        <f t="shared" ca="1" si="284"/>
        <v>2.14401495287253+7.06787009297788i</v>
      </c>
      <c r="DJ170" s="181" t="str">
        <f t="shared" ca="1" si="285"/>
        <v>6.67677874018173-3.15788116052671i</v>
      </c>
      <c r="DK170" s="181" t="str">
        <f t="shared" ca="1" si="286"/>
        <v>-4.10338877763427-6.14115529106189i</v>
      </c>
      <c r="DL170" s="181" t="str">
        <f t="shared" ca="1" si="287"/>
        <v>-5.47259437574693+4.96007041965084i</v>
      </c>
      <c r="DM170" s="181" t="str">
        <f t="shared" ca="1" si="288"/>
        <v>5.70938151614531+4.68556831904632i</v>
      </c>
      <c r="DN170" s="181" t="str">
        <f t="shared" ca="1" si="289"/>
        <v>3.79711385832469-6.33510174474498i</v>
      </c>
      <c r="DO170" s="181" t="str">
        <f t="shared" ca="1" si="290"/>
        <v>-6.8236861521291-2.82646334959323i</v>
      </c>
      <c r="DP170" s="181" t="str">
        <f t="shared" ca="1" si="291"/>
        <v>-1.79462844505714+7.16455836137469i</v>
      </c>
      <c r="DQ170" s="181" t="str">
        <f t="shared" ca="1" si="292"/>
        <v>7.350339518558+0.723945254336797i</v>
      </c>
      <c r="DR170" s="181" t="str">
        <f t="shared" ca="1" si="293"/>
        <v>-0.362409164876065-7.37700802267193i</v>
      </c>
      <c r="DS170" s="181" t="str">
        <f t="shared" ca="1" si="294"/>
        <v>-7.24398658113944+1.44091852011971i</v>
      </c>
      <c r="DT170" s="181" t="str">
        <f t="shared" ca="1" si="295"/>
        <v>2.48823634087496+6.95415470645436i</v>
      </c>
      <c r="DU170" s="181" t="str">
        <f t="shared" ca="1" si="296"/>
        <v>6.51378638343169-3.48169135914889i</v>
      </c>
      <c r="DV170" s="181" t="str">
        <f t="shared" ca="1" si="297"/>
        <v>-4.39977827395963-5.93241425638373i</v>
      </c>
      <c r="DW170" s="181" t="str">
        <f t="shared" ca="1" si="298"/>
        <v>-5.22262327615799+5.22262327615969i</v>
      </c>
      <c r="DX170" s="181" t="str">
        <f t="shared" ca="1" si="299"/>
        <v>5.93241425638517+4.39977827395769i</v>
      </c>
      <c r="DY170" s="181" t="str">
        <f t="shared" ca="1" si="300"/>
        <v>3.48169135914675-6.51378638343284i</v>
      </c>
      <c r="DZ170" s="181" t="str">
        <f t="shared" ca="1" si="301"/>
        <v>-6.95415470645518-2.48823634087268i</v>
      </c>
      <c r="EA170" s="181" t="str">
        <f t="shared" ca="1" si="302"/>
        <v>-1.44091852011733+7.24398658113991i</v>
      </c>
      <c r="EB170" s="181" t="str">
        <f t="shared" ca="1" si="303"/>
        <v>7.37700802267168+0.362409164881195i</v>
      </c>
      <c r="EC170" s="181" t="str">
        <f t="shared" ca="1" si="304"/>
        <v>-0.723945254331895-7.35033951855848i</v>
      </c>
      <c r="ED170" s="181" t="str">
        <f t="shared" ca="1" si="305"/>
        <v>-7.16455836137594+1.79462844505215i</v>
      </c>
      <c r="EE170" s="181" t="str">
        <f t="shared" ca="1" si="306"/>
        <v>2.82646334958868+6.82368615213098i</v>
      </c>
      <c r="EF170" s="181" t="str">
        <f t="shared" ca="1" si="307"/>
        <v>6.33510174474373-3.79711385832676i</v>
      </c>
      <c r="EG170" s="181" t="str">
        <f t="shared" ca="1" si="308"/>
        <v>-4.68556831904818-5.70938151614377i</v>
      </c>
      <c r="EH170" s="181" t="str">
        <f t="shared" ca="1" si="309"/>
        <v>-4.96007041964905+5.47259437574855i</v>
      </c>
      <c r="EI170" s="181" t="str">
        <f t="shared" ca="1" si="310"/>
        <v>6.14115529106323+4.10338877763225i</v>
      </c>
      <c r="EJ170" s="181" t="str">
        <f t="shared" ca="1" si="311"/>
        <v>3.15788116052452-6.67677874018276i</v>
      </c>
      <c r="EK170" s="181" t="str">
        <f t="shared" ca="1" si="312"/>
        <v>-7.06787009297858-2.14401495287022i</v>
      </c>
      <c r="EL170" s="181" t="str">
        <f t="shared" ca="1" si="313"/>
        <v>-1.08373729626016+7.30596340273115i</v>
      </c>
      <c r="EM170" s="181" t="str">
        <f t="shared" ca="1" si="314"/>
        <v>7.38590466830924-3.45284473751014E-12i</v>
      </c>
      <c r="EN170" s="181"/>
      <c r="EO170" s="181"/>
      <c r="EP170" s="181"/>
    </row>
    <row r="171" spans="1:146" ht="16" thickBot="1">
      <c r="A171" s="215">
        <f t="shared" si="181"/>
        <v>1.3867187500000008E-3</v>
      </c>
      <c r="B171" s="214">
        <v>71</v>
      </c>
      <c r="C171" s="188">
        <f t="shared" si="182"/>
        <v>14200</v>
      </c>
      <c r="D171" s="187">
        <f t="shared" si="315"/>
        <v>89221.231361950122</v>
      </c>
      <c r="E171" s="187" t="str">
        <f t="shared" si="316"/>
        <v>89221.2313619501i</v>
      </c>
      <c r="F171" s="187" t="e">
        <f t="shared" si="183"/>
        <v>#REF!</v>
      </c>
      <c r="G171" s="187" t="str">
        <f t="shared" si="184"/>
        <v>-4.90115628438484+1.29456525860327i</v>
      </c>
      <c r="H171" s="187" t="e">
        <f t="shared" si="180"/>
        <v>#REF!</v>
      </c>
      <c r="I171" s="187" t="e">
        <f t="shared" si="317"/>
        <v>#REF!</v>
      </c>
      <c r="J171" s="213" t="str">
        <f ca="1">IMPRODUCT(1/N_FFT2,CH100)</f>
        <v>0.0709685721429066+0.00445440440256742i</v>
      </c>
      <c r="K171" s="212" t="e">
        <f t="shared" si="318"/>
        <v>#REF!</v>
      </c>
      <c r="N171" s="204">
        <f t="shared" ca="1" si="185"/>
        <v>22.402656286403914</v>
      </c>
      <c r="O171" s="181">
        <f t="shared" ca="1" si="186"/>
        <v>7.4026562864039134</v>
      </c>
      <c r="P171" s="181" t="str">
        <f t="shared" ca="1" si="187"/>
        <v>-1.26557210056694-7.29367173328372i</v>
      </c>
      <c r="Q171" s="181" t="str">
        <f t="shared" ca="1" si="188"/>
        <v>-6.96992709305338+2.49387979103963i</v>
      </c>
      <c r="R171" s="181" t="str">
        <f t="shared" ca="1" si="189"/>
        <v>3.64875590126696+6.44095493444915i</v>
      </c>
      <c r="S171" s="181" t="str">
        <f t="shared" ca="1" si="190"/>
        <v>5.72233069204162-4.69619543306642i</v>
      </c>
      <c r="T171" s="181" t="str">
        <f t="shared" ca="1" si="191"/>
        <v>-5.60535682771187-4.83521405200011i</v>
      </c>
      <c r="U171" s="181" t="str">
        <f t="shared" ca="1" si="192"/>
        <v>-3.80572591115965+6.34947008684689i</v>
      </c>
      <c r="V171" s="181" t="str">
        <f t="shared" ca="1" si="193"/>
        <v>6.90662500746351+2.66417925465143i</v>
      </c>
      <c r="W171" s="181" t="str">
        <f t="shared" ca="1" si="194"/>
        <v>1.44418659868931-7.26041632158939i</v>
      </c>
      <c r="X171" s="181" t="str">
        <f t="shared" ca="1" si="195"/>
        <v>-7.40042674473202-0.181670279601183i</v>
      </c>
      <c r="Y171" s="181" t="str">
        <f t="shared" ca="1" si="196"/>
        <v>1.08619526913413+7.32253370985385i</v>
      </c>
      <c r="Z171" s="181" t="str">
        <f t="shared" ca="1" si="197"/>
        <v>7.02903075518466-2.32207810749416i</v>
      </c>
      <c r="AA171" s="181" t="str">
        <f t="shared" ca="1" si="198"/>
        <v>-3.48958801725552-6.5285599916415i</v>
      </c>
      <c r="AB171" s="181" t="str">
        <f t="shared" ca="1" si="199"/>
        <v>-5.83585763833393+4.55434800160625i</v>
      </c>
      <c r="AC171" s="181" t="str">
        <f t="shared" ca="1" si="200"/>
        <v>5.48500650602675+4.97132011878934i</v>
      </c>
      <c r="AD171" s="181" t="str">
        <f t="shared" ca="1" si="201"/>
        <v>3.96040349406852-6.2541605558864i</v>
      </c>
      <c r="AE171" s="181" t="str">
        <f t="shared" ca="1" si="202"/>
        <v>-6.83916262922454-2.83287391630016i</v>
      </c>
      <c r="AF171" s="181" t="str">
        <f t="shared" ca="1" si="203"/>
        <v>-1.62193117280618+7.22278750658739i</v>
      </c>
      <c r="AG171" s="181" t="str">
        <f t="shared" ca="1" si="204"/>
        <v>7.39373946270889+0.363231127819023i</v>
      </c>
      <c r="AH171" s="181" t="str">
        <f t="shared" ca="1" si="205"/>
        <v>-0.906164154286579-7.34698486592436i</v>
      </c>
      <c r="AI171" s="181" t="str">
        <f t="shared" ca="1" si="206"/>
        <v>-7.08390039202143+2.14887769092471i</v>
      </c>
      <c r="AJ171" s="181" t="str">
        <f t="shared" ca="1" si="207"/>
        <v>3.3283181359064+6.61223248841357i</v>
      </c>
      <c r="AK171" s="181" t="str">
        <f t="shared" ca="1" si="208"/>
        <v>5.94586928220238-4.40975720120707i</v>
      </c>
      <c r="AL171" s="181" t="str">
        <f t="shared" ca="1" si="209"/>
        <v>-5.3613522215202-5.10443164822842i</v>
      </c>
      <c r="AM171" s="181" t="str">
        <f t="shared" ca="1" si="210"/>
        <v>-4.11269547800158+6.15508375246517i</v>
      </c>
      <c r="AN171" s="181" t="str">
        <f t="shared" ca="1" si="211"/>
        <v>6.7675805951505+2.99986216062969i</v>
      </c>
      <c r="AO171" s="181" t="str">
        <f t="shared" ca="1" si="212"/>
        <v>1.79869875623243-7.18080795446886i</v>
      </c>
      <c r="AP171" s="181" t="str">
        <f t="shared" ca="1" si="213"/>
        <v>-7.38259846850314-0.544573179187526i</v>
      </c>
      <c r="AQ171" s="181" t="str">
        <f t="shared" ca="1" si="214"/>
        <v>0.72558720003611+7.36701047303309i</v>
      </c>
      <c r="AR171" s="181" t="str">
        <f t="shared" ca="1" si="215"/>
        <v>0.72558720003611+7.36701047303309i</v>
      </c>
      <c r="AS171" s="181" t="str">
        <f t="shared" ca="1" si="216"/>
        <v>-3.16504340016533-6.69192202358226i</v>
      </c>
      <c r="AT171" s="181" t="str">
        <f t="shared" ca="1" si="217"/>
        <v>-6.05229935674511+4.26251012796193i</v>
      </c>
      <c r="AU171" s="181" t="str">
        <f t="shared" ca="1" si="218"/>
        <v>5.23446845890929+5.23446845890958i</v>
      </c>
      <c r="AV171" s="181" t="str">
        <f t="shared" ca="1" si="219"/>
        <v>4.26251012796227-6.05229935674488i</v>
      </c>
      <c r="AW171" s="181" t="str">
        <f t="shared" ca="1" si="220"/>
        <v>-6.69192202358206-3.16504340016576i</v>
      </c>
      <c r="AX171" s="181" t="str">
        <f t="shared" ca="1" si="221"/>
        <v>-1.97438287078566+7.13450295214625i</v>
      </c>
      <c r="AY171" s="181" t="str">
        <f t="shared" ca="1" si="222"/>
        <v>7.36701047303311+0.725587200035841i</v>
      </c>
      <c r="AZ171" s="181" t="str">
        <f t="shared" ca="1" si="223"/>
        <v>-0.544573179187848-7.38259846850312i</v>
      </c>
      <c r="BA171" s="181" t="str">
        <f t="shared" ca="1" si="224"/>
        <v>-7.18080795446878+1.79869875623275i</v>
      </c>
      <c r="BB171" s="181" t="str">
        <f t="shared" ca="1" si="225"/>
        <v>2.99986216062931+6.76758059515066i</v>
      </c>
      <c r="BC171" s="181" t="str">
        <f t="shared" ca="1" si="226"/>
        <v>6.1550837524654-4.11269547800124i</v>
      </c>
      <c r="BD171" s="181" t="str">
        <f t="shared" ca="1" si="227"/>
        <v>-5.10443164822812-5.36135222152048i</v>
      </c>
      <c r="BE171" s="181" t="str">
        <f t="shared" ca="1" si="228"/>
        <v>-4.4097572012074+5.94586928220213i</v>
      </c>
      <c r="BF171" s="181" t="str">
        <f t="shared" ca="1" si="229"/>
        <v>6.61223248841369+3.32831813590616i</v>
      </c>
      <c r="BG171" s="181" t="str">
        <f t="shared" ca="1" si="230"/>
        <v>2.14887769092445-7.08390039202152i</v>
      </c>
      <c r="BH171" s="181" t="str">
        <f t="shared" ca="1" si="231"/>
        <v>-7.34698486592439-0.906164154286305i</v>
      </c>
      <c r="BI171" s="181" t="str">
        <f t="shared" ca="1" si="232"/>
        <v>0.363231127819293+7.39373946270887i</v>
      </c>
      <c r="BJ171" s="181" t="str">
        <f t="shared" ca="1" si="233"/>
        <v>7.22278750658733-1.62193117280644i</v>
      </c>
      <c r="BK171" s="181" t="str">
        <f t="shared" ca="1" si="234"/>
        <v>-2.83287391629975-6.83916262922471i</v>
      </c>
      <c r="BL171" s="181" t="str">
        <f t="shared" ca="1" si="235"/>
        <v>-6.25416055588664+3.96040349406815i</v>
      </c>
      <c r="BM171" s="181" t="str">
        <f t="shared" ca="1" si="236"/>
        <v>4.97132011878901+5.48500650602704i</v>
      </c>
      <c r="BN171" s="181" t="str">
        <f t="shared" ca="1" si="237"/>
        <v>4.554348001606-5.83585763833413i</v>
      </c>
      <c r="BO171" s="181" t="str">
        <f t="shared" ca="1" si="238"/>
        <v>-6.52855999164165-3.48958801725523i</v>
      </c>
      <c r="BP171" s="181" t="str">
        <f t="shared" ca="1" si="239"/>
        <v>-2.32207810749384+7.02903075518475i</v>
      </c>
      <c r="BQ171" s="181" t="str">
        <f t="shared" ca="1" si="240"/>
        <v>7.3225337098539+1.08619526913378i</v>
      </c>
      <c r="BR171" s="181" t="str">
        <f t="shared" ca="1" si="241"/>
        <v>-0.181670279601426-7.40042674473201i</v>
      </c>
      <c r="BS171" s="181" t="str">
        <f t="shared" ca="1" si="242"/>
        <v>-7.26041632158934+1.44418659868956i</v>
      </c>
      <c r="BT171" s="181" t="str">
        <f t="shared" ca="1" si="243"/>
        <v>2.66417925465098+6.90662500746368i</v>
      </c>
      <c r="BU171" s="181" t="str">
        <f t="shared" ca="1" si="244"/>
        <v>6.34947008684751-3.80572591115862i</v>
      </c>
      <c r="BV171" s="181" t="str">
        <f t="shared" ca="1" si="245"/>
        <v>-4.83521405199886-5.60535682771294i</v>
      </c>
      <c r="BW171" s="181" t="str">
        <f t="shared" ca="1" si="246"/>
        <v>-4.69619543306819+5.72233069204017i</v>
      </c>
      <c r="BX171" s="181" t="str">
        <f t="shared" ca="1" si="247"/>
        <v>6.44095493444774+3.64875590126946i</v>
      </c>
      <c r="BY171" s="181" t="str">
        <f t="shared" ca="1" si="248"/>
        <v>2.49387979104295-6.96992709305219i</v>
      </c>
      <c r="BZ171" s="181" t="str">
        <f t="shared" ca="1" si="249"/>
        <v>-7.29367173328427-1.2655721005638i</v>
      </c>
      <c r="CA171" s="181" t="str">
        <f t="shared" ca="1" si="250"/>
        <v>2.53202000958768E-12+7.40265628640391i</v>
      </c>
      <c r="CB171" s="181" t="str">
        <f t="shared" ca="1" si="251"/>
        <v>7.2936717332834-1.26557210056879i</v>
      </c>
      <c r="CC171" s="181" t="str">
        <f t="shared" ca="1" si="252"/>
        <v>-2.49387979104079-6.96992709305296i</v>
      </c>
      <c r="CD171" s="181" t="str">
        <f t="shared" ca="1" si="253"/>
        <v>-6.44095493444887+3.64875590126746i</v>
      </c>
      <c r="CE171" s="181" t="str">
        <f t="shared" ca="1" si="254"/>
        <v>4.69619543306632+5.72233069204169i</v>
      </c>
      <c r="CF171" s="181" t="str">
        <f t="shared" ca="1" si="255"/>
        <v>4.83521405200069-5.60535682771137i</v>
      </c>
      <c r="CG171" s="181" t="str">
        <f t="shared" ca="1" si="256"/>
        <v>-6.34947008684627-3.80572591116068i</v>
      </c>
      <c r="CH171" s="181" t="str">
        <f t="shared" ca="1" si="257"/>
        <v>-2.66417925465323+6.90662500746282i</v>
      </c>
      <c r="CI171" s="181" t="str">
        <f t="shared" ca="1" si="258"/>
        <v>7.26041632158887+1.44418659869192i</v>
      </c>
      <c r="CJ171" s="181" t="str">
        <f t="shared" ca="1" si="259"/>
        <v>0.181670279604567-7.40042674473194i</v>
      </c>
      <c r="CK171" s="181" t="str">
        <f t="shared" ca="1" si="260"/>
        <v>-7.32253370985337+1.08619526913734i</v>
      </c>
      <c r="CL171" s="181" t="str">
        <f t="shared" ca="1" si="261"/>
        <v>2.32207810749656+7.02903075518386i</v>
      </c>
      <c r="CM171" s="181" t="str">
        <f t="shared" ca="1" si="262"/>
        <v>6.52855999164066-3.48958801725709i</v>
      </c>
      <c r="CN171" s="181" t="str">
        <f t="shared" ca="1" si="263"/>
        <v>-4.55434800160709-5.83585763833328i</v>
      </c>
      <c r="CO171" s="181" t="str">
        <f t="shared" ca="1" si="264"/>
        <v>-4.97132011878853+5.48500650602747i</v>
      </c>
      <c r="CP171" s="181" t="str">
        <f t="shared" ca="1" si="265"/>
        <v>6.25416055588658+3.96040349406822i</v>
      </c>
      <c r="CQ171" s="181" t="str">
        <f t="shared" ca="1" si="266"/>
        <v>2.83287391630051-6.83916262922439i</v>
      </c>
      <c r="CR171" s="181" t="str">
        <f t="shared" ca="1" si="267"/>
        <v>-7.22278750658715-1.62193117280725i</v>
      </c>
      <c r="CS171" s="181" t="str">
        <f t="shared" ca="1" si="268"/>
        <v>-0.363231127820854+7.3937394627088i</v>
      </c>
      <c r="CT171" s="181" t="str">
        <f t="shared" ca="1" si="269"/>
        <v>7.34698486592467-0.906164154284025i</v>
      </c>
      <c r="CU171" s="181" t="str">
        <f t="shared" ca="1" si="270"/>
        <v>-2.14887769092135-7.08390039202246i</v>
      </c>
      <c r="CV171" s="181" t="str">
        <f t="shared" ca="1" si="271"/>
        <v>-6.61223248841208+3.32831813590936i</v>
      </c>
      <c r="CW171" s="181" t="str">
        <f t="shared" ca="1" si="272"/>
        <v>4.40975720120978+5.94586928220037i</v>
      </c>
      <c r="CX171" s="181" t="str">
        <f t="shared" ca="1" si="273"/>
        <v>5.10443164822666-5.36135222152187i</v>
      </c>
      <c r="CY171" s="181" t="str">
        <f t="shared" ca="1" si="274"/>
        <v>-6.1550837524661-4.11269547800018i</v>
      </c>
      <c r="CZ171" s="181" t="str">
        <f t="shared" ca="1" si="275"/>
        <v>-2.99986216062881+6.76758059515088i</v>
      </c>
      <c r="DA171" s="181" t="str">
        <f t="shared" ca="1" si="276"/>
        <v>7.18080795446892+1.79869875623222i</v>
      </c>
      <c r="DB171" s="181" t="str">
        <f t="shared" ca="1" si="277"/>
        <v>0.544573179188043-7.3825984685031i</v>
      </c>
      <c r="DC171" s="181" t="str">
        <f t="shared" ca="1" si="278"/>
        <v>-7.3670104730332+0.725587200034913i</v>
      </c>
      <c r="DD171" s="181" t="str">
        <f t="shared" ca="1" si="279"/>
        <v>1.97438287078405+7.1345029521467i</v>
      </c>
      <c r="DE171" s="181" t="str">
        <f t="shared" ca="1" si="280"/>
        <v>6.69192202358308-3.16504340016358i</v>
      </c>
      <c r="DF171" s="181" t="str">
        <f t="shared" ca="1" si="281"/>
        <v>-4.26251012795975-6.05229935674665i</v>
      </c>
      <c r="DG171" s="181" t="str">
        <f t="shared" ca="1" si="282"/>
        <v>-5.23446845891199+5.23446845890687i</v>
      </c>
      <c r="DH171" s="181" t="str">
        <f t="shared" ca="1" si="283"/>
        <v>6.05229935674673+4.26251012795965i</v>
      </c>
      <c r="DI171" s="181" t="str">
        <f t="shared" ca="1" si="284"/>
        <v>3.16504340016347-6.69192202358314i</v>
      </c>
      <c r="DJ171" s="181" t="str">
        <f t="shared" ca="1" si="285"/>
        <v>-7.13450295214673-1.97438287078393i</v>
      </c>
      <c r="DK171" s="181" t="str">
        <f t="shared" ca="1" si="286"/>
        <v>-0.725587200034787+7.36701047303321i</v>
      </c>
      <c r="DL171" s="181" t="str">
        <f t="shared" ca="1" si="287"/>
        <v>7.3825984685031-0.54457317918817i</v>
      </c>
      <c r="DM171" s="181" t="str">
        <f t="shared" ca="1" si="288"/>
        <v>-1.79869875623234-7.18080795446889i</v>
      </c>
      <c r="DN171" s="181" t="str">
        <f t="shared" ca="1" si="289"/>
        <v>-6.76758059515083+2.99986216062893i</v>
      </c>
      <c r="DO171" s="181" t="str">
        <f t="shared" ca="1" si="290"/>
        <v>4.11269547800029+6.15508375246604i</v>
      </c>
      <c r="DP171" s="181" t="str">
        <f t="shared" ca="1" si="291"/>
        <v>5.36135222152178-5.10443164822675i</v>
      </c>
      <c r="DQ171" s="181" t="str">
        <f t="shared" ca="1" si="292"/>
        <v>-5.94586928220057-4.4097572012095i</v>
      </c>
      <c r="DR171" s="181" t="str">
        <f t="shared" ca="1" si="293"/>
        <v>-3.32831813590907+6.61223248841223i</v>
      </c>
      <c r="DS171" s="181" t="str">
        <f t="shared" ca="1" si="294"/>
        <v>7.08390039202249+2.14887769092122i</v>
      </c>
      <c r="DT171" s="181" t="str">
        <f t="shared" ca="1" si="295"/>
        <v>0.906164154283692-7.34698486592471i</v>
      </c>
      <c r="DU171" s="181" t="str">
        <f t="shared" ca="1" si="296"/>
        <v>-7.39373946270878+0.363231127821191i</v>
      </c>
      <c r="DV171" s="181" t="str">
        <f t="shared" ca="1" si="297"/>
        <v>1.62193117280738+7.22278750658712i</v>
      </c>
      <c r="DW171" s="181" t="str">
        <f t="shared" ca="1" si="298"/>
        <v>6.83916262922435-2.83287391630063i</v>
      </c>
      <c r="DX171" s="181" t="str">
        <f t="shared" ca="1" si="299"/>
        <v>-3.96040349406833-6.25416055588652i</v>
      </c>
      <c r="DY171" s="181" t="str">
        <f t="shared" ca="1" si="300"/>
        <v>-5.48500650602739+4.97132011878863i</v>
      </c>
      <c r="DZ171" s="181" t="str">
        <f t="shared" ca="1" si="301"/>
        <v>5.83585763833336+4.55434800160699i</v>
      </c>
      <c r="EA171" s="181" t="str">
        <f t="shared" ca="1" si="302"/>
        <v>3.48958801725698-6.52855999164072i</v>
      </c>
      <c r="EB171" s="181" t="str">
        <f t="shared" ca="1" si="303"/>
        <v>-7.0290307551839-2.32207810749644i</v>
      </c>
      <c r="EC171" s="181" t="str">
        <f t="shared" ca="1" si="304"/>
        <v>-1.08619526913721+7.3225337098534i</v>
      </c>
      <c r="ED171" s="181" t="str">
        <f t="shared" ca="1" si="305"/>
        <v>7.40042674473194-0.181670279604694i</v>
      </c>
      <c r="EE171" s="181" t="str">
        <f t="shared" ca="1" si="306"/>
        <v>-1.44418659869204-7.26041632158885i</v>
      </c>
      <c r="EF171" s="181" t="str">
        <f t="shared" ca="1" si="307"/>
        <v>-6.90662500746277+2.66417925465335i</v>
      </c>
      <c r="EG171" s="181" t="str">
        <f t="shared" ca="1" si="308"/>
        <v>3.80572591116079+6.3494700868462i</v>
      </c>
      <c r="EH171" s="181" t="str">
        <f t="shared" ca="1" si="309"/>
        <v>5.60535682771129-4.83521405200078i</v>
      </c>
      <c r="EI171" s="181" t="str">
        <f t="shared" ca="1" si="310"/>
        <v>-5.72233069204177-4.69619543306622i</v>
      </c>
      <c r="EJ171" s="181" t="str">
        <f t="shared" ca="1" si="311"/>
        <v>-3.64875590126726+6.44095493444899i</v>
      </c>
      <c r="EK171" s="181" t="str">
        <f t="shared" ca="1" si="312"/>
        <v>6.96992709305305+2.49387979104057i</v>
      </c>
      <c r="EL171" s="181" t="str">
        <f t="shared" ca="1" si="313"/>
        <v>1.26557210056856-7.29367173328344i</v>
      </c>
      <c r="EM171" s="181" t="str">
        <f t="shared" ca="1" si="314"/>
        <v>-7.40265628640391-2.29982509031105E-12i</v>
      </c>
      <c r="EN171" s="181"/>
      <c r="EO171" s="181"/>
      <c r="EP171" s="181"/>
    </row>
    <row r="172" spans="1:146" ht="16" thickBot="1">
      <c r="A172" s="215">
        <f t="shared" si="181"/>
        <v>1.4062500000000008E-3</v>
      </c>
      <c r="B172" s="214">
        <v>72</v>
      </c>
      <c r="C172" s="188">
        <f t="shared" si="182"/>
        <v>14400</v>
      </c>
      <c r="D172" s="187">
        <f t="shared" si="315"/>
        <v>90477.86842338604</v>
      </c>
      <c r="E172" s="187" t="str">
        <f t="shared" si="316"/>
        <v>90477.868423386i</v>
      </c>
      <c r="F172" s="187" t="e">
        <f t="shared" si="183"/>
        <v>#REF!</v>
      </c>
      <c r="G172" s="187" t="str">
        <f t="shared" si="184"/>
        <v>-4.88455091979713+1.33825692495762i</v>
      </c>
      <c r="H172" s="187" t="e">
        <f t="shared" si="180"/>
        <v>#REF!</v>
      </c>
      <c r="I172" s="187" t="e">
        <f t="shared" si="317"/>
        <v>#REF!</v>
      </c>
      <c r="J172" s="213" t="str">
        <f ca="1">IMPRODUCT(1/N_FFT2,CI100)</f>
        <v>0.0381577463805349-0.000234755373990602i</v>
      </c>
      <c r="K172" s="212" t="e">
        <f t="shared" si="318"/>
        <v>#REF!</v>
      </c>
      <c r="N172" s="204">
        <f t="shared" ca="1" si="185"/>
        <v>22.415210832859728</v>
      </c>
      <c r="O172" s="181">
        <f t="shared" ca="1" si="186"/>
        <v>7.4152108328597297</v>
      </c>
      <c r="P172" s="181" t="str">
        <f t="shared" ca="1" si="187"/>
        <v>-1.44663586920009-7.2727296359554i</v>
      </c>
      <c r="Q172" s="181" t="str">
        <f t="shared" ca="1" si="188"/>
        <v>-6.85076151773507+2.83767833322957i</v>
      </c>
      <c r="R172" s="181" t="str">
        <f t="shared" ca="1" si="189"/>
        <v>4.11967041030139+6.1655224763395i</v>
      </c>
      <c r="S172" s="181" t="str">
        <f t="shared" ca="1" si="190"/>
        <v>5.24334586384309-5.24334586384304i</v>
      </c>
      <c r="T172" s="181" t="str">
        <f t="shared" ca="1" si="191"/>
        <v>-6.1655224763395-4.11967041030138i</v>
      </c>
      <c r="U172" s="181" t="str">
        <f t="shared" ca="1" si="192"/>
        <v>-2.83767833322923+6.85076151773521i</v>
      </c>
      <c r="V172" s="181" t="str">
        <f t="shared" ca="1" si="193"/>
        <v>7.27272963595538+1.44663586920017i</v>
      </c>
      <c r="W172" s="181" t="str">
        <f t="shared" ca="1" si="194"/>
        <v>-2.19838571740109E-13-7.41521083285973i</v>
      </c>
      <c r="X172" s="181" t="str">
        <f t="shared" ca="1" si="195"/>
        <v>-7.27272963595544+1.44663586919989i</v>
      </c>
      <c r="Y172" s="181" t="str">
        <f t="shared" ca="1" si="196"/>
        <v>2.83767833322966+6.85076151773503i</v>
      </c>
      <c r="Z172" s="181" t="str">
        <f t="shared" ca="1" si="197"/>
        <v>6.1655224763397-4.11967041030108i</v>
      </c>
      <c r="AA172" s="181" t="str">
        <f t="shared" ca="1" si="198"/>
        <v>-5.24334586384304-5.24334586384309i</v>
      </c>
      <c r="AB172" s="181" t="str">
        <f t="shared" ca="1" si="199"/>
        <v>-4.11967041030112+6.16552247633967i</v>
      </c>
      <c r="AC172" s="181" t="str">
        <f t="shared" ca="1" si="200"/>
        <v>6.85076151773502+2.8376783332297i</v>
      </c>
      <c r="AD172" s="181" t="str">
        <f t="shared" ca="1" si="201"/>
        <v>1.44663586919994-7.27272963595543i</v>
      </c>
      <c r="AE172" s="181" t="str">
        <f t="shared" ca="1" si="202"/>
        <v>-7.41521083285973-2.97958243318312E-13i</v>
      </c>
      <c r="AF172" s="181" t="str">
        <f t="shared" ca="1" si="203"/>
        <v>1.44663586920011+7.2727296359554i</v>
      </c>
      <c r="AG172" s="181" t="str">
        <f t="shared" ca="1" si="204"/>
        <v>6.85076151773495-2.83767833322986i</v>
      </c>
      <c r="AH172" s="181" t="str">
        <f t="shared" ca="1" si="205"/>
        <v>-4.11967041030126-6.16552247633958i</v>
      </c>
      <c r="AI172" s="181" t="str">
        <f t="shared" ca="1" si="206"/>
        <v>-5.24334586384292+5.24334586384321i</v>
      </c>
      <c r="AJ172" s="181" t="str">
        <f t="shared" ca="1" si="207"/>
        <v>6.16552247633937+4.11967041030157i</v>
      </c>
      <c r="AK172" s="181" t="str">
        <f t="shared" ca="1" si="208"/>
        <v>2.8376783332295-6.8507615177351i</v>
      </c>
      <c r="AL172" s="181" t="str">
        <f t="shared" ca="1" si="209"/>
        <v>-7.27272963595533-1.44663586920043i</v>
      </c>
      <c r="AM172" s="181" t="str">
        <f t="shared" ca="1" si="210"/>
        <v>-7.81196715782032E-14+7.41521083285973i</v>
      </c>
      <c r="AN172" s="181" t="str">
        <f t="shared" ca="1" si="211"/>
        <v>7.27272963595535-1.44663586920033i</v>
      </c>
      <c r="AO172" s="181" t="str">
        <f t="shared" ca="1" si="212"/>
        <v>-2.8376783332294-6.85076151773514i</v>
      </c>
      <c r="AP172" s="181" t="str">
        <f t="shared" ca="1" si="213"/>
        <v>-6.16552247633945+4.11967041030145i</v>
      </c>
      <c r="AQ172" s="181" t="str">
        <f t="shared" ca="1" si="214"/>
        <v>5.24334586384284+5.24334586384328i</v>
      </c>
      <c r="AR172" s="181" t="str">
        <f t="shared" ca="1" si="215"/>
        <v>5.24334586384284+5.24334586384328i</v>
      </c>
      <c r="AS172" s="181" t="str">
        <f t="shared" ca="1" si="216"/>
        <v>-6.85076151773518-2.83767833322929i</v>
      </c>
      <c r="AT172" s="181" t="str">
        <f t="shared" ca="1" si="217"/>
        <v>-1.44663586920021+7.27272963595538i</v>
      </c>
      <c r="AU172" s="181" t="str">
        <f t="shared" ca="1" si="218"/>
        <v>7.41521083285973-1.41718900161907E-13i</v>
      </c>
      <c r="AV172" s="181" t="str">
        <f t="shared" ca="1" si="219"/>
        <v>-1.44663586919982-7.27272963595546i</v>
      </c>
      <c r="AW172" s="181" t="str">
        <f t="shared" ca="1" si="220"/>
        <v>-6.85076151773506+2.8376783332296i</v>
      </c>
      <c r="AX172" s="181" t="str">
        <f t="shared" ca="1" si="221"/>
        <v>4.11967041030102+6.16552247633974i</v>
      </c>
      <c r="AY172" s="181" t="str">
        <f t="shared" ca="1" si="222"/>
        <v>5.24334586384312-5.243345863843i</v>
      </c>
      <c r="AZ172" s="181" t="str">
        <f t="shared" ca="1" si="223"/>
        <v>-6.16552247633962-4.11967041030121i</v>
      </c>
      <c r="BA172" s="181" t="str">
        <f t="shared" ca="1" si="224"/>
        <v>-2.83767833322977+6.85076151773499i</v>
      </c>
      <c r="BB172" s="181" t="str">
        <f t="shared" ca="1" si="225"/>
        <v>7.27272963595542+1.4466358692i</v>
      </c>
      <c r="BC172" s="181" t="str">
        <f t="shared" ca="1" si="226"/>
        <v>3.23389672982335E-13-7.41521083285973i</v>
      </c>
      <c r="BD172" s="181" t="str">
        <f t="shared" ca="1" si="227"/>
        <v>-7.2727296359554+1.44663586920009i</v>
      </c>
      <c r="BE172" s="181" t="str">
        <f t="shared" ca="1" si="228"/>
        <v>2.83767833322976+6.85076151773499i</v>
      </c>
      <c r="BF172" s="181" t="str">
        <f t="shared" ca="1" si="229"/>
        <v>6.16552247633962-4.11967041030119i</v>
      </c>
      <c r="BG172" s="181" t="str">
        <f t="shared" ca="1" si="230"/>
        <v>-5.24334586384315-5.24334586384297i</v>
      </c>
      <c r="BH172" s="181" t="str">
        <f t="shared" ca="1" si="231"/>
        <v>-4.11967041030159+6.16552247633936i</v>
      </c>
      <c r="BI172" s="181" t="str">
        <f t="shared" ca="1" si="232"/>
        <v>6.85076151773509+2.83767833322952i</v>
      </c>
      <c r="BJ172" s="181" t="str">
        <f t="shared" ca="1" si="233"/>
        <v>1.44663586919983-7.27272963595545i</v>
      </c>
      <c r="BK172" s="181" t="str">
        <f t="shared" ca="1" si="234"/>
        <v>-7.41521083285973-1.56239343156406E-13i</v>
      </c>
      <c r="BL172" s="181" t="str">
        <f t="shared" ca="1" si="235"/>
        <v>1.44663586920025+7.27272963595537i</v>
      </c>
      <c r="BM172" s="181" t="str">
        <f t="shared" ca="1" si="236"/>
        <v>6.85076151773517-2.83767833322933i</v>
      </c>
      <c r="BN172" s="181" t="str">
        <f t="shared" ca="1" si="237"/>
        <v>-4.11967041030142-6.16552247633947i</v>
      </c>
      <c r="BO172" s="181" t="str">
        <f t="shared" ca="1" si="238"/>
        <v>-5.2433458638433+5.24334586384282i</v>
      </c>
      <c r="BP172" s="181" t="str">
        <f t="shared" ca="1" si="239"/>
        <v>6.16552247633944+4.11967041030145i</v>
      </c>
      <c r="BQ172" s="181" t="str">
        <f t="shared" ca="1" si="240"/>
        <v>2.83767833322937-6.85076151773515i</v>
      </c>
      <c r="BR172" s="181" t="str">
        <f t="shared" ca="1" si="241"/>
        <v>-7.27272963595536-1.44663586920029i</v>
      </c>
      <c r="BS172" s="181" t="str">
        <f t="shared" ca="1" si="242"/>
        <v>1.16287470497884E-13+7.41521083285973i</v>
      </c>
      <c r="BT172" s="181" t="str">
        <f t="shared" ca="1" si="243"/>
        <v>7.27272963595503-1.44663586920197i</v>
      </c>
      <c r="BU172" s="181" t="str">
        <f t="shared" ca="1" si="244"/>
        <v>-2.83767833322948-6.85076151773511i</v>
      </c>
      <c r="BV172" s="181" t="str">
        <f t="shared" ca="1" si="245"/>
        <v>-6.16552247634061+4.11967041029973i</v>
      </c>
      <c r="BW172" s="181" t="str">
        <f t="shared" ca="1" si="246"/>
        <v>5.24334586384555+5.24334586384057i</v>
      </c>
      <c r="BX172" s="181" t="str">
        <f t="shared" ca="1" si="247"/>
        <v>4.1196704103-6.16552247634042i</v>
      </c>
      <c r="BY172" s="181" t="str">
        <f t="shared" ca="1" si="248"/>
        <v>-6.85076151773497-2.8376783332298i</v>
      </c>
      <c r="BZ172" s="181" t="str">
        <f t="shared" ca="1" si="249"/>
        <v>-1.4466358692023+7.27272963595496i</v>
      </c>
      <c r="CA172" s="181" t="str">
        <f t="shared" ca="1" si="250"/>
        <v>7.41521083285973-3.3393558313463E-12i</v>
      </c>
      <c r="CB172" s="181" t="str">
        <f t="shared" ca="1" si="251"/>
        <v>-1.44663586920141-7.27272963595514i</v>
      </c>
      <c r="CC172" s="181" t="str">
        <f t="shared" ca="1" si="252"/>
        <v>-6.85076151773529+2.83767833322905i</v>
      </c>
      <c r="CD172" s="181" t="str">
        <f t="shared" ca="1" si="253"/>
        <v>4.11967041029933+6.16552247634087i</v>
      </c>
      <c r="CE172" s="181" t="str">
        <f t="shared" ca="1" si="254"/>
        <v>5.2433458638409-5.24334586384522i</v>
      </c>
      <c r="CF172" s="181" t="str">
        <f t="shared" ca="1" si="255"/>
        <v>-6.1655224763401-4.11967041030047i</v>
      </c>
      <c r="CG172" s="181" t="str">
        <f t="shared" ca="1" si="256"/>
        <v>-2.83767833323032+6.85076151773476i</v>
      </c>
      <c r="CH172" s="181" t="str">
        <f t="shared" ca="1" si="257"/>
        <v>7.27272963595487+1.44663586920275i</v>
      </c>
      <c r="CI172" s="181" t="str">
        <f t="shared" ca="1" si="258"/>
        <v>-2.7688707743737E-12-7.41521083285973i</v>
      </c>
      <c r="CJ172" s="181" t="str">
        <f t="shared" ca="1" si="259"/>
        <v>-7.27272963595523+1.44663586920095i</v>
      </c>
      <c r="CK172" s="181" t="str">
        <f t="shared" ca="1" si="260"/>
        <v>2.83767833322853+6.8507615177355i</v>
      </c>
      <c r="CL172" s="181" t="str">
        <f t="shared" ca="1" si="261"/>
        <v>6.16552247634112-4.11967041029895i</v>
      </c>
      <c r="CM172" s="181" t="str">
        <f t="shared" ca="1" si="262"/>
        <v>-5.24334586384482-5.24334586384131i</v>
      </c>
      <c r="CN172" s="181" t="str">
        <f t="shared" ca="1" si="263"/>
        <v>-4.11967041030078+6.1655224763399i</v>
      </c>
      <c r="CO172" s="181" t="str">
        <f t="shared" ca="1" si="264"/>
        <v>6.85076151773458+2.83767833323075i</v>
      </c>
      <c r="CP172" s="181" t="str">
        <f t="shared" ca="1" si="265"/>
        <v>1.44663586920331-7.27272963595476i</v>
      </c>
      <c r="CQ172" s="181" t="str">
        <f t="shared" ca="1" si="266"/>
        <v>-7.41521083285973+2.30376220122945E-12i</v>
      </c>
      <c r="CR172" s="181" t="str">
        <f t="shared" ca="1" si="267"/>
        <v>1.44663586920039+7.27272963595534i</v>
      </c>
      <c r="CS172" s="181" t="str">
        <f t="shared" ca="1" si="268"/>
        <v>6.85076151773572-2.837678333228i</v>
      </c>
      <c r="CT172" s="181" t="str">
        <f t="shared" ca="1" si="269"/>
        <v>-4.11967041029847-6.16552247634144i</v>
      </c>
      <c r="CU172" s="181" t="str">
        <f t="shared" ca="1" si="270"/>
        <v>-5.24334586384171+5.24334586384441i</v>
      </c>
      <c r="CV172" s="181" t="str">
        <f t="shared" ca="1" si="271"/>
        <v>6.16552247633959+4.11967041030125i</v>
      </c>
      <c r="CW172" s="181" t="str">
        <f t="shared" ca="1" si="272"/>
        <v>2.83767833323128-6.85076151773436i</v>
      </c>
      <c r="CX172" s="181" t="str">
        <f t="shared" ca="1" si="273"/>
        <v>-7.27272963595465-1.44663586920387i</v>
      </c>
      <c r="CY172" s="181" t="str">
        <f t="shared" ca="1" si="274"/>
        <v>1.73327714425685E-12+7.41521083285973i</v>
      </c>
      <c r="CZ172" s="181" t="str">
        <f t="shared" ca="1" si="275"/>
        <v>7.27272963595545-1.44663586919983i</v>
      </c>
      <c r="DA172" s="181" t="str">
        <f t="shared" ca="1" si="276"/>
        <v>-2.83767833322767-6.85076151773586i</v>
      </c>
      <c r="DB172" s="181" t="str">
        <f t="shared" ca="1" si="277"/>
        <v>-6.16552247633766+4.11967041030413i</v>
      </c>
      <c r="DC172" s="181" t="str">
        <f t="shared" ca="1" si="278"/>
        <v>5.24334586384416+5.24334586384196i</v>
      </c>
      <c r="DD172" s="181" t="str">
        <f t="shared" ca="1" si="279"/>
        <v>4.11967041030173-6.16552247633927i</v>
      </c>
      <c r="DE172" s="181" t="str">
        <f t="shared" ca="1" si="280"/>
        <v>-6.85076151773414-2.83767833323181i</v>
      </c>
      <c r="DF172" s="181" t="str">
        <f t="shared" ca="1" si="281"/>
        <v>-1.44663586919699+7.27272963595601i</v>
      </c>
      <c r="DG172" s="181" t="str">
        <f t="shared" ca="1" si="282"/>
        <v>7.41521083285973-1.16279208728425E-12i</v>
      </c>
      <c r="DH172" s="181" t="str">
        <f t="shared" ca="1" si="283"/>
        <v>-1.44663586919948-7.27272963595552i</v>
      </c>
      <c r="DI172" s="181" t="str">
        <f t="shared" ca="1" si="284"/>
        <v>-6.85076151773608+2.83767833322714i</v>
      </c>
      <c r="DJ172" s="181" t="str">
        <f t="shared" ca="1" si="285"/>
        <v>4.11967041030383+6.16552247633786i</v>
      </c>
      <c r="DK172" s="181" t="str">
        <f t="shared" ca="1" si="286"/>
        <v>5.24334586384237-5.24334586384376i</v>
      </c>
      <c r="DL172" s="181" t="str">
        <f t="shared" ca="1" si="287"/>
        <v>-6.16552247633895-4.1196704103022i</v>
      </c>
      <c r="DM172" s="181" t="str">
        <f t="shared" ca="1" si="288"/>
        <v>-2.83767833323214+6.85076151773401i</v>
      </c>
      <c r="DN172" s="181" t="str">
        <f t="shared" ca="1" si="289"/>
        <v>7.2727296359559+1.44663586919755i</v>
      </c>
      <c r="DO172" s="181" t="str">
        <f t="shared" ca="1" si="290"/>
        <v>-8.0305999796837E-13-7.41521083285973i</v>
      </c>
      <c r="DP172" s="181" t="str">
        <f t="shared" ca="1" si="291"/>
        <v>-7.27272963595564+1.44663586919892i</v>
      </c>
      <c r="DQ172" s="181" t="str">
        <f t="shared" ca="1" si="292"/>
        <v>2.83767833322662+6.8507615177363i</v>
      </c>
      <c r="DR172" s="181" t="str">
        <f t="shared" ca="1" si="293"/>
        <v>6.16552247633818-4.11967041030336i</v>
      </c>
      <c r="DS172" s="181" t="str">
        <f t="shared" ca="1" si="294"/>
        <v>-5.24334586384335-5.24334586384277i</v>
      </c>
      <c r="DT172" s="181" t="str">
        <f t="shared" ca="1" si="295"/>
        <v>-4.1196704103025+6.16552247633875i</v>
      </c>
      <c r="DU172" s="181" t="str">
        <f t="shared" ca="1" si="296"/>
        <v>6.85076151773379+2.83767833323267i</v>
      </c>
      <c r="DV172" s="181" t="str">
        <f t="shared" ca="1" si="297"/>
        <v>1.44663586919811-7.27272963595579i</v>
      </c>
      <c r="DW172" s="181" t="str">
        <f t="shared" ca="1" si="298"/>
        <v>-7.41521083285973+2.32574940995769E-13i</v>
      </c>
      <c r="DX172" s="181" t="str">
        <f t="shared" ca="1" si="299"/>
        <v>1.44663586919836+7.27272963595575i</v>
      </c>
      <c r="DY172" s="181" t="str">
        <f t="shared" ca="1" si="300"/>
        <v>6.85076151773644-2.83767833322628i</v>
      </c>
      <c r="DZ172" s="181" t="str">
        <f t="shared" ca="1" si="301"/>
        <v>-4.11967041030288-6.1655224763385i</v>
      </c>
      <c r="EA172" s="181" t="str">
        <f t="shared" ca="1" si="302"/>
        <v>-5.24334586384318+5.24334586384295i</v>
      </c>
      <c r="EB172" s="181" t="str">
        <f t="shared" ca="1" si="303"/>
        <v>6.16552247633844+4.11967041030297i</v>
      </c>
      <c r="EC172" s="181" t="str">
        <f t="shared" ca="1" si="304"/>
        <v>2.83767833322638-6.85076151773639i</v>
      </c>
      <c r="ED172" s="181" t="str">
        <f t="shared" ca="1" si="305"/>
        <v>-7.27272963595572-1.44663586919846i</v>
      </c>
      <c r="EE172" s="181" t="str">
        <f t="shared" ca="1" si="306"/>
        <v>-3.37910115976834E-13+7.41521083285973i</v>
      </c>
      <c r="EF172" s="181" t="str">
        <f t="shared" ca="1" si="307"/>
        <v>7.27272963595586-1.4466358691978i</v>
      </c>
      <c r="EG172" s="181" t="str">
        <f t="shared" ca="1" si="308"/>
        <v>-2.83767833323257-6.85076151773383i</v>
      </c>
      <c r="EH172" s="181" t="str">
        <f t="shared" ca="1" si="309"/>
        <v>-6.16552247633881+4.11967041030241i</v>
      </c>
      <c r="EI172" s="181" t="str">
        <f t="shared" ca="1" si="310"/>
        <v>5.24334586384269+5.24334586384343i</v>
      </c>
      <c r="EJ172" s="181" t="str">
        <f t="shared" ca="1" si="311"/>
        <v>4.11967041030345-6.16552247633812i</v>
      </c>
      <c r="EK172" s="181" t="str">
        <f t="shared" ca="1" si="312"/>
        <v>-6.85076151773626-2.83767833322671i</v>
      </c>
      <c r="EL172" s="181" t="str">
        <f t="shared" ca="1" si="313"/>
        <v>-1.44663586919903+7.27272963595561i</v>
      </c>
      <c r="EM172" s="181" t="str">
        <f t="shared" ca="1" si="314"/>
        <v>7.41521083285973+9.08395172949438E-13i</v>
      </c>
      <c r="EN172" s="181"/>
      <c r="EO172" s="181"/>
      <c r="EP172" s="181"/>
    </row>
    <row r="173" spans="1:146" ht="16" thickBot="1">
      <c r="A173" s="215">
        <f t="shared" si="181"/>
        <v>1.4257812500000008E-3</v>
      </c>
      <c r="B173" s="214">
        <v>73</v>
      </c>
      <c r="C173" s="188">
        <f t="shared" si="182"/>
        <v>14600</v>
      </c>
      <c r="D173" s="187">
        <f t="shared" si="315"/>
        <v>91734.505484821959</v>
      </c>
      <c r="E173" s="187" t="str">
        <f t="shared" si="316"/>
        <v>91734.505484822i</v>
      </c>
      <c r="F173" s="187" t="e">
        <f t="shared" si="183"/>
        <v>#REF!</v>
      </c>
      <c r="G173" s="187" t="str">
        <f t="shared" si="184"/>
        <v>-4.86711986546085+1.38118109903531i</v>
      </c>
      <c r="H173" s="187" t="e">
        <f t="shared" si="180"/>
        <v>#REF!</v>
      </c>
      <c r="I173" s="187" t="e">
        <f t="shared" si="317"/>
        <v>#REF!</v>
      </c>
      <c r="J173" s="213" t="str">
        <f ca="1">IMPRODUCT(1/N_FFT2,CJ100)</f>
        <v>-0.010413731650889-0.00445491956470621i</v>
      </c>
      <c r="K173" s="212" t="e">
        <f t="shared" si="318"/>
        <v>#REF!</v>
      </c>
      <c r="N173" s="204">
        <f t="shared" ca="1" si="185"/>
        <v>22.424963168588118</v>
      </c>
      <c r="O173" s="181">
        <f t="shared" ca="1" si="186"/>
        <v>7.4249631685881177</v>
      </c>
      <c r="P173" s="181" t="str">
        <f t="shared" ca="1" si="187"/>
        <v>-1.62681863835675-7.24455237904904i</v>
      </c>
      <c r="Q173" s="181" t="str">
        <f t="shared" ca="1" si="188"/>
        <v>-6.71208720623957+3.17458082126211i</v>
      </c>
      <c r="R173" s="181" t="str">
        <f t="shared" ca="1" si="189"/>
        <v>4.56807190021305+5.85344318921555i</v>
      </c>
      <c r="S173" s="181" t="str">
        <f t="shared" ca="1" si="190"/>
        <v>4.7103467693147-5.73957414515194i</v>
      </c>
      <c r="T173" s="181" t="str">
        <f t="shared" ca="1" si="191"/>
        <v>-6.63215753766458-3.33834756286535i</v>
      </c>
      <c r="U173" s="181" t="str">
        <f t="shared" ca="1" si="192"/>
        <v>-1.80411888647846+7.20244632734892i</v>
      </c>
      <c r="V173" s="181" t="str">
        <f t="shared" ca="1" si="193"/>
        <v>7.42272690850037+0.182217717894551i</v>
      </c>
      <c r="W173" s="181" t="str">
        <f t="shared" ca="1" si="194"/>
        <v>-1.44853845551752-7.2822945832874i</v>
      </c>
      <c r="X173" s="181" t="str">
        <f t="shared" ca="1" si="195"/>
        <v>-6.78797376446254+3.00890183087757i</v>
      </c>
      <c r="Y173" s="181" t="str">
        <f t="shared" ca="1" si="196"/>
        <v>4.42304539540994+5.96378633797632i</v>
      </c>
      <c r="Z173" s="181" t="str">
        <f t="shared" ca="1" si="197"/>
        <v>4.84978430165388-5.62224779623966i</v>
      </c>
      <c r="AA173" s="181" t="str">
        <f t="shared" ca="1" si="198"/>
        <v>-6.54823290538103-3.50010340872598i</v>
      </c>
      <c r="AB173" s="181" t="str">
        <f t="shared" ca="1" si="199"/>
        <v>-1.98033240084354+7.15600179129794i</v>
      </c>
      <c r="AC173" s="181" t="str">
        <f t="shared" ca="1" si="200"/>
        <v>7.41601947527657+0.364325674649401i</v>
      </c>
      <c r="AD173" s="181" t="str">
        <f t="shared" ca="1" si="201"/>
        <v>-1.26938572727724-7.31565020557127i</v>
      </c>
      <c r="AE173" s="181" t="str">
        <f t="shared" ca="1" si="202"/>
        <v>-6.85977150110861+2.84141039053993i</v>
      </c>
      <c r="AF173" s="181" t="str">
        <f t="shared" ca="1" si="203"/>
        <v>4.27535461344889+6.07053712484747i</v>
      </c>
      <c r="AG173" s="181" t="str">
        <f t="shared" ca="1" si="204"/>
        <v>4.98630050527475-5.50153481548439i</v>
      </c>
      <c r="AH173" s="181" t="str">
        <f t="shared" ca="1" si="205"/>
        <v>-6.46036386244965-3.65975092317015i</v>
      </c>
      <c r="AI173" s="181" t="str">
        <f t="shared" ca="1" si="206"/>
        <v>-2.15535303701971+7.10524674734804i</v>
      </c>
      <c r="AJ173" s="181" t="str">
        <f t="shared" ca="1" si="207"/>
        <v>7.4048449092237+0.546214175240857i</v>
      </c>
      <c r="AK173" s="181" t="str">
        <f t="shared" ca="1" si="208"/>
        <v>-1.08946836854027-7.34459915372107i</v>
      </c>
      <c r="AL173" s="181" t="str">
        <f t="shared" ca="1" si="209"/>
        <v>-6.92743716790579+2.67220739083019i</v>
      </c>
      <c r="AM173" s="181" t="str">
        <f t="shared" ca="1" si="210"/>
        <v>4.12508851773448+6.17363124714663i</v>
      </c>
      <c r="AN173" s="181" t="str">
        <f t="shared" ca="1" si="211"/>
        <v>5.11981314792104-5.37750791587191i</v>
      </c>
      <c r="AO173" s="181" t="str">
        <f t="shared" ca="1" si="212"/>
        <v>-6.36860333789647-3.81719394050447i</v>
      </c>
      <c r="AP173" s="181" t="str">
        <f t="shared" ca="1" si="213"/>
        <v>-2.32907536912025+7.05021176843983i</v>
      </c>
      <c r="AQ173" s="181" t="str">
        <f t="shared" ca="1" si="214"/>
        <v>7.38920994148249+0.727773656837411i</v>
      </c>
      <c r="AR173" s="181" t="str">
        <f t="shared" ca="1" si="215"/>
        <v>7.38920994148249+0.727773656837411i</v>
      </c>
      <c r="AS173" s="181" t="str">
        <f t="shared" ca="1" si="216"/>
        <v>-6.99093000558658+2.5013947533085i</v>
      </c>
      <c r="AT173" s="181" t="str">
        <f t="shared" ca="1" si="217"/>
        <v>3.97233762294404+6.27300660482941i</v>
      </c>
      <c r="AU173" s="181" t="str">
        <f t="shared" ca="1" si="218"/>
        <v>5.25024180656915-5.25024180656888i</v>
      </c>
      <c r="AV173" s="181" t="str">
        <f t="shared" ca="1" si="219"/>
        <v>-6.2730066048296-3.97233762294374i</v>
      </c>
      <c r="AW173" s="181" t="str">
        <f t="shared" ca="1" si="220"/>
        <v>-2.50139475330817+6.9909300055867i</v>
      </c>
      <c r="AX173" s="181" t="str">
        <f t="shared" ca="1" si="221"/>
        <v>7.36912398997288+0.908894754796293i</v>
      </c>
      <c r="AY173" s="181" t="str">
        <f t="shared" ca="1" si="222"/>
        <v>-0.727773656837023-7.38920994148253i</v>
      </c>
      <c r="AZ173" s="181" t="str">
        <f t="shared" ca="1" si="223"/>
        <v>-7.0502117684397+2.32907536912063i</v>
      </c>
      <c r="BA173" s="181" t="str">
        <f t="shared" ca="1" si="224"/>
        <v>3.81719394050472+6.36860333789632i</v>
      </c>
      <c r="BB173" s="181" t="str">
        <f t="shared" ca="1" si="225"/>
        <v>5.37750791587217-5.11981314792075i</v>
      </c>
      <c r="BC173" s="181" t="str">
        <f t="shared" ca="1" si="226"/>
        <v>-6.17363124714682-4.12508851773419i</v>
      </c>
      <c r="BD173" s="181" t="str">
        <f t="shared" ca="1" si="227"/>
        <v>-2.67220739082992+6.92743716790589i</v>
      </c>
      <c r="BE173" s="181" t="str">
        <f t="shared" ca="1" si="228"/>
        <v>7.34459915372101+1.08946836854066i</v>
      </c>
      <c r="BF173" s="181" t="str">
        <f t="shared" ca="1" si="229"/>
        <v>-0.546214175240468-7.40484490922372i</v>
      </c>
      <c r="BG173" s="181" t="str">
        <f t="shared" ca="1" si="230"/>
        <v>-7.10524674734793+2.15535303702009i</v>
      </c>
      <c r="BH173" s="181" t="str">
        <f t="shared" ca="1" si="231"/>
        <v>3.65975092316976+6.46036386244987i</v>
      </c>
      <c r="BI173" s="181" t="str">
        <f t="shared" ca="1" si="232"/>
        <v>5.50153481548465-4.98630050527446i</v>
      </c>
      <c r="BJ173" s="181" t="str">
        <f t="shared" ca="1" si="233"/>
        <v>-6.07053712484769-4.27535461344858i</v>
      </c>
      <c r="BK173" s="181" t="str">
        <f t="shared" ca="1" si="234"/>
        <v>-2.84141039053965+6.85977150110872i</v>
      </c>
      <c r="BL173" s="181" t="str">
        <f t="shared" ca="1" si="235"/>
        <v>7.3156502055712+1.26938572727765i</v>
      </c>
      <c r="BM173" s="181" t="str">
        <f t="shared" ca="1" si="236"/>
        <v>-0.364325674649012-7.41601947527659i</v>
      </c>
      <c r="BN173" s="181" t="str">
        <f t="shared" ca="1" si="237"/>
        <v>-7.15600179129784+1.9803324008439i</v>
      </c>
      <c r="BO173" s="181" t="str">
        <f t="shared" ca="1" si="238"/>
        <v>3.50010340872559+6.54823290538124i</v>
      </c>
      <c r="BP173" s="181" t="str">
        <f t="shared" ca="1" si="239"/>
        <v>5.62224779623992-4.84978430165358i</v>
      </c>
      <c r="BQ173" s="181" t="str">
        <f t="shared" ca="1" si="240"/>
        <v>-5.96378633797654-4.42304539540964i</v>
      </c>
      <c r="BR173" s="181" t="str">
        <f t="shared" ca="1" si="241"/>
        <v>-3.00890183087721+6.7879737644627i</v>
      </c>
      <c r="BS173" s="181" t="str">
        <f t="shared" ca="1" si="242"/>
        <v>7.28229458328732+1.44853845551792i</v>
      </c>
      <c r="BT173" s="181" t="str">
        <f t="shared" ca="1" si="243"/>
        <v>-0.182217717891208-7.42272690850045i</v>
      </c>
      <c r="BU173" s="181" t="str">
        <f t="shared" ca="1" si="244"/>
        <v>-7.20244632734864+1.80411888647955i</v>
      </c>
      <c r="BV173" s="181" t="str">
        <f t="shared" ca="1" si="245"/>
        <v>3.33834756286332+6.6321575376656i</v>
      </c>
      <c r="BW173" s="181" t="str">
        <f t="shared" ca="1" si="246"/>
        <v>5.7395741451507-4.71034676931621i</v>
      </c>
      <c r="BX173" s="181" t="str">
        <f t="shared" ca="1" si="247"/>
        <v>-5.85344318921482-4.56807190021399i</v>
      </c>
      <c r="BY173" s="181" t="str">
        <f t="shared" ca="1" si="248"/>
        <v>-3.17458082125935+6.71208720624087i</v>
      </c>
      <c r="BZ173" s="181" t="str">
        <f t="shared" ca="1" si="249"/>
        <v>7.244552379049+1.62681863835694i</v>
      </c>
      <c r="CA173" s="181" t="str">
        <f t="shared" ca="1" si="250"/>
        <v>3.34372470524136E-12-7.42496316858812i</v>
      </c>
      <c r="CB173" s="181" t="str">
        <f t="shared" ca="1" si="251"/>
        <v>-7.24455237904885+1.62681863835762i</v>
      </c>
      <c r="CC173" s="181" t="str">
        <f t="shared" ca="1" si="252"/>
        <v>3.17458082125998+6.71208720624057i</v>
      </c>
      <c r="CD173" s="181" t="str">
        <f t="shared" ca="1" si="253"/>
        <v>5.85344318921439-4.56807190021454i</v>
      </c>
      <c r="CE173" s="181" t="str">
        <f t="shared" ca="1" si="254"/>
        <v>-5.73957414515115-4.71034676931568i</v>
      </c>
      <c r="CF173" s="181" t="str">
        <f t="shared" ca="1" si="255"/>
        <v>-3.33834756286269+6.63215753766592i</v>
      </c>
      <c r="CG173" s="181" t="str">
        <f t="shared" ca="1" si="256"/>
        <v>7.20244632734881+1.80411888647887i</v>
      </c>
      <c r="CH173" s="181" t="str">
        <f t="shared" ca="1" si="257"/>
        <v>0.182217717897894-7.42272690850028i</v>
      </c>
      <c r="CI173" s="181" t="str">
        <f t="shared" ca="1" si="258"/>
        <v>-7.28229458328718+1.44853845551861i</v>
      </c>
      <c r="CJ173" s="181" t="str">
        <f t="shared" ca="1" si="259"/>
        <v>3.00890183087524+6.78797376446357i</v>
      </c>
      <c r="CK173" s="181" t="str">
        <f t="shared" ca="1" si="260"/>
        <v>5.96378633797518-4.42304539541148i</v>
      </c>
      <c r="CL173" s="181" t="str">
        <f t="shared" ca="1" si="261"/>
        <v>-5.62224779623885-4.84978430165481i</v>
      </c>
      <c r="CM173" s="181" t="str">
        <f t="shared" ca="1" si="262"/>
        <v>-3.50010340872311+6.54823290538256i</v>
      </c>
      <c r="CN173" s="181" t="str">
        <f t="shared" ca="1" si="263"/>
        <v>7.15600179129783+1.98033240084394i</v>
      </c>
      <c r="CO173" s="181" t="str">
        <f t="shared" ca="1" si="264"/>
        <v>0.36432567465274-7.41601947527641i</v>
      </c>
      <c r="CP173" s="181" t="str">
        <f t="shared" ca="1" si="265"/>
        <v>-7.31565020557107+1.26938572727834i</v>
      </c>
      <c r="CQ173" s="181" t="str">
        <f t="shared" ca="1" si="266"/>
        <v>2.84141039053757+6.85977150110958i</v>
      </c>
      <c r="CR173" s="181" t="str">
        <f t="shared" ca="1" si="267"/>
        <v>6.07053712484637-4.27535461345045i</v>
      </c>
      <c r="CS173" s="181" t="str">
        <f t="shared" ca="1" si="268"/>
        <v>-5.50153481548356-4.98630050527566i</v>
      </c>
      <c r="CT173" s="181" t="str">
        <f t="shared" ca="1" si="269"/>
        <v>-3.65975092316732+6.46036386245125i</v>
      </c>
      <c r="CU173" s="181" t="str">
        <f t="shared" ca="1" si="270"/>
        <v>7.10524674734792+2.15535303702014i</v>
      </c>
      <c r="CV173" s="181" t="str">
        <f t="shared" ca="1" si="271"/>
        <v>0.546214175244191-7.40484490922344i</v>
      </c>
      <c r="CW173" s="181" t="str">
        <f t="shared" ca="1" si="272"/>
        <v>-7.34459915372091+1.08946836854135i</v>
      </c>
      <c r="CX173" s="181" t="str">
        <f t="shared" ca="1" si="273"/>
        <v>2.67220739082782+6.92743716790671i</v>
      </c>
      <c r="CY173" s="181" t="str">
        <f t="shared" ca="1" si="274"/>
        <v>6.17363124714556-4.12508851773608i</v>
      </c>
      <c r="CZ173" s="181" t="str">
        <f t="shared" ca="1" si="275"/>
        <v>-5.37750791587105-5.11981314792193i</v>
      </c>
      <c r="DA173" s="181" t="str">
        <f t="shared" ca="1" si="276"/>
        <v>-3.81719394050231+6.36860333789776i</v>
      </c>
      <c r="DB173" s="181" t="str">
        <f t="shared" ca="1" si="277"/>
        <v>7.05021176843969+2.32907536912067i</v>
      </c>
      <c r="DC173" s="181" t="str">
        <f t="shared" ca="1" si="278"/>
        <v>0.727773656840739-7.38920994148216i</v>
      </c>
      <c r="DD173" s="181" t="str">
        <f t="shared" ca="1" si="279"/>
        <v>-7.3691239899728+0.908894754796991i</v>
      </c>
      <c r="DE173" s="181" t="str">
        <f t="shared" ca="1" si="280"/>
        <v>2.50139475330609+6.99093000558744i</v>
      </c>
      <c r="DF173" s="181" t="str">
        <f t="shared" ca="1" si="281"/>
        <v>6.27300660482841-3.97233762294563i</v>
      </c>
      <c r="DG173" s="181" t="str">
        <f t="shared" ca="1" si="282"/>
        <v>-5.25024180656801-5.25024180657003i</v>
      </c>
      <c r="DH173" s="181" t="str">
        <f t="shared" ca="1" si="283"/>
        <v>-3.97233762294162+6.27300660483094i</v>
      </c>
      <c r="DI173" s="181" t="str">
        <f t="shared" ca="1" si="284"/>
        <v>6.99093000558655+2.50139475330859i</v>
      </c>
      <c r="DJ173" s="181" t="str">
        <f t="shared" ca="1" si="285"/>
        <v>0.908894754799612-7.36912398997247i</v>
      </c>
      <c r="DK173" s="181" t="str">
        <f t="shared" ca="1" si="286"/>
        <v>-7.38920994148241+0.727773656838107i</v>
      </c>
      <c r="DL173" s="181" t="str">
        <f t="shared" ca="1" si="287"/>
        <v>2.32907536911816+7.05021176844052i</v>
      </c>
      <c r="DM173" s="181" t="str">
        <f t="shared" ca="1" si="288"/>
        <v>6.36860333789533-3.81719394050638i</v>
      </c>
      <c r="DN173" s="181" t="str">
        <f t="shared" ca="1" si="289"/>
        <v>-5.11981314791986-5.37750791587303i</v>
      </c>
      <c r="DO173" s="181" t="str">
        <f t="shared" ca="1" si="290"/>
        <v>-4.12508851773214+6.1736312471482i</v>
      </c>
      <c r="DP173" s="181" t="str">
        <f t="shared" ca="1" si="291"/>
        <v>6.92743716790575+2.67220739083028i</v>
      </c>
      <c r="DQ173" s="181" t="str">
        <f t="shared" ca="1" si="292"/>
        <v>1.08946836854396-7.34459915372052i</v>
      </c>
      <c r="DR173" s="181" t="str">
        <f t="shared" ca="1" si="293"/>
        <v>-7.40484490922364+0.546214175241553i</v>
      </c>
      <c r="DS173" s="181" t="str">
        <f t="shared" ca="1" si="294"/>
        <v>2.1553530370176+7.10524674734869i</v>
      </c>
      <c r="DT173" s="181" t="str">
        <f t="shared" ca="1" si="295"/>
        <v>6.46036386244892-3.65975092317145i</v>
      </c>
      <c r="DU173" s="181" t="str">
        <f t="shared" ca="1" si="296"/>
        <v>-4.98630050527355-5.50153481548548i</v>
      </c>
      <c r="DV173" s="181" t="str">
        <f t="shared" ca="1" si="297"/>
        <v>-4.27535461344657+6.07053712484911i</v>
      </c>
      <c r="DW173" s="181" t="str">
        <f t="shared" ca="1" si="298"/>
        <v>6.85977150110857+2.84141039054001i</v>
      </c>
      <c r="DX173" s="181" t="str">
        <f t="shared" ca="1" si="299"/>
        <v>1.26938572728095-7.31565020557063i</v>
      </c>
      <c r="DY173" s="181" t="str">
        <f t="shared" ca="1" si="300"/>
        <v>-7.41601947527654+0.364325674650099i</v>
      </c>
      <c r="DZ173" s="181" t="str">
        <f t="shared" ca="1" si="301"/>
        <v>1.98033240084139+7.15600179129854i</v>
      </c>
      <c r="EA173" s="181" t="str">
        <f t="shared" ca="1" si="302"/>
        <v>6.54823290538032-3.50010340872729i</v>
      </c>
      <c r="EB173" s="181" t="str">
        <f t="shared" ca="1" si="303"/>
        <v>-4.84978430165265-5.62224779624072i</v>
      </c>
      <c r="EC173" s="181" t="str">
        <f t="shared" ca="1" si="304"/>
        <v>-4.42304539540767+5.96378633797801i</v>
      </c>
      <c r="ED173" s="181" t="str">
        <f t="shared" ca="1" si="305"/>
        <v>6.7879737644625+3.00890183087766i</v>
      </c>
      <c r="EE173" s="181" t="str">
        <f t="shared" ca="1" si="306"/>
        <v>1.44853845552121-7.28229458328667i</v>
      </c>
      <c r="EF173" s="181" t="str">
        <f t="shared" ca="1" si="307"/>
        <v>-7.42272690850035+0.182217717895249i</v>
      </c>
      <c r="EG173" s="181" t="str">
        <f t="shared" ca="1" si="308"/>
        <v>1.8041188864763+7.20244632734945i</v>
      </c>
      <c r="EH173" s="181" t="str">
        <f t="shared" ca="1" si="309"/>
        <v>6.63215753766374-3.33834756286702i</v>
      </c>
      <c r="EI173" s="181" t="str">
        <f t="shared" ca="1" si="310"/>
        <v>-4.71034676931355-5.73957414515289i</v>
      </c>
      <c r="EJ173" s="181" t="str">
        <f t="shared" ca="1" si="311"/>
        <v>-4.56807190021089+5.85344318921725i</v>
      </c>
      <c r="EK173" s="181" t="str">
        <f t="shared" ca="1" si="312"/>
        <v>6.7120872062394+3.17458082126247i</v>
      </c>
      <c r="EL173" s="181" t="str">
        <f t="shared" ca="1" si="313"/>
        <v>1.6268186383602-7.24455237904827i</v>
      </c>
      <c r="EM173" s="181" t="str">
        <f t="shared" ca="1" si="314"/>
        <v>-7.42496316858812+6.98605689334506E-13i</v>
      </c>
      <c r="EN173" s="181"/>
      <c r="EO173" s="181"/>
      <c r="EP173" s="181"/>
    </row>
    <row r="174" spans="1:146" ht="16" thickBot="1">
      <c r="A174" s="215">
        <f t="shared" si="181"/>
        <v>1.4453125000000009E-3</v>
      </c>
      <c r="B174" s="214">
        <v>74</v>
      </c>
      <c r="C174" s="188">
        <f t="shared" si="182"/>
        <v>14800</v>
      </c>
      <c r="D174" s="187">
        <f t="shared" si="315"/>
        <v>92991.142546257877</v>
      </c>
      <c r="E174" s="187" t="str">
        <f t="shared" si="316"/>
        <v>92991.1425462579i</v>
      </c>
      <c r="F174" s="187" t="e">
        <f t="shared" si="183"/>
        <v>#REF!</v>
      </c>
      <c r="G174" s="187" t="str">
        <f t="shared" si="184"/>
        <v>-4.84890257486787+1.42333196022826i</v>
      </c>
      <c r="H174" s="187" t="e">
        <f t="shared" si="180"/>
        <v>#REF!</v>
      </c>
      <c r="I174" s="187" t="e">
        <f t="shared" si="317"/>
        <v>#REF!</v>
      </c>
      <c r="J174" s="213" t="str">
        <f ca="1">IMPRODUCT(1/N_FFT2,CK100)</f>
        <v>0.0202608314146364+0.000226382273979905i</v>
      </c>
      <c r="K174" s="212" t="e">
        <f t="shared" si="318"/>
        <v>#REF!</v>
      </c>
      <c r="N174" s="204">
        <f t="shared" ca="1" si="185"/>
        <v>22.432751940383923</v>
      </c>
      <c r="O174" s="181">
        <f t="shared" ca="1" si="186"/>
        <v>7.4327519403839251</v>
      </c>
      <c r="P174" s="181" t="str">
        <f t="shared" ca="1" si="187"/>
        <v>-1.80601140365083-7.2100016794148i</v>
      </c>
      <c r="Q174" s="181" t="str">
        <f t="shared" ca="1" si="188"/>
        <v>-6.55510198885107+3.50377501033409i</v>
      </c>
      <c r="R174" s="181" t="str">
        <f t="shared" ca="1" si="189"/>
        <v>4.99153112472139+5.50730591471171i</v>
      </c>
      <c r="S174" s="181" t="str">
        <f t="shared" ca="1" si="190"/>
        <v>4.12941572749597-6.18010737421203i</v>
      </c>
      <c r="T174" s="181" t="str">
        <f t="shared" ca="1" si="191"/>
        <v>-6.99826347744608-2.50401871149665i</v>
      </c>
      <c r="U174" s="181" t="str">
        <f t="shared" ca="1" si="192"/>
        <v>-0.728537089975386+7.39696120821322i</v>
      </c>
      <c r="V174" s="181" t="str">
        <f t="shared" ca="1" si="193"/>
        <v>7.35230362382292-1.09061121872159i</v>
      </c>
      <c r="W174" s="181" t="str">
        <f t="shared" ca="1" si="194"/>
        <v>-2.84439102446445-6.86696738795424i</v>
      </c>
      <c r="X174" s="181" t="str">
        <f t="shared" ca="1" si="195"/>
        <v>-5.97004233814372+4.42768516135152i</v>
      </c>
      <c r="Y174" s="181" t="str">
        <f t="shared" ca="1" si="196"/>
        <v>5.74559494716899+4.71528791383382i</v>
      </c>
      <c r="Z174" s="181" t="str">
        <f t="shared" ca="1" si="197"/>
        <v>3.17791095031491-6.71912817254959i</v>
      </c>
      <c r="AA174" s="181" t="str">
        <f t="shared" ca="1" si="198"/>
        <v>-7.28993369601712-1.45005796951543i</v>
      </c>
      <c r="AB174" s="181" t="str">
        <f t="shared" ca="1" si="199"/>
        <v>0.364707851567314+7.42379886515564i</v>
      </c>
      <c r="AC174" s="181" t="str">
        <f t="shared" ca="1" si="200"/>
        <v>7.11270013724519-2.15761399812691i</v>
      </c>
      <c r="AD174" s="181" t="str">
        <f t="shared" ca="1" si="201"/>
        <v>-3.82119816945894-6.37528399030228i</v>
      </c>
      <c r="AE174" s="181" t="str">
        <f t="shared" ca="1" si="202"/>
        <v>-5.25574929992287+5.25574929992301i</v>
      </c>
      <c r="AF174" s="181" t="str">
        <f t="shared" ca="1" si="203"/>
        <v>6.37528399030238+3.82119816945879i</v>
      </c>
      <c r="AG174" s="181" t="str">
        <f t="shared" ca="1" si="204"/>
        <v>2.15761399812674-7.11270013724524i</v>
      </c>
      <c r="AH174" s="181" t="str">
        <f t="shared" ca="1" si="205"/>
        <v>-7.42379886515565-0.364707851567107i</v>
      </c>
      <c r="AI174" s="181" t="str">
        <f t="shared" ca="1" si="206"/>
        <v>1.45005796951563+7.28993369601708i</v>
      </c>
      <c r="AJ174" s="181" t="str">
        <f t="shared" ca="1" si="207"/>
        <v>6.71912817254951-3.17791095031507i</v>
      </c>
      <c r="AK174" s="181" t="str">
        <f t="shared" ca="1" si="208"/>
        <v>-4.71528791383396-5.74559494716887i</v>
      </c>
      <c r="AL174" s="181" t="str">
        <f t="shared" ca="1" si="209"/>
        <v>-4.4276851613514+5.97004233814381i</v>
      </c>
      <c r="AM174" s="181" t="str">
        <f t="shared" ca="1" si="210"/>
        <v>6.86696738795432+2.84439102446425i</v>
      </c>
      <c r="AN174" s="181" t="str">
        <f t="shared" ca="1" si="211"/>
        <v>1.0906112187214-7.35230362382295i</v>
      </c>
      <c r="AO174" s="181" t="str">
        <f t="shared" ca="1" si="212"/>
        <v>-7.3969612082132+0.728537089975567i</v>
      </c>
      <c r="AP174" s="181" t="str">
        <f t="shared" ca="1" si="213"/>
        <v>2.50401871149681+6.99826347744602i</v>
      </c>
      <c r="AQ174" s="181" t="str">
        <f t="shared" ca="1" si="214"/>
        <v>6.18010737421191-4.12941572749615i</v>
      </c>
      <c r="AR174" s="181" t="str">
        <f t="shared" ca="1" si="215"/>
        <v>6.18010737421191-4.12941572749615i</v>
      </c>
      <c r="AS174" s="181" t="str">
        <f t="shared" ca="1" si="216"/>
        <v>-3.50377501033394+6.55510198885116i</v>
      </c>
      <c r="AT174" s="181" t="str">
        <f t="shared" ca="1" si="217"/>
        <v>7.21000167941483+1.80601140365066i</v>
      </c>
      <c r="AU174" s="181" t="str">
        <f t="shared" ca="1" si="218"/>
        <v>-2.07615118298332E-13-7.43275194038393i</v>
      </c>
      <c r="AV174" s="181" t="str">
        <f t="shared" ca="1" si="219"/>
        <v>-7.21000167941475+1.80601140365101i</v>
      </c>
      <c r="AW174" s="181" t="str">
        <f t="shared" ca="1" si="220"/>
        <v>3.50377501033426+6.55510198885099i</v>
      </c>
      <c r="AX174" s="181" t="str">
        <f t="shared" ca="1" si="221"/>
        <v>5.5073059147116-4.99153112472152i</v>
      </c>
      <c r="AY174" s="181" t="str">
        <f t="shared" ca="1" si="222"/>
        <v>-6.18010737421212-4.12941572749585i</v>
      </c>
      <c r="AZ174" s="181" t="str">
        <f t="shared" ca="1" si="223"/>
        <v>-2.50401871149646+6.99826347744614i</v>
      </c>
      <c r="BA174" s="181" t="str">
        <f t="shared" ca="1" si="224"/>
        <v>7.39696120821324+0.728537089975154i</v>
      </c>
      <c r="BB174" s="181" t="str">
        <f t="shared" ca="1" si="225"/>
        <v>-1.09061121872175-7.3523036238229i</v>
      </c>
      <c r="BC174" s="181" t="str">
        <f t="shared" ca="1" si="226"/>
        <v>-6.86696738795416+2.84439102446464i</v>
      </c>
      <c r="BD174" s="181" t="str">
        <f t="shared" ca="1" si="227"/>
        <v>4.42768516135165+5.97004233814363i</v>
      </c>
      <c r="BE174" s="181" t="str">
        <f t="shared" ca="1" si="228"/>
        <v>4.71528791383368-5.7455949471691i</v>
      </c>
      <c r="BF174" s="181" t="str">
        <f t="shared" ca="1" si="229"/>
        <v>-6.71912817254969-3.1779109503147i</v>
      </c>
      <c r="BG174" s="181" t="str">
        <f t="shared" ca="1" si="230"/>
        <v>-1.45005796951528+7.28993369601715i</v>
      </c>
      <c r="BH174" s="181" t="str">
        <f t="shared" ca="1" si="231"/>
        <v>7.42379886515563-0.364707851567521i</v>
      </c>
      <c r="BI174" s="181" t="str">
        <f t="shared" ca="1" si="232"/>
        <v>-2.15761399812704-7.11270013724516i</v>
      </c>
      <c r="BJ174" s="181" t="str">
        <f t="shared" ca="1" si="233"/>
        <v>-6.3752839903022+3.82119816945909i</v>
      </c>
      <c r="BK174" s="181" t="str">
        <f t="shared" ca="1" si="234"/>
        <v>5.25574929992316+5.25574929992272i</v>
      </c>
      <c r="BL174" s="181" t="str">
        <f t="shared" ca="1" si="235"/>
        <v>3.82119816945866-6.37528399030245i</v>
      </c>
      <c r="BM174" s="181" t="str">
        <f t="shared" ca="1" si="236"/>
        <v>-7.1127001372453-2.15761399812654i</v>
      </c>
      <c r="BN174" s="181" t="str">
        <f t="shared" ca="1" si="237"/>
        <v>-0.364707851567637+7.42379886515563i</v>
      </c>
      <c r="BO174" s="181" t="str">
        <f t="shared" ca="1" si="238"/>
        <v>7.28993369601705-1.45005796951578i</v>
      </c>
      <c r="BP174" s="181" t="str">
        <f t="shared" ca="1" si="239"/>
        <v>-3.17791095031526-6.71912817254942i</v>
      </c>
      <c r="BQ174" s="181" t="str">
        <f t="shared" ca="1" si="240"/>
        <v>-5.74559494716877+4.71528791383408i</v>
      </c>
      <c r="BR174" s="181" t="str">
        <f t="shared" ca="1" si="241"/>
        <v>5.97004233814393+4.42768516135123i</v>
      </c>
      <c r="BS174" s="181" t="str">
        <f t="shared" ca="1" si="242"/>
        <v>2.84439102446133-6.86696738795553i</v>
      </c>
      <c r="BT174" s="181" t="str">
        <f t="shared" ca="1" si="243"/>
        <v>-7.35230362382275-1.09061121872271i</v>
      </c>
      <c r="BU174" s="181" t="str">
        <f t="shared" ca="1" si="244"/>
        <v>0.728537089977245+7.39696120821304i</v>
      </c>
      <c r="BV174" s="181" t="str">
        <f t="shared" ca="1" si="245"/>
        <v>6.99826347744697-2.50401871149417i</v>
      </c>
      <c r="BW174" s="181" t="str">
        <f t="shared" ca="1" si="246"/>
        <v>-4.12941572749628-6.18010737421183i</v>
      </c>
      <c r="BX174" s="181" t="str">
        <f t="shared" ca="1" si="247"/>
        <v>-4.9915311247189+5.50730591471397i</v>
      </c>
      <c r="BY174" s="181" t="str">
        <f t="shared" ca="1" si="248"/>
        <v>6.55510198885054+3.50377501033511i</v>
      </c>
      <c r="BZ174" s="181" t="str">
        <f t="shared" ca="1" si="249"/>
        <v>1.80601140364903-7.21000167941524i</v>
      </c>
      <c r="CA174" s="181" t="str">
        <f t="shared" ca="1" si="250"/>
        <v>-7.43275194038393-2.64791674421236E-12i</v>
      </c>
      <c r="CB174" s="181" t="str">
        <f t="shared" ca="1" si="251"/>
        <v>1.80601140365116+7.21000167941471i</v>
      </c>
      <c r="CC174" s="181" t="str">
        <f t="shared" ca="1" si="252"/>
        <v>6.5551019888495-3.50377501033705i</v>
      </c>
      <c r="CD174" s="181" t="str">
        <f t="shared" ca="1" si="253"/>
        <v>-4.99153112472053-5.50730591471249i</v>
      </c>
      <c r="CE174" s="181" t="str">
        <f t="shared" ca="1" si="254"/>
        <v>-4.12941572749444+6.18010737421305i</v>
      </c>
      <c r="CF174" s="181" t="str">
        <f t="shared" ca="1" si="255"/>
        <v>6.99826347744521+2.50401871149906i</v>
      </c>
      <c r="CG174" s="181" t="str">
        <f t="shared" ca="1" si="256"/>
        <v>0.728537089975052-7.39696120821326i</v>
      </c>
      <c r="CH174" s="181" t="str">
        <f t="shared" ca="1" si="257"/>
        <v>-7.35230362382243+1.09061121872488i</v>
      </c>
      <c r="CI174" s="181" t="str">
        <f t="shared" ca="1" si="258"/>
        <v>2.84439102446337+6.86696738795469i</v>
      </c>
      <c r="CJ174" s="181" t="str">
        <f t="shared" ca="1" si="259"/>
        <v>5.97004233814256-4.42768516135309i</v>
      </c>
      <c r="CK174" s="181" t="str">
        <f t="shared" ca="1" si="260"/>
        <v>-5.74559494716735-4.7152879138358i</v>
      </c>
      <c r="CL174" s="181" t="str">
        <f t="shared" ca="1" si="261"/>
        <v>-3.1779109503146+6.71912817254973i</v>
      </c>
      <c r="CM174" s="181" t="str">
        <f t="shared" ca="1" si="262"/>
        <v>7.28993369601778+1.45005796951207i</v>
      </c>
      <c r="CN174" s="181" t="str">
        <f t="shared" ca="1" si="263"/>
        <v>-0.364707851566252-7.42379886515569i</v>
      </c>
      <c r="CO174" s="181" t="str">
        <f t="shared" ca="1" si="264"/>
        <v>-7.11270013724466+2.15761399812865i</v>
      </c>
      <c r="CP174" s="181" t="str">
        <f t="shared" ca="1" si="265"/>
        <v>3.82119816945665+6.37528399030366i</v>
      </c>
      <c r="CQ174" s="181" t="str">
        <f t="shared" ca="1" si="266"/>
        <v>5.25574929992257-5.25574929992331i</v>
      </c>
      <c r="CR174" s="181" t="str">
        <f t="shared" ca="1" si="267"/>
        <v>-6.37528399030408-3.82119816945594i</v>
      </c>
      <c r="CS174" s="181" t="str">
        <f t="shared" ca="1" si="268"/>
        <v>-2.15761399812786+7.11270013724491i</v>
      </c>
      <c r="CT174" s="181" t="str">
        <f t="shared" ca="1" si="269"/>
        <v>7.42379886515574+0.364707851565215i</v>
      </c>
      <c r="CU174" s="181" t="str">
        <f t="shared" ca="1" si="270"/>
        <v>-1.45005796951308-7.28993369601758i</v>
      </c>
      <c r="CV174" s="181" t="str">
        <f t="shared" ca="1" si="271"/>
        <v>-6.71912817254938+3.17791095031535i</v>
      </c>
      <c r="CW174" s="181" t="str">
        <f t="shared" ca="1" si="272"/>
        <v>4.71528791383661+5.7455949471667i</v>
      </c>
      <c r="CX174" s="181" t="str">
        <f t="shared" ca="1" si="273"/>
        <v>4.42768516135225-5.97004233814317i</v>
      </c>
      <c r="CY174" s="181" t="str">
        <f t="shared" ca="1" si="274"/>
        <v>-6.866967387955-2.8443910244626i</v>
      </c>
      <c r="CZ174" s="181" t="str">
        <f t="shared" ca="1" si="275"/>
        <v>-1.09061121872407+7.35230362382255i</v>
      </c>
      <c r="DA174" s="181" t="str">
        <f t="shared" ca="1" si="276"/>
        <v>7.39696120821316-0.72853708997598i</v>
      </c>
      <c r="DB174" s="181" t="str">
        <f t="shared" ca="1" si="277"/>
        <v>-2.50401871149993-6.9982634774449i</v>
      </c>
      <c r="DC174" s="181" t="str">
        <f t="shared" ca="1" si="278"/>
        <v>-6.18010737421259+4.12941572749513i</v>
      </c>
      <c r="DD174" s="181" t="str">
        <f t="shared" ca="1" si="279"/>
        <v>5.50730591471311+4.99153112471984i</v>
      </c>
      <c r="DE174" s="181" t="str">
        <f t="shared" ca="1" si="280"/>
        <v>3.50377501033623-6.55510198884993i</v>
      </c>
      <c r="DF174" s="181" t="str">
        <f t="shared" ca="1" si="281"/>
        <v>-7.21000167941491-1.80601140365036i</v>
      </c>
      <c r="DG174" s="181" t="str">
        <f t="shared" ca="1" si="282"/>
        <v>3.58036657774508E-12+7.43275194038393i</v>
      </c>
      <c r="DH174" s="181" t="str">
        <f t="shared" ca="1" si="283"/>
        <v>7.21000167941502-1.80601140364993i</v>
      </c>
      <c r="DI174" s="181" t="str">
        <f t="shared" ca="1" si="284"/>
        <v>-3.50377501033583-6.55510198885014i</v>
      </c>
      <c r="DJ174" s="181" t="str">
        <f t="shared" ca="1" si="285"/>
        <v>-5.50730591471327+4.99153112471967i</v>
      </c>
      <c r="DK174" s="181" t="str">
        <f t="shared" ca="1" si="286"/>
        <v>6.18010737421235+4.12941572749551i</v>
      </c>
      <c r="DL174" s="181" t="str">
        <f t="shared" ca="1" si="287"/>
        <v>2.50401871149339-6.99826347744724i</v>
      </c>
      <c r="DM174" s="181" t="str">
        <f t="shared" ca="1" si="288"/>
        <v>-7.39696120821314-0.728537089976211i</v>
      </c>
      <c r="DN174" s="181" t="str">
        <f t="shared" ca="1" si="289"/>
        <v>1.09061121872363+7.35230362382261i</v>
      </c>
      <c r="DO174" s="181" t="str">
        <f t="shared" ca="1" si="290"/>
        <v>6.86696738795518-2.8443910244622i</v>
      </c>
      <c r="DP174" s="181" t="str">
        <f t="shared" ca="1" si="291"/>
        <v>-4.42768516135189-5.97004233814344i</v>
      </c>
      <c r="DQ174" s="181" t="str">
        <f t="shared" ca="1" si="292"/>
        <v>-4.71528791383107+5.74559494717124i</v>
      </c>
      <c r="DR174" s="181" t="str">
        <f t="shared" ca="1" si="293"/>
        <v>6.71912817254919+3.17791095031575i</v>
      </c>
      <c r="DS174" s="181" t="str">
        <f t="shared" ca="1" si="294"/>
        <v>1.45005796951352-7.28993369601749i</v>
      </c>
      <c r="DT174" s="181" t="str">
        <f t="shared" ca="1" si="295"/>
        <v>-7.42379886515575+0.364707851564982i</v>
      </c>
      <c r="DU174" s="181" t="str">
        <f t="shared" ca="1" si="296"/>
        <v>2.15761399812743+7.11270013724504i</v>
      </c>
      <c r="DV174" s="181" t="str">
        <f t="shared" ca="1" si="297"/>
        <v>6.37528399030051-3.8211981694619i</v>
      </c>
      <c r="DW174" s="181" t="str">
        <f t="shared" ca="1" si="298"/>
        <v>-5.25574929992241-5.25574929992347i</v>
      </c>
      <c r="DX174" s="181" t="str">
        <f t="shared" ca="1" si="299"/>
        <v>-3.82119816945703+6.37528399030343i</v>
      </c>
      <c r="DY174" s="181" t="str">
        <f t="shared" ca="1" si="300"/>
        <v>7.11270013724454+2.15761399812908i</v>
      </c>
      <c r="DZ174" s="181" t="str">
        <f t="shared" ca="1" si="301"/>
        <v>0.364707851566484-7.42379886515568i</v>
      </c>
      <c r="EA174" s="181" t="str">
        <f t="shared" ca="1" si="302"/>
        <v>-7.28993369601639+1.45005796951909i</v>
      </c>
      <c r="EB174" s="181" t="str">
        <f t="shared" ca="1" si="303"/>
        <v>3.1779109503142+6.71912817254993i</v>
      </c>
      <c r="EC174" s="181" t="str">
        <f t="shared" ca="1" si="304"/>
        <v>5.7455949471675-4.71528791383562i</v>
      </c>
      <c r="ED174" s="181" t="str">
        <f t="shared" ca="1" si="305"/>
        <v>-5.97004233814242-4.42768516135328i</v>
      </c>
      <c r="EE174" s="181" t="str">
        <f t="shared" ca="1" si="306"/>
        <v>-2.84439102446378+6.86696738795452i</v>
      </c>
      <c r="EF174" s="181" t="str">
        <f t="shared" ca="1" si="307"/>
        <v>7.35230362382348+1.0906112187178i</v>
      </c>
      <c r="EG174" s="181" t="str">
        <f t="shared" ca="1" si="308"/>
        <v>-0.728537089974715-7.39696120821329i</v>
      </c>
      <c r="EH174" s="181" t="str">
        <f t="shared" ca="1" si="309"/>
        <v>-6.99826347744533+2.50401871149874i</v>
      </c>
      <c r="EI174" s="181" t="str">
        <f t="shared" ca="1" si="310"/>
        <v>4.12941572749408+6.1801073742133i</v>
      </c>
      <c r="EJ174" s="181" t="str">
        <f t="shared" ca="1" si="311"/>
        <v>4.99153112472079-5.50730591471226i</v>
      </c>
      <c r="EK174" s="181" t="str">
        <f t="shared" ca="1" si="312"/>
        <v>-6.55510198885282-3.50377501033082i</v>
      </c>
      <c r="EL174" s="181" t="str">
        <f t="shared" ca="1" si="313"/>
        <v>-1.80601140365159+7.2100016794146i</v>
      </c>
      <c r="EM174" s="181" t="str">
        <f t="shared" ca="1" si="314"/>
        <v>7.43275194038393-2.30922108461838E-12i</v>
      </c>
      <c r="EN174" s="181"/>
      <c r="EO174" s="181"/>
      <c r="EP174" s="181"/>
    </row>
    <row r="175" spans="1:146" ht="16" thickBot="1">
      <c r="A175" s="215">
        <f t="shared" si="181"/>
        <v>1.4648437500000009E-3</v>
      </c>
      <c r="B175" s="214">
        <v>75</v>
      </c>
      <c r="C175" s="188">
        <f t="shared" si="182"/>
        <v>15000</v>
      </c>
      <c r="D175" s="187">
        <f t="shared" si="315"/>
        <v>94247.779607693796</v>
      </c>
      <c r="E175" s="187" t="str">
        <f t="shared" si="316"/>
        <v>94247.7796076938i</v>
      </c>
      <c r="F175" s="187" t="e">
        <f t="shared" si="183"/>
        <v>#REF!</v>
      </c>
      <c r="G175" s="187" t="str">
        <f t="shared" si="184"/>
        <v>-4.82993736167658+1.46470502432547i</v>
      </c>
      <c r="H175" s="187" t="e">
        <f t="shared" si="180"/>
        <v>#REF!</v>
      </c>
      <c r="I175" s="187" t="e">
        <f t="shared" si="317"/>
        <v>#REF!</v>
      </c>
      <c r="J175" s="213" t="str">
        <f ca="1">IMPRODUCT(1/N_FFT2,CL100)</f>
        <v>0.0667892327846945+0.00445541635699492i</v>
      </c>
      <c r="K175" s="212" t="e">
        <f t="shared" si="318"/>
        <v>#REF!</v>
      </c>
      <c r="N175" s="204">
        <f t="shared" ca="1" si="185"/>
        <v>22.439111580052852</v>
      </c>
      <c r="O175" s="181">
        <f t="shared" ca="1" si="186"/>
        <v>7.4391115800528524</v>
      </c>
      <c r="P175" s="181" t="str">
        <f t="shared" ca="1" si="187"/>
        <v>-1.98410596267935-7.16963769163664i</v>
      </c>
      <c r="Q175" s="181" t="str">
        <f t="shared" ca="1" si="188"/>
        <v>-6.38073883519565+3.82446767766475i</v>
      </c>
      <c r="R175" s="181" t="str">
        <f t="shared" ca="1" si="189"/>
        <v>5.38775486160376+5.12956905126946i</v>
      </c>
      <c r="S175" s="181" t="str">
        <f t="shared" ca="1" si="190"/>
        <v>3.50677292372139-6.56071069030871i</v>
      </c>
      <c r="T175" s="181" t="str">
        <f t="shared" ca="1" si="191"/>
        <v>-7.25835701425185-1.62991857285489i</v>
      </c>
      <c r="U175" s="181" t="str">
        <f t="shared" ca="1" si="192"/>
        <v>0.365019904295235+7.43015084436007i</v>
      </c>
      <c r="V175" s="181" t="str">
        <f t="shared" ca="1" si="193"/>
        <v>7.06364608383614-2.33351346745262i</v>
      </c>
      <c r="W175" s="181" t="str">
        <f t="shared" ca="1" si="194"/>
        <v>-4.13294895398905-6.18539522134174i</v>
      </c>
      <c r="X175" s="181" t="str">
        <f t="shared" ca="1" si="195"/>
        <v>-4.85902565979362+5.63296109856474i</v>
      </c>
      <c r="Y175" s="181" t="str">
        <f t="shared" ca="1" si="196"/>
        <v>6.72487721871842+3.18063004664775i</v>
      </c>
      <c r="Z175" s="181" t="str">
        <f t="shared" ca="1" si="197"/>
        <v>1.2718045664242-7.32959031906279i</v>
      </c>
      <c r="AA175" s="181" t="str">
        <f t="shared" ca="1" si="198"/>
        <v>-7.4032902244789+0.729160443669054i</v>
      </c>
      <c r="AB175" s="181" t="str">
        <f t="shared" ca="1" si="199"/>
        <v>2.67729933389095+6.94063753391744i</v>
      </c>
      <c r="AC175" s="181" t="str">
        <f t="shared" ca="1" si="200"/>
        <v>5.97515044862321-4.43147359427925i</v>
      </c>
      <c r="AD175" s="181" t="str">
        <f t="shared" ca="1" si="201"/>
        <v>-5.86459703885019-4.57677644990292i</v>
      </c>
      <c r="AE175" s="181" t="str">
        <f t="shared" ca="1" si="202"/>
        <v>-2.8468247532016+6.87284292887849i</v>
      </c>
      <c r="AF175" s="181" t="str">
        <f t="shared" ca="1" si="203"/>
        <v>7.38316599879874+0.910626671396442i</v>
      </c>
      <c r="AG175" s="181" t="str">
        <f t="shared" ca="1" si="204"/>
        <v>-1.09154437166791-7.35859442999521i</v>
      </c>
      <c r="AH175" s="181" t="str">
        <f t="shared" ca="1" si="205"/>
        <v>-6.80090838025148+3.01463535173024i</v>
      </c>
      <c r="AI175" s="181" t="str">
        <f t="shared" ca="1" si="206"/>
        <v>4.71932242652961+5.75051101511258i</v>
      </c>
      <c r="AJ175" s="181" t="str">
        <f t="shared" ca="1" si="207"/>
        <v>4.28350138466553-6.08210465119148i</v>
      </c>
      <c r="AK175" s="181" t="str">
        <f t="shared" ca="1" si="208"/>
        <v>-7.00425135843298-2.50616120957256i</v>
      </c>
      <c r="AL175" s="181" t="str">
        <f t="shared" ca="1" si="209"/>
        <v>-0.547254996955798+7.41895498495464i</v>
      </c>
      <c r="AM175" s="181" t="str">
        <f t="shared" ca="1" si="210"/>
        <v>7.29617113699301-1.45129867366666i</v>
      </c>
      <c r="AN175" s="181" t="str">
        <f t="shared" ca="1" si="211"/>
        <v>-3.3447088489563-6.6447952426083i</v>
      </c>
      <c r="AO175" s="181" t="str">
        <f t="shared" ca="1" si="212"/>
        <v>-5.5120180968813+4.99580199769061i</v>
      </c>
      <c r="AP175" s="181" t="str">
        <f t="shared" ca="1" si="213"/>
        <v>6.28495994069813+3.97990698940267i</v>
      </c>
      <c r="AQ175" s="181" t="str">
        <f t="shared" ca="1" si="214"/>
        <v>2.1594601040759-7.11878593296504i</v>
      </c>
      <c r="AR175" s="181" t="str">
        <f t="shared" ca="1" si="215"/>
        <v>2.1594601040759-7.11878593296504i</v>
      </c>
      <c r="AS175" s="181" t="str">
        <f t="shared" ca="1" si="216"/>
        <v>1.8075566700418+7.21617072865268i</v>
      </c>
      <c r="AT175" s="181" t="str">
        <f t="shared" ca="1" si="217"/>
        <v>6.47267421121036-3.66672464960335i</v>
      </c>
      <c r="AU175" s="181" t="str">
        <f t="shared" ca="1" si="218"/>
        <v>-5.26024624425861-5.26024624425887i</v>
      </c>
      <c r="AV175" s="181" t="str">
        <f t="shared" ca="1" si="219"/>
        <v>-3.66672464960367+6.47267421121018i</v>
      </c>
      <c r="AW175" s="181" t="str">
        <f t="shared" ca="1" si="220"/>
        <v>7.21617072865278+1.80755667004144i</v>
      </c>
      <c r="AX175" s="181" t="str">
        <f t="shared" ca="1" si="221"/>
        <v>-0.18256493729327-7.4368710587281i</v>
      </c>
      <c r="AY175" s="181" t="str">
        <f t="shared" ca="1" si="222"/>
        <v>-7.11878593296513+2.1594601040756i</v>
      </c>
      <c r="AZ175" s="181" t="str">
        <f t="shared" ca="1" si="223"/>
        <v>3.97990698940299+6.28495994069793i</v>
      </c>
      <c r="BA175" s="181" t="str">
        <f t="shared" ca="1" si="224"/>
        <v>4.99580199769084-5.51201809688109i</v>
      </c>
      <c r="BB175" s="181" t="str">
        <f t="shared" ca="1" si="225"/>
        <v>-6.64479524260814-3.34470884895663i</v>
      </c>
      <c r="BC175" s="181" t="str">
        <f t="shared" ca="1" si="226"/>
        <v>-1.45129867366624+7.29617113699309i</v>
      </c>
      <c r="BD175" s="181" t="str">
        <f t="shared" ca="1" si="227"/>
        <v>7.41895498495467-0.547254996955434i</v>
      </c>
      <c r="BE175" s="181" t="str">
        <f t="shared" ca="1" si="228"/>
        <v>-2.50616120957227-7.00425135843309i</v>
      </c>
      <c r="BF175" s="181" t="str">
        <f t="shared" ca="1" si="229"/>
        <v>-6.08210465119126+4.28350138466583i</v>
      </c>
      <c r="BG175" s="181" t="str">
        <f t="shared" ca="1" si="230"/>
        <v>5.75051101511239+4.71932242652984i</v>
      </c>
      <c r="BH175" s="181" t="str">
        <f t="shared" ca="1" si="231"/>
        <v>3.01463535173056-6.80090838025133i</v>
      </c>
      <c r="BI175" s="181" t="str">
        <f t="shared" ca="1" si="232"/>
        <v>-7.35859442999528-1.09154437166749i</v>
      </c>
      <c r="BJ175" s="181" t="str">
        <f t="shared" ca="1" si="233"/>
        <v>0.910626671396792+7.3831659987987i</v>
      </c>
      <c r="BK175" s="181" t="str">
        <f t="shared" ca="1" si="234"/>
        <v>6.87284292887863-2.84682475320128i</v>
      </c>
      <c r="BL175" s="181" t="str">
        <f t="shared" ca="1" si="235"/>
        <v>-4.57677644990262-5.86459703885043i</v>
      </c>
      <c r="BM175" s="181" t="str">
        <f t="shared" ca="1" si="236"/>
        <v>-4.43147359427893+5.97515044862345i</v>
      </c>
      <c r="BN175" s="181" t="str">
        <f t="shared" ca="1" si="237"/>
        <v>6.94063753391729+2.67729933389132i</v>
      </c>
      <c r="BO175" s="181" t="str">
        <f t="shared" ca="1" si="238"/>
        <v>0.72916044366939-7.40329022447887i</v>
      </c>
      <c r="BP175" s="181" t="str">
        <f t="shared" ca="1" si="239"/>
        <v>-7.32959031906273+1.27180456642454i</v>
      </c>
      <c r="BQ175" s="181" t="str">
        <f t="shared" ca="1" si="240"/>
        <v>3.18063004664745+6.72487721871856i</v>
      </c>
      <c r="BR175" s="181" t="str">
        <f t="shared" ca="1" si="241"/>
        <v>5.63296109856644-4.85902565979164i</v>
      </c>
      <c r="BS175" s="181" t="str">
        <f t="shared" ca="1" si="242"/>
        <v>-6.18539522134155-4.13294895398935i</v>
      </c>
      <c r="BT175" s="181" t="str">
        <f t="shared" ca="1" si="243"/>
        <v>-2.3335134674515+7.06364608383651i</v>
      </c>
      <c r="BU175" s="181" t="str">
        <f t="shared" ca="1" si="244"/>
        <v>7.4301508443602+0.365019904292629i</v>
      </c>
      <c r="BV175" s="181" t="str">
        <f t="shared" ca="1" si="245"/>
        <v>-1.62991857285197-7.25835701425251i</v>
      </c>
      <c r="BW175" s="181" t="str">
        <f t="shared" ca="1" si="246"/>
        <v>-6.5607106903093+3.50677292372029i</v>
      </c>
      <c r="BX175" s="181" t="str">
        <f t="shared" ca="1" si="247"/>
        <v>5.12956905126982+5.38775486160342i</v>
      </c>
      <c r="BY175" s="181" t="str">
        <f t="shared" ca="1" si="248"/>
        <v>3.8244676776629-6.38073883519676i</v>
      </c>
      <c r="BZ175" s="181" t="str">
        <f t="shared" ca="1" si="249"/>
        <v>-7.1696376916357-1.98410596268271i</v>
      </c>
      <c r="CA175" s="181" t="str">
        <f t="shared" ca="1" si="250"/>
        <v>-1.84455235829132E-12+7.43911158005285i</v>
      </c>
      <c r="CB175" s="181" t="str">
        <f t="shared" ca="1" si="251"/>
        <v>7.16963769163666-1.98410596267926i</v>
      </c>
      <c r="CC175" s="181" t="str">
        <f t="shared" ca="1" si="252"/>
        <v>-3.82446767766609-6.38073883519486i</v>
      </c>
      <c r="CD175" s="181" t="str">
        <f t="shared" ca="1" si="253"/>
        <v>-5.12956905126706+5.38775486160605i</v>
      </c>
      <c r="CE175" s="181" t="str">
        <f t="shared" ca="1" si="254"/>
        <v>6.56071069030755+3.50677292372355i</v>
      </c>
      <c r="CF175" s="181" t="str">
        <f t="shared" ca="1" si="255"/>
        <v>1.62991857285557-7.25835701425171i</v>
      </c>
      <c r="CG175" s="181" t="str">
        <f t="shared" ca="1" si="256"/>
        <v>-7.43015084436002+0.365019904296335i</v>
      </c>
      <c r="CH175" s="181" t="str">
        <f t="shared" ca="1" si="257"/>
        <v>2.33351346745513+7.06364608383532i</v>
      </c>
      <c r="CI175" s="181" t="str">
        <f t="shared" ca="1" si="258"/>
        <v>6.18539522134353-4.13294895398637i</v>
      </c>
      <c r="CJ175" s="181" t="str">
        <f t="shared" ca="1" si="259"/>
        <v>-5.63296109856396-4.85902565979451i</v>
      </c>
      <c r="CK175" s="181" t="str">
        <f t="shared" ca="1" si="260"/>
        <v>-3.18063004664743+6.72487721871857i</v>
      </c>
      <c r="CL175" s="181" t="str">
        <f t="shared" ca="1" si="261"/>
        <v>7.32959031906312+1.27180456642234i</v>
      </c>
      <c r="CM175" s="181" t="str">
        <f t="shared" ca="1" si="262"/>
        <v>-0.729160443665824-7.40329022447922i</v>
      </c>
      <c r="CN175" s="181" t="str">
        <f t="shared" ca="1" si="263"/>
        <v>-6.94063753391813+2.67729933388916i</v>
      </c>
      <c r="CO175" s="181" t="str">
        <f t="shared" ca="1" si="264"/>
        <v>4.43147359427894+5.97515044862344i</v>
      </c>
      <c r="CP175" s="181" t="str">
        <f t="shared" ca="1" si="265"/>
        <v>4.57677644990144-5.86459703885135i</v>
      </c>
      <c r="CQ175" s="181" t="str">
        <f t="shared" ca="1" si="266"/>
        <v>-6.8728429288798-2.84682475319844i</v>
      </c>
      <c r="CR175" s="181" t="str">
        <f t="shared" ca="1" si="267"/>
        <v>-0.910626671399091+7.38316599879842i</v>
      </c>
      <c r="CS175" s="181" t="str">
        <f t="shared" ca="1" si="268"/>
        <v>7.35859442999538-1.09154437166677i</v>
      </c>
      <c r="CT175" s="181" t="str">
        <f t="shared" ca="1" si="269"/>
        <v>-3.01463535173126-6.80090838025103i</v>
      </c>
      <c r="CU175" s="181" t="str">
        <f t="shared" ca="1" si="270"/>
        <v>-5.7505110151109+4.71932242653165i</v>
      </c>
      <c r="CV175" s="181" t="str">
        <f t="shared" ca="1" si="271"/>
        <v>6.0821046511895+4.28350138466833i</v>
      </c>
      <c r="CW175" s="181" t="str">
        <f t="shared" ca="1" si="272"/>
        <v>2.50616120957365-7.00425135843259i</v>
      </c>
      <c r="CX175" s="181" t="str">
        <f t="shared" ca="1" si="273"/>
        <v>-7.41895498495467-0.547254996955424i</v>
      </c>
      <c r="CY175" s="181" t="str">
        <f t="shared" ca="1" si="274"/>
        <v>1.45129867366853+7.29617113699264i</v>
      </c>
      <c r="CZ175" s="181" t="str">
        <f t="shared" ca="1" si="275"/>
        <v>6.64479524260984-3.34470884895324i</v>
      </c>
      <c r="DA175" s="181" t="str">
        <f t="shared" ca="1" si="276"/>
        <v>-4.99580199768921-5.51201809688258i</v>
      </c>
      <c r="DB175" s="181" t="str">
        <f t="shared" ca="1" si="277"/>
        <v>-3.97990698940297+6.28495994069794i</v>
      </c>
      <c r="DC175" s="181" t="str">
        <f t="shared" ca="1" si="278"/>
        <v>7.11878593296559+2.15946010407407i</v>
      </c>
      <c r="DD175" s="181" t="str">
        <f t="shared" ca="1" si="279"/>
        <v>0.182564937290194-7.43687105872817i</v>
      </c>
      <c r="DE175" s="181" t="str">
        <f t="shared" ca="1" si="280"/>
        <v>-7.21617072865333+1.80755667003924i</v>
      </c>
      <c r="DF175" s="181" t="str">
        <f t="shared" ca="1" si="281"/>
        <v>3.66672464960303+6.47267421121054i</v>
      </c>
      <c r="DG175" s="181" t="str">
        <f t="shared" ca="1" si="282"/>
        <v>5.26024624425805-5.26024624425944i</v>
      </c>
      <c r="DH175" s="181" t="str">
        <f t="shared" ca="1" si="283"/>
        <v>-6.47267421121151-3.66672464960132i</v>
      </c>
      <c r="DI175" s="181" t="str">
        <f t="shared" ca="1" si="284"/>
        <v>-1.80755667004472+7.21617072865195i</v>
      </c>
      <c r="DJ175" s="181" t="str">
        <f t="shared" ca="1" si="285"/>
        <v>7.43687105872813-0.182564937292166i</v>
      </c>
      <c r="DK175" s="181" t="str">
        <f t="shared" ca="1" si="286"/>
        <v>-2.15946010407596-7.11878593296502i</v>
      </c>
      <c r="DL175" s="181" t="str">
        <f t="shared" ca="1" si="287"/>
        <v>-6.28495994069688+3.97990698940464i</v>
      </c>
      <c r="DM175" s="181" t="str">
        <f t="shared" ca="1" si="288"/>
        <v>5.51201809687878+4.99580199769339i</v>
      </c>
      <c r="DN175" s="181" t="str">
        <f t="shared" ca="1" si="289"/>
        <v>3.34470884895827-6.6447952426073i</v>
      </c>
      <c r="DO175" s="181" t="str">
        <f t="shared" ca="1" si="290"/>
        <v>-7.29617113699302-1.4512986736666i</v>
      </c>
      <c r="DP175" s="181" t="str">
        <f t="shared" ca="1" si="291"/>
        <v>0.547254996957391+7.41895498495453i</v>
      </c>
      <c r="DQ175" s="181" t="str">
        <f t="shared" ca="1" si="292"/>
        <v>7.00425135843193-2.50616120957551i</v>
      </c>
      <c r="DR175" s="181" t="str">
        <f t="shared" ca="1" si="293"/>
        <v>-4.28350138466372-6.08210465119275i</v>
      </c>
      <c r="DS175" s="181" t="str">
        <f t="shared" ca="1" si="294"/>
        <v>-4.71932242653013+5.75051101511215i</v>
      </c>
      <c r="DT175" s="181" t="str">
        <f t="shared" ca="1" si="295"/>
        <v>6.80090838025183+3.01463535172945i</v>
      </c>
      <c r="DU175" s="181" t="str">
        <f t="shared" ca="1" si="296"/>
        <v>1.09154437166482-7.35859442999567i</v>
      </c>
      <c r="DV175" s="181" t="str">
        <f t="shared" ca="1" si="297"/>
        <v>-7.38316599879911+0.910626671393497i</v>
      </c>
      <c r="DW175" s="181" t="str">
        <f t="shared" ca="1" si="298"/>
        <v>2.84682475320026+6.87284292887904i</v>
      </c>
      <c r="DX175" s="181" t="str">
        <f t="shared" ca="1" si="299"/>
        <v>5.86459703885014-4.576776449903i</v>
      </c>
      <c r="DY175" s="181" t="str">
        <f t="shared" ca="1" si="300"/>
        <v>-5.97515044862462-4.43147359427735i</v>
      </c>
      <c r="DZ175" s="181" t="str">
        <f t="shared" ca="1" si="301"/>
        <v>-2.67729933388751+6.94063753391876i</v>
      </c>
      <c r="EA175" s="181" t="str">
        <f t="shared" ca="1" si="302"/>
        <v>7.40329022447868+0.729160443671226i</v>
      </c>
      <c r="EB175" s="181" t="str">
        <f t="shared" ca="1" si="303"/>
        <v>-1.27180456642429-7.32959031906277i</v>
      </c>
      <c r="EC175" s="181" t="str">
        <f t="shared" ca="1" si="304"/>
        <v>-6.72487721871773+3.18063004664922i</v>
      </c>
      <c r="ED175" s="181" t="str">
        <f t="shared" ca="1" si="305"/>
        <v>4.85902565979585+5.63296109856281i</v>
      </c>
      <c r="EE175" s="181" t="str">
        <f t="shared" ca="1" si="306"/>
        <v>4.13294895399088-6.18539522134052i</v>
      </c>
      <c r="EF175" s="181" t="str">
        <f t="shared" ca="1" si="307"/>
        <v>-7.06364608383593-2.33351346745325i</v>
      </c>
      <c r="EG175" s="181" t="str">
        <f t="shared" ca="1" si="308"/>
        <v>-0.365019904294366+7.43015084436012i</v>
      </c>
      <c r="EH175" s="181" t="str">
        <f t="shared" ca="1" si="309"/>
        <v>7.2583570142513-1.62991857285739i</v>
      </c>
      <c r="EI175" s="181" t="str">
        <f t="shared" ca="1" si="310"/>
        <v>-3.50677292371867-6.56071069031017i</v>
      </c>
      <c r="EJ175" s="181" t="str">
        <f t="shared" ca="1" si="311"/>
        <v>-5.38775486160469+5.12956905126849i</v>
      </c>
      <c r="EK175" s="181" t="str">
        <f t="shared" ca="1" si="312"/>
        <v>6.38073883519587+3.8244676776644i</v>
      </c>
      <c r="EL175" s="181" t="str">
        <f t="shared" ca="1" si="313"/>
        <v>1.98410596267746-7.16963769163716i</v>
      </c>
      <c r="EM175" s="181" t="str">
        <f t="shared" ca="1" si="314"/>
        <v>-7.43911158005285-3.68910471658264E-12i</v>
      </c>
      <c r="EN175" s="181"/>
      <c r="EO175" s="181"/>
      <c r="EP175" s="181"/>
    </row>
    <row r="176" spans="1:146" ht="16" thickBot="1">
      <c r="A176" s="215">
        <f t="shared" si="181"/>
        <v>1.4843750000000009E-3</v>
      </c>
      <c r="B176" s="214">
        <v>76</v>
      </c>
      <c r="C176" s="188">
        <f t="shared" si="182"/>
        <v>15200</v>
      </c>
      <c r="D176" s="187">
        <f t="shared" si="315"/>
        <v>95504.416669129714</v>
      </c>
      <c r="E176" s="187" t="str">
        <f t="shared" si="316"/>
        <v>95504.4166691297i</v>
      </c>
      <c r="F176" s="187" t="e">
        <f t="shared" si="183"/>
        <v>#REF!</v>
      </c>
      <c r="G176" s="187" t="str">
        <f t="shared" si="184"/>
        <v>-4.8102614101153+1.50529705109272i</v>
      </c>
      <c r="H176" s="187" t="e">
        <f t="shared" si="180"/>
        <v>#REF!</v>
      </c>
      <c r="I176" s="187" t="e">
        <f t="shared" si="317"/>
        <v>#REF!</v>
      </c>
      <c r="J176" s="213" t="str">
        <f ca="1">IMPRODUCT(1/N_FFT2,CM100)</f>
        <v>0.0381588834193192-0.00021800797207059i</v>
      </c>
      <c r="K176" s="212" t="e">
        <f t="shared" si="318"/>
        <v>#REF!</v>
      </c>
      <c r="N176" s="204">
        <f t="shared" ca="1" si="185"/>
        <v>22.444398725296089</v>
      </c>
      <c r="O176" s="181">
        <f t="shared" ca="1" si="186"/>
        <v>7.4443987252960904</v>
      </c>
      <c r="P176" s="181" t="str">
        <f t="shared" ca="1" si="187"/>
        <v>-2.16099488132611-7.12384541550927i</v>
      </c>
      <c r="Q176" s="181" t="str">
        <f t="shared" ca="1" si="188"/>
        <v>-6.1897913219475+4.13588633450358i</v>
      </c>
      <c r="R176" s="181" t="str">
        <f t="shared" ca="1" si="189"/>
        <v>5.75459803365412+4.72267655596424i</v>
      </c>
      <c r="S176" s="181" t="str">
        <f t="shared" ca="1" si="190"/>
        <v>2.8488480560906-6.87772761415417i</v>
      </c>
      <c r="T176" s="181" t="str">
        <f t="shared" ca="1" si="191"/>
        <v>-7.40855191067264-0.729678674526536i</v>
      </c>
      <c r="U176" s="181" t="str">
        <f t="shared" ca="1" si="192"/>
        <v>1.45233014453419+7.30135669122303i</v>
      </c>
      <c r="V176" s="181" t="str">
        <f t="shared" ca="1" si="193"/>
        <v>6.56537353612633-3.50926526673635i</v>
      </c>
      <c r="W176" s="181" t="str">
        <f t="shared" ca="1" si="194"/>
        <v>-5.26398482051326-5.26398482051345i</v>
      </c>
      <c r="X176" s="181" t="str">
        <f t="shared" ca="1" si="195"/>
        <v>-3.50926526673592+6.56537353612656i</v>
      </c>
      <c r="Y176" s="181" t="str">
        <f t="shared" ca="1" si="196"/>
        <v>7.30135669122298+1.45233014453444i</v>
      </c>
      <c r="Z176" s="181" t="str">
        <f t="shared" ca="1" si="197"/>
        <v>-0.729678674526265-7.40855191067267i</v>
      </c>
      <c r="AA176" s="181" t="str">
        <f t="shared" ca="1" si="198"/>
        <v>-6.87772761415411+2.84884805609076i</v>
      </c>
      <c r="AB176" s="181" t="str">
        <f t="shared" ca="1" si="199"/>
        <v>4.72267655596415+5.75459803365419i</v>
      </c>
      <c r="AC176" s="181" t="str">
        <f t="shared" ca="1" si="200"/>
        <v>4.1358863345033-6.18979132194769i</v>
      </c>
      <c r="AD176" s="181" t="str">
        <f t="shared" ca="1" si="201"/>
        <v>-7.12384541550928-2.16099488132608i</v>
      </c>
      <c r="AE176" s="181" t="str">
        <f t="shared" ca="1" si="202"/>
        <v>-2.59915184344127E-13+7.44439872529609i</v>
      </c>
      <c r="AF176" s="181" t="str">
        <f t="shared" ca="1" si="203"/>
        <v>7.12384541550921-2.16099488132629i</v>
      </c>
      <c r="AG176" s="181" t="str">
        <f t="shared" ca="1" si="204"/>
        <v>-4.13588633450348-6.18979132194757i</v>
      </c>
      <c r="AH176" s="181" t="str">
        <f t="shared" ca="1" si="205"/>
        <v>-4.72267655596398+5.75459803365433i</v>
      </c>
      <c r="AI176" s="181" t="str">
        <f t="shared" ca="1" si="206"/>
        <v>6.87772761415419+2.84884805609056i</v>
      </c>
      <c r="AJ176" s="181" t="str">
        <f t="shared" ca="1" si="207"/>
        <v>0.729678674526781-7.40855191067262i</v>
      </c>
      <c r="AK176" s="181" t="str">
        <f t="shared" ca="1" si="208"/>
        <v>-7.30135669122294+1.45233014453463i</v>
      </c>
      <c r="AL176" s="181" t="str">
        <f t="shared" ca="1" si="209"/>
        <v>3.50926526673609+6.56537353612646i</v>
      </c>
      <c r="AM176" s="181" t="str">
        <f t="shared" ca="1" si="210"/>
        <v>5.26398482051364-5.26398482051307i</v>
      </c>
      <c r="AN176" s="181" t="str">
        <f t="shared" ca="1" si="211"/>
        <v>-6.56537353612643-3.50926526673615i</v>
      </c>
      <c r="AO176" s="181" t="str">
        <f t="shared" ca="1" si="212"/>
        <v>-1.4523301445347+7.30135669122293i</v>
      </c>
      <c r="AP176" s="181" t="str">
        <f t="shared" ca="1" si="213"/>
        <v>7.40855191067262-0.729678674526768i</v>
      </c>
      <c r="AQ176" s="181" t="str">
        <f t="shared" ca="1" si="214"/>
        <v>-2.8488480560905-6.87772761415422i</v>
      </c>
      <c r="AR176" s="181" t="str">
        <f t="shared" ca="1" si="215"/>
        <v>-2.8488480560905-6.87772761415422i</v>
      </c>
      <c r="AS176" s="181" t="str">
        <f t="shared" ca="1" si="216"/>
        <v>6.18979132194753+4.13588633450353i</v>
      </c>
      <c r="AT176" s="181" t="str">
        <f t="shared" ca="1" si="217"/>
        <v>2.16099488132633-7.1238454155092i</v>
      </c>
      <c r="AU176" s="181" t="str">
        <f t="shared" ca="1" si="218"/>
        <v>-7.44439872529609+2.2070851240227E-13i</v>
      </c>
      <c r="AV176" s="181" t="str">
        <f t="shared" ca="1" si="219"/>
        <v>2.16099488132604+7.12384541550928i</v>
      </c>
      <c r="AW176" s="181" t="str">
        <f t="shared" ca="1" si="220"/>
        <v>6.18979132194728-4.1358863345039i</v>
      </c>
      <c r="AX176" s="181" t="str">
        <f t="shared" ca="1" si="221"/>
        <v>-5.75459803365418-4.72267655596417i</v>
      </c>
      <c r="AY176" s="181" t="str">
        <f t="shared" ca="1" si="222"/>
        <v>-2.84884805609082+6.87772761415408i</v>
      </c>
      <c r="AZ176" s="181" t="str">
        <f t="shared" ca="1" si="223"/>
        <v>7.40855191067266+0.729678674526277i</v>
      </c>
      <c r="BA176" s="181" t="str">
        <f t="shared" ca="1" si="224"/>
        <v>-1.45233014453441-7.30135669122299i</v>
      </c>
      <c r="BB176" s="181" t="str">
        <f t="shared" ca="1" si="225"/>
        <v>-6.5653735361266+3.50926526673584i</v>
      </c>
      <c r="BC176" s="181" t="str">
        <f t="shared" ca="1" si="226"/>
        <v>5.26398482051343+5.26398482051329i</v>
      </c>
      <c r="BD176" s="181" t="str">
        <f t="shared" ca="1" si="227"/>
        <v>3.5092652667364-6.5653735361263i</v>
      </c>
      <c r="BE176" s="181" t="str">
        <f t="shared" ca="1" si="228"/>
        <v>-7.30135669122303-1.4523301445342i</v>
      </c>
      <c r="BF176" s="181" t="str">
        <f t="shared" ca="1" si="229"/>
        <v>0.729678674526484+7.40855191067265i</v>
      </c>
      <c r="BG176" s="181" t="str">
        <f t="shared" ca="1" si="230"/>
        <v>6.87772761415432-2.84884805609024i</v>
      </c>
      <c r="BH176" s="181" t="str">
        <f t="shared" ca="1" si="231"/>
        <v>-4.72267655596432-5.75459803365405i</v>
      </c>
      <c r="BI176" s="181" t="str">
        <f t="shared" ca="1" si="232"/>
        <v>-4.13588633450377+6.18979132194737i</v>
      </c>
      <c r="BJ176" s="181" t="str">
        <f t="shared" ca="1" si="233"/>
        <v>7.12384541550934+2.16099488132584i</v>
      </c>
      <c r="BK176" s="181" t="str">
        <f t="shared" ca="1" si="234"/>
        <v>6.56544891236616E-14-7.44439872529609i</v>
      </c>
      <c r="BL176" s="181" t="str">
        <f t="shared" ca="1" si="235"/>
        <v>-7.12384541550935+2.16099488132582i</v>
      </c>
      <c r="BM176" s="181" t="str">
        <f t="shared" ca="1" si="236"/>
        <v>4.13588633450367+6.18979132194744i</v>
      </c>
      <c r="BN176" s="181" t="str">
        <f t="shared" ca="1" si="237"/>
        <v>4.72267655596443-5.75459803365396i</v>
      </c>
      <c r="BO176" s="181" t="str">
        <f t="shared" ca="1" si="238"/>
        <v>-6.87772761415428-2.84884805609036i</v>
      </c>
      <c r="BP176" s="181" t="str">
        <f t="shared" ca="1" si="239"/>
        <v>-0.729678674526615+7.40855191067263i</v>
      </c>
      <c r="BQ176" s="181" t="str">
        <f t="shared" ca="1" si="240"/>
        <v>7.3013566912226-1.45233014453636i</v>
      </c>
      <c r="BR176" s="181" t="str">
        <f t="shared" ca="1" si="241"/>
        <v>-3.50926526673824-6.56537353612532i</v>
      </c>
      <c r="BS176" s="181" t="str">
        <f t="shared" ca="1" si="242"/>
        <v>-5.26398482051135+5.26398482051536i</v>
      </c>
      <c r="BT176" s="181" t="str">
        <f t="shared" ca="1" si="243"/>
        <v>6.56537353612794+3.50926526673334i</v>
      </c>
      <c r="BU176" s="181" t="str">
        <f t="shared" ca="1" si="244"/>
        <v>1.4523301445309-7.30135669122369i</v>
      </c>
      <c r="BV176" s="181" t="str">
        <f t="shared" ca="1" si="245"/>
        <v>-7.40855191067296+0.729678674523304i</v>
      </c>
      <c r="BW176" s="181" t="str">
        <f t="shared" ca="1" si="246"/>
        <v>2.84884805608797+6.87772761415527i</v>
      </c>
      <c r="BX176" s="181" t="str">
        <f t="shared" ca="1" si="247"/>
        <v>5.75459803365567-4.72267655596234i</v>
      </c>
      <c r="BY176" s="181" t="str">
        <f t="shared" ca="1" si="248"/>
        <v>-6.18979132194642-4.1358863345052i</v>
      </c>
      <c r="BZ176" s="181" t="str">
        <f t="shared" ca="1" si="249"/>
        <v>-2.16099488132759+7.12384541550882i</v>
      </c>
      <c r="CA176" s="181" t="str">
        <f t="shared" ca="1" si="250"/>
        <v>7.44439872529609+1.03966073737651E-12i</v>
      </c>
      <c r="CB176" s="181" t="str">
        <f t="shared" ca="1" si="251"/>
        <v>-2.16099488132549-7.12384541550946i</v>
      </c>
      <c r="CC176" s="181" t="str">
        <f t="shared" ca="1" si="252"/>
        <v>-6.18979132194757+4.13588633450347i</v>
      </c>
      <c r="CD176" s="181" t="str">
        <f t="shared" ca="1" si="253"/>
        <v>5.75459803365428+4.72267655596403i</v>
      </c>
      <c r="CE176" s="181" t="str">
        <f t="shared" ca="1" si="254"/>
        <v>2.84884805608989-6.87772761415447i</v>
      </c>
      <c r="CF176" s="181" t="str">
        <f t="shared" ca="1" si="255"/>
        <v>-7.40855191067275-0.729678674525478i</v>
      </c>
      <c r="CG176" s="181" t="str">
        <f t="shared" ca="1" si="256"/>
        <v>1.45233014453613+7.30135669122265i</v>
      </c>
      <c r="CH176" s="181" t="str">
        <f t="shared" ca="1" si="257"/>
        <v>6.56537353612543-3.50926526673803i</v>
      </c>
      <c r="CI176" s="181" t="str">
        <f t="shared" ca="1" si="258"/>
        <v>-5.26398482051512-5.2639848205116i</v>
      </c>
      <c r="CJ176" s="181" t="str">
        <f t="shared" ca="1" si="259"/>
        <v>-3.50926526673364+6.56537353612777i</v>
      </c>
      <c r="CK176" s="181" t="str">
        <f t="shared" ca="1" si="260"/>
        <v>7.30135669122366+1.45233014453103i</v>
      </c>
      <c r="CL176" s="181" t="str">
        <f t="shared" ca="1" si="261"/>
        <v>-0.729678674523071-7.40855191067298i</v>
      </c>
      <c r="CM176" s="181" t="str">
        <f t="shared" ca="1" si="262"/>
        <v>-6.87772761415536+2.84884805608775i</v>
      </c>
      <c r="CN176" s="181" t="str">
        <f t="shared" ca="1" si="263"/>
        <v>4.72267655596216+5.75459803365582i</v>
      </c>
      <c r="CO176" s="181" t="str">
        <f t="shared" ca="1" si="264"/>
        <v>4.13588633450548-6.18979132194623i</v>
      </c>
      <c r="CP176" s="181" t="str">
        <f t="shared" ca="1" si="265"/>
        <v>-7.12384541550879-2.16099488132771i</v>
      </c>
      <c r="CQ176" s="181" t="str">
        <f t="shared" ca="1" si="266"/>
        <v>-1.27312810453883E-12+7.44439872529609i</v>
      </c>
      <c r="CR176" s="181" t="str">
        <f t="shared" ca="1" si="267"/>
        <v>7.12384541550952-2.16099488132527i</v>
      </c>
      <c r="CS176" s="181" t="str">
        <f t="shared" ca="1" si="268"/>
        <v>-4.13588633450319-6.18979132194776i</v>
      </c>
      <c r="CT176" s="181" t="str">
        <f t="shared" ca="1" si="269"/>
        <v>-4.72267655596429+5.75459803365407i</v>
      </c>
      <c r="CU176" s="181" t="str">
        <f t="shared" ca="1" si="270"/>
        <v>6.87772761415438+2.8488480560901i</v>
      </c>
      <c r="CV176" s="181" t="str">
        <f t="shared" ca="1" si="271"/>
        <v>0.729678674525605-7.40855191067273i</v>
      </c>
      <c r="CW176" s="181" t="str">
        <f t="shared" ca="1" si="272"/>
        <v>-7.30135669122271+1.45233014453579i</v>
      </c>
      <c r="CX176" s="181" t="str">
        <f t="shared" ca="1" si="273"/>
        <v>3.50926526673774+6.56537353612558i</v>
      </c>
      <c r="CY176" s="181" t="str">
        <f t="shared" ca="1" si="274"/>
        <v>5.26398482051183-5.26398482051488i</v>
      </c>
      <c r="CZ176" s="181" t="str">
        <f t="shared" ca="1" si="275"/>
        <v>-6.56537353612771-3.50926526673375i</v>
      </c>
      <c r="DA176" s="181" t="str">
        <f t="shared" ca="1" si="276"/>
        <v>-1.45233014453136+7.30135669122359i</v>
      </c>
      <c r="DB176" s="181" t="str">
        <f t="shared" ca="1" si="277"/>
        <v>7.40855191067229-0.729678674530104i</v>
      </c>
      <c r="DC176" s="181" t="str">
        <f t="shared" ca="1" si="278"/>
        <v>-2.84884805608744-6.87772761415548i</v>
      </c>
      <c r="DD176" s="181" t="str">
        <f t="shared" ca="1" si="279"/>
        <v>-5.75459803365603+4.7226765559619i</v>
      </c>
      <c r="DE176" s="181" t="str">
        <f t="shared" ca="1" si="280"/>
        <v>6.18979132194616+4.13588633450559i</v>
      </c>
      <c r="DF176" s="181" t="str">
        <f t="shared" ca="1" si="281"/>
        <v>2.16099488132803-7.12384541550868i</v>
      </c>
      <c r="DG176" s="181" t="str">
        <f t="shared" ca="1" si="282"/>
        <v>-7.44439872529609-1.61238674042837E-12i</v>
      </c>
      <c r="DH176" s="181" t="str">
        <f t="shared" ca="1" si="283"/>
        <v>2.16099488132495+7.12384541550962i</v>
      </c>
      <c r="DI176" s="181" t="str">
        <f t="shared" ca="1" si="284"/>
        <v>6.18979132194784-4.13588633450309i</v>
      </c>
      <c r="DJ176" s="181" t="str">
        <f t="shared" ca="1" si="285"/>
        <v>-5.75459803365399-4.7226765559644i</v>
      </c>
      <c r="DK176" s="181" t="str">
        <f t="shared" ca="1" si="286"/>
        <v>-2.84884805609042+6.87772761415425i</v>
      </c>
      <c r="DL176" s="181" t="str">
        <f t="shared" ca="1" si="287"/>
        <v>7.4085519106727+0.729678674525943i</v>
      </c>
      <c r="DM176" s="181" t="str">
        <f t="shared" ca="1" si="288"/>
        <v>-1.45233014453546-7.30135669122278i</v>
      </c>
      <c r="DN176" s="181" t="str">
        <f t="shared" ca="1" si="289"/>
        <v>-6.56537353612564+3.50926526673763i</v>
      </c>
      <c r="DO176" s="181" t="str">
        <f t="shared" ca="1" si="290"/>
        <v>5.26398482051479+5.26398482051192i</v>
      </c>
      <c r="DP176" s="181" t="str">
        <f t="shared" ca="1" si="291"/>
        <v>3.50926526673405-6.56537353612756i</v>
      </c>
      <c r="DQ176" s="181" t="str">
        <f t="shared" ca="1" si="292"/>
        <v>-7.30135669122353-1.45233014453169i</v>
      </c>
      <c r="DR176" s="181" t="str">
        <f t="shared" ca="1" si="293"/>
        <v>0.729678674529766+7.40855191067232i</v>
      </c>
      <c r="DS176" s="181" t="str">
        <f t="shared" ca="1" si="294"/>
        <v>6.87772761415554-2.84884805608732i</v>
      </c>
      <c r="DT176" s="181" t="str">
        <f t="shared" ca="1" si="295"/>
        <v>-4.7226765559618-5.75459803365611i</v>
      </c>
      <c r="DU176" s="181" t="str">
        <f t="shared" ca="1" si="296"/>
        <v>-4.13588633450587+6.18979132194597i</v>
      </c>
      <c r="DV176" s="181" t="str">
        <f t="shared" ca="1" si="297"/>
        <v>7.12384541550858+2.16099488132836i</v>
      </c>
      <c r="DW176" s="181" t="str">
        <f t="shared" ca="1" si="298"/>
        <v>1.95164537631791E-12-7.44439872529609i</v>
      </c>
      <c r="DX176" s="181" t="str">
        <f t="shared" ca="1" si="299"/>
        <v>-7.12384541550966+2.16099488132482i</v>
      </c>
      <c r="DY176" s="181" t="str">
        <f t="shared" ca="1" si="300"/>
        <v>4.1358863345028+6.18979132194802i</v>
      </c>
      <c r="DZ176" s="181" t="str">
        <f t="shared" ca="1" si="301"/>
        <v>4.72267655596466-5.75459803365377i</v>
      </c>
      <c r="EA176" s="181" t="str">
        <f t="shared" ca="1" si="302"/>
        <v>-6.87772761415412-2.84884805609073i</v>
      </c>
      <c r="EB176" s="181" t="str">
        <f t="shared" ca="1" si="303"/>
        <v>-0.72967867452607+7.40855191067269i</v>
      </c>
      <c r="EC176" s="181" t="str">
        <f t="shared" ca="1" si="304"/>
        <v>7.3013566912228-1.45233014453534i</v>
      </c>
      <c r="ED176" s="181" t="str">
        <f t="shared" ca="1" si="305"/>
        <v>-3.50926526673733-6.56537353612581i</v>
      </c>
      <c r="EE176" s="181" t="str">
        <f t="shared" ca="1" si="306"/>
        <v>-5.26398482051216+5.26398482051455i</v>
      </c>
      <c r="EF176" s="181" t="str">
        <f t="shared" ca="1" si="307"/>
        <v>6.56537353612739+3.50926526673435i</v>
      </c>
      <c r="EG176" s="181" t="str">
        <f t="shared" ca="1" si="308"/>
        <v>1.45233014453182-7.3013566912235i</v>
      </c>
      <c r="EH176" s="181" t="str">
        <f t="shared" ca="1" si="309"/>
        <v>-7.40855191067234+0.729678674529638i</v>
      </c>
      <c r="EI176" s="181" t="str">
        <f t="shared" ca="1" si="310"/>
        <v>2.84884805609385+6.87772761415283i</v>
      </c>
      <c r="EJ176" s="181" t="str">
        <f t="shared" ca="1" si="311"/>
        <v>5.75459803365633-4.72267655596154i</v>
      </c>
      <c r="EK176" s="181" t="str">
        <f t="shared" ca="1" si="312"/>
        <v>-6.18979132194578-4.13588633450615i</v>
      </c>
      <c r="EL176" s="181" t="str">
        <f t="shared" ca="1" si="313"/>
        <v>-2.16099488132848+7.12384541550855i</v>
      </c>
      <c r="EM176" s="181" t="str">
        <f t="shared" ca="1" si="314"/>
        <v>7.44439872529609+2.07932147475302E-12i</v>
      </c>
      <c r="EN176" s="181"/>
      <c r="EO176" s="181"/>
      <c r="EP176" s="181"/>
    </row>
    <row r="177" spans="1:146" ht="16" thickBot="1">
      <c r="A177" s="215">
        <f t="shared" si="181"/>
        <v>1.5039062500000009E-3</v>
      </c>
      <c r="B177" s="214">
        <v>77</v>
      </c>
      <c r="C177" s="188">
        <f t="shared" si="182"/>
        <v>15400</v>
      </c>
      <c r="D177" s="187">
        <f t="shared" si="315"/>
        <v>96761.053730565633</v>
      </c>
      <c r="E177" s="187" t="str">
        <f t="shared" si="316"/>
        <v>96761.0537305656i</v>
      </c>
      <c r="F177" s="187" t="e">
        <f t="shared" si="183"/>
        <v>#REF!</v>
      </c>
      <c r="G177" s="187" t="str">
        <f t="shared" si="184"/>
        <v>-4.78991078764139+1.54510595729422i</v>
      </c>
      <c r="H177" s="187" t="e">
        <f t="shared" si="180"/>
        <v>#REF!</v>
      </c>
      <c r="I177" s="187" t="e">
        <f t="shared" si="317"/>
        <v>#REF!</v>
      </c>
      <c r="J177" s="213" t="str">
        <f ca="1">IMPRODUCT(1/N_FFT2,CN100)</f>
        <v>-0.00641058249758906-0.00445589477575453i</v>
      </c>
      <c r="K177" s="212" t="e">
        <f t="shared" si="318"/>
        <v>#REF!</v>
      </c>
      <c r="N177" s="204">
        <f t="shared" ca="1" si="185"/>
        <v>22.448860452612273</v>
      </c>
      <c r="O177" s="181">
        <f t="shared" ca="1" si="186"/>
        <v>7.4488604526122746</v>
      </c>
      <c r="P177" s="181" t="str">
        <f t="shared" ca="1" si="187"/>
        <v>-2.33657151076389-7.07290291306036i</v>
      </c>
      <c r="Q177" s="181" t="str">
        <f t="shared" ca="1" si="188"/>
        <v>-5.98298081648651+4.43728099088232i</v>
      </c>
      <c r="R177" s="181" t="str">
        <f t="shared" ca="1" si="189"/>
        <v>6.09007518134123+4.28911486534258i</v>
      </c>
      <c r="S177" s="181" t="str">
        <f t="shared" ca="1" si="190"/>
        <v>2.16229005240009-7.12811502234517i</v>
      </c>
      <c r="T177" s="181" t="str">
        <f t="shared" ca="1" si="191"/>
        <v>-7.44661699510936+0.182804186602845i</v>
      </c>
      <c r="U177" s="181" t="str">
        <f t="shared" ca="1" si="192"/>
        <v>2.50944550581993+7.0134303515335i</v>
      </c>
      <c r="V177" s="181" t="str">
        <f t="shared" ca="1" si="193"/>
        <v>5.87228252770586-4.58277426427396i</v>
      </c>
      <c r="W177" s="181" t="str">
        <f t="shared" ca="1" si="194"/>
        <v>-6.19350111262937-4.13836513738818i</v>
      </c>
      <c r="X177" s="181" t="str">
        <f t="shared" ca="1" si="195"/>
        <v>-1.98670611136185+7.17903342167792i</v>
      </c>
      <c r="Y177" s="181" t="str">
        <f t="shared" ca="1" si="196"/>
        <v>7.43988797397554-0.365498258799169i</v>
      </c>
      <c r="Z177" s="181" t="str">
        <f t="shared" ca="1" si="197"/>
        <v>-2.68080790473685-6.94973316181216i</v>
      </c>
      <c r="AA177" s="181" t="str">
        <f t="shared" ca="1" si="198"/>
        <v>-5.75804699550967+4.72550704580928i</v>
      </c>
      <c r="AB177" s="181" t="str">
        <f t="shared" ca="1" si="199"/>
        <v>6.29319631043691+3.98512261301887i</v>
      </c>
      <c r="AC177" s="181" t="str">
        <f t="shared" ca="1" si="200"/>
        <v>1.80992545285032-7.22562743971869i</v>
      </c>
      <c r="AD177" s="181" t="str">
        <f t="shared" ca="1" si="201"/>
        <v>-7.42867744252156+0.54797216851087i</v>
      </c>
      <c r="AE177" s="181" t="str">
        <f t="shared" ca="1" si="202"/>
        <v>2.8505554852145+6.88184971270113i</v>
      </c>
      <c r="AF177" s="181" t="str">
        <f t="shared" ca="1" si="203"/>
        <v>5.64034303111016-4.86539335859889i</v>
      </c>
      <c r="AG177" s="181" t="str">
        <f t="shared" ca="1" si="204"/>
        <v>-6.38910072210521-3.82947959980018i</v>
      </c>
      <c r="AH177" s="181" t="str">
        <f t="shared" ca="1" si="205"/>
        <v>-1.63205456292275+7.26786900997357i</v>
      </c>
      <c r="AI177" s="181" t="str">
        <f t="shared" ca="1" si="206"/>
        <v>7.41299215355228-0.730116000279024i</v>
      </c>
      <c r="AJ177" s="181" t="str">
        <f t="shared" ca="1" si="207"/>
        <v>-3.01858599765631-6.8098208946524i</v>
      </c>
      <c r="AK177" s="181" t="str">
        <f t="shared" ca="1" si="208"/>
        <v>-5.51924153497522+5.00234894035747i</v>
      </c>
      <c r="AL177" s="181" t="str">
        <f t="shared" ca="1" si="209"/>
        <v>6.48115657840199+3.6715298512647i</v>
      </c>
      <c r="AM177" s="181" t="str">
        <f t="shared" ca="1" si="210"/>
        <v>1.45320058435363-7.3057326876998i</v>
      </c>
      <c r="AN177" s="181" t="str">
        <f t="shared" ca="1" si="211"/>
        <v>-7.39284155529932+0.911820037469379i</v>
      </c>
      <c r="AO177" s="181" t="str">
        <f t="shared" ca="1" si="212"/>
        <v>3.18479822676606+6.73369009513201i</v>
      </c>
      <c r="AP177" s="181" t="str">
        <f t="shared" ca="1" si="213"/>
        <v>5.39481545411684-5.13629129416481i</v>
      </c>
      <c r="AQ177" s="181" t="str">
        <f t="shared" ca="1" si="214"/>
        <v>-6.56930842832235-3.51136851043351i</v>
      </c>
      <c r="AR177" s="181" t="str">
        <f t="shared" ca="1" si="215"/>
        <v>-6.56930842832235-3.51136851043351i</v>
      </c>
      <c r="AS177" s="181" t="str">
        <f t="shared" ca="1" si="216"/>
        <v>7.36823778572969-1.09297482836357i</v>
      </c>
      <c r="AT177" s="181" t="str">
        <f t="shared" ca="1" si="217"/>
        <v>-3.34909205251056-6.65350317248754i</v>
      </c>
      <c r="AU177" s="181" t="str">
        <f t="shared" ca="1" si="218"/>
        <v>-5.26713973815456+5.26713973815431i</v>
      </c>
      <c r="AV177" s="181" t="str">
        <f t="shared" ca="1" si="219"/>
        <v>6.65350317248741+3.34909205251082i</v>
      </c>
      <c r="AW177" s="181" t="str">
        <f t="shared" ca="1" si="220"/>
        <v>1.09297482836386-7.36823778572964i</v>
      </c>
      <c r="AX177" s="181" t="str">
        <f t="shared" ca="1" si="221"/>
        <v>-7.33919566523411+1.27347125209013i</v>
      </c>
      <c r="AY177" s="181" t="str">
        <f t="shared" ca="1" si="222"/>
        <v>3.51136851043396+6.56930842832211i</v>
      </c>
      <c r="AZ177" s="181" t="str">
        <f t="shared" ca="1" si="223"/>
        <v>5.13629129416448-5.39481545411715i</v>
      </c>
      <c r="BA177" s="181" t="str">
        <f t="shared" ca="1" si="224"/>
        <v>-6.7336900951322-3.18479822676565i</v>
      </c>
      <c r="BB177" s="181" t="str">
        <f t="shared" ca="1" si="225"/>
        <v>-0.911820037468976+7.39284155529937i</v>
      </c>
      <c r="BC177" s="181" t="str">
        <f t="shared" ca="1" si="226"/>
        <v>7.30573268769986-1.45320058435336i</v>
      </c>
      <c r="BD177" s="181" t="str">
        <f t="shared" ca="1" si="227"/>
        <v>-3.67152985126445-6.48115657840213i</v>
      </c>
      <c r="BE177" s="181" t="str">
        <f t="shared" ca="1" si="228"/>
        <v>-5.00234894035773+5.51924153497499i</v>
      </c>
      <c r="BF177" s="181" t="str">
        <f t="shared" ca="1" si="229"/>
        <v>6.80982089465228+3.01858599765657i</v>
      </c>
      <c r="BG177" s="181" t="str">
        <f t="shared" ca="1" si="230"/>
        <v>0.73011600027931-7.41299215355225i</v>
      </c>
      <c r="BH177" s="181" t="str">
        <f t="shared" ca="1" si="231"/>
        <v>-7.26786900997348+1.63205456292313i</v>
      </c>
      <c r="BI177" s="181" t="str">
        <f t="shared" ca="1" si="232"/>
        <v>3.82947959979999+6.38910072210533i</v>
      </c>
      <c r="BJ177" s="181" t="str">
        <f t="shared" ca="1" si="233"/>
        <v>4.86539335859855-5.64034303111046i</v>
      </c>
      <c r="BK177" s="181" t="str">
        <f t="shared" ca="1" si="234"/>
        <v>-6.88184971270129-2.85055548521413i</v>
      </c>
      <c r="BL177" s="181" t="str">
        <f t="shared" ca="1" si="235"/>
        <v>-0.54797216851113+7.42867744252154i</v>
      </c>
      <c r="BM177" s="181" t="str">
        <f t="shared" ca="1" si="236"/>
        <v>7.22562743971876-1.80992545285005i</v>
      </c>
      <c r="BN177" s="181" t="str">
        <f t="shared" ca="1" si="237"/>
        <v>-3.98512261301861-6.29319631043708i</v>
      </c>
      <c r="BO177" s="181" t="str">
        <f t="shared" ca="1" si="238"/>
        <v>-4.72550704580948+5.75804699550951i</v>
      </c>
      <c r="BP177" s="181" t="str">
        <f t="shared" ca="1" si="239"/>
        <v>6.94973316181258+2.68080790473574i</v>
      </c>
      <c r="BQ177" s="181" t="str">
        <f t="shared" ca="1" si="240"/>
        <v>0.365498258798742-7.43988797397556i</v>
      </c>
      <c r="BR177" s="181" t="str">
        <f t="shared" ca="1" si="241"/>
        <v>-7.17903342167798+1.98670611136163i</v>
      </c>
      <c r="BS177" s="181" t="str">
        <f t="shared" ca="1" si="242"/>
        <v>4.13836513738733+6.19350111262994i</v>
      </c>
      <c r="BT177" s="181" t="str">
        <f t="shared" ca="1" si="243"/>
        <v>4.58277426427537-5.87228252770475i</v>
      </c>
      <c r="BU177" s="181" t="str">
        <f t="shared" ca="1" si="244"/>
        <v>-7.01343035153263-2.50944550582236i</v>
      </c>
      <c r="BV177" s="181" t="str">
        <f t="shared" ca="1" si="245"/>
        <v>-0.182804186606452+7.44661699510927i</v>
      </c>
      <c r="BW177" s="181" t="str">
        <f t="shared" ca="1" si="246"/>
        <v>7.12811502234431-2.1622900524029i</v>
      </c>
      <c r="BX177" s="181" t="str">
        <f t="shared" ca="1" si="247"/>
        <v>-4.28911486534439-6.09007518133996i</v>
      </c>
      <c r="BY177" s="181" t="str">
        <f t="shared" ca="1" si="248"/>
        <v>-4.43728099088123+5.98298081648732i</v>
      </c>
      <c r="BZ177" s="181" t="str">
        <f t="shared" ca="1" si="249"/>
        <v>7.07290291306052+2.33657151076341i</v>
      </c>
      <c r="CA177" s="181" t="str">
        <f t="shared" ca="1" si="250"/>
        <v>3.39452745822685E-13-7.44886045261227i</v>
      </c>
      <c r="CB177" s="181" t="str">
        <f t="shared" ca="1" si="251"/>
        <v>-7.07290291306069+2.33657151076287i</v>
      </c>
      <c r="CC177" s="181" t="str">
        <f t="shared" ca="1" si="252"/>
        <v>4.43728099088077+5.98298081648765i</v>
      </c>
      <c r="CD177" s="181" t="str">
        <f t="shared" ca="1" si="253"/>
        <v>4.28911486534486-6.09007518133963i</v>
      </c>
      <c r="CE177" s="181" t="str">
        <f t="shared" ca="1" si="254"/>
        <v>-7.12811502234414-2.16229005240345i</v>
      </c>
      <c r="CF177" s="181" t="str">
        <f t="shared" ca="1" si="255"/>
        <v>0.182804186605984+7.44661699510929i</v>
      </c>
      <c r="CG177" s="181" t="str">
        <f t="shared" ca="1" si="256"/>
        <v>7.01343035153286-2.50944550582172i</v>
      </c>
      <c r="CH177" s="181" t="str">
        <f t="shared" ca="1" si="257"/>
        <v>-4.58277426427492-5.8722825277051i</v>
      </c>
      <c r="CI177" s="181" t="str">
        <f t="shared" ca="1" si="258"/>
        <v>-4.13836513738772+6.19350111262968i</v>
      </c>
      <c r="CJ177" s="181" t="str">
        <f t="shared" ca="1" si="259"/>
        <v>7.17903342167783+1.98670611136218i</v>
      </c>
      <c r="CK177" s="181" t="str">
        <f t="shared" ca="1" si="260"/>
        <v>-0.36549825879817-7.43988797397559i</v>
      </c>
      <c r="CL177" s="181" t="str">
        <f t="shared" ca="1" si="261"/>
        <v>-6.94973316181283+2.6808079047351i</v>
      </c>
      <c r="CM177" s="181" t="str">
        <f t="shared" ca="1" si="262"/>
        <v>4.72550704580732+5.75804699551128i</v>
      </c>
      <c r="CN177" s="181" t="str">
        <f t="shared" ca="1" si="263"/>
        <v>3.9851226130216-6.29319631043519i</v>
      </c>
      <c r="CO177" s="181" t="str">
        <f t="shared" ca="1" si="264"/>
        <v>-7.22562743971955-1.8099254528469i</v>
      </c>
      <c r="CP177" s="181" t="str">
        <f t="shared" ca="1" si="265"/>
        <v>0.547972168513514+7.42867744252136i</v>
      </c>
      <c r="CQ177" s="181" t="str">
        <f t="shared" ca="1" si="266"/>
        <v>6.88184971270065-2.85055548521566i</v>
      </c>
      <c r="CR177" s="181" t="str">
        <f t="shared" ca="1" si="267"/>
        <v>-4.86539335859916-5.64034303110993i</v>
      </c>
      <c r="CS177" s="181" t="str">
        <f t="shared" ca="1" si="268"/>
        <v>-3.82947959980048+6.38910072210504i</v>
      </c>
      <c r="CT177" s="181" t="str">
        <f t="shared" ca="1" si="269"/>
        <v>7.26786900997336+1.6320545629237i</v>
      </c>
      <c r="CU177" s="181" t="str">
        <f t="shared" ca="1" si="270"/>
        <v>-0.730116000277159-7.41299215355246i</v>
      </c>
      <c r="CV177" s="181" t="str">
        <f t="shared" ca="1" si="271"/>
        <v>-6.80982089465341+3.01858599765402i</v>
      </c>
      <c r="CW177" s="181" t="str">
        <f t="shared" ca="1" si="272"/>
        <v>5.0023489403551+5.51924153497736i</v>
      </c>
      <c r="CX177" s="181" t="str">
        <f t="shared" ca="1" si="273"/>
        <v>3.67152985126182-6.48115657840362i</v>
      </c>
      <c r="CY177" s="181" t="str">
        <f t="shared" ca="1" si="274"/>
        <v>-7.30573268770032-1.45320058435101i</v>
      </c>
      <c r="CZ177" s="181" t="str">
        <f t="shared" ca="1" si="275"/>
        <v>0.911820037470615+7.39284155529917i</v>
      </c>
      <c r="DA177" s="181" t="str">
        <f t="shared" ca="1" si="276"/>
        <v>6.73369009513186-3.18479822676638i</v>
      </c>
      <c r="DB177" s="181" t="str">
        <f t="shared" ca="1" si="277"/>
        <v>-5.13629129416461-5.39481545411704i</v>
      </c>
      <c r="DC177" s="181" t="str">
        <f t="shared" ca="1" si="278"/>
        <v>-3.51136851043438+6.56930842832189i</v>
      </c>
      <c r="DD177" s="181" t="str">
        <f t="shared" ca="1" si="279"/>
        <v>7.33919566523374+1.27347125209226i</v>
      </c>
      <c r="DE177" s="181" t="str">
        <f t="shared" ca="1" si="280"/>
        <v>-1.09297482836109-7.36823778573006i</v>
      </c>
      <c r="DF177" s="181" t="str">
        <f t="shared" ca="1" si="281"/>
        <v>-6.65350317248897+3.34909205250771i</v>
      </c>
      <c r="DG177" s="181" t="str">
        <f t="shared" ca="1" si="282"/>
        <v>5.2671397381567+5.26713973815217i</v>
      </c>
      <c r="DH177" s="181" t="str">
        <f t="shared" ca="1" si="283"/>
        <v>3.34909205250842-6.65350317248861i</v>
      </c>
      <c r="DI177" s="181" t="str">
        <f t="shared" ca="1" si="284"/>
        <v>-7.36823778572994-1.09297482836189i</v>
      </c>
      <c r="DJ177" s="181" t="str">
        <f t="shared" ca="1" si="285"/>
        <v>1.27347125209125+7.33919566523392i</v>
      </c>
      <c r="DK177" s="181" t="str">
        <f t="shared" ca="1" si="286"/>
        <v>6.56930842832227-3.51136851043366i</v>
      </c>
      <c r="DL177" s="181" t="str">
        <f t="shared" ca="1" si="287"/>
        <v>-5.39481545411648-5.13629129416519i</v>
      </c>
      <c r="DM177" s="181" t="str">
        <f t="shared" ca="1" si="288"/>
        <v>-3.1847982267673+6.73369009513142i</v>
      </c>
      <c r="DN177" s="181" t="str">
        <f t="shared" ca="1" si="289"/>
        <v>7.39284155529907+0.91182003747142i</v>
      </c>
      <c r="DO177" s="181" t="str">
        <f t="shared" ca="1" si="290"/>
        <v>-1.45320058435022-7.30573268770048i</v>
      </c>
      <c r="DP177" s="181" t="str">
        <f t="shared" ca="1" si="291"/>
        <v>-6.48115657840047+3.67152985126738i</v>
      </c>
      <c r="DQ177" s="181" t="str">
        <f t="shared" ca="1" si="292"/>
        <v>5.51924153497682+5.00234894035571i</v>
      </c>
      <c r="DR177" s="181" t="str">
        <f t="shared" ca="1" si="293"/>
        <v>3.01858599765476-6.80982089465309i</v>
      </c>
      <c r="DS177" s="181" t="str">
        <f t="shared" ca="1" si="294"/>
        <v>-7.41299215355237-0.730116000278173i</v>
      </c>
      <c r="DT177" s="181" t="str">
        <f t="shared" ca="1" si="295"/>
        <v>1.63205456292291+7.26786900997354i</v>
      </c>
      <c r="DU177" s="181" t="str">
        <f t="shared" ca="1" si="296"/>
        <v>6.38910072210545-3.82947959979979i</v>
      </c>
      <c r="DV177" s="181" t="str">
        <f t="shared" ca="1" si="297"/>
        <v>-5.64034303110926-4.86539335859992i</v>
      </c>
      <c r="DW177" s="181" t="str">
        <f t="shared" ca="1" si="298"/>
        <v>-2.8505554852164+6.88184971270035i</v>
      </c>
      <c r="DX177" s="181" t="str">
        <f t="shared" ca="1" si="299"/>
        <v>7.42867744252129+0.547972168514529i</v>
      </c>
      <c r="DY177" s="181" t="str">
        <f t="shared" ca="1" si="300"/>
        <v>-1.80992545285331-7.22562743971794i</v>
      </c>
      <c r="DZ177" s="181" t="str">
        <f t="shared" ca="1" si="301"/>
        <v>-6.29319631043562+3.98512261302091i</v>
      </c>
      <c r="EA177" s="181" t="str">
        <f t="shared" ca="1" si="302"/>
        <v>5.75804699551078+4.72550704580794i</v>
      </c>
      <c r="EB177" s="181" t="str">
        <f t="shared" ca="1" si="303"/>
        <v>2.68080790473606-6.94973316181246i</v>
      </c>
      <c r="EC177" s="181" t="str">
        <f t="shared" ca="1" si="304"/>
        <v>-7.43988797397556-0.365498258798975i</v>
      </c>
      <c r="ED177" s="181" t="str">
        <f t="shared" ca="1" si="305"/>
        <v>1.9867061113612+7.1790334216781i</v>
      </c>
      <c r="EE177" s="181" t="str">
        <f t="shared" ca="1" si="306"/>
        <v>6.19350111263013-4.13836513738705i</v>
      </c>
      <c r="EF177" s="181" t="str">
        <f t="shared" ca="1" si="307"/>
        <v>-5.8722825277046-4.58277426427555i</v>
      </c>
      <c r="EG177" s="181" t="str">
        <f t="shared" ca="1" si="308"/>
        <v>-2.50944550582267+7.01343035153252i</v>
      </c>
      <c r="EH177" s="181" t="str">
        <f t="shared" ca="1" si="309"/>
        <v>7.44661699510945+0.182804186599383i</v>
      </c>
      <c r="EI177" s="181" t="str">
        <f t="shared" ca="1" si="310"/>
        <v>-2.16229005240268-7.12811502234437i</v>
      </c>
      <c r="EJ177" s="181" t="str">
        <f t="shared" ca="1" si="311"/>
        <v>-6.09007518134021+4.28911486534403i</v>
      </c>
      <c r="EK177" s="181" t="str">
        <f t="shared" ca="1" si="312"/>
        <v>5.98298081648711+4.4372809908815i</v>
      </c>
      <c r="EL177" s="181" t="str">
        <f t="shared" ca="1" si="313"/>
        <v>2.33657151076363-7.07290291306044i</v>
      </c>
      <c r="EM177" s="181" t="str">
        <f t="shared" ca="1" si="314"/>
        <v>-7.44886045261227-6.78905491645369E-13i</v>
      </c>
      <c r="EN177" s="181"/>
      <c r="EO177" s="181"/>
      <c r="EP177" s="181"/>
    </row>
    <row r="178" spans="1:146" ht="16" thickBot="1">
      <c r="A178" s="215">
        <f t="shared" si="181"/>
        <v>1.5234375000000009E-3</v>
      </c>
      <c r="B178" s="214">
        <v>78</v>
      </c>
      <c r="C178" s="188">
        <f t="shared" si="182"/>
        <v>15600</v>
      </c>
      <c r="D178" s="187">
        <f t="shared" si="315"/>
        <v>98017.690792001551</v>
      </c>
      <c r="E178" s="187" t="str">
        <f t="shared" si="316"/>
        <v>98017.6907920016i</v>
      </c>
      <c r="F178" s="187" t="e">
        <f t="shared" si="183"/>
        <v>#REF!</v>
      </c>
      <c r="G178" s="187" t="str">
        <f t="shared" si="184"/>
        <v>-4.76892045952365+1.58413073486214i</v>
      </c>
      <c r="H178" s="187" t="e">
        <f t="shared" si="180"/>
        <v>#REF!</v>
      </c>
      <c r="I178" s="187" t="e">
        <f t="shared" si="317"/>
        <v>#REF!</v>
      </c>
      <c r="J178" s="213" t="str">
        <f ca="1">IMPRODUCT(1/N_FFT2,CO100)</f>
        <v>0.0202597364335271+0.000209632512931289i</v>
      </c>
      <c r="K178" s="212" t="e">
        <f t="shared" si="318"/>
        <v>#REF!</v>
      </c>
      <c r="N178" s="204">
        <f t="shared" ca="1" si="185"/>
        <v>22.452673334503228</v>
      </c>
      <c r="O178" s="181">
        <f t="shared" ca="1" si="186"/>
        <v>7.4526733345032286</v>
      </c>
      <c r="P178" s="181" t="str">
        <f t="shared" ca="1" si="187"/>
        <v>-2.5107300270409-7.01702034784927i</v>
      </c>
      <c r="Q178" s="181" t="str">
        <f t="shared" ca="1" si="188"/>
        <v>-5.76099439306872+4.72792591247433i</v>
      </c>
      <c r="R178" s="181" t="str">
        <f t="shared" ca="1" si="189"/>
        <v>6.39237113998955+3.83143981284377i</v>
      </c>
      <c r="S178" s="181" t="str">
        <f t="shared" ca="1" si="190"/>
        <v>1.45394444070926-7.30947230613442i</v>
      </c>
      <c r="T178" s="181" t="str">
        <f t="shared" ca="1" si="191"/>
        <v>-7.37200939893149+1.09353429433248i</v>
      </c>
      <c r="U178" s="181" t="str">
        <f t="shared" ca="1" si="192"/>
        <v>3.51316589051508+6.57267108994029i</v>
      </c>
      <c r="V178" s="181" t="str">
        <f t="shared" ca="1" si="193"/>
        <v>5.00490951533503-5.52206669410325i</v>
      </c>
      <c r="W178" s="181" t="str">
        <f t="shared" ca="1" si="194"/>
        <v>-6.88537235624006-2.85201461194376i</v>
      </c>
      <c r="X178" s="181" t="str">
        <f t="shared" ca="1" si="195"/>
        <v>-0.365685348046199+7.44369626308326i</v>
      </c>
      <c r="Y178" s="181" t="str">
        <f t="shared" ca="1" si="196"/>
        <v>7.131763722822-2.1633968735892i</v>
      </c>
      <c r="Z178" s="181" t="str">
        <f t="shared" ca="1" si="197"/>
        <v>-4.43955232197299-5.98604335193788i</v>
      </c>
      <c r="AA178" s="181" t="str">
        <f t="shared" ca="1" si="198"/>
        <v>-4.14048346106869+6.19667140805708i</v>
      </c>
      <c r="AB178" s="181" t="str">
        <f t="shared" ca="1" si="199"/>
        <v>7.22932605431765+1.81085190757817i</v>
      </c>
      <c r="AC178" s="181" t="str">
        <f t="shared" ca="1" si="200"/>
        <v>-0.730489728058195-7.41678667537478i</v>
      </c>
      <c r="AD178" s="181" t="str">
        <f t="shared" ca="1" si="201"/>
        <v>-6.73713689953752+3.18642844383887i</v>
      </c>
      <c r="AE178" s="181" t="str">
        <f t="shared" ca="1" si="202"/>
        <v>5.26983585279548+5.26983585279531i</v>
      </c>
      <c r="AF178" s="181" t="str">
        <f t="shared" ca="1" si="203"/>
        <v>3.18642844383868-6.73713689953761i</v>
      </c>
      <c r="AG178" s="181" t="str">
        <f t="shared" ca="1" si="204"/>
        <v>-7.41678667537474-0.730489728058701i</v>
      </c>
      <c r="AH178" s="181" t="str">
        <f t="shared" ca="1" si="205"/>
        <v>1.81085190757766+7.22932605431778i</v>
      </c>
      <c r="AI178" s="181" t="str">
        <f t="shared" ca="1" si="206"/>
        <v>6.19667140805693-4.14048346106891i</v>
      </c>
      <c r="AJ178" s="181" t="str">
        <f t="shared" ca="1" si="207"/>
        <v>-5.98604335193803-4.4395523219728i</v>
      </c>
      <c r="AK178" s="181" t="str">
        <f t="shared" ca="1" si="208"/>
        <v>-2.16339687358894+7.13176372282208i</v>
      </c>
      <c r="AL178" s="181" t="str">
        <f t="shared" ca="1" si="209"/>
        <v>7.44369626308329-0.365685348045692i</v>
      </c>
      <c r="AM178" s="181" t="str">
        <f t="shared" ca="1" si="210"/>
        <v>-2.85201461194332-6.88537235624024i</v>
      </c>
      <c r="AN178" s="181" t="str">
        <f t="shared" ca="1" si="211"/>
        <v>-5.52206669410309+5.0049095153352i</v>
      </c>
      <c r="AO178" s="181" t="str">
        <f t="shared" ca="1" si="212"/>
        <v>6.5726710899404+3.51316589051488i</v>
      </c>
      <c r="AP178" s="181" t="str">
        <f t="shared" ca="1" si="213"/>
        <v>1.09353429433223-7.37200939893153i</v>
      </c>
      <c r="AQ178" s="181" t="str">
        <f t="shared" ca="1" si="214"/>
        <v>-7.3094723061345+1.45394444070889i</v>
      </c>
      <c r="AR178" s="181" t="str">
        <f t="shared" ca="1" si="215"/>
        <v>-7.3094723061345+1.45394444070889i</v>
      </c>
      <c r="AS178" s="181" t="str">
        <f t="shared" ca="1" si="216"/>
        <v>4.72792591247438-5.76099439306868i</v>
      </c>
      <c r="AT178" s="181" t="str">
        <f t="shared" ca="1" si="217"/>
        <v>-7.01702034784931-2.5107300270408i</v>
      </c>
      <c r="AU178" s="181" t="str">
        <f t="shared" ca="1" si="218"/>
        <v>2.33736097280482E-13+7.45267333450323i</v>
      </c>
      <c r="AV178" s="181" t="str">
        <f t="shared" ca="1" si="219"/>
        <v>7.0170203478494-2.51073002704053i</v>
      </c>
      <c r="AW178" s="181" t="str">
        <f t="shared" ca="1" si="220"/>
        <v>-4.72792591247412-5.76099439306889i</v>
      </c>
      <c r="AX178" s="181" t="str">
        <f t="shared" ca="1" si="221"/>
        <v>-3.83143981284378+6.39237113998953i</v>
      </c>
      <c r="AY178" s="181" t="str">
        <f t="shared" ca="1" si="222"/>
        <v>7.30947230613445+1.45394444070916i</v>
      </c>
      <c r="AZ178" s="181" t="str">
        <f t="shared" ca="1" si="223"/>
        <v>-1.09353429433269-7.37200939893146i</v>
      </c>
      <c r="BA178" s="181" t="str">
        <f t="shared" ca="1" si="224"/>
        <v>-6.57267108994055+3.51316589051459i</v>
      </c>
      <c r="BB178" s="181" t="str">
        <f t="shared" ca="1" si="225"/>
        <v>5.52206669410294+5.00490951533536i</v>
      </c>
      <c r="BC178" s="181" t="str">
        <f t="shared" ca="1" si="226"/>
        <v>2.85201461194352-6.88537235624015i</v>
      </c>
      <c r="BD178" s="181" t="str">
        <f t="shared" ca="1" si="227"/>
        <v>-7.44369626308328-0.365685348045966i</v>
      </c>
      <c r="BE178" s="181" t="str">
        <f t="shared" ca="1" si="228"/>
        <v>2.16339687358939+7.13176372282194i</v>
      </c>
      <c r="BF178" s="181" t="str">
        <f t="shared" ca="1" si="229"/>
        <v>5.98604335193778-4.43955232197314i</v>
      </c>
      <c r="BG178" s="181" t="str">
        <f t="shared" ca="1" si="230"/>
        <v>-6.19667140805681-4.1404834610691i</v>
      </c>
      <c r="BH178" s="181" t="str">
        <f t="shared" ca="1" si="231"/>
        <v>-1.81085190757792+7.22932605431771i</v>
      </c>
      <c r="BI178" s="181" t="str">
        <f t="shared" ca="1" si="232"/>
        <v>7.41678667537476-0.730489728058429i</v>
      </c>
      <c r="BJ178" s="181" t="str">
        <f t="shared" ca="1" si="233"/>
        <v>-3.18642844383906-6.73713689953743i</v>
      </c>
      <c r="BK178" s="181" t="str">
        <f t="shared" ca="1" si="234"/>
        <v>-5.26983585279563+5.26983585279515i</v>
      </c>
      <c r="BL178" s="181" t="str">
        <f t="shared" ca="1" si="235"/>
        <v>6.73713689953742+3.18642844383909i</v>
      </c>
      <c r="BM178" s="181" t="str">
        <f t="shared" ca="1" si="236"/>
        <v>0.730489728058468-7.41678667537476i</v>
      </c>
      <c r="BN178" s="181" t="str">
        <f t="shared" ca="1" si="237"/>
        <v>-7.22932605431772+1.81085190757788i</v>
      </c>
      <c r="BO178" s="181" t="str">
        <f t="shared" ca="1" si="238"/>
        <v>4.14048346106906+6.19667140805683i</v>
      </c>
      <c r="BP178" s="181" t="str">
        <f t="shared" ca="1" si="239"/>
        <v>4.43955232197197-5.98604335193864i</v>
      </c>
      <c r="BQ178" s="181" t="str">
        <f t="shared" ca="1" si="240"/>
        <v>-7.13176372282172-2.16339687359014i</v>
      </c>
      <c r="BR178" s="181" t="str">
        <f t="shared" ca="1" si="241"/>
        <v>0.365685348042964+7.44369626308343i</v>
      </c>
      <c r="BS178" s="181" t="str">
        <f t="shared" ca="1" si="242"/>
        <v>6.88537235623932-2.85201461194554i</v>
      </c>
      <c r="BT178" s="181" t="str">
        <f t="shared" ca="1" si="243"/>
        <v>-5.00490951533541-5.5220666941029i</v>
      </c>
      <c r="BU178" s="181" t="str">
        <f t="shared" ca="1" si="244"/>
        <v>-3.51316589051659+6.57267108993948i</v>
      </c>
      <c r="BV178" s="181" t="str">
        <f t="shared" ca="1" si="245"/>
        <v>7.372009398932+1.09353429432906i</v>
      </c>
      <c r="BW178" s="181" t="str">
        <f t="shared" ca="1" si="246"/>
        <v>-1.45394444071057-7.30947230613416i</v>
      </c>
      <c r="BX178" s="181" t="str">
        <f t="shared" ca="1" si="247"/>
        <v>-6.39237113998993+3.83143981284312i</v>
      </c>
      <c r="BY178" s="181" t="str">
        <f t="shared" ca="1" si="248"/>
        <v>5.76099439306691+4.72792591247653i</v>
      </c>
      <c r="BZ178" s="181" t="str">
        <f t="shared" ca="1" si="249"/>
        <v>2.51073002703849-7.01702034785013i</v>
      </c>
      <c r="CA178" s="181" t="str">
        <f t="shared" ca="1" si="250"/>
        <v>-7.45267333450323+4.67472194560964E-13i</v>
      </c>
      <c r="CB178" s="181" t="str">
        <f t="shared" ca="1" si="251"/>
        <v>2.51073002703936+7.01702034784982i</v>
      </c>
      <c r="CC178" s="181" t="str">
        <f t="shared" ca="1" si="252"/>
        <v>5.76099439307109-4.72792591247144i</v>
      </c>
      <c r="CD178" s="181" t="str">
        <f t="shared" ca="1" si="253"/>
        <v>-6.39237113999036-3.8314398128424i</v>
      </c>
      <c r="CE178" s="181" t="str">
        <f t="shared" ca="1" si="254"/>
        <v>-1.45394444070976+7.30947230613433i</v>
      </c>
      <c r="CF178" s="181" t="str">
        <f t="shared" ca="1" si="255"/>
        <v>7.37200939893184-1.0935342943301i</v>
      </c>
      <c r="CG178" s="181" t="str">
        <f t="shared" ca="1" si="256"/>
        <v>-3.51316589051751-6.57267108993899i</v>
      </c>
      <c r="CH178" s="181" t="str">
        <f t="shared" ca="1" si="257"/>
        <v>-5.00490951533464+5.5220666941036i</v>
      </c>
      <c r="CI178" s="181" t="str">
        <f t="shared" ca="1" si="258"/>
        <v>6.88537235623968+2.85201461194468i</v>
      </c>
      <c r="CJ178" s="181" t="str">
        <f t="shared" ca="1" si="259"/>
        <v>0.365685348049434-7.44369626308311i</v>
      </c>
      <c r="CK178" s="181" t="str">
        <f t="shared" ca="1" si="260"/>
        <v>-7.13176372282144+2.16339687359104i</v>
      </c>
      <c r="CL178" s="181" t="str">
        <f t="shared" ca="1" si="261"/>
        <v>4.43955232197273+5.98604335193808i</v>
      </c>
      <c r="CM178" s="181" t="str">
        <f t="shared" ca="1" si="262"/>
        <v>4.14048346107084-6.19667140805564i</v>
      </c>
      <c r="CN178" s="181" t="str">
        <f t="shared" ca="1" si="263"/>
        <v>-7.22932605431851-1.81085190757472i</v>
      </c>
      <c r="CO178" s="181" t="str">
        <f t="shared" ca="1" si="264"/>
        <v>0.730489728059504+7.41678667537465i</v>
      </c>
      <c r="CP178" s="181" t="str">
        <f t="shared" ca="1" si="265"/>
        <v>6.73713689953792-3.18642844383803i</v>
      </c>
      <c r="CQ178" s="181" t="str">
        <f t="shared" ca="1" si="266"/>
        <v>-5.26983585279322-5.26983585279756i</v>
      </c>
      <c r="CR178" s="181" t="str">
        <f t="shared" ca="1" si="267"/>
        <v>-3.18642844383687+6.73713689953847i</v>
      </c>
      <c r="CS178" s="181" t="str">
        <f t="shared" ca="1" si="268"/>
        <v>7.41678667537478+0.730489728058236i</v>
      </c>
      <c r="CT178" s="181" t="str">
        <f t="shared" ca="1" si="269"/>
        <v>-1.81085190757595-7.22932605431821i</v>
      </c>
      <c r="CU178" s="181" t="str">
        <f t="shared" ca="1" si="270"/>
        <v>-6.19667140805505+4.14048346107172i</v>
      </c>
      <c r="CV178" s="181" t="str">
        <f t="shared" ca="1" si="271"/>
        <v>5.98604335193871+4.43955232197187i</v>
      </c>
      <c r="CW178" s="181" t="str">
        <f t="shared" ca="1" si="272"/>
        <v>2.16339687359002-7.13176372282175i</v>
      </c>
      <c r="CX178" s="181" t="str">
        <f t="shared" ca="1" si="273"/>
        <v>-7.44369626308342+0.365685348043091i</v>
      </c>
      <c r="CY178" s="181" t="str">
        <f t="shared" ca="1" si="274"/>
        <v>2.85201461194585+6.88537235623919i</v>
      </c>
      <c r="CZ178" s="181" t="str">
        <f t="shared" ca="1" si="275"/>
        <v>5.52206669410274-5.00490951533559i</v>
      </c>
      <c r="DA178" s="181" t="str">
        <f t="shared" ca="1" si="276"/>
        <v>-6.57267108993959-3.51316589051638i</v>
      </c>
      <c r="DB178" s="181" t="str">
        <f t="shared" ca="1" si="277"/>
        <v>-1.09353429433617+7.37200939893095i</v>
      </c>
      <c r="DC178" s="181" t="str">
        <f t="shared" ca="1" si="278"/>
        <v>7.30947230613412-1.4539444407108i</v>
      </c>
      <c r="DD178" s="181" t="str">
        <f t="shared" ca="1" si="279"/>
        <v>-3.83143981284331-6.39237113998981i</v>
      </c>
      <c r="DE178" s="181" t="str">
        <f t="shared" ca="1" si="280"/>
        <v>-4.72792591247635+5.76099439306706i</v>
      </c>
      <c r="DF178" s="181" t="str">
        <f t="shared" ca="1" si="281"/>
        <v>7.01702034785018+2.51073002703836i</v>
      </c>
      <c r="DG178" s="181" t="str">
        <f t="shared" ca="1" si="282"/>
        <v>-8.0711714983793E-13-7.45267333450323i</v>
      </c>
      <c r="DH178" s="181" t="str">
        <f t="shared" ca="1" si="283"/>
        <v>-7.0170203478497+2.51073002703969i</v>
      </c>
      <c r="DI178" s="181" t="str">
        <f t="shared" ca="1" si="284"/>
        <v>4.7279259124717+5.76099439307088i</v>
      </c>
      <c r="DJ178" s="181" t="str">
        <f t="shared" ca="1" si="285"/>
        <v>3.83143981284211-6.39237113999053i</v>
      </c>
      <c r="DK178" s="181" t="str">
        <f t="shared" ca="1" si="286"/>
        <v>-7.30947230613439-1.45394444070942i</v>
      </c>
      <c r="DL178" s="181" t="str">
        <f t="shared" ca="1" si="287"/>
        <v>1.09353429433023+7.37200939893183i</v>
      </c>
      <c r="DM178" s="181" t="str">
        <f t="shared" ca="1" si="288"/>
        <v>6.57267108993893-3.51316589051762i</v>
      </c>
      <c r="DN178" s="181" t="str">
        <f t="shared" ca="1" si="289"/>
        <v>-5.52206669410369-5.00490951533454i</v>
      </c>
      <c r="DO178" s="181" t="str">
        <f t="shared" ca="1" si="290"/>
        <v>-2.85201461194456+6.88537235623972i</v>
      </c>
      <c r="DP178" s="181" t="str">
        <f t="shared" ca="1" si="291"/>
        <v>7.44369626308312+0.365685348049307i</v>
      </c>
      <c r="DQ178" s="181" t="str">
        <f t="shared" ca="1" si="292"/>
        <v>-2.16339687359136-7.13176372282135i</v>
      </c>
      <c r="DR178" s="181" t="str">
        <f t="shared" ca="1" si="293"/>
        <v>-5.98604335193788+4.43955232197299i</v>
      </c>
      <c r="DS178" s="181" t="str">
        <f t="shared" ca="1" si="294"/>
        <v>6.19667140805583+4.14048346107056i</v>
      </c>
      <c r="DT178" s="181" t="str">
        <f t="shared" ca="1" si="295"/>
        <v>1.81085190757459-7.22932605431855i</v>
      </c>
      <c r="DU178" s="181" t="str">
        <f t="shared" ca="1" si="296"/>
        <v>-7.41678667537464+0.730489728059632i</v>
      </c>
      <c r="DV178" s="181" t="str">
        <f t="shared" ca="1" si="297"/>
        <v>3.18642844383814+6.73713689953787i</v>
      </c>
      <c r="DW178" s="181" t="str">
        <f t="shared" ca="1" si="298"/>
        <v>5.26983585279747-5.26983585279331i</v>
      </c>
      <c r="DX178" s="181" t="str">
        <f t="shared" ca="1" si="299"/>
        <v>-6.73713689953852-3.18642844383675i</v>
      </c>
      <c r="DY178" s="181" t="str">
        <f t="shared" ca="1" si="300"/>
        <v>-0.730489728057898+7.41678667537481i</v>
      </c>
      <c r="DZ178" s="181" t="str">
        <f t="shared" ca="1" si="301"/>
        <v>7.22932605431812-1.81085190757628i</v>
      </c>
      <c r="EA178" s="181" t="str">
        <f t="shared" ca="1" si="302"/>
        <v>-4.140483461072-6.19667140805487i</v>
      </c>
      <c r="EB178" s="181" t="str">
        <f t="shared" ca="1" si="303"/>
        <v>-4.4395523219716+5.98604335193891i</v>
      </c>
      <c r="EC178" s="181" t="str">
        <f t="shared" ca="1" si="304"/>
        <v>7.13176372282185+2.1633968735897i</v>
      </c>
      <c r="ED178" s="181" t="str">
        <f t="shared" ca="1" si="305"/>
        <v>-0.365685348043431-7.44369626308341i</v>
      </c>
      <c r="EE178" s="181" t="str">
        <f t="shared" ca="1" si="306"/>
        <v>-6.88537235623914+2.85201461194597i</v>
      </c>
      <c r="EF178" s="181" t="str">
        <f t="shared" ca="1" si="307"/>
        <v>5.00490951533568+5.52206669410266i</v>
      </c>
      <c r="EG178" s="181" t="str">
        <f t="shared" ca="1" si="308"/>
        <v>3.51316589051627-6.57267108993965i</v>
      </c>
      <c r="EH178" s="181" t="str">
        <f t="shared" ca="1" si="309"/>
        <v>-7.37200939893096-1.09353429433605i</v>
      </c>
      <c r="EI178" s="181" t="str">
        <f t="shared" ca="1" si="310"/>
        <v>1.45394444071114+7.30947230613405i</v>
      </c>
      <c r="EJ178" s="181" t="str">
        <f t="shared" ca="1" si="311"/>
        <v>6.39237113998964-3.8314398128436i</v>
      </c>
      <c r="EK178" s="181" t="str">
        <f t="shared" ca="1" si="312"/>
        <v>-5.76099439306728-4.72792591247609i</v>
      </c>
      <c r="EL178" s="181" t="str">
        <f t="shared" ca="1" si="313"/>
        <v>-2.51073002703805+7.01702034785029i</v>
      </c>
      <c r="EM178" s="181" t="str">
        <f t="shared" ca="1" si="314"/>
        <v>7.45267333450323-9.3494438912193E-13i</v>
      </c>
      <c r="EN178" s="181"/>
      <c r="EO178" s="181"/>
      <c r="EP178" s="181"/>
    </row>
    <row r="179" spans="1:146" ht="16" thickBot="1">
      <c r="A179" s="215">
        <f t="shared" si="181"/>
        <v>1.5429687500000009E-3</v>
      </c>
      <c r="B179" s="214">
        <v>79</v>
      </c>
      <c r="C179" s="188">
        <f t="shared" si="182"/>
        <v>15800</v>
      </c>
      <c r="D179" s="187">
        <f t="shared" si="315"/>
        <v>99274.327853437469</v>
      </c>
      <c r="E179" s="187" t="str">
        <f t="shared" si="316"/>
        <v>99274.3278534375i</v>
      </c>
      <c r="F179" s="187" t="e">
        <f t="shared" si="183"/>
        <v>#REF!</v>
      </c>
      <c r="G179" s="187" t="str">
        <f t="shared" si="184"/>
        <v>-4.74732430505235+1.62237137393109i</v>
      </c>
      <c r="H179" s="187" t="e">
        <f t="shared" si="180"/>
        <v>#REF!</v>
      </c>
      <c r="I179" s="187" t="e">
        <f t="shared" si="317"/>
        <v>#REF!</v>
      </c>
      <c r="J179" s="213" t="str">
        <f ca="1">IMPRODUCT(1/N_FFT2,CP100)</f>
        <v>0.0629473083016004+0.00445635481854414i</v>
      </c>
      <c r="K179" s="212" t="e">
        <f t="shared" si="318"/>
        <v>#REF!</v>
      </c>
      <c r="N179" s="204">
        <f t="shared" ca="1" si="185"/>
        <v>22.455966904079027</v>
      </c>
      <c r="O179" s="181">
        <f t="shared" ca="1" si="186"/>
        <v>7.4559669040790268</v>
      </c>
      <c r="P179" s="181" t="str">
        <f t="shared" ca="1" si="187"/>
        <v>-2.68336548134718-6.95636342985587i</v>
      </c>
      <c r="Q179" s="181" t="str">
        <f t="shared" ca="1" si="188"/>
        <v>-5.52450706818669+5.00712134147727i</v>
      </c>
      <c r="R179" s="181" t="str">
        <f t="shared" ca="1" si="189"/>
        <v>6.65985082763288+3.35228719360372i</v>
      </c>
      <c r="S179" s="181" t="str">
        <f t="shared" ca="1" si="190"/>
        <v>0.730812554329686-7.42006438551283i</v>
      </c>
      <c r="T179" s="181" t="str">
        <f t="shared" ca="1" si="191"/>
        <v>-7.18588244951429+1.98860149262848i</v>
      </c>
      <c r="U179" s="181" t="str">
        <f t="shared" ca="1" si="192"/>
        <v>4.44151429907846+5.98868877182671i</v>
      </c>
      <c r="V179" s="181" t="str">
        <f t="shared" ca="1" si="193"/>
        <v>3.98892454763896-6.29920022129517i</v>
      </c>
      <c r="W179" s="181" t="str">
        <f t="shared" ca="1" si="194"/>
        <v>-7.31270259069435-1.4545869842584i</v>
      </c>
      <c r="X179" s="181" t="str">
        <f t="shared" ca="1" si="195"/>
        <v>1.27468618445597+7.3461974929809i</v>
      </c>
      <c r="Y179" s="181" t="str">
        <f t="shared" ca="1" si="196"/>
        <v>6.39519612884375-3.83313304600084i</v>
      </c>
      <c r="Z179" s="181" t="str">
        <f t="shared" ca="1" si="197"/>
        <v>-5.87788487333311-4.5871463777128i</v>
      </c>
      <c r="AA179" s="181" t="str">
        <f t="shared" ca="1" si="198"/>
        <v>-2.16435294637057+7.13491547239761i</v>
      </c>
      <c r="AB179" s="181" t="str">
        <f t="shared" ca="1" si="199"/>
        <v>7.43576463875015-0.548494951512451i</v>
      </c>
      <c r="AC179" s="181" t="str">
        <f t="shared" ca="1" si="200"/>
        <v>-3.18783662628656-6.74011425117021i</v>
      </c>
      <c r="AD179" s="181" t="str">
        <f t="shared" ca="1" si="201"/>
        <v>-5.14119148057997+5.39996228086213i</v>
      </c>
      <c r="AE179" s="181" t="str">
        <f t="shared" ca="1" si="202"/>
        <v>6.88841521776014+2.85327500645352i</v>
      </c>
      <c r="AF179" s="181" t="str">
        <f t="shared" ca="1" si="203"/>
        <v>0.182978587651972-7.4537213062458i</v>
      </c>
      <c r="AG179" s="181" t="str">
        <f t="shared" ca="1" si="204"/>
        <v>-7.02012138873666+2.51183959721235i</v>
      </c>
      <c r="AH179" s="181" t="str">
        <f t="shared" ca="1" si="205"/>
        <v>4.87003509970681+5.64572409902799i</v>
      </c>
      <c r="AI179" s="181" t="str">
        <f t="shared" ca="1" si="206"/>
        <v>3.51471846846554-6.57557575898484i</v>
      </c>
      <c r="AJ179" s="181" t="str">
        <f t="shared" ca="1" si="207"/>
        <v>-7.39989456294377-0.912689942991039i</v>
      </c>
      <c r="AK179" s="181" t="str">
        <f t="shared" ca="1" si="208"/>
        <v>1.81165217970581+7.23252091974085i</v>
      </c>
      <c r="AL179" s="181" t="str">
        <f t="shared" ca="1" si="209"/>
        <v>6.09588530813567-4.29320681830931i</v>
      </c>
      <c r="AM179" s="181" t="str">
        <f t="shared" ca="1" si="210"/>
        <v>-6.19940991107515-4.14231327028569i</v>
      </c>
      <c r="AN179" s="181" t="str">
        <f t="shared" ca="1" si="211"/>
        <v>-1.63361159525202+7.27480278980674i</v>
      </c>
      <c r="AO179" s="181" t="str">
        <f t="shared" ca="1" si="212"/>
        <v>7.37526732058982-1.09401756135888i</v>
      </c>
      <c r="AP179" s="181" t="str">
        <f t="shared" ca="1" si="213"/>
        <v>-3.67503260834586-6.48733980937613i</v>
      </c>
      <c r="AQ179" s="181" t="str">
        <f t="shared" ca="1" si="214"/>
        <v>-4.73001533089421+5.76354035677963i</v>
      </c>
      <c r="AR179" s="181" t="str">
        <f t="shared" ca="1" si="215"/>
        <v>-4.73001533089421+5.76354035677963i</v>
      </c>
      <c r="AS179" s="181" t="str">
        <f t="shared" ca="1" si="216"/>
        <v>-0.365846955845233-7.44698586541028i</v>
      </c>
      <c r="AT179" s="181" t="str">
        <f t="shared" ca="1" si="217"/>
        <v>-6.8163176819116+3.02146582538691i</v>
      </c>
      <c r="AU179" s="181" t="str">
        <f t="shared" ca="1" si="218"/>
        <v>5.27216475817668+5.27216475817682i</v>
      </c>
      <c r="AV179" s="181" t="str">
        <f t="shared" ca="1" si="219"/>
        <v>3.02146582538647-6.8163176819118i</v>
      </c>
      <c r="AW179" s="181" t="str">
        <f t="shared" ca="1" si="220"/>
        <v>-7.44698586541028-0.365846955845494i</v>
      </c>
      <c r="AX179" s="181" t="str">
        <f t="shared" ca="1" si="221"/>
        <v>2.33880067482825+7.07965068899199i</v>
      </c>
      <c r="AY179" s="181" t="str">
        <f t="shared" ca="1" si="222"/>
        <v>5.7635403567798-4.73001533089401i</v>
      </c>
      <c r="AZ179" s="181" t="str">
        <f t="shared" ca="1" si="223"/>
        <v>-6.48733980937635-3.6750326083455i</v>
      </c>
      <c r="BA179" s="181" t="str">
        <f t="shared" ca="1" si="224"/>
        <v>-1.09401756135909+7.37526732058979i</v>
      </c>
      <c r="BB179" s="181" t="str">
        <f t="shared" ca="1" si="225"/>
        <v>7.27480278980662-1.63361159525254i</v>
      </c>
      <c r="BC179" s="181" t="str">
        <f t="shared" ca="1" si="226"/>
        <v>-4.14231327028552-6.19940991107527i</v>
      </c>
      <c r="BD179" s="181" t="str">
        <f t="shared" ca="1" si="227"/>
        <v>-4.29320681830887+6.09588530813597i</v>
      </c>
      <c r="BE179" s="181" t="str">
        <f t="shared" ca="1" si="228"/>
        <v>7.23252091974079+1.81165217970606i</v>
      </c>
      <c r="BF179" s="181" t="str">
        <f t="shared" ca="1" si="229"/>
        <v>-0.912689942991516-7.39989456294371i</v>
      </c>
      <c r="BG179" s="181" t="str">
        <f t="shared" ca="1" si="230"/>
        <v>-6.57557575898496+3.51471846846531i</v>
      </c>
      <c r="BH179" s="181" t="str">
        <f t="shared" ca="1" si="231"/>
        <v>5.64572409902831+4.87003509970645i</v>
      </c>
      <c r="BI179" s="181" t="str">
        <f t="shared" ca="1" si="232"/>
        <v>2.51183959721264-7.02012138873655i</v>
      </c>
      <c r="BJ179" s="181" t="str">
        <f t="shared" ca="1" si="233"/>
        <v>-7.45372130624579+0.182978587652505i</v>
      </c>
      <c r="BK179" s="181" t="str">
        <f t="shared" ca="1" si="234"/>
        <v>2.85327500645333+6.88841521776022i</v>
      </c>
      <c r="BL179" s="181" t="str">
        <f t="shared" ca="1" si="235"/>
        <v>5.39996228086178-5.14119148058034i</v>
      </c>
      <c r="BM179" s="181" t="str">
        <f t="shared" ca="1" si="236"/>
        <v>-6.7401142511701-3.18783662628677i</v>
      </c>
      <c r="BN179" s="181" t="str">
        <f t="shared" ca="1" si="237"/>
        <v>-0.548494951511972+7.43576463875019i</v>
      </c>
      <c r="BO179" s="181" t="str">
        <f t="shared" ca="1" si="238"/>
        <v>7.13491547239855-2.16435294636748i</v>
      </c>
      <c r="BP179" s="181" t="str">
        <f t="shared" ca="1" si="239"/>
        <v>-4.58714637771374-5.87788487333237i</v>
      </c>
      <c r="BQ179" s="181" t="str">
        <f t="shared" ca="1" si="240"/>
        <v>-3.83313304600299+6.39519612884246i</v>
      </c>
      <c r="BR179" s="181" t="str">
        <f t="shared" ca="1" si="241"/>
        <v>7.34619749298125+1.27468618445398i</v>
      </c>
      <c r="BS179" s="181" t="str">
        <f t="shared" ca="1" si="242"/>
        <v>-1.45458698425674-7.31270259069468i</v>
      </c>
      <c r="BT179" s="181" t="str">
        <f t="shared" ca="1" si="243"/>
        <v>-6.2992002212937+3.98892454764127i</v>
      </c>
      <c r="BU179" s="181" t="str">
        <f t="shared" ca="1" si="244"/>
        <v>5.98868877182613+4.44151429907924i</v>
      </c>
      <c r="BV179" s="181" t="str">
        <f t="shared" ca="1" si="245"/>
        <v>1.98860149262551-7.18588244951512i</v>
      </c>
      <c r="BW179" s="181" t="str">
        <f t="shared" ca="1" si="246"/>
        <v>-7.42006438551286+0.730812554329427i</v>
      </c>
      <c r="BX179" s="181" t="str">
        <f t="shared" ca="1" si="247"/>
        <v>3.35228719360049+6.6598508276345i</v>
      </c>
      <c r="BY179" s="181" t="str">
        <f t="shared" ca="1" si="248"/>
        <v>5.00712134147693-5.524507068187i</v>
      </c>
      <c r="BZ179" s="181" t="str">
        <f t="shared" ca="1" si="249"/>
        <v>-6.95636342985483-2.68336548134988i</v>
      </c>
      <c r="CA179" s="181" t="str">
        <f t="shared" ca="1" si="250"/>
        <v>1.27513416492153E-12+7.45596690407903i</v>
      </c>
      <c r="CB179" s="181" t="str">
        <f t="shared" ca="1" si="251"/>
        <v>6.95636342985662-2.68336548134524i</v>
      </c>
      <c r="CC179" s="181" t="str">
        <f t="shared" ca="1" si="252"/>
        <v>-5.00712134147874-5.52450706818535i</v>
      </c>
      <c r="CD179" s="181" t="str">
        <f t="shared" ca="1" si="253"/>
        <v>-3.35228719360503+6.65985082763221i</v>
      </c>
      <c r="CE179" s="181" t="str">
        <f t="shared" ca="1" si="254"/>
        <v>7.42006438551309+0.730812554326994i</v>
      </c>
      <c r="CF179" s="181" t="str">
        <f t="shared" ca="1" si="255"/>
        <v>-1.98860149262797-7.18588244951444i</v>
      </c>
      <c r="CG179" s="181" t="str">
        <f t="shared" ca="1" si="256"/>
        <v>-5.98868877182467+4.44151429908121i</v>
      </c>
      <c r="CH179" s="181" t="str">
        <f t="shared" ca="1" si="257"/>
        <v>6.29920022129507+3.98892454763912i</v>
      </c>
      <c r="CI179" s="181" t="str">
        <f t="shared" ca="1" si="258"/>
        <v>1.45458698426161-7.31270259069371i</v>
      </c>
      <c r="CJ179" s="181" t="str">
        <f t="shared" ca="1" si="259"/>
        <v>-7.34619749298081+1.27468618445649i</v>
      </c>
      <c r="CK179" s="181" t="str">
        <f t="shared" ca="1" si="260"/>
        <v>3.83313304599864+6.39519612884507i</v>
      </c>
      <c r="CL179" s="181" t="str">
        <f t="shared" ca="1" si="261"/>
        <v>4.58714637771181-5.87788487333388i</v>
      </c>
      <c r="CM179" s="181" t="str">
        <f t="shared" ca="1" si="262"/>
        <v>-7.13491547239714-2.16435294637214i</v>
      </c>
      <c r="CN179" s="181" t="str">
        <f t="shared" ca="1" si="263"/>
        <v>0.54849495151441+7.43576463875001i</v>
      </c>
      <c r="CO179" s="181" t="str">
        <f t="shared" ca="1" si="264"/>
        <v>6.7401142511706-3.18783662628573i</v>
      </c>
      <c r="CP179" s="181" t="str">
        <f t="shared" ca="1" si="265"/>
        <v>-5.39996228086397-5.14119148057803i</v>
      </c>
      <c r="CQ179" s="181" t="str">
        <f t="shared" ca="1" si="266"/>
        <v>-2.85327500645371+6.88841521776005i</v>
      </c>
      <c r="CR179" s="181" t="str">
        <f t="shared" ca="1" si="267"/>
        <v>7.45372130624571+0.182978587655993i</v>
      </c>
      <c r="CS179" s="181" t="str">
        <f t="shared" ca="1" si="268"/>
        <v>-2.51183959721285-7.02012138873647i</v>
      </c>
      <c r="CT179" s="181" t="str">
        <f t="shared" ca="1" si="269"/>
        <v>-5.64572409903017+4.87003509970429i</v>
      </c>
      <c r="CU179" s="181" t="str">
        <f t="shared" ca="1" si="270"/>
        <v>6.57557575898541+3.51471846846447i</v>
      </c>
      <c r="CV179" s="181" t="str">
        <f t="shared" ca="1" si="271"/>
        <v>0.912689942993402-7.39989456294348i</v>
      </c>
      <c r="CW179" s="181" t="str">
        <f t="shared" ca="1" si="272"/>
        <v>-7.23252091974037+1.81165217970772i</v>
      </c>
      <c r="CX179" s="181" t="str">
        <f t="shared" ca="1" si="273"/>
        <v>4.29320681830793+6.09588530813664i</v>
      </c>
      <c r="CY179" s="181" t="str">
        <f t="shared" ca="1" si="274"/>
        <v>4.14231327028349-6.19940991107663i</v>
      </c>
      <c r="CZ179" s="181" t="str">
        <f t="shared" ca="1" si="275"/>
        <v>-7.27480278980653-1.63361159525295i</v>
      </c>
      <c r="DA179" s="181" t="str">
        <f t="shared" ca="1" si="276"/>
        <v>1.09401756136224+7.37526732058932i</v>
      </c>
      <c r="DB179" s="181" t="str">
        <f t="shared" ca="1" si="277"/>
        <v>6.48733980937624-3.67503260834568i</v>
      </c>
      <c r="DC179" s="181" t="str">
        <f t="shared" ca="1" si="278"/>
        <v>-5.76354035677752-4.73001533089679i</v>
      </c>
      <c r="DD179" s="181" t="str">
        <f t="shared" ca="1" si="279"/>
        <v>-2.33880067482734+7.07965068899229i</v>
      </c>
      <c r="DE179" s="181" t="str">
        <f t="shared" ca="1" si="280"/>
        <v>7.4469858654104-0.365846955842855i</v>
      </c>
      <c r="DF179" s="181" t="str">
        <f t="shared" ca="1" si="281"/>
        <v>-3.02146582538803-6.81631768191111i</v>
      </c>
      <c r="DG179" s="181" t="str">
        <f t="shared" ca="1" si="282"/>
        <v>-5.27216475817802+5.27216475817548i</v>
      </c>
      <c r="DH179" s="181" t="str">
        <f t="shared" ca="1" si="283"/>
        <v>6.81631768191257+3.02146582538473i</v>
      </c>
      <c r="DI179" s="181" t="str">
        <f t="shared" ca="1" si="284"/>
        <v>0.365846955846442-7.44698586541022i</v>
      </c>
      <c r="DJ179" s="181" t="str">
        <f t="shared" ca="1" si="285"/>
        <v>-7.07965068899115+2.33880067483077i</v>
      </c>
      <c r="DK179" s="181" t="str">
        <f t="shared" ca="1" si="286"/>
        <v>4.73001533089385+5.76354035677993i</v>
      </c>
      <c r="DL179" s="181" t="str">
        <f t="shared" ca="1" si="287"/>
        <v>3.67503260834899-6.48733980937437i</v>
      </c>
      <c r="DM179" s="181" t="str">
        <f t="shared" ca="1" si="288"/>
        <v>-7.37526732058985-1.09401756135866i</v>
      </c>
      <c r="DN179" s="181" t="str">
        <f t="shared" ca="1" si="289"/>
        <v>1.63361159524945+7.27480278980732i</v>
      </c>
      <c r="DO179" s="181" t="str">
        <f t="shared" ca="1" si="290"/>
        <v>6.19940991107462-4.14231327028649i</v>
      </c>
      <c r="DP179" s="181" t="str">
        <f t="shared" ca="1" si="291"/>
        <v>-6.09588530813457-4.29320681831086i</v>
      </c>
      <c r="DQ179" s="181" t="str">
        <f t="shared" ca="1" si="292"/>
        <v>-1.8116521797042+7.23252091974125i</v>
      </c>
      <c r="DR179" s="181" t="str">
        <f t="shared" ca="1" si="293"/>
        <v>7.39989456294392-0.912689942989831i</v>
      </c>
      <c r="DS179" s="181" t="str">
        <f t="shared" ca="1" si="294"/>
        <v>-3.51471846846784-6.57557575898361i</v>
      </c>
      <c r="DT179" s="181" t="str">
        <f t="shared" ca="1" si="295"/>
        <v>-4.87003509970717+5.64572409902769i</v>
      </c>
      <c r="DU179" s="181" t="str">
        <f t="shared" ca="1" si="296"/>
        <v>7.02012138873776+2.51183959720925i</v>
      </c>
      <c r="DV179" s="181" t="str">
        <f t="shared" ca="1" si="297"/>
        <v>-0.182978587652192-7.4537213062458i</v>
      </c>
      <c r="DW179" s="181" t="str">
        <f t="shared" ca="1" si="298"/>
        <v>-6.88841521776143+2.8532750064504i</v>
      </c>
      <c r="DX179" s="181" t="str">
        <f t="shared" ca="1" si="299"/>
        <v>5.14119148058065+5.39996228086148i</v>
      </c>
      <c r="DY179" s="181" t="str">
        <f t="shared" ca="1" si="300"/>
        <v>3.18783662628897-6.74011425116907i</v>
      </c>
      <c r="DZ179" s="181" t="str">
        <f t="shared" ca="1" si="301"/>
        <v>-7.43576463875027-0.548494951510806i</v>
      </c>
      <c r="EA179" s="181" t="str">
        <f t="shared" ca="1" si="302"/>
        <v>2.1643529463687+7.13491547239817i</v>
      </c>
      <c r="EB179" s="181" t="str">
        <f t="shared" ca="1" si="303"/>
        <v>5.87788487333152-4.58714637771483i</v>
      </c>
      <c r="EC179" s="181" t="str">
        <f t="shared" ca="1" si="304"/>
        <v>-6.39519612884312-3.8331330460019i</v>
      </c>
      <c r="ED179" s="181" t="str">
        <f t="shared" ca="1" si="305"/>
        <v>-1.27468618445273+7.34619749298146i</v>
      </c>
      <c r="EE179" s="181" t="str">
        <f t="shared" ca="1" si="306"/>
        <v>7.31270259069445-1.45458698425789i</v>
      </c>
      <c r="EF179" s="181" t="str">
        <f t="shared" ca="1" si="307"/>
        <v>-3.98892454764235-6.29920022129302i</v>
      </c>
      <c r="EG179" s="181" t="str">
        <f t="shared" ca="1" si="308"/>
        <v>-4.4415142990783+5.98868877182683i</v>
      </c>
      <c r="EH179" s="181" t="str">
        <f t="shared" ca="1" si="309"/>
        <v>7.18588244951348+1.98860149263143i</v>
      </c>
      <c r="EI179" s="181" t="str">
        <f t="shared" ca="1" si="310"/>
        <v>-0.73081255433059-7.42006438551274i</v>
      </c>
      <c r="EJ179" s="181" t="str">
        <f t="shared" ca="1" si="311"/>
        <v>-6.65985082763393+3.35228719360163i</v>
      </c>
      <c r="EK179" s="181" t="str">
        <f t="shared" ca="1" si="312"/>
        <v>5.52450706818792+5.0071213414759i</v>
      </c>
      <c r="EL179" s="181" t="str">
        <f t="shared" ca="1" si="313"/>
        <v>2.6833654813487-6.95636342985529i</v>
      </c>
      <c r="EM179" s="181" t="str">
        <f t="shared" ca="1" si="314"/>
        <v>-7.45596690407903+2.55026832984306E-12i</v>
      </c>
      <c r="EN179" s="181"/>
      <c r="EO179" s="181"/>
      <c r="EP179" s="181"/>
    </row>
    <row r="180" spans="1:146" ht="16" thickBot="1">
      <c r="A180" s="215">
        <f t="shared" si="181"/>
        <v>1.562500000000001E-3</v>
      </c>
      <c r="B180" s="214">
        <v>80</v>
      </c>
      <c r="C180" s="188">
        <f t="shared" si="182"/>
        <v>16000</v>
      </c>
      <c r="D180" s="187">
        <f t="shared" si="315"/>
        <v>100530.96491487337</v>
      </c>
      <c r="E180" s="187" t="str">
        <f t="shared" si="316"/>
        <v>100530.964914873i</v>
      </c>
      <c r="F180" s="187" t="e">
        <f t="shared" si="183"/>
        <v>#REF!</v>
      </c>
      <c r="G180" s="187" t="str">
        <f t="shared" si="184"/>
        <v>-4.72515513511598+1.65982879046627i</v>
      </c>
      <c r="H180" s="187" t="e">
        <f t="shared" si="180"/>
        <v>#REF!</v>
      </c>
      <c r="I180" s="187" t="e">
        <f t="shared" si="317"/>
        <v>#REF!</v>
      </c>
      <c r="J180" s="213" t="str">
        <f ca="1">IMPRODUCT(1/N_FFT2,CQ100)</f>
        <v>0.0381599363365141-0.000201255940660536i</v>
      </c>
      <c r="K180" s="212" t="e">
        <f t="shared" si="318"/>
        <v>#REF!</v>
      </c>
      <c r="N180" s="204">
        <f t="shared" ca="1" si="185"/>
        <v>22.458838335036511</v>
      </c>
      <c r="O180" s="181">
        <f t="shared" ca="1" si="186"/>
        <v>7.4588383350365088</v>
      </c>
      <c r="P180" s="181" t="str">
        <f t="shared" ca="1" si="187"/>
        <v>-2.85437385550808-6.8910680740508i</v>
      </c>
      <c r="Q180" s="181" t="str">
        <f t="shared" ca="1" si="188"/>
        <v>-5.2741951664785+5.27419516647848i</v>
      </c>
      <c r="R180" s="181" t="str">
        <f t="shared" ca="1" si="189"/>
        <v>6.89106807405079+2.8543738555081i</v>
      </c>
      <c r="S180" s="181" t="str">
        <f t="shared" ca="1" si="190"/>
        <v>2.21579483587243E-14-7.45883833503651i</v>
      </c>
      <c r="T180" s="181" t="str">
        <f t="shared" ca="1" si="191"/>
        <v>-6.8910680740508+2.85437385550806i</v>
      </c>
      <c r="U180" s="181" t="str">
        <f t="shared" ca="1" si="192"/>
        <v>5.27419516647836+5.27419516647862i</v>
      </c>
      <c r="V180" s="181" t="str">
        <f t="shared" ca="1" si="193"/>
        <v>2.8543738555084-6.89106807405066i</v>
      </c>
      <c r="W180" s="181" t="str">
        <f t="shared" ca="1" si="194"/>
        <v>-7.45883833503651+2.47174390071855E-13i</v>
      </c>
      <c r="X180" s="181" t="str">
        <f t="shared" ca="1" si="195"/>
        <v>2.85437385550818+6.89106807405075i</v>
      </c>
      <c r="Y180" s="181" t="str">
        <f t="shared" ca="1" si="196"/>
        <v>5.27419516647853-5.27419516647846i</v>
      </c>
      <c r="Z180" s="181" t="str">
        <f t="shared" ca="1" si="197"/>
        <v>-6.89106807405071-2.85437385550828i</v>
      </c>
      <c r="AA180" s="181" t="str">
        <f t="shared" ca="1" si="198"/>
        <v>-3.64588911110688E-13+7.45883833503651i</v>
      </c>
      <c r="AB180" s="181" t="str">
        <f t="shared" ca="1" si="199"/>
        <v>6.89106807405071-2.85437385550829i</v>
      </c>
      <c r="AC180" s="181" t="str">
        <f t="shared" ca="1" si="200"/>
        <v>-5.27419516647854-5.27419516647844i</v>
      </c>
      <c r="AD180" s="181" t="str">
        <f t="shared" ca="1" si="201"/>
        <v>-2.85437385550817+6.89106807405076i</v>
      </c>
      <c r="AE180" s="181" t="str">
        <f t="shared" ca="1" si="202"/>
        <v>7.45883833503651+2.47626495319972E-13i</v>
      </c>
      <c r="AF180" s="181" t="str">
        <f t="shared" ca="1" si="203"/>
        <v>-2.85437385550842-6.89106807405065i</v>
      </c>
      <c r="AG180" s="181" t="str">
        <f t="shared" ca="1" si="204"/>
        <v>-5.27419516647835+5.27419516647864i</v>
      </c>
      <c r="AH180" s="181" t="str">
        <f t="shared" ca="1" si="205"/>
        <v>6.89106807405081+2.85437385550803i</v>
      </c>
      <c r="AI180" s="181" t="str">
        <f t="shared" ca="1" si="206"/>
        <v>1.0416496254841E-13-7.45883833503651i</v>
      </c>
      <c r="AJ180" s="181" t="str">
        <f t="shared" ca="1" si="207"/>
        <v>-6.89106807405089+2.85437385550785i</v>
      </c>
      <c r="AK180" s="181" t="str">
        <f t="shared" ca="1" si="208"/>
        <v>5.27419516647872+5.27419516647827i</v>
      </c>
      <c r="AL180" s="181" t="str">
        <f t="shared" ca="1" si="209"/>
        <v>2.85437385550793-6.89106807405085i</v>
      </c>
      <c r="AM180" s="181" t="str">
        <f t="shared" ca="1" si="210"/>
        <v>-7.45883833503651+1.27974532423057E-14i</v>
      </c>
      <c r="AN180" s="181" t="str">
        <f t="shared" ca="1" si="211"/>
        <v>2.85437385550795+6.89106807405085i</v>
      </c>
      <c r="AO180" s="181" t="str">
        <f t="shared" ca="1" si="212"/>
        <v>5.27419516647871-5.27419516647828i</v>
      </c>
      <c r="AP180" s="181" t="str">
        <f t="shared" ca="1" si="213"/>
        <v>-6.8910680740509-2.85437385550782i</v>
      </c>
      <c r="AQ180" s="181" t="str">
        <f t="shared" ca="1" si="214"/>
        <v>1.29759869033022E-13+7.45883833503651i</v>
      </c>
      <c r="AR180" s="181" t="str">
        <f t="shared" ca="1" si="215"/>
        <v>1.29759869033022E-13+7.45883833503651i</v>
      </c>
      <c r="AS180" s="181" t="str">
        <f t="shared" ca="1" si="216"/>
        <v>-5.27419516647836-5.27419516647862i</v>
      </c>
      <c r="AT180" s="181" t="str">
        <f t="shared" ca="1" si="217"/>
        <v>-2.8543738555084+6.89106807405066i</v>
      </c>
      <c r="AU180" s="181" t="str">
        <f t="shared" ca="1" si="218"/>
        <v>7.45883833503651-2.46722284823737E-13i</v>
      </c>
      <c r="AV180" s="181" t="str">
        <f t="shared" ca="1" si="219"/>
        <v>-2.85437385550822-6.89106807405074i</v>
      </c>
      <c r="AW180" s="181" t="str">
        <f t="shared" ca="1" si="220"/>
        <v>-5.2741951664785+5.27419516647848i</v>
      </c>
      <c r="AX180" s="181" t="str">
        <f t="shared" ca="1" si="221"/>
        <v>6.89106807405073+2.85437385550824i</v>
      </c>
      <c r="AY180" s="181" t="str">
        <f t="shared" ca="1" si="222"/>
        <v>3.25292340887536E-13-7.45883833503651i</v>
      </c>
      <c r="AZ180" s="181" t="str">
        <f t="shared" ca="1" si="223"/>
        <v>-6.89106807405069+2.85437385550832i</v>
      </c>
      <c r="BA180" s="181" t="str">
        <f t="shared" ca="1" si="224"/>
        <v>5.27419516647856+5.27419516647842i</v>
      </c>
      <c r="BB180" s="181" t="str">
        <f t="shared" ca="1" si="225"/>
        <v>2.85437385550813-6.89106807405077i</v>
      </c>
      <c r="BC180" s="181" t="str">
        <f t="shared" ca="1" si="226"/>
        <v>-7.45883833503651-2.0832992509682E-13i</v>
      </c>
      <c r="BD180" s="181" t="str">
        <f t="shared" ca="1" si="227"/>
        <v>2.85437385550775+6.89106807405094i</v>
      </c>
      <c r="BE180" s="181" t="str">
        <f t="shared" ca="1" si="228"/>
        <v>5.27419516647834-5.27419516647865i</v>
      </c>
      <c r="BF180" s="181" t="str">
        <f t="shared" ca="1" si="229"/>
        <v>-6.89106807405082-2.85437385550802i</v>
      </c>
      <c r="BG180" s="181" t="str">
        <f t="shared" ca="1" si="230"/>
        <v>-9.13675093061047E-14+7.45883833503651i</v>
      </c>
      <c r="BH180" s="181" t="str">
        <f t="shared" ca="1" si="231"/>
        <v>6.89106807405089-2.85437385550785i</v>
      </c>
      <c r="BI180" s="181" t="str">
        <f t="shared" ca="1" si="232"/>
        <v>-5.27419516647821-5.27419516647878i</v>
      </c>
      <c r="BJ180" s="181" t="str">
        <f t="shared" ca="1" si="233"/>
        <v>-2.85437385550791+6.89106807405086i</v>
      </c>
      <c r="BK180" s="181" t="str">
        <f t="shared" ca="1" si="234"/>
        <v>7.45883833503651-2.55949064846114E-14i</v>
      </c>
      <c r="BL180" s="181" t="str">
        <f t="shared" ca="1" si="235"/>
        <v>-2.85437385550797-6.89106807405084i</v>
      </c>
      <c r="BM180" s="181" t="str">
        <f t="shared" ca="1" si="236"/>
        <v>-5.2741951664787+5.27419516647829i</v>
      </c>
      <c r="BN180" s="181" t="str">
        <f t="shared" ca="1" si="237"/>
        <v>6.89106807405176+2.85437385550575i</v>
      </c>
      <c r="BO180" s="181" t="str">
        <f t="shared" ca="1" si="238"/>
        <v>2.08336850411572E-12-7.45883833503651i</v>
      </c>
      <c r="BP180" s="181" t="str">
        <f t="shared" ca="1" si="239"/>
        <v>-6.89106807405051+2.85437385550876i</v>
      </c>
      <c r="BQ180" s="181" t="str">
        <f t="shared" ca="1" si="240"/>
        <v>5.27419516648099+5.27419516647599i</v>
      </c>
      <c r="BR180" s="181" t="str">
        <f t="shared" ca="1" si="241"/>
        <v>2.85437385550907-6.89106807405039i</v>
      </c>
      <c r="BS180" s="181" t="str">
        <f t="shared" ca="1" si="242"/>
        <v>-7.45883833503651+1.74347028899341E-12i</v>
      </c>
      <c r="BT180" s="181" t="str">
        <f t="shared" ca="1" si="243"/>
        <v>2.85437385550544+6.89106807405189i</v>
      </c>
      <c r="BU180" s="181" t="str">
        <f t="shared" ca="1" si="244"/>
        <v>5.27419516647853-5.27419516647846i</v>
      </c>
      <c r="BV180" s="181" t="str">
        <f t="shared" ca="1" si="245"/>
        <v>-6.89106807405185-2.85437385550553i</v>
      </c>
      <c r="BW180" s="181" t="str">
        <f t="shared" ca="1" si="246"/>
        <v>-1.84944367253429E-12+7.45883833503651i</v>
      </c>
      <c r="BX180" s="181" t="str">
        <f t="shared" ca="1" si="247"/>
        <v>6.89106807405042-2.85437385550897i</v>
      </c>
      <c r="BY180" s="181" t="str">
        <f t="shared" ca="1" si="248"/>
        <v>-5.27419516647592-5.27419516648107i</v>
      </c>
      <c r="BZ180" s="181" t="str">
        <f t="shared" ca="1" si="249"/>
        <v>-2.85437385550885+6.89106807405048i</v>
      </c>
      <c r="CA180" s="181" t="str">
        <f t="shared" ca="1" si="250"/>
        <v>7.45883833503651-1.97739512057484E-12i</v>
      </c>
      <c r="CB180" s="181" t="str">
        <f t="shared" ca="1" si="251"/>
        <v>-2.85437385550565-6.8910680740518i</v>
      </c>
      <c r="CC180" s="181" t="str">
        <f t="shared" ca="1" si="252"/>
        <v>-5.27419516647829+5.2741951664787i</v>
      </c>
      <c r="CD180" s="181" t="str">
        <f t="shared" ca="1" si="253"/>
        <v>6.89106807405198+2.85437385550522i</v>
      </c>
      <c r="CE180" s="181" t="str">
        <f t="shared" ca="1" si="254"/>
        <v>1.50952237302947E-12-7.45883833503651i</v>
      </c>
      <c r="CF180" s="181" t="str">
        <f t="shared" ca="1" si="255"/>
        <v>-6.8910680740503+2.85437385550929i</v>
      </c>
      <c r="CG180" s="181" t="str">
        <f t="shared" ca="1" si="256"/>
        <v>5.27419516647616+5.27419516648083i</v>
      </c>
      <c r="CH180" s="181" t="str">
        <f t="shared" ca="1" si="257"/>
        <v>2.85437385550854-6.8910680740506i</v>
      </c>
      <c r="CI180" s="181" t="str">
        <f t="shared" ca="1" si="258"/>
        <v>-7.45883833503651+2.31731642007965E-12i</v>
      </c>
      <c r="CJ180" s="181" t="str">
        <f t="shared" ca="1" si="259"/>
        <v>2.85437385550597+6.89106807405167i</v>
      </c>
      <c r="CK180" s="181" t="str">
        <f t="shared" ca="1" si="260"/>
        <v>5.27419516647812-5.27419516647886i</v>
      </c>
      <c r="CL180" s="181" t="str">
        <f t="shared" ca="1" si="261"/>
        <v>-6.89106807405207-2.854373855505i</v>
      </c>
      <c r="CM180" s="181" t="str">
        <f t="shared" ca="1" si="262"/>
        <v>-1.27559754144804E-12+7.45883833503651i</v>
      </c>
      <c r="CN180" s="181" t="str">
        <f t="shared" ca="1" si="263"/>
        <v>6.89106807405021-2.8543738555095i</v>
      </c>
      <c r="CO180" s="181" t="str">
        <f t="shared" ca="1" si="264"/>
        <v>-5.27419516647632-5.27419516648067i</v>
      </c>
      <c r="CP180" s="181" t="str">
        <f t="shared" ca="1" si="265"/>
        <v>-2.85437385550832+6.89106807405069i</v>
      </c>
      <c r="CQ180" s="181" t="str">
        <f t="shared" ca="1" si="266"/>
        <v>7.45883833503651-2.55124125166108E-12i</v>
      </c>
      <c r="CR180" s="181" t="str">
        <f t="shared" ca="1" si="267"/>
        <v>-2.85437385550618-6.89106807405158i</v>
      </c>
      <c r="CS180" s="181" t="str">
        <f t="shared" ca="1" si="268"/>
        <v>-5.27419516647796+5.27419516647903i</v>
      </c>
      <c r="CT180" s="181" t="str">
        <f t="shared" ca="1" si="269"/>
        <v>6.89106807405216+2.85437385550479i</v>
      </c>
      <c r="CU180" s="181" t="str">
        <f t="shared" ca="1" si="270"/>
        <v>1.0416727098666E-12-7.45883833503651i</v>
      </c>
      <c r="CV180" s="181" t="str">
        <f t="shared" ca="1" si="271"/>
        <v>-6.89106807405012+2.85437385550972i</v>
      </c>
      <c r="CW180" s="181" t="str">
        <f t="shared" ca="1" si="272"/>
        <v>5.27419516647648+5.2741951664805i</v>
      </c>
      <c r="CX180" s="181" t="str">
        <f t="shared" ca="1" si="273"/>
        <v>2.85437385550811-6.89106807405078i</v>
      </c>
      <c r="CY180" s="181" t="str">
        <f t="shared" ca="1" si="274"/>
        <v>-7.45883833503651+2.78516608324251E-12i</v>
      </c>
      <c r="CZ180" s="181" t="str">
        <f t="shared" ca="1" si="275"/>
        <v>2.8543738555064+6.89106807405149i</v>
      </c>
      <c r="DA180" s="181" t="str">
        <f t="shared" ca="1" si="276"/>
        <v>5.2741951664778-5.27419516647919i</v>
      </c>
      <c r="DB180" s="181" t="str">
        <f t="shared" ca="1" si="277"/>
        <v>-6.89106807404941-2.85437385551143i</v>
      </c>
      <c r="DC180" s="181" t="str">
        <f t="shared" ca="1" si="278"/>
        <v>-8.07747878285178E-13+7.45883833503651i</v>
      </c>
      <c r="DD180" s="181" t="str">
        <f t="shared" ca="1" si="279"/>
        <v>6.89106807405003-2.85437385550993i</v>
      </c>
      <c r="DE180" s="181" t="str">
        <f t="shared" ca="1" si="280"/>
        <v>-5.27419516647665-5.27419516648033i</v>
      </c>
      <c r="DF180" s="181" t="str">
        <f t="shared" ca="1" si="281"/>
        <v>-2.85437385550789+6.89106807405087i</v>
      </c>
      <c r="DG180" s="181" t="str">
        <f t="shared" ca="1" si="282"/>
        <v>7.45883833503651-3.01909091482395E-12i</v>
      </c>
      <c r="DH180" s="181" t="str">
        <f t="shared" ca="1" si="283"/>
        <v>-2.85437385550661-6.8910680740514i</v>
      </c>
      <c r="DI180" s="181" t="str">
        <f t="shared" ca="1" si="284"/>
        <v>-5.27419516647763+5.27419516647935i</v>
      </c>
      <c r="DJ180" s="181" t="str">
        <f t="shared" ca="1" si="285"/>
        <v>6.8910680740495+2.85437385551121i</v>
      </c>
      <c r="DK180" s="181" t="str">
        <f t="shared" ca="1" si="286"/>
        <v>5.73823046703742E-13-7.45883833503651i</v>
      </c>
      <c r="DL180" s="181" t="str">
        <f t="shared" ca="1" si="287"/>
        <v>-6.89106807404994+2.85437385551015i</v>
      </c>
      <c r="DM180" s="181" t="str">
        <f t="shared" ca="1" si="288"/>
        <v>5.27419516647682+5.27419516648017i</v>
      </c>
      <c r="DN180" s="181" t="str">
        <f t="shared" ca="1" si="289"/>
        <v>2.85437385550767-6.89106807405096i</v>
      </c>
      <c r="DO180" s="181" t="str">
        <f t="shared" ca="1" si="290"/>
        <v>-7.45883833503651+3.25301574640538E-12i</v>
      </c>
      <c r="DP180" s="181" t="str">
        <f t="shared" ca="1" si="291"/>
        <v>2.85437385550683+6.89106807405131i</v>
      </c>
      <c r="DQ180" s="181" t="str">
        <f t="shared" ca="1" si="292"/>
        <v>5.27419516647746-5.27419516647953i</v>
      </c>
      <c r="DR180" s="181" t="str">
        <f t="shared" ca="1" si="293"/>
        <v>-6.89106807404959-2.85437385551099i</v>
      </c>
      <c r="DS180" s="181" t="str">
        <f t="shared" ca="1" si="294"/>
        <v>-3.39898215122311E-13+7.45883833503651i</v>
      </c>
      <c r="DT180" s="181" t="str">
        <f t="shared" ca="1" si="295"/>
        <v>6.89106807404985-2.85437385551037i</v>
      </c>
      <c r="DU180" s="181" t="str">
        <f t="shared" ca="1" si="296"/>
        <v>-5.27419516647698-5.27419516648i</v>
      </c>
      <c r="DV180" s="181" t="str">
        <f t="shared" ca="1" si="297"/>
        <v>-2.85437385550746+6.89106807405105i</v>
      </c>
      <c r="DW180" s="181" t="str">
        <f t="shared" ca="1" si="298"/>
        <v>7.45883833503651-3.48694057798681E-12i</v>
      </c>
      <c r="DX180" s="181" t="str">
        <f t="shared" ca="1" si="299"/>
        <v>-2.85437385550705-6.89106807405122i</v>
      </c>
      <c r="DY180" s="181" t="str">
        <f t="shared" ca="1" si="300"/>
        <v>-5.2741951664773+5.27419516647969i</v>
      </c>
      <c r="DZ180" s="181" t="str">
        <f t="shared" ca="1" si="301"/>
        <v>6.89106807404968+2.85437385551078i</v>
      </c>
      <c r="EA180" s="181" t="str">
        <f t="shared" ca="1" si="302"/>
        <v>1.05973383540879E-13-7.45883833503651i</v>
      </c>
      <c r="EB180" s="181" t="str">
        <f t="shared" ca="1" si="303"/>
        <v>-6.89106807404976+2.85437385551058i</v>
      </c>
      <c r="EC180" s="181" t="str">
        <f t="shared" ca="1" si="304"/>
        <v>5.27419516647715+5.27419516647984i</v>
      </c>
      <c r="ED180" s="181" t="str">
        <f t="shared" ca="1" si="305"/>
        <v>2.85437385550724-6.89106807405114i</v>
      </c>
      <c r="EE180" s="181" t="str">
        <f t="shared" ca="1" si="306"/>
        <v>-7.45883833503651-3.69888734506857E-12i</v>
      </c>
      <c r="EF180" s="181" t="str">
        <f t="shared" ca="1" si="307"/>
        <v>2.85437385550726+6.89106807405113i</v>
      </c>
      <c r="EG180" s="181" t="str">
        <f t="shared" ca="1" si="308"/>
        <v>5.27419516647713-5.27419516647985i</v>
      </c>
      <c r="EH180" s="181" t="str">
        <f t="shared" ca="1" si="309"/>
        <v>-6.89106807404977-2.85437385551056i</v>
      </c>
      <c r="EI180" s="181" t="str">
        <f t="shared" ca="1" si="310"/>
        <v>1.27951448040553E-13+7.45883833503651i</v>
      </c>
      <c r="EJ180" s="181" t="str">
        <f t="shared" ca="1" si="311"/>
        <v>6.89106807404967-2.8543738555108i</v>
      </c>
      <c r="EK180" s="181" t="str">
        <f t="shared" ca="1" si="312"/>
        <v>-5.27419516647731-5.27419516647968i</v>
      </c>
      <c r="EL180" s="181" t="str">
        <f t="shared" ca="1" si="313"/>
        <v>-2.85437385550703+6.89106807405123i</v>
      </c>
      <c r="EM180" s="181" t="str">
        <f t="shared" ca="1" si="314"/>
        <v>7.45883833503651+3.46496251348714E-12i</v>
      </c>
      <c r="EN180" s="181"/>
      <c r="EO180" s="181"/>
      <c r="EP180" s="181"/>
    </row>
    <row r="181" spans="1:146" ht="16" thickBot="1">
      <c r="A181" s="215">
        <f t="shared" si="181"/>
        <v>1.582031250000001E-3</v>
      </c>
      <c r="B181" s="214">
        <v>81</v>
      </c>
      <c r="C181" s="188">
        <f t="shared" si="182"/>
        <v>16200</v>
      </c>
      <c r="D181" s="187">
        <f t="shared" si="315"/>
        <v>101787.60197630929</v>
      </c>
      <c r="E181" s="187" t="str">
        <f t="shared" si="316"/>
        <v>101787.601976309i</v>
      </c>
      <c r="F181" s="187" t="e">
        <f t="shared" si="183"/>
        <v>#REF!</v>
      </c>
      <c r="G181" s="187" t="str">
        <f t="shared" si="184"/>
        <v>-4.70244471091289+1.69650475822567i</v>
      </c>
      <c r="H181" s="187" t="e">
        <f t="shared" si="180"/>
        <v>#REF!</v>
      </c>
      <c r="I181" s="187" t="e">
        <f t="shared" si="317"/>
        <v>#REF!</v>
      </c>
      <c r="J181" s="213" t="str">
        <f ca="1">IMPRODUCT(1/N_FFT2,CR100)</f>
        <v>-0.00271635275004942-0.00445679648216637i</v>
      </c>
      <c r="K181" s="212" t="e">
        <f t="shared" si="318"/>
        <v>#REF!</v>
      </c>
      <c r="N181" s="204">
        <f t="shared" ca="1" si="185"/>
        <v>22.461361947899157</v>
      </c>
      <c r="O181" s="181">
        <f t="shared" ca="1" si="186"/>
        <v>7.4613619478991575</v>
      </c>
      <c r="P181" s="181" t="str">
        <f t="shared" ca="1" si="187"/>
        <v>-3.02365212003348-6.82124988360451i</v>
      </c>
      <c r="Q181" s="181" t="str">
        <f t="shared" ca="1" si="188"/>
        <v>-5.01074443146648+5.52850453197654i</v>
      </c>
      <c r="R181" s="181" t="str">
        <f t="shared" ca="1" si="189"/>
        <v>7.0847734351348+2.34049300156309i</v>
      </c>
      <c r="S181" s="181" t="str">
        <f t="shared" ca="1" si="190"/>
        <v>-0.731341361096844-7.42543345072235i</v>
      </c>
      <c r="T181" s="181" t="str">
        <f t="shared" ca="1" si="191"/>
        <v>-6.49203396682063+3.67769181569156i</v>
      </c>
      <c r="U181" s="181" t="str">
        <f t="shared" ca="1" si="192"/>
        <v>5.99302211165549+4.44472812293012i</v>
      </c>
      <c r="V181" s="181" t="str">
        <f t="shared" ca="1" si="193"/>
        <v>1.63479365604426-7.28006674555357i</v>
      </c>
      <c r="W181" s="181" t="str">
        <f t="shared" ca="1" si="194"/>
        <v>-7.31799397026031+1.45563950509433i</v>
      </c>
      <c r="X181" s="181" t="str">
        <f t="shared" ca="1" si="195"/>
        <v>4.29631332873362+6.10029621402955i</v>
      </c>
      <c r="Y181" s="181" t="str">
        <f t="shared" ca="1" si="196"/>
        <v>3.8359066528339-6.39982361228043i</v>
      </c>
      <c r="Z181" s="181" t="str">
        <f t="shared" ca="1" si="197"/>
        <v>-7.40524903352348-0.913350353948096i</v>
      </c>
      <c r="AA181" s="181" t="str">
        <f t="shared" ca="1" si="198"/>
        <v>2.16591904492468+7.14007820744213i</v>
      </c>
      <c r="AB181" s="181" t="str">
        <f t="shared" ca="1" si="199"/>
        <v>5.64980927393601-4.87355899581652i</v>
      </c>
      <c r="AC181" s="181" t="str">
        <f t="shared" ca="1" si="200"/>
        <v>-6.7449913130196-3.190143304751i</v>
      </c>
      <c r="AD181" s="181" t="str">
        <f t="shared" ca="1" si="201"/>
        <v>-0.183110988655305+7.4591147251796i</v>
      </c>
      <c r="AE181" s="181" t="str">
        <f t="shared" ca="1" si="202"/>
        <v>6.89339958832245-2.85533960034062i</v>
      </c>
      <c r="AF181" s="181" t="str">
        <f t="shared" ca="1" si="203"/>
        <v>-5.40386962561079-5.14491158203508i</v>
      </c>
      <c r="AG181" s="181" t="str">
        <f t="shared" ca="1" si="204"/>
        <v>-2.51365713273431+7.02520106022677i</v>
      </c>
      <c r="AH181" s="181" t="str">
        <f t="shared" ca="1" si="205"/>
        <v>7.44114506446537-0.548891835556148i</v>
      </c>
      <c r="AI181" s="181" t="str">
        <f t="shared" ca="1" si="206"/>
        <v>-3.51726167451721-6.580333762852i</v>
      </c>
      <c r="AJ181" s="181" t="str">
        <f t="shared" ca="1" si="207"/>
        <v>-4.59046557910382+5.88213803685536i</v>
      </c>
      <c r="AK181" s="181" t="str">
        <f t="shared" ca="1" si="208"/>
        <v>7.2377542808587+1.81296306842395i</v>
      </c>
      <c r="AL181" s="181" t="str">
        <f t="shared" ca="1" si="209"/>
        <v>-1.27560853133711-7.35151310903664i</v>
      </c>
      <c r="AM181" s="181" t="str">
        <f t="shared" ca="1" si="210"/>
        <v>-6.20389572606862+4.14531059603802i</v>
      </c>
      <c r="AN181" s="181" t="str">
        <f t="shared" ca="1" si="211"/>
        <v>6.3037582433012+3.99181088324205i</v>
      </c>
      <c r="AO181" s="181" t="str">
        <f t="shared" ca="1" si="212"/>
        <v>1.09480917869817-7.38060397120695i</v>
      </c>
      <c r="AP181" s="181" t="str">
        <f t="shared" ca="1" si="213"/>
        <v>-7.19108206362196+1.99004041964278i</v>
      </c>
      <c r="AQ181" s="181" t="str">
        <f t="shared" ca="1" si="214"/>
        <v>4.7334379104611+5.76771078204925i</v>
      </c>
      <c r="AR181" s="181" t="str">
        <f t="shared" ca="1" si="215"/>
        <v>4.7334379104611+5.76771078204925i</v>
      </c>
      <c r="AS181" s="181" t="str">
        <f t="shared" ca="1" si="216"/>
        <v>-7.45237441066384-0.366111678098746i</v>
      </c>
      <c r="AT181" s="181" t="str">
        <f t="shared" ca="1" si="217"/>
        <v>2.68530713083978+6.96139696688951i</v>
      </c>
      <c r="AU181" s="181" t="str">
        <f t="shared" ca="1" si="218"/>
        <v>5.27597963024682-5.2759796302467i</v>
      </c>
      <c r="AV181" s="181" t="str">
        <f t="shared" ca="1" si="219"/>
        <v>-6.96139696688943-2.68530713084i</v>
      </c>
      <c r="AW181" s="181" t="str">
        <f t="shared" ca="1" si="220"/>
        <v>0.366111678098511+7.45237441066385i</v>
      </c>
      <c r="AX181" s="181" t="str">
        <f t="shared" ca="1" si="221"/>
        <v>6.66466981187899-3.3547128664293i</v>
      </c>
      <c r="AY181" s="181" t="str">
        <f t="shared" ca="1" si="222"/>
        <v>-5.7677107820491-4.73343791046128i</v>
      </c>
      <c r="AZ181" s="181" t="str">
        <f t="shared" ca="1" si="223"/>
        <v>-1.99004041964224+7.19108206362211i</v>
      </c>
      <c r="BA181" s="181" t="str">
        <f t="shared" ca="1" si="224"/>
        <v>7.38060397120686-1.09480917869873i</v>
      </c>
      <c r="BB181" s="181" t="str">
        <f t="shared" ca="1" si="225"/>
        <v>-3.9918108832419-6.3037582433013i</v>
      </c>
      <c r="BC181" s="181" t="str">
        <f t="shared" ca="1" si="226"/>
        <v>-4.14531059603817+6.20389572606852i</v>
      </c>
      <c r="BD181" s="181" t="str">
        <f t="shared" ca="1" si="227"/>
        <v>7.3515131090366+1.27560853133729i</v>
      </c>
      <c r="BE181" s="181" t="str">
        <f t="shared" ca="1" si="228"/>
        <v>-1.81296306842377-7.23775428085873i</v>
      </c>
      <c r="BF181" s="181" t="str">
        <f t="shared" ca="1" si="229"/>
        <v>-5.88213803685543+4.59046557910371i</v>
      </c>
      <c r="BG181" s="181" t="str">
        <f t="shared" ca="1" si="230"/>
        <v>6.58033376285189+3.51726167451742i</v>
      </c>
      <c r="BH181" s="181" t="str">
        <f t="shared" ca="1" si="231"/>
        <v>0.548891835556384-7.44114506446535i</v>
      </c>
      <c r="BI181" s="181" t="str">
        <f t="shared" ca="1" si="232"/>
        <v>-7.02520106022685+2.51365713273409i</v>
      </c>
      <c r="BJ181" s="181" t="str">
        <f t="shared" ca="1" si="233"/>
        <v>5.14491158203491+5.40386962561095i</v>
      </c>
      <c r="BK181" s="181" t="str">
        <f t="shared" ca="1" si="234"/>
        <v>2.85533960034013-6.89339958832265i</v>
      </c>
      <c r="BL181" s="181" t="str">
        <f t="shared" ca="1" si="235"/>
        <v>-7.45911472517959+0.183110988655837i</v>
      </c>
      <c r="BM181" s="181" t="str">
        <f t="shared" ca="1" si="236"/>
        <v>3.1901433047515+6.74499131301937i</v>
      </c>
      <c r="BN181" s="181" t="str">
        <f t="shared" ca="1" si="237"/>
        <v>4.87355899581834-5.64980927393444i</v>
      </c>
      <c r="BO181" s="181" t="str">
        <f t="shared" ca="1" si="238"/>
        <v>-7.14007820744186-2.16591904492557i</v>
      </c>
      <c r="BP181" s="181" t="str">
        <f t="shared" ca="1" si="239"/>
        <v>0.913350353948655+7.4052490335234i</v>
      </c>
      <c r="BQ181" s="181" t="str">
        <f t="shared" ca="1" si="240"/>
        <v>6.39982361227936-3.83590665283568i</v>
      </c>
      <c r="BR181" s="181" t="str">
        <f t="shared" ca="1" si="241"/>
        <v>-6.1002962140316-4.29631332873072i</v>
      </c>
      <c r="BS181" s="181" t="str">
        <f t="shared" ca="1" si="242"/>
        <v>-1.45563950509675+7.31799397025983i</v>
      </c>
      <c r="BT181" s="181" t="str">
        <f t="shared" ca="1" si="243"/>
        <v>7.28006674555378-1.63479365604329i</v>
      </c>
      <c r="BU181" s="181" t="str">
        <f t="shared" ca="1" si="244"/>
        <v>-4.44472812293052-5.99302211165519i</v>
      </c>
      <c r="BV181" s="181" t="str">
        <f t="shared" ca="1" si="245"/>
        <v>-3.6776918156895+6.4920339668218i</v>
      </c>
      <c r="BW181" s="181" t="str">
        <f t="shared" ca="1" si="246"/>
        <v>7.42543345072202+0.731341361100311i</v>
      </c>
      <c r="BX181" s="181" t="str">
        <f t="shared" ca="1" si="247"/>
        <v>-2.34049300156128-7.08477343513539i</v>
      </c>
      <c r="BY181" s="181" t="str">
        <f t="shared" ca="1" si="248"/>
        <v>-5.52850453197677+5.01074443146622i</v>
      </c>
      <c r="BZ181" s="181" t="str">
        <f t="shared" ca="1" si="249"/>
        <v>6.821249883605+3.02365212003237i</v>
      </c>
      <c r="CA181" s="181" t="str">
        <f t="shared" ca="1" si="250"/>
        <v>-2.78610379397594E-12-7.46136194789916i</v>
      </c>
      <c r="CB181" s="181" t="str">
        <f t="shared" ca="1" si="251"/>
        <v>-6.82124988360576+3.02365212003067i</v>
      </c>
      <c r="CC181" s="181" t="str">
        <f t="shared" ca="1" si="252"/>
        <v>5.52850453197546+5.01074443146768i</v>
      </c>
      <c r="CD181" s="181" t="str">
        <f t="shared" ca="1" si="253"/>
        <v>2.34049300156303-7.08477343513481i</v>
      </c>
      <c r="CE181" s="181" t="str">
        <f t="shared" ca="1" si="254"/>
        <v>-7.4254334507222+0.731341361098364i</v>
      </c>
      <c r="CF181" s="181" t="str">
        <f t="shared" ca="1" si="255"/>
        <v>3.67769181569435+6.49203396681906i</v>
      </c>
      <c r="CG181" s="181" t="str">
        <f t="shared" ca="1" si="256"/>
        <v>4.44472812293209-5.99302211165403i</v>
      </c>
      <c r="CH181" s="181" t="str">
        <f t="shared" ca="1" si="257"/>
        <v>-7.28006674555338-1.6347936560451i</v>
      </c>
      <c r="CI181" s="181" t="str">
        <f t="shared" ca="1" si="258"/>
        <v>1.45563950509484+7.31799397026021i</v>
      </c>
      <c r="CJ181" s="181" t="str">
        <f t="shared" ca="1" si="259"/>
        <v>6.10029621402833-4.29631332873536i</v>
      </c>
      <c r="CK181" s="181" t="str">
        <f t="shared" ca="1" si="260"/>
        <v>-6.39982361228223-3.83590665283089i</v>
      </c>
      <c r="CL181" s="181" t="str">
        <f t="shared" ca="1" si="261"/>
        <v>-0.913350353950595+7.40524903352317i</v>
      </c>
      <c r="CM181" s="181" t="str">
        <f t="shared" ca="1" si="262"/>
        <v>7.1400782074424-2.1659190449238i</v>
      </c>
      <c r="CN181" s="181" t="str">
        <f t="shared" ca="1" si="263"/>
        <v>-4.87355899581686-5.64980927393572i</v>
      </c>
      <c r="CO181" s="181" t="str">
        <f t="shared" ca="1" si="264"/>
        <v>-3.19014330474915+6.74499131302048i</v>
      </c>
      <c r="CP181" s="181" t="str">
        <f t="shared" ca="1" si="265"/>
        <v>7.45911472517968+0.183110988651857i</v>
      </c>
      <c r="CQ181" s="181" t="str">
        <f t="shared" ca="1" si="266"/>
        <v>-2.85533960033842-6.89339958832336i</v>
      </c>
      <c r="CR181" s="181" t="str">
        <f t="shared" ca="1" si="267"/>
        <v>-5.14491158203525+5.40386962561062i</v>
      </c>
      <c r="CS181" s="181" t="str">
        <f t="shared" ca="1" si="268"/>
        <v>7.02520106022723+2.51365713273304i</v>
      </c>
      <c r="CT181" s="181" t="str">
        <f t="shared" ca="1" si="269"/>
        <v>-0.548891835558874-7.44114506446516i</v>
      </c>
      <c r="CU181" s="181" t="str">
        <f t="shared" ca="1" si="270"/>
        <v>-6.58033376285346+3.51726167451447i</v>
      </c>
      <c r="CV181" s="181" t="str">
        <f t="shared" ca="1" si="271"/>
        <v>5.8821380368543+4.59046557910517i</v>
      </c>
      <c r="CW181" s="181" t="str">
        <f t="shared" ca="1" si="272"/>
        <v>1.81296306842402-7.23775428085867i</v>
      </c>
      <c r="CX181" s="181" t="str">
        <f t="shared" ca="1" si="273"/>
        <v>-7.35151310903641+1.27560853133839i</v>
      </c>
      <c r="CY181" s="181" t="str">
        <f t="shared" ca="1" si="274"/>
        <v>4.14531059604042+6.20389572606701i</v>
      </c>
      <c r="CZ181" s="181" t="str">
        <f t="shared" ca="1" si="275"/>
        <v>3.99181088324472-6.30375824329951i</v>
      </c>
      <c r="DA181" s="181" t="str">
        <f t="shared" ca="1" si="276"/>
        <v>-7.38060397120669-1.09480917869993i</v>
      </c>
      <c r="DB181" s="181" t="str">
        <f t="shared" ca="1" si="277"/>
        <v>1.9900404196426+7.19108206362201i</v>
      </c>
      <c r="DC181" s="181" t="str">
        <f t="shared" ca="1" si="278"/>
        <v>5.76771078204799-4.73343791046264i</v>
      </c>
      <c r="DD181" s="181" t="str">
        <f t="shared" ca="1" si="279"/>
        <v>-6.6646698118805-3.35471286642631i</v>
      </c>
      <c r="DE181" s="181" t="str">
        <f t="shared" ca="1" si="280"/>
        <v>-0.366111678101206+7.45237441066372i</v>
      </c>
      <c r="DF181" s="181" t="str">
        <f t="shared" ca="1" si="281"/>
        <v>6.96139696688983-2.68530713083897i</v>
      </c>
      <c r="DG181" s="181" t="str">
        <f t="shared" ca="1" si="282"/>
        <v>-5.27597963024706-5.27597963024647i</v>
      </c>
      <c r="DH181" s="181" t="str">
        <f t="shared" ca="1" si="283"/>
        <v>-2.685307130838+6.9613969668902i</v>
      </c>
      <c r="DI181" s="181" t="str">
        <f t="shared" ca="1" si="284"/>
        <v>7.45237441066368-0.366111678102035i</v>
      </c>
      <c r="DJ181" s="181" t="str">
        <f t="shared" ca="1" si="285"/>
        <v>-3.35471286642705-6.66466981188013i</v>
      </c>
      <c r="DK181" s="181" t="str">
        <f t="shared" ca="1" si="286"/>
        <v>-4.733437910462+5.76771078204851i</v>
      </c>
      <c r="DL181" s="181" t="str">
        <f t="shared" ca="1" si="287"/>
        <v>7.19108206362223+1.9900404196418i</v>
      </c>
      <c r="DM181" s="181" t="str">
        <f t="shared" ca="1" si="288"/>
        <v>-1.09480917870075-7.38060397120657i</v>
      </c>
      <c r="DN181" s="181" t="str">
        <f t="shared" ca="1" si="289"/>
        <v>-6.30375824330304+3.99181088323914i</v>
      </c>
      <c r="DO181" s="181" t="str">
        <f t="shared" ca="1" si="290"/>
        <v>6.20389572606759+4.14531059603955i</v>
      </c>
      <c r="DP181" s="181" t="str">
        <f t="shared" ca="1" si="291"/>
        <v>1.27560853133757-7.35151310903656i</v>
      </c>
      <c r="DQ181" s="181" t="str">
        <f t="shared" ca="1" si="292"/>
        <v>-7.23775428085842+1.81296306842503i</v>
      </c>
      <c r="DR181" s="181" t="str">
        <f t="shared" ca="1" si="293"/>
        <v>4.59046557910582+5.88213803685378i</v>
      </c>
      <c r="DS181" s="181" t="str">
        <f t="shared" ca="1" si="294"/>
        <v>3.5172616745201-6.58033376285045i</v>
      </c>
      <c r="DT181" s="181" t="str">
        <f t="shared" ca="1" si="295"/>
        <v>-7.44114506446523-0.548891835558046i</v>
      </c>
      <c r="DU181" s="181" t="str">
        <f t="shared" ca="1" si="296"/>
        <v>2.51365713273402+7.02520106022688i</v>
      </c>
      <c r="DV181" s="181" t="str">
        <f t="shared" ca="1" si="297"/>
        <v>5.40386962561005-5.14491158203585i</v>
      </c>
      <c r="DW181" s="181" t="str">
        <f t="shared" ca="1" si="298"/>
        <v>-6.89339958832377-2.85533960033746i</v>
      </c>
      <c r="DX181" s="181" t="str">
        <f t="shared" ca="1" si="299"/>
        <v>0.183110988652687+7.45911472517967i</v>
      </c>
      <c r="DY181" s="181" t="str">
        <f t="shared" ca="1" si="300"/>
        <v>6.74499131302012-3.1901433047499i</v>
      </c>
      <c r="DZ181" s="181" t="str">
        <f t="shared" ca="1" si="301"/>
        <v>-5.64980927393626-4.87355899581623i</v>
      </c>
      <c r="EA181" s="181" t="str">
        <f t="shared" ca="1" si="302"/>
        <v>-2.165919044923+7.14007820744264i</v>
      </c>
      <c r="EB181" s="181" t="str">
        <f t="shared" ca="1" si="303"/>
        <v>7.40524903352307-0.913350353951416i</v>
      </c>
      <c r="EC181" s="181" t="str">
        <f t="shared" ca="1" si="304"/>
        <v>-3.83590665283161-6.3998236122818i</v>
      </c>
      <c r="ED181" s="181" t="str">
        <f t="shared" ca="1" si="305"/>
        <v>-4.29631332873451+6.10029621402893i</v>
      </c>
      <c r="EE181" s="181" t="str">
        <f t="shared" ca="1" si="306"/>
        <v>7.31799397026037+1.45563950509402i</v>
      </c>
      <c r="EF181" s="181" t="str">
        <f t="shared" ca="1" si="307"/>
        <v>-1.63479365604611-7.28006674555315i</v>
      </c>
      <c r="EG181" s="181" t="str">
        <f t="shared" ca="1" si="308"/>
        <v>-5.99302211165354+4.44472812293276i</v>
      </c>
      <c r="EH181" s="181" t="str">
        <f t="shared" ca="1" si="309"/>
        <v>6.49203396681956+3.67769181569344i</v>
      </c>
      <c r="EI181" s="181" t="str">
        <f t="shared" ca="1" si="310"/>
        <v>0.731341361097538-7.42543345072229i</v>
      </c>
      <c r="EJ181" s="181" t="str">
        <f t="shared" ca="1" si="311"/>
        <v>-7.08477343513449+2.34049300156402i</v>
      </c>
      <c r="EK181" s="181" t="str">
        <f t="shared" ca="1" si="312"/>
        <v>5.01074443146829+5.5285045319749i</v>
      </c>
      <c r="EL181" s="181" t="str">
        <f t="shared" ca="1" si="313"/>
        <v>3.0236521200367-6.82124988360309i</v>
      </c>
      <c r="EM181" s="181" t="str">
        <f t="shared" ca="1" si="314"/>
        <v>-7.46136194789916-1.85005555538733E-12i</v>
      </c>
      <c r="EN181" s="181"/>
      <c r="EO181" s="181"/>
      <c r="EP181" s="181"/>
    </row>
    <row r="182" spans="1:146" ht="16" thickBot="1">
      <c r="A182" s="215">
        <f t="shared" si="181"/>
        <v>1.601562500000001E-3</v>
      </c>
      <c r="B182" s="214">
        <v>82</v>
      </c>
      <c r="C182" s="188">
        <f t="shared" si="182"/>
        <v>16400</v>
      </c>
      <c r="D182" s="187">
        <f t="shared" si="315"/>
        <v>103044.23903774521</v>
      </c>
      <c r="E182" s="187" t="str">
        <f t="shared" si="316"/>
        <v>103044.239037745i</v>
      </c>
      <c r="F182" s="187" t="e">
        <f t="shared" si="183"/>
        <v>#REF!</v>
      </c>
      <c r="G182" s="187" t="str">
        <f t="shared" si="184"/>
        <v>-4.67922376359295+1.73240184480924i</v>
      </c>
      <c r="H182" s="187" t="e">
        <f t="shared" si="180"/>
        <v>#REF!</v>
      </c>
      <c r="I182" s="187" t="e">
        <f t="shared" si="317"/>
        <v>#REF!</v>
      </c>
      <c r="J182" s="213" t="str">
        <f ca="1">IMPRODUCT(1/N_FFT2,CS100)</f>
        <v>0.02025872558634+0.000192878299975632i</v>
      </c>
      <c r="K182" s="212" t="e">
        <f t="shared" si="318"/>
        <v>#REF!</v>
      </c>
      <c r="N182" s="204">
        <f t="shared" ca="1" si="185"/>
        <v>22.46359555146816</v>
      </c>
      <c r="O182" s="181">
        <f t="shared" ca="1" si="186"/>
        <v>7.4635955514681616</v>
      </c>
      <c r="P182" s="181" t="str">
        <f t="shared" ca="1" si="187"/>
        <v>-3.1910982933338-6.74701046673098i</v>
      </c>
      <c r="Q182" s="181" t="str">
        <f t="shared" ca="1" si="188"/>
        <v>-4.73485489356507+5.7694373809565i</v>
      </c>
      <c r="R182" s="181" t="str">
        <f t="shared" ca="1" si="189"/>
        <v>7.23992094612788+1.81350578982096i</v>
      </c>
      <c r="S182" s="181" t="str">
        <f t="shared" ca="1" si="190"/>
        <v>-1.45607525953403-7.32018465576301i</v>
      </c>
      <c r="T182" s="181" t="str">
        <f t="shared" ca="1" si="191"/>
        <v>-5.99481615886469+4.44605867902236i</v>
      </c>
      <c r="U182" s="181" t="str">
        <f t="shared" ca="1" si="192"/>
        <v>6.58230362533567+3.51831458795092i</v>
      </c>
      <c r="V182" s="181" t="str">
        <f t="shared" ca="1" si="193"/>
        <v>0.36622127583122-7.45460532375953i</v>
      </c>
      <c r="W182" s="181" t="str">
        <f t="shared" ca="1" si="194"/>
        <v>-6.8954631689437+2.85619436342071i</v>
      </c>
      <c r="X182" s="181" t="str">
        <f t="shared" ca="1" si="195"/>
        <v>5.53015952305485+5.01224442794454i</v>
      </c>
      <c r="Y182" s="181" t="str">
        <f t="shared" ca="1" si="196"/>
        <v>2.16656742581586-7.14221563279133i</v>
      </c>
      <c r="Z182" s="181" t="str">
        <f t="shared" ca="1" si="197"/>
        <v>-7.38281339938991+1.09513691641004i</v>
      </c>
      <c r="AA182" s="181" t="str">
        <f t="shared" ca="1" si="198"/>
        <v>4.14655151969301+6.20575289956239i</v>
      </c>
      <c r="AB182" s="181" t="str">
        <f t="shared" ca="1" si="199"/>
        <v>3.83705495455808-6.40173943796501i</v>
      </c>
      <c r="AC182" s="181" t="str">
        <f t="shared" ca="1" si="200"/>
        <v>-7.4276562988797-0.731560292531028i</v>
      </c>
      <c r="AD182" s="181" t="str">
        <f t="shared" ca="1" si="201"/>
        <v>2.51440961111279+7.0273040964113i</v>
      </c>
      <c r="AE182" s="181" t="str">
        <f t="shared" ca="1" si="202"/>
        <v>5.27755902647679-5.27755902647698i</v>
      </c>
      <c r="AF182" s="181" t="str">
        <f t="shared" ca="1" si="203"/>
        <v>-7.02730409641114-2.51440961111323i</v>
      </c>
      <c r="AG182" s="181" t="str">
        <f t="shared" ca="1" si="204"/>
        <v>0.731560292531339+7.42765629887967i</v>
      </c>
      <c r="AH182" s="181" t="str">
        <f t="shared" ca="1" si="205"/>
        <v>6.40173943796487-3.83705495455832i</v>
      </c>
      <c r="AI182" s="181" t="str">
        <f t="shared" ca="1" si="206"/>
        <v>-6.20575289956214-4.14655151969339i</v>
      </c>
      <c r="AJ182" s="181" t="str">
        <f t="shared" ca="1" si="207"/>
        <v>-1.09513691640978+7.38281339938995i</v>
      </c>
      <c r="AK182" s="181" t="str">
        <f t="shared" ca="1" si="208"/>
        <v>7.14221563279147-2.16656742581543i</v>
      </c>
      <c r="AL182" s="181" t="str">
        <f t="shared" ca="1" si="209"/>
        <v>-5.01224442794477-5.53015952305464i</v>
      </c>
      <c r="AM182" s="181" t="str">
        <f t="shared" ca="1" si="210"/>
        <v>-2.85619436342047+6.8954631689438i</v>
      </c>
      <c r="AN182" s="181" t="str">
        <f t="shared" ca="1" si="211"/>
        <v>7.45460532375955-0.366221275830764i</v>
      </c>
      <c r="AO182" s="181" t="str">
        <f t="shared" ca="1" si="212"/>
        <v>-3.51831458795118-6.58230362533553i</v>
      </c>
      <c r="AP182" s="181" t="str">
        <f t="shared" ca="1" si="213"/>
        <v>-4.44605867902274+5.99481615886441i</v>
      </c>
      <c r="AQ182" s="181" t="str">
        <f t="shared" ca="1" si="214"/>
        <v>7.32018465576298+1.45607525953418i</v>
      </c>
      <c r="AR182" s="181" t="str">
        <f t="shared" ca="1" si="215"/>
        <v>7.32018465576298+1.45607525953418i</v>
      </c>
      <c r="AS182" s="181" t="str">
        <f t="shared" ca="1" si="216"/>
        <v>-5.7694373809567+4.73485489356483i</v>
      </c>
      <c r="AT182" s="181" t="str">
        <f t="shared" ca="1" si="217"/>
        <v>6.74701046673098+3.1910982933338i</v>
      </c>
      <c r="AU182" s="181" t="str">
        <f t="shared" ca="1" si="218"/>
        <v>-2.59680638867139E-13-7.46359555146816i</v>
      </c>
      <c r="AV182" s="181" t="str">
        <f t="shared" ca="1" si="219"/>
        <v>-6.74701046673105+3.19109829333365i</v>
      </c>
      <c r="AW182" s="181" t="str">
        <f t="shared" ca="1" si="220"/>
        <v>5.76943738095659+4.73485489356496i</v>
      </c>
      <c r="AX182" s="181" t="str">
        <f t="shared" ca="1" si="221"/>
        <v>1.81350578982123-7.23992094612781i</v>
      </c>
      <c r="AY182" s="181" t="str">
        <f t="shared" ca="1" si="222"/>
        <v>-7.320184655763+1.45607525953406i</v>
      </c>
      <c r="AZ182" s="181" t="str">
        <f t="shared" ca="1" si="223"/>
        <v>4.44605867902257+5.99481615886455i</v>
      </c>
      <c r="BA182" s="181" t="str">
        <f t="shared" ca="1" si="224"/>
        <v>3.51831458795133-6.58230362533545i</v>
      </c>
      <c r="BB182" s="181" t="str">
        <f t="shared" ca="1" si="225"/>
        <v>-7.45460532375954-0.366221275830935i</v>
      </c>
      <c r="BC182" s="181" t="str">
        <f t="shared" ca="1" si="226"/>
        <v>2.85619436342032+6.89546316894387i</v>
      </c>
      <c r="BD182" s="181" t="str">
        <f t="shared" ca="1" si="227"/>
        <v>5.01224442794486-5.53015952305456i</v>
      </c>
      <c r="BE182" s="181" t="str">
        <f t="shared" ca="1" si="228"/>
        <v>-7.1422156327914-2.16656742581564i</v>
      </c>
      <c r="BF182" s="181" t="str">
        <f t="shared" ca="1" si="229"/>
        <v>1.09513691640956+7.38281339938999i</v>
      </c>
      <c r="BG182" s="181" t="str">
        <f t="shared" ca="1" si="230"/>
        <v>6.20575289956222-4.14655151969325i</v>
      </c>
      <c r="BH182" s="181" t="str">
        <f t="shared" ca="1" si="231"/>
        <v>-6.40173943796516-3.83705495455783i</v>
      </c>
      <c r="BI182" s="181" t="str">
        <f t="shared" ca="1" si="232"/>
        <v>-0.731560292531455+7.42765629887965i</v>
      </c>
      <c r="BJ182" s="181" t="str">
        <f t="shared" ca="1" si="233"/>
        <v>7.02730409641118-2.51440961111311i</v>
      </c>
      <c r="BK182" s="181" t="str">
        <f t="shared" ca="1" si="234"/>
        <v>-5.27755902647664-5.27755902647714i</v>
      </c>
      <c r="BL182" s="181" t="str">
        <f t="shared" ca="1" si="235"/>
        <v>-2.51440961111298+7.02730409641123i</v>
      </c>
      <c r="BM182" s="181" t="str">
        <f t="shared" ca="1" si="236"/>
        <v>7.42765629887971-0.731560292530859i</v>
      </c>
      <c r="BN182" s="181" t="str">
        <f t="shared" ca="1" si="237"/>
        <v>-3.83705495455795-6.40173943796509i</v>
      </c>
      <c r="BO182" s="181" t="str">
        <f t="shared" ca="1" si="238"/>
        <v>-4.14655151969313+6.20575289956231i</v>
      </c>
      <c r="BP182" s="181" t="str">
        <f t="shared" ca="1" si="239"/>
        <v>7.38281339939001+1.09513691640942i</v>
      </c>
      <c r="BQ182" s="181" t="str">
        <f t="shared" ca="1" si="240"/>
        <v>-2.16656742581639-7.14221563279118i</v>
      </c>
      <c r="BR182" s="181" t="str">
        <f t="shared" ca="1" si="241"/>
        <v>-5.53015952305397+5.01224442794551i</v>
      </c>
      <c r="BS182" s="181" t="str">
        <f t="shared" ca="1" si="242"/>
        <v>6.8954631689442+2.8561943634195i</v>
      </c>
      <c r="BT182" s="181" t="str">
        <f t="shared" ca="1" si="243"/>
        <v>-0.36622127583256-7.45460532375946i</v>
      </c>
      <c r="BU182" s="181" t="str">
        <f t="shared" ca="1" si="244"/>
        <v>-6.58230362533468+3.51831458795277i</v>
      </c>
      <c r="BV182" s="181" t="str">
        <f t="shared" ca="1" si="245"/>
        <v>5.99481615886596+4.44605867902066i</v>
      </c>
      <c r="BW182" s="181" t="str">
        <f t="shared" ca="1" si="246"/>
        <v>1.45607525953174-7.32018465576346i</v>
      </c>
      <c r="BX182" s="181" t="str">
        <f t="shared" ca="1" si="247"/>
        <v>-7.23992094612724+1.81350578982353i</v>
      </c>
      <c r="BY182" s="181" t="str">
        <f t="shared" ca="1" si="248"/>
        <v>4.73485489356736+5.76943738095461i</v>
      </c>
      <c r="BZ182" s="181" t="str">
        <f t="shared" ca="1" si="249"/>
        <v>3.19109829333084-6.74701046673239i</v>
      </c>
      <c r="CA182" s="181" t="str">
        <f t="shared" ca="1" si="250"/>
        <v>-7.46359555146816+3.48915529471265E-12i</v>
      </c>
      <c r="CB182" s="181" t="str">
        <f t="shared" ca="1" si="251"/>
        <v>3.19109829333053+6.74701046673253i</v>
      </c>
      <c r="CC182" s="181" t="str">
        <f t="shared" ca="1" si="252"/>
        <v>4.73485489356763-5.76943738095441i</v>
      </c>
      <c r="CD182" s="181" t="str">
        <f t="shared" ca="1" si="253"/>
        <v>-7.23992094612715-1.81350578982386i</v>
      </c>
      <c r="CE182" s="181" t="str">
        <f t="shared" ca="1" si="254"/>
        <v>1.45607525953141+7.32018465576353i</v>
      </c>
      <c r="CF182" s="181" t="str">
        <f t="shared" ca="1" si="255"/>
        <v>5.9948161588661-4.44605867902048i</v>
      </c>
      <c r="CG182" s="181" t="str">
        <f t="shared" ca="1" si="256"/>
        <v>-6.58230362533457-3.51831458795297i</v>
      </c>
      <c r="CH182" s="181" t="str">
        <f t="shared" ca="1" si="257"/>
        <v>-0.366221275832794+7.45460532375945i</v>
      </c>
      <c r="CI182" s="181" t="str">
        <f t="shared" ca="1" si="258"/>
        <v>6.89546316894438-2.85619436341909i</v>
      </c>
      <c r="CJ182" s="181" t="str">
        <f t="shared" ca="1" si="259"/>
        <v>-5.53015952305367-5.01224442794584i</v>
      </c>
      <c r="CK182" s="181" t="str">
        <f t="shared" ca="1" si="260"/>
        <v>-2.16656742581681+7.14221563279105i</v>
      </c>
      <c r="CL182" s="181" t="str">
        <f t="shared" ca="1" si="261"/>
        <v>7.38281339939005-1.09513691640908i</v>
      </c>
      <c r="CM182" s="181" t="str">
        <f t="shared" ca="1" si="262"/>
        <v>-4.14655151969284-6.20575289956249i</v>
      </c>
      <c r="CN182" s="181" t="str">
        <f t="shared" ca="1" si="263"/>
        <v>-3.83705495455825+6.40173943796492i</v>
      </c>
      <c r="CO182" s="181" t="str">
        <f t="shared" ca="1" si="264"/>
        <v>7.42765629887968+0.731560292531197i</v>
      </c>
      <c r="CP182" s="181" t="str">
        <f t="shared" ca="1" si="265"/>
        <v>-2.51440961111336-7.02730409641109i</v>
      </c>
      <c r="CQ182" s="181" t="str">
        <f t="shared" ca="1" si="266"/>
        <v>-5.27755902647635+5.27755902647742i</v>
      </c>
      <c r="CR182" s="181" t="str">
        <f t="shared" ca="1" si="267"/>
        <v>7.0273040964116+2.51440961111193i</v>
      </c>
      <c r="CS182" s="181" t="str">
        <f t="shared" ca="1" si="268"/>
        <v>-0.7315602925327-7.42765629887953i</v>
      </c>
      <c r="CT182" s="181" t="str">
        <f t="shared" ca="1" si="269"/>
        <v>-6.40173943796414+3.83705495455954i</v>
      </c>
      <c r="CU182" s="181" t="str">
        <f t="shared" ca="1" si="270"/>
        <v>6.20575289956334+4.14655151969159i</v>
      </c>
      <c r="CV182" s="181" t="str">
        <f t="shared" ca="1" si="271"/>
        <v>1.0951369164078-7.38281339939025i</v>
      </c>
      <c r="CW182" s="181" t="str">
        <f t="shared" ca="1" si="272"/>
        <v>-7.14221563279067+2.16656742581806i</v>
      </c>
      <c r="CX182" s="181" t="str">
        <f t="shared" ca="1" si="273"/>
        <v>5.0122444279468+5.53015952305279i</v>
      </c>
      <c r="CY182" s="181" t="str">
        <f t="shared" ca="1" si="274"/>
        <v>2.85619436341788-6.89546316894487i</v>
      </c>
      <c r="CZ182" s="181" t="str">
        <f t="shared" ca="1" si="275"/>
        <v>-7.45460532375938+0.366221275834303i</v>
      </c>
      <c r="DA182" s="181" t="str">
        <f t="shared" ca="1" si="276"/>
        <v>3.51831458795431+6.58230362533386i</v>
      </c>
      <c r="DB182" s="181" t="str">
        <f t="shared" ca="1" si="277"/>
        <v>4.44605867902522-5.99481615886257i</v>
      </c>
      <c r="DC182" s="181" t="str">
        <f t="shared" ca="1" si="278"/>
        <v>-7.32018465576238-1.45607525953721i</v>
      </c>
      <c r="DD182" s="181" t="str">
        <f t="shared" ca="1" si="279"/>
        <v>1.81350578981812+7.23992094612859i</v>
      </c>
      <c r="DE182" s="181" t="str">
        <f t="shared" ca="1" si="280"/>
        <v>5.76943738095829-4.73485489356289i</v>
      </c>
      <c r="DF182" s="181" t="str">
        <f t="shared" ca="1" si="281"/>
        <v>-6.74701046672991-3.19109829333607i</v>
      </c>
      <c r="DG182" s="181" t="str">
        <f t="shared" ca="1" si="282"/>
        <v>-2.19075210037696E-12+7.46359555146816i</v>
      </c>
      <c r="DH182" s="181" t="str">
        <f t="shared" ca="1" si="283"/>
        <v>6.74701046673178-3.19109829333211i</v>
      </c>
      <c r="DI182" s="181" t="str">
        <f t="shared" ca="1" si="284"/>
        <v>-5.76943738095551-4.73485489356628i</v>
      </c>
      <c r="DJ182" s="181" t="str">
        <f t="shared" ca="1" si="285"/>
        <v>-1.81350578982217+7.23992094612758i</v>
      </c>
      <c r="DK182" s="181" t="str">
        <f t="shared" ca="1" si="286"/>
        <v>7.3201846557632-1.45607525953312i</v>
      </c>
      <c r="DL182" s="181" t="str">
        <f t="shared" ca="1" si="287"/>
        <v>-4.44605867902187-5.99481615886505i</v>
      </c>
      <c r="DM182" s="181" t="str">
        <f t="shared" ca="1" si="288"/>
        <v>-3.51831458795143+6.58230362533539i</v>
      </c>
      <c r="DN182" s="181" t="str">
        <f t="shared" ca="1" si="289"/>
        <v>7.45460532375953+0.366221275831051i</v>
      </c>
      <c r="DO182" s="181" t="str">
        <f t="shared" ca="1" si="290"/>
        <v>-2.85619436342089-6.89546316894362i</v>
      </c>
      <c r="DP182" s="181" t="str">
        <f t="shared" ca="1" si="291"/>
        <v>-5.01224442794439+5.53015952305498i</v>
      </c>
      <c r="DQ182" s="181" t="str">
        <f t="shared" ca="1" si="292"/>
        <v>7.14221563279162+2.16656742581494i</v>
      </c>
      <c r="DR182" s="181" t="str">
        <f t="shared" ca="1" si="293"/>
        <v>-1.09513691641081-7.3828133993898i</v>
      </c>
      <c r="DS182" s="181" t="str">
        <f t="shared" ca="1" si="294"/>
        <v>-6.20575289956152+4.14655151969429i</v>
      </c>
      <c r="DT182" s="181" t="str">
        <f t="shared" ca="1" si="295"/>
        <v>6.40173943796581+3.83705495455675i</v>
      </c>
      <c r="DU182" s="181" t="str">
        <f t="shared" ca="1" si="296"/>
        <v>0.731560292529461-7.42765629887985i</v>
      </c>
      <c r="DV182" s="181" t="str">
        <f t="shared" ca="1" si="297"/>
        <v>-7.02730409641051+2.514409611115i</v>
      </c>
      <c r="DW182" s="181" t="str">
        <f t="shared" ca="1" si="298"/>
        <v>5.27755902647865+5.27755902647512i</v>
      </c>
      <c r="DX182" s="181" t="str">
        <f t="shared" ca="1" si="299"/>
        <v>2.51440961111029-7.02730409641218i</v>
      </c>
      <c r="DY182" s="181" t="str">
        <f t="shared" ca="1" si="300"/>
        <v>-7.42765629887936+0.731560292534436i</v>
      </c>
      <c r="DZ182" s="181" t="str">
        <f t="shared" ca="1" si="301"/>
        <v>3.83705495456104+6.40173943796325i</v>
      </c>
      <c r="EA182" s="181" t="str">
        <f t="shared" ca="1" si="302"/>
        <v>4.14655151969649-6.20575289956006i</v>
      </c>
      <c r="EB182" s="181" t="str">
        <f t="shared" ca="1" si="303"/>
        <v>-7.38281339938941-1.09513691641342i</v>
      </c>
      <c r="EC182" s="181" t="str">
        <f t="shared" ca="1" si="304"/>
        <v>2.16656742581262+7.14221563279232i</v>
      </c>
      <c r="ED182" s="181" t="str">
        <f t="shared" ca="1" si="305"/>
        <v>5.53015952305661-5.0122444279426i</v>
      </c>
      <c r="EE182" s="181" t="str">
        <f t="shared" ca="1" si="306"/>
        <v>-6.8954631689427-2.85619436342313i</v>
      </c>
      <c r="EF182" s="181" t="str">
        <f t="shared" ca="1" si="307"/>
        <v>0.36622127582863+7.45460532375965i</v>
      </c>
      <c r="EG182" s="181" t="str">
        <f t="shared" ca="1" si="308"/>
        <v>6.58230362533654-3.5183145879493i</v>
      </c>
      <c r="EH182" s="181" t="str">
        <f t="shared" ca="1" si="309"/>
        <v>-5.99481615886361-4.44605867902382i</v>
      </c>
      <c r="EI182" s="181" t="str">
        <f t="shared" ca="1" si="310"/>
        <v>-1.4560752595355+7.32018465576272i</v>
      </c>
      <c r="EJ182" s="181" t="str">
        <f t="shared" ca="1" si="311"/>
        <v>7.23992094612816-1.81350578981982i</v>
      </c>
      <c r="EK182" s="181" t="str">
        <f t="shared" ca="1" si="312"/>
        <v>-4.73485489356441-5.76943738095705i</v>
      </c>
      <c r="EL182" s="181" t="str">
        <f t="shared" ca="1" si="313"/>
        <v>-3.1910982933343+6.74701046673075i</v>
      </c>
      <c r="EM182" s="181" t="str">
        <f t="shared" ca="1" si="314"/>
        <v>7.46359555146816+2.34046308950747E-13i</v>
      </c>
      <c r="EN182" s="181"/>
      <c r="EO182" s="181"/>
      <c r="EP182" s="181"/>
    </row>
    <row r="183" spans="1:146" ht="16" thickBot="1">
      <c r="A183" s="215">
        <f t="shared" si="181"/>
        <v>1.621093750000001E-3</v>
      </c>
      <c r="B183" s="214">
        <v>83</v>
      </c>
      <c r="C183" s="188">
        <f t="shared" si="182"/>
        <v>16600</v>
      </c>
      <c r="D183" s="187">
        <f t="shared" si="315"/>
        <v>104300.87609918113</v>
      </c>
      <c r="E183" s="187" t="str">
        <f t="shared" si="316"/>
        <v>104300.876099181i</v>
      </c>
      <c r="F183" s="187" t="e">
        <f t="shared" si="183"/>
        <v>#REF!</v>
      </c>
      <c r="G183" s="187" t="str">
        <f t="shared" si="184"/>
        <v>-4.65552201464976+1.76752335155985i</v>
      </c>
      <c r="H183" s="187" t="e">
        <f t="shared" si="180"/>
        <v>#REF!</v>
      </c>
      <c r="I183" s="187" t="e">
        <f t="shared" si="317"/>
        <v>#REF!</v>
      </c>
      <c r="J183" s="213" t="str">
        <f ca="1">IMPRODUCT(1/N_FFT2,CT100)</f>
        <v>0.05938850022625+0.00445721976403148i</v>
      </c>
      <c r="K183" s="212" t="e">
        <f t="shared" si="318"/>
        <v>#REF!</v>
      </c>
      <c r="N183" s="204">
        <f t="shared" ca="1" si="185"/>
        <v>22.465584783902393</v>
      </c>
      <c r="O183" s="181">
        <f t="shared" ca="1" si="186"/>
        <v>7.4655847839023934</v>
      </c>
      <c r="P183" s="181" t="str">
        <f t="shared" ca="1" si="187"/>
        <v>-3.35661150133954-6.66844175161709i</v>
      </c>
      <c r="Q183" s="181" t="str">
        <f t="shared" ca="1" si="188"/>
        <v>-4.44724366339997+5.99641392533769i</v>
      </c>
      <c r="R183" s="181" t="str">
        <f t="shared" ca="1" si="189"/>
        <v>7.35567377493809+1.27633047535615i</v>
      </c>
      <c r="S183" s="181" t="str">
        <f t="shared" ca="1" si="190"/>
        <v>-2.16714486951096-7.14411920954482i</v>
      </c>
      <c r="T183" s="181" t="str">
        <f t="shared" ca="1" si="191"/>
        <v>-5.40692800226795+5.14782339867305i</v>
      </c>
      <c r="U183" s="181" t="str">
        <f t="shared" ca="1" si="192"/>
        <v>7.029177046404+2.51507976333598i</v>
      </c>
      <c r="V183" s="181" t="str">
        <f t="shared" ca="1" si="193"/>
        <v>-0.913867274154328-7.40944011183468i</v>
      </c>
      <c r="W183" s="181" t="str">
        <f t="shared" ca="1" si="194"/>
        <v>-6.20740688588291+4.14765667802054i</v>
      </c>
      <c r="X183" s="181" t="str">
        <f t="shared" ca="1" si="195"/>
        <v>6.49570820149267+3.67977324392357i</v>
      </c>
      <c r="Y183" s="181" t="str">
        <f t="shared" ca="1" si="196"/>
        <v>0.36631888284036-7.45659216007618i</v>
      </c>
      <c r="Z183" s="181" t="str">
        <f t="shared" ca="1" si="197"/>
        <v>-6.82511044147554+3.02536338764395i</v>
      </c>
      <c r="AA183" s="181" t="str">
        <f t="shared" ca="1" si="198"/>
        <v>5.77097507842244+4.73611684926185i</v>
      </c>
      <c r="AB183" s="181" t="str">
        <f t="shared" ca="1" si="199"/>
        <v>1.63571888464935-7.28418697563677i</v>
      </c>
      <c r="AC183" s="181" t="str">
        <f t="shared" ca="1" si="200"/>
        <v>-7.24185056375903+1.81398913387536i</v>
      </c>
      <c r="AD183" s="181" t="str">
        <f t="shared" ca="1" si="201"/>
        <v>4.87631723761413+5.65300684271497i</v>
      </c>
      <c r="AE183" s="181" t="str">
        <f t="shared" ca="1" si="202"/>
        <v>2.85695560971639-6.89730098007511i</v>
      </c>
      <c r="AF183" s="181" t="str">
        <f t="shared" ca="1" si="203"/>
        <v>-7.44535645851152+0.5492024866438i</v>
      </c>
      <c r="AG183" s="181" t="str">
        <f t="shared" ca="1" si="204"/>
        <v>3.83807762441158+6.40344565953565i</v>
      </c>
      <c r="AH183" s="181" t="str">
        <f t="shared" ca="1" si="205"/>
        <v>3.99407009045312-6.30732592135389i</v>
      </c>
      <c r="AI183" s="181" t="str">
        <f t="shared" ca="1" si="206"/>
        <v>-7.42963595261599-0.731755271406213i</v>
      </c>
      <c r="AJ183" s="181" t="str">
        <f t="shared" ca="1" si="207"/>
        <v>2.68682690855785+6.96533684247104i</v>
      </c>
      <c r="AK183" s="181" t="str">
        <f t="shared" ca="1" si="208"/>
        <v>5.01358031479925-5.53163344706537i</v>
      </c>
      <c r="AL183" s="181" t="str">
        <f t="shared" ca="1" si="209"/>
        <v>-7.1951519318917-1.99116670387744i</v>
      </c>
      <c r="AM183" s="181" t="str">
        <f t="shared" ca="1" si="210"/>
        <v>1.45646333953056+7.32213566565374i</v>
      </c>
      <c r="AN183" s="181" t="str">
        <f t="shared" ca="1" si="211"/>
        <v>5.88546709453295-4.59306360121486i</v>
      </c>
      <c r="AO183" s="181" t="str">
        <f t="shared" ca="1" si="212"/>
        <v>-6.74880871155298-3.19194879979324i</v>
      </c>
      <c r="AP183" s="181" t="str">
        <f t="shared" ca="1" si="213"/>
        <v>0.183214622239287+7.46333628934357i</v>
      </c>
      <c r="AQ183" s="181" t="str">
        <f t="shared" ca="1" si="214"/>
        <v>6.58405797171899-3.5192523056295i</v>
      </c>
      <c r="AR183" s="181" t="str">
        <f t="shared" ca="1" si="215"/>
        <v>6.58405797171899-3.5192523056295i</v>
      </c>
      <c r="AS183" s="181" t="str">
        <f t="shared" ca="1" si="216"/>
        <v>-1.09542879742908+7.38478110138669i</v>
      </c>
      <c r="AT183" s="181" t="str">
        <f t="shared" ca="1" si="217"/>
        <v>7.08878313692184-2.34181762811015i</v>
      </c>
      <c r="AU183" s="181" t="str">
        <f t="shared" ca="1" si="218"/>
        <v>-5.27896562622043-5.27896562622054i</v>
      </c>
      <c r="AV183" s="181" t="str">
        <f t="shared" ca="1" si="219"/>
        <v>-2.34181762811025+7.08878313692181i</v>
      </c>
      <c r="AW183" s="181" t="str">
        <f t="shared" ca="1" si="220"/>
        <v>7.38478110138671-1.09542879742898i</v>
      </c>
      <c r="AX183" s="181" t="str">
        <f t="shared" ca="1" si="221"/>
        <v>-4.29874487229538-6.10374874061418i</v>
      </c>
      <c r="AY183" s="181" t="str">
        <f t="shared" ca="1" si="222"/>
        <v>-3.51925230562964+6.58405797171892i</v>
      </c>
      <c r="AZ183" s="181" t="str">
        <f t="shared" ca="1" si="223"/>
        <v>7.46333628934359+0.183214622238649i</v>
      </c>
      <c r="BA183" s="181" t="str">
        <f t="shared" ca="1" si="224"/>
        <v>-3.19194879979305-6.74880871155307i</v>
      </c>
      <c r="BB183" s="181" t="str">
        <f t="shared" ca="1" si="225"/>
        <v>-4.59306360121498+5.88546709453286i</v>
      </c>
      <c r="BC183" s="181" t="str">
        <f t="shared" ca="1" si="226"/>
        <v>7.32213566565386+1.45646333952993i</v>
      </c>
      <c r="BD183" s="181" t="str">
        <f t="shared" ca="1" si="227"/>
        <v>-1.99116670387735-7.19515193189173i</v>
      </c>
      <c r="BE183" s="181" t="str">
        <f t="shared" ca="1" si="228"/>
        <v>-5.53163344706549+5.01358031479914i</v>
      </c>
      <c r="BF183" s="181" t="str">
        <f t="shared" ca="1" si="229"/>
        <v>6.96533684247125+2.6868269085573i</v>
      </c>
      <c r="BG183" s="181" t="str">
        <f t="shared" ca="1" si="230"/>
        <v>-0.73175527140611-7.429635952616i</v>
      </c>
      <c r="BH183" s="181" t="str">
        <f t="shared" ca="1" si="231"/>
        <v>-6.30732592135401+3.99407009045294i</v>
      </c>
      <c r="BI183" s="181" t="str">
        <f t="shared" ca="1" si="232"/>
        <v>6.40344565953558+3.83807762441173i</v>
      </c>
      <c r="BJ183" s="181" t="str">
        <f t="shared" ca="1" si="233"/>
        <v>0.549202486643957-7.44535645851151i</v>
      </c>
      <c r="BK183" s="181" t="str">
        <f t="shared" ca="1" si="234"/>
        <v>-6.89730098007514+2.8569556097163i</v>
      </c>
      <c r="BL183" s="181" t="str">
        <f t="shared" ca="1" si="235"/>
        <v>5.65300684271485+4.87631723761427i</v>
      </c>
      <c r="BM183" s="181" t="str">
        <f t="shared" ca="1" si="236"/>
        <v>1.81398913387264-7.24185056375972i</v>
      </c>
      <c r="BN183" s="181" t="str">
        <f t="shared" ca="1" si="237"/>
        <v>-7.28418697563631+1.6357188846514i</v>
      </c>
      <c r="BO183" s="181" t="str">
        <f t="shared" ca="1" si="238"/>
        <v>4.73611684926294+5.77097507842156i</v>
      </c>
      <c r="BP183" s="181" t="str">
        <f t="shared" ca="1" si="239"/>
        <v>3.02536338764409-6.82511044147548i</v>
      </c>
      <c r="BQ183" s="181" t="str">
        <f t="shared" ca="1" si="240"/>
        <v>-7.45659216007622+0.366318882839488i</v>
      </c>
      <c r="BR183" s="181" t="str">
        <f t="shared" ca="1" si="241"/>
        <v>3.67977324392219+6.49570820149345i</v>
      </c>
      <c r="BS183" s="181" t="str">
        <f t="shared" ca="1" si="242"/>
        <v>4.14765667802255-6.20740688588157i</v>
      </c>
      <c r="BT183" s="181" t="str">
        <f t="shared" ca="1" si="243"/>
        <v>-7.4094401118342-0.913867274158173i</v>
      </c>
      <c r="BU183" s="181" t="str">
        <f t="shared" ca="1" si="244"/>
        <v>2.51507976333867+7.02917704640303i</v>
      </c>
      <c r="BV183" s="181" t="str">
        <f t="shared" ca="1" si="245"/>
        <v>5.14782339867149-5.40692800226942i</v>
      </c>
      <c r="BW183" s="181" t="str">
        <f t="shared" ca="1" si="246"/>
        <v>-7.14411920954505-2.1671448695102i</v>
      </c>
      <c r="BX183" s="181" t="str">
        <f t="shared" ca="1" si="247"/>
        <v>1.27633047535595+7.35567377493813i</v>
      </c>
      <c r="BY183" s="181" t="str">
        <f t="shared" ca="1" si="248"/>
        <v>5.99641392533838-4.44724366339904i</v>
      </c>
      <c r="BZ183" s="181" t="str">
        <f t="shared" ca="1" si="249"/>
        <v>-6.66844175161615-3.35661150134141i</v>
      </c>
      <c r="CA183" s="181" t="str">
        <f t="shared" ca="1" si="250"/>
        <v>-3.12788164741862E-12+7.46558478390239i</v>
      </c>
      <c r="CB183" s="181" t="str">
        <f t="shared" ca="1" si="251"/>
        <v>6.66844175161553-3.35661150134264i</v>
      </c>
      <c r="CC183" s="181" t="str">
        <f t="shared" ca="1" si="252"/>
        <v>-5.99641392533914-4.44724366339802i</v>
      </c>
      <c r="CD183" s="181" t="str">
        <f t="shared" ca="1" si="253"/>
        <v>-1.27633047535479+7.35567377493833i</v>
      </c>
      <c r="CE183" s="181" t="str">
        <f t="shared" ca="1" si="254"/>
        <v>7.14411920954468-2.16714486951142i</v>
      </c>
      <c r="CF183" s="181" t="str">
        <f t="shared" ca="1" si="255"/>
        <v>-5.14782339867242-5.40692800226854i</v>
      </c>
      <c r="CG183" s="181" t="str">
        <f t="shared" ca="1" si="256"/>
        <v>-2.51507976333757+7.02917704640343i</v>
      </c>
      <c r="CH183" s="181" t="str">
        <f t="shared" ca="1" si="257"/>
        <v>7.40944011183496-0.913867274152066i</v>
      </c>
      <c r="CI183" s="181" t="str">
        <f t="shared" ca="1" si="258"/>
        <v>-4.14765667801734-6.20740688588504i</v>
      </c>
      <c r="CJ183" s="181" t="str">
        <f t="shared" ca="1" si="259"/>
        <v>-3.67977324392116+6.49570820149404i</v>
      </c>
      <c r="CK183" s="181" t="str">
        <f t="shared" ca="1" si="260"/>
        <v>7.45659216007629+0.366318882838213i</v>
      </c>
      <c r="CL183" s="181" t="str">
        <f t="shared" ca="1" si="261"/>
        <v>-3.02536338764517-6.825110441475i</v>
      </c>
      <c r="CM183" s="181" t="str">
        <f t="shared" ca="1" si="262"/>
        <v>-4.73611684926203+5.7709750784223i</v>
      </c>
      <c r="CN183" s="181" t="str">
        <f t="shared" ca="1" si="263"/>
        <v>7.2841869756366+1.63571888465016i</v>
      </c>
      <c r="CO183" s="181" t="str">
        <f t="shared" ca="1" si="264"/>
        <v>-1.81398913387377-7.24185056375944i</v>
      </c>
      <c r="CP183" s="181" t="str">
        <f t="shared" ca="1" si="265"/>
        <v>-5.65300684271706+4.8763172376117i</v>
      </c>
      <c r="CQ183" s="181" t="str">
        <f t="shared" ca="1" si="266"/>
        <v>6.89730098007649+2.85695560971306i</v>
      </c>
      <c r="CR183" s="181" t="str">
        <f t="shared" ca="1" si="267"/>
        <v>-0.549202486646607-7.44535645851131i</v>
      </c>
      <c r="CS183" s="181" t="str">
        <f t="shared" ca="1" si="268"/>
        <v>-6.40344565953492+3.83807762441282i</v>
      </c>
      <c r="CT183" s="181" t="str">
        <f t="shared" ca="1" si="269"/>
        <v>6.30732592135424+3.99407009045259i</v>
      </c>
      <c r="CU183" s="181" t="str">
        <f t="shared" ca="1" si="270"/>
        <v>0.731755271406423-7.42963595261597i</v>
      </c>
      <c r="CV183" s="181" t="str">
        <f t="shared" ca="1" si="271"/>
        <v>-6.96533684247159+2.68682690855642i</v>
      </c>
      <c r="CW183" s="181" t="str">
        <f t="shared" ca="1" si="272"/>
        <v>5.53163344706378+5.01358031480102i</v>
      </c>
      <c r="CX183" s="181" t="str">
        <f t="shared" ca="1" si="273"/>
        <v>1.99116670388051-7.19515193189085i</v>
      </c>
      <c r="CY183" s="181" t="str">
        <f t="shared" ca="1" si="274"/>
        <v>-7.32213566565318+1.45646333953337i</v>
      </c>
      <c r="CZ183" s="181" t="str">
        <f t="shared" ca="1" si="275"/>
        <v>4.59306360121649+5.88546709453168i</v>
      </c>
      <c r="DA183" s="181" t="str">
        <f t="shared" ca="1" si="276"/>
        <v>3.19194879979209-6.74880871155353i</v>
      </c>
      <c r="DB183" s="181" t="str">
        <f t="shared" ca="1" si="277"/>
        <v>-7.46333628934357+0.183214622239182i</v>
      </c>
      <c r="DC183" s="181" t="str">
        <f t="shared" ca="1" si="278"/>
        <v>3.51925230562871+6.58405797171941i</v>
      </c>
      <c r="DD183" s="181" t="str">
        <f t="shared" ca="1" si="279"/>
        <v>4.29874487229694-6.10374874061308i</v>
      </c>
      <c r="DE183" s="181" t="str">
        <f t="shared" ca="1" si="280"/>
        <v>-7.38478110138635-1.09542879743139i</v>
      </c>
      <c r="DF183" s="181" t="str">
        <f t="shared" ca="1" si="281"/>
        <v>2.34181762811348+7.08878313692074i</v>
      </c>
      <c r="DG183" s="181" t="str">
        <f t="shared" ca="1" si="282"/>
        <v>5.27896562621848-5.2789656262225i</v>
      </c>
      <c r="DH183" s="181" t="str">
        <f t="shared" ca="1" si="283"/>
        <v>-7.08878313692246-2.34181762810829i</v>
      </c>
      <c r="DI183" s="181" t="str">
        <f t="shared" ca="1" si="284"/>
        <v>1.09542879742945+7.38478110138664i</v>
      </c>
      <c r="DJ183" s="181" t="str">
        <f t="shared" ca="1" si="285"/>
        <v>6.10374874061421-4.29874487229534i</v>
      </c>
      <c r="DK183" s="181" t="str">
        <f t="shared" ca="1" si="286"/>
        <v>-6.58405797171849-3.51925230563043i</v>
      </c>
      <c r="DL183" s="181" t="str">
        <f t="shared" ca="1" si="287"/>
        <v>-0.183214622241139+7.46333628934353i</v>
      </c>
      <c r="DM183" s="181" t="str">
        <f t="shared" ca="1" si="288"/>
        <v>6.74880871155436-3.19194879979032i</v>
      </c>
      <c r="DN183" s="181" t="str">
        <f t="shared" ca="1" si="289"/>
        <v>-5.88546709453504-4.59306360121218i</v>
      </c>
      <c r="DO183" s="181" t="str">
        <f t="shared" ca="1" si="290"/>
        <v>-1.4564633395278+7.32213566565428i</v>
      </c>
      <c r="DP183" s="181" t="str">
        <f t="shared" ca="1" si="291"/>
        <v>7.19515193189137-1.99116670387862i</v>
      </c>
      <c r="DQ183" s="181" t="str">
        <f t="shared" ca="1" si="292"/>
        <v>-5.01358031479957-5.53163344706509i</v>
      </c>
      <c r="DR183" s="181" t="str">
        <f t="shared" ca="1" si="293"/>
        <v>-2.68682690855804+6.96533684247096i</v>
      </c>
      <c r="DS183" s="181" t="str">
        <f t="shared" ca="1" si="294"/>
        <v>7.42963595261617-0.731755271404475i</v>
      </c>
      <c r="DT183" s="181" t="str">
        <f t="shared" ca="1" si="295"/>
        <v>-3.99407009045093-6.30732592135528i</v>
      </c>
      <c r="DU183" s="181" t="str">
        <f t="shared" ca="1" si="296"/>
        <v>-3.83807762441432+6.40344565953403i</v>
      </c>
      <c r="DV183" s="181" t="str">
        <f t="shared" ca="1" si="297"/>
        <v>7.44535645851171+0.549202486641152i</v>
      </c>
      <c r="DW183" s="181" t="str">
        <f t="shared" ca="1" si="298"/>
        <v>-2.85695560971811-6.89730098007439i</v>
      </c>
      <c r="DX183" s="181" t="str">
        <f t="shared" ca="1" si="299"/>
        <v>-4.87631723761318+5.65300684271578i</v>
      </c>
      <c r="DY183" s="181" t="str">
        <f t="shared" ca="1" si="300"/>
        <v>7.24185056375896+1.81398913387567i</v>
      </c>
      <c r="DZ183" s="181" t="str">
        <f t="shared" ca="1" si="301"/>
        <v>-1.63571888464825-7.28418697563702i</v>
      </c>
      <c r="EA183" s="181" t="str">
        <f t="shared" ca="1" si="302"/>
        <v>-5.77097507842354+4.73611684926052i</v>
      </c>
      <c r="EB183" s="181" t="str">
        <f t="shared" ca="1" si="303"/>
        <v>6.82511044147421+3.02536338764695i</v>
      </c>
      <c r="EC183" s="181" t="str">
        <f t="shared" ca="1" si="304"/>
        <v>-0.366318882836258-7.45659216007638i</v>
      </c>
      <c r="ED183" s="181" t="str">
        <f t="shared" ca="1" si="305"/>
        <v>-6.49570820149133+3.67977324392593i</v>
      </c>
      <c r="EE183" s="181" t="str">
        <f t="shared" ca="1" si="306"/>
        <v>6.20740688588395+4.14765667801897i</v>
      </c>
      <c r="EF183" s="181" t="str">
        <f t="shared" ca="1" si="307"/>
        <v>0.913867274153798-7.40944011183474i</v>
      </c>
      <c r="EG183" s="181" t="str">
        <f t="shared" ca="1" si="308"/>
        <v>-7.02917704640408+2.51507976333573i</v>
      </c>
      <c r="EH183" s="181" t="str">
        <f t="shared" ca="1" si="309"/>
        <v>5.40692800226719+5.14782339867384i</v>
      </c>
      <c r="EI183" s="181" t="str">
        <f t="shared" ca="1" si="310"/>
        <v>2.16714486951309-7.14411920954417i</v>
      </c>
      <c r="EJ183" s="181" t="str">
        <f t="shared" ca="1" si="311"/>
        <v>-7.35567377493867+1.27633047535286i</v>
      </c>
      <c r="EK183" s="181" t="str">
        <f t="shared" ca="1" si="312"/>
        <v>4.44724366340241+5.99641392533588i</v>
      </c>
      <c r="EL183" s="181" t="str">
        <f t="shared" ca="1" si="313"/>
        <v>3.35661150133776-6.66844175161799i</v>
      </c>
      <c r="EM183" s="181" t="str">
        <f t="shared" ca="1" si="314"/>
        <v>-7.46558478390239+1.38288523758306E-12i</v>
      </c>
      <c r="EN183" s="181"/>
      <c r="EO183" s="181"/>
      <c r="EP183" s="181"/>
    </row>
    <row r="184" spans="1:146" ht="16" thickBot="1">
      <c r="A184" s="215">
        <f t="shared" si="181"/>
        <v>1.640625000000001E-3</v>
      </c>
      <c r="B184" s="214">
        <v>84</v>
      </c>
      <c r="C184" s="188">
        <f t="shared" si="182"/>
        <v>16800</v>
      </c>
      <c r="D184" s="187">
        <f t="shared" si="315"/>
        <v>105557.51316061705</v>
      </c>
      <c r="E184" s="187" t="str">
        <f t="shared" si="316"/>
        <v>105557.513160617i</v>
      </c>
      <c r="F184" s="187" t="e">
        <f t="shared" si="183"/>
        <v>#REF!</v>
      </c>
      <c r="G184" s="187" t="str">
        <f t="shared" si="184"/>
        <v>-4.63136819690346+1.80187325709282i</v>
      </c>
      <c r="H184" s="187" t="e">
        <f t="shared" si="180"/>
        <v>#REF!</v>
      </c>
      <c r="I184" s="187" t="e">
        <f t="shared" si="317"/>
        <v>#REF!</v>
      </c>
      <c r="J184" s="213" t="str">
        <f ca="1">IMPRODUCT(1/N_FFT2,CU100)</f>
        <v>0.038160905108134-0.000184499635156196i</v>
      </c>
      <c r="K184" s="212" t="e">
        <f t="shared" si="318"/>
        <v>#REF!</v>
      </c>
      <c r="N184" s="204">
        <f t="shared" ca="1" si="185"/>
        <v>22.46736615272841</v>
      </c>
      <c r="O184" s="181">
        <f t="shared" ca="1" si="186"/>
        <v>7.4673661527284105</v>
      </c>
      <c r="P184" s="181" t="str">
        <f t="shared" ca="1" si="187"/>
        <v>-3.52009203708106-6.58562899876636i</v>
      </c>
      <c r="Q184" s="181" t="str">
        <f t="shared" ca="1" si="188"/>
        <v>-4.14864635351403+6.20888803993022i</v>
      </c>
      <c r="R184" s="181" t="str">
        <f t="shared" ca="1" si="189"/>
        <v>7.43140874366424+0.731929876084158i</v>
      </c>
      <c r="S184" s="181" t="str">
        <f t="shared" ca="1" si="190"/>
        <v>-2.85763731005302-6.89894675027332i</v>
      </c>
      <c r="T184" s="181" t="str">
        <f t="shared" ca="1" si="191"/>
        <v>-4.73724693768187+5.7723520951461i</v>
      </c>
      <c r="U184" s="181" t="str">
        <f t="shared" ca="1" si="192"/>
        <v>7.32388280597731+1.4568108673482i</v>
      </c>
      <c r="V184" s="181" t="str">
        <f t="shared" ca="1" si="193"/>
        <v>-2.16766197358558-7.14582387322728i</v>
      </c>
      <c r="W184" s="181" t="str">
        <f t="shared" ca="1" si="194"/>
        <v>-5.28022524419723+5.28022524419709i</v>
      </c>
      <c r="X184" s="181" t="str">
        <f t="shared" ca="1" si="195"/>
        <v>7.14582387322722+2.16766197358579i</v>
      </c>
      <c r="Y184" s="181" t="str">
        <f t="shared" ca="1" si="196"/>
        <v>-1.45681086734799-7.32388280597735i</v>
      </c>
      <c r="Z184" s="181" t="str">
        <f t="shared" ca="1" si="197"/>
        <v>-5.77235209514624+4.7372469376817i</v>
      </c>
      <c r="AA184" s="181" t="str">
        <f t="shared" ca="1" si="198"/>
        <v>6.89894675027327+2.85763731005315i</v>
      </c>
      <c r="AB184" s="181" t="str">
        <f t="shared" ca="1" si="199"/>
        <v>-0.73192987608401-7.43140874366425i</v>
      </c>
      <c r="AC184" s="181" t="str">
        <f t="shared" ca="1" si="200"/>
        <v>-6.20888803993034+4.14864635351386i</v>
      </c>
      <c r="AD184" s="181" t="str">
        <f t="shared" ca="1" si="201"/>
        <v>6.58562899876625+3.52009203708126i</v>
      </c>
      <c r="AE184" s="181" t="str">
        <f t="shared" ca="1" si="202"/>
        <v>2.08572734425426E-13-7.46736615272841i</v>
      </c>
      <c r="AF184" s="181" t="str">
        <f t="shared" ca="1" si="203"/>
        <v>-6.58562899876646+3.52009203708087i</v>
      </c>
      <c r="AG184" s="181" t="str">
        <f t="shared" ca="1" si="204"/>
        <v>6.2088880399301+4.14864635351423i</v>
      </c>
      <c r="AH184" s="181" t="str">
        <f t="shared" ca="1" si="205"/>
        <v>0.731929876084425-7.43140874366422i</v>
      </c>
      <c r="AI184" s="181" t="str">
        <f t="shared" ca="1" si="206"/>
        <v>-6.89894675027343+2.85763731005277i</v>
      </c>
      <c r="AJ184" s="181" t="str">
        <f t="shared" ca="1" si="207"/>
        <v>5.77235209514597+4.73724693768204i</v>
      </c>
      <c r="AK184" s="181" t="str">
        <f t="shared" ca="1" si="208"/>
        <v>1.45681086734843-7.32388280597726i</v>
      </c>
      <c r="AL184" s="181" t="str">
        <f t="shared" ca="1" si="209"/>
        <v>-7.14582387322734+2.16766197358539i</v>
      </c>
      <c r="AM184" s="181" t="str">
        <f t="shared" ca="1" si="210"/>
        <v>5.28022524419694+5.28022524419738i</v>
      </c>
      <c r="AN184" s="181" t="str">
        <f t="shared" ca="1" si="211"/>
        <v>2.16766197358599-7.14582387322716i</v>
      </c>
      <c r="AO184" s="181" t="str">
        <f t="shared" ca="1" si="212"/>
        <v>-7.3238828059774+1.45681086734776i</v>
      </c>
      <c r="AP184" s="181" t="str">
        <f t="shared" ca="1" si="213"/>
        <v>4.73724693768152+5.77235209514639i</v>
      </c>
      <c r="AQ184" s="181" t="str">
        <f t="shared" ca="1" si="214"/>
        <v>2.85763731005265-6.89894675027347i</v>
      </c>
      <c r="AR184" s="181" t="str">
        <f t="shared" ca="1" si="215"/>
        <v>2.85763731005265-6.89894675027347i</v>
      </c>
      <c r="AS184" s="181" t="str">
        <f t="shared" ca="1" si="216"/>
        <v>4.14864635351367+6.20888803993047i</v>
      </c>
      <c r="AT184" s="181" t="str">
        <f t="shared" ca="1" si="217"/>
        <v>3.52009203708077-6.58562899876652i</v>
      </c>
      <c r="AU184" s="181" t="str">
        <f t="shared" ca="1" si="218"/>
        <v>-7.46736615272841+3.25678119660631E-13i</v>
      </c>
      <c r="AV184" s="181" t="str">
        <f t="shared" ca="1" si="219"/>
        <v>3.52009203708139+6.58562899876619i</v>
      </c>
      <c r="AW184" s="181" t="str">
        <f t="shared" ca="1" si="220"/>
        <v>4.14864635351379-6.20888803993039i</v>
      </c>
      <c r="AX184" s="181" t="str">
        <f t="shared" ca="1" si="221"/>
        <v>-7.43140874366427-0.731929876083893i</v>
      </c>
      <c r="AY184" s="181" t="str">
        <f t="shared" ca="1" si="222"/>
        <v>2.85763731005321+6.89894675027324i</v>
      </c>
      <c r="AZ184" s="181" t="str">
        <f t="shared" ca="1" si="223"/>
        <v>4.73724693768163-5.7723520951463i</v>
      </c>
      <c r="BA184" s="181" t="str">
        <f t="shared" ca="1" si="224"/>
        <v>-7.32388280597738-1.45681086734785i</v>
      </c>
      <c r="BB184" s="181" t="str">
        <f t="shared" ca="1" si="225"/>
        <v>2.16766197358585+7.1458238732272i</v>
      </c>
      <c r="BC184" s="181" t="str">
        <f t="shared" ca="1" si="226"/>
        <v>5.28022524419701-5.28022524419731i</v>
      </c>
      <c r="BD184" s="181" t="str">
        <f t="shared" ca="1" si="227"/>
        <v>-7.1458238732273-2.16766197358553i</v>
      </c>
      <c r="BE184" s="181" t="str">
        <f t="shared" ca="1" si="228"/>
        <v>1.45681086734828+7.32388280597729i</v>
      </c>
      <c r="BF184" s="181" t="str">
        <f t="shared" ca="1" si="229"/>
        <v>5.77235209514602-4.73724693768198i</v>
      </c>
      <c r="BG184" s="181" t="str">
        <f t="shared" ca="1" si="230"/>
        <v>-6.89894675027338-2.85763731005289i</v>
      </c>
      <c r="BH184" s="181" t="str">
        <f t="shared" ca="1" si="231"/>
        <v>0.731929876084334+7.43140874366422i</v>
      </c>
      <c r="BI184" s="181" t="str">
        <f t="shared" ca="1" si="232"/>
        <v>6.20888803993015-4.14864635351415i</v>
      </c>
      <c r="BJ184" s="181" t="str">
        <f t="shared" ca="1" si="233"/>
        <v>-6.5856289987664-3.520092037081i</v>
      </c>
      <c r="BK184" s="181" t="str">
        <f t="shared" ca="1" si="234"/>
        <v>1.17105385235205E-13+7.46736615272841i</v>
      </c>
      <c r="BL184" s="181" t="str">
        <f t="shared" ca="1" si="235"/>
        <v>6.58562899876558-3.52009203708251i</v>
      </c>
      <c r="BM184" s="181" t="str">
        <f t="shared" ca="1" si="236"/>
        <v>-6.20888803992987-4.14864635351458i</v>
      </c>
      <c r="BN184" s="181" t="str">
        <f t="shared" ca="1" si="237"/>
        <v>-0.731929876087058+7.43140874366395i</v>
      </c>
      <c r="BO184" s="181" t="str">
        <f t="shared" ca="1" si="238"/>
        <v>6.89894675027247-2.85763731005507i</v>
      </c>
      <c r="BP184" s="181" t="str">
        <f t="shared" ca="1" si="239"/>
        <v>-5.77235209514617-4.73724693768179i</v>
      </c>
      <c r="BQ184" s="181" t="str">
        <f t="shared" ca="1" si="240"/>
        <v>-1.45681086735035+7.32388280597688i</v>
      </c>
      <c r="BR184" s="181" t="str">
        <f t="shared" ca="1" si="241"/>
        <v>7.1458238732264-2.16766197358849i</v>
      </c>
      <c r="BS184" s="181" t="str">
        <f t="shared" ca="1" si="242"/>
        <v>-5.28022524419769-5.28022524419663i</v>
      </c>
      <c r="BT184" s="181" t="str">
        <f t="shared" ca="1" si="243"/>
        <v>-2.16766197358715+7.14582387322681i</v>
      </c>
      <c r="BU184" s="181" t="str">
        <f t="shared" ca="1" si="244"/>
        <v>7.32388280597806-1.45681086734444i</v>
      </c>
      <c r="BV184" s="181" t="str">
        <f t="shared" ca="1" si="245"/>
        <v>-4.73724693768296-5.77235209514521i</v>
      </c>
      <c r="BW184" s="181" t="str">
        <f t="shared" ca="1" si="246"/>
        <v>-2.85763731005377+6.89894675027301i</v>
      </c>
      <c r="BX184" s="181" t="str">
        <f t="shared" ca="1" si="247"/>
        <v>7.43140874366454-0.73192987608117i</v>
      </c>
      <c r="BY184" s="181" t="str">
        <f t="shared" ca="1" si="248"/>
        <v>-4.14864635351583-6.20888803992902i</v>
      </c>
      <c r="BZ184" s="181" t="str">
        <f t="shared" ca="1" si="249"/>
        <v>-3.52009203708118+6.5856289987663i</v>
      </c>
      <c r="CA184" s="181" t="str">
        <f t="shared" ca="1" si="250"/>
        <v>7.46736615272841+2.31993811472467E-12i</v>
      </c>
      <c r="CB184" s="181" t="str">
        <f t="shared" ca="1" si="251"/>
        <v>-3.52009203708364-6.58562899876498i</v>
      </c>
      <c r="CC184" s="181" t="str">
        <f t="shared" ca="1" si="252"/>
        <v>-4.14864635351343+6.20888803993063i</v>
      </c>
      <c r="CD184" s="181" t="str">
        <f t="shared" ca="1" si="253"/>
        <v>7.43140874366407+0.731929876085893i</v>
      </c>
      <c r="CE184" s="181" t="str">
        <f t="shared" ca="1" si="254"/>
        <v>-2.85763731005625-6.89894675027199i</v>
      </c>
      <c r="CF184" s="181" t="str">
        <f t="shared" ca="1" si="255"/>
        <v>-4.7372469376808+5.77235209514698i</v>
      </c>
      <c r="CG184" s="181" t="str">
        <f t="shared" ca="1" si="256"/>
        <v>7.32388280597715+1.45681086734899i</v>
      </c>
      <c r="CH184" s="181" t="str">
        <f t="shared" ca="1" si="257"/>
        <v>-2.16766197358251-7.14582387322822i</v>
      </c>
      <c r="CI184" s="181" t="str">
        <f t="shared" ca="1" si="258"/>
        <v>-5.2802252441958+5.28022524419852i</v>
      </c>
      <c r="CJ184" s="181" t="str">
        <f t="shared" ca="1" si="259"/>
        <v>7.14582387322718+2.16766197358593i</v>
      </c>
      <c r="CK184" s="181" t="str">
        <f t="shared" ca="1" si="260"/>
        <v>-1.45681086734569-7.32388280597781i</v>
      </c>
      <c r="CL184" s="181" t="str">
        <f t="shared" ca="1" si="261"/>
        <v>-5.7723520951444+4.73724693768395i</v>
      </c>
      <c r="CM184" s="181" t="str">
        <f t="shared" ca="1" si="262"/>
        <v>6.89894675027354+2.8576373100525i</v>
      </c>
      <c r="CN184" s="181" t="str">
        <f t="shared" ca="1" si="263"/>
        <v>-0.731929876082335-7.43140874366442i</v>
      </c>
      <c r="CO184" s="181" t="str">
        <f t="shared" ca="1" si="264"/>
        <v>-6.20888803992837+4.1486463535168i</v>
      </c>
      <c r="CP184" s="181" t="str">
        <f t="shared" ca="1" si="265"/>
        <v>6.5856289987669+3.52009203708006i</v>
      </c>
      <c r="CQ184" s="181" t="str">
        <f t="shared" ca="1" si="266"/>
        <v>1.04286367212713E-12-7.46736615272841i</v>
      </c>
      <c r="CR184" s="181" t="str">
        <f t="shared" ca="1" si="267"/>
        <v>-6.58562899876788+3.52009203707821i</v>
      </c>
      <c r="CS184" s="181" t="str">
        <f t="shared" ca="1" si="268"/>
        <v>6.20888803993134+4.14864635351237i</v>
      </c>
      <c r="CT184" s="181" t="str">
        <f t="shared" ca="1" si="269"/>
        <v>0.731929876084622-7.43140874366419i</v>
      </c>
      <c r="CU184" s="181" t="str">
        <f t="shared" ca="1" si="270"/>
        <v>-6.89894675027434+2.85763731005057i</v>
      </c>
      <c r="CV184" s="181" t="str">
        <f t="shared" ca="1" si="271"/>
        <v>5.77235209514779+4.73724693767982i</v>
      </c>
      <c r="CW184" s="181" t="str">
        <f t="shared" ca="1" si="272"/>
        <v>1.45681086734774-7.32388280597741i</v>
      </c>
      <c r="CX184" s="181" t="str">
        <f t="shared" ca="1" si="273"/>
        <v>-7.14582387322785+2.16766197358373i</v>
      </c>
      <c r="CY184" s="181" t="str">
        <f t="shared" ca="1" si="274"/>
        <v>5.28022524419943+5.28022524419489i</v>
      </c>
      <c r="CZ184" s="181" t="str">
        <f t="shared" ca="1" si="275"/>
        <v>2.1676619735847-7.14582387322755i</v>
      </c>
      <c r="DA184" s="181" t="str">
        <f t="shared" ca="1" si="276"/>
        <v>-7.32388280597756+1.45681086734695i</v>
      </c>
      <c r="DB184" s="181" t="str">
        <f t="shared" ca="1" si="277"/>
        <v>4.73724693767919+5.7723520951483i</v>
      </c>
      <c r="DC184" s="181" t="str">
        <f t="shared" ca="1" si="278"/>
        <v>2.85763731005132-6.89894675027403i</v>
      </c>
      <c r="DD184" s="181" t="str">
        <f t="shared" ca="1" si="279"/>
        <v>-7.4314087436643+0.731929876083605i</v>
      </c>
      <c r="DE184" s="181" t="str">
        <f t="shared" ca="1" si="280"/>
        <v>4.1486463535117+6.20888803993179i</v>
      </c>
      <c r="DF184" s="181" t="str">
        <f t="shared" ca="1" si="281"/>
        <v>3.52009203707893-6.5856289987675i</v>
      </c>
      <c r="DG184" s="181" t="str">
        <f t="shared" ca="1" si="282"/>
        <v>-7.46736615272841+2.3421077047041E-13i</v>
      </c>
      <c r="DH184" s="181" t="str">
        <f t="shared" ca="1" si="283"/>
        <v>3.52009203707934+6.58562899876728i</v>
      </c>
      <c r="DI184" s="181" t="str">
        <f t="shared" ca="1" si="284"/>
        <v>4.1486463535113-6.20888803993205i</v>
      </c>
      <c r="DJ184" s="181" t="str">
        <f t="shared" ca="1" si="285"/>
        <v>-7.43140874366432-0.731929876083351i</v>
      </c>
      <c r="DK184" s="181" t="str">
        <f t="shared" ca="1" si="286"/>
        <v>2.85763731005175+6.89894675027385i</v>
      </c>
      <c r="DL184" s="181" t="str">
        <f t="shared" ca="1" si="287"/>
        <v>4.73724693768457-5.77235209514389i</v>
      </c>
      <c r="DM184" s="181" t="str">
        <f t="shared" ca="1" si="288"/>
        <v>-7.32388280597765-1.45681086734649i</v>
      </c>
      <c r="DN184" s="181" t="str">
        <f t="shared" ca="1" si="289"/>
        <v>2.16766197358495+7.14582387322748i</v>
      </c>
      <c r="DO184" s="181" t="str">
        <f t="shared" ca="1" si="290"/>
        <v>5.28022524419925-5.28022524419507i</v>
      </c>
      <c r="DP184" s="181" t="str">
        <f t="shared" ca="1" si="291"/>
        <v>-7.14582387322792-2.16766197358348i</v>
      </c>
      <c r="DQ184" s="181" t="str">
        <f t="shared" ca="1" si="292"/>
        <v>1.45681086734819+7.32388280597731i</v>
      </c>
      <c r="DR184" s="181" t="str">
        <f t="shared" ca="1" si="293"/>
        <v>5.77235209514749-4.73724693768018i</v>
      </c>
      <c r="DS184" s="181" t="str">
        <f t="shared" ca="1" si="294"/>
        <v>-6.89894675027452-2.85763731005014i</v>
      </c>
      <c r="DT184" s="181" t="str">
        <f t="shared" ca="1" si="295"/>
        <v>0.731929876084876+7.43140874366417i</v>
      </c>
      <c r="DU184" s="181" t="str">
        <f t="shared" ca="1" si="296"/>
        <v>6.20888803993108-4.14864635351276i</v>
      </c>
      <c r="DV184" s="181" t="str">
        <f t="shared" ca="1" si="297"/>
        <v>-6.5856289987646-3.52009203708435i</v>
      </c>
      <c r="DW184" s="181" t="str">
        <f t="shared" ca="1" si="298"/>
        <v>1.51128521306795E-12+7.46736615272841i</v>
      </c>
      <c r="DX184" s="181" t="str">
        <f t="shared" ca="1" si="299"/>
        <v>6.58562899876668-3.52009203708047i</v>
      </c>
      <c r="DY184" s="181" t="str">
        <f t="shared" ca="1" si="300"/>
        <v>-6.20888803992851-4.1486463535166i</v>
      </c>
      <c r="DZ184" s="181" t="str">
        <f t="shared" ca="1" si="301"/>
        <v>-0.73192987608208+7.43140874366445i</v>
      </c>
      <c r="EA184" s="181" t="str">
        <f t="shared" ca="1" si="302"/>
        <v>6.89894675027336-2.85763731005293i</v>
      </c>
      <c r="EB184" s="181" t="str">
        <f t="shared" ca="1" si="303"/>
        <v>-5.7723520951447-4.73724693768359i</v>
      </c>
      <c r="EC184" s="181" t="str">
        <f t="shared" ca="1" si="304"/>
        <v>-1.45681086734523+7.3238828059779i</v>
      </c>
      <c r="ED184" s="181" t="str">
        <f t="shared" ca="1" si="305"/>
        <v>7.1458238732271-2.16766197358617i</v>
      </c>
      <c r="EE184" s="181" t="str">
        <f t="shared" ca="1" si="306"/>
        <v>-5.28022524419598-5.28022524419834i</v>
      </c>
      <c r="EF184" s="181" t="str">
        <f t="shared" ca="1" si="307"/>
        <v>-2.16766197358226+7.14582387322829i</v>
      </c>
      <c r="EG184" s="181" t="str">
        <f t="shared" ca="1" si="308"/>
        <v>7.32388280597706-1.45681086734945i</v>
      </c>
      <c r="EH184" s="181" t="str">
        <f t="shared" ca="1" si="309"/>
        <v>-4.73724693768117-5.77235209514668i</v>
      </c>
      <c r="EI184" s="181" t="str">
        <f t="shared" ca="1" si="310"/>
        <v>-2.85763731005601+6.89894675027208i</v>
      </c>
      <c r="EJ184" s="181" t="str">
        <f t="shared" ca="1" si="311"/>
        <v>7.43140874366404-0.731929876086147i</v>
      </c>
      <c r="EK184" s="181" t="str">
        <f t="shared" ca="1" si="312"/>
        <v>-4.14864635351382-6.20888803993037i</v>
      </c>
      <c r="EL184" s="181" t="str">
        <f t="shared" ca="1" si="313"/>
        <v>-3.52009203708323+6.5856289987652i</v>
      </c>
      <c r="EM184" s="181" t="str">
        <f t="shared" ca="1" si="314"/>
        <v>7.46736615272841-2.57612434466221E-12i</v>
      </c>
      <c r="EN184" s="181"/>
      <c r="EO184" s="181"/>
      <c r="EP184" s="181"/>
    </row>
    <row r="185" spans="1:146" ht="16" thickBot="1">
      <c r="A185" s="215">
        <f t="shared" si="181"/>
        <v>1.660156250000001E-3</v>
      </c>
      <c r="B185" s="214">
        <v>85</v>
      </c>
      <c r="C185" s="188">
        <f t="shared" si="182"/>
        <v>17000</v>
      </c>
      <c r="D185" s="187">
        <f t="shared" si="315"/>
        <v>106814.15022205297</v>
      </c>
      <c r="E185" s="187" t="str">
        <f t="shared" si="316"/>
        <v>106814.150222053i</v>
      </c>
      <c r="F185" s="187" t="e">
        <f t="shared" si="183"/>
        <v>#REF!</v>
      </c>
      <c r="G185" s="187" t="str">
        <f t="shared" si="184"/>
        <v>-4.60679007593472+1.83545616424259i</v>
      </c>
      <c r="H185" s="187" t="e">
        <f t="shared" si="180"/>
        <v>#REF!</v>
      </c>
      <c r="I185" s="187" t="e">
        <f t="shared" si="317"/>
        <v>#REF!</v>
      </c>
      <c r="J185" s="213" t="str">
        <f ca="1">IMPRODUCT(1/N_FFT2,CV100)</f>
        <v>0.00071820325032918-0.00445762466124035i</v>
      </c>
      <c r="K185" s="212" t="e">
        <f t="shared" si="318"/>
        <v>#REF!</v>
      </c>
      <c r="N185" s="204">
        <f t="shared" ca="1" si="185"/>
        <v>22.468969207014467</v>
      </c>
      <c r="O185" s="181">
        <f t="shared" ca="1" si="186"/>
        <v>7.4689692070144691</v>
      </c>
      <c r="P185" s="181" t="str">
        <f t="shared" ca="1" si="187"/>
        <v>-3.68144141995734-6.49865294401485i</v>
      </c>
      <c r="Q185" s="181" t="str">
        <f t="shared" ca="1" si="188"/>
        <v>-3.83981756562084+6.40634857606734i</v>
      </c>
      <c r="R185" s="181" t="str">
        <f t="shared" ca="1" si="189"/>
        <v>7.46671969313069+0.183297680139912i</v>
      </c>
      <c r="S185" s="181" t="str">
        <f t="shared" ca="1" si="190"/>
        <v>-3.52084771164049-6.58704276642912i</v>
      </c>
      <c r="T185" s="181" t="str">
        <f t="shared" ca="1" si="191"/>
        <v>-3.99588074876251+6.31018526328661i</v>
      </c>
      <c r="U185" s="181" t="str">
        <f t="shared" ca="1" si="192"/>
        <v>7.45997250650239+0.366484948611541i</v>
      </c>
      <c r="V185" s="181" t="str">
        <f t="shared" ca="1" si="193"/>
        <v>-3.35813317631505-6.67146480058633i</v>
      </c>
      <c r="W185" s="181" t="str">
        <f t="shared" ca="1" si="194"/>
        <v>-4.14953696275711+6.21022093085607i</v>
      </c>
      <c r="X185" s="181" t="str">
        <f t="shared" ca="1" si="195"/>
        <v>7.44873171138251+0.549451460253727i</v>
      </c>
      <c r="Y185" s="181" t="str">
        <f t="shared" ca="1" si="196"/>
        <v>-3.19339582713284-6.75186819380984i</v>
      </c>
      <c r="Z185" s="181" t="str">
        <f t="shared" ca="1" si="197"/>
        <v>-4.30069365084653+6.10651579355189i</v>
      </c>
      <c r="AA185" s="181" t="str">
        <f t="shared" ca="1" si="198"/>
        <v>7.43300407880577+0.732087002880845i</v>
      </c>
      <c r="AB185" s="181" t="str">
        <f t="shared" ca="1" si="199"/>
        <v>-3.0267348957131-6.82820451410201i</v>
      </c>
      <c r="AC185" s="181" t="str">
        <f t="shared" ca="1" si="200"/>
        <v>-4.44925976189398+5.999132319471i</v>
      </c>
      <c r="AD185" s="181" t="str">
        <f t="shared" ca="1" si="201"/>
        <v>7.41279908250983+0.91428156367266i</v>
      </c>
      <c r="AE185" s="181" t="str">
        <f t="shared" ca="1" si="202"/>
        <v>-2.8582507723698-6.90042777931758i</v>
      </c>
      <c r="AF185" s="181" t="str">
        <f t="shared" ca="1" si="203"/>
        <v>-4.59514580522937+5.88813519240288i</v>
      </c>
      <c r="AG185" s="181" t="str">
        <f t="shared" ca="1" si="204"/>
        <v>7.388128893229+1.09592539543768i</v>
      </c>
      <c r="AH185" s="181" t="str">
        <f t="shared" ca="1" si="205"/>
        <v>-2.6880449456374-6.96849448486282i</v>
      </c>
      <c r="AI185" s="181" t="str">
        <f t="shared" ca="1" si="206"/>
        <v>-4.73826390455528+5.77359127286638i</v>
      </c>
      <c r="AJ185" s="181" t="str">
        <f t="shared" ca="1" si="207"/>
        <v>7.3590083713628+1.27690908272382i</v>
      </c>
      <c r="AK185" s="181" t="str">
        <f t="shared" ca="1" si="208"/>
        <v>-2.51621994114221-7.03236362989917i</v>
      </c>
      <c r="AL185" s="181" t="str">
        <f t="shared" ca="1" si="209"/>
        <v>-4.87852785087962+5.65556955783608i</v>
      </c>
      <c r="AM185" s="181" t="str">
        <f t="shared" ca="1" si="210"/>
        <v>7.32545505802474+1.45712360772521i</v>
      </c>
      <c r="AN185" s="181" t="str">
        <f t="shared" ca="1" si="211"/>
        <v>-2.34287925984201-7.09199674204187i</v>
      </c>
      <c r="AO185" s="181" t="str">
        <f t="shared" ca="1" si="212"/>
        <v>-5.01585315444706+5.53414113917903i</v>
      </c>
      <c r="AP185" s="181" t="str">
        <f t="shared" ca="1" si="213"/>
        <v>7.28748916447612+1.63646041595068i</v>
      </c>
      <c r="AQ185" s="181" t="str">
        <f t="shared" ca="1" si="214"/>
        <v>-2.16812731568158-7.14735790053399i</v>
      </c>
      <c r="AR185" s="181" t="str">
        <f t="shared" ca="1" si="215"/>
        <v>-2.16812731568158-7.14735790053399i</v>
      </c>
      <c r="AS185" s="181" t="str">
        <f t="shared" ca="1" si="216"/>
        <v>7.24513355995177+1.81481148161205i</v>
      </c>
      <c r="AT185" s="181" t="str">
        <f t="shared" ca="1" si="217"/>
        <v>-1.99206937269767-7.19841375788376i</v>
      </c>
      <c r="AU185" s="181" t="str">
        <f t="shared" ca="1" si="218"/>
        <v>-5.28135877475345+5.28135877475343i</v>
      </c>
      <c r="AV185" s="181" t="str">
        <f t="shared" ca="1" si="219"/>
        <v>7.19841375788373+1.9920693726978i</v>
      </c>
      <c r="AW185" s="181" t="str">
        <f t="shared" ca="1" si="220"/>
        <v>-1.81481148161198-7.24513355995179i</v>
      </c>
      <c r="AX185" s="181" t="str">
        <f t="shared" ca="1" si="221"/>
        <v>-5.4093791608347+5.15015709562899i</v>
      </c>
      <c r="AY185" s="181" t="str">
        <f t="shared" ca="1" si="222"/>
        <v>7.14735790053397+2.16812731568165i</v>
      </c>
      <c r="AZ185" s="181" t="str">
        <f t="shared" ca="1" si="223"/>
        <v>-1.63646041595055-7.28748916447615i</v>
      </c>
      <c r="BA185" s="181" t="str">
        <f t="shared" ca="1" si="224"/>
        <v>-5.53414113917909+5.015853154447i</v>
      </c>
      <c r="BB185" s="181" t="str">
        <f t="shared" ca="1" si="225"/>
        <v>7.09199674204183+2.34287925984214i</v>
      </c>
      <c r="BC185" s="181" t="str">
        <f t="shared" ca="1" si="226"/>
        <v>-1.45712360772514-7.32545505802475i</v>
      </c>
      <c r="BD185" s="181" t="str">
        <f t="shared" ca="1" si="227"/>
        <v>-5.65556955783617+4.87852785087951i</v>
      </c>
      <c r="BE185" s="181" t="str">
        <f t="shared" ca="1" si="228"/>
        <v>7.03236362989914+2.51621994114229i</v>
      </c>
      <c r="BF185" s="181" t="str">
        <f t="shared" ca="1" si="229"/>
        <v>-1.27690908272368-7.35900837136282i</v>
      </c>
      <c r="BG185" s="181" t="str">
        <f t="shared" ca="1" si="230"/>
        <v>-5.77359127286643+4.73826390455522i</v>
      </c>
      <c r="BH185" s="181" t="str">
        <f t="shared" ca="1" si="231"/>
        <v>6.96849448486278+2.68804494563752i</v>
      </c>
      <c r="BI185" s="181" t="str">
        <f t="shared" ca="1" si="232"/>
        <v>-1.09592539543761-7.38812889322901i</v>
      </c>
      <c r="BJ185" s="181" t="str">
        <f t="shared" ca="1" si="233"/>
        <v>-5.88813519240289+4.59514580522935i</v>
      </c>
      <c r="BK185" s="181" t="str">
        <f t="shared" ca="1" si="234"/>
        <v>6.90042777931869+2.85825077236712i</v>
      </c>
      <c r="BL185" s="181" t="str">
        <f t="shared" ca="1" si="235"/>
        <v>-0.914281563671771-7.41279908250994i</v>
      </c>
      <c r="BM185" s="181" t="str">
        <f t="shared" ca="1" si="236"/>
        <v>-5.99913231946929+4.44925976189628i</v>
      </c>
      <c r="BN185" s="181" t="str">
        <f t="shared" ca="1" si="237"/>
        <v>6.82820451410168+3.02673489571382i</v>
      </c>
      <c r="BO185" s="181" t="str">
        <f t="shared" ca="1" si="238"/>
        <v>-0.732087002884438-7.43300407880542i</v>
      </c>
      <c r="BP185" s="181" t="str">
        <f t="shared" ca="1" si="239"/>
        <v>-6.10651579355192+4.3006936508465i</v>
      </c>
      <c r="BQ185" s="181" t="str">
        <f t="shared" ca="1" si="240"/>
        <v>6.7518681938082+3.19339582713629i</v>
      </c>
      <c r="BR185" s="181" t="str">
        <f t="shared" ca="1" si="241"/>
        <v>-0.549451460253676-7.44873171138251i</v>
      </c>
      <c r="BS185" s="181" t="str">
        <f t="shared" ca="1" si="242"/>
        <v>-6.21022093085778+4.14953696275455i</v>
      </c>
      <c r="BT185" s="181" t="str">
        <f t="shared" ca="1" si="243"/>
        <v>6.67146480058664+3.35813317631445i</v>
      </c>
      <c r="BU185" s="181" t="str">
        <f t="shared" ca="1" si="244"/>
        <v>-0.366484948608454-7.45997250650254i</v>
      </c>
      <c r="BV185" s="181" t="str">
        <f t="shared" ca="1" si="245"/>
        <v>-6.31018526328585+3.99588074876371i</v>
      </c>
      <c r="BW185" s="181" t="str">
        <f t="shared" ca="1" si="246"/>
        <v>6.58704276642798+3.52084771164263i</v>
      </c>
      <c r="BX185" s="181" t="str">
        <f t="shared" ca="1" si="247"/>
        <v>-0.183297680141471-7.46671969313065i</v>
      </c>
      <c r="BY185" s="181" t="str">
        <f t="shared" ca="1" si="248"/>
        <v>-6.4063485760684+3.83981756561907i</v>
      </c>
      <c r="BZ185" s="181" t="str">
        <f t="shared" ca="1" si="249"/>
        <v>6.49865294401575+3.68144141995576i</v>
      </c>
      <c r="CA185" s="181" t="str">
        <f t="shared" ca="1" si="250"/>
        <v>1.51157266252793E-12-7.46896920701447i</v>
      </c>
      <c r="CB185" s="181" t="str">
        <f t="shared" ca="1" si="251"/>
        <v>-6.49865294401368+3.6814414199594i</v>
      </c>
      <c r="CC185" s="181" t="str">
        <f t="shared" ca="1" si="252"/>
        <v>6.40634857606673+3.83981756562184i</v>
      </c>
      <c r="CD185" s="181" t="str">
        <f t="shared" ca="1" si="253"/>
        <v>0.183297680137066-7.46671969313076i</v>
      </c>
      <c r="CE185" s="181" t="str">
        <f t="shared" ca="1" si="254"/>
        <v>-6.58704276642946+3.52084771163987i</v>
      </c>
      <c r="CF185" s="181" t="str">
        <f t="shared" ca="1" si="255"/>
        <v>6.31018526328815+3.99588074876008i</v>
      </c>
      <c r="CG185" s="181" t="str">
        <f t="shared" ca="1" si="256"/>
        <v>0.366484948611686-7.45997250650238i</v>
      </c>
      <c r="CH185" s="181" t="str">
        <f t="shared" ca="1" si="257"/>
        <v>-6.67146480058466+3.35813317631839i</v>
      </c>
      <c r="CI185" s="181" t="str">
        <f t="shared" ca="1" si="258"/>
        <v>6.21022093085604+4.14953696275716i</v>
      </c>
      <c r="CJ185" s="181" t="str">
        <f t="shared" ca="1" si="259"/>
        <v>0.549451460256796-7.44873171138228i</v>
      </c>
      <c r="CK185" s="181" t="str">
        <f t="shared" ca="1" si="260"/>
        <v>-6.75186819380959+3.19339582713337i</v>
      </c>
      <c r="CL185" s="181" t="str">
        <f t="shared" ca="1" si="261"/>
        <v>6.10651579355006+4.30069365084914i</v>
      </c>
      <c r="CM185" s="181" t="str">
        <f t="shared" ca="1" si="262"/>
        <v>0.732087002880157-7.43300407880584i</v>
      </c>
      <c r="CN185" s="181" t="str">
        <f t="shared" ca="1" si="263"/>
        <v>-6.82820451410295+3.02673489571096i</v>
      </c>
      <c r="CO185" s="181" t="str">
        <f t="shared" ca="1" si="264"/>
        <v>5.99913231947179+4.44925976189291i</v>
      </c>
      <c r="CP185" s="181" t="str">
        <f t="shared" ca="1" si="265"/>
        <v>0.914281563674878-7.41279908250956i</v>
      </c>
      <c r="CQ185" s="181" t="str">
        <f t="shared" ca="1" si="266"/>
        <v>-6.90042777931705+2.8582507723711i</v>
      </c>
      <c r="CR185" s="181" t="str">
        <f t="shared" ca="1" si="267"/>
        <v>5.88813519240188+4.59514580523065i</v>
      </c>
      <c r="CS185" s="181" t="str">
        <f t="shared" ca="1" si="268"/>
        <v>1.09592539543567-7.3881288932293i</v>
      </c>
      <c r="CT185" s="181" t="str">
        <f t="shared" ca="1" si="269"/>
        <v>-6.96849448486337+2.68804494563599i</v>
      </c>
      <c r="CU185" s="181" t="str">
        <f t="shared" ca="1" si="270"/>
        <v>5.77359127286822+4.73826390455304i</v>
      </c>
      <c r="CV185" s="181" t="str">
        <f t="shared" ca="1" si="271"/>
        <v>1.27690908272468-7.35900837136265i</v>
      </c>
      <c r="CW185" s="181" t="str">
        <f t="shared" ca="1" si="272"/>
        <v>-7.03236362989823+2.51621994114484i</v>
      </c>
      <c r="CX185" s="181" t="str">
        <f t="shared" ca="1" si="273"/>
        <v>5.65556955783558+4.8785278508802i</v>
      </c>
      <c r="CY185" s="181" t="str">
        <f t="shared" ca="1" si="274"/>
        <v>1.45712360772165-7.32545505802545i</v>
      </c>
      <c r="CZ185" s="181" t="str">
        <f t="shared" ca="1" si="275"/>
        <v>-7.09199674204191+2.34287925984189i</v>
      </c>
      <c r="DA185" s="181" t="str">
        <f t="shared" ca="1" si="276"/>
        <v>5.53414113917641+5.01585315444995i</v>
      </c>
      <c r="DB185" s="181" t="str">
        <f t="shared" ca="1" si="277"/>
        <v>1.63646041594999-7.28748916447628i</v>
      </c>
      <c r="DC185" s="181" t="str">
        <f t="shared" ca="1" si="278"/>
        <v>-7.14735790053488+2.16812731567866i</v>
      </c>
      <c r="DD185" s="181" t="str">
        <f t="shared" ca="1" si="279"/>
        <v>5.40937916083502+5.15015709562865i</v>
      </c>
      <c r="DE185" s="181" t="str">
        <f t="shared" ca="1" si="280"/>
        <v>1.81481148161512-7.245133559951i</v>
      </c>
      <c r="DF185" s="181" t="str">
        <f t="shared" ca="1" si="281"/>
        <v>-7.19841375788337+1.99206937269908i</v>
      </c>
      <c r="DG185" s="181" t="str">
        <f t="shared" ca="1" si="282"/>
        <v>5.28135877475176+5.28135877475512i</v>
      </c>
      <c r="DH185" s="181" t="str">
        <f t="shared" ca="1" si="283"/>
        <v>1.9920693726965-7.19841375788409i</v>
      </c>
      <c r="DI185" s="181" t="str">
        <f t="shared" ca="1" si="284"/>
        <v>-7.24513355995221+1.81481148161031i</v>
      </c>
      <c r="DJ185" s="181" t="str">
        <f t="shared" ca="1" si="285"/>
        <v>5.15015709563059+5.40937916083317i</v>
      </c>
      <c r="DK185" s="181" t="str">
        <f t="shared" ca="1" si="286"/>
        <v>2.1681273156832-7.14735790053351i</v>
      </c>
      <c r="DL185" s="181" t="str">
        <f t="shared" ca="1" si="287"/>
        <v>-7.28748916447569+1.6364604159526i</v>
      </c>
      <c r="DM185" s="181" t="str">
        <f t="shared" ca="1" si="288"/>
        <v>5.01585315444644+5.5341411391796i</v>
      </c>
      <c r="DN185" s="181" t="str">
        <f t="shared" ca="1" si="289"/>
        <v>2.34287925983934-7.09199674204276i</v>
      </c>
      <c r="DO185" s="181" t="str">
        <f t="shared" ca="1" si="290"/>
        <v>-7.32545505802493+1.45712360772428i</v>
      </c>
      <c r="DP185" s="181" t="str">
        <f t="shared" ca="1" si="291"/>
        <v>4.87852785088223+5.65556955783383i</v>
      </c>
      <c r="DQ185" s="181" t="str">
        <f t="shared" ca="1" si="292"/>
        <v>2.51621994114231-7.03236362989913i</v>
      </c>
      <c r="DR185" s="181" t="str">
        <f t="shared" ca="1" si="293"/>
        <v>-7.35900837136346+1.27690908272i</v>
      </c>
      <c r="DS185" s="181" t="str">
        <f t="shared" ca="1" si="294"/>
        <v>4.73826390455512+5.77359127286652i</v>
      </c>
      <c r="DT185" s="181" t="str">
        <f t="shared" ca="1" si="295"/>
        <v>2.68804494564041-6.96849448486166i</v>
      </c>
      <c r="DU185" s="181" t="str">
        <f t="shared" ca="1" si="296"/>
        <v>-7.3881288932289+1.09592539543832i</v>
      </c>
      <c r="DV185" s="181" t="str">
        <f t="shared" ca="1" si="297"/>
        <v>4.59514580522691+5.8881351924048i</v>
      </c>
      <c r="DW185" s="181" t="str">
        <f t="shared" ca="1" si="298"/>
        <v>2.85825077236862-6.90042777931807i</v>
      </c>
      <c r="DX185" s="181" t="str">
        <f t="shared" ca="1" si="299"/>
        <v>-7.41279908251014+0.914281563670165i</v>
      </c>
      <c r="DY185" s="181" t="str">
        <f t="shared" ca="1" si="300"/>
        <v>4.44925976189507+5.99913231947019i</v>
      </c>
      <c r="DZ185" s="181" t="str">
        <f t="shared" ca="1" si="301"/>
        <v>3.0267348957153-6.82820451410103i</v>
      </c>
      <c r="EA185" s="181" t="str">
        <f t="shared" ca="1" si="302"/>
        <v>-7.43300407880558+0.732087002882827i</v>
      </c>
      <c r="EB185" s="181" t="str">
        <f t="shared" ca="1" si="303"/>
        <v>4.30069365084508+6.10651579355291i</v>
      </c>
      <c r="EC185" s="181" t="str">
        <f t="shared" ca="1" si="304"/>
        <v>3.19339582713094-6.75186819381074i</v>
      </c>
      <c r="ED185" s="181" t="str">
        <f t="shared" ca="1" si="305"/>
        <v>-7.44873171138263+0.549451460252062i</v>
      </c>
      <c r="EE185" s="181" t="str">
        <f t="shared" ca="1" si="306"/>
        <v>4.14953696275938+6.21022093085455i</v>
      </c>
      <c r="EF185" s="181" t="str">
        <f t="shared" ca="1" si="307"/>
        <v>3.3581331763158-6.67146480058596i</v>
      </c>
      <c r="EG185" s="181" t="str">
        <f t="shared" ca="1" si="308"/>
        <v>-7.45997250650225+0.366484948614365i</v>
      </c>
      <c r="EH185" s="181" t="str">
        <f t="shared" ca="1" si="309"/>
        <v>3.99588074876252+6.3101852632866i</v>
      </c>
      <c r="EI185" s="181" t="str">
        <f t="shared" ca="1" si="310"/>
        <v>3.52084771163732-6.58704276643082i</v>
      </c>
      <c r="EJ185" s="181" t="str">
        <f t="shared" ca="1" si="311"/>
        <v>-7.4667196931307+0.183297680139747i</v>
      </c>
      <c r="EK185" s="181" t="str">
        <f t="shared" ca="1" si="312"/>
        <v>3.83981756561777+6.40634857606918i</v>
      </c>
      <c r="EL185" s="181" t="str">
        <f t="shared" ca="1" si="313"/>
        <v>3.68144141995707-6.498652944015i</v>
      </c>
      <c r="EM185" s="181" t="str">
        <f t="shared" ca="1" si="314"/>
        <v>-7.46896920701447-3.02314532505586E-12i</v>
      </c>
      <c r="EN185" s="181"/>
      <c r="EO185" s="181"/>
      <c r="EP185" s="181"/>
    </row>
    <row r="186" spans="1:146" ht="16" thickBot="1">
      <c r="A186" s="215">
        <f t="shared" si="181"/>
        <v>1.6796875000000011E-3</v>
      </c>
      <c r="B186" s="214">
        <v>86</v>
      </c>
      <c r="C186" s="188">
        <f t="shared" si="182"/>
        <v>17200</v>
      </c>
      <c r="D186" s="187">
        <f t="shared" si="315"/>
        <v>108070.78728348888</v>
      </c>
      <c r="E186" s="187" t="str">
        <f t="shared" si="316"/>
        <v>108070.787283489i</v>
      </c>
      <c r="F186" s="187" t="e">
        <f t="shared" si="183"/>
        <v>#REF!</v>
      </c>
      <c r="G186" s="187" t="str">
        <f t="shared" si="184"/>
        <v>-4.58181447184748+1.86827725022675i</v>
      </c>
      <c r="H186" s="187" t="e">
        <f t="shared" si="180"/>
        <v>#REF!</v>
      </c>
      <c r="I186" s="187" t="e">
        <f t="shared" si="317"/>
        <v>#REF!</v>
      </c>
      <c r="J186" s="213" t="str">
        <f ca="1">IMPRODUCT(1/N_FFT2,CW100)</f>
        <v>0.020257798895898+0.000176119991021136i</v>
      </c>
      <c r="K186" s="212" t="e">
        <f t="shared" si="318"/>
        <v>#REF!</v>
      </c>
      <c r="N186" s="204">
        <f t="shared" ca="1" si="185"/>
        <v>22.470418117576131</v>
      </c>
      <c r="O186" s="181">
        <f t="shared" ca="1" si="186"/>
        <v>7.4704181175761288</v>
      </c>
      <c r="P186" s="181" t="str">
        <f t="shared" ca="1" si="187"/>
        <v>-3.84056245451664-6.40759134810943i</v>
      </c>
      <c r="Q186" s="181" t="str">
        <f t="shared" ca="1" si="188"/>
        <v>-3.52153072335123+6.58832059146358i</v>
      </c>
      <c r="R186" s="181" t="str">
        <f t="shared" ca="1" si="189"/>
        <v>7.46141967178783-0.366556043282892i</v>
      </c>
      <c r="S186" s="181" t="str">
        <f t="shared" ca="1" si="190"/>
        <v>-4.15034193433563-6.21142565595893i</v>
      </c>
      <c r="T186" s="181" t="str">
        <f t="shared" ca="1" si="191"/>
        <v>-3.19401531622361+6.75317799344417i</v>
      </c>
      <c r="U186" s="181" t="str">
        <f t="shared" ca="1" si="192"/>
        <v>7.43444601246699-0.732229020951288i</v>
      </c>
      <c r="V186" s="181" t="str">
        <f t="shared" ca="1" si="193"/>
        <v>-4.4501228769078-6.00029609534659i</v>
      </c>
      <c r="W186" s="181" t="str">
        <f t="shared" ca="1" si="194"/>
        <v>-2.85880524643666+6.90176639812996i</v>
      </c>
      <c r="X186" s="181" t="str">
        <f t="shared" ca="1" si="195"/>
        <v>7.3895621215216-1.09613799477201i</v>
      </c>
      <c r="Y186" s="181" t="str">
        <f t="shared" ca="1" si="196"/>
        <v>-4.73918308368459-5.77471129587683i</v>
      </c>
      <c r="Z186" s="181" t="str">
        <f t="shared" ca="1" si="197"/>
        <v>-2.51670806440855+7.03372784303961i</v>
      </c>
      <c r="AA186" s="181" t="str">
        <f t="shared" ca="1" si="198"/>
        <v>7.32687612817629-1.45740627615298i</v>
      </c>
      <c r="AB186" s="181" t="str">
        <f t="shared" ca="1" si="199"/>
        <v>-5.01682618330993-5.53521471108986i</v>
      </c>
      <c r="AC186" s="181" t="str">
        <f t="shared" ca="1" si="200"/>
        <v>-2.16854791221641+7.14874442149329i</v>
      </c>
      <c r="AD186" s="181" t="str">
        <f t="shared" ca="1" si="201"/>
        <v>7.24653904847967-1.81516353816099i</v>
      </c>
      <c r="AE186" s="181" t="str">
        <f t="shared" ca="1" si="202"/>
        <v>-5.28238330923706-5.28238330923679i</v>
      </c>
      <c r="AF186" s="181" t="str">
        <f t="shared" ca="1" si="203"/>
        <v>-1.81516353816141+7.24653904847956i</v>
      </c>
      <c r="AG186" s="181" t="str">
        <f t="shared" ca="1" si="204"/>
        <v>7.1487444214932-2.16854791221673i</v>
      </c>
      <c r="AH186" s="181" t="str">
        <f t="shared" ca="1" si="205"/>
        <v>-5.53521471109008-5.01682618330968i</v>
      </c>
      <c r="AI186" s="181" t="str">
        <f t="shared" ca="1" si="206"/>
        <v>-1.45740627615338+7.32687612817621i</v>
      </c>
      <c r="AJ186" s="181" t="str">
        <f t="shared" ca="1" si="207"/>
        <v>7.03372784303948-2.5167080644089i</v>
      </c>
      <c r="AK186" s="181" t="str">
        <f t="shared" ca="1" si="208"/>
        <v>-5.77471129587659-4.73918308368488i</v>
      </c>
      <c r="AL186" s="181" t="str">
        <f t="shared" ca="1" si="209"/>
        <v>-1.09613799477171+7.38956212152165i</v>
      </c>
      <c r="AM186" s="181" t="str">
        <f t="shared" ca="1" si="210"/>
        <v>6.90176639813013-2.85880524643627i</v>
      </c>
      <c r="AN186" s="181" t="str">
        <f t="shared" ca="1" si="211"/>
        <v>-6.00029609534679-4.45012287690752i</v>
      </c>
      <c r="AO186" s="181" t="str">
        <f t="shared" ca="1" si="212"/>
        <v>-0.732229020950951+7.43444601246703i</v>
      </c>
      <c r="AP186" s="181" t="str">
        <f t="shared" ca="1" si="213"/>
        <v>6.75317799344434-3.19401531622326i</v>
      </c>
      <c r="AQ186" s="181" t="str">
        <f t="shared" ca="1" si="214"/>
        <v>-6.21142565595901-4.15034193433552i</v>
      </c>
      <c r="AR186" s="181" t="str">
        <f t="shared" ca="1" si="215"/>
        <v>-6.21142565595901-4.15034193433552i</v>
      </c>
      <c r="AS186" s="181" t="str">
        <f t="shared" ca="1" si="216"/>
        <v>6.5883205914635-3.52153072335138i</v>
      </c>
      <c r="AT186" s="181" t="str">
        <f t="shared" ca="1" si="217"/>
        <v>-6.40759134810937-3.84056245451673i</v>
      </c>
      <c r="AU186" s="181" t="str">
        <f t="shared" ca="1" si="218"/>
        <v>3.91704436989052E-13+7.47041811757613i</v>
      </c>
      <c r="AV186" s="181" t="str">
        <f t="shared" ca="1" si="219"/>
        <v>6.40759134810941-3.84056245451667i</v>
      </c>
      <c r="AW186" s="181" t="str">
        <f t="shared" ca="1" si="220"/>
        <v>-6.58832059146344-3.52153072335149i</v>
      </c>
      <c r="AX186" s="181" t="str">
        <f t="shared" ca="1" si="221"/>
        <v>0.366556043283031+7.46141967178782i</v>
      </c>
      <c r="AY186" s="181" t="str">
        <f t="shared" ca="1" si="222"/>
        <v>6.21142565595904-4.15034193433546i</v>
      </c>
      <c r="AZ186" s="181" t="str">
        <f t="shared" ca="1" si="223"/>
        <v>-6.75317799344433-3.19401531622327i</v>
      </c>
      <c r="BA186" s="181" t="str">
        <f t="shared" ca="1" si="224"/>
        <v>0.732229020950886+7.43444601246704i</v>
      </c>
      <c r="BB186" s="181" t="str">
        <f t="shared" ca="1" si="225"/>
        <v>6.00029609534642-4.45012287690803i</v>
      </c>
      <c r="BC186" s="181" t="str">
        <f t="shared" ca="1" si="226"/>
        <v>-6.9017663981301-2.85880524643633i</v>
      </c>
      <c r="BD186" s="181" t="str">
        <f t="shared" ca="1" si="227"/>
        <v>1.09613799477159+7.38956212152167i</v>
      </c>
      <c r="BE186" s="181" t="str">
        <f t="shared" ca="1" si="228"/>
        <v>5.7747112958766-4.73918308368487i</v>
      </c>
      <c r="BF186" s="181" t="str">
        <f t="shared" ca="1" si="229"/>
        <v>-7.03372784303946-2.51670806440896i</v>
      </c>
      <c r="BG186" s="181" t="str">
        <f t="shared" ca="1" si="230"/>
        <v>1.45740627615264+7.32687612817636i</v>
      </c>
      <c r="BH186" s="181" t="str">
        <f t="shared" ca="1" si="231"/>
        <v>5.53521471109013-5.01682618330963i</v>
      </c>
      <c r="BI186" s="181" t="str">
        <f t="shared" ca="1" si="232"/>
        <v>-7.14874442149317-2.16854791221685i</v>
      </c>
      <c r="BJ186" s="181" t="str">
        <f t="shared" ca="1" si="233"/>
        <v>1.81516353816135+7.24653904847958i</v>
      </c>
      <c r="BK186" s="181" t="str">
        <f t="shared" ca="1" si="234"/>
        <v>5.28238330923606-5.28238330923779i</v>
      </c>
      <c r="BL186" s="181" t="str">
        <f t="shared" ca="1" si="235"/>
        <v>-7.24653904847872-1.81516353816474i</v>
      </c>
      <c r="BM186" s="181" t="str">
        <f t="shared" ca="1" si="236"/>
        <v>2.16854791221564+7.14874442149353i</v>
      </c>
      <c r="BN186" s="181" t="str">
        <f t="shared" ca="1" si="237"/>
        <v>5.01682618330829-5.53521471109135i</v>
      </c>
      <c r="BO186" s="181" t="str">
        <f t="shared" ca="1" si="238"/>
        <v>-7.3268761281757-1.45740627615596i</v>
      </c>
      <c r="BP186" s="181" t="str">
        <f t="shared" ca="1" si="239"/>
        <v>2.51670806440847+7.03372784303964i</v>
      </c>
      <c r="BQ186" s="181" t="str">
        <f t="shared" ca="1" si="240"/>
        <v>4.73918308368289-5.77471129587822i</v>
      </c>
      <c r="BR186" s="181" t="str">
        <f t="shared" ca="1" si="241"/>
        <v>-7.38956212152127-1.09613799477431i</v>
      </c>
      <c r="BS186" s="181" t="str">
        <f t="shared" ca="1" si="242"/>
        <v>2.85880524643663+6.90176639812998i</v>
      </c>
      <c r="BT186" s="181" t="str">
        <f t="shared" ca="1" si="243"/>
        <v>4.45012287690546-6.00029609534832i</v>
      </c>
      <c r="BU186" s="181" t="str">
        <f t="shared" ca="1" si="244"/>
        <v>-7.43444601246683-0.732229020952886i</v>
      </c>
      <c r="BV186" s="181" t="str">
        <f t="shared" ca="1" si="245"/>
        <v>3.19401531622424+6.75317799344388i</v>
      </c>
      <c r="BW186" s="181" t="str">
        <f t="shared" ca="1" si="246"/>
        <v>4.15034193433281-6.21142565596081i</v>
      </c>
      <c r="BX186" s="181" t="str">
        <f t="shared" ca="1" si="247"/>
        <v>-7.46141967178776-0.366556043284297i</v>
      </c>
      <c r="BY186" s="181" t="str">
        <f t="shared" ca="1" si="248"/>
        <v>3.52153072335234+6.58832059146299i</v>
      </c>
      <c r="BZ186" s="181" t="str">
        <f t="shared" ca="1" si="249"/>
        <v>3.84056245451959-6.40759134810767i</v>
      </c>
      <c r="CA186" s="181" t="str">
        <f t="shared" ca="1" si="250"/>
        <v>-7.47041811757613-9.15167550512891E-13i</v>
      </c>
      <c r="CB186" s="181" t="str">
        <f t="shared" ca="1" si="251"/>
        <v>3.8405624545182+6.40759134810849i</v>
      </c>
      <c r="CC186" s="181" t="str">
        <f t="shared" ca="1" si="252"/>
        <v>3.52153072335376-6.58832059146223i</v>
      </c>
      <c r="CD186" s="181" t="str">
        <f t="shared" ca="1" si="253"/>
        <v>-7.46141967178785+0.36655604328268i</v>
      </c>
      <c r="CE186" s="181" t="str">
        <f t="shared" ca="1" si="254"/>
        <v>4.15034193433755+6.21142565595765i</v>
      </c>
      <c r="CF186" s="181" t="str">
        <f t="shared" ca="1" si="255"/>
        <v>3.1940153162257-6.75317799344318i</v>
      </c>
      <c r="CG186" s="181" t="str">
        <f t="shared" ca="1" si="256"/>
        <v>-7.434446012467+0.732229020951276i</v>
      </c>
      <c r="CH186" s="181" t="str">
        <f t="shared" ca="1" si="257"/>
        <v>4.45012287691022+6.00029609534479i</v>
      </c>
      <c r="CI186" s="181" t="str">
        <f t="shared" ca="1" si="258"/>
        <v>2.85880524643812-6.90176639812936i</v>
      </c>
      <c r="CJ186" s="181" t="str">
        <f t="shared" ca="1" si="259"/>
        <v>-7.3895621215215+1.09613799477271i</v>
      </c>
      <c r="CK186" s="181" t="str">
        <f t="shared" ca="1" si="260"/>
        <v>4.73918308368747+5.77471129587447i</v>
      </c>
      <c r="CL186" s="181" t="str">
        <f t="shared" ca="1" si="261"/>
        <v>2.51670806441009-7.03372784303906i</v>
      </c>
      <c r="CM186" s="181" t="str">
        <f t="shared" ca="1" si="262"/>
        <v>-7.32687612817601+1.45740627615437i</v>
      </c>
      <c r="CN186" s="181" t="str">
        <f t="shared" ca="1" si="263"/>
        <v>5.01682618330717+5.53521471109236i</v>
      </c>
      <c r="CO186" s="181" t="str">
        <f t="shared" ca="1" si="264"/>
        <v>2.16854791221729-7.14874442149303i</v>
      </c>
      <c r="CP186" s="181" t="str">
        <f t="shared" ca="1" si="265"/>
        <v>-7.24653904847914+1.81516353816307i</v>
      </c>
      <c r="CQ186" s="181" t="str">
        <f t="shared" ca="1" si="266"/>
        <v>5.28238330923491+5.28238330923894i</v>
      </c>
      <c r="CR186" s="181" t="str">
        <f t="shared" ca="1" si="267"/>
        <v>1.81516353816137-7.24653904847957i</v>
      </c>
      <c r="CS186" s="181" t="str">
        <f t="shared" ca="1" si="268"/>
        <v>-7.14874442149258+2.16854791221876i</v>
      </c>
      <c r="CT186" s="181" t="str">
        <f t="shared" ca="1" si="269"/>
        <v>5.53521471108855+5.01682618331138i</v>
      </c>
      <c r="CU186" s="181" t="str">
        <f t="shared" ca="1" si="270"/>
        <v>1.45740627615266-7.32687612817636i</v>
      </c>
      <c r="CV186" s="181" t="str">
        <f t="shared" ca="1" si="271"/>
        <v>-7.03372784303854+2.51670806441153i</v>
      </c>
      <c r="CW186" s="181" t="str">
        <f t="shared" ca="1" si="272"/>
        <v>5.77471129587558+4.73918308368612i</v>
      </c>
      <c r="CX186" s="181" t="str">
        <f t="shared" ca="1" si="273"/>
        <v>1.09613799477098-7.38956212152176i</v>
      </c>
      <c r="CY186" s="181" t="str">
        <f t="shared" ca="1" si="274"/>
        <v>-6.90176639813162+2.85880524643267i</v>
      </c>
      <c r="CZ186" s="181" t="str">
        <f t="shared" ca="1" si="275"/>
        <v>6.00029609534583+4.45012287690882i</v>
      </c>
      <c r="DA186" s="181" t="str">
        <f t="shared" ca="1" si="276"/>
        <v>0.732229020949538-7.43444601246716i</v>
      </c>
      <c r="DB186" s="181" t="str">
        <f t="shared" ca="1" si="277"/>
        <v>-6.75317799344562+3.19401531622056i</v>
      </c>
      <c r="DC186" s="181" t="str">
        <f t="shared" ca="1" si="278"/>
        <v>6.2114256559585+4.15034193433628i</v>
      </c>
      <c r="DD186" s="181" t="str">
        <f t="shared" ca="1" si="279"/>
        <v>0.366556043280937-7.46141967178793i</v>
      </c>
      <c r="DE186" s="181" t="str">
        <f t="shared" ca="1" si="280"/>
        <v>-6.58832059146491+3.52153072334875i</v>
      </c>
      <c r="DF186" s="181" t="str">
        <f t="shared" ca="1" si="281"/>
        <v>6.40759134810939+3.8405624545167i</v>
      </c>
      <c r="DG186" s="181" t="str">
        <f t="shared" ca="1" si="282"/>
        <v>-2.4490456293354E-12-7.47041811757613i</v>
      </c>
      <c r="DH186" s="181" t="str">
        <f t="shared" ca="1" si="283"/>
        <v>-6.40759134811059+3.84056245451471i</v>
      </c>
      <c r="DI186" s="181" t="str">
        <f t="shared" ca="1" si="284"/>
        <v>6.58832059146381+3.5215307233508i</v>
      </c>
      <c r="DJ186" s="181" t="str">
        <f t="shared" ca="1" si="285"/>
        <v>-0.366556043285828-7.46141967178769i</v>
      </c>
      <c r="DK186" s="181" t="str">
        <f t="shared" ca="1" si="286"/>
        <v>-6.2114256559599+4.15034193433418i</v>
      </c>
      <c r="DL186" s="181" t="str">
        <f t="shared" ca="1" si="287"/>
        <v>6.75317799344462+3.19401531622266i</v>
      </c>
      <c r="DM186" s="181" t="str">
        <f t="shared" ca="1" si="288"/>
        <v>-0.732229020954624-7.43444601246667i</v>
      </c>
      <c r="DN186" s="181" t="str">
        <f t="shared" ca="1" si="289"/>
        <v>-6.00029609534734+4.45012287690678i</v>
      </c>
      <c r="DO186" s="181" t="str">
        <f t="shared" ca="1" si="290"/>
        <v>6.90176639813065+2.85880524643501i</v>
      </c>
      <c r="DP186" s="181" t="str">
        <f t="shared" ca="1" si="291"/>
        <v>-1.09613799476869-7.38956212152209i</v>
      </c>
      <c r="DQ186" s="181" t="str">
        <f t="shared" ca="1" si="292"/>
        <v>-5.77471129587718+4.73918308368416i</v>
      </c>
      <c r="DR186" s="181" t="str">
        <f t="shared" ca="1" si="293"/>
        <v>7.03372784304019+2.51670806440692i</v>
      </c>
      <c r="DS186" s="181" t="str">
        <f t="shared" ca="1" si="294"/>
        <v>-1.45740627615038-7.3268761281768i</v>
      </c>
      <c r="DT186" s="181" t="str">
        <f t="shared" ca="1" si="295"/>
        <v>-5.53521471109025+5.0168261833095i</v>
      </c>
      <c r="DU186" s="181" t="str">
        <f t="shared" ca="1" si="296"/>
        <v>7.14874442149401+2.16854791221407i</v>
      </c>
      <c r="DV186" s="181" t="str">
        <f t="shared" ca="1" si="297"/>
        <v>-1.81516353815912-7.24653904848013i</v>
      </c>
      <c r="DW186" s="181" t="str">
        <f t="shared" ca="1" si="298"/>
        <v>-5.28238330923655+5.28238330923729i</v>
      </c>
      <c r="DX186" s="181" t="str">
        <f t="shared" ca="1" si="299"/>
        <v>7.24653904848033+1.81516353815831i</v>
      </c>
      <c r="DY186" s="181" t="str">
        <f t="shared" ca="1" si="300"/>
        <v>-2.16854791221487-7.14874442149376i</v>
      </c>
      <c r="DZ186" s="181" t="str">
        <f t="shared" ca="1" si="301"/>
        <v>-5.01682618330889+5.5352147110908i</v>
      </c>
      <c r="EA186" s="181" t="str">
        <f t="shared" ca="1" si="302"/>
        <v>7.32687612817701+1.45740627614936i</v>
      </c>
      <c r="EB186" s="181" t="str">
        <f t="shared" ca="1" si="303"/>
        <v>-2.51670806440771-7.03372784303992i</v>
      </c>
      <c r="EC186" s="181" t="str">
        <f t="shared" ca="1" si="304"/>
        <v>-4.73918308368352+5.77471129587771i</v>
      </c>
      <c r="ED186" s="181" t="str">
        <f t="shared" ca="1" si="305"/>
        <v>7.38956212152113+1.09613799477521i</v>
      </c>
      <c r="EE186" s="181" t="str">
        <f t="shared" ca="1" si="306"/>
        <v>-2.85880524643578-6.90176639813033i</v>
      </c>
      <c r="EF186" s="181" t="str">
        <f t="shared" ca="1" si="307"/>
        <v>-4.45012287690611+6.00029609534784i</v>
      </c>
      <c r="EG186" s="181" t="str">
        <f t="shared" ca="1" si="308"/>
        <v>7.43444601246674+0.732229020953797i</v>
      </c>
      <c r="EH186" s="181" t="str">
        <f t="shared" ca="1" si="309"/>
        <v>-3.19401531622341-6.75317799344427i</v>
      </c>
      <c r="EI186" s="181" t="str">
        <f t="shared" ca="1" si="310"/>
        <v>-4.15034193433348+6.21142565596037i</v>
      </c>
      <c r="EJ186" s="181" t="str">
        <f t="shared" ca="1" si="311"/>
        <v>7.46141967178772+0.366556043285211i</v>
      </c>
      <c r="EK186" s="181" t="str">
        <f t="shared" ca="1" si="312"/>
        <v>-3.52153072335153-6.58832059146342i</v>
      </c>
      <c r="EL186" s="181" t="str">
        <f t="shared" ca="1" si="313"/>
        <v>-3.840562454514+6.40759134811101i</v>
      </c>
      <c r="EM186" s="181" t="str">
        <f t="shared" ca="1" si="314"/>
        <v>7.47041811757613+1.83033510102578E-12i</v>
      </c>
      <c r="EN186" s="181"/>
      <c r="EO186" s="181"/>
      <c r="EP186" s="181"/>
    </row>
    <row r="187" spans="1:146" ht="16" thickBot="1">
      <c r="A187" s="215">
        <f t="shared" si="181"/>
        <v>1.6992187500000011E-3</v>
      </c>
      <c r="B187" s="214">
        <v>87</v>
      </c>
      <c r="C187" s="188">
        <f t="shared" si="182"/>
        <v>17400</v>
      </c>
      <c r="D187" s="187">
        <f t="shared" si="315"/>
        <v>109327.4243449248</v>
      </c>
      <c r="E187" s="187" t="str">
        <f t="shared" si="316"/>
        <v>109327.424344925i</v>
      </c>
      <c r="F187" s="187" t="e">
        <f t="shared" si="183"/>
        <v>#REF!</v>
      </c>
      <c r="G187" s="187" t="str">
        <f t="shared" si="184"/>
        <v>-4.55646728125243+1.90034221983851i</v>
      </c>
      <c r="H187" s="187" t="e">
        <f t="shared" si="180"/>
        <v>#REF!</v>
      </c>
      <c r="I187" s="187" t="e">
        <f t="shared" si="317"/>
        <v>#REF!</v>
      </c>
      <c r="J187" s="213" t="str">
        <f ca="1">IMPRODUCT(1/N_FFT2,CX100)</f>
        <v>0.0560679979402156+0.00445801117150668i</v>
      </c>
      <c r="K187" s="212" t="e">
        <f t="shared" si="318"/>
        <v>#REF!</v>
      </c>
      <c r="N187" s="204">
        <f t="shared" ca="1" si="185"/>
        <v>22.47173284522469</v>
      </c>
      <c r="O187" s="181">
        <f t="shared" ca="1" si="186"/>
        <v>7.4717328452246887</v>
      </c>
      <c r="P187" s="181" t="str">
        <f t="shared" ca="1" si="187"/>
        <v>-3.99735928862744-6.31252013288142i</v>
      </c>
      <c r="Q187" s="181" t="str">
        <f t="shared" ca="1" si="188"/>
        <v>-3.19457743472619+6.75436649316186i</v>
      </c>
      <c r="R187" s="181" t="str">
        <f t="shared" ca="1" si="189"/>
        <v>7.41554193687449-0.914619862492128i</v>
      </c>
      <c r="S187" s="181" t="str">
        <f t="shared" ca="1" si="190"/>
        <v>-4.74001713807547-5.7757275940924i</v>
      </c>
      <c r="T187" s="181" t="str">
        <f t="shared" ca="1" si="191"/>
        <v>-2.34374616268538+7.09462089440352i</v>
      </c>
      <c r="U187" s="181" t="str">
        <f t="shared" ca="1" si="192"/>
        <v>7.2478143753881-1.815482990922i</v>
      </c>
      <c r="V187" s="181" t="str">
        <f t="shared" ca="1" si="193"/>
        <v>-5.41138071774671-5.152062736226i</v>
      </c>
      <c r="W187" s="181" t="str">
        <f t="shared" ca="1" si="194"/>
        <v>-1.45766276679338+7.32816559370172i</v>
      </c>
      <c r="X187" s="181" t="str">
        <f t="shared" ca="1" si="195"/>
        <v>6.97107293941166-2.68903956531173i</v>
      </c>
      <c r="Y187" s="181" t="str">
        <f t="shared" ca="1" si="196"/>
        <v>-6.00135209449567-4.45090605925377i</v>
      </c>
      <c r="Z187" s="181" t="str">
        <f t="shared" ca="1" si="197"/>
        <v>-0.549654766092545+7.45148786139528i</v>
      </c>
      <c r="AA187" s="181" t="str">
        <f t="shared" ca="1" si="198"/>
        <v>6.58948007773388-3.5221504816742i</v>
      </c>
      <c r="AB187" s="181" t="str">
        <f t="shared" ca="1" si="199"/>
        <v>-6.50105754966982-3.68280361223491i</v>
      </c>
      <c r="AC187" s="181" t="str">
        <f t="shared" ca="1" si="200"/>
        <v>0.366620553911133+7.46273281578935i</v>
      </c>
      <c r="AD187" s="181" t="str">
        <f t="shared" ca="1" si="201"/>
        <v>6.10877530218152-4.30228497636622i</v>
      </c>
      <c r="AE187" s="181" t="str">
        <f t="shared" ca="1" si="202"/>
        <v>-6.9029810480954-2.85930837092559i</v>
      </c>
      <c r="AF187" s="181" t="str">
        <f t="shared" ca="1" si="203"/>
        <v>1.27738155953189+7.36173132230302i</v>
      </c>
      <c r="AG187" s="181" t="str">
        <f t="shared" ca="1" si="204"/>
        <v>5.53618886002096-5.0177091004351i</v>
      </c>
      <c r="AH187" s="181" t="str">
        <f t="shared" ca="1" si="205"/>
        <v>-7.20107728624514-1.99280647026594i</v>
      </c>
      <c r="AI187" s="181" t="str">
        <f t="shared" ca="1" si="206"/>
        <v>2.16892955750796+7.15000253741058i</v>
      </c>
      <c r="AJ187" s="181" t="str">
        <f t="shared" ca="1" si="207"/>
        <v>4.8803329843063-5.65766220913739i</v>
      </c>
      <c r="AK187" s="181" t="str">
        <f t="shared" ca="1" si="208"/>
        <v>-7.3908626192286-1.09633090538337i</v>
      </c>
      <c r="AL187" s="181" t="str">
        <f t="shared" ca="1" si="209"/>
        <v>3.02785483609318+6.83073105911487i</v>
      </c>
      <c r="AM187" s="181" t="str">
        <f t="shared" ca="1" si="210"/>
        <v>4.15107235788173-6.21251881204714i</v>
      </c>
      <c r="AN187" s="181" t="str">
        <f t="shared" ca="1" si="211"/>
        <v>-7.46948249898475-0.183365503216923i</v>
      </c>
      <c r="AO187" s="181" t="str">
        <f t="shared" ca="1" si="212"/>
        <v>3.84123835960848+6.40871902762805i</v>
      </c>
      <c r="AP187" s="181" t="str">
        <f t="shared" ca="1" si="213"/>
        <v>3.35937573936575-6.67393334939526i</v>
      </c>
      <c r="AQ187" s="181" t="str">
        <f t="shared" ca="1" si="214"/>
        <v>-7.43575440934265+0.732357886794986i</v>
      </c>
      <c r="AR187" s="181" t="str">
        <f t="shared" ca="1" si="215"/>
        <v>-7.43575440934265+0.732357886794986i</v>
      </c>
      <c r="AS187" s="181" t="str">
        <f t="shared" ca="1" si="216"/>
        <v>2.51715098281339-7.03496571705442i</v>
      </c>
      <c r="AT187" s="181" t="str">
        <f t="shared" ca="1" si="217"/>
        <v>-7.29018565216455+1.63706593250962i</v>
      </c>
      <c r="AU187" s="181" t="str">
        <f t="shared" ca="1" si="218"/>
        <v>5.28331296207259+5.28331296207268i</v>
      </c>
      <c r="AV187" s="181" t="str">
        <f t="shared" ca="1" si="219"/>
        <v>1.63706593250962-7.29018565216455i</v>
      </c>
      <c r="AW187" s="181" t="str">
        <f t="shared" ca="1" si="220"/>
        <v>-7.03496571705442+2.51715098281339i</v>
      </c>
      <c r="AX187" s="181" t="str">
        <f t="shared" ca="1" si="221"/>
        <v>5.89031389671306+4.59684608276136i</v>
      </c>
      <c r="AY187" s="181" t="str">
        <f t="shared" ca="1" si="222"/>
        <v>0.732357886795725-7.43575440934257i</v>
      </c>
      <c r="AZ187" s="181" t="str">
        <f t="shared" ca="1" si="223"/>
        <v>-6.67393334939528+3.3593757393657i</v>
      </c>
      <c r="BA187" s="181" t="str">
        <f t="shared" ca="1" si="224"/>
        <v>6.40871902762802+3.84123835960852i</v>
      </c>
      <c r="BB187" s="181" t="str">
        <f t="shared" ca="1" si="225"/>
        <v>-0.183365503216923-7.46948249898475i</v>
      </c>
      <c r="BC187" s="181" t="str">
        <f t="shared" ca="1" si="226"/>
        <v>-6.21251881204717+4.15107235788169i</v>
      </c>
      <c r="BD187" s="181" t="str">
        <f t="shared" ca="1" si="227"/>
        <v>6.83073105911485+3.02785483609322i</v>
      </c>
      <c r="BE187" s="181" t="str">
        <f t="shared" ca="1" si="228"/>
        <v>-1.09633090538337-7.3908626192286i</v>
      </c>
      <c r="BF187" s="181" t="str">
        <f t="shared" ca="1" si="229"/>
        <v>-5.65766220913739+4.8803329843063i</v>
      </c>
      <c r="BG187" s="181" t="str">
        <f t="shared" ca="1" si="230"/>
        <v>7.15000253741057+2.16892955750802i</v>
      </c>
      <c r="BH187" s="181" t="str">
        <f t="shared" ca="1" si="231"/>
        <v>-1.99280647026584-7.20107728624517i</v>
      </c>
      <c r="BI187" s="181" t="str">
        <f t="shared" ca="1" si="232"/>
        <v>-5.0177091004351+5.53618886002096i</v>
      </c>
      <c r="BJ187" s="181" t="str">
        <f t="shared" ca="1" si="233"/>
        <v>7.36173132230275+1.27738155953341i</v>
      </c>
      <c r="BK187" s="181" t="str">
        <f t="shared" ca="1" si="234"/>
        <v>-2.85930837092549-6.90298104809544i</v>
      </c>
      <c r="BL187" s="181" t="str">
        <f t="shared" ca="1" si="235"/>
        <v>-4.30228497636501+6.10877530218237i</v>
      </c>
      <c r="BM187" s="181" t="str">
        <f t="shared" ca="1" si="236"/>
        <v>7.46273281578949+0.366620553908217i</v>
      </c>
      <c r="BN187" s="181" t="str">
        <f t="shared" ca="1" si="237"/>
        <v>-3.68280361223225-6.50105754967132i</v>
      </c>
      <c r="BO187" s="181" t="str">
        <f t="shared" ca="1" si="238"/>
        <v>-3.52215048167619+6.58948007773281i</v>
      </c>
      <c r="BP187" s="181" t="str">
        <f t="shared" ca="1" si="239"/>
        <v>7.45148786139533-0.549654766091751i</v>
      </c>
      <c r="BQ187" s="181" t="str">
        <f t="shared" ca="1" si="240"/>
        <v>-4.4509060592543-6.00135209449527i</v>
      </c>
      <c r="BR187" s="181" t="str">
        <f t="shared" ca="1" si="241"/>
        <v>-2.68903956530965+6.97107293941247i</v>
      </c>
      <c r="BS187" s="181" t="str">
        <f t="shared" ca="1" si="242"/>
        <v>7.32816559370246-1.45766276678968i</v>
      </c>
      <c r="BT187" s="181" t="str">
        <f t="shared" ca="1" si="243"/>
        <v>-5.15206273622433-5.4113807177483i</v>
      </c>
      <c r="BU187" s="181" t="str">
        <f t="shared" ca="1" si="244"/>
        <v>-1.81548299092273+7.24781437538792i</v>
      </c>
      <c r="BV187" s="181" t="str">
        <f t="shared" ca="1" si="245"/>
        <v>7.0946208944033-2.34374616268605i</v>
      </c>
      <c r="BW187" s="181" t="str">
        <f t="shared" ca="1" si="246"/>
        <v>-5.77572759409359-4.74001713807401i</v>
      </c>
      <c r="BX187" s="181" t="str">
        <f t="shared" ca="1" si="247"/>
        <v>-0.914619862488886+7.41554193687489i</v>
      </c>
      <c r="BY187" s="181" t="str">
        <f t="shared" ca="1" si="248"/>
        <v>6.75436649316309-3.19457743472359i</v>
      </c>
      <c r="BZ187" s="181" t="str">
        <f t="shared" ca="1" si="249"/>
        <v>-6.31252013288063-3.9973592886287i</v>
      </c>
      <c r="CA187" s="181" t="str">
        <f t="shared" ca="1" si="250"/>
        <v>-1.06165835360432E-13+7.47173284522469i</v>
      </c>
      <c r="CB187" s="181" t="str">
        <f t="shared" ca="1" si="251"/>
        <v>6.31252013288074-3.99735928862852i</v>
      </c>
      <c r="CC187" s="181" t="str">
        <f t="shared" ca="1" si="252"/>
        <v>-6.75436649316309-3.19457743472359i</v>
      </c>
      <c r="CD187" s="181" t="str">
        <f t="shared" ca="1" si="253"/>
        <v>0.914619862488886+7.41554193687489i</v>
      </c>
      <c r="CE187" s="181" t="str">
        <f t="shared" ca="1" si="254"/>
        <v>5.77572759409359-4.74001713807401i</v>
      </c>
      <c r="CF187" s="181" t="str">
        <f t="shared" ca="1" si="255"/>
        <v>-7.09462089440326-2.34374616268615i</v>
      </c>
      <c r="CG187" s="181" t="str">
        <f t="shared" ca="1" si="256"/>
        <v>1.81548299092262+7.24781437538794i</v>
      </c>
      <c r="CH187" s="181" t="str">
        <f t="shared" ca="1" si="257"/>
        <v>5.15206273622448-5.41138071774815i</v>
      </c>
      <c r="CI187" s="181" t="str">
        <f t="shared" ca="1" si="258"/>
        <v>-7.32816559370097-1.45766276679718i</v>
      </c>
      <c r="CJ187" s="181" t="str">
        <f t="shared" ca="1" si="259"/>
        <v>2.68903956530965+6.97107293941247i</v>
      </c>
      <c r="CK187" s="181" t="str">
        <f t="shared" ca="1" si="260"/>
        <v>4.45090605925438-6.0013520944952i</v>
      </c>
      <c r="CL187" s="181" t="str">
        <f t="shared" ca="1" si="261"/>
        <v>-7.45148786139533-0.549654766091857i</v>
      </c>
      <c r="CM187" s="181" t="str">
        <f t="shared" ca="1" si="262"/>
        <v>3.52215048167609+6.58948007773286i</v>
      </c>
      <c r="CN187" s="181" t="str">
        <f t="shared" ca="1" si="263"/>
        <v>3.68280361223244-6.50105754967122i</v>
      </c>
      <c r="CO187" s="181" t="str">
        <f t="shared" ca="1" si="264"/>
        <v>-7.46273281578951+0.366620553908005i</v>
      </c>
      <c r="CP187" s="181" t="str">
        <f t="shared" ca="1" si="265"/>
        <v>4.30228497636501+6.10877530218237i</v>
      </c>
      <c r="CQ187" s="181" t="str">
        <f t="shared" ca="1" si="266"/>
        <v>2.85930837092559-6.9029810480954i</v>
      </c>
      <c r="CR187" s="181" t="str">
        <f t="shared" ca="1" si="267"/>
        <v>-7.36173132230277+1.27738155953331i</v>
      </c>
      <c r="CS187" s="181" t="str">
        <f t="shared" ca="1" si="268"/>
        <v>5.01770910043722+5.53618886001903i</v>
      </c>
      <c r="CT187" s="181" t="str">
        <f t="shared" ca="1" si="269"/>
        <v>1.99280647026891-7.20107728624432i</v>
      </c>
      <c r="CU187" s="181" t="str">
        <f t="shared" ca="1" si="270"/>
        <v>-7.15000253741128+2.16892955750568i</v>
      </c>
      <c r="CV187" s="181" t="str">
        <f t="shared" ca="1" si="271"/>
        <v>5.65766220913691+4.88033298430687i</v>
      </c>
      <c r="CW187" s="181" t="str">
        <f t="shared" ca="1" si="272"/>
        <v>1.09633090538263-7.39086261922872i</v>
      </c>
      <c r="CX187" s="181" t="str">
        <f t="shared" ca="1" si="273"/>
        <v>-6.83073105911399+3.02785483609516i</v>
      </c>
      <c r="CY187" s="181" t="str">
        <f t="shared" ca="1" si="274"/>
        <v>6.21251881204505+4.15107235788486i</v>
      </c>
      <c r="CZ187" s="181" t="str">
        <f t="shared" ca="1" si="275"/>
        <v>0.183365503219258-7.46948249898469i</v>
      </c>
      <c r="DA187" s="181" t="str">
        <f t="shared" ca="1" si="276"/>
        <v>-6.40871902762851+3.8412383596077i</v>
      </c>
      <c r="DB187" s="181" t="str">
        <f t="shared" ca="1" si="277"/>
        <v>6.67393334939562+3.35937573936504i</v>
      </c>
      <c r="DC187" s="181" t="str">
        <f t="shared" ca="1" si="278"/>
        <v>-0.732357886797204-7.43575440934243i</v>
      </c>
      <c r="DD187" s="181" t="str">
        <f t="shared" ca="1" si="279"/>
        <v>-5.89031389671129+4.59684608276362i</v>
      </c>
      <c r="DE187" s="181" t="str">
        <f t="shared" ca="1" si="280"/>
        <v>7.03496571705338+2.51715098281629i</v>
      </c>
      <c r="DF187" s="181" t="str">
        <f t="shared" ca="1" si="281"/>
        <v>-1.63706593250807-7.2901856521649i</v>
      </c>
      <c r="DG187" s="181" t="str">
        <f t="shared" ca="1" si="282"/>
        <v>-5.28331296207275+5.28331296207252i</v>
      </c>
      <c r="DH187" s="181" t="str">
        <f t="shared" ca="1" si="283"/>
        <v>7.29018565216487+1.63706593250817i</v>
      </c>
      <c r="DI187" s="181" t="str">
        <f t="shared" ca="1" si="284"/>
        <v>-2.51715098281619-7.03496571705342i</v>
      </c>
      <c r="DJ187" s="181" t="str">
        <f t="shared" ca="1" si="285"/>
        <v>-4.5968460827637+5.89031389671123i</v>
      </c>
      <c r="DK187" s="181" t="str">
        <f t="shared" ca="1" si="286"/>
        <v>7.43575440934241+0.732357886797311i</v>
      </c>
      <c r="DL187" s="181" t="str">
        <f t="shared" ca="1" si="287"/>
        <v>-3.35937573936495-6.67393334939567i</v>
      </c>
      <c r="DM187" s="181" t="str">
        <f t="shared" ca="1" si="288"/>
        <v>-3.84123835960798+6.40871902762835i</v>
      </c>
      <c r="DN187" s="181" t="str">
        <f t="shared" ca="1" si="289"/>
        <v>7.46948249898469-0.183365503219152i</v>
      </c>
      <c r="DO187" s="181" t="str">
        <f t="shared" ca="1" si="290"/>
        <v>-4.15107235788477-6.21251881204511i</v>
      </c>
      <c r="DP187" s="181" t="str">
        <f t="shared" ca="1" si="291"/>
        <v>-3.02785483609526+6.83073105911395i</v>
      </c>
      <c r="DQ187" s="181" t="str">
        <f t="shared" ca="1" si="292"/>
        <v>7.39086261922873-1.09633090538253i</v>
      </c>
      <c r="DR187" s="181" t="str">
        <f t="shared" ca="1" si="293"/>
        <v>-4.88033298430678-5.65766220913697i</v>
      </c>
      <c r="DS187" s="181" t="str">
        <f t="shared" ca="1" si="294"/>
        <v>-2.16892955750598+7.15000253741118i</v>
      </c>
      <c r="DT187" s="181" t="str">
        <f t="shared" ca="1" si="295"/>
        <v>7.20107728624435-1.9928064702688i</v>
      </c>
      <c r="DU187" s="181" t="str">
        <f t="shared" ca="1" si="296"/>
        <v>-5.53618886001897-5.01770910043731i</v>
      </c>
      <c r="DV187" s="181" t="str">
        <f t="shared" ca="1" si="297"/>
        <v>-1.27738155953341+7.36173132230275i</v>
      </c>
      <c r="DW187" s="181" t="str">
        <f t="shared" ca="1" si="298"/>
        <v>6.90298104809544-2.85930837092549i</v>
      </c>
      <c r="DX187" s="181" t="str">
        <f t="shared" ca="1" si="299"/>
        <v>-6.10877530218231-4.30228497636509i</v>
      </c>
      <c r="DY187" s="181" t="str">
        <f t="shared" ca="1" si="300"/>
        <v>-0.366620553908323+7.46273281578949i</v>
      </c>
      <c r="DZ187" s="181" t="str">
        <f t="shared" ca="1" si="301"/>
        <v>6.50105754967137-3.68280361223216i</v>
      </c>
      <c r="EA187" s="181" t="str">
        <f t="shared" ca="1" si="302"/>
        <v>-6.58948007773281-3.52215048167619i</v>
      </c>
      <c r="EB187" s="181" t="str">
        <f t="shared" ca="1" si="303"/>
        <v>0.549654766091751+7.45148786139533i</v>
      </c>
      <c r="EC187" s="181" t="str">
        <f t="shared" ca="1" si="304"/>
        <v>6.00135209449527-4.4509060592543i</v>
      </c>
      <c r="ED187" s="181" t="str">
        <f t="shared" ca="1" si="305"/>
        <v>-6.97107293941242-2.68903956530975i</v>
      </c>
      <c r="EE187" s="181" t="str">
        <f t="shared" ca="1" si="306"/>
        <v>1.45766276679708+7.32816559370099i</v>
      </c>
      <c r="EF187" s="181" t="str">
        <f t="shared" ca="1" si="307"/>
        <v>5.41138071774822-5.15206273622441i</v>
      </c>
      <c r="EG187" s="181" t="str">
        <f t="shared" ca="1" si="308"/>
        <v>-7.24781437538786-1.81548299092293i</v>
      </c>
      <c r="EH187" s="181" t="str">
        <f t="shared" ca="1" si="309"/>
        <v>2.34374616268605+7.0946208944033i</v>
      </c>
      <c r="EI187" s="181" t="str">
        <f t="shared" ca="1" si="310"/>
        <v>4.74001713807426-5.77572759409339i</v>
      </c>
      <c r="EJ187" s="181" t="str">
        <f t="shared" ca="1" si="311"/>
        <v>-7.41554193687488-0.914619862488998i</v>
      </c>
      <c r="EK187" s="181" t="str">
        <f t="shared" ca="1" si="312"/>
        <v>3.1945774347235+6.75436649316313i</v>
      </c>
      <c r="EL187" s="181" t="str">
        <f t="shared" ca="1" si="313"/>
        <v>3.99735928862861-6.31252013288069i</v>
      </c>
      <c r="EM187" s="181" t="str">
        <f t="shared" ca="1" si="314"/>
        <v>-7.47173284522469-2.12331670720864E-13i</v>
      </c>
      <c r="EN187" s="181"/>
      <c r="EO187" s="181"/>
      <c r="EP187" s="181"/>
    </row>
    <row r="188" spans="1:146" ht="16" thickBot="1">
      <c r="A188" s="215">
        <f t="shared" si="181"/>
        <v>1.7187500000000011E-3</v>
      </c>
      <c r="B188" s="214">
        <v>88</v>
      </c>
      <c r="C188" s="188">
        <f t="shared" si="182"/>
        <v>17600</v>
      </c>
      <c r="D188" s="187">
        <f t="shared" si="315"/>
        <v>110584.06140636072</v>
      </c>
      <c r="E188" s="187" t="str">
        <f t="shared" si="316"/>
        <v>110584.061406361i</v>
      </c>
      <c r="F188" s="187" t="e">
        <f t="shared" si="183"/>
        <v>#REF!</v>
      </c>
      <c r="G188" s="187" t="str">
        <f t="shared" si="184"/>
        <v>-4.53077349937795+1.93165726148928i</v>
      </c>
      <c r="H188" s="187" t="e">
        <f t="shared" si="180"/>
        <v>#REF!</v>
      </c>
      <c r="I188" s="187" t="e">
        <f t="shared" si="317"/>
        <v>#REF!</v>
      </c>
      <c r="J188" s="213" t="str">
        <f ca="1">IMPRODUCT(1/N_FFT2,CY100)</f>
        <v>0.0381617897119331-0.000167739411572703i</v>
      </c>
      <c r="K188" s="212" t="e">
        <f t="shared" si="318"/>
        <v>#REF!</v>
      </c>
      <c r="N188" s="204">
        <f t="shared" ca="1" si="185"/>
        <v>22.472930017119374</v>
      </c>
      <c r="O188" s="181">
        <f t="shared" ca="1" si="186"/>
        <v>7.4729300171193751</v>
      </c>
      <c r="P188" s="181" t="str">
        <f t="shared" ca="1" si="187"/>
        <v>-4.15173747095017-6.21351422409831i</v>
      </c>
      <c r="Q188" s="181" t="str">
        <f t="shared" ca="1" si="188"/>
        <v>-2.85976650877532+6.90408709070583i</v>
      </c>
      <c r="R188" s="181" t="str">
        <f t="shared" ca="1" si="189"/>
        <v>7.32933976227414-1.45789632344382i</v>
      </c>
      <c r="S188" s="181" t="str">
        <f t="shared" ca="1" si="190"/>
        <v>-5.28415949043761-5.28415949043762i</v>
      </c>
      <c r="T188" s="181" t="str">
        <f t="shared" ca="1" si="191"/>
        <v>-1.45789632344391+7.32933976227413i</v>
      </c>
      <c r="U188" s="181" t="str">
        <f t="shared" ca="1" si="192"/>
        <v>6.9040870907058-2.85976650877538i</v>
      </c>
      <c r="V188" s="181" t="str">
        <f t="shared" ca="1" si="193"/>
        <v>-6.21351422409838-4.15173747095007i</v>
      </c>
      <c r="W188" s="181" t="str">
        <f t="shared" ca="1" si="194"/>
        <v>2.73732962367513E-13+7.47293001711938i</v>
      </c>
      <c r="X188" s="181" t="str">
        <f t="shared" ca="1" si="195"/>
        <v>6.21351422409848-4.15173747094991i</v>
      </c>
      <c r="Y188" s="181" t="str">
        <f t="shared" ca="1" si="196"/>
        <v>-6.90408709070573-2.85976650877555i</v>
      </c>
      <c r="Z188" s="181" t="str">
        <f t="shared" ca="1" si="197"/>
        <v>1.45789632344373+7.32933976227416i</v>
      </c>
      <c r="AA188" s="181" t="str">
        <f t="shared" ca="1" si="198"/>
        <v>5.28415949043758-5.28415949043765i</v>
      </c>
      <c r="AB188" s="181" t="str">
        <f t="shared" ca="1" si="199"/>
        <v>-7.32933976227418-1.45789632344363i</v>
      </c>
      <c r="AC188" s="181" t="str">
        <f t="shared" ca="1" si="200"/>
        <v>2.85976650877561+6.9040870907057i</v>
      </c>
      <c r="AD188" s="181" t="str">
        <f t="shared" ca="1" si="201"/>
        <v>4.15173747095044-6.21351422409813i</v>
      </c>
      <c r="AE188" s="181" t="str">
        <f t="shared" ca="1" si="202"/>
        <v>-7.47293001711938-1.95911134656061E-13i</v>
      </c>
      <c r="AF188" s="181" t="str">
        <f t="shared" ca="1" si="203"/>
        <v>4.15173747095016+6.21351422409832i</v>
      </c>
      <c r="AG188" s="181" t="str">
        <f t="shared" ca="1" si="204"/>
        <v>2.85976650877529-6.90408709070583i</v>
      </c>
      <c r="AH188" s="181" t="str">
        <f t="shared" ca="1" si="205"/>
        <v>-7.32933976227411+1.45789632344397i</v>
      </c>
      <c r="AI188" s="181" t="str">
        <f t="shared" ca="1" si="206"/>
        <v>5.28415949043784+5.28415949043738i</v>
      </c>
      <c r="AJ188" s="181" t="str">
        <f t="shared" ca="1" si="207"/>
        <v>1.45789632344411-7.32933976227408i</v>
      </c>
      <c r="AK188" s="181" t="str">
        <f t="shared" ca="1" si="208"/>
        <v>-6.90408709070587+2.8597665087752i</v>
      </c>
      <c r="AL188" s="181" t="str">
        <f t="shared" ca="1" si="209"/>
        <v>6.21351422409827+4.15173747095023i</v>
      </c>
      <c r="AM188" s="181" t="str">
        <f t="shared" ca="1" si="210"/>
        <v>-1.04371008403991E-13-7.47293001711938i</v>
      </c>
      <c r="AN188" s="181" t="str">
        <f t="shared" ca="1" si="211"/>
        <v>-6.21351422409819+4.15173747095036i</v>
      </c>
      <c r="AO188" s="181" t="str">
        <f t="shared" ca="1" si="212"/>
        <v>6.90408709070595+2.85976650877502i</v>
      </c>
      <c r="AP188" s="181" t="str">
        <f t="shared" ca="1" si="213"/>
        <v>-1.45789632344354-7.3293397622742i</v>
      </c>
      <c r="AQ188" s="181" t="str">
        <f t="shared" ca="1" si="214"/>
        <v>-5.28415949043774+5.28415949043749i</v>
      </c>
      <c r="AR188" s="181" t="str">
        <f t="shared" ca="1" si="215"/>
        <v>-5.28415949043774+5.28415949043749i</v>
      </c>
      <c r="AS188" s="181" t="str">
        <f t="shared" ca="1" si="216"/>
        <v>-2.85976650877549-6.90408709070575i</v>
      </c>
      <c r="AT188" s="181" t="str">
        <f t="shared" ca="1" si="217"/>
        <v>-4.15173747094999+6.21351422409844i</v>
      </c>
      <c r="AU188" s="181" t="str">
        <f t="shared" ca="1" si="218"/>
        <v>7.47293001711938+3.91822269312123E-13i</v>
      </c>
      <c r="AV188" s="181" t="str">
        <f t="shared" ca="1" si="219"/>
        <v>-4.15173747094995-6.21351422409846i</v>
      </c>
      <c r="AW188" s="181" t="str">
        <f t="shared" ca="1" si="220"/>
        <v>-2.85976650877542+6.90408709070578i</v>
      </c>
      <c r="AX188" s="181" t="str">
        <f t="shared" ca="1" si="221"/>
        <v>7.32933976227414-1.45789632344384i</v>
      </c>
      <c r="AY188" s="181" t="str">
        <f t="shared" ca="1" si="222"/>
        <v>-5.28415949043771-5.28415949043752i</v>
      </c>
      <c r="AZ188" s="181" t="str">
        <f t="shared" ca="1" si="223"/>
        <v>-1.45789632344358+7.32933976227419i</v>
      </c>
      <c r="BA188" s="181" t="str">
        <f t="shared" ca="1" si="224"/>
        <v>6.90408709070596-2.85976650877498i</v>
      </c>
      <c r="BB188" s="181" t="str">
        <f t="shared" ca="1" si="225"/>
        <v>-6.21351422409819-4.15173747095035i</v>
      </c>
      <c r="BC188" s="181" t="str">
        <f t="shared" ca="1" si="226"/>
        <v>-9.15401262520703E-14+7.47293001711938i</v>
      </c>
      <c r="BD188" s="181" t="str">
        <f t="shared" ca="1" si="227"/>
        <v>6.21351422409829-4.1517374709502i</v>
      </c>
      <c r="BE188" s="181" t="str">
        <f t="shared" ca="1" si="228"/>
        <v>-6.90408709070586-2.85976650877524i</v>
      </c>
      <c r="BF188" s="181" t="str">
        <f t="shared" ca="1" si="229"/>
        <v>1.4578963234434+7.32933976227422i</v>
      </c>
      <c r="BG188" s="181" t="str">
        <f t="shared" ca="1" si="230"/>
        <v>5.28415949043783-5.28415949043739i</v>
      </c>
      <c r="BH188" s="181" t="str">
        <f t="shared" ca="1" si="231"/>
        <v>-7.3293397622741-1.45789632344402i</v>
      </c>
      <c r="BI188" s="181" t="str">
        <f t="shared" ca="1" si="232"/>
        <v>2.85976650877526+6.90408709070585i</v>
      </c>
      <c r="BJ188" s="181" t="str">
        <f t="shared" ca="1" si="233"/>
        <v>4.15173747095143-6.21351422409748i</v>
      </c>
      <c r="BK188" s="181" t="str">
        <f t="shared" ca="1" si="234"/>
        <v>-7.47293001711938-1.2780121019742E-12i</v>
      </c>
      <c r="BL188" s="181" t="str">
        <f t="shared" ca="1" si="235"/>
        <v>4.15173747094922+6.21351422409895i</v>
      </c>
      <c r="BM188" s="181" t="str">
        <f t="shared" ca="1" si="236"/>
        <v>2.85976650877634-6.9040870907054i</v>
      </c>
      <c r="BN188" s="181" t="str">
        <f t="shared" ca="1" si="237"/>
        <v>-7.32933976227433+1.45789632344286i</v>
      </c>
      <c r="BO188" s="181" t="str">
        <f t="shared" ca="1" si="238"/>
        <v>5.28415949043708+5.28415949043815i</v>
      </c>
      <c r="BP188" s="181" t="str">
        <f t="shared" ca="1" si="239"/>
        <v>1.45789632344445-7.32933976227401i</v>
      </c>
      <c r="BQ188" s="181" t="str">
        <f t="shared" ca="1" si="240"/>
        <v>-6.90408709070602+2.85976650877484i</v>
      </c>
      <c r="BR188" s="181" t="str">
        <f t="shared" ca="1" si="241"/>
        <v>6.21351422409805+4.15173747095056i</v>
      </c>
      <c r="BS188" s="181" t="str">
        <f t="shared" ca="1" si="242"/>
        <v>3.40549622293209E-13-7.47293001711938i</v>
      </c>
      <c r="BT188" s="181" t="str">
        <f t="shared" ca="1" si="243"/>
        <v>-6.21351422409837+4.15173747095008i</v>
      </c>
      <c r="BU188" s="181" t="str">
        <f t="shared" ca="1" si="244"/>
        <v>6.9040870907058+2.85976650877538i</v>
      </c>
      <c r="BV188" s="181" t="str">
        <f t="shared" ca="1" si="245"/>
        <v>-1.45789632344388-7.32933976227413i</v>
      </c>
      <c r="BW188" s="181" t="str">
        <f t="shared" ca="1" si="246"/>
        <v>-5.28415949043741+5.28415949043782i</v>
      </c>
      <c r="BX188" s="181" t="str">
        <f t="shared" ca="1" si="247"/>
        <v>7.3293397622742+1.45789632344353i</v>
      </c>
      <c r="BY188" s="181" t="str">
        <f t="shared" ca="1" si="248"/>
        <v>-2.85976650877581-6.90408709070562i</v>
      </c>
      <c r="BZ188" s="181" t="str">
        <f t="shared" ca="1" si="249"/>
        <v>-4.15173747094961+6.21351422409869i</v>
      </c>
      <c r="CA188" s="181" t="str">
        <f t="shared" ca="1" si="250"/>
        <v>7.47293001711938-7.03109580157932E-13i</v>
      </c>
      <c r="CB188" s="181" t="str">
        <f t="shared" ca="1" si="251"/>
        <v>-4.15173747095095-6.21351422409779i</v>
      </c>
      <c r="CC188" s="181" t="str">
        <f t="shared" ca="1" si="252"/>
        <v>-2.85976650877451+6.90408709070616i</v>
      </c>
      <c r="CD188" s="181" t="str">
        <f t="shared" ca="1" si="253"/>
        <v>7.32933976227392-1.45789632344491i</v>
      </c>
      <c r="CE188" s="181" t="str">
        <f t="shared" ca="1" si="254"/>
        <v>-5.28415949043855-5.28415949043668i</v>
      </c>
      <c r="CF188" s="181" t="str">
        <f t="shared" ca="1" si="255"/>
        <v>-1.45789632344251+7.3293397622744i</v>
      </c>
      <c r="CG188" s="181" t="str">
        <f t="shared" ca="1" si="256"/>
        <v>6.90408709070522-2.85976650877677i</v>
      </c>
      <c r="CH188" s="181" t="str">
        <f t="shared" ca="1" si="257"/>
        <v>-6.21351422409915-4.15173747094891i</v>
      </c>
      <c r="CI188" s="181" t="str">
        <f t="shared" ca="1" si="258"/>
        <v>1.74676878260907E-12+7.47293001711938i</v>
      </c>
      <c r="CJ188" s="181" t="str">
        <f t="shared" ca="1" si="259"/>
        <v>6.21351422409721-4.15173747095182i</v>
      </c>
      <c r="CK188" s="181" t="str">
        <f t="shared" ca="1" si="260"/>
        <v>-6.90408709070656-2.85976650877354i</v>
      </c>
      <c r="CL188" s="181" t="str">
        <f t="shared" ca="1" si="261"/>
        <v>1.45789632344593+7.32933976227372i</v>
      </c>
      <c r="CM188" s="181" t="str">
        <f t="shared" ca="1" si="262"/>
        <v>5.28415949043608-5.28415949043914i</v>
      </c>
      <c r="CN188" s="181" t="str">
        <f t="shared" ca="1" si="263"/>
        <v>-7.3293397622746-1.45789632344148i</v>
      </c>
      <c r="CO188" s="181" t="str">
        <f t="shared" ca="1" si="264"/>
        <v>2.85976650877774+6.90408709070483i</v>
      </c>
      <c r="CP188" s="181" t="str">
        <f t="shared" ca="1" si="265"/>
        <v>4.15173747094804-6.21351422409973i</v>
      </c>
      <c r="CQ188" s="181" t="str">
        <f t="shared" ca="1" si="266"/>
        <v>-7.47293001711938+2.79042798506021E-12i</v>
      </c>
      <c r="CR188" s="181" t="str">
        <f t="shared" ca="1" si="267"/>
        <v>4.15173747095269+6.21351422409663i</v>
      </c>
      <c r="CS188" s="181" t="str">
        <f t="shared" ca="1" si="268"/>
        <v>2.85976650877258-6.90408709070696i</v>
      </c>
      <c r="CT188" s="181" t="str">
        <f t="shared" ca="1" si="269"/>
        <v>-7.32933976227352+1.45789632344695i</v>
      </c>
      <c r="CU188" s="181" t="str">
        <f t="shared" ca="1" si="270"/>
        <v>5.28415949043988+5.28415949043534i</v>
      </c>
      <c r="CV188" s="181" t="str">
        <f t="shared" ca="1" si="271"/>
        <v>1.45789632344046-7.32933976227481i</v>
      </c>
      <c r="CW188" s="181" t="str">
        <f t="shared" ca="1" si="272"/>
        <v>-6.90408709070735+2.85976650877164i</v>
      </c>
      <c r="CX188" s="181" t="str">
        <f t="shared" ca="1" si="273"/>
        <v>6.21351422409618+4.15173747095336i</v>
      </c>
      <c r="CY188" s="181" t="str">
        <f t="shared" ca="1" si="274"/>
        <v>3.59968340639953E-12-7.47293001711938i</v>
      </c>
      <c r="CZ188" s="181" t="str">
        <f t="shared" ca="1" si="275"/>
        <v>-6.2135142241003+4.15173747094719i</v>
      </c>
      <c r="DA188" s="181" t="str">
        <f t="shared" ca="1" si="276"/>
        <v>6.90408709070451+2.85976650877848i</v>
      </c>
      <c r="DB188" s="181" t="str">
        <f t="shared" ca="1" si="277"/>
        <v>-1.45789632344069-7.32933976227476i</v>
      </c>
      <c r="DC188" s="181" t="str">
        <f t="shared" ca="1" si="278"/>
        <v>-5.28415949043987+5.28415949043536i</v>
      </c>
      <c r="DD188" s="181" t="str">
        <f t="shared" ca="1" si="279"/>
        <v>7.32933976227357+1.45789632344673i</v>
      </c>
      <c r="DE188" s="181" t="str">
        <f t="shared" ca="1" si="280"/>
        <v>-2.8597665087726-6.90408709070695i</v>
      </c>
      <c r="DF188" s="181" t="str">
        <f t="shared" ca="1" si="281"/>
        <v>-4.15173747095249+6.21351422409677i</v>
      </c>
      <c r="DG188" s="181" t="str">
        <f t="shared" ca="1" si="282"/>
        <v>7.47293001711938+2.55602420394839E-12i</v>
      </c>
      <c r="DH188" s="181" t="str">
        <f t="shared" ca="1" si="283"/>
        <v>-4.15173747094807-6.21351422409972i</v>
      </c>
      <c r="DI188" s="181" t="str">
        <f t="shared" ca="1" si="284"/>
        <v>-2.85976650877752+6.90408709070492i</v>
      </c>
      <c r="DJ188" s="181" t="str">
        <f t="shared" ca="1" si="285"/>
        <v>7.3293397622746-1.45789632344151i</v>
      </c>
      <c r="DK188" s="181" t="str">
        <f t="shared" ca="1" si="286"/>
        <v>-5.2841594904361-5.28415949043913i</v>
      </c>
      <c r="DL188" s="181" t="str">
        <f t="shared" ca="1" si="287"/>
        <v>-1.45789632344571+7.32933976227377i</v>
      </c>
      <c r="DM188" s="181" t="str">
        <f t="shared" ca="1" si="288"/>
        <v>6.90408709070655-2.85976650877357i</v>
      </c>
      <c r="DN188" s="181" t="str">
        <f t="shared" ca="1" si="289"/>
        <v>-6.21351422409734-4.15173747095162i</v>
      </c>
      <c r="DO188" s="181" t="str">
        <f t="shared" ca="1" si="290"/>
        <v>-1.51236500149725E-12+7.47293001711938i</v>
      </c>
      <c r="DP188" s="181" t="str">
        <f t="shared" ca="1" si="291"/>
        <v>6.21351422409914-4.15173747094893i</v>
      </c>
      <c r="DQ188" s="181" t="str">
        <f t="shared" ca="1" si="292"/>
        <v>-6.90408709070531-2.85976650877656i</v>
      </c>
      <c r="DR188" s="181" t="str">
        <f t="shared" ca="1" si="293"/>
        <v>1.45789632344253+7.3293397622744i</v>
      </c>
      <c r="DS188" s="181" t="str">
        <f t="shared" ca="1" si="294"/>
        <v>5.28415949043839-5.28415949043684i</v>
      </c>
      <c r="DT188" s="181" t="str">
        <f t="shared" ca="1" si="295"/>
        <v>-7.32933976227397-1.45789632344468i</v>
      </c>
      <c r="DU188" s="181" t="str">
        <f t="shared" ca="1" si="296"/>
        <v>2.85976650877453+6.90408709070615i</v>
      </c>
      <c r="DV188" s="181" t="str">
        <f t="shared" ca="1" si="297"/>
        <v>4.15173747095076-6.21351422409792i</v>
      </c>
      <c r="DW188" s="181" t="str">
        <f t="shared" ca="1" si="298"/>
        <v>-7.47293001711938-6.81099244586418E-13i</v>
      </c>
      <c r="DX188" s="181" t="str">
        <f t="shared" ca="1" si="299"/>
        <v>4.1517374709498+6.21351422409856i</v>
      </c>
      <c r="DY188" s="181" t="str">
        <f t="shared" ca="1" si="300"/>
        <v>2.85976650877559-6.90408709070571i</v>
      </c>
      <c r="DZ188" s="181" t="str">
        <f t="shared" ca="1" si="301"/>
        <v>-7.32933976227419+1.45789632344355i</v>
      </c>
      <c r="EA188" s="181" t="str">
        <f t="shared" ca="1" si="302"/>
        <v>5.28415949043757+5.28415949043765i</v>
      </c>
      <c r="EB188" s="181" t="str">
        <f t="shared" ca="1" si="303"/>
        <v>1.45789632344387-7.32933976227413i</v>
      </c>
      <c r="EC188" s="181" t="str">
        <f t="shared" ca="1" si="304"/>
        <v>-6.90408709070575+2.8597665087755i</v>
      </c>
      <c r="ED188" s="181" t="str">
        <f t="shared" ca="1" si="305"/>
        <v>6.21351422409839+4.15173747095006i</v>
      </c>
      <c r="EE188" s="181" t="str">
        <f t="shared" ca="1" si="306"/>
        <v>-5.74953403405033E-13-7.47293001711938i</v>
      </c>
      <c r="EF188" s="181" t="str">
        <f t="shared" ca="1" si="307"/>
        <v>-6.21351422409798+4.15173747095067i</v>
      </c>
      <c r="EG188" s="181" t="str">
        <f t="shared" ca="1" si="308"/>
        <v>6.90408709070603+2.85976650877482i</v>
      </c>
      <c r="EH188" s="181" t="str">
        <f t="shared" ca="1" si="309"/>
        <v>-1.45789632344479-7.32933976227395i</v>
      </c>
      <c r="EI188" s="181" t="str">
        <f t="shared" ca="1" si="310"/>
        <v>-5.28415949043691+5.28415949043831i</v>
      </c>
      <c r="EJ188" s="181" t="str">
        <f t="shared" ca="1" si="311"/>
        <v>7.32933976227433+1.45789632344284i</v>
      </c>
      <c r="EK188" s="181" t="str">
        <f t="shared" ca="1" si="312"/>
        <v>-2.85976650877665-6.90408709070527i</v>
      </c>
      <c r="EL188" s="181" t="str">
        <f t="shared" ca="1" si="313"/>
        <v>-4.15173747094902+6.21351422409908i</v>
      </c>
      <c r="EM188" s="181" t="str">
        <f t="shared" ca="1" si="314"/>
        <v>7.47293001711938-1.40621916031586E-12i</v>
      </c>
      <c r="EN188" s="181"/>
      <c r="EO188" s="181"/>
      <c r="EP188" s="181"/>
    </row>
    <row r="189" spans="1:146" ht="16" thickBot="1">
      <c r="A189" s="215">
        <f t="shared" si="181"/>
        <v>1.7382812500000011E-3</v>
      </c>
      <c r="B189" s="214">
        <v>89</v>
      </c>
      <c r="C189" s="188">
        <f t="shared" si="182"/>
        <v>17800</v>
      </c>
      <c r="D189" s="187">
        <f t="shared" si="315"/>
        <v>111840.69846779664</v>
      </c>
      <c r="E189" s="187" t="str">
        <f t="shared" si="316"/>
        <v>111840.698467797i</v>
      </c>
      <c r="F189" s="187" t="e">
        <f t="shared" si="183"/>
        <v>#REF!</v>
      </c>
      <c r="G189" s="187" t="str">
        <f t="shared" si="184"/>
        <v>-4.50475724222564+1.96222900593363i</v>
      </c>
      <c r="H189" s="187" t="e">
        <f t="shared" si="180"/>
        <v>#REF!</v>
      </c>
      <c r="I189" s="187" t="e">
        <f t="shared" si="317"/>
        <v>#REF!</v>
      </c>
      <c r="J189" s="213" t="str">
        <f ca="1">IMPRODUCT(1/N_FFT2,CZ100)</f>
        <v>0.00393399339286852-0.00445837929232098i</v>
      </c>
      <c r="K189" s="212" t="e">
        <f t="shared" si="318"/>
        <v>#REF!</v>
      </c>
      <c r="N189" s="204">
        <f t="shared" ca="1" si="185"/>
        <v>22.474023592896462</v>
      </c>
      <c r="O189" s="181">
        <f t="shared" ca="1" si="186"/>
        <v>7.4740235928964607</v>
      </c>
      <c r="P189" s="181" t="str">
        <f t="shared" ca="1" si="187"/>
        <v>-4.30360400764-6.11064818268879i</v>
      </c>
      <c r="Q189" s="181" t="str">
        <f t="shared" ca="1" si="188"/>
        <v>-2.51792271246086+7.03712255692955i</v>
      </c>
      <c r="R189" s="181" t="str">
        <f t="shared" ca="1" si="189"/>
        <v>7.20328505402405-1.99341744189387i</v>
      </c>
      <c r="S189" s="181" t="str">
        <f t="shared" ca="1" si="190"/>
        <v>-5.77749836598868-4.74147037301417i</v>
      </c>
      <c r="T189" s="181" t="str">
        <f t="shared" ca="1" si="191"/>
        <v>-0.54982328394479+7.45377240218704i</v>
      </c>
      <c r="U189" s="181" t="str">
        <f t="shared" ca="1" si="192"/>
        <v>6.41068386744439-3.84241603927284i</v>
      </c>
      <c r="V189" s="181" t="str">
        <f t="shared" ca="1" si="193"/>
        <v>-6.83282528298438-3.02878314168946i</v>
      </c>
      <c r="W189" s="181" t="str">
        <f t="shared" ca="1" si="194"/>
        <v>1.45810966949413+7.33041232529935i</v>
      </c>
      <c r="X189" s="181" t="str">
        <f t="shared" ca="1" si="195"/>
        <v>5.1536422996234-5.41303978506581i</v>
      </c>
      <c r="Y189" s="181" t="str">
        <f t="shared" ca="1" si="196"/>
        <v>-7.39312857301572-1.09666702787649i</v>
      </c>
      <c r="Z189" s="181" t="str">
        <f t="shared" ca="1" si="197"/>
        <v>3.36040568547217+6.67597950088369i</v>
      </c>
      <c r="AA189" s="181" t="str">
        <f t="shared" ca="1" si="198"/>
        <v>3.52323033265215-6.59150033681655i</v>
      </c>
      <c r="AB189" s="181" t="str">
        <f t="shared" ca="1" si="199"/>
        <v>-7.41781545705765+0.914900274461386i</v>
      </c>
      <c r="AC189" s="181" t="str">
        <f t="shared" ca="1" si="200"/>
        <v>5.01924747254727+5.53788619208636i</v>
      </c>
      <c r="AD189" s="181" t="str">
        <f t="shared" ca="1" si="201"/>
        <v>1.63756783816527-7.2924207395473i</v>
      </c>
      <c r="AE189" s="181" t="str">
        <f t="shared" ca="1" si="202"/>
        <v>-6.90509742298336+2.86018500210763i</v>
      </c>
      <c r="AF189" s="181" t="str">
        <f t="shared" ca="1" si="203"/>
        <v>6.31445547921898+3.99858483317965i</v>
      </c>
      <c r="AG189" s="181" t="str">
        <f t="shared" ca="1" si="204"/>
        <v>-0.366732955571988-7.46502080415522i</v>
      </c>
      <c r="AH189" s="181" t="str">
        <f t="shared" ca="1" si="205"/>
        <v>-5.89211979945693+4.59825542309478i</v>
      </c>
      <c r="AI189" s="181" t="str">
        <f t="shared" ca="1" si="206"/>
        <v>7.15219464625687+2.16959452645591i</v>
      </c>
      <c r="AJ189" s="181" t="str">
        <f t="shared" ca="1" si="207"/>
        <v>-2.34446472840202-7.09679602387245i</v>
      </c>
      <c r="AK189" s="181" t="str">
        <f t="shared" ca="1" si="208"/>
        <v>-4.45227065604829+6.00319204027859i</v>
      </c>
      <c r="AL189" s="181" t="str">
        <f t="shared" ca="1" si="209"/>
        <v>7.47177255672615+0.18342172097905i</v>
      </c>
      <c r="AM189" s="181" t="str">
        <f t="shared" ca="1" si="210"/>
        <v>-4.15234502909965-6.21442349912559i</v>
      </c>
      <c r="AN189" s="181" t="str">
        <f t="shared" ca="1" si="211"/>
        <v>-2.68986399402904+6.97321019049327i</v>
      </c>
      <c r="AO189" s="181" t="str">
        <f t="shared" ca="1" si="212"/>
        <v>7.25003647222291-1.81603959720334i</v>
      </c>
      <c r="AP189" s="181" t="str">
        <f t="shared" ca="1" si="213"/>
        <v>-5.65939678353923-4.88182923847596i</v>
      </c>
      <c r="AQ189" s="181" t="str">
        <f t="shared" ca="1" si="214"/>
        <v>-0.732582419331275+7.43803412643822i</v>
      </c>
      <c r="AR189" s="181" t="str">
        <f t="shared" ca="1" si="215"/>
        <v>-0.732582419331275+7.43803412643822i</v>
      </c>
      <c r="AS189" s="181" t="str">
        <f t="shared" ca="1" si="216"/>
        <v>-6.75643730453044-3.1955568555609i</v>
      </c>
      <c r="AT189" s="181" t="str">
        <f t="shared" ca="1" si="217"/>
        <v>1.27777319008032+7.36398834476841i</v>
      </c>
      <c r="AU189" s="181" t="str">
        <f t="shared" ca="1" si="218"/>
        <v>5.28493276528532-5.28493276528534i</v>
      </c>
      <c r="AV189" s="181" t="str">
        <f t="shared" ca="1" si="219"/>
        <v>-7.36398834476841-1.27777319008029i</v>
      </c>
      <c r="AW189" s="181" t="str">
        <f t="shared" ca="1" si="220"/>
        <v>3.19555685556093+6.75643730453044i</v>
      </c>
      <c r="AX189" s="181" t="str">
        <f t="shared" ca="1" si="221"/>
        <v>3.68393271762118-6.50305069941894i</v>
      </c>
      <c r="AY189" s="181" t="str">
        <f t="shared" ca="1" si="222"/>
        <v>-7.43803412643823+0.732582419331248i</v>
      </c>
      <c r="AZ189" s="181" t="str">
        <f t="shared" ca="1" si="223"/>
        <v>4.88182923847602+5.65939678353917i</v>
      </c>
      <c r="BA189" s="181" t="str">
        <f t="shared" ca="1" si="224"/>
        <v>1.81603959720332-7.25003647222292i</v>
      </c>
      <c r="BB189" s="181" t="str">
        <f t="shared" ca="1" si="225"/>
        <v>-6.97321019049325+2.68986399402906i</v>
      </c>
      <c r="BC189" s="181" t="str">
        <f t="shared" ca="1" si="226"/>
        <v>6.2144234991256+4.15234502909963i</v>
      </c>
      <c r="BD189" s="181" t="str">
        <f t="shared" ca="1" si="227"/>
        <v>-0.183421720979076-7.47177255672615i</v>
      </c>
      <c r="BE189" s="181" t="str">
        <f t="shared" ca="1" si="228"/>
        <v>-6.00319204027861+4.45227065604826i</v>
      </c>
      <c r="BF189" s="181" t="str">
        <f t="shared" ca="1" si="229"/>
        <v>7.09679602387244+2.34446472840205i</v>
      </c>
      <c r="BG189" s="181" t="str">
        <f t="shared" ca="1" si="230"/>
        <v>-2.16959452645588-7.15219464625688i</v>
      </c>
      <c r="BH189" s="181" t="str">
        <f t="shared" ca="1" si="231"/>
        <v>-4.59825542309472+5.89211979945698i</v>
      </c>
      <c r="BI189" s="181" t="str">
        <f t="shared" ca="1" si="232"/>
        <v>7.46502080415523+0.366732955571962i</v>
      </c>
      <c r="BJ189" s="181" t="str">
        <f t="shared" ca="1" si="233"/>
        <v>-3.9985848331784-6.31445547921977i</v>
      </c>
      <c r="BK189" s="181" t="str">
        <f t="shared" ca="1" si="234"/>
        <v>-2.86018500210966+6.90509742298253i</v>
      </c>
      <c r="BL189" s="181" t="str">
        <f t="shared" ca="1" si="235"/>
        <v>7.29242073954811-1.63756783816167i</v>
      </c>
      <c r="BM189" s="181" t="str">
        <f t="shared" ca="1" si="236"/>
        <v>-5.53788619208786-5.01924747254562i</v>
      </c>
      <c r="BN189" s="181" t="str">
        <f t="shared" ca="1" si="237"/>
        <v>-0.914900274459943+7.41781545705783i</v>
      </c>
      <c r="BO189" s="181" t="str">
        <f t="shared" ca="1" si="238"/>
        <v>6.59150033681657-3.52323033265213i</v>
      </c>
      <c r="BP189" s="181" t="str">
        <f t="shared" ca="1" si="239"/>
        <v>-6.67597950088333-3.36040568547289i</v>
      </c>
      <c r="BQ189" s="181" t="str">
        <f t="shared" ca="1" si="240"/>
        <v>1.09666702787423+7.39312857301605i</v>
      </c>
      <c r="BR189" s="181" t="str">
        <f t="shared" ca="1" si="241"/>
        <v>5.41303978506784-5.15364229962127i</v>
      </c>
      <c r="BS189" s="181" t="str">
        <f t="shared" ca="1" si="242"/>
        <v>-7.33041232529993-1.45810966949119i</v>
      </c>
      <c r="BT189" s="181" t="str">
        <f t="shared" ca="1" si="243"/>
        <v>3.02878314169151+6.83282528298348i</v>
      </c>
      <c r="BU189" s="181" t="str">
        <f t="shared" ca="1" si="244"/>
        <v>3.8424160392722-6.41068386744478i</v>
      </c>
      <c r="BV189" s="181" t="str">
        <f t="shared" ca="1" si="245"/>
        <v>-7.45377240218703+0.549823283944881i</v>
      </c>
      <c r="BW189" s="181" t="str">
        <f t="shared" ca="1" si="246"/>
        <v>4.74147037301314+5.77749836598952i</v>
      </c>
      <c r="BX189" s="181" t="str">
        <f t="shared" ca="1" si="247"/>
        <v>1.99341744189624-7.20328505402339i</v>
      </c>
      <c r="BY189" s="181" t="str">
        <f t="shared" ca="1" si="248"/>
        <v>-7.03712255693076+2.51792271245747i</v>
      </c>
      <c r="BZ189" s="181" t="str">
        <f t="shared" ca="1" si="249"/>
        <v>6.11064818269032+4.30360400763784i</v>
      </c>
      <c r="CA189" s="181" t="str">
        <f t="shared" ca="1" si="250"/>
        <v>-1.51262332860784E-12-7.47402359289646i</v>
      </c>
      <c r="CB189" s="181" t="str">
        <f t="shared" ca="1" si="251"/>
        <v>-6.11064818268857+4.30360400764031i</v>
      </c>
      <c r="CC189" s="181" t="str">
        <f t="shared" ca="1" si="252"/>
        <v>7.03712255692927+2.51792271246163i</v>
      </c>
      <c r="CD189" s="181" t="str">
        <f t="shared" ca="1" si="253"/>
        <v>-1.99341744189199-7.20328505402457i</v>
      </c>
      <c r="CE189" s="181" t="str">
        <f t="shared" ca="1" si="254"/>
        <v>-4.74147037301654+5.77749836598672i</v>
      </c>
      <c r="CF189" s="181" t="str">
        <f t="shared" ca="1" si="255"/>
        <v>7.45377240218725+0.549823283941865i</v>
      </c>
      <c r="CG189" s="181" t="str">
        <f t="shared" ca="1" si="256"/>
        <v>-3.8424160392747-6.41068386744327i</v>
      </c>
      <c r="CH189" s="181" t="str">
        <f t="shared" ca="1" si="257"/>
        <v>-3.02878314168884+6.83282528298466i</v>
      </c>
      <c r="CI189" s="181" t="str">
        <f t="shared" ca="1" si="258"/>
        <v>7.33041232529936-1.45810966949405i</v>
      </c>
      <c r="CJ189" s="181" t="str">
        <f t="shared" ca="1" si="259"/>
        <v>-5.41303978506473-5.15364229962454i</v>
      </c>
      <c r="CK189" s="181" t="str">
        <f t="shared" ca="1" si="260"/>
        <v>-1.0966670278788+7.39312857301538i</v>
      </c>
      <c r="CL189" s="181" t="str">
        <f t="shared" ca="1" si="261"/>
        <v>6.67597950088541-3.36040568546875i</v>
      </c>
      <c r="CM189" s="181" t="str">
        <f t="shared" ca="1" si="262"/>
        <v>-6.59150033681799-3.52323033264946i</v>
      </c>
      <c r="CN189" s="181" t="str">
        <f t="shared" ca="1" si="263"/>
        <v>0.91490027446294+7.41781545705746i</v>
      </c>
      <c r="CO189" s="181" t="str">
        <f t="shared" ca="1" si="264"/>
        <v>5.53788619208582-5.01924747254786i</v>
      </c>
      <c r="CP189" s="181" t="str">
        <f t="shared" ca="1" si="265"/>
        <v>-7.29242073954715-1.63756783816598i</v>
      </c>
      <c r="CQ189" s="181" t="str">
        <f t="shared" ca="1" si="266"/>
        <v>2.86018500210559+6.90509742298421i</v>
      </c>
      <c r="CR189" s="181" t="str">
        <f t="shared" ca="1" si="267"/>
        <v>3.99858483318213-6.31445547921741i</v>
      </c>
      <c r="CS189" s="181" t="str">
        <f t="shared" ca="1" si="268"/>
        <v>-7.46502080415508+0.366732955574984i</v>
      </c>
      <c r="CT189" s="181" t="str">
        <f t="shared" ca="1" si="269"/>
        <v>4.59825542309652+5.89211979945557i</v>
      </c>
      <c r="CU189" s="181" t="str">
        <f t="shared" ca="1" si="270"/>
        <v>2.16959452645523-7.15219464625708i</v>
      </c>
      <c r="CV189" s="181" t="str">
        <f t="shared" ca="1" si="271"/>
        <v>-7.09679602387245+2.344464728402i</v>
      </c>
      <c r="CW189" s="181" t="str">
        <f t="shared" ca="1" si="272"/>
        <v>6.00319204027769+4.4522706560495i</v>
      </c>
      <c r="CX189" s="181" t="str">
        <f t="shared" ca="1" si="273"/>
        <v>0.18342172098136-7.47177255672609i</v>
      </c>
      <c r="CY189" s="181" t="str">
        <f t="shared" ca="1" si="274"/>
        <v>-6.2144234991277+4.15234502909649i</v>
      </c>
      <c r="CZ189" s="181" t="str">
        <f t="shared" ca="1" si="275"/>
        <v>6.97321019049438+2.68986399402614i</v>
      </c>
      <c r="DA189" s="181" t="str">
        <f t="shared" ca="1" si="276"/>
        <v>-1.81603959720491-7.25003647222252i</v>
      </c>
      <c r="DB189" s="181" t="str">
        <f t="shared" ca="1" si="277"/>
        <v>-4.88182923847534+5.65939678353976i</v>
      </c>
      <c r="DC189" s="181" t="str">
        <f t="shared" ca="1" si="278"/>
        <v>7.43803412643816+0.732582419331937i</v>
      </c>
      <c r="DD189" s="181" t="str">
        <f t="shared" ca="1" si="279"/>
        <v>-3.68393271761993-6.50305069941964i</v>
      </c>
      <c r="DE189" s="181" t="str">
        <f t="shared" ca="1" si="280"/>
        <v>-3.19555685556356+6.75643730452919i</v>
      </c>
      <c r="DF189" s="181" t="str">
        <f t="shared" ca="1" si="281"/>
        <v>7.36398834476776-1.277773190084i</v>
      </c>
      <c r="DG189" s="181" t="str">
        <f t="shared" ca="1" si="282"/>
        <v>-5.28493276528693-5.28493276528373i</v>
      </c>
      <c r="DH189" s="181" t="str">
        <f t="shared" ca="1" si="283"/>
        <v>-1.27777319007953+7.36398834476854i</v>
      </c>
      <c r="DI189" s="181" t="str">
        <f t="shared" ca="1" si="284"/>
        <v>6.75643730453042-3.19555685556095i</v>
      </c>
      <c r="DJ189" s="181" t="str">
        <f t="shared" ca="1" si="285"/>
        <v>-6.50305069941822-3.68393271762245i</v>
      </c>
      <c r="DK189" s="181" t="str">
        <f t="shared" ca="1" si="286"/>
        <v>0.732582419329054+7.43803412643845i</v>
      </c>
      <c r="DL189" s="181" t="str">
        <f t="shared" ca="1" si="287"/>
        <v>5.65939678354166-4.88182923847314i</v>
      </c>
      <c r="DM189" s="181" t="str">
        <f t="shared" ca="1" si="288"/>
        <v>-7.25003647222362-1.81603959720051i</v>
      </c>
      <c r="DN189" s="181" t="str">
        <f t="shared" ca="1" si="289"/>
        <v>2.68986399403037+6.97321019049275i</v>
      </c>
      <c r="DO189" s="181" t="str">
        <f t="shared" ca="1" si="290"/>
        <v>4.15234502909908-6.21442349912597i</v>
      </c>
      <c r="DP189" s="181" t="str">
        <f t="shared" ca="1" si="291"/>
        <v>-7.47177255672617+0.183421720978252i</v>
      </c>
      <c r="DQ189" s="181" t="str">
        <f t="shared" ca="1" si="292"/>
        <v>4.45227065604701+6.00319204027954i</v>
      </c>
      <c r="DR189" s="181" t="str">
        <f t="shared" ca="1" si="293"/>
        <v>2.34446472840495-7.09679602387148i</v>
      </c>
      <c r="DS189" s="181" t="str">
        <f t="shared" ca="1" si="294"/>
        <v>-7.15219464625577+2.16959452645957i</v>
      </c>
      <c r="DT189" s="181" t="str">
        <f t="shared" ca="1" si="295"/>
        <v>5.89211979945836+4.59825542309294i</v>
      </c>
      <c r="DU189" s="181" t="str">
        <f t="shared" ca="1" si="296"/>
        <v>0.366732955570451-7.46502080415531i</v>
      </c>
      <c r="DV189" s="181" t="str">
        <f t="shared" ca="1" si="297"/>
        <v>-6.31445547921895+3.99858483317968i</v>
      </c>
      <c r="DW189" s="181" t="str">
        <f t="shared" ca="1" si="298"/>
        <v>6.9050974229831+2.86018500210827i</v>
      </c>
      <c r="DX189" s="181" t="str">
        <f t="shared" ca="1" si="299"/>
        <v>-1.63756783816315-7.29242073954778i</v>
      </c>
      <c r="DY189" s="181" t="str">
        <f t="shared" ca="1" si="300"/>
        <v>-5.01924747255+5.53788619208388i</v>
      </c>
      <c r="DZ189" s="181" t="str">
        <f t="shared" ca="1" si="301"/>
        <v>7.41781545705802+0.914900274458441i</v>
      </c>
      <c r="EA189" s="181" t="str">
        <f t="shared" ca="1" si="302"/>
        <v>-3.52323033265346-6.59150033681585i</v>
      </c>
      <c r="EB189" s="181" t="str">
        <f t="shared" ca="1" si="303"/>
        <v>-3.36040568547154+6.67597950088401i</v>
      </c>
      <c r="EC189" s="181" t="str">
        <f t="shared" ca="1" si="304"/>
        <v>7.3931285730158-1.09666702787594i</v>
      </c>
      <c r="ED189" s="181" t="str">
        <f t="shared" ca="1" si="305"/>
        <v>-5.15364229962244-5.41303978506673i</v>
      </c>
      <c r="EE189" s="181" t="str">
        <f t="shared" ca="1" si="306"/>
        <v>-1.45810966949689+7.3304123252988i</v>
      </c>
      <c r="EF189" s="181" t="str">
        <f t="shared" ca="1" si="307"/>
        <v>6.8328252829829-3.0287831416928i</v>
      </c>
      <c r="EG189" s="181" t="str">
        <f t="shared" ca="1" si="308"/>
        <v>-6.41068386744549-3.84241603927099i</v>
      </c>
      <c r="EH189" s="181" t="str">
        <f t="shared" ca="1" si="309"/>
        <v>0.549823283946178+7.45377240218693i</v>
      </c>
      <c r="EI189" s="181" t="str">
        <f t="shared" ca="1" si="310"/>
        <v>5.77749836598869-4.74147037301414i</v>
      </c>
      <c r="EJ189" s="181" t="str">
        <f t="shared" ca="1" si="311"/>
        <v>-7.20328505402374-1.99341744189499i</v>
      </c>
      <c r="EK189" s="181" t="str">
        <f t="shared" ca="1" si="312"/>
        <v>2.5179227124587+7.03712255693032i</v>
      </c>
      <c r="EL189" s="181" t="str">
        <f t="shared" ca="1" si="313"/>
        <v>4.30360400764286-6.11064818268678i</v>
      </c>
      <c r="EM189" s="181" t="str">
        <f t="shared" ca="1" si="314"/>
        <v>-7.47402359289646+3.02524665721567E-12i</v>
      </c>
      <c r="EN189" s="181"/>
      <c r="EO189" s="181"/>
      <c r="EP189" s="181"/>
    </row>
    <row r="190" spans="1:146" ht="16" thickBot="1">
      <c r="A190" s="215">
        <f t="shared" si="181"/>
        <v>1.7578125000000011E-3</v>
      </c>
      <c r="B190" s="214">
        <v>90</v>
      </c>
      <c r="C190" s="188">
        <f t="shared" si="182"/>
        <v>18000</v>
      </c>
      <c r="D190" s="187">
        <f t="shared" si="315"/>
        <v>113097.33552923256</v>
      </c>
      <c r="E190" s="187" t="str">
        <f t="shared" si="316"/>
        <v>113097.335529233i</v>
      </c>
      <c r="F190" s="187" t="e">
        <f t="shared" si="183"/>
        <v>#REF!</v>
      </c>
      <c r="G190" s="187" t="str">
        <f t="shared" si="184"/>
        <v>-4.47844176870016+1.99206448751849i</v>
      </c>
      <c r="H190" s="187" t="e">
        <f t="shared" si="180"/>
        <v>#REF!</v>
      </c>
      <c r="I190" s="187" t="e">
        <f t="shared" si="317"/>
        <v>#REF!</v>
      </c>
      <c r="J190" s="213" t="str">
        <f ca="1">IMPRODUCT(1/N_FFT2,DA100)</f>
        <v>0.0202569563835381+0.000159357941590482i</v>
      </c>
      <c r="K190" s="212" t="e">
        <f t="shared" si="318"/>
        <v>#REF!</v>
      </c>
      <c r="N190" s="204">
        <f t="shared" ca="1" si="185"/>
        <v>22.475025377136603</v>
      </c>
      <c r="O190" s="181">
        <f t="shared" ca="1" si="186"/>
        <v>7.4750253771366024</v>
      </c>
      <c r="P190" s="181" t="str">
        <f t="shared" ca="1" si="187"/>
        <v>-4.45286741822354-6.00399668092508i</v>
      </c>
      <c r="Q190" s="181" t="str">
        <f t="shared" ca="1" si="188"/>
        <v>-2.16988532907099+7.15315329400389i</v>
      </c>
      <c r="R190" s="181" t="str">
        <f t="shared" ca="1" si="189"/>
        <v>7.03806578093544-2.51826020340667i</v>
      </c>
      <c r="S190" s="181" t="str">
        <f t="shared" ca="1" si="190"/>
        <v>-6.21525645227944-4.15290159060324i</v>
      </c>
      <c r="T190" s="181" t="str">
        <f t="shared" ca="1" si="191"/>
        <v>0.3667821107944+7.4660213817024i</v>
      </c>
      <c r="U190" s="181" t="str">
        <f t="shared" ca="1" si="192"/>
        <v>5.77827275567852-4.74210589820805i</v>
      </c>
      <c r="V190" s="181" t="str">
        <f t="shared" ca="1" si="193"/>
        <v>-7.2510082342449-1.81628301091785i</v>
      </c>
      <c r="W190" s="181" t="str">
        <f t="shared" ca="1" si="194"/>
        <v>2.86056836833888+6.90602295093893i</v>
      </c>
      <c r="X190" s="181" t="str">
        <f t="shared" ca="1" si="195"/>
        <v>3.84293105929996-6.4115431264481i</v>
      </c>
      <c r="Y190" s="181" t="str">
        <f t="shared" ca="1" si="196"/>
        <v>-7.43903108681345+0.732680611357578i</v>
      </c>
      <c r="Z190" s="181" t="str">
        <f t="shared" ca="1" si="197"/>
        <v>5.01992022972503+5.53862846524603i</v>
      </c>
      <c r="AA190" s="181" t="str">
        <f t="shared" ca="1" si="198"/>
        <v>1.45830510790417-7.33139486053621i</v>
      </c>
      <c r="AB190" s="181" t="str">
        <f t="shared" ca="1" si="199"/>
        <v>-6.75734290675753+3.19598517351534i</v>
      </c>
      <c r="AC190" s="181" t="str">
        <f t="shared" ca="1" si="200"/>
        <v>6.59238383164025+3.5237025704739i</v>
      </c>
      <c r="AD190" s="181" t="str">
        <f t="shared" ca="1" si="201"/>
        <v>-1.09681402015277-7.39411951445421i</v>
      </c>
      <c r="AE190" s="181" t="str">
        <f t="shared" ca="1" si="202"/>
        <v>-5.28564113371468+5.28564113371497i</v>
      </c>
      <c r="AF190" s="181" t="str">
        <f t="shared" ca="1" si="203"/>
        <v>7.39411951445416+1.09681402015309i</v>
      </c>
      <c r="AG190" s="181" t="str">
        <f t="shared" ca="1" si="204"/>
        <v>-3.52370257047359-6.59238383164042i</v>
      </c>
      <c r="AH190" s="181" t="str">
        <f t="shared" ca="1" si="205"/>
        <v>-3.19598517351566+6.75734290675738i</v>
      </c>
      <c r="AI190" s="181" t="str">
        <f t="shared" ca="1" si="206"/>
        <v>7.33139486053614-1.45830510790456i</v>
      </c>
      <c r="AJ190" s="181" t="str">
        <f t="shared" ca="1" si="207"/>
        <v>-5.53862846524629-5.01992022972474i</v>
      </c>
      <c r="AK190" s="181" t="str">
        <f t="shared" ca="1" si="208"/>
        <v>-0.732680611357929+7.43903108681341i</v>
      </c>
      <c r="AL190" s="181" t="str">
        <f t="shared" ca="1" si="209"/>
        <v>6.41154312644828-3.84293105929966i</v>
      </c>
      <c r="AM190" s="181" t="str">
        <f t="shared" ca="1" si="210"/>
        <v>-6.90602295093908-2.86056836833852i</v>
      </c>
      <c r="AN190" s="181" t="str">
        <f t="shared" ca="1" si="211"/>
        <v>1.81628301091822+7.25100823424481i</v>
      </c>
      <c r="AO190" s="181" t="str">
        <f t="shared" ca="1" si="212"/>
        <v>4.74210589820833-5.77827275567828i</v>
      </c>
      <c r="AP190" s="181" t="str">
        <f t="shared" ca="1" si="213"/>
        <v>-7.46602138170238-0.366782110794765i</v>
      </c>
      <c r="AQ190" s="181" t="str">
        <f t="shared" ca="1" si="214"/>
        <v>4.15290159060349+6.21525645227928i</v>
      </c>
      <c r="AR190" s="181" t="str">
        <f t="shared" ca="1" si="215"/>
        <v>4.15290159060349+6.21525645227928i</v>
      </c>
      <c r="AS190" s="181" t="str">
        <f t="shared" ca="1" si="216"/>
        <v>-7.15315329400388+2.16988532907104i</v>
      </c>
      <c r="AT190" s="181" t="str">
        <f t="shared" ca="1" si="217"/>
        <v>6.00399668092498+4.45286741822368i</v>
      </c>
      <c r="AU190" s="181" t="str">
        <f t="shared" ca="1" si="218"/>
        <v>3.25998284706167E-13-7.4750253771366i</v>
      </c>
      <c r="AV190" s="181" t="str">
        <f t="shared" ca="1" si="219"/>
        <v>-6.00399668092493+4.45286741822376i</v>
      </c>
      <c r="AW190" s="181" t="str">
        <f t="shared" ca="1" si="220"/>
        <v>7.1531532940039+2.16988532907095i</v>
      </c>
      <c r="AX190" s="181" t="str">
        <f t="shared" ca="1" si="221"/>
        <v>-2.51826020340657-7.03806578093548i</v>
      </c>
      <c r="AY190" s="181" t="str">
        <f t="shared" ca="1" si="222"/>
        <v>-4.15290159060346+6.2152564522793i</v>
      </c>
      <c r="AZ190" s="181" t="str">
        <f t="shared" ca="1" si="223"/>
        <v>7.46602138170238-0.366782110794804i</v>
      </c>
      <c r="BA190" s="181" t="str">
        <f t="shared" ca="1" si="224"/>
        <v>-4.74210589820836-5.77827275567826i</v>
      </c>
      <c r="BB190" s="181" t="str">
        <f t="shared" ca="1" si="225"/>
        <v>-1.81628301091818+7.25100823424482i</v>
      </c>
      <c r="BC190" s="181" t="str">
        <f t="shared" ca="1" si="226"/>
        <v>6.90602295093907-2.86056836833855i</v>
      </c>
      <c r="BD190" s="181" t="str">
        <f t="shared" ca="1" si="227"/>
        <v>-6.41154312644792-3.84293105930026i</v>
      </c>
      <c r="BE190" s="181" t="str">
        <f t="shared" ca="1" si="228"/>
        <v>0.732680611357968+7.43903108681341i</v>
      </c>
      <c r="BF190" s="181" t="str">
        <f t="shared" ca="1" si="229"/>
        <v>5.53862846524626-5.01992022972477i</v>
      </c>
      <c r="BG190" s="181" t="str">
        <f t="shared" ca="1" si="230"/>
        <v>-7.33139486053614-1.45830510790452i</v>
      </c>
      <c r="BH190" s="181" t="str">
        <f t="shared" ca="1" si="231"/>
        <v>3.19598517351569+6.75734290675737i</v>
      </c>
      <c r="BI190" s="181" t="str">
        <f t="shared" ca="1" si="232"/>
        <v>3.5237025704729-6.59238383164079i</v>
      </c>
      <c r="BJ190" s="181" t="str">
        <f t="shared" ca="1" si="233"/>
        <v>-7.39411951445437+1.09681402015166i</v>
      </c>
      <c r="BK190" s="181" t="str">
        <f t="shared" ca="1" si="234"/>
        <v>5.28564113371733+5.28564113371231i</v>
      </c>
      <c r="BL190" s="181" t="str">
        <f t="shared" ca="1" si="235"/>
        <v>1.096814020152-7.39411951445432i</v>
      </c>
      <c r="BM190" s="181" t="str">
        <f t="shared" ca="1" si="236"/>
        <v>-6.59238383164095+3.5237025704726i</v>
      </c>
      <c r="BN190" s="181" t="str">
        <f t="shared" ca="1" si="237"/>
        <v>6.75734290675595+3.19598517351869i</v>
      </c>
      <c r="BO190" s="181" t="str">
        <f t="shared" ca="1" si="238"/>
        <v>-1.45830510790564-7.33139486053592i</v>
      </c>
      <c r="BP190" s="181" t="str">
        <f t="shared" ca="1" si="239"/>
        <v>-5.01992022972558+5.53862846524554i</v>
      </c>
      <c r="BQ190" s="181" t="str">
        <f t="shared" ca="1" si="240"/>
        <v>7.43903108681309+0.732680611361266i</v>
      </c>
      <c r="BR190" s="181" t="str">
        <f t="shared" ca="1" si="241"/>
        <v>-3.84293105930125-6.41154312644733i</v>
      </c>
      <c r="BS190" s="181" t="str">
        <f t="shared" ca="1" si="242"/>
        <v>-2.86056836833956+6.90602295093865i</v>
      </c>
      <c r="BT190" s="181" t="str">
        <f t="shared" ca="1" si="243"/>
        <v>7.25100823424562-1.81628301091497i</v>
      </c>
      <c r="BU190" s="181" t="str">
        <f t="shared" ca="1" si="244"/>
        <v>-5.77827275567953-4.74210589820682i</v>
      </c>
      <c r="BV190" s="181" t="str">
        <f t="shared" ca="1" si="245"/>
        <v>-0.366782110795144+7.46602138170236i</v>
      </c>
      <c r="BW190" s="181" t="str">
        <f t="shared" ca="1" si="246"/>
        <v>6.21525645228108-4.15290159060079i</v>
      </c>
      <c r="BX190" s="181" t="str">
        <f t="shared" ca="1" si="247"/>
        <v>-7.03806578093611-2.51826020340479i</v>
      </c>
      <c r="BY190" s="181" t="str">
        <f t="shared" ca="1" si="248"/>
        <v>2.16988532907073+7.15315329400396i</v>
      </c>
      <c r="BZ190" s="181" t="str">
        <f t="shared" ca="1" si="249"/>
        <v>4.45286741822583-6.00399668092339i</v>
      </c>
      <c r="CA190" s="181" t="str">
        <f t="shared" ca="1" si="250"/>
        <v>-7.4750253771366+2.32234542014188E-12i</v>
      </c>
      <c r="CB190" s="181" t="str">
        <f t="shared" ca="1" si="251"/>
        <v>4.45286741822341+6.00399668092518i</v>
      </c>
      <c r="CC190" s="181" t="str">
        <f t="shared" ca="1" si="252"/>
        <v>2.1698853290734-7.15315329400316i</v>
      </c>
      <c r="CD190" s="181" t="str">
        <f t="shared" ca="1" si="253"/>
        <v>-7.03806578093462+2.51826020340896i</v>
      </c>
      <c r="CE190" s="181" t="str">
        <f t="shared" ca="1" si="254"/>
        <v>6.21525645227953+4.15290159060312i</v>
      </c>
      <c r="CF190" s="181" t="str">
        <f t="shared" ca="1" si="255"/>
        <v>-0.366782110792144-7.46602138170251i</v>
      </c>
      <c r="CG190" s="181" t="str">
        <f t="shared" ca="1" si="256"/>
        <v>-5.77827275567658+4.74210589821041i</v>
      </c>
      <c r="CH190" s="181" t="str">
        <f t="shared" ca="1" si="257"/>
        <v>7.2510082342449+1.81628301091788i</v>
      </c>
      <c r="CI190" s="181" t="str">
        <f t="shared" ca="1" si="258"/>
        <v>-2.86056836833688-6.90602295093976i</v>
      </c>
      <c r="CJ190" s="181" t="str">
        <f t="shared" ca="1" si="259"/>
        <v>-3.84293105929744+6.41154312644961i</v>
      </c>
      <c r="CK190" s="181" t="str">
        <f t="shared" ca="1" si="260"/>
        <v>7.43903108681337-0.732680611358383i</v>
      </c>
      <c r="CL190" s="181" t="str">
        <f t="shared" ca="1" si="261"/>
        <v>-5.01992022972335-5.53862846524756i</v>
      </c>
      <c r="CM190" s="181" t="str">
        <f t="shared" ca="1" si="262"/>
        <v>-1.45830510790119+7.3313948605368i</v>
      </c>
      <c r="CN190" s="181" t="str">
        <f t="shared" ca="1" si="263"/>
        <v>6.75734290675723-3.19598517351597i</v>
      </c>
      <c r="CO190" s="181" t="str">
        <f t="shared" ca="1" si="264"/>
        <v>-6.59238383163958-3.52370257047515i</v>
      </c>
      <c r="CP190" s="181" t="str">
        <f t="shared" ca="1" si="265"/>
        <v>1.09681402015638+7.39411951445367i</v>
      </c>
      <c r="CQ190" s="181" t="str">
        <f t="shared" ca="1" si="266"/>
        <v>5.28564113371412-5.28564113371552i</v>
      </c>
      <c r="CR190" s="181" t="str">
        <f t="shared" ca="1" si="267"/>
        <v>-7.39411951445393-1.09681402015463i</v>
      </c>
      <c r="CS190" s="181" t="str">
        <f t="shared" ca="1" si="268"/>
        <v>3.52370257047035+6.59238383164215i</v>
      </c>
      <c r="CT190" s="181" t="str">
        <f t="shared" ca="1" si="269"/>
        <v>3.19598517351438-6.75734290675799i</v>
      </c>
      <c r="CU190" s="181" t="str">
        <f t="shared" ca="1" si="270"/>
        <v>-7.33139486053642+1.45830510790313i</v>
      </c>
      <c r="CV190" s="181" t="str">
        <f t="shared" ca="1" si="271"/>
        <v>5.53862846524375+5.01992022972755i</v>
      </c>
      <c r="CW190" s="181" t="str">
        <f t="shared" ca="1" si="272"/>
        <v>0.732680611356411-7.43903108681356i</v>
      </c>
      <c r="CX190" s="181" t="str">
        <f t="shared" ca="1" si="273"/>
        <v>-6.4115431264487+3.84293105929896i</v>
      </c>
      <c r="CY190" s="181" t="str">
        <f t="shared" ca="1" si="274"/>
        <v>6.90602295093767+2.86056836834192i</v>
      </c>
      <c r="CZ190" s="181" t="str">
        <f t="shared" ca="1" si="275"/>
        <v>-1.8162830109198-7.25100823424441i</v>
      </c>
      <c r="DA190" s="181" t="str">
        <f t="shared" ca="1" si="276"/>
        <v>-4.74210589820888+5.77827275567784i</v>
      </c>
      <c r="DB190" s="181" t="str">
        <f t="shared" ca="1" si="277"/>
        <v>7.46602138170223+0.366782110797804i</v>
      </c>
      <c r="DC190" s="181" t="str">
        <f t="shared" ca="1" si="278"/>
        <v>-4.15290159060476-6.21525645227843i</v>
      </c>
      <c r="DD190" s="181" t="str">
        <f t="shared" ca="1" si="279"/>
        <v>-2.5182602034071+7.03806578093528i</v>
      </c>
      <c r="DE190" s="181" t="str">
        <f t="shared" ca="1" si="280"/>
        <v>7.15315329400474-2.16988532906818i</v>
      </c>
      <c r="DF190" s="181" t="str">
        <f t="shared" ca="1" si="281"/>
        <v>-6.00399668092636-4.45286741822182i</v>
      </c>
      <c r="DG190" s="181" t="str">
        <f t="shared" ca="1" si="282"/>
        <v>-3.40635856356883E-13+7.4750253771366i</v>
      </c>
      <c r="DH190" s="181" t="str">
        <f t="shared" ca="1" si="283"/>
        <v>6.00399668092664-4.45286741822144i</v>
      </c>
      <c r="DI190" s="181" t="str">
        <f t="shared" ca="1" si="284"/>
        <v>-7.15315329400454-2.16988532906883i</v>
      </c>
      <c r="DJ190" s="181" t="str">
        <f t="shared" ca="1" si="285"/>
        <v>2.51826020340666+7.03806578093545i</v>
      </c>
      <c r="DK190" s="181" t="str">
        <f t="shared" ca="1" si="286"/>
        <v>4.15290159060533-6.21525645227805i</v>
      </c>
      <c r="DL190" s="181" t="str">
        <f t="shared" ca="1" si="287"/>
        <v>-7.46602138170226+0.366782110797124i</v>
      </c>
      <c r="DM190" s="181" t="str">
        <f t="shared" ca="1" si="288"/>
        <v>4.74210589820835+5.77827275567827i</v>
      </c>
      <c r="DN190" s="181" t="str">
        <f t="shared" ca="1" si="289"/>
        <v>1.81628301092026-7.2510082342443i</v>
      </c>
      <c r="DO190" s="181" t="str">
        <f t="shared" ca="1" si="290"/>
        <v>-6.90602295093793+2.86056836834129i</v>
      </c>
      <c r="DP190" s="181" t="str">
        <f t="shared" ca="1" si="291"/>
        <v>6.41154312644835+3.84293105929955i</v>
      </c>
      <c r="DQ190" s="181" t="str">
        <f t="shared" ca="1" si="292"/>
        <v>-0.732680611355733-7.43903108681363i</v>
      </c>
      <c r="DR190" s="181" t="str">
        <f t="shared" ca="1" si="293"/>
        <v>-5.53862846524421+5.01992022972704i</v>
      </c>
      <c r="DS190" s="181" t="str">
        <f t="shared" ca="1" si="294"/>
        <v>7.33139486053629+1.4583051079038i</v>
      </c>
      <c r="DT190" s="181" t="str">
        <f t="shared" ca="1" si="295"/>
        <v>-3.19598517351376-6.75734290675828i</v>
      </c>
      <c r="DU190" s="181" t="str">
        <f t="shared" ca="1" si="296"/>
        <v>-3.52370257047095+6.59238383164183i</v>
      </c>
      <c r="DV190" s="181" t="str">
        <f t="shared" ca="1" si="297"/>
        <v>7.39411951445403-1.09681402015395i</v>
      </c>
      <c r="DW190" s="181" t="str">
        <f t="shared" ca="1" si="298"/>
        <v>-5.28564113371364-5.28564113371601i</v>
      </c>
      <c r="DX190" s="181" t="str">
        <f t="shared" ca="1" si="299"/>
        <v>-1.09681402014969+7.39411951445466i</v>
      </c>
      <c r="DY190" s="181" t="str">
        <f t="shared" ca="1" si="300"/>
        <v>6.5923838316399-3.52370257047456i</v>
      </c>
      <c r="DZ190" s="181" t="str">
        <f t="shared" ca="1" si="301"/>
        <v>-6.75734290675694-3.19598517351659i</v>
      </c>
      <c r="EA190" s="181" t="str">
        <f t="shared" ca="1" si="302"/>
        <v>1.45830510790802+7.33139486053545i</v>
      </c>
      <c r="EB190" s="181" t="str">
        <f t="shared" ca="1" si="303"/>
        <v>5.01992022972401-5.53862846524695i</v>
      </c>
      <c r="EC190" s="181" t="str">
        <f t="shared" ca="1" si="304"/>
        <v>-7.43903108681331-0.732680611359061i</v>
      </c>
      <c r="ED190" s="181" t="str">
        <f t="shared" ca="1" si="305"/>
        <v>3.84293105929686+6.41154312644996i</v>
      </c>
      <c r="EE190" s="181" t="str">
        <f t="shared" ca="1" si="306"/>
        <v>2.86056836833751-6.90602295093949i</v>
      </c>
      <c r="EF190" s="181" t="str">
        <f t="shared" ca="1" si="307"/>
        <v>-7.25100823424506+1.81628301091722i</v>
      </c>
      <c r="EG190" s="181" t="str">
        <f t="shared" ca="1" si="308"/>
        <v>5.77827275567629+4.74210589821077i</v>
      </c>
      <c r="EH190" s="181" t="str">
        <f t="shared" ca="1" si="309"/>
        <v>0.366782110792825-7.46602138170248i</v>
      </c>
      <c r="EI190" s="181" t="str">
        <f t="shared" ca="1" si="310"/>
        <v>-6.21525645227979+4.15290159060273i</v>
      </c>
      <c r="EJ190" s="181" t="str">
        <f t="shared" ca="1" si="311"/>
        <v>7.03806578093432+2.51826020340981i</v>
      </c>
      <c r="EK190" s="181" t="str">
        <f t="shared" ca="1" si="312"/>
        <v>-2.16988532907295-7.15315329400329i</v>
      </c>
      <c r="EL190" s="181" t="str">
        <f t="shared" ca="1" si="313"/>
        <v>-4.45286741822413+6.00399668092465i</v>
      </c>
      <c r="EM190" s="181" t="str">
        <f t="shared" ca="1" si="314"/>
        <v>7.4750253771366+3.00361713285565E-12i</v>
      </c>
      <c r="EN190" s="181"/>
      <c r="EO190" s="181"/>
      <c r="EP190" s="181"/>
    </row>
    <row r="191" spans="1:146" ht="16" thickBot="1">
      <c r="A191" s="215">
        <f t="shared" si="181"/>
        <v>1.7773437500000011E-3</v>
      </c>
      <c r="B191" s="214">
        <v>91</v>
      </c>
      <c r="C191" s="188">
        <f t="shared" si="182"/>
        <v>18200</v>
      </c>
      <c r="D191" s="187">
        <f t="shared" si="315"/>
        <v>114353.97259066848</v>
      </c>
      <c r="E191" s="187" t="str">
        <f t="shared" si="316"/>
        <v>114353.972590668i</v>
      </c>
      <c r="F191" s="187" t="e">
        <f t="shared" si="183"/>
        <v>#REF!</v>
      </c>
      <c r="G191" s="187" t="str">
        <f t="shared" si="184"/>
        <v>-4.45184950265067+2.02117110780748i</v>
      </c>
      <c r="H191" s="187" t="e">
        <f t="shared" si="180"/>
        <v>#REF!</v>
      </c>
      <c r="I191" s="187" t="e">
        <f t="shared" si="317"/>
        <v>#REF!</v>
      </c>
      <c r="J191" s="213" t="str">
        <f ca="1">IMPRODUCT(1/N_FFT2,DB100)</f>
        <v>0.0529483357051039+0.00445872902137031i</v>
      </c>
      <c r="K191" s="212" t="e">
        <f t="shared" si="318"/>
        <v>#REF!</v>
      </c>
      <c r="N191" s="204">
        <f t="shared" ca="1" si="185"/>
        <v>22.475945417984377</v>
      </c>
      <c r="O191" s="181">
        <f t="shared" ca="1" si="186"/>
        <v>7.4759454179843754</v>
      </c>
      <c r="P191" s="181" t="str">
        <f t="shared" ca="1" si="187"/>
        <v>-4.59943779060046-5.8936348633995i</v>
      </c>
      <c r="Q191" s="181" t="str">
        <f t="shared" ca="1" si="188"/>
        <v>-1.81650656260881+7.2519007026214i</v>
      </c>
      <c r="R191" s="181" t="str">
        <f t="shared" ca="1" si="189"/>
        <v>6.83458223422843-3.02956194461356i</v>
      </c>
      <c r="S191" s="181" t="str">
        <f t="shared" ca="1" si="190"/>
        <v>-6.59319523522806-3.52413627472713i</v>
      </c>
      <c r="T191" s="181" t="str">
        <f t="shared" ca="1" si="191"/>
        <v>1.27810174892777+7.36588187606001i</v>
      </c>
      <c r="U191" s="181" t="str">
        <f t="shared" ca="1" si="192"/>
        <v>5.02053809139474-5.53931017054796i</v>
      </c>
      <c r="V191" s="181" t="str">
        <f t="shared" ca="1" si="193"/>
        <v>-7.45568902000663-0.549964662168619i</v>
      </c>
      <c r="W191" s="181" t="str">
        <f t="shared" ca="1" si="194"/>
        <v>4.15341273791109+6.21602143828667i</v>
      </c>
      <c r="X191" s="181" t="str">
        <f t="shared" ca="1" si="195"/>
        <v>2.34506756984077-7.09862085095145i</v>
      </c>
      <c r="Y191" s="181" t="str">
        <f t="shared" ca="1" si="196"/>
        <v>-7.03893203993548+2.51857015583274i</v>
      </c>
      <c r="Z191" s="181" t="str">
        <f t="shared" ca="1" si="197"/>
        <v>6.3160791399962+3.99961300502767i</v>
      </c>
      <c r="AA191" s="181" t="str">
        <f t="shared" ca="1" si="198"/>
        <v>-0.732770791130528-7.43994669741306i</v>
      </c>
      <c r="AB191" s="181" t="str">
        <f t="shared" ca="1" si="199"/>
        <v>-5.41443166127966+5.15496747594144i</v>
      </c>
      <c r="AC191" s="181" t="str">
        <f t="shared" ca="1" si="200"/>
        <v>7.39502959724897+1.0969490181833i</v>
      </c>
      <c r="AD191" s="181" t="str">
        <f t="shared" ca="1" si="201"/>
        <v>-3.68487998173302-6.50472285442699i</v>
      </c>
      <c r="AE191" s="181" t="str">
        <f t="shared" ca="1" si="202"/>
        <v>-2.86092045272829+6.90687295784732i</v>
      </c>
      <c r="AF191" s="181" t="str">
        <f t="shared" ca="1" si="203"/>
        <v>7.20513726304641-1.99393001716249i</v>
      </c>
      <c r="AG191" s="181" t="str">
        <f t="shared" ca="1" si="204"/>
        <v>-6.00473566466333-4.45341548591661i</v>
      </c>
      <c r="AH191" s="181" t="str">
        <f t="shared" ca="1" si="205"/>
        <v>0.183468884927726+7.47369380299628i</v>
      </c>
      <c r="AI191" s="181" t="str">
        <f t="shared" ca="1" si="206"/>
        <v>5.77898395687104-4.74268956594343i</v>
      </c>
      <c r="AJ191" s="181" t="str">
        <f t="shared" ca="1" si="207"/>
        <v>-7.29429586837919-1.63798891242518i</v>
      </c>
      <c r="AK191" s="181" t="str">
        <f t="shared" ca="1" si="208"/>
        <v>3.19637854166629+6.758174613833i</v>
      </c>
      <c r="AL191" s="181" t="str">
        <f t="shared" ca="1" si="209"/>
        <v>3.3612697598056-6.67769612175472i</v>
      </c>
      <c r="AM191" s="181" t="str">
        <f t="shared" ca="1" si="210"/>
        <v>-7.33229722305712+1.45848459896921i</v>
      </c>
      <c r="AN191" s="181" t="str">
        <f t="shared" ca="1" si="211"/>
        <v>5.66085200649718+4.88308452243235i</v>
      </c>
      <c r="AO191" s="181" t="str">
        <f t="shared" ca="1" si="212"/>
        <v>0.366827255059464-7.46694031432066i</v>
      </c>
      <c r="AP191" s="181" t="str">
        <f t="shared" ca="1" si="213"/>
        <v>-6.11221943769431+4.30471061026794i</v>
      </c>
      <c r="AQ191" s="181" t="str">
        <f t="shared" ca="1" si="214"/>
        <v>7.15403371820159+2.17015240283171i</v>
      </c>
      <c r="AR191" s="181" t="str">
        <f t="shared" ca="1" si="215"/>
        <v>7.15403371820159+2.17015240283171i</v>
      </c>
      <c r="AS191" s="181" t="str">
        <f t="shared" ca="1" si="216"/>
        <v>-3.84340405482453+6.41233227180563i</v>
      </c>
      <c r="AT191" s="181" t="str">
        <f t="shared" ca="1" si="217"/>
        <v>7.41972282912649-0.915135526367975i</v>
      </c>
      <c r="AU191" s="181" t="str">
        <f t="shared" ca="1" si="218"/>
        <v>-5.28629170083731-5.28629170083719i</v>
      </c>
      <c r="AV191" s="181" t="str">
        <f t="shared" ca="1" si="219"/>
        <v>-0.915135526367923+7.41972282912649i</v>
      </c>
      <c r="AW191" s="181" t="str">
        <f t="shared" ca="1" si="220"/>
        <v>6.4123322718056-3.84340405482458i</v>
      </c>
      <c r="AX191" s="181" t="str">
        <f t="shared" ca="1" si="221"/>
        <v>-6.97500323946104-2.69055564933894i</v>
      </c>
      <c r="AY191" s="181" t="str">
        <f t="shared" ca="1" si="222"/>
        <v>2.17015240283176+7.15403371820158i</v>
      </c>
      <c r="AZ191" s="181" t="str">
        <f t="shared" ca="1" si="223"/>
        <v>4.30471061026791-6.11221943769434i</v>
      </c>
      <c r="BA191" s="181" t="str">
        <f t="shared" ca="1" si="224"/>
        <v>-7.46694031432065+0.366827255059516i</v>
      </c>
      <c r="BB191" s="181" t="str">
        <f t="shared" ca="1" si="225"/>
        <v>4.88308452243183+5.66085200649764i</v>
      </c>
      <c r="BC191" s="181" t="str">
        <f t="shared" ca="1" si="226"/>
        <v>1.45848459896989-7.33229722305699i</v>
      </c>
      <c r="BD191" s="181" t="str">
        <f t="shared" ca="1" si="227"/>
        <v>-6.67769612175503+3.36126975980497i</v>
      </c>
      <c r="BE191" s="181" t="str">
        <f t="shared" ca="1" si="228"/>
        <v>6.75817461383305+3.19637854166619i</v>
      </c>
      <c r="BF191" s="181" t="str">
        <f t="shared" ca="1" si="229"/>
        <v>-1.63798891242529-7.29429586837917i</v>
      </c>
      <c r="BG191" s="181" t="str">
        <f t="shared" ca="1" si="230"/>
        <v>-4.74268956594334+5.77898395687111i</v>
      </c>
      <c r="BH191" s="181" t="str">
        <f t="shared" ca="1" si="231"/>
        <v>7.47369380299624+0.183468884929215i</v>
      </c>
      <c r="BI191" s="181" t="str">
        <f t="shared" ca="1" si="232"/>
        <v>-4.45341548591849-6.00473566466194i</v>
      </c>
      <c r="BJ191" s="181" t="str">
        <f t="shared" ca="1" si="233"/>
        <v>-1.99393001716392+7.20513726304602i</v>
      </c>
      <c r="BK191" s="181" t="str">
        <f t="shared" ca="1" si="234"/>
        <v>6.90687295784644-2.8609204527304i</v>
      </c>
      <c r="BL191" s="181" t="str">
        <f t="shared" ca="1" si="235"/>
        <v>-6.50472285442628-3.68487998173427i</v>
      </c>
      <c r="BM191" s="181" t="str">
        <f t="shared" ca="1" si="236"/>
        <v>1.09694901818556+7.39502959724864i</v>
      </c>
      <c r="BN191" s="181" t="str">
        <f t="shared" ca="1" si="237"/>
        <v>5.15496747594248-5.41443166127867i</v>
      </c>
      <c r="BO191" s="181" t="str">
        <f t="shared" ca="1" si="238"/>
        <v>-7.43994669741328-0.732770791128256i</v>
      </c>
      <c r="BP191" s="181" t="str">
        <f t="shared" ca="1" si="239"/>
        <v>3.99961300502648+6.31607913999695i</v>
      </c>
      <c r="BQ191" s="181" t="str">
        <f t="shared" ca="1" si="240"/>
        <v>2.51857015583057-7.03893203993626i</v>
      </c>
      <c r="BR191" s="181" t="str">
        <f t="shared" ca="1" si="241"/>
        <v>-7.09862085095189+2.34506756983943i</v>
      </c>
      <c r="BS191" s="181" t="str">
        <f t="shared" ca="1" si="242"/>
        <v>6.21602143828795+4.15341273790917i</v>
      </c>
      <c r="BT191" s="181" t="str">
        <f t="shared" ca="1" si="243"/>
        <v>-0.549964662167981-7.45568902000667i</v>
      </c>
      <c r="BU191" s="181" t="str">
        <f t="shared" ca="1" si="244"/>
        <v>-5.5393101705459+5.02053809139702i</v>
      </c>
      <c r="BV191" s="181" t="str">
        <f t="shared" ca="1" si="245"/>
        <v>7.3658818760599+1.27810174892838i</v>
      </c>
      <c r="BW191" s="181" t="str">
        <f t="shared" ca="1" si="246"/>
        <v>-3.52413627472967-6.5931952352267i</v>
      </c>
      <c r="BX191" s="181" t="str">
        <f t="shared" ca="1" si="247"/>
        <v>-3.02956194461426+6.83458223422812i</v>
      </c>
      <c r="BY191" s="181" t="str">
        <f t="shared" ca="1" si="248"/>
        <v>7.25190070262066-1.81650656261176i</v>
      </c>
      <c r="BZ191" s="181" t="str">
        <f t="shared" ca="1" si="249"/>
        <v>-5.89363486339908-4.59943779060099i</v>
      </c>
      <c r="CA191" s="181" t="str">
        <f t="shared" ca="1" si="250"/>
        <v>3.13225024258682E-12+7.47594541798438i</v>
      </c>
      <c r="CB191" s="181" t="str">
        <f t="shared" ca="1" si="251"/>
        <v>5.89363486339993-4.59943779059989i</v>
      </c>
      <c r="CC191" s="181" t="str">
        <f t="shared" ca="1" si="252"/>
        <v>-7.25190070262218-1.81650656260568i</v>
      </c>
      <c r="CD191" s="181" t="str">
        <f t="shared" ca="1" si="253"/>
        <v>3.029561944613+6.83458223422868i</v>
      </c>
      <c r="CE191" s="181" t="str">
        <f t="shared" ca="1" si="254"/>
        <v>3.52413627472433-6.59319523522955i</v>
      </c>
      <c r="CF191" s="181" t="str">
        <f t="shared" ca="1" si="255"/>
        <v>-7.36588187606014+1.27810174892702i</v>
      </c>
      <c r="CG191" s="181" t="str">
        <f t="shared" ca="1" si="256"/>
        <v>5.53931017054996+5.02053809139253i</v>
      </c>
      <c r="CH191" s="181" t="str">
        <f t="shared" ca="1" si="257"/>
        <v>0.549964662169363-7.45568902000657i</v>
      </c>
      <c r="CI191" s="181" t="str">
        <f t="shared" ca="1" si="258"/>
        <v>-6.21602143828459+4.1534127379142i</v>
      </c>
      <c r="CJ191" s="181" t="str">
        <f t="shared" ca="1" si="259"/>
        <v>7.09862085095146+2.34506756984074i</v>
      </c>
      <c r="CK191" s="181" t="str">
        <f t="shared" ca="1" si="260"/>
        <v>-2.51857015583627-7.03893203993421i</v>
      </c>
      <c r="CL191" s="181" t="str">
        <f t="shared" ca="1" si="261"/>
        <v>-3.99961300502765+6.31607913999621i</v>
      </c>
      <c r="CM191" s="181" t="str">
        <f t="shared" ca="1" si="262"/>
        <v>7.43994669741269-0.73277079113428i</v>
      </c>
      <c r="CN191" s="181" t="str">
        <f t="shared" ca="1" si="263"/>
        <v>-5.15496747594147-5.41443166127962i</v>
      </c>
      <c r="CO191" s="181" t="str">
        <f t="shared" ca="1" si="264"/>
        <v>-1.09694901818693+7.39502959724843i</v>
      </c>
      <c r="CP191" s="181" t="str">
        <f t="shared" ca="1" si="265"/>
        <v>6.50472285442696-3.68487998173307i</v>
      </c>
      <c r="CQ191" s="181" t="str">
        <f t="shared" ca="1" si="266"/>
        <v>-6.90687295784591-2.86092045273168i</v>
      </c>
      <c r="CR191" s="181" t="str">
        <f t="shared" ca="1" si="267"/>
        <v>1.99393001716258+7.20513726304639i</v>
      </c>
      <c r="CS191" s="181" t="str">
        <f t="shared" ca="1" si="268"/>
        <v>4.45341548591951-6.00473566466118i</v>
      </c>
      <c r="CT191" s="181" t="str">
        <f t="shared" ca="1" si="269"/>
        <v>-7.47369380299627+0.183468884927831i</v>
      </c>
      <c r="CU191" s="181" t="str">
        <f t="shared" ca="1" si="270"/>
        <v>4.74268956594063+5.77898395687334i</v>
      </c>
      <c r="CV191" s="181" t="str">
        <f t="shared" ca="1" si="271"/>
        <v>1.63798891242509-7.29429586837921i</v>
      </c>
      <c r="CW191" s="181" t="str">
        <f t="shared" ca="1" si="272"/>
        <v>-6.75817461383455+3.19637854166302i</v>
      </c>
      <c r="CX191" s="181" t="str">
        <f t="shared" ca="1" si="273"/>
        <v>6.67769612175512+3.36126975980479i</v>
      </c>
      <c r="CY191" s="181" t="str">
        <f t="shared" ca="1" si="274"/>
        <v>-1.45848459896645-7.33229722305767i</v>
      </c>
      <c r="CZ191" s="181" t="str">
        <f t="shared" ca="1" si="275"/>
        <v>-4.88308452243167+5.66085200649777i</v>
      </c>
      <c r="DA191" s="181" t="str">
        <f t="shared" ca="1" si="276"/>
        <v>7.46694031432051+0.366827255062491i</v>
      </c>
      <c r="DB191" s="181" t="str">
        <f t="shared" ca="1" si="277"/>
        <v>-4.30471061026851-6.11221943769391i</v>
      </c>
      <c r="DC191" s="181" t="str">
        <f t="shared" ca="1" si="278"/>
        <v>-2.17015240283461+7.15403371820072i</v>
      </c>
      <c r="DD191" s="181" t="str">
        <f t="shared" ca="1" si="279"/>
        <v>6.97500323946077-2.69055564933962i</v>
      </c>
      <c r="DE191" s="181" t="str">
        <f t="shared" ca="1" si="280"/>
        <v>-6.41233227180407-3.84340405482714i</v>
      </c>
      <c r="DF191" s="181" t="str">
        <f t="shared" ca="1" si="281"/>
        <v>0.915135526368663+7.4197228291264i</v>
      </c>
      <c r="DG191" s="181" t="str">
        <f t="shared" ca="1" si="282"/>
        <v>5.28629170083934-5.28629170083516i</v>
      </c>
      <c r="DH191" s="181" t="str">
        <f t="shared" ca="1" si="283"/>
        <v>-7.4197228291266-0.915135526367138i</v>
      </c>
      <c r="DI191" s="181" t="str">
        <f t="shared" ca="1" si="284"/>
        <v>3.84340405482207+6.4123322718071i</v>
      </c>
      <c r="DJ191" s="181" t="str">
        <f t="shared" ca="1" si="285"/>
        <v>2.6905556493382-6.97500323946132i</v>
      </c>
      <c r="DK191" s="181" t="str">
        <f t="shared" ca="1" si="286"/>
        <v>-7.15403371820243+2.17015240282896i</v>
      </c>
      <c r="DL191" s="181" t="str">
        <f t="shared" ca="1" si="287"/>
        <v>6.11221943769479+4.30471061026726i</v>
      </c>
      <c r="DM191" s="181" t="str">
        <f t="shared" ca="1" si="288"/>
        <v>-0.366827255056596-7.4669403143208i</v>
      </c>
      <c r="DN191" s="181" t="str">
        <f t="shared" ca="1" si="289"/>
        <v>-5.66085200649663+4.88308452243299i</v>
      </c>
      <c r="DO191" s="181" t="str">
        <f t="shared" ca="1" si="290"/>
        <v>7.33229722305656+1.45848459897203i</v>
      </c>
      <c r="DP191" s="181" t="str">
        <f t="shared" ca="1" si="291"/>
        <v>-3.36126975980635-6.67769612175434i</v>
      </c>
      <c r="DQ191" s="181" t="str">
        <f t="shared" ca="1" si="292"/>
        <v>-3.19637854166817+6.75817461383211i</v>
      </c>
      <c r="DR191" s="181" t="str">
        <f t="shared" ca="1" si="293"/>
        <v>7.29429586837883-1.63798891242679i</v>
      </c>
      <c r="DS191" s="181" t="str">
        <f t="shared" ca="1" si="294"/>
        <v>-5.77898395686973-4.74268956594503i</v>
      </c>
      <c r="DT191" s="181" t="str">
        <f t="shared" ca="1" si="295"/>
        <v>-0.183468884926084+7.47369380299632i</v>
      </c>
      <c r="DU191" s="181" t="str">
        <f t="shared" ca="1" si="296"/>
        <v>6.00473566466456-4.45341548591494i</v>
      </c>
      <c r="DV191" s="181" t="str">
        <f t="shared" ca="1" si="297"/>
        <v>-7.20513726304685-1.9939300171609i</v>
      </c>
      <c r="DW191" s="181" t="str">
        <f t="shared" ca="1" si="298"/>
        <v>2.86092045272642+6.90687295784809i</v>
      </c>
      <c r="DX191" s="181" t="str">
        <f t="shared" ca="1" si="299"/>
        <v>3.68487998173155-6.50472285442782i</v>
      </c>
      <c r="DY191" s="181" t="str">
        <f t="shared" ca="1" si="300"/>
        <v>-7.39502959724926+1.09694901818131i</v>
      </c>
      <c r="DZ191" s="181" t="str">
        <f t="shared" ca="1" si="301"/>
        <v>5.41443166128083+5.1549674759402i</v>
      </c>
      <c r="EA191" s="181" t="str">
        <f t="shared" ca="1" si="302"/>
        <v>0.732770791132752-7.43994669741284i</v>
      </c>
      <c r="EB191" s="181" t="str">
        <f t="shared" ca="1" si="303"/>
        <v>-6.31607913999539+3.99961300502895i</v>
      </c>
      <c r="EC191" s="181" t="str">
        <f t="shared" ca="1" si="304"/>
        <v>7.0389320399348+2.51857015583462i</v>
      </c>
      <c r="ED191" s="181" t="str">
        <f t="shared" ca="1" si="305"/>
        <v>-2.3450675698424-7.09862085095091i</v>
      </c>
      <c r="EE191" s="181" t="str">
        <f t="shared" ca="1" si="306"/>
        <v>-4.15341273791293+6.21602143828544i</v>
      </c>
      <c r="EF191" s="181" t="str">
        <f t="shared" ca="1" si="307"/>
        <v>7.45568902000646-0.549964662170893i</v>
      </c>
      <c r="EG191" s="181" t="str">
        <f t="shared" ca="1" si="308"/>
        <v>-5.02053809139383-5.53931017054878i</v>
      </c>
      <c r="EH191" s="181" t="str">
        <f t="shared" ca="1" si="309"/>
        <v>-1.27810174892529+7.36588187606044i</v>
      </c>
      <c r="EI191" s="181" t="str">
        <f t="shared" ca="1" si="310"/>
        <v>6.59319523522883-3.52413627472569i</v>
      </c>
      <c r="EJ191" s="181" t="str">
        <f t="shared" ca="1" si="311"/>
        <v>-6.8345822342293-3.02956194461159i</v>
      </c>
      <c r="EK191" s="181" t="str">
        <f t="shared" ca="1" si="312"/>
        <v>1.81650656260758+7.25190070262171i</v>
      </c>
      <c r="EL191" s="181" t="str">
        <f t="shared" ca="1" si="313"/>
        <v>4.59943779059851-5.89363486340101i</v>
      </c>
      <c r="EM191" s="181" t="str">
        <f t="shared" ca="1" si="314"/>
        <v>-7.47594541798438-1.3847488567768E-12i</v>
      </c>
      <c r="EN191" s="181"/>
      <c r="EO191" s="181"/>
      <c r="EP191" s="181"/>
    </row>
    <row r="192" spans="1:146" ht="16" thickBot="1">
      <c r="A192" s="215">
        <f t="shared" si="181"/>
        <v>1.7968750000000012E-3</v>
      </c>
      <c r="B192" s="214">
        <v>92</v>
      </c>
      <c r="C192" s="188">
        <f t="shared" si="182"/>
        <v>18400</v>
      </c>
      <c r="D192" s="187">
        <f t="shared" si="315"/>
        <v>115610.60965210438</v>
      </c>
      <c r="E192" s="187" t="str">
        <f t="shared" si="316"/>
        <v>115610.609652104i</v>
      </c>
      <c r="F192" s="187" t="e">
        <f t="shared" si="183"/>
        <v>#REF!</v>
      </c>
      <c r="G192" s="187" t="str">
        <f t="shared" si="184"/>
        <v>-4.42500205477097+2.04955660144069i</v>
      </c>
      <c r="H192" s="187" t="e">
        <f t="shared" si="180"/>
        <v>#REF!</v>
      </c>
      <c r="I192" s="187" t="e">
        <f t="shared" si="317"/>
        <v>#REF!</v>
      </c>
      <c r="J192" s="213" t="str">
        <f ca="1">IMPRODUCT(1/N_FFT2,DC100)</f>
        <v>0.0381625901283874-0.000150975625474652i</v>
      </c>
      <c r="K192" s="212" t="e">
        <f t="shared" si="318"/>
        <v>#REF!</v>
      </c>
      <c r="N192" s="204">
        <f t="shared" ca="1" si="185"/>
        <v>22.476792320365689</v>
      </c>
      <c r="O192" s="181">
        <f t="shared" ca="1" si="186"/>
        <v>7.4767923203656883</v>
      </c>
      <c r="P192" s="181" t="str">
        <f t="shared" ca="1" si="187"/>
        <v>-4.74322683512629-5.77963862126493i</v>
      </c>
      <c r="Q192" s="181" t="str">
        <f t="shared" ca="1" si="188"/>
        <v>-1.45864982142784+7.33312785244659i</v>
      </c>
      <c r="R192" s="181" t="str">
        <f t="shared" ca="1" si="189"/>
        <v>6.59394213644699-3.52453550174605i</v>
      </c>
      <c r="S192" s="181" t="str">
        <f t="shared" ca="1" si="190"/>
        <v>-6.90765539362341-2.86124454823852i</v>
      </c>
      <c r="T192" s="181" t="str">
        <f t="shared" ca="1" si="191"/>
        <v>2.17039824561586+7.15484415325078i</v>
      </c>
      <c r="U192" s="181" t="str">
        <f t="shared" ca="1" si="192"/>
        <v>4.15388325166463-6.21672561188118i</v>
      </c>
      <c r="V192" s="181" t="str">
        <f t="shared" ca="1" si="193"/>
        <v>-7.44078952172794+0.732853802079914i</v>
      </c>
      <c r="W192" s="181" t="str">
        <f t="shared" ca="1" si="194"/>
        <v>5.28689055125402+5.28689055125414i</v>
      </c>
      <c r="X192" s="181" t="str">
        <f t="shared" ca="1" si="195"/>
        <v>0.73285380208007-7.44078952172792i</v>
      </c>
      <c r="Y192" s="181" t="str">
        <f t="shared" ca="1" si="196"/>
        <v>-6.21672561188127+4.1538832516645i</v>
      </c>
      <c r="Z192" s="181" t="str">
        <f t="shared" ca="1" si="197"/>
        <v>7.15484415325074+2.17039824561602i</v>
      </c>
      <c r="AA192" s="181" t="str">
        <f t="shared" ca="1" si="198"/>
        <v>-2.86124454823873-6.90765539362333i</v>
      </c>
      <c r="AB192" s="181" t="str">
        <f t="shared" ca="1" si="199"/>
        <v>-3.52453550174626+6.59394213644687i</v>
      </c>
      <c r="AC192" s="181" t="str">
        <f t="shared" ca="1" si="200"/>
        <v>7.33312785244657-1.45864982142789i</v>
      </c>
      <c r="AD192" s="181" t="str">
        <f t="shared" ca="1" si="201"/>
        <v>-5.77963862126512-4.74322683512606i</v>
      </c>
      <c r="AE192" s="181" t="str">
        <f t="shared" ca="1" si="202"/>
        <v>-1.83188759526218E-13+7.47679232036569i</v>
      </c>
      <c r="AF192" s="181" t="str">
        <f t="shared" ca="1" si="203"/>
        <v>5.77963862126484-4.74322683512639i</v>
      </c>
      <c r="AG192" s="181" t="str">
        <f t="shared" ca="1" si="204"/>
        <v>-7.33312785244651-1.4586498214282i</v>
      </c>
      <c r="AH192" s="181" t="str">
        <f t="shared" ca="1" si="205"/>
        <v>3.52453550174596+6.59394213644703i</v>
      </c>
      <c r="AI192" s="181" t="str">
        <f t="shared" ca="1" si="206"/>
        <v>2.86124454823833-6.90765539362349i</v>
      </c>
      <c r="AJ192" s="181" t="str">
        <f t="shared" ca="1" si="207"/>
        <v>-7.15484415325083+2.17039824561572i</v>
      </c>
      <c r="AK192" s="181" t="str">
        <f t="shared" ca="1" si="208"/>
        <v>6.21672561188107+4.15388325166478i</v>
      </c>
      <c r="AL192" s="181" t="str">
        <f t="shared" ca="1" si="209"/>
        <v>-0.732853802080498-7.44078952172789i</v>
      </c>
      <c r="AM192" s="181" t="str">
        <f t="shared" ca="1" si="210"/>
        <v>-5.28689055125428+5.28689055125389i</v>
      </c>
      <c r="AN192" s="181" t="str">
        <f t="shared" ca="1" si="211"/>
        <v>7.44078952172791+0.732853802080252i</v>
      </c>
      <c r="AO192" s="181" t="str">
        <f t="shared" ca="1" si="212"/>
        <v>-4.15388325166499-6.21672561188094i</v>
      </c>
      <c r="AP192" s="181" t="str">
        <f t="shared" ca="1" si="213"/>
        <v>-2.1703982456162+7.15484415325068i</v>
      </c>
      <c r="AQ192" s="181" t="str">
        <f t="shared" ca="1" si="214"/>
        <v>6.9076553936234-2.86124454823855i</v>
      </c>
      <c r="AR192" s="181" t="str">
        <f t="shared" ca="1" si="215"/>
        <v>6.9076553936234-2.86124454823855i</v>
      </c>
      <c r="AS192" s="181" t="str">
        <f t="shared" ca="1" si="216"/>
        <v>1.45864982142777+7.3331278524466i</v>
      </c>
      <c r="AT192" s="181" t="str">
        <f t="shared" ca="1" si="217"/>
        <v>4.74322683512616-5.77963862126504i</v>
      </c>
      <c r="AU192" s="181" t="str">
        <f t="shared" ca="1" si="218"/>
        <v>-7.47679232036569-3.66377519052436E-13i</v>
      </c>
      <c r="AV192" s="181" t="str">
        <f t="shared" ca="1" si="219"/>
        <v>4.74322683512625+5.77963862126496i</v>
      </c>
      <c r="AW192" s="181" t="str">
        <f t="shared" ca="1" si="220"/>
        <v>1.45864982142765-7.33312785244662i</v>
      </c>
      <c r="AX192" s="181" t="str">
        <f t="shared" ca="1" si="221"/>
        <v>-6.5939421364471+3.52453550174584i</v>
      </c>
      <c r="AY192" s="181" t="str">
        <f t="shared" ca="1" si="222"/>
        <v>6.90765539362345+2.86124454823845i</v>
      </c>
      <c r="AZ192" s="181" t="str">
        <f t="shared" ca="1" si="223"/>
        <v>-2.17039824561621-7.15484415325068i</v>
      </c>
      <c r="BA192" s="181" t="str">
        <f t="shared" ca="1" si="224"/>
        <v>-4.15388325166493+6.21672561188098i</v>
      </c>
      <c r="BB192" s="181" t="str">
        <f t="shared" ca="1" si="225"/>
        <v>7.4407895217279-0.732853802080316i</v>
      </c>
      <c r="BC192" s="181" t="str">
        <f t="shared" ca="1" si="226"/>
        <v>-5.28689055125432-5.28689055125384i</v>
      </c>
      <c r="BD192" s="181" t="str">
        <f t="shared" ca="1" si="227"/>
        <v>-0.732853802080381+7.44078952172789i</v>
      </c>
      <c r="BE192" s="181" t="str">
        <f t="shared" ca="1" si="228"/>
        <v>6.21672561188102-4.15388325166488i</v>
      </c>
      <c r="BF192" s="181" t="str">
        <f t="shared" ca="1" si="229"/>
        <v>-7.15484415325063-2.17039824561638i</v>
      </c>
      <c r="BG192" s="181" t="str">
        <f t="shared" ca="1" si="230"/>
        <v>2.86124454823839+6.90765539362347i</v>
      </c>
      <c r="BH192" s="181" t="str">
        <f t="shared" ca="1" si="231"/>
        <v>3.52453550174525-6.59394213644741i</v>
      </c>
      <c r="BI192" s="181" t="str">
        <f t="shared" ca="1" si="232"/>
        <v>-7.33312785244591+1.45864982143123i</v>
      </c>
      <c r="BJ192" s="181" t="str">
        <f t="shared" ca="1" si="233"/>
        <v>5.77963862126398+4.74322683512745i</v>
      </c>
      <c r="BK192" s="181" t="str">
        <f t="shared" ca="1" si="234"/>
        <v>-1.04420786242817E-12-7.47679232036569i</v>
      </c>
      <c r="BL192" s="181" t="str">
        <f t="shared" ca="1" si="235"/>
        <v>-5.77963862126272+4.74322683512899i</v>
      </c>
      <c r="BM192" s="181" t="str">
        <f t="shared" ca="1" si="236"/>
        <v>7.33312785244629+1.45864982142929i</v>
      </c>
      <c r="BN192" s="181" t="str">
        <f t="shared" ca="1" si="237"/>
        <v>-3.52453550174699-6.59394213644648i</v>
      </c>
      <c r="BO192" s="181" t="str">
        <f t="shared" ca="1" si="238"/>
        <v>-2.86124454823518+6.9076553936248i</v>
      </c>
      <c r="BP192" s="181" t="str">
        <f t="shared" ca="1" si="239"/>
        <v>7.15484415325113-2.17039824561471i</v>
      </c>
      <c r="BQ192" s="181" t="str">
        <f t="shared" ca="1" si="240"/>
        <v>-6.2167256118817-4.15388325166385i</v>
      </c>
      <c r="BR192" s="181" t="str">
        <f t="shared" ca="1" si="241"/>
        <v>0.732853802083835+7.44078952172756i</v>
      </c>
      <c r="BS192" s="181" t="str">
        <f t="shared" ca="1" si="242"/>
        <v>5.28689055125502-5.28689055125314i</v>
      </c>
      <c r="BT192" s="181" t="str">
        <f t="shared" ca="1" si="243"/>
        <v>-7.44078952172801-0.732853802079189i</v>
      </c>
      <c r="BU192" s="181" t="str">
        <f t="shared" ca="1" si="244"/>
        <v>4.15388325166782+6.21672561187905i</v>
      </c>
      <c r="BV192" s="181" t="str">
        <f t="shared" ca="1" si="245"/>
        <v>2.17039824561726-7.15484415325036i</v>
      </c>
      <c r="BW192" s="181" t="str">
        <f t="shared" ca="1" si="246"/>
        <v>-6.90765539362293+2.86124454823969i</v>
      </c>
      <c r="BX192" s="181" t="str">
        <f t="shared" ca="1" si="247"/>
        <v>6.59394213644522+3.52453550174934i</v>
      </c>
      <c r="BY192" s="181" t="str">
        <f t="shared" ca="1" si="248"/>
        <v>-1.45864982142658-7.33312785244684i</v>
      </c>
      <c r="BZ192" s="181" t="str">
        <f t="shared" ca="1" si="249"/>
        <v>-4.74322683512529+5.77963862126575i</v>
      </c>
      <c r="CA192" s="181" t="str">
        <f t="shared" ca="1" si="250"/>
        <v>7.47679232036569+3.70780010131761E-12i</v>
      </c>
      <c r="CB192" s="181" t="str">
        <f t="shared" ca="1" si="251"/>
        <v>-4.74322683512548-5.7796386212656i</v>
      </c>
      <c r="CC192" s="181" t="str">
        <f t="shared" ca="1" si="252"/>
        <v>-1.45864982142655+7.33312785244684i</v>
      </c>
      <c r="CD192" s="181" t="str">
        <f t="shared" ca="1" si="253"/>
        <v>6.59394213644872-3.52453550174281i</v>
      </c>
      <c r="CE192" s="181" t="str">
        <f t="shared" ca="1" si="254"/>
        <v>-6.90765539362302-2.86124454823947i</v>
      </c>
      <c r="CF192" s="181" t="str">
        <f t="shared" ca="1" si="255"/>
        <v>2.17039824561728+7.15484415325035i</v>
      </c>
      <c r="CG192" s="181" t="str">
        <f t="shared" ca="1" si="256"/>
        <v>4.15388325166762-6.21672561187918i</v>
      </c>
      <c r="CH192" s="181" t="str">
        <f t="shared" ca="1" si="257"/>
        <v>-7.44078952172801+0.732853802079211i</v>
      </c>
      <c r="CI192" s="181" t="str">
        <f t="shared" ca="1" si="258"/>
        <v>5.28689055125519+5.28689055125297i</v>
      </c>
      <c r="CJ192" s="181" t="str">
        <f t="shared" ca="1" si="259"/>
        <v>0.732853802083707-7.44078952172757i</v>
      </c>
      <c r="CK192" s="181" t="str">
        <f t="shared" ca="1" si="260"/>
        <v>-6.21672561188169+4.15388325166387i</v>
      </c>
      <c r="CL192" s="181" t="str">
        <f t="shared" ca="1" si="261"/>
        <v>7.1548441532512+2.17039824561448i</v>
      </c>
      <c r="CM192" s="181" t="str">
        <f t="shared" ca="1" si="262"/>
        <v>-2.8612445482353-6.90765539362475i</v>
      </c>
      <c r="CN192" s="181" t="str">
        <f t="shared" ca="1" si="263"/>
        <v>-3.52453550174679+6.59394213644659i</v>
      </c>
      <c r="CO192" s="181" t="str">
        <f t="shared" ca="1" si="264"/>
        <v>7.33312785244627-1.45864982142942i</v>
      </c>
      <c r="CP192" s="181" t="str">
        <f t="shared" ca="1" si="265"/>
        <v>-5.77963862126274-4.74322683512897i</v>
      </c>
      <c r="CQ192" s="181" t="str">
        <f t="shared" ca="1" si="266"/>
        <v>-8.0969218823064E-13+7.47679232036569i</v>
      </c>
      <c r="CR192" s="181" t="str">
        <f t="shared" ca="1" si="267"/>
        <v>5.77963862126389-4.74322683512755i</v>
      </c>
      <c r="CS192" s="181" t="str">
        <f t="shared" ca="1" si="268"/>
        <v>-7.33312785244596-1.458649821431i</v>
      </c>
      <c r="CT192" s="181" t="str">
        <f t="shared" ca="1" si="269"/>
        <v>3.52453550174536+6.59394213644735i</v>
      </c>
      <c r="CU192" s="181" t="str">
        <f t="shared" ca="1" si="270"/>
        <v>2.8612445482368-6.90765539362413i</v>
      </c>
      <c r="CV192" s="181" t="str">
        <f t="shared" ca="1" si="271"/>
        <v>-7.15484415325167+2.17039824561294i</v>
      </c>
      <c r="CW192" s="181" t="str">
        <f t="shared" ca="1" si="272"/>
        <v>6.21672561188067+4.15388325166539i</v>
      </c>
      <c r="CX192" s="181" t="str">
        <f t="shared" ca="1" si="273"/>
        <v>-0.732853802082095-7.44078952172773i</v>
      </c>
      <c r="CY192" s="181" t="str">
        <f t="shared" ca="1" si="274"/>
        <v>-5.28689055125633+5.28689055125183i</v>
      </c>
      <c r="CZ192" s="181" t="str">
        <f t="shared" ca="1" si="275"/>
        <v>7.44078952172785+0.732853802080822i</v>
      </c>
      <c r="DA192" s="181" t="str">
        <f t="shared" ca="1" si="276"/>
        <v>-4.15388325166628-6.21672561188008i</v>
      </c>
      <c r="DB192" s="181" t="str">
        <f t="shared" ca="1" si="277"/>
        <v>-2.17039824561904+7.15484415324982i</v>
      </c>
      <c r="DC192" s="181" t="str">
        <f t="shared" ca="1" si="278"/>
        <v>6.90765539362364-2.86124454823798i</v>
      </c>
      <c r="DD192" s="181" t="str">
        <f t="shared" ca="1" si="279"/>
        <v>-6.59394213644786-3.52453550174442i</v>
      </c>
      <c r="DE192" s="181" t="str">
        <f t="shared" ca="1" si="280"/>
        <v>1.45864982142496+7.33312785244715i</v>
      </c>
      <c r="DF192" s="181" t="str">
        <f t="shared" ca="1" si="281"/>
        <v>4.74322683512673-5.77963862126457i</v>
      </c>
      <c r="DG192" s="181" t="str">
        <f t="shared" ca="1" si="282"/>
        <v>-7.47679232036569+2.08841572485634E-12i</v>
      </c>
      <c r="DH192" s="181" t="str">
        <f t="shared" ca="1" si="283"/>
        <v>4.74322683512404+5.77963862126677i</v>
      </c>
      <c r="DI192" s="181" t="str">
        <f t="shared" ca="1" si="284"/>
        <v>1.45864982142837-7.33312785244648i</v>
      </c>
      <c r="DJ192" s="181" t="str">
        <f t="shared" ca="1" si="285"/>
        <v>-6.59394213644599+3.52453550174791i</v>
      </c>
      <c r="DK192" s="181" t="str">
        <f t="shared" ca="1" si="286"/>
        <v>6.90765539362231+2.86124454824119i</v>
      </c>
      <c r="DL192" s="181" t="str">
        <f t="shared" ca="1" si="287"/>
        <v>-2.17039824561571-7.15484415325083i</v>
      </c>
      <c r="DM192" s="181" t="str">
        <f t="shared" ca="1" si="288"/>
        <v>-4.15388325166298+6.21672561188228i</v>
      </c>
      <c r="DN192" s="181" t="str">
        <f t="shared" ca="1" si="289"/>
        <v>7.44078952172819-0.732853802077366i</v>
      </c>
      <c r="DO192" s="181" t="str">
        <f t="shared" ca="1" si="290"/>
        <v>-5.28689055125387-5.28689055125429i</v>
      </c>
      <c r="DP192" s="181" t="str">
        <f t="shared" ca="1" si="291"/>
        <v>-0.73285380207815+7.44078952172812i</v>
      </c>
      <c r="DQ192" s="181" t="str">
        <f t="shared" ca="1" si="292"/>
        <v>6.2167256118826-4.1538832516625i</v>
      </c>
      <c r="DR192" s="181" t="str">
        <f t="shared" ca="1" si="293"/>
        <v>-7.15484415325066-2.17039824561626i</v>
      </c>
      <c r="DS192" s="181" t="str">
        <f t="shared" ca="1" si="294"/>
        <v>2.86124454824046+6.90765539362261i</v>
      </c>
      <c r="DT192" s="181" t="str">
        <f t="shared" ca="1" si="295"/>
        <v>3.52453550174842-6.59394213644571i</v>
      </c>
      <c r="DU192" s="181" t="str">
        <f t="shared" ca="1" si="296"/>
        <v>-7.33312785244663+1.4586498214276i</v>
      </c>
      <c r="DV192" s="181" t="str">
        <f t="shared" ca="1" si="297"/>
        <v>5.77963862126641+4.74322683512448i</v>
      </c>
      <c r="DW192" s="181" t="str">
        <f t="shared" ca="1" si="298"/>
        <v>2.66359223888944E-12-7.47679232036569i</v>
      </c>
      <c r="DX192" s="181" t="str">
        <f t="shared" ca="1" si="299"/>
        <v>-5.77963862126507+4.74322683512612i</v>
      </c>
      <c r="DY192" s="181" t="str">
        <f t="shared" ca="1" si="300"/>
        <v>7.333127852447+1.45864982142574i</v>
      </c>
      <c r="DZ192" s="181" t="str">
        <f t="shared" ca="1" si="301"/>
        <v>-3.52453550174391-6.59394213644813i</v>
      </c>
      <c r="EA192" s="181" t="str">
        <f t="shared" ca="1" si="302"/>
        <v>-2.8612445482387+6.90765539362334i</v>
      </c>
      <c r="EB192" s="181" t="str">
        <f t="shared" ca="1" si="303"/>
        <v>7.15484415325005-2.17039824561828i</v>
      </c>
      <c r="EC192" s="181" t="str">
        <f t="shared" ca="1" si="304"/>
        <v>-6.21672561187964-4.15388325166693i</v>
      </c>
      <c r="ED192" s="181" t="str">
        <f t="shared" ca="1" si="305"/>
        <v>0.732853802080251+7.44078952172791i</v>
      </c>
      <c r="EE192" s="181" t="str">
        <f t="shared" ca="1" si="306"/>
        <v>5.28689055125224-5.28689055125592i</v>
      </c>
      <c r="EF192" s="181" t="str">
        <f t="shared" ca="1" si="307"/>
        <v>-7.44078952172767-0.732853802082668i</v>
      </c>
      <c r="EG192" s="181" t="str">
        <f t="shared" ca="1" si="308"/>
        <v>4.15388325166492+6.21672561188099i</v>
      </c>
      <c r="EH192" s="181" t="str">
        <f t="shared" ca="1" si="309"/>
        <v>2.17039824561369-7.15484415325144i</v>
      </c>
      <c r="EI192" s="181" t="str">
        <f t="shared" ca="1" si="310"/>
        <v>-6.90765539362443+2.86124454823607i</v>
      </c>
      <c r="EJ192" s="181" t="str">
        <f t="shared" ca="1" si="311"/>
        <v>6.59394213644699+3.52453550174605i</v>
      </c>
      <c r="EK192" s="181" t="str">
        <f t="shared" ca="1" si="312"/>
        <v>-1.45864982143044-7.33312785244607i</v>
      </c>
      <c r="EL192" s="181" t="str">
        <f t="shared" ca="1" si="313"/>
        <v>-4.74322683512816+5.77963862126339i</v>
      </c>
      <c r="EM192" s="181" t="str">
        <f t="shared" ca="1" si="314"/>
        <v>7.47679232036569-2.34515674197532E-13i</v>
      </c>
      <c r="EN192" s="181"/>
      <c r="EO192" s="181"/>
      <c r="EP192" s="181"/>
    </row>
    <row r="193" spans="1:146" ht="16" thickBot="1">
      <c r="A193" s="215">
        <f t="shared" si="181"/>
        <v>1.8164062500000012E-3</v>
      </c>
      <c r="B193" s="214">
        <v>93</v>
      </c>
      <c r="C193" s="188">
        <f t="shared" si="182"/>
        <v>18600</v>
      </c>
      <c r="D193" s="187">
        <f t="shared" si="315"/>
        <v>116867.2467135403</v>
      </c>
      <c r="E193" s="187" t="str">
        <f t="shared" si="316"/>
        <v>116867.24671354i</v>
      </c>
      <c r="F193" s="187" t="e">
        <f t="shared" si="183"/>
        <v>#REF!</v>
      </c>
      <c r="G193" s="187" t="str">
        <f t="shared" si="184"/>
        <v>-4.39792024431241+2.07722900409813i</v>
      </c>
      <c r="H193" s="187"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187" t="e">
        <f t="shared" si="317"/>
        <v>#REF!</v>
      </c>
      <c r="J193" s="213" t="str">
        <f ca="1">IMPRODUCT(1/N_FFT2,DD100)</f>
        <v>0.0069654413923107-0.00445906035640383i</v>
      </c>
      <c r="K193" s="212" t="e">
        <f t="shared" si="318"/>
        <v>#REF!</v>
      </c>
      <c r="N193" s="204">
        <f t="shared" ca="1" si="185"/>
        <v>22.477573494406258</v>
      </c>
      <c r="O193" s="181">
        <f t="shared" ca="1" si="186"/>
        <v>7.477573494406256</v>
      </c>
      <c r="P193" s="181" t="str">
        <f t="shared" ca="1" si="187"/>
        <v>-4.88414793773712-5.66208480036684i</v>
      </c>
      <c r="Q193" s="181" t="str">
        <f t="shared" ca="1" si="188"/>
        <v>-1.09718790660905+7.39664005220193i</v>
      </c>
      <c r="R193" s="181" t="str">
        <f t="shared" ca="1" si="189"/>
        <v>6.31745462616584-4.00048402203817i</v>
      </c>
      <c r="S193" s="181" t="str">
        <f t="shared" ca="1" si="190"/>
        <v>-7.1555916901994-2.17062500847021i</v>
      </c>
      <c r="T193" s="181" t="str">
        <f t="shared" ca="1" si="191"/>
        <v>3.03022170844228+6.83607063757625i</v>
      </c>
      <c r="U193" s="181" t="str">
        <f t="shared" ca="1" si="192"/>
        <v>3.1970746340327-6.75964637748689i</v>
      </c>
      <c r="V193" s="181" t="str">
        <f t="shared" ca="1" si="193"/>
        <v>-7.2067063641352+1.99436424591402i</v>
      </c>
      <c r="W193" s="181" t="str">
        <f t="shared" ca="1" si="194"/>
        <v>6.21737513435787+4.15431724870832i</v>
      </c>
      <c r="X193" s="181" t="str">
        <f t="shared" ca="1" si="195"/>
        <v>-0.915334820301978-7.42133866165598i</v>
      </c>
      <c r="Y193" s="181" t="str">
        <f t="shared" ca="1" si="196"/>
        <v>-5.02163144069546+5.54051649560453i</v>
      </c>
      <c r="Z193" s="181" t="str">
        <f t="shared" ca="1" si="197"/>
        <v>7.47532138907199+0.18350883992291i</v>
      </c>
      <c r="AA193" s="181" t="str">
        <f t="shared" ca="1" si="198"/>
        <v>-4.74372240669136-5.78024247696421i</v>
      </c>
      <c r="AB193" s="181" t="str">
        <f t="shared" ca="1" si="199"/>
        <v>-1.27838008794797+7.36748598335858i</v>
      </c>
      <c r="AC193" s="181" t="str">
        <f t="shared" ca="1" si="200"/>
        <v>6.41372871953187-3.84424105338091i</v>
      </c>
      <c r="AD193" s="181" t="str">
        <f t="shared" ca="1" si="201"/>
        <v>-7.10016675539427-2.34557826768605i</v>
      </c>
      <c r="AE193" s="181" t="str">
        <f t="shared" ca="1" si="202"/>
        <v>2.86154349060128+6.90837710433098i</v>
      </c>
      <c r="AF193" s="181" t="str">
        <f t="shared" ca="1" si="203"/>
        <v>3.36200176140989-6.67915035917921i</v>
      </c>
      <c r="AG193" s="181" t="str">
        <f t="shared" ca="1" si="204"/>
        <v>-7.25347998763324+1.8169021529106i</v>
      </c>
      <c r="AH193" s="181" t="str">
        <f t="shared" ca="1" si="205"/>
        <v>6.11355052825115+4.3056480700084i</v>
      </c>
      <c r="AI193" s="181" t="str">
        <f t="shared" ca="1" si="206"/>
        <v>-0.732930370525951-7.44156693420194i</v>
      </c>
      <c r="AJ193" s="181" t="str">
        <f t="shared" ca="1" si="207"/>
        <v>-5.15609010064445+5.41561079087883i</v>
      </c>
      <c r="AK193" s="181" t="str">
        <f t="shared" ca="1" si="208"/>
        <v>7.46856642965318+0.366907140983231i</v>
      </c>
      <c r="AL193" s="181" t="str">
        <f t="shared" ca="1" si="209"/>
        <v>-4.60043943464717-5.89491835163052i</v>
      </c>
      <c r="AM193" s="181" t="str">
        <f t="shared" ca="1" si="210"/>
        <v>-1.45880222092311+7.33389401644698i</v>
      </c>
      <c r="AN193" s="181" t="str">
        <f t="shared" ca="1" si="211"/>
        <v>6.50613942254202-3.68568245765848i</v>
      </c>
      <c r="AO193" s="181" t="str">
        <f t="shared" ca="1" si="212"/>
        <v>-7.04046494562811-2.51911863825997i</v>
      </c>
      <c r="AP193" s="181" t="str">
        <f t="shared" ca="1" si="213"/>
        <v>2.69114158596224+6.97652222303861i</v>
      </c>
      <c r="AQ193" s="181" t="str">
        <f t="shared" ca="1" si="214"/>
        <v>3.52490374463937-6.59463107044468i</v>
      </c>
      <c r="AR193" s="181" t="str">
        <f t="shared" ca="1" si="215"/>
        <v>3.52490374463937-6.59463107044468i</v>
      </c>
      <c r="AS193" s="181" t="str">
        <f t="shared" ca="1" si="216"/>
        <v>6.00604334790706+4.45438532990898i</v>
      </c>
      <c r="AT193" s="181" t="str">
        <f t="shared" ca="1" si="217"/>
        <v>-0.550084430900699-7.45731268508487i</v>
      </c>
      <c r="AU193" s="181" t="str">
        <f t="shared" ca="1" si="218"/>
        <v>-5.28744292471543+5.28744292471548i</v>
      </c>
      <c r="AV193" s="181" t="str">
        <f t="shared" ca="1" si="219"/>
        <v>7.45731268508487+0.550084430900622i</v>
      </c>
      <c r="AW193" s="181" t="str">
        <f t="shared" ca="1" si="220"/>
        <v>-4.45438532990913-6.00604334790695i</v>
      </c>
      <c r="AX193" s="181" t="str">
        <f t="shared" ca="1" si="221"/>
        <v>-1.63834562598854+7.29588438601183i</v>
      </c>
      <c r="AY193" s="181" t="str">
        <f t="shared" ca="1" si="222"/>
        <v>6.59463107044462-3.52490374463948i</v>
      </c>
      <c r="AZ193" s="181" t="str">
        <f t="shared" ca="1" si="223"/>
        <v>-6.97652222303866-2.69114158596212i</v>
      </c>
      <c r="BA193" s="181" t="str">
        <f t="shared" ca="1" si="224"/>
        <v>2.51911863826004+7.04046494562808i</v>
      </c>
      <c r="BB193" s="181" t="str">
        <f t="shared" ca="1" si="225"/>
        <v>3.68568245765842-6.50613942254206i</v>
      </c>
      <c r="BC193" s="181" t="str">
        <f t="shared" ca="1" si="226"/>
        <v>-7.33389401644695+1.45880222092323i</v>
      </c>
      <c r="BD193" s="181" t="str">
        <f t="shared" ca="1" si="227"/>
        <v>5.89491835163059+4.60043943464707i</v>
      </c>
      <c r="BE193" s="181" t="str">
        <f t="shared" ca="1" si="228"/>
        <v>-0.366907140982565-7.46856642965321i</v>
      </c>
      <c r="BF193" s="181" t="str">
        <f t="shared" ca="1" si="229"/>
        <v>-5.41561079087878+5.15609010064451i</v>
      </c>
      <c r="BG193" s="181" t="str">
        <f t="shared" ca="1" si="230"/>
        <v>7.44156693420217+0.7329303705236i</v>
      </c>
      <c r="BH193" s="181" t="str">
        <f t="shared" ca="1" si="231"/>
        <v>-4.30564807001094-6.11355052824936i</v>
      </c>
      <c r="BI193" s="181" t="str">
        <f t="shared" ca="1" si="232"/>
        <v>-1.81690215291341+7.25347998763253i</v>
      </c>
      <c r="BJ193" s="181" t="str">
        <f t="shared" ca="1" si="233"/>
        <v>6.67915035917982-3.36200176140868i</v>
      </c>
      <c r="BK193" s="181" t="str">
        <f t="shared" ca="1" si="234"/>
        <v>-6.90837710433074-2.86154349060185i</v>
      </c>
      <c r="BL193" s="181" t="str">
        <f t="shared" ca="1" si="235"/>
        <v>2.34557826768682+7.10016675539401i</v>
      </c>
      <c r="BM193" s="181" t="str">
        <f t="shared" ca="1" si="236"/>
        <v>3.8442410533789-6.41372871953306i</v>
      </c>
      <c r="BN193" s="181" t="str">
        <f t="shared" ca="1" si="237"/>
        <v>-7.36748598335805+1.27838008795103i</v>
      </c>
      <c r="BO193" s="181" t="str">
        <f t="shared" ca="1" si="238"/>
        <v>5.78024247696235+4.74372240669362i</v>
      </c>
      <c r="BP193" s="181" t="str">
        <f t="shared" ca="1" si="239"/>
        <v>-0.183508839921499-7.47532138907202i</v>
      </c>
      <c r="BQ193" s="181" t="str">
        <f t="shared" ca="1" si="240"/>
        <v>-5.54051649560495+5.02163144069498i</v>
      </c>
      <c r="BR193" s="181" t="str">
        <f t="shared" ca="1" si="241"/>
        <v>7.42133866165608+0.915334820301111i</v>
      </c>
      <c r="BS193" s="181" t="str">
        <f t="shared" ca="1" si="242"/>
        <v>-4.15431724871031-6.21737513435654i</v>
      </c>
      <c r="BT193" s="181" t="str">
        <f t="shared" ca="1" si="243"/>
        <v>-1.99436424591108+7.20670636413601i</v>
      </c>
      <c r="BU193" s="181" t="str">
        <f t="shared" ca="1" si="244"/>
        <v>6.75964637748812-3.19707463403011i</v>
      </c>
      <c r="BV193" s="181" t="str">
        <f t="shared" ca="1" si="245"/>
        <v>-6.83607063757571-3.0302217084435i</v>
      </c>
      <c r="BW193" s="181" t="str">
        <f t="shared" ca="1" si="246"/>
        <v>2.17062500846996+7.15559169019947i</v>
      </c>
      <c r="BX193" s="181" t="str">
        <f t="shared" ca="1" si="247"/>
        <v>4.00048402203737-6.31745462616635i</v>
      </c>
      <c r="BY193" s="181" t="str">
        <f t="shared" ca="1" si="248"/>
        <v>-7.39664005220163+1.09718790661106i</v>
      </c>
      <c r="BZ193" s="181" t="str">
        <f t="shared" ca="1" si="249"/>
        <v>5.66208480036897+4.88414793773466i</v>
      </c>
      <c r="CA193" s="181" t="str">
        <f t="shared" ca="1" si="250"/>
        <v>2.89839219303562E-12-7.47757349440626i</v>
      </c>
      <c r="CB193" s="181" t="str">
        <f t="shared" ca="1" si="251"/>
        <v>-5.66208480036789+4.8841479377359i</v>
      </c>
      <c r="CC193" s="181" t="str">
        <f t="shared" ca="1" si="252"/>
        <v>7.39664005220188+1.09718790660944i</v>
      </c>
      <c r="CD193" s="181" t="str">
        <f t="shared" ca="1" si="253"/>
        <v>-4.00048402203895-6.31745462616536i</v>
      </c>
      <c r="CE193" s="181" t="str">
        <f t="shared" ca="1" si="254"/>
        <v>-2.17062500846818+7.15559169020001i</v>
      </c>
      <c r="CF193" s="181" t="str">
        <f t="shared" ca="1" si="255"/>
        <v>6.83607063757496-3.0302217084452i</v>
      </c>
      <c r="CG193" s="181" t="str">
        <f t="shared" ca="1" si="256"/>
        <v>-6.75964637748563-3.19707463403535i</v>
      </c>
      <c r="CH193" s="181" t="str">
        <f t="shared" ca="1" si="257"/>
        <v>1.99436424591266+7.20670636413558i</v>
      </c>
      <c r="CI193" s="181" t="str">
        <f t="shared" ca="1" si="258"/>
        <v>4.15431724870886-6.21737513435751i</v>
      </c>
      <c r="CJ193" s="181" t="str">
        <f t="shared" ca="1" si="259"/>
        <v>-7.42133866165587+0.915334820302846i</v>
      </c>
      <c r="CK193" s="181" t="str">
        <f t="shared" ca="1" si="260"/>
        <v>5.54051649560613+5.02163144069369i</v>
      </c>
      <c r="CL193" s="181" t="str">
        <f t="shared" ca="1" si="261"/>
        <v>0.183508839919753-7.47532138907206i</v>
      </c>
      <c r="CM193" s="181" t="str">
        <f t="shared" ca="1" si="262"/>
        <v>-5.78024247696609+4.74372240668906i</v>
      </c>
      <c r="CN193" s="181" t="str">
        <f t="shared" ca="1" si="263"/>
        <v>7.36748598335833+1.27838008794941i</v>
      </c>
      <c r="CO193" s="181" t="str">
        <f t="shared" ca="1" si="264"/>
        <v>-3.84424105338031-6.41372871953222i</v>
      </c>
      <c r="CP193" s="181" t="str">
        <f t="shared" ca="1" si="265"/>
        <v>-2.34557826768527+7.10016675539452i</v>
      </c>
      <c r="CQ193" s="181" t="str">
        <f t="shared" ca="1" si="266"/>
        <v>6.90837710433007-2.86154349060346i</v>
      </c>
      <c r="CR193" s="181" t="str">
        <f t="shared" ca="1" si="267"/>
        <v>-6.67915035918061-3.36200176140712i</v>
      </c>
      <c r="CS193" s="181" t="str">
        <f t="shared" ca="1" si="268"/>
        <v>1.81690215290789+7.25347998763391i</v>
      </c>
      <c r="CT193" s="181" t="str">
        <f t="shared" ca="1" si="269"/>
        <v>4.3056480700096-6.11355052825031i</v>
      </c>
      <c r="CU193" s="181" t="str">
        <f t="shared" ca="1" si="270"/>
        <v>-7.44156693420202+0.732930370525234i</v>
      </c>
      <c r="CV193" s="181" t="str">
        <f t="shared" ca="1" si="271"/>
        <v>5.4156107908794+5.15609010064386i</v>
      </c>
      <c r="CW193" s="181" t="str">
        <f t="shared" ca="1" si="272"/>
        <v>0.366907140980925-7.4685664296533i</v>
      </c>
      <c r="CX193" s="181" t="str">
        <f t="shared" ca="1" si="273"/>
        <v>-5.8949183516286+4.60043943464962i</v>
      </c>
      <c r="CY193" s="181" t="str">
        <f t="shared" ca="1" si="274"/>
        <v>7.33389401644642+1.4588022209259i</v>
      </c>
      <c r="CZ193" s="181" t="str">
        <f t="shared" ca="1" si="275"/>
        <v>-3.6856824576567-6.50613942254303i</v>
      </c>
      <c r="DA193" s="181" t="str">
        <f t="shared" ca="1" si="276"/>
        <v>-2.5191186382605+7.04046494562792i</v>
      </c>
      <c r="DB193" s="181" t="str">
        <f t="shared" ca="1" si="277"/>
        <v>6.97652222303834-2.69114158596296i</v>
      </c>
      <c r="DC193" s="181" t="str">
        <f t="shared" ca="1" si="278"/>
        <v>-6.59463107044539-3.52490374463804i</v>
      </c>
      <c r="DD193" s="181" t="str">
        <f t="shared" ca="1" si="279"/>
        <v>1.6383456259916+7.29588438601114i</v>
      </c>
      <c r="DE193" s="181" t="str">
        <f t="shared" ca="1" si="280"/>
        <v>4.45438532991131-6.00604334790533i</v>
      </c>
      <c r="DF193" s="181" t="str">
        <f t="shared" ca="1" si="281"/>
        <v>-7.45731268508502+0.550084430898656i</v>
      </c>
      <c r="DG193" s="181" t="str">
        <f t="shared" ca="1" si="282"/>
        <v>5.28744292471508+5.28744292471582i</v>
      </c>
      <c r="DH193" s="181" t="str">
        <f t="shared" ca="1" si="283"/>
        <v>0.550084430899697-7.45731268508494i</v>
      </c>
      <c r="DI193" s="181" t="str">
        <f t="shared" ca="1" si="284"/>
        <v>-6.00604334790608+4.4543853299103i</v>
      </c>
      <c r="DJ193" s="181" t="str">
        <f t="shared" ca="1" si="285"/>
        <v>7.2958843860125+1.63834562598557i</v>
      </c>
      <c r="DK193" s="181" t="str">
        <f t="shared" ca="1" si="286"/>
        <v>-3.52490374463693-6.59463107044599i</v>
      </c>
      <c r="DL193" s="181" t="str">
        <f t="shared" ca="1" si="287"/>
        <v>-2.69114158596413+6.97652222303788i</v>
      </c>
      <c r="DM193" s="181" t="str">
        <f t="shared" ca="1" si="288"/>
        <v>7.04046494562828-2.51911863825951i</v>
      </c>
      <c r="DN193" s="181" t="str">
        <f t="shared" ca="1" si="289"/>
        <v>-6.50613942254252-3.68568245765761i</v>
      </c>
      <c r="DO193" s="181" t="str">
        <f t="shared" ca="1" si="290"/>
        <v>1.45880222092488+7.33389401644663i</v>
      </c>
      <c r="DP193" s="181" t="str">
        <f t="shared" ca="1" si="291"/>
        <v>4.60043943464458-5.89491835163254i</v>
      </c>
      <c r="DQ193" s="181" t="str">
        <f t="shared" ca="1" si="292"/>
        <v>-7.46856642965336+0.36690714097967i</v>
      </c>
      <c r="DR193" s="181" t="str">
        <f t="shared" ca="1" si="293"/>
        <v>5.15609010064294+5.41561079088027i</v>
      </c>
      <c r="DS193" s="181" t="str">
        <f t="shared" ca="1" si="294"/>
        <v>0.732930370526485-7.44156693420189i</v>
      </c>
      <c r="DT193" s="181" t="str">
        <f t="shared" ca="1" si="295"/>
        <v>-6.11355052825103+4.30564807000857i</v>
      </c>
      <c r="DU193" s="181" t="str">
        <f t="shared" ca="1" si="296"/>
        <v>7.25347998763366+1.81690215290891i</v>
      </c>
      <c r="DV193" s="181" t="str">
        <f t="shared" ca="1" si="297"/>
        <v>-3.36200176141283-6.67915035917774i</v>
      </c>
      <c r="DW193" s="181" t="str">
        <f t="shared" ca="1" si="298"/>
        <v>-2.86154349060462+6.90837710432959i</v>
      </c>
      <c r="DX193" s="181" t="str">
        <f t="shared" ca="1" si="299"/>
        <v>7.10016675539492-2.34557826768407i</v>
      </c>
      <c r="DY193" s="181" t="str">
        <f t="shared" ca="1" si="300"/>
        <v>-6.41372871953169-3.8442410533812i</v>
      </c>
      <c r="DZ193" s="181" t="str">
        <f t="shared" ca="1" si="301"/>
        <v>1.27838008794817+7.36748598335854i</v>
      </c>
      <c r="EA193" s="181" t="str">
        <f t="shared" ca="1" si="302"/>
        <v>4.7437224066902-5.78024247696517i</v>
      </c>
      <c r="EB193" s="181" t="str">
        <f t="shared" ca="1" si="303"/>
        <v>-7.47532138907191+0.183508839926144i</v>
      </c>
      <c r="EC193" s="181" t="str">
        <f t="shared" ca="1" si="304"/>
        <v>5.02163144069292+5.54051649560683i</v>
      </c>
      <c r="ED193" s="181" t="str">
        <f t="shared" ca="1" si="305"/>
        <v>0.915334820304095-7.42133866165572i</v>
      </c>
      <c r="EE193" s="181" t="str">
        <f t="shared" ca="1" si="306"/>
        <v>-6.21737513435809+4.15431724870799i</v>
      </c>
      <c r="EF193" s="181" t="str">
        <f t="shared" ca="1" si="307"/>
        <v>7.20670636413524+1.99436424591387i</v>
      </c>
      <c r="EG193" s="181" t="str">
        <f t="shared" ca="1" si="308"/>
        <v>-3.19707463403441-6.75964637748608i</v>
      </c>
      <c r="EH193" s="181" t="str">
        <f t="shared" ca="1" si="309"/>
        <v>-3.03022170843935+6.83607063757755i</v>
      </c>
      <c r="EI193" s="181" t="str">
        <f t="shared" ca="1" si="310"/>
        <v>7.15559169020032-2.17062500846718i</v>
      </c>
      <c r="EJ193" s="181" t="str">
        <f t="shared" ca="1" si="311"/>
        <v>-6.31745462616468-4.00048402204001i</v>
      </c>
      <c r="EK193" s="181" t="str">
        <f t="shared" ca="1" si="312"/>
        <v>1.0971879066084+7.39664005220203i</v>
      </c>
      <c r="EL193" s="181" t="str">
        <f t="shared" ca="1" si="313"/>
        <v>4.88414793773685-5.66208480036707i</v>
      </c>
      <c r="EM193" s="181" t="str">
        <f t="shared" ca="1" si="314"/>
        <v>-7.47757349440626+1.85413077361894E-12i</v>
      </c>
      <c r="EN193" s="181"/>
      <c r="EO193" s="181"/>
      <c r="EP193" s="181"/>
    </row>
    <row r="194" spans="1:146" ht="16" thickBot="1">
      <c r="A194" s="215">
        <f t="shared" si="181"/>
        <v>1.8359375000000012E-3</v>
      </c>
      <c r="B194" s="214">
        <v>94</v>
      </c>
      <c r="C194" s="188">
        <f t="shared" si="182"/>
        <v>18800</v>
      </c>
      <c r="D194" s="187">
        <f t="shared" si="315"/>
        <v>118123.88377497622</v>
      </c>
      <c r="E194" s="187" t="str">
        <f t="shared" si="316"/>
        <v>118123.883774976i</v>
      </c>
      <c r="F194" s="187" t="e">
        <f t="shared" si="183"/>
        <v>#REF!</v>
      </c>
      <c r="G194" s="187" t="str">
        <f t="shared" si="184"/>
        <v>-4.37062412056909+2.10419662244312i</v>
      </c>
      <c r="H194" s="187" t="e">
        <f t="shared" si="319"/>
        <v>#REF!</v>
      </c>
      <c r="I194" s="187" t="e">
        <f t="shared" si="317"/>
        <v>#REF!</v>
      </c>
      <c r="J194" s="213" t="str">
        <f ca="1">IMPRODUCT(1/N_FFT2,DE100)</f>
        <v>0.0202561980676189+0.000142592507705881i</v>
      </c>
      <c r="K194" s="212" t="e">
        <f t="shared" si="318"/>
        <v>#REF!</v>
      </c>
      <c r="N194" s="204">
        <f t="shared" ca="1" si="185"/>
        <v>22.478295354161908</v>
      </c>
      <c r="O194" s="181">
        <f t="shared" ca="1" si="186"/>
        <v>7.4782953541619079</v>
      </c>
      <c r="P194" s="181" t="str">
        <f t="shared" ca="1" si="187"/>
        <v>-5.02211621207826-5.54105135840305i</v>
      </c>
      <c r="Q194" s="181" t="str">
        <f t="shared" ca="1" si="188"/>
        <v>-0.733001125154781+7.44228531800558i</v>
      </c>
      <c r="R194" s="181" t="str">
        <f t="shared" ca="1" si="189"/>
        <v>6.00662315109958-4.45481534126323i</v>
      </c>
      <c r="S194" s="181" t="str">
        <f t="shared" ca="1" si="190"/>
        <v>-7.33460200586987-1.45894304877515i</v>
      </c>
      <c r="T194" s="181" t="str">
        <f t="shared" ca="1" si="191"/>
        <v>3.84461216346192+6.41434787929687i</v>
      </c>
      <c r="U194" s="181" t="str">
        <f t="shared" ca="1" si="192"/>
        <v>2.17083455329662-7.15628246691626i</v>
      </c>
      <c r="V194" s="181" t="str">
        <f t="shared" ca="1" si="193"/>
        <v>-6.76029893097726+3.19738326884772i</v>
      </c>
      <c r="W194" s="181" t="str">
        <f t="shared" ca="1" si="194"/>
        <v>6.90904401578433+2.86181973437082i</v>
      </c>
      <c r="X194" s="181" t="str">
        <f t="shared" ca="1" si="195"/>
        <v>-2.51936182548703-7.04114460839701i</v>
      </c>
      <c r="Y194" s="181" t="str">
        <f t="shared" ca="1" si="196"/>
        <v>-3.52524402697323+6.59526769391275i</v>
      </c>
      <c r="Z194" s="181" t="str">
        <f t="shared" ca="1" si="197"/>
        <v>7.2541802141567-1.81707755052364i</v>
      </c>
      <c r="AA194" s="181" t="str">
        <f t="shared" ca="1" si="198"/>
        <v>-6.21797533880912-4.15471829250085i</v>
      </c>
      <c r="AB194" s="181" t="str">
        <f t="shared" ca="1" si="199"/>
        <v>1.09729382543381+7.39735409891567i</v>
      </c>
      <c r="AC194" s="181" t="str">
        <f t="shared" ca="1" si="200"/>
        <v>4.74418034967231-5.78080048210131i</v>
      </c>
      <c r="AD194" s="181" t="str">
        <f t="shared" ca="1" si="201"/>
        <v>-7.46928741989715+0.366942560962527i</v>
      </c>
      <c r="AE194" s="181" t="str">
        <f t="shared" ca="1" si="202"/>
        <v>5.28795335664389+5.28795335664359i</v>
      </c>
      <c r="AF194" s="181" t="str">
        <f t="shared" ca="1" si="203"/>
        <v>0.366942560962084-7.46928741989718i</v>
      </c>
      <c r="AG194" s="181" t="str">
        <f t="shared" ca="1" si="204"/>
        <v>-5.78080048210106+4.74418034967261i</v>
      </c>
      <c r="AH194" s="181" t="str">
        <f t="shared" ca="1" si="205"/>
        <v>7.39735409891573+1.09729382543337i</v>
      </c>
      <c r="AI194" s="181" t="str">
        <f t="shared" ca="1" si="206"/>
        <v>-4.15471829250121-6.21797533880887i</v>
      </c>
      <c r="AJ194" s="181" t="str">
        <f t="shared" ca="1" si="207"/>
        <v>-1.81707755052396+7.25418021415662i</v>
      </c>
      <c r="AK194" s="181" t="str">
        <f t="shared" ca="1" si="208"/>
        <v>6.5952676939129-3.52524402697294i</v>
      </c>
      <c r="AL194" s="181" t="str">
        <f t="shared" ca="1" si="209"/>
        <v>-7.0411446083969-2.51936182548732i</v>
      </c>
      <c r="AM194" s="181" t="str">
        <f t="shared" ca="1" si="210"/>
        <v>2.86181973437055+6.90904401578445i</v>
      </c>
      <c r="AN194" s="181" t="str">
        <f t="shared" ca="1" si="211"/>
        <v>3.19738326884801-6.76029893097711i</v>
      </c>
      <c r="AO194" s="181" t="str">
        <f t="shared" ca="1" si="212"/>
        <v>-7.15628246691635+2.17083455329631i</v>
      </c>
      <c r="AP194" s="181" t="str">
        <f t="shared" ca="1" si="213"/>
        <v>6.41434787929673+3.84461216346216i</v>
      </c>
      <c r="AQ194" s="181" t="str">
        <f t="shared" ca="1" si="214"/>
        <v>-1.45894304877494-7.3346020058699i</v>
      </c>
      <c r="AR194" s="181" t="str">
        <f t="shared" ca="1" si="215"/>
        <v>-1.45894304877494-7.3346020058699i</v>
      </c>
      <c r="AS194" s="181" t="str">
        <f t="shared" ca="1" si="216"/>
        <v>7.4422853180056-0.733001125154581i</v>
      </c>
      <c r="AT194" s="181" t="str">
        <f t="shared" ca="1" si="217"/>
        <v>-5.54105135840282-5.02211621207851i</v>
      </c>
      <c r="AU194" s="181" t="str">
        <f t="shared" ca="1" si="218"/>
        <v>-3.00488478688932E-13+7.47829535416191i</v>
      </c>
      <c r="AV194" s="181" t="str">
        <f t="shared" ca="1" si="219"/>
        <v>5.54105135840322-5.02211621207806i</v>
      </c>
      <c r="AW194" s="181" t="str">
        <f t="shared" ca="1" si="220"/>
        <v>-7.44228531800561-0.733001125154439i</v>
      </c>
      <c r="AX194" s="181" t="str">
        <f t="shared" ca="1" si="221"/>
        <v>4.45481534126293+6.00662315109979i</v>
      </c>
      <c r="AY194" s="181" t="str">
        <f t="shared" ca="1" si="222"/>
        <v>1.45894304877491-7.33460200586991i</v>
      </c>
      <c r="AZ194" s="181" t="str">
        <f t="shared" ca="1" si="223"/>
        <v>-6.41434787929665+3.84461216346228i</v>
      </c>
      <c r="BA194" s="181" t="str">
        <f t="shared" ca="1" si="224"/>
        <v>7.15628246691639+2.17083455329617i</v>
      </c>
      <c r="BB194" s="181" t="str">
        <f t="shared" ca="1" si="225"/>
        <v>-3.1973832688481-6.76029893097708i</v>
      </c>
      <c r="BC194" s="181" t="str">
        <f t="shared" ca="1" si="226"/>
        <v>-2.86181973437041+6.9090440157845i</v>
      </c>
      <c r="BD194" s="181" t="str">
        <f t="shared" ca="1" si="227"/>
        <v>7.04114460839684-2.5193618254875i</v>
      </c>
      <c r="BE194" s="181" t="str">
        <f t="shared" ca="1" si="228"/>
        <v>-6.59526769391294-3.52524402697286i</v>
      </c>
      <c r="BF194" s="181" t="str">
        <f t="shared" ca="1" si="229"/>
        <v>1.8170775505241+7.25418021415659i</v>
      </c>
      <c r="BG194" s="181" t="str">
        <f t="shared" ca="1" si="230"/>
        <v>4.15471829250238-6.2179753388081i</v>
      </c>
      <c r="BH194" s="181" t="str">
        <f t="shared" ca="1" si="231"/>
        <v>-7.39735409891593+1.09729382543204i</v>
      </c>
      <c r="BI194" s="181" t="str">
        <f t="shared" ca="1" si="232"/>
        <v>5.78080048210021+4.74418034967365i</v>
      </c>
      <c r="BJ194" s="181" t="str">
        <f t="shared" ca="1" si="233"/>
        <v>-0.366942560960688-7.46928741989724i</v>
      </c>
      <c r="BK194" s="181" t="str">
        <f t="shared" ca="1" si="234"/>
        <v>-5.28795335664485+5.28795335664263i</v>
      </c>
      <c r="BL194" s="181" t="str">
        <f t="shared" ca="1" si="235"/>
        <v>7.46928741989708+0.366942560963923i</v>
      </c>
      <c r="BM194" s="181" t="str">
        <f t="shared" ca="1" si="236"/>
        <v>-4.74418034967122-5.7808004821022i</v>
      </c>
      <c r="BN194" s="181" t="str">
        <f t="shared" ca="1" si="237"/>
        <v>-1.09729382543514+7.39735409891547i</v>
      </c>
      <c r="BO194" s="181" t="str">
        <f t="shared" ca="1" si="238"/>
        <v>6.2179753388099-4.15471829249969i</v>
      </c>
      <c r="BP194" s="181" t="str">
        <f t="shared" ca="1" si="239"/>
        <v>-7.25418021415619-1.81707755052569i</v>
      </c>
      <c r="BQ194" s="181" t="str">
        <f t="shared" ca="1" si="240"/>
        <v>3.52524402697141+6.59526769391371i</v>
      </c>
      <c r="BR194" s="181" t="str">
        <f t="shared" ca="1" si="241"/>
        <v>2.51936182548905-7.04114460839628i</v>
      </c>
      <c r="BS194" s="181" t="str">
        <f t="shared" ca="1" si="242"/>
        <v>-6.90904401578517+2.8618197343688i</v>
      </c>
      <c r="BT194" s="181" t="str">
        <f t="shared" ca="1" si="243"/>
        <v>6.76029893097637+3.19738326884958i</v>
      </c>
      <c r="BU194" s="181" t="str">
        <f t="shared" ca="1" si="244"/>
        <v>-2.1708345532946-7.15628246691687i</v>
      </c>
      <c r="BV194" s="181" t="str">
        <f t="shared" ca="1" si="245"/>
        <v>-3.84461216346379+6.41434787929575i</v>
      </c>
      <c r="BW194" s="181" t="str">
        <f t="shared" ca="1" si="246"/>
        <v>7.33460200587023-1.45894304877329i</v>
      </c>
      <c r="BX194" s="181" t="str">
        <f t="shared" ca="1" si="247"/>
        <v>-6.00662315109837-4.45481534126486i</v>
      </c>
      <c r="BY194" s="181" t="str">
        <f t="shared" ca="1" si="248"/>
        <v>0.733001125152696+7.44228531800578i</v>
      </c>
      <c r="BZ194" s="181" t="str">
        <f t="shared" ca="1" si="249"/>
        <v>5.02211621207976-5.54105135840169i</v>
      </c>
      <c r="CA194" s="181" t="str">
        <f t="shared" ca="1" si="250"/>
        <v>-7.47829535416191-2.08879852051297E-12i</v>
      </c>
      <c r="CB194" s="181" t="str">
        <f t="shared" ca="1" si="251"/>
        <v>5.02211621207667+5.5410513584045i</v>
      </c>
      <c r="CC194" s="181" t="str">
        <f t="shared" ca="1" si="252"/>
        <v>0.733001125156853-7.44228531800538i</v>
      </c>
      <c r="CD194" s="181" t="str">
        <f t="shared" ca="1" si="253"/>
        <v>-6.00662315110086+4.4548153412615i</v>
      </c>
      <c r="CE194" s="181" t="str">
        <f t="shared" ca="1" si="254"/>
        <v>7.33460200586942+1.45894304877739i</v>
      </c>
      <c r="CF194" s="181" t="str">
        <f t="shared" ca="1" si="255"/>
        <v>-3.84461216346003-6.414347879298i</v>
      </c>
      <c r="CG194" s="181" t="str">
        <f t="shared" ca="1" si="256"/>
        <v>-2.17083455329859+7.15628246691566i</v>
      </c>
      <c r="CH194" s="181" t="str">
        <f t="shared" ca="1" si="257"/>
        <v>6.76029893097816-3.19738326884581i</v>
      </c>
      <c r="CI194" s="181" t="str">
        <f t="shared" ca="1" si="258"/>
        <v>-6.90904401578349-2.86181973437285i</v>
      </c>
      <c r="CJ194" s="181" t="str">
        <f t="shared" ca="1" si="259"/>
        <v>2.51936182548512+7.04114460839769i</v>
      </c>
      <c r="CK194" s="181" t="str">
        <f t="shared" ca="1" si="260"/>
        <v>3.5252440269751-6.59526769391175i</v>
      </c>
      <c r="CL194" s="181" t="str">
        <f t="shared" ca="1" si="261"/>
        <v>-7.25418021415723+1.81707755052154i</v>
      </c>
      <c r="CM194" s="181" t="str">
        <f t="shared" ca="1" si="262"/>
        <v>6.21797533880758+4.15471829250316i</v>
      </c>
      <c r="CN194" s="181" t="str">
        <f t="shared" ca="1" si="263"/>
        <v>-1.09729382543101-7.39735409891609i</v>
      </c>
      <c r="CO194" s="181" t="str">
        <f t="shared" ca="1" si="264"/>
        <v>-4.74418034967454+5.78080048209948i</v>
      </c>
      <c r="CP194" s="181" t="str">
        <f t="shared" ca="1" si="265"/>
        <v>7.46928741989729-0.366942560959751i</v>
      </c>
      <c r="CQ194" s="181" t="str">
        <f t="shared" ca="1" si="266"/>
        <v>-5.2879533566419-5.28795335664558i</v>
      </c>
      <c r="CR194" s="181" t="str">
        <f t="shared" ca="1" si="267"/>
        <v>-0.366942560964967+7.46928741989703i</v>
      </c>
      <c r="CS194" s="181" t="str">
        <f t="shared" ca="1" si="268"/>
        <v>5.78080048210293-4.74418034967033i</v>
      </c>
      <c r="CT194" s="181" t="str">
        <f t="shared" ca="1" si="269"/>
        <v>-7.39735409891532-1.09729382543617i</v>
      </c>
      <c r="CU194" s="181" t="str">
        <f t="shared" ca="1" si="270"/>
        <v>4.15471829249882+6.21797533881048i</v>
      </c>
      <c r="CV194" s="181" t="str">
        <f t="shared" ca="1" si="271"/>
        <v>1.81707755052681-7.25418021415591i</v>
      </c>
      <c r="CW194" s="181" t="str">
        <f t="shared" ca="1" si="272"/>
        <v>-6.59526769391421+3.52524402697049i</v>
      </c>
      <c r="CX194" s="181" t="str">
        <f t="shared" ca="1" si="273"/>
        <v>7.04114460839593+2.51936182549004i</v>
      </c>
      <c r="CY194" s="181" t="str">
        <f t="shared" ca="1" si="274"/>
        <v>-2.86181973436783-6.90904401578557i</v>
      </c>
      <c r="CZ194" s="181" t="str">
        <f t="shared" ca="1" si="275"/>
        <v>-3.19738326885053+6.76029893097593i</v>
      </c>
      <c r="DA194" s="181" t="str">
        <f t="shared" ca="1" si="276"/>
        <v>7.15628246691717-2.1708345532936i</v>
      </c>
      <c r="DB194" s="181" t="str">
        <f t="shared" ca="1" si="277"/>
        <v>-6.41434787929521-3.84461216346469i</v>
      </c>
      <c r="DC194" s="181" t="str">
        <f t="shared" ca="1" si="278"/>
        <v>1.45894304877227+7.33460200587044i</v>
      </c>
      <c r="DD194" s="181" t="str">
        <f t="shared" ca="1" si="279"/>
        <v>4.45481534126569-6.00662315109775i</v>
      </c>
      <c r="DE194" s="181" t="str">
        <f t="shared" ca="1" si="280"/>
        <v>-7.44228531800589+0.733001125151656i</v>
      </c>
      <c r="DF194" s="181" t="str">
        <f t="shared" ca="1" si="281"/>
        <v>5.54105135840099+5.02211621208053i</v>
      </c>
      <c r="DG194" s="181" t="str">
        <f t="shared" ca="1" si="282"/>
        <v>3.13319778076946E-12-7.47829535416191i</v>
      </c>
      <c r="DH194" s="181" t="str">
        <f t="shared" ca="1" si="283"/>
        <v>-5.5410513584052+5.02211621207589i</v>
      </c>
      <c r="DI194" s="181" t="str">
        <f t="shared" ca="1" si="284"/>
        <v>7.44228531800525+0.733001125158104i</v>
      </c>
      <c r="DJ194" s="181" t="str">
        <f t="shared" ca="1" si="285"/>
        <v>-4.45481534126066-6.00662315110148i</v>
      </c>
      <c r="DK194" s="181" t="str">
        <f t="shared" ca="1" si="286"/>
        <v>-1.45894304877841+7.33460200586922i</v>
      </c>
      <c r="DL194" s="181" t="str">
        <f t="shared" ca="1" si="287"/>
        <v>6.41434787929854-3.84461216345913i</v>
      </c>
      <c r="DM194" s="181" t="str">
        <f t="shared" ca="1" si="288"/>
        <v>-7.15628246691536-2.1708345532996i</v>
      </c>
      <c r="DN194" s="181" t="str">
        <f t="shared" ca="1" si="289"/>
        <v>3.19738326884486+6.76029893097861i</v>
      </c>
      <c r="DO194" s="181" t="str">
        <f t="shared" ca="1" si="290"/>
        <v>2.86181973437382-6.90904401578309i</v>
      </c>
      <c r="DP194" s="181" t="str">
        <f t="shared" ca="1" si="291"/>
        <v>-7.04114460839804+2.51936182548414i</v>
      </c>
      <c r="DQ194" s="181" t="str">
        <f t="shared" ca="1" si="292"/>
        <v>6.59526769391125+3.52524402697602i</v>
      </c>
      <c r="DR194" s="181" t="str">
        <f t="shared" ca="1" si="293"/>
        <v>-1.81707755052053-7.25418021415748i</v>
      </c>
      <c r="DS194" s="181" t="str">
        <f t="shared" ca="1" si="294"/>
        <v>-4.15471829250402+6.217975338807i</v>
      </c>
      <c r="DT194" s="181" t="str">
        <f t="shared" ca="1" si="295"/>
        <v>7.39735409891624-1.09729382542997i</v>
      </c>
      <c r="DU194" s="181" t="str">
        <f t="shared" ca="1" si="296"/>
        <v>-5.78080048209882-4.74418034967534i</v>
      </c>
      <c r="DV194" s="181" t="str">
        <f t="shared" ca="1" si="297"/>
        <v>0.366942560958495+7.46928741989735i</v>
      </c>
      <c r="DW194" s="181" t="str">
        <f t="shared" ca="1" si="298"/>
        <v>5.28795335664647-5.28795335664101i</v>
      </c>
      <c r="DX194" s="181" t="str">
        <f t="shared" ca="1" si="299"/>
        <v>-7.46928741989699-0.366942560965798i</v>
      </c>
      <c r="DY194" s="181" t="str">
        <f t="shared" ca="1" si="300"/>
        <v>4.74418034966969+5.78080048210346i</v>
      </c>
      <c r="DZ194" s="181" t="str">
        <f t="shared" ca="1" si="301"/>
        <v>1.09729382543006-7.39735409891622i</v>
      </c>
      <c r="EA194" s="181" t="str">
        <f t="shared" ca="1" si="302"/>
        <v>-6.21797533880681+4.15471829250431i</v>
      </c>
      <c r="EB194" s="181" t="str">
        <f t="shared" ca="1" si="303"/>
        <v>7.25418021415752+1.8170775505204i</v>
      </c>
      <c r="EC194" s="181" t="str">
        <f t="shared" ca="1" si="304"/>
        <v>-3.52524402696938-6.59526769391481i</v>
      </c>
      <c r="ED194" s="181" t="str">
        <f t="shared" ca="1" si="305"/>
        <v>-2.51936182549122+7.0411446083955i</v>
      </c>
      <c r="EE194" s="181" t="str">
        <f t="shared" ca="1" si="306"/>
        <v>6.90904401578589-2.86181973436706i</v>
      </c>
      <c r="EF194" s="181" t="str">
        <f t="shared" ca="1" si="307"/>
        <v>-6.76029893097857-3.19738326884494i</v>
      </c>
      <c r="EG194" s="181" t="str">
        <f t="shared" ca="1" si="308"/>
        <v>2.17083455329992+7.15628246691525i</v>
      </c>
      <c r="EH194" s="181" t="str">
        <f t="shared" ca="1" si="309"/>
        <v>3.84461216345902-6.41434787929861i</v>
      </c>
      <c r="EI194" s="181" t="str">
        <f t="shared" ca="1" si="310"/>
        <v>-7.33460200586919+1.45894304877854i</v>
      </c>
      <c r="EJ194" s="181" t="str">
        <f t="shared" ca="1" si="311"/>
        <v>6.00662315110156+4.45481534126056i</v>
      </c>
      <c r="EK194" s="181" t="str">
        <f t="shared" ca="1" si="312"/>
        <v>-0.73300112515802-7.44228531800526i</v>
      </c>
      <c r="EL194" s="181" t="str">
        <f t="shared" ca="1" si="313"/>
        <v>-5.02211621207595+5.54105135840514i</v>
      </c>
      <c r="EM194" s="181" t="str">
        <f t="shared" ca="1" si="314"/>
        <v>7.47829535416191-3.04896483705887E-12i</v>
      </c>
      <c r="EN194" s="181"/>
      <c r="EO194" s="181"/>
      <c r="EP194" s="181"/>
    </row>
    <row r="195" spans="1:146" ht="16" thickBot="1">
      <c r="A195" s="215">
        <f t="shared" si="181"/>
        <v>1.8554687500000012E-3</v>
      </c>
      <c r="B195" s="214">
        <v>95</v>
      </c>
      <c r="C195" s="188">
        <f t="shared" si="182"/>
        <v>19000</v>
      </c>
      <c r="D195" s="187">
        <f t="shared" si="315"/>
        <v>119380.52083641214</v>
      </c>
      <c r="E195" s="187" t="str">
        <f t="shared" si="316"/>
        <v>119380.520836412i</v>
      </c>
      <c r="F195" s="187" t="e">
        <f t="shared" si="183"/>
        <v>#REF!</v>
      </c>
      <c r="G195" s="187" t="str">
        <f t="shared" si="184"/>
        <v>-4.34313298410357+2.13046800592971i</v>
      </c>
      <c r="H195" s="187" t="e">
        <f t="shared" si="319"/>
        <v>#REF!</v>
      </c>
      <c r="I195" s="187" t="e">
        <f t="shared" si="317"/>
        <v>#REF!</v>
      </c>
      <c r="J195" s="213" t="str">
        <f ca="1">IMPRODUCT(1/N_FFT2,DF100)</f>
        <v>0.049997782831782+0.00445937329532094i</v>
      </c>
      <c r="K195" s="212" t="e">
        <f t="shared" si="318"/>
        <v>#REF!</v>
      </c>
      <c r="N195" s="204">
        <f t="shared" ca="1" si="185"/>
        <v>22.478963477875219</v>
      </c>
      <c r="O195" s="181">
        <f t="shared" ca="1" si="186"/>
        <v>7.4789634778752196</v>
      </c>
      <c r="P195" s="181" t="str">
        <f t="shared" ca="1" si="187"/>
        <v>-5.15704855060269-5.41661748235171i</v>
      </c>
      <c r="Q195" s="181" t="str">
        <f t="shared" ca="1" si="188"/>
        <v>-0.366975344239028+7.4699547388262i</v>
      </c>
      <c r="R195" s="181" t="str">
        <f t="shared" ca="1" si="189"/>
        <v>5.66313730814604-4.8850558371912i</v>
      </c>
      <c r="S195" s="181" t="str">
        <f t="shared" ca="1" si="190"/>
        <v>-7.44295022452059-0.733066612730541i</v>
      </c>
      <c r="T195" s="181" t="str">
        <f t="shared" ca="1" si="191"/>
        <v>4.60129459638775+5.89601414013267i</v>
      </c>
      <c r="U195" s="181" t="str">
        <f t="shared" ca="1" si="192"/>
        <v>1.09739185954331-7.39801499119862i</v>
      </c>
      <c r="V195" s="181" t="str">
        <f t="shared" ca="1" si="193"/>
        <v>-6.11468695762622+4.30644843387532i</v>
      </c>
      <c r="W195" s="181" t="str">
        <f t="shared" ca="1" si="194"/>
        <v>7.33525729177337+1.45907339324551i</v>
      </c>
      <c r="X195" s="181" t="str">
        <f t="shared" ca="1" si="195"/>
        <v>-4.00122765988595-6.31862895865512i</v>
      </c>
      <c r="Y195" s="181" t="str">
        <f t="shared" ca="1" si="196"/>
        <v>-1.8172398913444+7.25482831503944i</v>
      </c>
      <c r="Z195" s="181" t="str">
        <f t="shared" ca="1" si="197"/>
        <v>6.50734882907647-3.68636757799713i</v>
      </c>
      <c r="AA195" s="181" t="str">
        <f t="shared" ca="1" si="198"/>
        <v>-7.15692182144685-2.17102849937289i</v>
      </c>
      <c r="AB195" s="181" t="str">
        <f t="shared" ca="1" si="199"/>
        <v>3.36262671372591+6.68039192619178i</v>
      </c>
      <c r="AC195" s="181" t="str">
        <f t="shared" ca="1" si="200"/>
        <v>2.51958690958745-7.04177367631387i</v>
      </c>
      <c r="AD195" s="181" t="str">
        <f t="shared" ca="1" si="201"/>
        <v>-6.83734137402399+3.03078498716936i</v>
      </c>
      <c r="AE195" s="181" t="str">
        <f t="shared" ca="1" si="202"/>
        <v>6.90966128160836+2.86207541424639i</v>
      </c>
      <c r="AF195" s="181" t="str">
        <f t="shared" ca="1" si="203"/>
        <v>-2.69164183411397-6.9778190676055i</v>
      </c>
      <c r="AG195" s="181" t="str">
        <f t="shared" ca="1" si="204"/>
        <v>-3.1976689285449+6.76090290766033i</v>
      </c>
      <c r="AH195" s="181" t="str">
        <f t="shared" ca="1" si="205"/>
        <v>7.10148658386867-2.34601428011951i</v>
      </c>
      <c r="AI195" s="181" t="str">
        <f t="shared" ca="1" si="206"/>
        <v>-6.59585692642291-3.52555897831115i</v>
      </c>
      <c r="AJ195" s="181" t="str">
        <f t="shared" ca="1" si="207"/>
        <v>1.99473497223839+7.20804599693429i</v>
      </c>
      <c r="AK195" s="181" t="str">
        <f t="shared" ca="1" si="208"/>
        <v>3.8449556476968-6.41492094812055i</v>
      </c>
      <c r="AL195" s="181" t="str">
        <f t="shared" ca="1" si="209"/>
        <v>-7.29724059584324+1.63865017309026i</v>
      </c>
      <c r="AM195" s="181" t="str">
        <f t="shared" ca="1" si="210"/>
        <v>6.21853086337383+4.15508948214818i</v>
      </c>
      <c r="AN195" s="181" t="str">
        <f t="shared" ca="1" si="211"/>
        <v>-1.2786177221471-7.36885550299385i</v>
      </c>
      <c r="AO195" s="181" t="str">
        <f t="shared" ca="1" si="212"/>
        <v>-4.45521334209484+6.00715979309786i</v>
      </c>
      <c r="AP195" s="181" t="str">
        <f t="shared" ca="1" si="213"/>
        <v>7.42271819180236-0.915504969116848i</v>
      </c>
      <c r="AQ195" s="181" t="str">
        <f t="shared" ca="1" si="214"/>
        <v>-5.78131694871574-4.74460420286914i</v>
      </c>
      <c r="AR195" s="181" t="str">
        <f t="shared" ca="1" si="215"/>
        <v>-5.78131694871574-4.74460420286914i</v>
      </c>
      <c r="AS195" s="181" t="str">
        <f t="shared" ca="1" si="216"/>
        <v>5.0225648965411-5.5415464054201i</v>
      </c>
      <c r="AT195" s="181" t="str">
        <f t="shared" ca="1" si="217"/>
        <v>-7.47671095390392+0.183542951824916i</v>
      </c>
      <c r="AU195" s="181" t="str">
        <f t="shared" ca="1" si="218"/>
        <v>5.28842579145216+5.28842579145202i</v>
      </c>
      <c r="AV195" s="181" t="str">
        <f t="shared" ca="1" si="219"/>
        <v>0.183542951824814-7.47671095390392i</v>
      </c>
      <c r="AW195" s="181" t="str">
        <f t="shared" ca="1" si="220"/>
        <v>-5.54154640542046+5.02256489654071i</v>
      </c>
      <c r="AX195" s="181" t="str">
        <f t="shared" ca="1" si="221"/>
        <v>7.45869890233341+0.550186684427876i</v>
      </c>
      <c r="AY195" s="181" t="str">
        <f t="shared" ca="1" si="222"/>
        <v>-4.7446042028693-5.78131694871561i</v>
      </c>
      <c r="AZ195" s="181" t="str">
        <f t="shared" ca="1" si="223"/>
        <v>-0.91550496911675+7.42271819180238i</v>
      </c>
      <c r="BA195" s="181" t="str">
        <f t="shared" ca="1" si="224"/>
        <v>6.00715979309821-4.45521334209437i</v>
      </c>
      <c r="BB195" s="181" t="str">
        <f t="shared" ca="1" si="225"/>
        <v>-7.36885550299387-1.27861772214699i</v>
      </c>
      <c r="BC195" s="181" t="str">
        <f t="shared" ca="1" si="226"/>
        <v>4.15508948214832+6.21853086337374i</v>
      </c>
      <c r="BD195" s="181" t="str">
        <f t="shared" ca="1" si="227"/>
        <v>1.63865017309017-7.29724059584326i</v>
      </c>
      <c r="BE195" s="181" t="str">
        <f t="shared" ca="1" si="228"/>
        <v>-6.41492094812085+3.8449556476963i</v>
      </c>
      <c r="BF195" s="181" t="str">
        <f t="shared" ca="1" si="229"/>
        <v>7.20804599693535+1.9947349722346i</v>
      </c>
      <c r="BG195" s="181" t="str">
        <f t="shared" ca="1" si="230"/>
        <v>-3.52555897831325-6.59585692642178i</v>
      </c>
      <c r="BH195" s="181" t="str">
        <f t="shared" ca="1" si="231"/>
        <v>-2.34601428011862+7.10148658386897i</v>
      </c>
      <c r="BI195" s="181" t="str">
        <f t="shared" ca="1" si="232"/>
        <v>6.76090290766059-3.19766892854437i</v>
      </c>
      <c r="BJ195" s="181" t="str">
        <f t="shared" ca="1" si="233"/>
        <v>-6.97781906760505-2.69164183411516i</v>
      </c>
      <c r="BK195" s="181" t="str">
        <f t="shared" ca="1" si="234"/>
        <v>2.86207541424378+6.90966128160945i</v>
      </c>
      <c r="BL195" s="181" t="str">
        <f t="shared" ca="1" si="235"/>
        <v>3.03078498716645-6.83734137402527i</v>
      </c>
      <c r="BM195" s="181" t="str">
        <f t="shared" ca="1" si="236"/>
        <v>-7.04177367631331+2.519586909589i</v>
      </c>
      <c r="BN195" s="181" t="str">
        <f t="shared" ca="1" si="237"/>
        <v>6.68039192619219+3.36262671372508i</v>
      </c>
      <c r="BO195" s="181" t="str">
        <f t="shared" ca="1" si="238"/>
        <v>-2.1710284993723-7.15692182144703i</v>
      </c>
      <c r="BP195" s="181" t="str">
        <f t="shared" ca="1" si="239"/>
        <v>-3.68636757799892+6.50734882907546i</v>
      </c>
      <c r="BQ195" s="181" t="str">
        <f t="shared" ca="1" si="240"/>
        <v>7.25482831504031-1.81723989134091i</v>
      </c>
      <c r="BR195" s="181" t="str">
        <f t="shared" ca="1" si="241"/>
        <v>-6.3186289586568-4.00122765988328i</v>
      </c>
      <c r="BS195" s="181" t="str">
        <f t="shared" ca="1" si="242"/>
        <v>1.4590733932472+7.33525729177303i</v>
      </c>
      <c r="BT195" s="181" t="str">
        <f t="shared" ca="1" si="243"/>
        <v>4.30644843387525-6.11468695762627i</v>
      </c>
      <c r="BU195" s="181" t="str">
        <f t="shared" ca="1" si="244"/>
        <v>-7.39801499119882+1.09739185954195i</v>
      </c>
      <c r="BV195" s="181" t="str">
        <f t="shared" ca="1" si="245"/>
        <v>5.8960141401314+4.60129459638937i</v>
      </c>
      <c r="BW195" s="181" t="str">
        <f t="shared" ca="1" si="246"/>
        <v>-0.73306661272706-7.44295022452094i</v>
      </c>
      <c r="BX195" s="181" t="str">
        <f t="shared" ca="1" si="247"/>
        <v>-4.88505583718919+5.66313730814777i</v>
      </c>
      <c r="BY195" s="181" t="str">
        <f t="shared" ca="1" si="248"/>
        <v>7.46995473882614-0.366975344240252i</v>
      </c>
      <c r="BZ195" s="181" t="str">
        <f t="shared" ca="1" si="249"/>
        <v>-5.41661748235166-5.15704855060273i</v>
      </c>
      <c r="CA195" s="181" t="str">
        <f t="shared" ca="1" si="250"/>
        <v>-1.27903930832556E-12+7.47896347787522i</v>
      </c>
      <c r="CB195" s="181" t="str">
        <f t="shared" ca="1" si="251"/>
        <v>5.41661748235358-5.15704855060072i</v>
      </c>
      <c r="CC195" s="181" t="str">
        <f t="shared" ca="1" si="252"/>
        <v>-7.46995473882637-0.366975344235588i</v>
      </c>
      <c r="CD195" s="181" t="str">
        <f t="shared" ca="1" si="253"/>
        <v>4.88505583719289+5.66313730814458i</v>
      </c>
      <c r="CE195" s="181" t="str">
        <f t="shared" ca="1" si="254"/>
        <v>0.733066612729606-7.44295022452068i</v>
      </c>
      <c r="CF195" s="181" t="str">
        <f t="shared" ca="1" si="255"/>
        <v>-5.89601414013297+4.60129459638736i</v>
      </c>
      <c r="CG195" s="181" t="str">
        <f t="shared" ca="1" si="256"/>
        <v>7.39801499119841+1.09739185954469i</v>
      </c>
      <c r="CH195" s="181" t="str">
        <f t="shared" ca="1" si="257"/>
        <v>-4.30644843387299-6.11468695762786i</v>
      </c>
      <c r="CI195" s="181" t="str">
        <f t="shared" ca="1" si="258"/>
        <v>-1.45907339324242+7.33525729177398i</v>
      </c>
      <c r="CJ195" s="181" t="str">
        <f t="shared" ca="1" si="259"/>
        <v>6.3186289586542-4.00122765988741i</v>
      </c>
      <c r="CK195" s="181" t="str">
        <f t="shared" ca="1" si="260"/>
        <v>-7.25482831503964-1.8172398913436i</v>
      </c>
      <c r="CL195" s="181" t="str">
        <f t="shared" ca="1" si="261"/>
        <v>3.6863675779966+6.50734882907678i</v>
      </c>
      <c r="CM195" s="181" t="str">
        <f t="shared" ca="1" si="262"/>
        <v>2.17102849937485-7.15692182144625i</v>
      </c>
      <c r="CN195" s="181" t="str">
        <f t="shared" ca="1" si="263"/>
        <v>-6.68039192619334+3.3626267137228i</v>
      </c>
      <c r="CO195" s="181" t="str">
        <f t="shared" ca="1" si="264"/>
        <v>7.04177367631489+2.5195869095846i</v>
      </c>
      <c r="CP195" s="181" t="str">
        <f t="shared" ca="1" si="265"/>
        <v>-3.03078498717082-6.83734137402334i</v>
      </c>
      <c r="CQ195" s="181" t="str">
        <f t="shared" ca="1" si="266"/>
        <v>-2.86207541424625+6.90966128160842i</v>
      </c>
      <c r="CR195" s="181" t="str">
        <f t="shared" ca="1" si="267"/>
        <v>6.97781906760597-2.69164183411277i</v>
      </c>
      <c r="CS195" s="181" t="str">
        <f t="shared" ca="1" si="268"/>
        <v>-6.7609029076594-3.19766892854687i</v>
      </c>
      <c r="CT195" s="181" t="str">
        <f t="shared" ca="1" si="269"/>
        <v>2.34601428012315+7.10148658386747i</v>
      </c>
      <c r="CU195" s="181" t="str">
        <f t="shared" ca="1" si="270"/>
        <v>3.52555897830904-6.59585692642404i</v>
      </c>
      <c r="CV195" s="181" t="str">
        <f t="shared" ca="1" si="271"/>
        <v>-7.20804599693404+1.99473497223931i</v>
      </c>
      <c r="CW195" s="181" t="str">
        <f t="shared" ca="1" si="272"/>
        <v>6.41492094812068+3.84495564769658i</v>
      </c>
      <c r="CX195" s="181" t="str">
        <f t="shared" ca="1" si="273"/>
        <v>-1.63865017308892-7.29724059584355i</v>
      </c>
      <c r="CY195" s="181" t="str">
        <f t="shared" ca="1" si="274"/>
        <v>-4.15508948215053+6.21853086337227i</v>
      </c>
      <c r="CZ195" s="181" t="str">
        <f t="shared" ca="1" si="275"/>
        <v>7.36885550299331-1.27861772215023i</v>
      </c>
      <c r="DA195" s="181" t="str">
        <f t="shared" ca="1" si="276"/>
        <v>-6.00715979309935-4.45521334209283i</v>
      </c>
      <c r="DB195" s="181" t="str">
        <f t="shared" ca="1" si="277"/>
        <v>0.915504969117693+7.42271819180226i</v>
      </c>
      <c r="DC195" s="181" t="str">
        <f t="shared" ca="1" si="278"/>
        <v>4.74460420286964-5.78131694871533i</v>
      </c>
      <c r="DD195" s="181" t="str">
        <f t="shared" ca="1" si="279"/>
        <v>-7.45869890233356+0.550186684425961i</v>
      </c>
      <c r="DE195" s="181" t="str">
        <f t="shared" ca="1" si="280"/>
        <v>5.54154640541825+5.02256489654315i</v>
      </c>
      <c r="DF195" s="181" t="str">
        <f t="shared" ca="1" si="281"/>
        <v>-0.183542951827994-7.47671095390384i</v>
      </c>
      <c r="DG195" s="181" t="str">
        <f t="shared" ca="1" si="282"/>
        <v>-5.28842579145089+5.28842579145329i</v>
      </c>
      <c r="DH195" s="181" t="str">
        <f t="shared" ca="1" si="283"/>
        <v>7.47671095390393+0.183542951824604i</v>
      </c>
      <c r="DI195" s="181" t="str">
        <f t="shared" ca="1" si="284"/>
        <v>-5.02256489654031-5.54154640542082i</v>
      </c>
      <c r="DJ195" s="181" t="str">
        <f t="shared" ca="1" si="285"/>
        <v>-0.550186684429999+7.45869890233326i</v>
      </c>
      <c r="DK195" s="181" t="str">
        <f t="shared" ca="1" si="286"/>
        <v>5.7813169487179-4.7446042028665i</v>
      </c>
      <c r="DL195" s="181" t="str">
        <f t="shared" ca="1" si="287"/>
        <v>-7.42271819180268-0.915504969114327i</v>
      </c>
      <c r="DM195" s="181" t="str">
        <f t="shared" ca="1" si="288"/>
        <v>4.45521334209573+6.0071597930972i</v>
      </c>
      <c r="DN195" s="181" t="str">
        <f t="shared" ca="1" si="289"/>
        <v>1.27861772214689-7.36885550299389i</v>
      </c>
      <c r="DO195" s="181" t="str">
        <f t="shared" ca="1" si="290"/>
        <v>-6.21853086337451+4.15508948214717i</v>
      </c>
      <c r="DP195" s="181" t="str">
        <f t="shared" ca="1" si="291"/>
        <v>7.29724059584266+1.63865017309287i</v>
      </c>
      <c r="DQ195" s="181" t="str">
        <f t="shared" ca="1" si="292"/>
        <v>-3.84495564769967-6.41492094811883i</v>
      </c>
      <c r="DR195" s="181" t="str">
        <f t="shared" ca="1" si="293"/>
        <v>-1.99473497223583+7.208045996935i</v>
      </c>
      <c r="DS195" s="181" t="str">
        <f t="shared" ca="1" si="294"/>
        <v>6.59585692642244-3.52555897831203i</v>
      </c>
      <c r="DT195" s="181" t="str">
        <f t="shared" ca="1" si="295"/>
        <v>-7.10148658386853-2.34601428011993i</v>
      </c>
      <c r="DU195" s="181" t="str">
        <f t="shared" ca="1" si="296"/>
        <v>3.19766892854301+6.76090290766122i</v>
      </c>
      <c r="DV195" s="181" t="str">
        <f t="shared" ca="1" si="297"/>
        <v>2.69164183411655-6.97781906760451i</v>
      </c>
      <c r="DW195" s="181" t="str">
        <f t="shared" ca="1" si="298"/>
        <v>-6.90966128160705+2.86207541424957i</v>
      </c>
      <c r="DX195" s="181" t="str">
        <f t="shared" ca="1" si="299"/>
        <v>6.8373413740248+3.03078498716752i</v>
      </c>
      <c r="DY195" s="181" t="str">
        <f t="shared" ca="1" si="300"/>
        <v>-2.51958690958759-7.04177367631381i</v>
      </c>
      <c r="DZ195" s="181" t="str">
        <f t="shared" ca="1" si="301"/>
        <v>-3.36262671372641+6.68039192619153i</v>
      </c>
      <c r="EA195" s="181" t="str">
        <f t="shared" ca="1" si="302"/>
        <v>7.15692182144743-2.17102849937098i</v>
      </c>
      <c r="EB195" s="181" t="str">
        <f t="shared" ca="1" si="303"/>
        <v>-6.50734882907478-3.68636757800012i</v>
      </c>
      <c r="EC195" s="181" t="str">
        <f t="shared" ca="1" si="304"/>
        <v>1.81723989134669+7.25482831503887i</v>
      </c>
      <c r="ED195" s="181" t="str">
        <f t="shared" ca="1" si="305"/>
        <v>4.00122765988454-6.31862895865601i</v>
      </c>
      <c r="EE195" s="181" t="str">
        <f t="shared" ca="1" si="306"/>
        <v>-7.33525729177333+1.45907339324574i</v>
      </c>
      <c r="EF195" s="181" t="str">
        <f t="shared" ca="1" si="307"/>
        <v>6.11468695762553+4.3064484338763i</v>
      </c>
      <c r="EG195" s="181" t="str">
        <f t="shared" ca="1" si="308"/>
        <v>-1.09739185954069-7.39801499119901i</v>
      </c>
      <c r="EH195" s="181" t="str">
        <f t="shared" ca="1" si="309"/>
        <v>-4.60129459639038+5.89601414013061i</v>
      </c>
      <c r="EI195" s="181" t="str">
        <f t="shared" ca="1" si="310"/>
        <v>7.44295022452035-0.733066612732979i</v>
      </c>
      <c r="EJ195" s="181" t="str">
        <f t="shared" ca="1" si="311"/>
        <v>-5.6631373081468-4.88505583719032i</v>
      </c>
      <c r="EK195" s="181" t="str">
        <f t="shared" ca="1" si="312"/>
        <v>0.366975344238975+7.46995473882621i</v>
      </c>
      <c r="EL195" s="181" t="str">
        <f t="shared" ca="1" si="313"/>
        <v>5.15704855060366-5.41661748235078i</v>
      </c>
      <c r="EM195" s="181" t="str">
        <f t="shared" ca="1" si="314"/>
        <v>-7.47896347787522-2.55807861665112E-12i</v>
      </c>
      <c r="EN195" s="181"/>
      <c r="EO195" s="181"/>
      <c r="EP195" s="181"/>
    </row>
    <row r="196" spans="1:146" ht="16" thickBot="1">
      <c r="A196" s="215">
        <f t="shared" si="181"/>
        <v>1.8750000000000012E-3</v>
      </c>
      <c r="B196" s="214">
        <v>96</v>
      </c>
      <c r="C196" s="188">
        <f t="shared" si="182"/>
        <v>19200</v>
      </c>
      <c r="D196" s="187">
        <f t="shared" si="315"/>
        <v>120637.15789784805</v>
      </c>
      <c r="E196" s="187" t="str">
        <f t="shared" si="316"/>
        <v>120637.157897848i</v>
      </c>
      <c r="F196" s="187" t="e">
        <f t="shared" si="183"/>
        <v>#REF!</v>
      </c>
      <c r="G196" s="187" t="str">
        <f t="shared" si="184"/>
        <v>-4.31546540768226+2.15605192036444i</v>
      </c>
      <c r="H196" s="187" t="e">
        <f t="shared" si="319"/>
        <v>#REF!</v>
      </c>
      <c r="I196" s="187" t="e">
        <f t="shared" si="317"/>
        <v>#REF!</v>
      </c>
      <c r="J196" s="213" t="str">
        <f ca="1">IMPRODUCT(1/N_FFT2,DG100)</f>
        <v>0.0381633063392639-0.00013420863287409i</v>
      </c>
      <c r="K196" s="212" t="e">
        <f t="shared" si="318"/>
        <v>#REF!</v>
      </c>
      <c r="N196" s="204">
        <f t="shared" ca="1" si="185"/>
        <v>22.479582738169704</v>
      </c>
      <c r="O196" s="181">
        <f t="shared" ca="1" si="186"/>
        <v>7.4795827381697038</v>
      </c>
      <c r="P196" s="181" t="str">
        <f t="shared" ca="1" si="187"/>
        <v>-5.28886367460562-5.28886367460567i</v>
      </c>
      <c r="Q196" s="181" t="str">
        <f t="shared" ca="1" si="188"/>
        <v>-1.3739770588886E-15+7.4795827381697i</v>
      </c>
      <c r="R196" s="181" t="str">
        <f t="shared" ca="1" si="189"/>
        <v>5.28886367460567-5.28886367460562i</v>
      </c>
      <c r="S196" s="181" t="str">
        <f t="shared" ca="1" si="190"/>
        <v>-7.4795827381697-2.7479541177772E-15i</v>
      </c>
      <c r="T196" s="181" t="str">
        <f t="shared" ca="1" si="191"/>
        <v>5.28886367460551+5.28886367460577i</v>
      </c>
      <c r="U196" s="181" t="str">
        <f t="shared" ca="1" si="192"/>
        <v>-2.21747004021067E-13-7.4795827381697i</v>
      </c>
      <c r="V196" s="181" t="str">
        <f t="shared" ca="1" si="193"/>
        <v>-5.28886367460571+5.28886367460557i</v>
      </c>
      <c r="W196" s="181" t="str">
        <f t="shared" ca="1" si="194"/>
        <v>7.4795827381697-3.13377882631833E-13i</v>
      </c>
      <c r="X196" s="181" t="str">
        <f t="shared" ca="1" si="195"/>
        <v>-5.28886367460562-5.28886367460567i</v>
      </c>
      <c r="Y196" s="181" t="str">
        <f t="shared" ca="1" si="196"/>
        <v>-3.65602900020254E-13+7.4795827381697i</v>
      </c>
      <c r="Z196" s="181" t="str">
        <f t="shared" ca="1" si="197"/>
        <v>5.28886367460561-5.28886367460568i</v>
      </c>
      <c r="AA196" s="181" t="str">
        <f t="shared" ca="1" si="198"/>
        <v>-7.4795827381697-3.00544837315103E-13i</v>
      </c>
      <c r="AB196" s="181" t="str">
        <f t="shared" ca="1" si="199"/>
        <v>5.28886367460573+5.28886367460556i</v>
      </c>
      <c r="AC196" s="181" t="str">
        <f t="shared" ca="1" si="200"/>
        <v>2.08913958704337E-13-7.4795827381697i</v>
      </c>
      <c r="AD196" s="181" t="str">
        <f t="shared" ca="1" si="201"/>
        <v>-5.2888636746055+5.28886367460579i</v>
      </c>
      <c r="AE196" s="181" t="str">
        <f t="shared" ca="1" si="202"/>
        <v>7.4795827381697+1.17283080093571E-13i</v>
      </c>
      <c r="AF196" s="181" t="str">
        <f t="shared" ca="1" si="203"/>
        <v>-5.28886367460582-5.28886367460547i</v>
      </c>
      <c r="AG196" s="181" t="str">
        <f t="shared" ca="1" si="204"/>
        <v>-7.87978332940366E-14+7.4795827381697i</v>
      </c>
      <c r="AH196" s="181" t="str">
        <f t="shared" ca="1" si="205"/>
        <v>5.28886367460593-5.28886367460535i</v>
      </c>
      <c r="AI196" s="181" t="str">
        <f t="shared" ca="1" si="206"/>
        <v>-7.4795827381697+1.28330453167296E-14i</v>
      </c>
      <c r="AJ196" s="181" t="str">
        <f t="shared" ca="1" si="207"/>
        <v>5.28886367460542+5.28886367460586i</v>
      </c>
      <c r="AK196" s="181" t="str">
        <f t="shared" ca="1" si="208"/>
        <v>-1.04463923927496E-13-7.4795827381697i</v>
      </c>
      <c r="AL196" s="181" t="str">
        <f t="shared" ca="1" si="209"/>
        <v>-5.28886367460584+5.28886367460545i</v>
      </c>
      <c r="AM196" s="181" t="str">
        <f t="shared" ca="1" si="210"/>
        <v>7.4795827381697-1.42949170727031E-13i</v>
      </c>
      <c r="AN196" s="181" t="str">
        <f t="shared" ca="1" si="211"/>
        <v>-5.28886367460551-5.28886367460577i</v>
      </c>
      <c r="AO196" s="181" t="str">
        <f t="shared" ca="1" si="212"/>
        <v>2.34580049337796E-13+7.4795827381697i</v>
      </c>
      <c r="AP196" s="181" t="str">
        <f t="shared" ca="1" si="213"/>
        <v>5.28886367460571-5.28886367460558i</v>
      </c>
      <c r="AQ196" s="181" t="str">
        <f t="shared" ca="1" si="214"/>
        <v>-7.4795827381697+3.26210927948563E-13i</v>
      </c>
      <c r="AR196" s="181" t="str">
        <f t="shared" ca="1" si="215"/>
        <v>-7.4795827381697+3.26210927948563E-13i</v>
      </c>
      <c r="AS196" s="181" t="str">
        <f t="shared" ca="1" si="216"/>
        <v>3.26197038797909E-13-7.4795827381697i</v>
      </c>
      <c r="AT196" s="181" t="str">
        <f t="shared" ca="1" si="217"/>
        <v>-5.28886367460562+5.28886367460567i</v>
      </c>
      <c r="AU196" s="181" t="str">
        <f t="shared" ca="1" si="218"/>
        <v>7.4795827381697+2.34566160187143E-13i</v>
      </c>
      <c r="AV196" s="181" t="str">
        <f t="shared" ca="1" si="219"/>
        <v>-5.28886367460574-5.28886367460555i</v>
      </c>
      <c r="AW196" s="181" t="str">
        <f t="shared" ca="1" si="220"/>
        <v>-2.49226545198839E-13+7.4795827381697i</v>
      </c>
      <c r="AX196" s="181" t="str">
        <f t="shared" ca="1" si="221"/>
        <v>5.28886367460549-5.2888636746058i</v>
      </c>
      <c r="AY196" s="181" t="str">
        <f t="shared" ca="1" si="222"/>
        <v>-7.4795827381697-1.57595666588073E-13i</v>
      </c>
      <c r="AZ196" s="181" t="str">
        <f t="shared" ca="1" si="223"/>
        <v>5.28886367460586+5.28886367460542i</v>
      </c>
      <c r="BA196" s="181" t="str">
        <f t="shared" ca="1" si="224"/>
        <v>6.59647879773068E-14-7.4795827381697i</v>
      </c>
      <c r="BB196" s="181" t="str">
        <f t="shared" ca="1" si="225"/>
        <v>-5.28886367460589+5.2888636746054i</v>
      </c>
      <c r="BC196" s="181" t="str">
        <f t="shared" ca="1" si="226"/>
        <v>7.4795827381697-2.56660906334592E-14i</v>
      </c>
      <c r="BD196" s="181" t="str">
        <f t="shared" ca="1" si="227"/>
        <v>-5.28886367460539-5.28886367460589i</v>
      </c>
      <c r="BE196" s="181" t="str">
        <f t="shared" ca="1" si="228"/>
        <v>1.17296969244225E-13+7.4795827381697i</v>
      </c>
      <c r="BF196" s="181" t="str">
        <f t="shared" ca="1" si="229"/>
        <v>5.28886367460478-5.28886367460651i</v>
      </c>
      <c r="BG196" s="181" t="str">
        <f t="shared" ca="1" si="230"/>
        <v>-7.4795827381697-1.27914984285948E-12i</v>
      </c>
      <c r="BH196" s="181" t="str">
        <f t="shared" ca="1" si="231"/>
        <v>5.28886367460815+5.28886367460313i</v>
      </c>
      <c r="BI196" s="181" t="str">
        <f t="shared" ca="1" si="232"/>
        <v>-1.04459757182299E-12-7.4795827381697i</v>
      </c>
      <c r="BJ196" s="181" t="str">
        <f t="shared" ca="1" si="233"/>
        <v>-5.28886367460675+5.28886367460453i</v>
      </c>
      <c r="BK196" s="181" t="str">
        <f t="shared" ca="1" si="234"/>
        <v>7.4795827381697-3.36834498650547E-12i</v>
      </c>
      <c r="BL196" s="181" t="str">
        <f t="shared" ca="1" si="235"/>
        <v>-5.28886367460618-5.28886367460511i</v>
      </c>
      <c r="BM196" s="181" t="str">
        <f t="shared" ca="1" si="236"/>
        <v>-1.85458731600689E-12+7.4795827381697i</v>
      </c>
      <c r="BN196" s="181" t="str">
        <f t="shared" ca="1" si="237"/>
        <v>5.28886367460346-5.28886367460782i</v>
      </c>
      <c r="BO196" s="181" t="str">
        <f t="shared" ca="1" si="238"/>
        <v>-7.4795827381697+4.69160098675593E-13i</v>
      </c>
      <c r="BP196" s="181" t="str">
        <f t="shared" ca="1" si="239"/>
        <v>5.28886367460413+5.28886367460716i</v>
      </c>
      <c r="BQ196" s="181" t="str">
        <f t="shared" ca="1" si="240"/>
        <v>-2.79290751335807E-12-7.4795827381697i</v>
      </c>
      <c r="BR196" s="181" t="str">
        <f t="shared" ca="1" si="241"/>
        <v>-5.28886367460544+5.28886367460585i</v>
      </c>
      <c r="BS196" s="181" t="str">
        <f t="shared" ca="1" si="242"/>
        <v>7.4795827381697+2.32373352553182E-12i</v>
      </c>
      <c r="BT196" s="181" t="str">
        <f t="shared" ca="1" si="243"/>
        <v>-5.28886367460741-5.28886367460387i</v>
      </c>
      <c r="BU196" s="181" t="str">
        <f t="shared" ca="1" si="244"/>
        <v>-1.06277374471808E-13+7.4795827381697i</v>
      </c>
      <c r="BV196" s="181" t="str">
        <f t="shared" ca="1" si="245"/>
        <v>5.28886367460756-5.28886367460372i</v>
      </c>
      <c r="BW196" s="181" t="str">
        <f t="shared" ca="1" si="246"/>
        <v>-7.4795827381697+2.32376130383313E-12i</v>
      </c>
      <c r="BX196" s="181" t="str">
        <f t="shared" ca="1" si="247"/>
        <v>5.28886367460544+5.28886367460585i</v>
      </c>
      <c r="BY196" s="181" t="str">
        <f t="shared" ca="1" si="248"/>
        <v>2.89917099867922E-12-7.4795827381697i</v>
      </c>
      <c r="BZ196" s="181" t="str">
        <f t="shared" ca="1" si="249"/>
        <v>-5.28886367460428+5.28886367460701i</v>
      </c>
      <c r="CA196" s="181" t="str">
        <f t="shared" ca="1" si="250"/>
        <v>7.4795827381697+4.69132320374285E-13i</v>
      </c>
      <c r="CB196" s="181" t="str">
        <f t="shared" ca="1" si="251"/>
        <v>-5.28886367460346-5.28886367460782i</v>
      </c>
      <c r="CC196" s="181" t="str">
        <f t="shared" ca="1" si="252"/>
        <v>1.74832383068573E-12+7.4795827381697i</v>
      </c>
      <c r="CD196" s="181" t="str">
        <f t="shared" ca="1" si="253"/>
        <v>5.28886367460625-5.28886367460503i</v>
      </c>
      <c r="CE196" s="181" t="str">
        <f t="shared" ca="1" si="254"/>
        <v>-7.4795827381697-3.47460847182663E-12i</v>
      </c>
      <c r="CF196" s="181" t="str">
        <f t="shared" ca="1" si="255"/>
        <v>5.28886367460675+5.28886367460453i</v>
      </c>
      <c r="CG196" s="181" t="str">
        <f t="shared" ca="1" si="256"/>
        <v>1.04456979352168E-12-7.4795827381697i</v>
      </c>
      <c r="CH196" s="181" t="str">
        <f t="shared" ca="1" si="257"/>
        <v>-5.28886367460823+5.28886367460306i</v>
      </c>
      <c r="CI196" s="181" t="str">
        <f t="shared" ca="1" si="258"/>
        <v>7.4795827381697-1.17288635753833E-12i</v>
      </c>
      <c r="CJ196" s="181" t="str">
        <f t="shared" ca="1" si="259"/>
        <v>-5.28886367460463-5.28886367460666i</v>
      </c>
      <c r="CK196" s="181" t="str">
        <f t="shared" ca="1" si="260"/>
        <v>3.60292503584327E-12+7.4795827381697i</v>
      </c>
      <c r="CL196" s="181" t="str">
        <f t="shared" ca="1" si="261"/>
        <v>5.28886367460494-5.28886367460634i</v>
      </c>
      <c r="CM196" s="181" t="str">
        <f t="shared" ca="1" si="262"/>
        <v>-7.4795827381697-1.62000726666908E-12i</v>
      </c>
      <c r="CN196" s="181" t="str">
        <f t="shared" ca="1" si="263"/>
        <v>5.28886367460791+5.28886367460337i</v>
      </c>
      <c r="CO196" s="181" t="str">
        <f t="shared" ca="1" si="264"/>
        <v>-8.1003141163585E-13-7.4795827381697i</v>
      </c>
      <c r="CP196" s="181" t="str">
        <f t="shared" ca="1" si="265"/>
        <v>-5.28886367460692+5.28886367460437i</v>
      </c>
      <c r="CQ196" s="181" t="str">
        <f t="shared" ca="1" si="266"/>
        <v>7.4795827381697-3.02748756269587E-12i</v>
      </c>
      <c r="CR196" s="181" t="str">
        <f t="shared" ca="1" si="267"/>
        <v>-5.28886367460594-5.28886367460535i</v>
      </c>
      <c r="CS196" s="181" t="str">
        <f t="shared" ca="1" si="268"/>
        <v>-2.19544473981649E-12+7.4795827381697i</v>
      </c>
      <c r="CT196" s="181" t="str">
        <f t="shared" ca="1" si="269"/>
        <v>5.28886367460363-5.28886367460766i</v>
      </c>
      <c r="CU196" s="181" t="str">
        <f t="shared" ca="1" si="270"/>
        <v>-7.4795827381697+2.34593938488451E-13i</v>
      </c>
      <c r="CV196" s="181" t="str">
        <f t="shared" ca="1" si="271"/>
        <v>5.28886367460396+5.28886367460732i</v>
      </c>
      <c r="CW196" s="181" t="str">
        <f t="shared" ca="1" si="272"/>
        <v>-2.45205008954847E-12-7.4795827381697i</v>
      </c>
      <c r="CX196" s="181" t="str">
        <f t="shared" ca="1" si="273"/>
        <v>-5.28886367460576+5.28886367460553i</v>
      </c>
      <c r="CY196" s="181" t="str">
        <f t="shared" ca="1" si="274"/>
        <v>7.4795827381697+2.55829968571897E-12i</v>
      </c>
      <c r="CZ196" s="181" t="str">
        <f t="shared" ca="1" si="275"/>
        <v>-5.28886367460725-5.28886367460404i</v>
      </c>
      <c r="DA196" s="181" t="str">
        <f t="shared" ca="1" si="276"/>
        <v>-3.40843534658951E-13+7.4795827381697i</v>
      </c>
      <c r="DB196" s="181" t="str">
        <f t="shared" ca="1" si="277"/>
        <v>5.28886367460773-5.28886367460355i</v>
      </c>
      <c r="DC196" s="181" t="str">
        <f t="shared" ca="1" si="278"/>
        <v>-7.4795827381697+2.08919514364599E-12i</v>
      </c>
      <c r="DD196" s="181" t="str">
        <f t="shared" ca="1" si="279"/>
        <v>5.28886367460527+5.28886367460601i</v>
      </c>
      <c r="DE196" s="181" t="str">
        <f t="shared" ca="1" si="280"/>
        <v>3.13373715886637E-12-7.4795827381697i</v>
      </c>
      <c r="DF196" s="181" t="str">
        <f t="shared" ca="1" si="281"/>
        <v>-5.28886367460444+5.28886367460684i</v>
      </c>
      <c r="DG196" s="181" t="str">
        <f t="shared" ca="1" si="282"/>
        <v>7.4795827381697+9.16281007806353E-13i</v>
      </c>
      <c r="DH196" s="181" t="str">
        <f t="shared" ca="1" si="283"/>
        <v>-5.28886367460315-5.28886367460814i</v>
      </c>
      <c r="DI196" s="181" t="str">
        <f t="shared" ca="1" si="284"/>
        <v>1.51375767049859E-12+7.4795827381697i</v>
      </c>
      <c r="DJ196" s="181" t="str">
        <f t="shared" ca="1" si="285"/>
        <v>5.28886367460642-5.28886367460487i</v>
      </c>
      <c r="DK196" s="181" t="str">
        <f t="shared" ca="1" si="286"/>
        <v>-7.4795827381697-3.70917463201377E-12i</v>
      </c>
      <c r="DL196" s="181" t="str">
        <f t="shared" ca="1" si="287"/>
        <v>5.28886367460643+5.28886367460485i</v>
      </c>
      <c r="DM196" s="181" t="str">
        <f t="shared" ca="1" si="288"/>
        <v>1.27913595370883E-12-7.4795827381697i</v>
      </c>
      <c r="DN196" s="181" t="str">
        <f t="shared" ca="1" si="289"/>
        <v>-5.28886367460313+5.28886367460815i</v>
      </c>
      <c r="DO196" s="181" t="str">
        <f t="shared" ca="1" si="290"/>
        <v>7.4795827381697-9.38320197351188E-13i</v>
      </c>
      <c r="DP196" s="181" t="str">
        <f t="shared" ca="1" si="291"/>
        <v>-5.28886367460446-5.28886367460683i</v>
      </c>
      <c r="DQ196" s="181" t="str">
        <f t="shared" ca="1" si="292"/>
        <v>3.36835887565612E-12+7.4795827381697i</v>
      </c>
      <c r="DR196" s="181" t="str">
        <f t="shared" ca="1" si="293"/>
        <v>5.28886367460511-5.28886367460618i</v>
      </c>
      <c r="DS196" s="181" t="str">
        <f t="shared" ca="1" si="294"/>
        <v>-7.4795827381697-1.85457342685623E-12i</v>
      </c>
      <c r="DT196" s="181" t="str">
        <f t="shared" ca="1" si="295"/>
        <v>5.28886367460775+5.28886367460354i</v>
      </c>
      <c r="DU196" s="181" t="str">
        <f t="shared" ca="1" si="296"/>
        <v>-5.75465251448709E-13-7.4795827381697i</v>
      </c>
      <c r="DV196" s="181" t="str">
        <f t="shared" ca="1" si="297"/>
        <v>-5.28886367460723+5.28886367460405i</v>
      </c>
      <c r="DW196" s="181" t="str">
        <f t="shared" ca="1" si="298"/>
        <v>7.4795827381697-2.5803388752638E-12i</v>
      </c>
      <c r="DX196" s="181" t="str">
        <f t="shared" ca="1" si="299"/>
        <v>-5.28886367460577-5.28886367460551i</v>
      </c>
      <c r="DY196" s="181" t="str">
        <f t="shared" ca="1" si="300"/>
        <v>-2.21742837275871E-12+7.4795827381697i</v>
      </c>
      <c r="DZ196" s="181" t="str">
        <f t="shared" ca="1" si="301"/>
        <v>5.2888636746038-5.28886367460749i</v>
      </c>
      <c r="EA196" s="181" t="str">
        <f t="shared" ca="1" si="302"/>
        <v>-7.4795827381697-2.12554748943617E-13i</v>
      </c>
      <c r="EB196" s="181" t="str">
        <f t="shared" ca="1" si="303"/>
        <v>5.2888636746038+5.28886367460749i</v>
      </c>
      <c r="EC196" s="181" t="str">
        <f t="shared" ca="1" si="304"/>
        <v>-2.21748392936132E-12-7.4795827381697i</v>
      </c>
      <c r="ED196" s="181" t="str">
        <f t="shared" ca="1" si="305"/>
        <v>-5.28886367460577+5.28886367460551i</v>
      </c>
      <c r="EE196" s="181" t="str">
        <f t="shared" ca="1" si="306"/>
        <v>7.4795827381697+3.00544837315103E-12i</v>
      </c>
      <c r="EF196" s="181" t="str">
        <f t="shared" ca="1" si="307"/>
        <v>-5.28886367460693-5.28886367460435i</v>
      </c>
      <c r="EG196" s="181" t="str">
        <f t="shared" ca="1" si="308"/>
        <v>-5.75409694846093E-13+7.4795827381697i</v>
      </c>
      <c r="EH196" s="181" t="str">
        <f t="shared" ca="1" si="309"/>
        <v>5.28886367460805-5.28886367460324i</v>
      </c>
      <c r="EI196" s="181" t="str">
        <f t="shared" ca="1" si="310"/>
        <v>-7.4795827381697+1.85462898345885E-12i</v>
      </c>
      <c r="EJ196" s="181" t="str">
        <f t="shared" ca="1" si="311"/>
        <v>5.28886367460496+5.28886367460633i</v>
      </c>
      <c r="EK196" s="181" t="str">
        <f t="shared" ca="1" si="312"/>
        <v>3.36830331905351E-12-7.4795827381697i</v>
      </c>
      <c r="EL196" s="181" t="str">
        <f t="shared" ca="1" si="313"/>
        <v>-5.28886367460461+5.28886367460668i</v>
      </c>
      <c r="EM196" s="181" t="str">
        <f t="shared" ca="1" si="314"/>
        <v>7.4795827381697+9.38264640748573E-13i</v>
      </c>
      <c r="EN196" s="181"/>
      <c r="EO196" s="181"/>
      <c r="EP196" s="181"/>
    </row>
    <row r="197" spans="1:146" ht="16" thickBot="1">
      <c r="A197" s="215">
        <f t="shared" si="181"/>
        <v>1.8945312500000012E-3</v>
      </c>
      <c r="B197" s="214">
        <v>97</v>
      </c>
      <c r="C197" s="188">
        <f t="shared" si="182"/>
        <v>19400</v>
      </c>
      <c r="D197" s="187">
        <f t="shared" si="315"/>
        <v>121893.79495928397</v>
      </c>
      <c r="E197" s="187" t="str">
        <f t="shared" si="316"/>
        <v>121893.794959284i</v>
      </c>
      <c r="F197" s="187"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18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187" t="e">
        <f t="shared" si="319"/>
        <v>#REF!</v>
      </c>
      <c r="I197" s="187" t="e">
        <f t="shared" si="317"/>
        <v>#REF!</v>
      </c>
      <c r="J197" s="213" t="str">
        <f ca="1">IMPRODUCT(1/N_FFT2,DH100)</f>
        <v>0.00984189052009898-0.00445966783637797i</v>
      </c>
      <c r="K197" s="212" t="e">
        <f t="shared" si="318"/>
        <v>#REF!</v>
      </c>
      <c r="N197" s="204">
        <f t="shared" ca="1" si="185"/>
        <v>22.480157408554057</v>
      </c>
      <c r="O197" s="181">
        <f t="shared" ca="1" si="186"/>
        <v>7.4801574085540548</v>
      </c>
      <c r="P197" s="181" t="str">
        <f t="shared" ca="1" si="187"/>
        <v>-5.4174821831631-5.15787181421334i</v>
      </c>
      <c r="Q197" s="181" t="str">
        <f t="shared" ca="1" si="188"/>
        <v>0.367033927640751+7.47114723136324i</v>
      </c>
      <c r="R197" s="181" t="str">
        <f t="shared" ca="1" si="189"/>
        <v>4.88583568028698-5.66404136301818i</v>
      </c>
      <c r="S197" s="181" t="str">
        <f t="shared" ca="1" si="190"/>
        <v>-7.44413840609688+0.73318363840144i</v>
      </c>
      <c r="T197" s="181" t="str">
        <f t="shared" ca="1" si="191"/>
        <v>5.89695537111839+4.60202914025803i</v>
      </c>
      <c r="U197" s="181" t="str">
        <f t="shared" ca="1" si="192"/>
        <v>-1.09756704555799-7.39919599938069i</v>
      </c>
      <c r="V197" s="181" t="str">
        <f t="shared" ca="1" si="193"/>
        <v>-4.30713590894035+6.11566309721707i</v>
      </c>
      <c r="W197" s="181" t="str">
        <f t="shared" ca="1" si="194"/>
        <v>7.33642828140902-1.45930631756597i</v>
      </c>
      <c r="X197" s="181" t="str">
        <f t="shared" ca="1" si="195"/>
        <v>-6.31963765524576-4.00186640995748i</v>
      </c>
      <c r="Y197" s="181" t="str">
        <f t="shared" ca="1" si="196"/>
        <v>1.81752999283554+7.25598646511205i</v>
      </c>
      <c r="Z197" s="181" t="str">
        <f t="shared" ca="1" si="197"/>
        <v>3.68695606427031-6.50838765262845i</v>
      </c>
      <c r="AA197" s="181" t="str">
        <f t="shared" ca="1" si="198"/>
        <v>-7.15806434187144+2.17137507915483i</v>
      </c>
      <c r="AB197" s="181" t="str">
        <f t="shared" ca="1" si="199"/>
        <v>6.68145837408817+3.36316351848573i</v>
      </c>
      <c r="AC197" s="181" t="str">
        <f t="shared" ca="1" si="200"/>
        <v>-2.51998913271841-7.04289781465891i</v>
      </c>
      <c r="AD197" s="181" t="str">
        <f t="shared" ca="1" si="201"/>
        <v>-3.03126881720678+6.83843287709808i</v>
      </c>
      <c r="AE197" s="181" t="str">
        <f t="shared" ca="1" si="202"/>
        <v>6.91076432972589-2.86253231173631i</v>
      </c>
      <c r="AF197" s="181" t="str">
        <f t="shared" ca="1" si="203"/>
        <v>-6.97893299633137-2.69207152383874i</v>
      </c>
      <c r="AG197" s="181" t="str">
        <f t="shared" ca="1" si="204"/>
        <v>3.19817939968774+6.76198220821078i</v>
      </c>
      <c r="AH197" s="181" t="str">
        <f t="shared" ca="1" si="205"/>
        <v>2.34638879437283-7.10262025469388i</v>
      </c>
      <c r="AI197" s="181" t="str">
        <f t="shared" ca="1" si="206"/>
        <v>-6.59690987927672+3.52612179333717i</v>
      </c>
      <c r="AJ197" s="181" t="str">
        <f t="shared" ca="1" si="207"/>
        <v>7.20919667874681+1.99505340878186i</v>
      </c>
      <c r="AK197" s="181" t="str">
        <f t="shared" ca="1" si="208"/>
        <v>-3.84556945073467-6.41594501662244i</v>
      </c>
      <c r="AL197" s="181" t="str">
        <f t="shared" ca="1" si="209"/>
        <v>-1.63891176478314+7.29840551654959i</v>
      </c>
      <c r="AM197" s="181" t="str">
        <f t="shared" ca="1" si="210"/>
        <v>6.21952358045229-4.15575279449392i</v>
      </c>
      <c r="AN197" s="181" t="str">
        <f t="shared" ca="1" si="211"/>
        <v>-7.37003185619833-1.27882183879063i</v>
      </c>
      <c r="AO197" s="181" t="str">
        <f t="shared" ca="1" si="212"/>
        <v>4.45592456576961+6.00811876721133i</v>
      </c>
      <c r="AP197" s="181" t="str">
        <f t="shared" ca="1" si="213"/>
        <v>0.915651118977572-7.42390314356681i</v>
      </c>
      <c r="AQ197" s="181" t="str">
        <f t="shared" ca="1" si="214"/>
        <v>-5.78223986961113+4.74536162447348i</v>
      </c>
      <c r="AR197" s="181" t="str">
        <f t="shared" ca="1" si="215"/>
        <v>-5.78223986961113+4.74536162447348i</v>
      </c>
      <c r="AS197" s="181" t="str">
        <f t="shared" ca="1" si="216"/>
        <v>-5.02336669137946-5.54243104970062i</v>
      </c>
      <c r="AT197" s="181" t="str">
        <f t="shared" ca="1" si="217"/>
        <v>-0.183572252350469+7.47790452499315i</v>
      </c>
      <c r="AU197" s="181" t="str">
        <f t="shared" ca="1" si="218"/>
        <v>5.28927002793132-5.28927002793141i</v>
      </c>
      <c r="AV197" s="181" t="str">
        <f t="shared" ca="1" si="219"/>
        <v>-7.47790452499315+0.183572252350704i</v>
      </c>
      <c r="AW197" s="181" t="str">
        <f t="shared" ca="1" si="220"/>
        <v>5.54243104970028+5.02336669137984i</v>
      </c>
      <c r="AX197" s="181" t="str">
        <f t="shared" ca="1" si="221"/>
        <v>-0.550274515416827-7.45988959800538i</v>
      </c>
      <c r="AY197" s="181" t="str">
        <f t="shared" ca="1" si="222"/>
        <v>-4.74536162447387+5.7822398696108i</v>
      </c>
      <c r="AZ197" s="181" t="str">
        <f t="shared" ca="1" si="223"/>
        <v>7.42390314356678-0.915651118977804i</v>
      </c>
      <c r="BA197" s="181" t="str">
        <f t="shared" ca="1" si="224"/>
        <v>-6.00811876721144-4.45592456576947i</v>
      </c>
      <c r="BB197" s="181" t="str">
        <f t="shared" ca="1" si="225"/>
        <v>1.27882183879086+7.37003185619829i</v>
      </c>
      <c r="BC197" s="181" t="str">
        <f t="shared" ca="1" si="226"/>
        <v>4.15575279449372-6.21952358045242i</v>
      </c>
      <c r="BD197" s="181" t="str">
        <f t="shared" ca="1" si="227"/>
        <v>-7.29840551654971+1.6389117647826i</v>
      </c>
      <c r="BE197" s="181" t="str">
        <f t="shared" ca="1" si="228"/>
        <v>6.41594501662218+3.8455694507351i</v>
      </c>
      <c r="BF197" s="181" t="str">
        <f t="shared" ca="1" si="229"/>
        <v>-1.99505340878065-7.20919667874714i</v>
      </c>
      <c r="BG197" s="181" t="str">
        <f t="shared" ca="1" si="230"/>
        <v>-3.52612179333504+6.59690987927786i</v>
      </c>
      <c r="BH197" s="181" t="str">
        <f t="shared" ca="1" si="231"/>
        <v>7.10262025469427-2.34638879437165i</v>
      </c>
      <c r="BI197" s="181" t="str">
        <f t="shared" ca="1" si="232"/>
        <v>-6.76198220821183-3.19817939968551i</v>
      </c>
      <c r="BJ197" s="181" t="str">
        <f t="shared" ca="1" si="233"/>
        <v>2.69207152383751+6.97893299633184i</v>
      </c>
      <c r="BK197" s="181" t="str">
        <f t="shared" ca="1" si="234"/>
        <v>2.86253231173471-6.91076432972655i</v>
      </c>
      <c r="BL197" s="181" t="str">
        <f t="shared" ca="1" si="235"/>
        <v>-6.83843287709889+3.03126881720495i</v>
      </c>
      <c r="BM197" s="181" t="str">
        <f t="shared" ca="1" si="236"/>
        <v>7.04289781465947+2.51998913271684i</v>
      </c>
      <c r="BN197" s="181" t="str">
        <f t="shared" ca="1" si="237"/>
        <v>-3.36316351848387-6.6814583740891i</v>
      </c>
      <c r="BO197" s="181" t="str">
        <f t="shared" ca="1" si="238"/>
        <v>-2.17137507915318+7.15806434187194i</v>
      </c>
      <c r="BP197" s="181" t="str">
        <f t="shared" ca="1" si="239"/>
        <v>6.50838765262946-3.68695606426853i</v>
      </c>
      <c r="BQ197" s="181" t="str">
        <f t="shared" ca="1" si="240"/>
        <v>-7.25598646511248-1.81752999283385i</v>
      </c>
      <c r="BR197" s="181" t="str">
        <f t="shared" ca="1" si="241"/>
        <v>4.00186640995507+6.31963765524729i</v>
      </c>
      <c r="BS197" s="181" t="str">
        <f t="shared" ca="1" si="242"/>
        <v>1.45930631756507-7.3364282814092i</v>
      </c>
      <c r="BT197" s="181" t="str">
        <f t="shared" ca="1" si="243"/>
        <v>-6.11566309721864+4.30713590893813i</v>
      </c>
      <c r="BU197" s="181" t="str">
        <f t="shared" ca="1" si="244"/>
        <v>7.39919599938082+1.09756704555713i</v>
      </c>
      <c r="BV197" s="181" t="str">
        <f t="shared" ca="1" si="245"/>
        <v>-4.60202914025584-5.89695537112011i</v>
      </c>
      <c r="BW197" s="181" t="str">
        <f t="shared" ca="1" si="246"/>
        <v>-0.73318363840073+7.44413840609694i</v>
      </c>
      <c r="BX197" s="181" t="str">
        <f t="shared" ca="1" si="247"/>
        <v>5.66404136302028-4.88583568028454i</v>
      </c>
      <c r="BY197" s="181" t="str">
        <f t="shared" ca="1" si="248"/>
        <v>-7.47114723136327-0.367033927640331i</v>
      </c>
      <c r="BZ197" s="181" t="str">
        <f t="shared" ca="1" si="249"/>
        <v>5.15787181421095+5.41748218316538i</v>
      </c>
      <c r="CA197" s="181" t="str">
        <f t="shared" ca="1" si="250"/>
        <v>-1.28307902528786E-13-7.48015740855405i</v>
      </c>
      <c r="CB197" s="181" t="str">
        <f t="shared" ca="1" si="251"/>
        <v>-5.157871814216+5.41748218316057i</v>
      </c>
      <c r="CC197" s="181" t="str">
        <f t="shared" ca="1" si="252"/>
        <v>7.47114723136324-0.367033927640799i</v>
      </c>
      <c r="CD197" s="181" t="str">
        <f t="shared" ca="1" si="253"/>
        <v>-5.66404136302044-4.88583568028435i</v>
      </c>
      <c r="CE197" s="181" t="str">
        <f t="shared" ca="1" si="254"/>
        <v>0.733183638401198+7.4441384060969i</v>
      </c>
      <c r="CF197" s="181" t="str">
        <f t="shared" ca="1" si="255"/>
        <v>4.60202914025546-5.89695537112039i</v>
      </c>
      <c r="CG197" s="181" t="str">
        <f t="shared" ca="1" si="256"/>
        <v>-7.39919599938078+1.09756704555739i</v>
      </c>
      <c r="CH197" s="181" t="str">
        <f t="shared" ca="1" si="257"/>
        <v>6.11566309721891+4.30713590893775i</v>
      </c>
      <c r="CI197" s="181" t="str">
        <f t="shared" ca="1" si="258"/>
        <v>-1.45930631756552-7.33642828140911i</v>
      </c>
      <c r="CJ197" s="181" t="str">
        <f t="shared" ca="1" si="259"/>
        <v>-4.00186640995485+6.31963765524742i</v>
      </c>
      <c r="CK197" s="181" t="str">
        <f t="shared" ca="1" si="260"/>
        <v>7.25598646511237-1.8175299928343i</v>
      </c>
      <c r="CL197" s="181" t="str">
        <f t="shared" ca="1" si="261"/>
        <v>-6.50838765262969-3.68695606426812i</v>
      </c>
      <c r="CM197" s="181" t="str">
        <f t="shared" ca="1" si="262"/>
        <v>2.17137507915353+7.15806434187184i</v>
      </c>
      <c r="CN197" s="181" t="str">
        <f t="shared" ca="1" si="263"/>
        <v>3.36316351848354-6.68145837408926i</v>
      </c>
      <c r="CO197" s="181" t="str">
        <f t="shared" ca="1" si="264"/>
        <v>-7.04289781465931+2.51998913271728i</v>
      </c>
      <c r="CP197" s="181" t="str">
        <f t="shared" ca="1" si="265"/>
        <v>6.83843287709904+3.03126881720462i</v>
      </c>
      <c r="CQ197" s="181" t="str">
        <f t="shared" ca="1" si="266"/>
        <v>-2.86253231173515-6.91076432972637i</v>
      </c>
      <c r="CR197" s="181" t="str">
        <f t="shared" ca="1" si="267"/>
        <v>-2.69207152383708+6.978932996332i</v>
      </c>
      <c r="CS197" s="181" t="str">
        <f t="shared" ca="1" si="268"/>
        <v>6.76198220821167-3.19817939968584i</v>
      </c>
      <c r="CT197" s="181" t="str">
        <f t="shared" ca="1" si="269"/>
        <v>-7.10262025469442-2.3463887943712i</v>
      </c>
      <c r="CU197" s="181" t="str">
        <f t="shared" ca="1" si="270"/>
        <v>3.52612179333545+6.59690987927763i</v>
      </c>
      <c r="CV197" s="181" t="str">
        <f t="shared" ca="1" si="271"/>
        <v>1.9950534087803-7.20919667874724i</v>
      </c>
      <c r="CW197" s="181" t="str">
        <f t="shared" ca="1" si="272"/>
        <v>-6.41594501662347+3.84556945073295i</v>
      </c>
      <c r="CX197" s="181" t="str">
        <f t="shared" ca="1" si="273"/>
        <v>7.29840551654998+1.63891176478141i</v>
      </c>
      <c r="CY197" s="181" t="str">
        <f t="shared" ca="1" si="274"/>
        <v>-4.15575279449155-6.21952358045387i</v>
      </c>
      <c r="CZ197" s="181" t="str">
        <f t="shared" ca="1" si="275"/>
        <v>-1.27882183878966+7.3700318561985i</v>
      </c>
      <c r="DA197" s="181" t="str">
        <f t="shared" ca="1" si="276"/>
        <v>6.00811876721293-4.45592456576745i</v>
      </c>
      <c r="DB197" s="181" t="str">
        <f t="shared" ca="1" si="277"/>
        <v>-7.42390314356693-0.915651118976704i</v>
      </c>
      <c r="DC197" s="181" t="str">
        <f t="shared" ca="1" si="278"/>
        <v>4.74536162447136+5.78223986961287i</v>
      </c>
      <c r="DD197" s="181" t="str">
        <f t="shared" ca="1" si="279"/>
        <v>0.550274515416359-7.45988959800542i</v>
      </c>
      <c r="DE197" s="181" t="str">
        <f t="shared" ca="1" si="280"/>
        <v>-5.54243104970253+5.02336669137735i</v>
      </c>
      <c r="DF197" s="181" t="str">
        <f t="shared" ca="1" si="281"/>
        <v>7.47790452499316+0.183572252350234i</v>
      </c>
      <c r="DG197" s="181" t="str">
        <f t="shared" ca="1" si="282"/>
        <v>-5.28927002792887-5.28927002793386i</v>
      </c>
      <c r="DH197" s="181" t="str">
        <f t="shared" ca="1" si="283"/>
        <v>0.183572252350832+7.47790452499315i</v>
      </c>
      <c r="DI197" s="181" t="str">
        <f t="shared" ca="1" si="284"/>
        <v>5.02336669138242-5.54243104969794i</v>
      </c>
      <c r="DJ197" s="181" t="str">
        <f t="shared" ca="1" si="285"/>
        <v>-7.45988959800536+0.550274515417167i</v>
      </c>
      <c r="DK197" s="181" t="str">
        <f t="shared" ca="1" si="286"/>
        <v>5.78223986961325+4.7453616244709i</v>
      </c>
      <c r="DL197" s="181" t="str">
        <f t="shared" ca="1" si="287"/>
        <v>-0.915651118977295-7.42390314356685i</v>
      </c>
      <c r="DM197" s="181" t="str">
        <f t="shared" ca="1" si="288"/>
        <v>-4.4559245657668+6.00811876721342i</v>
      </c>
      <c r="DN197" s="181" t="str">
        <f t="shared" ca="1" si="289"/>
        <v>7.3700318561984-1.27882183879025i</v>
      </c>
      <c r="DO197" s="181" t="str">
        <f t="shared" ca="1" si="290"/>
        <v>-6.21952358045421-4.15575279449105i</v>
      </c>
      <c r="DP197" s="181" t="str">
        <f t="shared" ca="1" si="291"/>
        <v>1.6389117647822+7.2984055165498i</v>
      </c>
      <c r="DQ197" s="181" t="str">
        <f t="shared" ca="1" si="292"/>
        <v>3.84556945073244-6.41594501662378i</v>
      </c>
      <c r="DR197" s="181" t="str">
        <f t="shared" ca="1" si="293"/>
        <v>-7.20919667874708+1.99505340878088i</v>
      </c>
      <c r="DS197" s="181" t="str">
        <f t="shared" ca="1" si="294"/>
        <v>6.59690987927802+3.52612179333474i</v>
      </c>
      <c r="DT197" s="181" t="str">
        <f t="shared" ca="1" si="295"/>
        <v>-2.34638879437176-7.10262025469423i</v>
      </c>
      <c r="DU197" s="181" t="str">
        <f t="shared" ca="1" si="296"/>
        <v>-3.1981793996853+6.76198220821193i</v>
      </c>
      <c r="DV197" s="181" t="str">
        <f t="shared" ca="1" si="297"/>
        <v>6.97893299633179-2.69207152383764i</v>
      </c>
      <c r="DW197" s="181" t="str">
        <f t="shared" ca="1" si="298"/>
        <v>-6.9107643297266-2.8625323117346i</v>
      </c>
      <c r="DX197" s="181" t="str">
        <f t="shared" ca="1" si="299"/>
        <v>3.03126881720498+6.83843287709888i</v>
      </c>
      <c r="DY197" s="181" t="str">
        <f t="shared" ca="1" si="300"/>
        <v>2.51998913271672-7.04289781465951i</v>
      </c>
      <c r="DZ197" s="181" t="str">
        <f t="shared" ca="1" si="301"/>
        <v>-6.6814583740889+3.36316351848427i</v>
      </c>
      <c r="EA197" s="181" t="str">
        <f t="shared" ca="1" si="302"/>
        <v>7.15806434187195+2.17137507915316i</v>
      </c>
      <c r="EB197" s="181" t="str">
        <f t="shared" ca="1" si="303"/>
        <v>-3.68695606426882-6.5083876526293i</v>
      </c>
      <c r="EC197" s="181" t="str">
        <f t="shared" ca="1" si="304"/>
        <v>-1.81752999283351+7.25598646511256i</v>
      </c>
      <c r="ED197" s="181" t="str">
        <f t="shared" ca="1" si="305"/>
        <v>6.31963765524711-4.00186640995536i</v>
      </c>
      <c r="EE197" s="181" t="str">
        <f t="shared" ca="1" si="306"/>
        <v>-7.33642828140927-1.45930631756473i</v>
      </c>
      <c r="EF197" s="181" t="str">
        <f t="shared" ca="1" si="307"/>
        <v>4.30713590893823+6.11566309721856i</v>
      </c>
      <c r="EG197" s="181" t="str">
        <f t="shared" ca="1" si="308"/>
        <v>1.0975670455568-7.39919599938086i</v>
      </c>
      <c r="EH197" s="181" t="str">
        <f t="shared" ca="1" si="309"/>
        <v>-5.89695537112002+4.60202914025593i</v>
      </c>
      <c r="EI197" s="181" t="str">
        <f t="shared" ca="1" si="310"/>
        <v>7.44413840609696+0.733183638400603i</v>
      </c>
      <c r="EJ197" s="181" t="str">
        <f t="shared" ca="1" si="311"/>
        <v>-4.88583568028464-5.6640413630202i</v>
      </c>
      <c r="EK197" s="181" t="str">
        <f t="shared" ca="1" si="312"/>
        <v>-0.367033927640203+7.47114723136327i</v>
      </c>
      <c r="EL197" s="181" t="str">
        <f t="shared" ca="1" si="313"/>
        <v>5.41748218316514-5.1578718142112i</v>
      </c>
      <c r="EM197" s="181" t="str">
        <f t="shared" ca="1" si="314"/>
        <v>-7.48015740855405+2.56615805057572E-13i</v>
      </c>
      <c r="EN197" s="181"/>
      <c r="EO197" s="181"/>
      <c r="EP197" s="181"/>
    </row>
    <row r="198" spans="1:146" ht="16" thickBot="1">
      <c r="A198" s="215">
        <f t="shared" si="181"/>
        <v>1.9140625000000013E-3</v>
      </c>
      <c r="B198" s="214">
        <v>98</v>
      </c>
      <c r="C198" s="188">
        <f t="shared" si="182"/>
        <v>19600</v>
      </c>
      <c r="D198" s="187">
        <f t="shared" si="315"/>
        <v>123150.43202071989</v>
      </c>
      <c r="E198" s="187" t="str">
        <f t="shared" si="316"/>
        <v>123150.43202072i</v>
      </c>
      <c r="F198" s="187" t="e">
        <f t="shared" si="320"/>
        <v>#REF!</v>
      </c>
      <c r="G198" s="187" t="str">
        <f t="shared" si="321"/>
        <v>-4.25967171046198+2.20519333990699i</v>
      </c>
      <c r="H198" s="187" t="e">
        <f t="shared" si="319"/>
        <v>#REF!</v>
      </c>
      <c r="I198" s="187" t="e">
        <f t="shared" si="317"/>
        <v>#REF!</v>
      </c>
      <c r="J198" s="213" t="str">
        <f ca="1">IMPRODUCT(1/N_FFT2,DI100)</f>
        <v>0.0202555239659062+0.000125824045462939i</v>
      </c>
      <c r="K198" s="212" t="e">
        <f t="shared" si="318"/>
        <v>#REF!</v>
      </c>
      <c r="N198" s="204">
        <f t="shared" ca="1" si="185"/>
        <v>22.480691251111132</v>
      </c>
      <c r="O198" s="181">
        <f t="shared" ca="1" si="186"/>
        <v>7.4806912511111312</v>
      </c>
      <c r="P198" s="181" t="str">
        <f t="shared" ca="1" si="187"/>
        <v>-5.54282660094381-5.0237251981294i</v>
      </c>
      <c r="Q198" s="181" t="str">
        <f t="shared" ca="1" si="188"/>
        <v>0.733235964122272+7.44466967805613i</v>
      </c>
      <c r="R198" s="181" t="str">
        <f t="shared" ca="1" si="189"/>
        <v>4.45624257540951-6.00854755357384i</v>
      </c>
      <c r="S198" s="181" t="str">
        <f t="shared" ca="1" si="190"/>
        <v>-7.33695186633103+1.45941046508249i</v>
      </c>
      <c r="T198" s="181" t="str">
        <f t="shared" ca="1" si="191"/>
        <v>6.41640290865664+3.84584390065863i</v>
      </c>
      <c r="U198" s="181" t="str">
        <f t="shared" ca="1" si="192"/>
        <v>-2.17153004546899-7.15857519734731i</v>
      </c>
      <c r="V198" s="181" t="str">
        <f t="shared" ca="1" si="193"/>
        <v>-3.19840764679191+6.76246479616668i</v>
      </c>
      <c r="W198" s="181" t="str">
        <f t="shared" ca="1" si="194"/>
        <v>6.91125753593778-2.86273660443881i</v>
      </c>
      <c r="X198" s="181" t="str">
        <f t="shared" ca="1" si="195"/>
        <v>-7.04340045095031-2.52016897885908i</v>
      </c>
      <c r="Y198" s="181" t="str">
        <f t="shared" ca="1" si="196"/>
        <v>3.52637344497688+6.59738068637945i</v>
      </c>
      <c r="Z198" s="181" t="str">
        <f t="shared" ca="1" si="197"/>
        <v>1.81765970599604-7.25650430907672i</v>
      </c>
      <c r="AA198" s="181" t="str">
        <f t="shared" ca="1" si="198"/>
        <v>-6.21996745431652+4.15604938152736i</v>
      </c>
      <c r="AB198" s="181" t="str">
        <f t="shared" ca="1" si="199"/>
        <v>7.39972406389817+1.09764537652968i</v>
      </c>
      <c r="AC198" s="181" t="str">
        <f t="shared" ca="1" si="200"/>
        <v>-4.74570029060665-5.78265253548807i</v>
      </c>
      <c r="AD198" s="181" t="str">
        <f t="shared" ca="1" si="201"/>
        <v>-0.367060122053336+7.47168043088359i</v>
      </c>
      <c r="AE198" s="181" t="str">
        <f t="shared" ca="1" si="202"/>
        <v>5.28964751162339-5.28964751162373i</v>
      </c>
      <c r="AF198" s="181" t="str">
        <f t="shared" ca="1" si="203"/>
        <v>-7.47168043088357+0.367060122053858i</v>
      </c>
      <c r="AG198" s="181" t="str">
        <f t="shared" ca="1" si="204"/>
        <v>5.7826525354879+4.74570029060686i</v>
      </c>
      <c r="AH198" s="181" t="str">
        <f t="shared" ca="1" si="205"/>
        <v>-1.09764537652946-7.3997240638982i</v>
      </c>
      <c r="AI198" s="181" t="str">
        <f t="shared" ca="1" si="206"/>
        <v>-4.15604938152757+6.21996745431638i</v>
      </c>
      <c r="AJ198" s="181" t="str">
        <f t="shared" ca="1" si="207"/>
        <v>7.25650430907678-1.81765970599577i</v>
      </c>
      <c r="AK198" s="181" t="str">
        <f t="shared" ca="1" si="208"/>
        <v>-6.59738068637968-3.52637344497644i</v>
      </c>
      <c r="AL198" s="181" t="str">
        <f t="shared" ca="1" si="209"/>
        <v>2.52016897885952+7.04340045095015i</v>
      </c>
      <c r="AM198" s="181" t="str">
        <f t="shared" ca="1" si="210"/>
        <v>2.86273660443836-6.91125753593797i</v>
      </c>
      <c r="AN198" s="181" t="str">
        <f t="shared" ca="1" si="211"/>
        <v>-6.7624647961668+3.19840764679166i</v>
      </c>
      <c r="AO198" s="181" t="str">
        <f t="shared" ca="1" si="212"/>
        <v>7.15857519734724+2.17153004546921i</v>
      </c>
      <c r="AP198" s="181" t="str">
        <f t="shared" ca="1" si="213"/>
        <v>-3.84584390065841-6.41640290865678i</v>
      </c>
      <c r="AQ198" s="181" t="str">
        <f t="shared" ca="1" si="214"/>
        <v>-1.45941046508248+7.33695186633103i</v>
      </c>
      <c r="AR198" s="181" t="str">
        <f t="shared" ca="1" si="215"/>
        <v>-1.45941046508248+7.33695186633103i</v>
      </c>
      <c r="AS198" s="181" t="str">
        <f t="shared" ca="1" si="216"/>
        <v>-7.44466967805616-0.733235964121977i</v>
      </c>
      <c r="AT198" s="181" t="str">
        <f t="shared" ca="1" si="217"/>
        <v>5.02372519812916+5.54282660094403i</v>
      </c>
      <c r="AU198" s="181" t="str">
        <f t="shared" ca="1" si="218"/>
        <v>2.74924115540108E-13-7.48069125111113i</v>
      </c>
      <c r="AV198" s="181" t="str">
        <f t="shared" ca="1" si="219"/>
        <v>-5.02372519812956+5.54282660094366i</v>
      </c>
      <c r="AW198" s="181" t="str">
        <f t="shared" ca="1" si="220"/>
        <v>7.44466967805613-0.733235964122276i</v>
      </c>
      <c r="AX198" s="181" t="str">
        <f t="shared" ca="1" si="221"/>
        <v>-6.00854755357388-4.45624257540946i</v>
      </c>
      <c r="AY198" s="181" t="str">
        <f t="shared" ca="1" si="222"/>
        <v>1.45941046508267+7.33695186633099i</v>
      </c>
      <c r="AZ198" s="181" t="str">
        <f t="shared" ca="1" si="223"/>
        <v>3.84584390065824-6.41640290865687i</v>
      </c>
      <c r="BA198" s="181" t="str">
        <f t="shared" ca="1" si="224"/>
        <v>-7.15857519734737+2.17153004546879i</v>
      </c>
      <c r="BB198" s="181" t="str">
        <f t="shared" ca="1" si="225"/>
        <v>6.76246479616659+3.19840764679211i</v>
      </c>
      <c r="BC198" s="181" t="str">
        <f t="shared" ca="1" si="226"/>
        <v>-2.86273660443859-6.91125753593787i</v>
      </c>
      <c r="BD198" s="181" t="str">
        <f t="shared" ca="1" si="227"/>
        <v>-2.52016897885934+7.04340045095022i</v>
      </c>
      <c r="BE198" s="181" t="str">
        <f t="shared" ca="1" si="228"/>
        <v>6.59738068637884-3.52637344497802i</v>
      </c>
      <c r="BF198" s="181" t="str">
        <f t="shared" ca="1" si="229"/>
        <v>-7.25650430907592-1.81765970599925i</v>
      </c>
      <c r="BG198" s="181" t="str">
        <f t="shared" ca="1" si="230"/>
        <v>4.15604938152654+6.21996745431706i</v>
      </c>
      <c r="BH198" s="181" t="str">
        <f t="shared" ca="1" si="231"/>
        <v>1.09764537652848-7.39972406389834i</v>
      </c>
      <c r="BI198" s="181" t="str">
        <f t="shared" ca="1" si="232"/>
        <v>-5.78265253548588+4.74570029060931i</v>
      </c>
      <c r="BJ198" s="181" t="str">
        <f t="shared" ca="1" si="233"/>
        <v>7.4716804308835+0.367060122055151i</v>
      </c>
      <c r="BK198" s="181" t="str">
        <f t="shared" ca="1" si="234"/>
        <v>-5.28964751162409-5.28964751162302i</v>
      </c>
      <c r="BL198" s="181" t="str">
        <f t="shared" ca="1" si="235"/>
        <v>0.367060122056556+7.47168043088343i</v>
      </c>
      <c r="BM198" s="181" t="str">
        <f t="shared" ca="1" si="236"/>
        <v>4.74570029060822-5.78265253548677i</v>
      </c>
      <c r="BN198" s="181" t="str">
        <f t="shared" ca="1" si="237"/>
        <v>-7.39972406389814+1.09764537652987i</v>
      </c>
      <c r="BO198" s="181" t="str">
        <f t="shared" ca="1" si="238"/>
        <v>6.21996745431791+4.15604938152527i</v>
      </c>
      <c r="BP198" s="181" t="str">
        <f t="shared" ca="1" si="239"/>
        <v>-1.81765970599339-7.25650430907738i</v>
      </c>
      <c r="BQ198" s="181" t="str">
        <f t="shared" ca="1" si="240"/>
        <v>-3.52637344497668+6.59738068637955i</v>
      </c>
      <c r="BR198" s="181" t="str">
        <f t="shared" ca="1" si="241"/>
        <v>7.04340045094949-2.52016897886136i</v>
      </c>
      <c r="BS198" s="181" t="str">
        <f t="shared" ca="1" si="242"/>
        <v>-6.9112575359367-2.86273660444141i</v>
      </c>
      <c r="BT198" s="181" t="str">
        <f t="shared" ca="1" si="243"/>
        <v>3.19840764679136+6.76246479616694i</v>
      </c>
      <c r="BU198" s="181" t="str">
        <f t="shared" ca="1" si="244"/>
        <v>2.17153004546724-7.15857519734784i</v>
      </c>
      <c r="BV198" s="181" t="str">
        <f t="shared" ca="1" si="245"/>
        <v>-6.41640290865839+3.84584390065571i</v>
      </c>
      <c r="BW198" s="181" t="str">
        <f t="shared" ca="1" si="246"/>
        <v>7.33695186633085+1.45941046508338i</v>
      </c>
      <c r="BX198" s="181" t="str">
        <f t="shared" ca="1" si="247"/>
        <v>-4.45624257541068-6.00854755357298i</v>
      </c>
      <c r="BY198" s="181" t="str">
        <f t="shared" ca="1" si="248"/>
        <v>-0.733235964125953+7.44466967805577i</v>
      </c>
      <c r="BZ198" s="181" t="str">
        <f t="shared" ca="1" si="249"/>
        <v>5.54282660094472-5.02372519812841i</v>
      </c>
      <c r="CA198" s="181" t="str">
        <f t="shared" ca="1" si="250"/>
        <v>-7.48069125111113+9.3845000046331E-13i</v>
      </c>
      <c r="CB198" s="181" t="str">
        <f t="shared" ca="1" si="251"/>
        <v>5.54282660094597+5.02372519812701i</v>
      </c>
      <c r="CC198" s="181" t="str">
        <f t="shared" ca="1" si="252"/>
        <v>-0.733235964120416-7.44466967805631i</v>
      </c>
      <c r="CD198" s="181" t="str">
        <f t="shared" ca="1" si="253"/>
        <v>-4.456242575409+6.00854755357422i</v>
      </c>
      <c r="CE198" s="181" t="str">
        <f t="shared" ca="1" si="254"/>
        <v>7.33695186633044-1.45941046508543i</v>
      </c>
      <c r="CF198" s="181" t="str">
        <f t="shared" ca="1" si="255"/>
        <v>-6.41640290865564-3.8458439006603i</v>
      </c>
      <c r="CG198" s="181" t="str">
        <f t="shared" ca="1" si="256"/>
        <v>2.17153004546924+7.15857519734723i</v>
      </c>
      <c r="CH198" s="181" t="str">
        <f t="shared" ca="1" si="257"/>
        <v>3.19840764678967-6.76246479616774i</v>
      </c>
      <c r="CI198" s="181" t="str">
        <f t="shared" ca="1" si="258"/>
        <v>-6.91125753593884+2.86273660443627i</v>
      </c>
      <c r="CJ198" s="181" t="str">
        <f t="shared" ca="1" si="259"/>
        <v>7.04340045095012+2.5201689788596i</v>
      </c>
      <c r="CK198" s="181" t="str">
        <f t="shared" ca="1" si="260"/>
        <v>-3.52637344497834-6.59738068637866i</v>
      </c>
      <c r="CL198" s="181" t="str">
        <f t="shared" ca="1" si="261"/>
        <v>-1.81765970599879+7.25650430907603i</v>
      </c>
      <c r="CM198" s="181" t="str">
        <f t="shared" ca="1" si="262"/>
        <v>6.21996745431675-4.15604938152702i</v>
      </c>
      <c r="CN198" s="181" t="str">
        <f t="shared" ca="1" si="263"/>
        <v>-7.39972406389843-1.09764537652791i</v>
      </c>
      <c r="CO198" s="181" t="str">
        <f t="shared" ca="1" si="264"/>
        <v>4.745700290604+5.78265253549024i</v>
      </c>
      <c r="CP198" s="181" t="str">
        <f t="shared" ca="1" si="265"/>
        <v>0.367060122054575-7.47168043088353i</v>
      </c>
      <c r="CQ198" s="181" t="str">
        <f t="shared" ca="1" si="266"/>
        <v>-5.28964751162269+5.28964751162442i</v>
      </c>
      <c r="CR198" s="181" t="str">
        <f t="shared" ca="1" si="267"/>
        <v>7.47168043088341-0.367060122057025i</v>
      </c>
      <c r="CS198" s="181" t="str">
        <f t="shared" ca="1" si="268"/>
        <v>-5.78265253548707-4.74570029060786i</v>
      </c>
      <c r="CT198" s="181" t="str">
        <f t="shared" ca="1" si="269"/>
        <v>1.09764537653034+7.39972406389808i</v>
      </c>
      <c r="CU198" s="181" t="str">
        <f t="shared" ca="1" si="270"/>
        <v>4.15604938152479-6.21996745431823i</v>
      </c>
      <c r="CV198" s="181" t="str">
        <f t="shared" ca="1" si="271"/>
        <v>-7.25650430907729+1.81765970599374i</v>
      </c>
      <c r="CW198" s="181" t="str">
        <f t="shared" ca="1" si="272"/>
        <v>6.59738068637982+3.52637344497618i</v>
      </c>
      <c r="CX198" s="181" t="str">
        <f t="shared" ca="1" si="273"/>
        <v>-2.5201689788619-7.0434004509493i</v>
      </c>
      <c r="CY198" s="181" t="str">
        <f t="shared" ca="1" si="274"/>
        <v>-2.86273660444088+6.91125753593693i</v>
      </c>
      <c r="CZ198" s="181" t="str">
        <f t="shared" ca="1" si="275"/>
        <v>6.76246479616669-3.19840764679188i</v>
      </c>
      <c r="DA198" s="181" t="str">
        <f t="shared" ca="1" si="276"/>
        <v>-7.15857519734794-2.17153004546689i</v>
      </c>
      <c r="DB198" s="181" t="str">
        <f t="shared" ca="1" si="277"/>
        <v>3.84584390065602+6.4164029086582i</v>
      </c>
      <c r="DC198" s="181" t="str">
        <f t="shared" ca="1" si="278"/>
        <v>1.45941046508302-7.33695186633092i</v>
      </c>
      <c r="DD198" s="181" t="str">
        <f t="shared" ca="1" si="279"/>
        <v>-6.00854755357276+4.45624257541097i</v>
      </c>
      <c r="DE198" s="181" t="str">
        <f t="shared" ca="1" si="280"/>
        <v>7.4446696780558+0.733235964125592i</v>
      </c>
      <c r="DF198" s="181" t="str">
        <f t="shared" ca="1" si="281"/>
        <v>-5.02372519812883-5.54282660094433i</v>
      </c>
      <c r="DG198" s="181" t="str">
        <f t="shared" ca="1" si="282"/>
        <v>1.51398201723378E-12+7.48069125111113i</v>
      </c>
      <c r="DH198" s="181" t="str">
        <f t="shared" ca="1" si="283"/>
        <v>5.0237251981321-5.54282660094136i</v>
      </c>
      <c r="DI198" s="181" t="str">
        <f t="shared" ca="1" si="284"/>
        <v>-7.44466967805625+0.733235964120989i</v>
      </c>
      <c r="DJ198" s="181" t="str">
        <f t="shared" ca="1" si="285"/>
        <v>6.00854755357444+4.45624257540871i</v>
      </c>
      <c r="DK198" s="181" t="str">
        <f t="shared" ca="1" si="286"/>
        <v>-1.45941046508578-7.33695186633037i</v>
      </c>
      <c r="DL198" s="181" t="str">
        <f t="shared" ca="1" si="287"/>
        <v>-3.84584390065999+6.41640290865583i</v>
      </c>
      <c r="DM198" s="181" t="str">
        <f t="shared" ca="1" si="288"/>
        <v>7.15857519734713-2.17153004546958i</v>
      </c>
      <c r="DN198" s="181" t="str">
        <f t="shared" ca="1" si="289"/>
        <v>-6.76246479616798-3.19840764678914i</v>
      </c>
      <c r="DO198" s="181" t="str">
        <f t="shared" ca="1" si="290"/>
        <v>2.8627366044368+6.91125753593861i</v>
      </c>
      <c r="DP198" s="181" t="str">
        <f t="shared" ca="1" si="291"/>
        <v>2.52016897885905-7.04340045095032i</v>
      </c>
      <c r="DQ198" s="181" t="str">
        <f t="shared" ca="1" si="292"/>
        <v>-6.59738068637839+3.52637344497885i</v>
      </c>
      <c r="DR198" s="181" t="str">
        <f t="shared" ca="1" si="293"/>
        <v>7.25650430907612+1.81765970599844i</v>
      </c>
      <c r="DS198" s="181" t="str">
        <f t="shared" ca="1" si="294"/>
        <v>-4.15604938152731-6.21996745431655i</v>
      </c>
      <c r="DT198" s="181" t="str">
        <f t="shared" ca="1" si="295"/>
        <v>-1.09764537652735+7.39972406389852i</v>
      </c>
      <c r="DU198" s="181" t="str">
        <f t="shared" ca="1" si="296"/>
        <v>5.78265253548987-4.74570029060445i</v>
      </c>
      <c r="DV198" s="181" t="str">
        <f t="shared" ca="1" si="297"/>
        <v>-7.47168043088355-0.367060122054213i</v>
      </c>
      <c r="DW198" s="181" t="str">
        <f t="shared" ca="1" si="298"/>
        <v>5.28964751162483+5.28964751162228i</v>
      </c>
      <c r="DX198" s="181" t="str">
        <f t="shared" ca="1" si="299"/>
        <v>-0.367060122050168-7.47168043088375i</v>
      </c>
      <c r="DY198" s="181" t="str">
        <f t="shared" ca="1" si="300"/>
        <v>-4.74570029060758+5.7826525354873i</v>
      </c>
      <c r="DZ198" s="181" t="str">
        <f t="shared" ca="1" si="301"/>
        <v>7.39972406389799-1.09764537653091i</v>
      </c>
      <c r="EA198" s="181" t="str">
        <f t="shared" ca="1" si="302"/>
        <v>-6.21996745431855-4.15604938152431i</v>
      </c>
      <c r="EB198" s="181" t="str">
        <f t="shared" ca="1" si="303"/>
        <v>1.81765970599451+7.25650430907711i</v>
      </c>
      <c r="EC198" s="181" t="str">
        <f t="shared" ca="1" si="304"/>
        <v>3.52637344497585-6.59738068638i</v>
      </c>
      <c r="ED198" s="181" t="str">
        <f t="shared" ca="1" si="305"/>
        <v>-7.0434004509491+2.52016897886245i</v>
      </c>
      <c r="EE198" s="181" t="str">
        <f t="shared" ca="1" si="306"/>
        <v>6.91125753593715+2.86273660444035i</v>
      </c>
      <c r="EF198" s="181" t="str">
        <f t="shared" ca="1" si="307"/>
        <v>-3.19840764679221-6.76246479616654i</v>
      </c>
      <c r="EG198" s="181" t="str">
        <f t="shared" ca="1" si="308"/>
        <v>-2.17153004546634+7.15857519734811i</v>
      </c>
      <c r="EH198" s="181" t="str">
        <f t="shared" ca="1" si="309"/>
        <v>6.41640290865791-3.84584390065651i</v>
      </c>
      <c r="EI198" s="181" t="str">
        <f t="shared" ca="1" si="310"/>
        <v>-7.33695186633099-1.45941046508266i</v>
      </c>
      <c r="EJ198" s="181" t="str">
        <f t="shared" ca="1" si="311"/>
        <v>4.45624257541144+6.00854755357242i</v>
      </c>
      <c r="EK198" s="181" t="str">
        <f t="shared" ca="1" si="312"/>
        <v>0.73323596412502-7.44466967805586i</v>
      </c>
      <c r="EL198" s="181" t="str">
        <f t="shared" ca="1" si="313"/>
        <v>-5.54282660094395+5.02372519812926i</v>
      </c>
      <c r="EM198" s="181" t="str">
        <f t="shared" ca="1" si="314"/>
        <v>7.48069125111113-1.87690000092661E-12i</v>
      </c>
      <c r="EN198" s="181"/>
      <c r="EO198" s="181"/>
      <c r="EP198" s="181"/>
    </row>
    <row r="199" spans="1:146" ht="16" thickBot="1">
      <c r="A199" s="215">
        <f t="shared" si="181"/>
        <v>1.9335937500000013E-3</v>
      </c>
      <c r="B199" s="214">
        <v>99</v>
      </c>
      <c r="C199" s="188">
        <f t="shared" si="182"/>
        <v>19800</v>
      </c>
      <c r="D199" s="187">
        <f t="shared" si="315"/>
        <v>124407.06908215581</v>
      </c>
      <c r="E199" s="187" t="str">
        <f t="shared" si="316"/>
        <v>124407.069082156i</v>
      </c>
      <c r="F199" s="187" t="e">
        <f t="shared" si="320"/>
        <v>#REF!</v>
      </c>
      <c r="G199" s="187" t="str">
        <f t="shared" si="321"/>
        <v>-4.23157928013856+2.22876924300528i</v>
      </c>
      <c r="H199" s="187" t="e">
        <f t="shared" si="319"/>
        <v>#REF!</v>
      </c>
      <c r="I199" s="187" t="e">
        <f t="shared" si="317"/>
        <v>#REF!</v>
      </c>
      <c r="J199" s="213" t="str">
        <f ca="1">IMPRODUCT(1/N_FFT2,DJ100)</f>
        <v>0.0471891147928359+0.00445994397749207i</v>
      </c>
      <c r="K199" s="212" t="e">
        <f t="shared" si="318"/>
        <v>#REF!</v>
      </c>
      <c r="N199" s="204">
        <f t="shared" ca="1" si="185"/>
        <v>22.481187589131036</v>
      </c>
      <c r="O199" s="181">
        <f t="shared" ca="1" si="186"/>
        <v>7.4811875891310367</v>
      </c>
      <c r="P199" s="181" t="str">
        <f t="shared" ca="1" si="187"/>
        <v>-5.66482142486456-4.88650856626321i</v>
      </c>
      <c r="Q199" s="181" t="str">
        <f t="shared" ca="1" si="188"/>
        <v>1.09771820444275+7.40021502980847i</v>
      </c>
      <c r="R199" s="181" t="str">
        <f t="shared" ca="1" si="189"/>
        <v>4.00241755411398-6.32050800697922i</v>
      </c>
      <c r="S199" s="181" t="str">
        <f t="shared" ca="1" si="190"/>
        <v>-7.1590501632187+2.17167412479097i</v>
      </c>
      <c r="T199" s="181" t="str">
        <f t="shared" ca="1" si="191"/>
        <v>6.83937467823183+3.03168628893713i</v>
      </c>
      <c r="U199" s="181" t="str">
        <f t="shared" ca="1" si="192"/>
        <v>-3.19861985864015-6.76291348042255i</v>
      </c>
      <c r="V199" s="181" t="str">
        <f t="shared" ca="1" si="193"/>
        <v>-1.99532817108404+7.21018954213041i</v>
      </c>
      <c r="W199" s="181" t="str">
        <f t="shared" ca="1" si="194"/>
        <v>6.22038014429758-4.15632513215661i</v>
      </c>
      <c r="X199" s="181" t="str">
        <f t="shared" ca="1" si="195"/>
        <v>-7.42492557670642-0.915777224077548i</v>
      </c>
      <c r="Y199" s="181" t="str">
        <f t="shared" ca="1" si="196"/>
        <v>5.02405851837156+5.54319436315798i</v>
      </c>
      <c r="Z199" s="181" t="str">
        <f t="shared" ca="1" si="197"/>
        <v>-0.183597534247532-7.47893439529901i</v>
      </c>
      <c r="AA199" s="181" t="str">
        <f t="shared" ca="1" si="198"/>
        <v>-4.74601516411296+5.78303620996601i</v>
      </c>
      <c r="AB199" s="181" t="str">
        <f t="shared" ca="1" si="199"/>
        <v>7.37104687008847-1.27899796040778i</v>
      </c>
      <c r="AC199" s="181" t="str">
        <f t="shared" ca="1" si="200"/>
        <v>-6.41682863197674-3.84609906939638i</v>
      </c>
      <c r="AD199" s="181" t="str">
        <f t="shared" ca="1" si="201"/>
        <v>2.34671194320897+7.10359844018288i</v>
      </c>
      <c r="AE199" s="181" t="str">
        <f t="shared" ca="1" si="202"/>
        <v>2.86292654477572-6.91171609247565i</v>
      </c>
      <c r="AF199" s="181" t="str">
        <f t="shared" ca="1" si="203"/>
        <v>-6.68237855641429+3.36362669934442i</v>
      </c>
      <c r="AG199" s="181" t="str">
        <f t="shared" ca="1" si="204"/>
        <v>7.25698577246824+1.81778030629717i</v>
      </c>
      <c r="AH199" s="181" t="str">
        <f t="shared" ca="1" si="205"/>
        <v>-4.30772909535544-6.11650535721146i</v>
      </c>
      <c r="AI199" s="181" t="str">
        <f t="shared" ca="1" si="206"/>
        <v>-0.733284613755728+7.44516362607279i</v>
      </c>
      <c r="AJ199" s="181" t="str">
        <f t="shared" ca="1" si="207"/>
        <v>5.41822828844072-5.15858216548975i</v>
      </c>
      <c r="AK199" s="181" t="str">
        <f t="shared" ca="1" si="208"/>
        <v>-7.47217617104262+0.367084476205588i</v>
      </c>
      <c r="AL199" s="181" t="str">
        <f t="shared" ca="1" si="209"/>
        <v>5.89776751029605+4.60266293989301i</v>
      </c>
      <c r="AM199" s="181" t="str">
        <f t="shared" ca="1" si="210"/>
        <v>-1.45950729582636-7.33743866735511i</v>
      </c>
      <c r="AN199" s="181" t="str">
        <f t="shared" ca="1" si="211"/>
        <v>-3.68746383841455+6.50928399934688i</v>
      </c>
      <c r="AO199" s="181" t="str">
        <f t="shared" ca="1" si="212"/>
        <v>7.04386777506706-2.52033619010244i</v>
      </c>
      <c r="AP199" s="181" t="str">
        <f t="shared" ca="1" si="213"/>
        <v>-6.97989414739106-2.69244228071548i</v>
      </c>
      <c r="AQ199" s="181" t="str">
        <f t="shared" ca="1" si="214"/>
        <v>3.52660741709983+6.5978184174335i</v>
      </c>
      <c r="AR199" s="181" t="str">
        <f t="shared" ca="1" si="215"/>
        <v>3.52660741709983+6.5978184174335i</v>
      </c>
      <c r="AS199" s="181" t="str">
        <f t="shared" ca="1" si="216"/>
        <v>-6.00894621600944+4.45653824362297i</v>
      </c>
      <c r="AT199" s="181" t="str">
        <f t="shared" ca="1" si="217"/>
        <v>7.46091698726342+0.550350300201859i</v>
      </c>
      <c r="AU199" s="181" t="str">
        <f t="shared" ca="1" si="218"/>
        <v>-5.28999847560329-5.2899984756031i</v>
      </c>
      <c r="AV199" s="181" t="str">
        <f t="shared" ca="1" si="219"/>
        <v>0.550350300201376+7.46091698726346i</v>
      </c>
      <c r="AW199" s="181" t="str">
        <f t="shared" ca="1" si="220"/>
        <v>4.45653824362277-6.00894621600959i</v>
      </c>
      <c r="AX199" s="181" t="str">
        <f t="shared" ca="1" si="221"/>
        <v>-7.29941066593305+1.63913747862439i</v>
      </c>
      <c r="AY199" s="181" t="str">
        <f t="shared" ca="1" si="222"/>
        <v>6.59781841743362+3.52660741709961i</v>
      </c>
      <c r="AZ199" s="181" t="str">
        <f t="shared" ca="1" si="223"/>
        <v>-2.69244228071572-6.97989414739096i</v>
      </c>
      <c r="BA199" s="181" t="str">
        <f t="shared" ca="1" si="224"/>
        <v>-2.52033619010214+7.04386777506716i</v>
      </c>
      <c r="BB199" s="181" t="str">
        <f t="shared" ca="1" si="225"/>
        <v>6.50928399934675-3.68746383841477i</v>
      </c>
      <c r="BC199" s="181" t="str">
        <f t="shared" ca="1" si="226"/>
        <v>-7.33743866735501-1.45950729582684i</v>
      </c>
      <c r="BD199" s="181" t="str">
        <f t="shared" ca="1" si="227"/>
        <v>4.60266293989322+5.89776751029589i</v>
      </c>
      <c r="BE199" s="181" t="str">
        <f t="shared" ca="1" si="228"/>
        <v>0.36708447620538-7.47217617104263i</v>
      </c>
      <c r="BF199" s="181" t="str">
        <f t="shared" ca="1" si="229"/>
        <v>-5.15858216548852+5.4182282884419i</v>
      </c>
      <c r="BG199" s="181" t="str">
        <f t="shared" ca="1" si="230"/>
        <v>7.44516362607254-0.733284613758262i</v>
      </c>
      <c r="BH199" s="181" t="str">
        <f t="shared" ca="1" si="231"/>
        <v>-6.11650535721378-4.30772909535214i</v>
      </c>
      <c r="BI199" s="181" t="str">
        <f t="shared" ca="1" si="232"/>
        <v>1.81778030629454+7.2569857724689i</v>
      </c>
      <c r="BJ199" s="181" t="str">
        <f t="shared" ca="1" si="233"/>
        <v>3.36362669934619-6.68237855641341i</v>
      </c>
      <c r="BK199" s="181" t="str">
        <f t="shared" ca="1" si="234"/>
        <v>-6.91171609247583+2.86292654477527i</v>
      </c>
      <c r="BL199" s="181" t="str">
        <f t="shared" ca="1" si="235"/>
        <v>7.10359844018296+2.34671194320873i</v>
      </c>
      <c r="BM199" s="181" t="str">
        <f t="shared" ca="1" si="236"/>
        <v>-3.84609906939789-6.41682863197584i</v>
      </c>
      <c r="BN199" s="181" t="str">
        <f t="shared" ca="1" si="237"/>
        <v>-1.27899796040537+7.37104687008888i</v>
      </c>
      <c r="BO199" s="181" t="str">
        <f t="shared" ca="1" si="238"/>
        <v>5.78303620996346-4.74601516411608i</v>
      </c>
      <c r="BP199" s="181" t="str">
        <f t="shared" ca="1" si="239"/>
        <v>-7.47893439529894-0.183597534250221i</v>
      </c>
      <c r="BQ199" s="181" t="str">
        <f t="shared" ca="1" si="240"/>
        <v>5.5431943631571+5.02405851837253i</v>
      </c>
      <c r="BR199" s="181" t="str">
        <f t="shared" ca="1" si="241"/>
        <v>-0.915777224077069-7.42492557670648i</v>
      </c>
      <c r="BS199" s="181" t="str">
        <f t="shared" ca="1" si="242"/>
        <v>-4.1563251321563+6.22038014429779i</v>
      </c>
      <c r="BT199" s="181" t="str">
        <f t="shared" ca="1" si="243"/>
        <v>7.21018954212994-1.99532817108572i</v>
      </c>
      <c r="BU199" s="181" t="str">
        <f t="shared" ca="1" si="244"/>
        <v>-6.76291348042365-3.19861985863783i</v>
      </c>
      <c r="BV199" s="181" t="str">
        <f t="shared" ca="1" si="245"/>
        <v>3.03168628893394+6.83937467823325i</v>
      </c>
      <c r="BW199" s="181" t="str">
        <f t="shared" ca="1" si="246"/>
        <v>2.17167412479338-7.15905016321796i</v>
      </c>
      <c r="BX199" s="181" t="str">
        <f t="shared" ca="1" si="247"/>
        <v>-6.32050800698004+4.00241755411269i</v>
      </c>
      <c r="BY199" s="181" t="str">
        <f t="shared" ca="1" si="248"/>
        <v>7.40021502980842+1.09771820444313i</v>
      </c>
      <c r="BZ199" s="181" t="str">
        <f t="shared" ca="1" si="249"/>
        <v>-4.88650856626367-5.66482142486416i</v>
      </c>
      <c r="CA199" s="181" t="str">
        <f t="shared" ca="1" si="250"/>
        <v>1.74869895845403E-12+7.48118758913104i</v>
      </c>
      <c r="CB199" s="181" t="str">
        <f t="shared" ca="1" si="251"/>
        <v>4.88650856626102-5.66482142486644i</v>
      </c>
      <c r="CC199" s="181" t="str">
        <f t="shared" ca="1" si="252"/>
        <v>-7.400215029809+1.09771820443922i</v>
      </c>
      <c r="CD199" s="181" t="str">
        <f t="shared" ca="1" si="253"/>
        <v>6.32050800697793+4.00241755411603i</v>
      </c>
      <c r="CE199" s="181" t="str">
        <f t="shared" ca="1" si="254"/>
        <v>-2.17167412478961-7.15905016321911i</v>
      </c>
      <c r="CF199" s="181" t="str">
        <f t="shared" ca="1" si="255"/>
        <v>-3.03168628893755+6.83937467823165i</v>
      </c>
      <c r="CG199" s="181" t="str">
        <f t="shared" ca="1" si="256"/>
        <v>6.76291348042216-3.19861985864099i</v>
      </c>
      <c r="CH199" s="181" t="str">
        <f t="shared" ca="1" si="257"/>
        <v>-7.21018954213087-1.99532817108236i</v>
      </c>
      <c r="CI199" s="181" t="str">
        <f t="shared" ca="1" si="258"/>
        <v>4.15632513215938+6.22038014429573i</v>
      </c>
      <c r="CJ199" s="181" t="str">
        <f t="shared" ca="1" si="259"/>
        <v>0.915777224080982-7.42492557670599i</v>
      </c>
      <c r="CK199" s="181" t="str">
        <f t="shared" ca="1" si="260"/>
        <v>-5.54319436315975+5.02405851836961i</v>
      </c>
      <c r="CL199" s="181" t="str">
        <f t="shared" ca="1" si="261"/>
        <v>7.47893439529904-0.183597534246278i</v>
      </c>
      <c r="CM199" s="181" t="str">
        <f t="shared" ca="1" si="262"/>
        <v>-5.78303620996574-4.7460151641133i</v>
      </c>
      <c r="CN199" s="181" t="str">
        <f t="shared" ca="1" si="263"/>
        <v>1.27899796040871+7.37104687008831i</v>
      </c>
      <c r="CO199" s="181" t="str">
        <f t="shared" ca="1" si="264"/>
        <v>3.84609906939489-6.41682863197764i</v>
      </c>
      <c r="CP199" s="181" t="str">
        <f t="shared" ca="1" si="265"/>
        <v>-7.1035984401819+2.34671194321194i</v>
      </c>
      <c r="CQ199" s="181" t="str">
        <f t="shared" ca="1" si="266"/>
        <v>6.91171609247432+2.86292654477891i</v>
      </c>
      <c r="CR199" s="181" t="str">
        <f t="shared" ca="1" si="267"/>
        <v>-3.36362669934256-6.68237855641523i</v>
      </c>
      <c r="CS199" s="181" t="str">
        <f t="shared" ca="1" si="268"/>
        <v>-1.81778030629836+7.25698577246794i</v>
      </c>
      <c r="CT199" s="181" t="str">
        <f t="shared" ca="1" si="269"/>
        <v>6.11650535721171-4.30772909535509i</v>
      </c>
      <c r="CU199" s="181" t="str">
        <f t="shared" ca="1" si="270"/>
        <v>-7.44516362607289-0.733284613754782i</v>
      </c>
      <c r="CV199" s="181" t="str">
        <f t="shared" ca="1" si="271"/>
        <v>5.15858216549106+5.41822828843948i</v>
      </c>
      <c r="CW199" s="181" t="str">
        <f t="shared" ca="1" si="272"/>
        <v>-0.367084476208767-7.47217617104246i</v>
      </c>
      <c r="CX199" s="181" t="str">
        <f t="shared" ca="1" si="273"/>
        <v>-4.60266293989574+5.89776751029392i</v>
      </c>
      <c r="CY199" s="181" t="str">
        <f t="shared" ca="1" si="274"/>
        <v>7.33743866735551-1.45950729582433i</v>
      </c>
      <c r="CZ199" s="181" t="str">
        <f t="shared" ca="1" si="275"/>
        <v>-6.50928399934627-3.68746383841562i</v>
      </c>
      <c r="DA199" s="181" t="str">
        <f t="shared" ca="1" si="276"/>
        <v>2.52033619010204+7.04386777506721i</v>
      </c>
      <c r="DB199" s="181" t="str">
        <f t="shared" ca="1" si="277"/>
        <v>2.69244228071455-6.97989414739142i</v>
      </c>
      <c r="DC199" s="181" t="str">
        <f t="shared" ca="1" si="278"/>
        <v>-6.59781841743268+3.52660741710137i</v>
      </c>
      <c r="DD199" s="181" t="str">
        <f t="shared" ca="1" si="279"/>
        <v>7.29941066593363+1.63913747862181i</v>
      </c>
      <c r="DE199" s="181" t="str">
        <f t="shared" ca="1" si="280"/>
        <v>-4.4565382436202-6.00894621601149i</v>
      </c>
      <c r="DF199" s="181" t="str">
        <f t="shared" ca="1" si="281"/>
        <v>-0.550350300203931+7.46091698726327i</v>
      </c>
      <c r="DG199" s="181" t="str">
        <f t="shared" ca="1" si="282"/>
        <v>5.28999847560397-5.28999847560242i</v>
      </c>
      <c r="DH199" s="181" t="str">
        <f t="shared" ca="1" si="283"/>
        <v>-7.46091698726344+0.550350300201741i</v>
      </c>
      <c r="DI199" s="181" t="str">
        <f t="shared" ca="1" si="284"/>
        <v>6.00894621601018+4.45653824362196i</v>
      </c>
      <c r="DJ199" s="181" t="str">
        <f t="shared" ca="1" si="285"/>
        <v>-1.63913747862693-7.29941066593247i</v>
      </c>
      <c r="DK199" s="181" t="str">
        <f t="shared" ca="1" si="286"/>
        <v>-3.52660741709675+6.59781841743515i</v>
      </c>
      <c r="DL199" s="181" t="str">
        <f t="shared" ca="1" si="287"/>
        <v>6.97989414739221-2.6924422807125i</v>
      </c>
      <c r="DM199" s="181" t="str">
        <f t="shared" ca="1" si="288"/>
        <v>-7.04386777506647-2.5203361901041i</v>
      </c>
      <c r="DN199" s="181" t="str">
        <f t="shared" ca="1" si="289"/>
        <v>3.68746383841371+6.50928399934736i</v>
      </c>
      <c r="DO199" s="181" t="str">
        <f t="shared" ca="1" si="290"/>
        <v>1.45950729582669-7.33743866735504i</v>
      </c>
      <c r="DP199" s="181" t="str">
        <f t="shared" ca="1" si="291"/>
        <v>-5.89776751029527+4.60266293989401i</v>
      </c>
      <c r="DQ199" s="181" t="str">
        <f t="shared" ca="1" si="292"/>
        <v>7.47217617104271+0.36708447620374i</v>
      </c>
      <c r="DR199" s="181" t="str">
        <f t="shared" ca="1" si="293"/>
        <v>-5.41822828844325-5.1585821654871i</v>
      </c>
      <c r="DS199" s="181" t="str">
        <f t="shared" ca="1" si="294"/>
        <v>0.733284613752385+7.44516362607312i</v>
      </c>
      <c r="DT199" s="181" t="str">
        <f t="shared" ca="1" si="295"/>
        <v>4.3077290953567-6.11650535721056i</v>
      </c>
      <c r="DU199" s="181" t="str">
        <f t="shared" ca="1" si="296"/>
        <v>-7.25698577246847+1.81778030629623i</v>
      </c>
      <c r="DV199" s="181" t="str">
        <f t="shared" ca="1" si="297"/>
        <v>6.68237855641414+3.36362669934472i</v>
      </c>
      <c r="DW199" s="181" t="str">
        <f t="shared" ca="1" si="298"/>
        <v>-2.86292654477708-6.91171609247509i</v>
      </c>
      <c r="DX199" s="181" t="str">
        <f t="shared" ca="1" si="299"/>
        <v>-2.34671194320696+7.10359844018354i</v>
      </c>
      <c r="DY199" s="181" t="str">
        <f t="shared" ca="1" si="300"/>
        <v>6.41682863197494-3.84609906939938i</v>
      </c>
      <c r="DZ199" s="181" t="str">
        <f t="shared" ca="1" si="301"/>
        <v>-7.37104687008793-1.27899796041087i</v>
      </c>
      <c r="EA199" s="181" t="str">
        <f t="shared" ca="1" si="302"/>
        <v>4.7460151641116+5.78303620996714i</v>
      </c>
      <c r="EB199" s="181" t="str">
        <f t="shared" ca="1" si="303"/>
        <v>0.183597534248685-7.47893439529898i</v>
      </c>
      <c r="EC199" s="181" t="str">
        <f t="shared" ca="1" si="304"/>
        <v>-5.02405851837107+5.54319436315842i</v>
      </c>
      <c r="ED199" s="181" t="str">
        <f t="shared" ca="1" si="305"/>
        <v>7.42492557670626-0.915777224078804i</v>
      </c>
      <c r="EE199" s="181" t="str">
        <f t="shared" ca="1" si="306"/>
        <v>-6.22038014429864-4.15632513215502i</v>
      </c>
      <c r="EF199" s="181" t="str">
        <f t="shared" ca="1" si="307"/>
        <v>1.99532817108762+7.21018954212942i</v>
      </c>
      <c r="EG199" s="181" t="str">
        <f t="shared" ca="1" si="308"/>
        <v>3.19861985864317-6.76291348042112i</v>
      </c>
      <c r="EH199" s="181" t="str">
        <f t="shared" ca="1" si="309"/>
        <v>-6.83937467823246+3.03168628893573i</v>
      </c>
      <c r="EI199" s="181" t="str">
        <f t="shared" ca="1" si="310"/>
        <v>7.15905016321847+2.17167412479171i</v>
      </c>
      <c r="EJ199" s="181" t="str">
        <f t="shared" ca="1" si="311"/>
        <v>-4.00241755411417-6.3205080069791i</v>
      </c>
      <c r="EK199" s="181" t="str">
        <f t="shared" ca="1" si="312"/>
        <v>-1.09771820444161+7.40021502980864i</v>
      </c>
      <c r="EL199" s="181" t="str">
        <f t="shared" ca="1" si="313"/>
        <v>5.66482142486288-4.88650856626515i</v>
      </c>
      <c r="EM199" s="181" t="str">
        <f t="shared" ca="1" si="314"/>
        <v>-7.48118758913104+3.49739791690806E-12i</v>
      </c>
      <c r="EN199" s="181"/>
      <c r="EO199" s="181"/>
      <c r="EP199" s="181"/>
    </row>
    <row r="200" spans="1:146" ht="16" thickBot="1">
      <c r="A200" s="215">
        <f t="shared" si="181"/>
        <v>1.9531250000000013E-3</v>
      </c>
      <c r="B200" s="214">
        <v>100</v>
      </c>
      <c r="C200" s="188">
        <f t="shared" si="182"/>
        <v>20000</v>
      </c>
      <c r="D200" s="187">
        <f t="shared" si="315"/>
        <v>125663.70614359173</v>
      </c>
      <c r="E200" s="187" t="str">
        <f t="shared" si="316"/>
        <v>125663.706143592i</v>
      </c>
      <c r="F200" s="187" t="e">
        <f t="shared" si="320"/>
        <v>#REF!</v>
      </c>
      <c r="G200" s="187" t="str">
        <f t="shared" si="321"/>
        <v>-4.20337783032721+2.25169443088341i</v>
      </c>
      <c r="H200" s="187" t="e">
        <f t="shared" si="319"/>
        <v>#REF!</v>
      </c>
      <c r="I200" s="187" t="e">
        <f t="shared" si="317"/>
        <v>#REF!</v>
      </c>
      <c r="J200" s="213" t="str">
        <f ca="1">IMPRODUCT(1/N_FFT2,DK100)</f>
        <v>0.0381639383279654-0.000117438789944961i</v>
      </c>
      <c r="K200" s="212" t="e">
        <f t="shared" si="318"/>
        <v>#REF!</v>
      </c>
      <c r="N200" s="204">
        <f t="shared" ca="1" si="185"/>
        <v>22.48164936761378</v>
      </c>
      <c r="O200" s="181">
        <f t="shared" ca="1" si="186"/>
        <v>7.4816493676137803</v>
      </c>
      <c r="P200" s="181" t="str">
        <f t="shared" ca="1" si="187"/>
        <v>-5.78339316956019-4.74630811328134i</v>
      </c>
      <c r="Q200" s="181" t="str">
        <f t="shared" ca="1" si="188"/>
        <v>1.45959738433953+7.33789157289374i</v>
      </c>
      <c r="R200" s="181" t="str">
        <f t="shared" ca="1" si="189"/>
        <v>3.52682509796941-6.59822566969702i</v>
      </c>
      <c r="S200" s="181" t="str">
        <f t="shared" ca="1" si="190"/>
        <v>-6.91214272016439+2.86310325975052i</v>
      </c>
      <c r="T200" s="181" t="str">
        <f t="shared" ca="1" si="191"/>
        <v>7.15949205767493+2.17180817200903i</v>
      </c>
      <c r="U200" s="181" t="str">
        <f t="shared" ca="1" si="192"/>
        <v>-4.15658168253642-6.22076409907323i</v>
      </c>
      <c r="V200" s="181" t="str">
        <f t="shared" ca="1" si="193"/>
        <v>-0.733329875961825+7.44562318096595i</v>
      </c>
      <c r="W200" s="181" t="str">
        <f t="shared" ca="1" si="194"/>
        <v>5.29032500229978-5.29032500229972i</v>
      </c>
      <c r="X200" s="181" t="str">
        <f t="shared" ca="1" si="195"/>
        <v>-7.44562318096596+0.733329875961721i</v>
      </c>
      <c r="Y200" s="181" t="str">
        <f t="shared" ca="1" si="196"/>
        <v>6.22076409907358+4.1565816825359i</v>
      </c>
      <c r="Z200" s="181" t="str">
        <f t="shared" ca="1" si="197"/>
        <v>-2.17180817200892-7.15949205767497i</v>
      </c>
      <c r="AA200" s="181" t="str">
        <f t="shared" ca="1" si="198"/>
        <v>-2.86310325975063+6.91214272016435i</v>
      </c>
      <c r="AB200" s="181" t="str">
        <f t="shared" ca="1" si="199"/>
        <v>6.59822566969715-3.52682509796917i</v>
      </c>
      <c r="AC200" s="181" t="str">
        <f t="shared" ca="1" si="200"/>
        <v>-7.33789157289379-1.45959738433926i</v>
      </c>
      <c r="AD200" s="181" t="str">
        <f t="shared" ca="1" si="201"/>
        <v>4.74630811328144+5.7833931695601i</v>
      </c>
      <c r="AE200" s="181" t="str">
        <f t="shared" ca="1" si="202"/>
        <v>1.04483525607076E-13-7.48164936761378i</v>
      </c>
      <c r="AF200" s="181" t="str">
        <f t="shared" ca="1" si="203"/>
        <v>-4.7463081132816+5.78339316955997i</v>
      </c>
      <c r="AG200" s="181" t="str">
        <f t="shared" ca="1" si="204"/>
        <v>7.33789157289369-1.45959738433978i</v>
      </c>
      <c r="AH200" s="181" t="str">
        <f t="shared" ca="1" si="205"/>
        <v>-6.59822566969704-3.52682509796938i</v>
      </c>
      <c r="AI200" s="181" t="str">
        <f t="shared" ca="1" si="206"/>
        <v>2.86310325975041+6.91214272016444i</v>
      </c>
      <c r="AJ200" s="181" t="str">
        <f t="shared" ca="1" si="207"/>
        <v>2.17180817200915-7.1594920576749i</v>
      </c>
      <c r="AK200" s="181" t="str">
        <f t="shared" ca="1" si="208"/>
        <v>-6.2207640990733+4.15658168253632i</v>
      </c>
      <c r="AL200" s="181" t="str">
        <f t="shared" ca="1" si="209"/>
        <v>7.44562318096594+0.733329875961956i</v>
      </c>
      <c r="AM200" s="181" t="str">
        <f t="shared" ca="1" si="210"/>
        <v>-5.29032500229962-5.29032500229988i</v>
      </c>
      <c r="AN200" s="181" t="str">
        <f t="shared" ca="1" si="211"/>
        <v>0.733329875961591+7.44562318096597i</v>
      </c>
      <c r="AO200" s="181" t="str">
        <f t="shared" ca="1" si="212"/>
        <v>4.156581682536-6.22076409907351i</v>
      </c>
      <c r="AP200" s="181" t="str">
        <f t="shared" ca="1" si="213"/>
        <v>-7.15949205767499+2.17180817200885i</v>
      </c>
      <c r="AQ200" s="181" t="str">
        <f t="shared" ca="1" si="214"/>
        <v>6.91214272016432+2.8631032597507i</v>
      </c>
      <c r="AR200" s="181" t="str">
        <f t="shared" ca="1" si="215"/>
        <v>6.91214272016432+2.8631032597507i</v>
      </c>
      <c r="AS200" s="181" t="str">
        <f t="shared" ca="1" si="216"/>
        <v>-1.45959738433935+7.33789157289377i</v>
      </c>
      <c r="AT200" s="181" t="str">
        <f t="shared" ca="1" si="217"/>
        <v>5.78339316956017-4.74630811328136i</v>
      </c>
      <c r="AU200" s="181" t="str">
        <f t="shared" ca="1" si="218"/>
        <v>-7.48164936761378-2.08967051214152E-13i</v>
      </c>
      <c r="AV200" s="181" t="str">
        <f t="shared" ca="1" si="219"/>
        <v>5.78339316956038+4.7463081132811i</v>
      </c>
      <c r="AW200" s="181" t="str">
        <f t="shared" ca="1" si="220"/>
        <v>-1.45959738433968-7.33789157289371i</v>
      </c>
      <c r="AX200" s="181" t="str">
        <f t="shared" ca="1" si="221"/>
        <v>-3.52682509796947+6.59822566969699i</v>
      </c>
      <c r="AY200" s="181" t="str">
        <f t="shared" ca="1" si="222"/>
        <v>6.91214272016448-2.86310325975031i</v>
      </c>
      <c r="AZ200" s="181" t="str">
        <f t="shared" ca="1" si="223"/>
        <v>-7.15949205767508-2.17180817200853i</v>
      </c>
      <c r="BA200" s="181" t="str">
        <f t="shared" ca="1" si="224"/>
        <v>4.15658168253624+6.22076409907335i</v>
      </c>
      <c r="BB200" s="181" t="str">
        <f t="shared" ca="1" si="225"/>
        <v>0.73332987596206-7.44562318096593i</v>
      </c>
      <c r="BC200" s="181" t="str">
        <f t="shared" ca="1" si="226"/>
        <v>-5.29032500229995+5.29032500229954i</v>
      </c>
      <c r="BD200" s="181" t="str">
        <f t="shared" ca="1" si="227"/>
        <v>7.44562318096598-0.733329875961487i</v>
      </c>
      <c r="BE200" s="181" t="str">
        <f t="shared" ca="1" si="228"/>
        <v>-6.22076409907304-4.15658168253671i</v>
      </c>
      <c r="BF200" s="181" t="str">
        <f t="shared" ca="1" si="229"/>
        <v>2.17180817200798+7.15949205767525i</v>
      </c>
      <c r="BG200" s="181" t="str">
        <f t="shared" ca="1" si="230"/>
        <v>2.86310325975153-6.91214272016397i</v>
      </c>
      <c r="BH200" s="181" t="str">
        <f t="shared" ca="1" si="231"/>
        <v>-6.59822566969761+3.52682509796831i</v>
      </c>
      <c r="BI200" s="181" t="str">
        <f t="shared" ca="1" si="232"/>
        <v>7.33789157289345+1.45959738434097i</v>
      </c>
      <c r="BJ200" s="181" t="str">
        <f t="shared" ca="1" si="233"/>
        <v>-4.74630811328008-5.78339316956122i</v>
      </c>
      <c r="BK200" s="181" t="str">
        <f t="shared" ca="1" si="234"/>
        <v>-1.85509974362324E-12+7.48164936761378i</v>
      </c>
      <c r="BL200" s="181" t="str">
        <f t="shared" ca="1" si="235"/>
        <v>4.74630811328295-5.78339316955886i</v>
      </c>
      <c r="BM200" s="181" t="str">
        <f t="shared" ca="1" si="236"/>
        <v>-7.33789157289417+1.45959738433733i</v>
      </c>
      <c r="BN200" s="181" t="str">
        <f t="shared" ca="1" si="237"/>
        <v>6.59822566969586+3.52682509797158i</v>
      </c>
      <c r="BO200" s="181" t="str">
        <f t="shared" ca="1" si="238"/>
        <v>-2.86310325974811-6.9121427201654i</v>
      </c>
      <c r="BP200" s="181" t="str">
        <f t="shared" ca="1" si="239"/>
        <v>-2.17180817201143+7.15949205767421i</v>
      </c>
      <c r="BQ200" s="181" t="str">
        <f t="shared" ca="1" si="240"/>
        <v>6.22076409907503-4.15658168253371i</v>
      </c>
      <c r="BR200" s="181" t="str">
        <f t="shared" ca="1" si="241"/>
        <v>-7.44562318096563-0.733329875965073i</v>
      </c>
      <c r="BS200" s="181" t="str">
        <f t="shared" ca="1" si="242"/>
        <v>5.2903250022974+5.29032500230209i</v>
      </c>
      <c r="BT200" s="181" t="str">
        <f t="shared" ca="1" si="243"/>
        <v>-0.733329875958473-7.44562318096628i</v>
      </c>
      <c r="BU200" s="181" t="str">
        <f t="shared" ca="1" si="244"/>
        <v>-4.15658168253923+6.22076409907135i</v>
      </c>
      <c r="BV200" s="181" t="str">
        <f t="shared" ca="1" si="245"/>
        <v>7.15949205767398-2.17180817201221i</v>
      </c>
      <c r="BW200" s="181" t="str">
        <f t="shared" ca="1" si="246"/>
        <v>-6.91214272016567-2.86310325974746i</v>
      </c>
      <c r="BX200" s="181" t="str">
        <f t="shared" ca="1" si="247"/>
        <v>3.5268250979722+6.59822566969553i</v>
      </c>
      <c r="BY200" s="181" t="str">
        <f t="shared" ca="1" si="248"/>
        <v>1.45959738433664-7.33789157289431i</v>
      </c>
      <c r="BZ200" s="181" t="str">
        <f t="shared" ca="1" si="249"/>
        <v>-5.78339316955841+4.7463081132835i</v>
      </c>
      <c r="CA200" s="181" t="str">
        <f t="shared" ca="1" si="250"/>
        <v>7.48164936761378-2.55904359898248E-12i</v>
      </c>
      <c r="CB200" s="181" t="str">
        <f t="shared" ca="1" si="251"/>
        <v>-5.78339316956166-4.74630811327954i</v>
      </c>
      <c r="CC200" s="181" t="str">
        <f t="shared" ca="1" si="252"/>
        <v>1.45959738434166+7.33789157289331i</v>
      </c>
      <c r="CD200" s="181" t="str">
        <f t="shared" ca="1" si="253"/>
        <v>3.52682509796768-6.59822566969794i</v>
      </c>
      <c r="CE200" s="181" t="str">
        <f t="shared" ca="1" si="254"/>
        <v>-6.9121427201637+2.86310325975218i</v>
      </c>
      <c r="CF200" s="181" t="str">
        <f t="shared" ca="1" si="255"/>
        <v>7.15949205767546+2.1718081720073i</v>
      </c>
      <c r="CG200" s="181" t="str">
        <f t="shared" ca="1" si="256"/>
        <v>-4.1565816825373-6.22076409907265i</v>
      </c>
      <c r="CH200" s="181" t="str">
        <f t="shared" ca="1" si="257"/>
        <v>-0.733329875960786+7.44562318096605i</v>
      </c>
      <c r="CI200" s="181" t="str">
        <f t="shared" ca="1" si="258"/>
        <v>5.29032500229905-5.29032500230045i</v>
      </c>
      <c r="CJ200" s="181" t="str">
        <f t="shared" ca="1" si="259"/>
        <v>-7.44562318096585+0.733329875962761i</v>
      </c>
      <c r="CK200" s="181" t="str">
        <f t="shared" ca="1" si="260"/>
        <v>6.22076409907375+4.15658168253565i</v>
      </c>
      <c r="CL200" s="181" t="str">
        <f t="shared" ca="1" si="261"/>
        <v>-2.17180817200921-7.15949205767488i</v>
      </c>
      <c r="CM200" s="181" t="str">
        <f t="shared" ca="1" si="262"/>
        <v>-2.86310325975035+6.91214272016446i</v>
      </c>
      <c r="CN200" s="181" t="str">
        <f t="shared" ca="1" si="263"/>
        <v>6.59822566969701-3.52682509796943i</v>
      </c>
      <c r="CO200" s="181" t="str">
        <f t="shared" ca="1" si="264"/>
        <v>-7.3378915728937-1.45959738433971i</v>
      </c>
      <c r="CP200" s="181" t="str">
        <f t="shared" ca="1" si="265"/>
        <v>4.74630811328107+5.7833931695604i</v>
      </c>
      <c r="CQ200" s="181" t="str">
        <f t="shared" ca="1" si="266"/>
        <v>5.75577944132E-13-7.48164936761378i</v>
      </c>
      <c r="CR200" s="181" t="str">
        <f t="shared" ca="1" si="267"/>
        <v>-4.74630811328196+5.78339316955967i</v>
      </c>
      <c r="CS200" s="181" t="str">
        <f t="shared" ca="1" si="268"/>
        <v>7.33789157289392-1.45959738433858i</v>
      </c>
      <c r="CT200" s="181" t="str">
        <f t="shared" ca="1" si="269"/>
        <v>-6.59822566969647-3.52682509797045i</v>
      </c>
      <c r="CU200" s="181" t="str">
        <f t="shared" ca="1" si="270"/>
        <v>2.86310325974929+6.9121427201649i</v>
      </c>
      <c r="CV200" s="181" t="str">
        <f t="shared" ca="1" si="271"/>
        <v>2.1718081720103-7.15949205767455i</v>
      </c>
      <c r="CW200" s="181" t="str">
        <f t="shared" ca="1" si="272"/>
        <v>-6.22076409907438+4.15658168253469i</v>
      </c>
      <c r="CX200" s="181" t="str">
        <f t="shared" ca="1" si="273"/>
        <v>7.44562318096574+0.733329875963906i</v>
      </c>
      <c r="CY200" s="181" t="str">
        <f t="shared" ca="1" si="274"/>
        <v>-5.29032500229823-5.29032500230126i</v>
      </c>
      <c r="CZ200" s="181" t="str">
        <f t="shared" ca="1" si="275"/>
        <v>0.733329875959641+7.44562318096617i</v>
      </c>
      <c r="DA200" s="181" t="str">
        <f t="shared" ca="1" si="276"/>
        <v>4.15658168253826-6.220764099072i</v>
      </c>
      <c r="DB200" s="181" t="str">
        <f t="shared" ca="1" si="277"/>
        <v>-7.15949205767579+2.1718081720062i</v>
      </c>
      <c r="DC200" s="181" t="str">
        <f t="shared" ca="1" si="278"/>
        <v>6.91214272016326+2.86310325975325i</v>
      </c>
      <c r="DD200" s="181" t="str">
        <f t="shared" ca="1" si="279"/>
        <v>-3.52682509796667-6.59822566969849i</v>
      </c>
      <c r="DE200" s="181" t="str">
        <f t="shared" ca="1" si="280"/>
        <v>-1.45959738434279+7.33789157289309i</v>
      </c>
      <c r="DF200" s="181" t="str">
        <f t="shared" ca="1" si="281"/>
        <v>5.78339316956239-4.74630811327865i</v>
      </c>
      <c r="DG200" s="181" t="str">
        <f t="shared" ca="1" si="282"/>
        <v>-7.48164936761378-3.71019948724649E-12i</v>
      </c>
      <c r="DH200" s="181" t="str">
        <f t="shared" ca="1" si="283"/>
        <v>5.78339316956241+4.74630811327863i</v>
      </c>
      <c r="DI200" s="181" t="str">
        <f t="shared" ca="1" si="284"/>
        <v>-1.45959738434281-7.33789157289308i</v>
      </c>
      <c r="DJ200" s="181" t="str">
        <f t="shared" ca="1" si="285"/>
        <v>-3.52682509796665+6.5982256696985i</v>
      </c>
      <c r="DK200" s="181" t="str">
        <f t="shared" ca="1" si="286"/>
        <v>6.91214272016326-2.86310325975327i</v>
      </c>
      <c r="DL200" s="181" t="str">
        <f t="shared" ca="1" si="287"/>
        <v>-7.1594920576758-2.17180817200618i</v>
      </c>
      <c r="DM200" s="181" t="str">
        <f t="shared" ca="1" si="288"/>
        <v>4.15658168253827+6.22076409907199i</v>
      </c>
      <c r="DN200" s="181" t="str">
        <f t="shared" ca="1" si="289"/>
        <v>0.733329875959619-7.44562318096617i</v>
      </c>
      <c r="DO200" s="181" t="str">
        <f t="shared" ca="1" si="290"/>
        <v>-5.29032500229822+5.29032500230128i</v>
      </c>
      <c r="DP200" s="181" t="str">
        <f t="shared" ca="1" si="291"/>
        <v>7.44562318096574-0.733329875963928i</v>
      </c>
      <c r="DQ200" s="181" t="str">
        <f t="shared" ca="1" si="292"/>
        <v>-6.2207640990744-4.15658168253467i</v>
      </c>
      <c r="DR200" s="181" t="str">
        <f t="shared" ca="1" si="293"/>
        <v>2.17180817201033+7.15949205767454i</v>
      </c>
      <c r="DS200" s="181" t="str">
        <f t="shared" ca="1" si="294"/>
        <v>2.86310325974927-6.91214272016491i</v>
      </c>
      <c r="DT200" s="181" t="str">
        <f t="shared" ca="1" si="295"/>
        <v>-6.59822566969645+3.52682509797047i</v>
      </c>
      <c r="DU200" s="181" t="str">
        <f t="shared" ca="1" si="296"/>
        <v>7.33789157289392+1.45959738433857i</v>
      </c>
      <c r="DV200" s="181" t="str">
        <f t="shared" ca="1" si="297"/>
        <v>-4.74630811328198-5.78339316955966i</v>
      </c>
      <c r="DW200" s="181" t="str">
        <f t="shared" ca="1" si="298"/>
        <v>5.97623223165998E-13+7.48164936761378i</v>
      </c>
      <c r="DX200" s="181" t="str">
        <f t="shared" ca="1" si="299"/>
        <v>4.74630811328106-5.78339316956042i</v>
      </c>
      <c r="DY200" s="181" t="str">
        <f t="shared" ca="1" si="300"/>
        <v>-7.33789157289369+1.45959738433973i</v>
      </c>
      <c r="DZ200" s="181" t="str">
        <f t="shared" ca="1" si="301"/>
        <v>6.59822566969702+3.52682509796941i</v>
      </c>
      <c r="EA200" s="181" t="str">
        <f t="shared" ca="1" si="302"/>
        <v>-2.86310325975037-6.91214272016445i</v>
      </c>
      <c r="EB200" s="181" t="str">
        <f t="shared" ca="1" si="303"/>
        <v>-2.17180817200918+7.15949205767489i</v>
      </c>
      <c r="EC200" s="181" t="str">
        <f t="shared" ca="1" si="304"/>
        <v>6.22076409907373-4.15658168253567i</v>
      </c>
      <c r="ED200" s="181" t="str">
        <f t="shared" ca="1" si="305"/>
        <v>-7.44562318096586-0.733329875962738i</v>
      </c>
      <c r="EE200" s="181" t="str">
        <f t="shared" ca="1" si="306"/>
        <v>5.29032500229906+5.29032500230043i</v>
      </c>
      <c r="EF200" s="181" t="str">
        <f t="shared" ca="1" si="307"/>
        <v>-0.733329875960809-7.44562318096605i</v>
      </c>
      <c r="EG200" s="181" t="str">
        <f t="shared" ca="1" si="308"/>
        <v>-4.15658168253728+6.22076409907265i</v>
      </c>
      <c r="EH200" s="181" t="str">
        <f t="shared" ca="1" si="309"/>
        <v>7.15949205767545-2.17180817200733i</v>
      </c>
      <c r="EI200" s="181" t="str">
        <f t="shared" ca="1" si="310"/>
        <v>-6.91214272016371-2.86310325975216i</v>
      </c>
      <c r="EJ200" s="181" t="str">
        <f t="shared" ca="1" si="311"/>
        <v>3.52682509796771+6.59822566969794i</v>
      </c>
      <c r="EK200" s="181" t="str">
        <f t="shared" ca="1" si="312"/>
        <v>1.45959738434164-7.33789157289331i</v>
      </c>
      <c r="EL200" s="181" t="str">
        <f t="shared" ca="1" si="313"/>
        <v>-5.78339316956165+4.74630811327956i</v>
      </c>
      <c r="EM200" s="181" t="str">
        <f t="shared" ca="1" si="314"/>
        <v>7.48164936761378+2.53699831994849E-12i</v>
      </c>
      <c r="EN200" s="181"/>
      <c r="EO200" s="181"/>
      <c r="EP200" s="181"/>
    </row>
    <row r="201" spans="1:146" ht="16" thickBot="1">
      <c r="A201" s="215">
        <f t="shared" si="181"/>
        <v>1.9726562500000013E-3</v>
      </c>
      <c r="B201" s="214">
        <v>101</v>
      </c>
      <c r="C201" s="188">
        <f t="shared" si="182"/>
        <v>20200</v>
      </c>
      <c r="D201" s="187">
        <f t="shared" si="315"/>
        <v>126920.34320502765</v>
      </c>
      <c r="E201" s="187" t="str">
        <f t="shared" si="316"/>
        <v>126920.343205028i</v>
      </c>
      <c r="F201" s="187" t="e">
        <f t="shared" si="320"/>
        <v>#REF!</v>
      </c>
      <c r="G201" s="187" t="str">
        <f t="shared" si="321"/>
        <v>-4.17508259726245+2.27397840911277i</v>
      </c>
      <c r="H201" s="187" t="e">
        <f t="shared" si="319"/>
        <v>#REF!</v>
      </c>
      <c r="I201" s="187" t="e">
        <f t="shared" si="317"/>
        <v>#REF!</v>
      </c>
      <c r="J201" s="213" t="str">
        <f ca="1">IMPRODUCT(1/N_FFT2,DL100)</f>
        <v>0.0125886837081241-0.00446020171681879i</v>
      </c>
      <c r="K201" s="212" t="e">
        <f t="shared" si="318"/>
        <v>#REF!</v>
      </c>
      <c r="N201" s="204">
        <f t="shared" ca="1" si="185"/>
        <v>22.482079203933004</v>
      </c>
      <c r="O201" s="181">
        <f t="shared" ca="1" si="186"/>
        <v>7.4820792039330062</v>
      </c>
      <c r="P201" s="181" t="str">
        <f t="shared" ca="1" si="187"/>
        <v>-5.89847041163993-4.60321148948591i</v>
      </c>
      <c r="Q201" s="181" t="str">
        <f t="shared" ca="1" si="188"/>
        <v>1.81799695102209+7.25785066669198i</v>
      </c>
      <c r="R201" s="181" t="str">
        <f t="shared" ca="1" si="189"/>
        <v>3.03204760809121-6.84018980118206i</v>
      </c>
      <c r="S201" s="181" t="str">
        <f t="shared" ca="1" si="190"/>
        <v>-6.59860475148715+3.52702772140764i</v>
      </c>
      <c r="T201" s="181" t="str">
        <f t="shared" ca="1" si="191"/>
        <v>7.37192535821846+1.27915039255842i</v>
      </c>
      <c r="U201" s="181" t="str">
        <f t="shared" ca="1" si="192"/>
        <v>-5.02465729027598-5.54385500614898i</v>
      </c>
      <c r="V201" s="181" t="str">
        <f t="shared" ca="1" si="193"/>
        <v>0.550415891455677+7.46180618619646i</v>
      </c>
      <c r="W201" s="181" t="str">
        <f t="shared" ca="1" si="194"/>
        <v>4.15682048679998-6.22112149491125i</v>
      </c>
      <c r="X201" s="181" t="str">
        <f t="shared" ca="1" si="195"/>
        <v>-7.10444505356342+2.34699162649229i</v>
      </c>
      <c r="Y201" s="181" t="str">
        <f t="shared" ca="1" si="196"/>
        <v>7.04470726969251+2.52063656608171i</v>
      </c>
      <c r="Z201" s="181" t="str">
        <f t="shared" ca="1" si="197"/>
        <v>-4.00289456591117-6.32126129092332i</v>
      </c>
      <c r="AA201" s="181" t="str">
        <f t="shared" ca="1" si="198"/>
        <v>-0.733372007288464+7.44605094750583i</v>
      </c>
      <c r="AB201" s="181" t="str">
        <f t="shared" ca="1" si="199"/>
        <v>5.15919697004612-5.41887403786005i</v>
      </c>
      <c r="AC201" s="181" t="str">
        <f t="shared" ca="1" si="200"/>
        <v>-7.40109699422657+1.09784903150534i</v>
      </c>
      <c r="AD201" s="181" t="str">
        <f t="shared" ca="1" si="201"/>
        <v>6.51005978178698+3.68790331373891i</v>
      </c>
      <c r="AE201" s="181" t="str">
        <f t="shared" ca="1" si="202"/>
        <v>-2.86326775098829-6.91253983714215i</v>
      </c>
      <c r="AF201" s="181" t="str">
        <f t="shared" ca="1" si="203"/>
        <v>-1.99556597612685+7.21104885913635i</v>
      </c>
      <c r="AG201" s="181" t="str">
        <f t="shared" ca="1" si="204"/>
        <v>6.00966236773385-4.45706937793999i</v>
      </c>
      <c r="AH201" s="181" t="str">
        <f t="shared" ca="1" si="205"/>
        <v>-7.47982574156325-0.183619415570469i</v>
      </c>
      <c r="AI201" s="181" t="str">
        <f t="shared" ca="1" si="206"/>
        <v>5.78372543752804+4.74658079855571i</v>
      </c>
      <c r="AJ201" s="181" t="str">
        <f t="shared" ca="1" si="207"/>
        <v>-1.63933283253351-7.30028061639445i</v>
      </c>
      <c r="AK201" s="181" t="str">
        <f t="shared" ca="1" si="208"/>
        <v>-3.19900107309045+6.76371949065697i</v>
      </c>
      <c r="AL201" s="181" t="str">
        <f t="shared" ca="1" si="209"/>
        <v>6.68317496842259-3.36402757946134i</v>
      </c>
      <c r="AM201" s="181" t="str">
        <f t="shared" ca="1" si="210"/>
        <v>-7.33831315002859-1.45968124124555i</v>
      </c>
      <c r="AN201" s="181" t="str">
        <f t="shared" ca="1" si="211"/>
        <v>4.88709094483821+5.6654965634803i</v>
      </c>
      <c r="AO201" s="181" t="str">
        <f t="shared" ca="1" si="212"/>
        <v>-0.367128225670512-7.4730667118555i</v>
      </c>
      <c r="AP201" s="181" t="str">
        <f t="shared" ca="1" si="213"/>
        <v>-4.30824249446173+6.11723432793293i</v>
      </c>
      <c r="AQ201" s="181" t="str">
        <f t="shared" ca="1" si="214"/>
        <v>7.15990338538661-2.17193294690607i</v>
      </c>
      <c r="AR201" s="181" t="str">
        <f t="shared" ca="1" si="215"/>
        <v>7.15990338538661-2.17193294690607i</v>
      </c>
      <c r="AS201" s="181" t="str">
        <f t="shared" ca="1" si="216"/>
        <v>3.8465574510131+6.41759339550134i</v>
      </c>
      <c r="AT201" s="181" t="str">
        <f t="shared" ca="1" si="217"/>
        <v>0.915886367247295-7.42581048615014i</v>
      </c>
      <c r="AU201" s="181" t="str">
        <f t="shared" ca="1" si="218"/>
        <v>-5.29062894247574+5.29062894247601i</v>
      </c>
      <c r="AV201" s="181" t="str">
        <f t="shared" ca="1" si="219"/>
        <v>7.42581048615009-0.915886367247684i</v>
      </c>
      <c r="AW201" s="181" t="str">
        <f t="shared" ca="1" si="220"/>
        <v>-6.41759339550148-3.84655745101285i</v>
      </c>
      <c r="AX201" s="181" t="str">
        <f t="shared" ca="1" si="221"/>
        <v>2.69276316845733+6.98072601758058i</v>
      </c>
      <c r="AY201" s="181" t="str">
        <f t="shared" ca="1" si="222"/>
        <v>2.17193294690579-7.1599033853867i</v>
      </c>
      <c r="AZ201" s="181" t="str">
        <f t="shared" ca="1" si="223"/>
        <v>-6.11723432793276+4.30824249446196i</v>
      </c>
      <c r="BA201" s="181" t="str">
        <f t="shared" ca="1" si="224"/>
        <v>7.47306671185548+0.367128225670969i</v>
      </c>
      <c r="BB201" s="181" t="str">
        <f t="shared" ca="1" si="225"/>
        <v>-5.66549656348-4.88709094483856i</v>
      </c>
      <c r="BC201" s="181" t="str">
        <f t="shared" ca="1" si="226"/>
        <v>1.45968124124511+7.33831315002868i</v>
      </c>
      <c r="BD201" s="181" t="str">
        <f t="shared" ca="1" si="227"/>
        <v>3.36402757946169-6.6831749684224i</v>
      </c>
      <c r="BE201" s="181" t="str">
        <f t="shared" ca="1" si="228"/>
        <v>-6.76371949065777+3.19900107308874i</v>
      </c>
      <c r="BF201" s="181" t="str">
        <f t="shared" ca="1" si="229"/>
        <v>7.3002806163937+1.63933283253681i</v>
      </c>
      <c r="BG201" s="181" t="str">
        <f t="shared" ca="1" si="230"/>
        <v>-4.7465807985577-5.78372543752641i</v>
      </c>
      <c r="BH201" s="181" t="str">
        <f t="shared" ca="1" si="231"/>
        <v>0.183619415571552+7.47982574156323i</v>
      </c>
      <c r="BI201" s="181" t="str">
        <f t="shared" ca="1" si="232"/>
        <v>4.45706937794031-6.00966236773361i</v>
      </c>
      <c r="BJ201" s="181" t="str">
        <f t="shared" ca="1" si="233"/>
        <v>-7.21104885913689+1.99556597612492i</v>
      </c>
      <c r="BK201" s="181" t="str">
        <f t="shared" ca="1" si="234"/>
        <v>6.91253983714084+2.86326775099146i</v>
      </c>
      <c r="BL201" s="181" t="str">
        <f t="shared" ca="1" si="235"/>
        <v>-3.6879033137411-6.51005978178574i</v>
      </c>
      <c r="BM201" s="181" t="str">
        <f t="shared" ca="1" si="236"/>
        <v>-1.09784903150433+7.40109699422672i</v>
      </c>
      <c r="BN201" s="181" t="str">
        <f t="shared" ca="1" si="237"/>
        <v>5.41887403786037-5.15919697004579i</v>
      </c>
      <c r="BO201" s="181" t="str">
        <f t="shared" ca="1" si="238"/>
        <v>-7.44605094750595+0.733372007287267i</v>
      </c>
      <c r="BP201" s="181" t="str">
        <f t="shared" ca="1" si="239"/>
        <v>6.32126129092184+4.00289456591351i</v>
      </c>
      <c r="BQ201" s="181" t="str">
        <f t="shared" ca="1" si="240"/>
        <v>-2.5206365660848-7.04470726969141i</v>
      </c>
      <c r="BR201" s="181" t="str">
        <f t="shared" ca="1" si="241"/>
        <v>-2.34699162649068+7.10444505356396i</v>
      </c>
      <c r="BS201" s="181" t="str">
        <f t="shared" ca="1" si="242"/>
        <v>6.22112149491105-4.15682048680027i</v>
      </c>
      <c r="BT201" s="181" t="str">
        <f t="shared" ca="1" si="243"/>
        <v>-7.46180618619637-0.550415891456929i</v>
      </c>
      <c r="BU201" s="181" t="str">
        <f t="shared" ca="1" si="244"/>
        <v>5.54385500614722+5.02465729027794i</v>
      </c>
      <c r="BV201" s="181" t="str">
        <f t="shared" ca="1" si="245"/>
        <v>-1.27915039256159-7.37192535821791i</v>
      </c>
      <c r="BW201" s="181" t="str">
        <f t="shared" ca="1" si="246"/>
        <v>-3.52702772140615+6.59860475148795i</v>
      </c>
      <c r="BX201" s="181" t="str">
        <f t="shared" ca="1" si="247"/>
        <v>6.84018980118199-3.03204760809139i</v>
      </c>
      <c r="BY201" s="181" t="str">
        <f t="shared" ca="1" si="248"/>
        <v>-7.25785066669169-1.81799695102324i</v>
      </c>
      <c r="BZ201" s="181" t="str">
        <f t="shared" ca="1" si="249"/>
        <v>4.60321148948378+5.89847041164158i</v>
      </c>
      <c r="CA201" s="181" t="str">
        <f t="shared" ca="1" si="250"/>
        <v>-3.36947387272036E-12-7.48207920393301i</v>
      </c>
      <c r="CB201" s="181" t="str">
        <f t="shared" ca="1" si="251"/>
        <v>-4.60321148948451+5.89847041164102i</v>
      </c>
      <c r="CC201" s="181" t="str">
        <f t="shared" ca="1" si="252"/>
        <v>7.25785066669186-1.81799695102256i</v>
      </c>
      <c r="CD201" s="181" t="str">
        <f t="shared" ca="1" si="253"/>
        <v>-6.84018980118161-3.03204760809222i</v>
      </c>
      <c r="CE201" s="181" t="str">
        <f t="shared" ca="1" si="254"/>
        <v>3.52702772140534+6.59860475148838i</v>
      </c>
      <c r="CF201" s="181" t="str">
        <f t="shared" ca="1" si="255"/>
        <v>1.27915039255517-7.37192535821903i</v>
      </c>
      <c r="CG201" s="181" t="str">
        <f t="shared" ca="1" si="256"/>
        <v>-5.54385500614783+5.02465729027726i</v>
      </c>
      <c r="CH201" s="181" t="str">
        <f t="shared" ca="1" si="257"/>
        <v>7.46180618619644-0.550415891456016i</v>
      </c>
      <c r="CI201" s="181" t="str">
        <f t="shared" ca="1" si="258"/>
        <v>-6.22112149491054-4.15682048680103i</v>
      </c>
      <c r="CJ201" s="181" t="str">
        <f t="shared" ca="1" si="259"/>
        <v>2.34699162648981+7.10444505356425i</v>
      </c>
      <c r="CK201" s="181" t="str">
        <f t="shared" ca="1" si="260"/>
        <v>2.52063656607865-7.04470726969361i</v>
      </c>
      <c r="CL201" s="181" t="str">
        <f t="shared" ca="1" si="261"/>
        <v>-6.32126129092233+4.00289456591274i</v>
      </c>
      <c r="CM201" s="181" t="str">
        <f t="shared" ca="1" si="262"/>
        <v>7.44605094750586+0.733372007288179i</v>
      </c>
      <c r="CN201" s="181" t="str">
        <f t="shared" ca="1" si="263"/>
        <v>-5.4188740378598-5.15919697004638i</v>
      </c>
      <c r="CO201" s="181" t="str">
        <f t="shared" ca="1" si="264"/>
        <v>1.09784903150342+7.40109699422685i</v>
      </c>
      <c r="CP201" s="181" t="str">
        <f t="shared" ca="1" si="265"/>
        <v>3.68790331374199-6.51005978178524i</v>
      </c>
      <c r="CQ201" s="181" t="str">
        <f t="shared" ca="1" si="266"/>
        <v>-6.91253983714119+2.86326775099062i</v>
      </c>
      <c r="CR201" s="181" t="str">
        <f t="shared" ca="1" si="267"/>
        <v>7.21104885913661+1.9955659761259i</v>
      </c>
      <c r="CS201" s="181" t="str">
        <f t="shared" ca="1" si="268"/>
        <v>-4.45706937793966-6.00966236773409i</v>
      </c>
      <c r="CT201" s="181" t="str">
        <f t="shared" ca="1" si="269"/>
        <v>-0.183619415572468+7.47982574156321i</v>
      </c>
      <c r="CU201" s="181" t="str">
        <f t="shared" ca="1" si="270"/>
        <v>4.74658079855833-5.7837254375259i</v>
      </c>
      <c r="CV201" s="181" t="str">
        <f t="shared" ca="1" si="271"/>
        <v>-7.30028061639391+1.63933283253591i</v>
      </c>
      <c r="CW201" s="181" t="str">
        <f t="shared" ca="1" si="272"/>
        <v>6.76371949065743+3.19900107308947i</v>
      </c>
      <c r="CX201" s="181" t="str">
        <f t="shared" ca="1" si="273"/>
        <v>-3.36402757946088-6.68317496842282i</v>
      </c>
      <c r="CY201" s="181" t="str">
        <f t="shared" ca="1" si="274"/>
        <v>-1.45968124124737+7.33831315002824i</v>
      </c>
      <c r="CZ201" s="181" t="str">
        <f t="shared" ca="1" si="275"/>
        <v>5.66549656348255-4.88709094483561i</v>
      </c>
      <c r="DA201" s="181" t="str">
        <f t="shared" ca="1" si="276"/>
        <v>-7.47306671185537+0.367128225673134i</v>
      </c>
      <c r="DB201" s="181" t="str">
        <f t="shared" ca="1" si="277"/>
        <v>6.11723432793352+4.30824249446088i</v>
      </c>
      <c r="DC201" s="181" t="str">
        <f t="shared" ca="1" si="278"/>
        <v>-2.17193294690573-7.15990338538671i</v>
      </c>
      <c r="DD201" s="181" t="str">
        <f t="shared" ca="1" si="279"/>
        <v>-2.69276316845888+6.98072601757998i</v>
      </c>
      <c r="DE201" s="181" t="str">
        <f t="shared" ca="1" si="280"/>
        <v>6.41759339550316-3.84655745101006i</v>
      </c>
      <c r="DF201" s="181" t="str">
        <f t="shared" ca="1" si="281"/>
        <v>-7.42581048615045-0.915886367244796i</v>
      </c>
      <c r="DG201" s="181" t="str">
        <f t="shared" ca="1" si="282"/>
        <v>5.29062894247666+5.29062894247508i</v>
      </c>
      <c r="DH201" s="181" t="str">
        <f t="shared" ca="1" si="283"/>
        <v>-0.915886367247227-7.42581048615015i</v>
      </c>
      <c r="DI201" s="181" t="str">
        <f t="shared" ca="1" si="284"/>
        <v>-3.84655745101452+6.41759339550048i</v>
      </c>
      <c r="DJ201" s="181" t="str">
        <f t="shared" ca="1" si="285"/>
        <v>6.98072601758178-2.69276316845423i</v>
      </c>
      <c r="DK201" s="181" t="str">
        <f t="shared" ca="1" si="286"/>
        <v>-7.15990338538743-2.17193294690338i</v>
      </c>
      <c r="DL201" s="181" t="str">
        <f t="shared" ca="1" si="287"/>
        <v>4.30824249446289+6.1172343279321i</v>
      </c>
      <c r="DM201" s="181" t="str">
        <f t="shared" ca="1" si="288"/>
        <v>0.367128225670684-7.47306671185549i</v>
      </c>
      <c r="DN201" s="181" t="str">
        <f t="shared" ca="1" si="289"/>
        <v>-4.88709094483938+5.66549656347929i</v>
      </c>
      <c r="DO201" s="181" t="str">
        <f t="shared" ca="1" si="290"/>
        <v>7.33831315002921-1.45968124124247i</v>
      </c>
      <c r="DP201" s="181" t="str">
        <f t="shared" ca="1" si="291"/>
        <v>-6.68317496842383-3.36402757945887i</v>
      </c>
      <c r="DQ201" s="181" t="str">
        <f t="shared" ca="1" si="292"/>
        <v>3.19900107309169+6.76371949065638i</v>
      </c>
      <c r="DR201" s="181" t="str">
        <f t="shared" ca="1" si="293"/>
        <v>1.63933283253351-7.30028061639444i</v>
      </c>
      <c r="DS201" s="181" t="str">
        <f t="shared" ca="1" si="294"/>
        <v>-5.7837254375292+4.74658079855431i</v>
      </c>
      <c r="DT201" s="181" t="str">
        <f t="shared" ca="1" si="295"/>
        <v>7.47982574156334-0.183619415567267i</v>
      </c>
      <c r="DU201" s="181" t="str">
        <f t="shared" ca="1" si="296"/>
        <v>-6.00966236773543-4.45706937793786i</v>
      </c>
      <c r="DV201" s="181" t="str">
        <f t="shared" ca="1" si="297"/>
        <v>1.99556597612807+7.21104885913601i</v>
      </c>
      <c r="DW201" s="181" t="str">
        <f t="shared" ca="1" si="298"/>
        <v>2.86326775098835-6.91253983714212i</v>
      </c>
      <c r="DX201" s="181" t="str">
        <f t="shared" ca="1" si="299"/>
        <v>-6.51005978178769+3.68790331373765i</v>
      </c>
      <c r="DY201" s="181" t="str">
        <f t="shared" ca="1" si="300"/>
        <v>7.40109699422609+1.09784903150856i</v>
      </c>
      <c r="DZ201" s="181" t="str">
        <f t="shared" ca="1" si="301"/>
        <v>-5.15919697004831-5.41887403785797i</v>
      </c>
      <c r="EA201" s="181" t="str">
        <f t="shared" ca="1" si="302"/>
        <v>0.733372007290409+7.44605094750564i</v>
      </c>
      <c r="EB201" s="181" t="str">
        <f t="shared" ca="1" si="303"/>
        <v>4.00289456591066-6.32126129092364i</v>
      </c>
      <c r="EC201" s="181" t="str">
        <f t="shared" ca="1" si="304"/>
        <v>-7.04470726969278+2.52063656608097i</v>
      </c>
      <c r="ED201" s="181" t="str">
        <f t="shared" ca="1" si="305"/>
        <v>7.10444505356262+2.34699162649475i</v>
      </c>
      <c r="EE201" s="181" t="str">
        <f t="shared" ca="1" si="306"/>
        <v>-4.1568204867967-6.22112149491344i</v>
      </c>
      <c r="EF201" s="181" t="str">
        <f t="shared" ca="1" si="307"/>
        <v>-0.550415891453357+7.46180618619663i</v>
      </c>
      <c r="EG201" s="181" t="str">
        <f t="shared" ca="1" si="308"/>
        <v>5.0246572902756-5.54385500614934i</v>
      </c>
      <c r="EH201" s="181" t="str">
        <f t="shared" ca="1" si="309"/>
        <v>-7.37192535821861+1.27915039255758i</v>
      </c>
      <c r="EI201" s="181" t="str">
        <f t="shared" ca="1" si="310"/>
        <v>6.59860475148603+3.52702772140974i</v>
      </c>
      <c r="EJ201" s="181" t="str">
        <f t="shared" ca="1" si="311"/>
        <v>-3.03204760808746-6.84018980118372i</v>
      </c>
      <c r="EK201" s="181" t="str">
        <f t="shared" ca="1" si="312"/>
        <v>-1.81799695101998+7.2578506666925i</v>
      </c>
      <c r="EL201" s="181" t="str">
        <f t="shared" ca="1" si="313"/>
        <v>5.89847041163964-4.60321148948627i</v>
      </c>
      <c r="EM201" s="181" t="str">
        <f t="shared" ca="1" si="314"/>
        <v>-7.48207920393301-9.16577573059571E-13i</v>
      </c>
      <c r="EN201" s="181"/>
      <c r="EO201" s="181"/>
      <c r="EP201" s="181"/>
    </row>
    <row r="202" spans="1:146" ht="16" thickBot="1">
      <c r="A202" s="215">
        <f t="shared" si="181"/>
        <v>1.9921875000000013E-3</v>
      </c>
      <c r="B202" s="214">
        <v>102</v>
      </c>
      <c r="C202" s="188">
        <f t="shared" si="182"/>
        <v>20400</v>
      </c>
      <c r="D202" s="187">
        <f t="shared" si="315"/>
        <v>128176.98026646356</v>
      </c>
      <c r="E202" s="187" t="str">
        <f t="shared" si="316"/>
        <v>128176.980266464i</v>
      </c>
      <c r="F202" s="187" t="e">
        <f t="shared" si="320"/>
        <v>#REF!</v>
      </c>
      <c r="G202" s="187" t="str">
        <f t="shared" si="321"/>
        <v>-4.14670820783518+2.29563077250983i</v>
      </c>
      <c r="H202" s="187" t="e">
        <f t="shared" si="319"/>
        <v>#REF!</v>
      </c>
      <c r="I202" s="187" t="e">
        <f t="shared" si="317"/>
        <v>#REF!</v>
      </c>
      <c r="J202" s="213" t="str">
        <f ca="1">IMPRODUCT(1/N_FFT2,DM100)</f>
        <v>0.0202549340935919+0.000109052910764691i</v>
      </c>
      <c r="K202" s="212" t="e">
        <f t="shared" si="318"/>
        <v>#REF!</v>
      </c>
      <c r="N202" s="204">
        <f t="shared" ca="1" si="185"/>
        <v>22.482479430471734</v>
      </c>
      <c r="O202" s="181">
        <f t="shared" ca="1" si="186"/>
        <v>7.4824794304717361</v>
      </c>
      <c r="P202" s="181" t="str">
        <f t="shared" ca="1" si="187"/>
        <v>-6.00998383270392-4.45730779261093i</v>
      </c>
      <c r="Q202" s="181" t="str">
        <f t="shared" ca="1" si="188"/>
        <v>2.17204912653762+7.16028637830498i</v>
      </c>
      <c r="R202" s="181" t="str">
        <f t="shared" ca="1" si="189"/>
        <v>2.52077139834192-7.04508410061469i</v>
      </c>
      <c r="S202" s="181" t="str">
        <f t="shared" ca="1" si="190"/>
        <v>-6.22145427111596+4.15704284075178i</v>
      </c>
      <c r="T202" s="181" t="str">
        <f t="shared" ca="1" si="191"/>
        <v>7.47346645630383+0.367147863856233i</v>
      </c>
      <c r="U202" s="181" t="str">
        <f t="shared" ca="1" si="192"/>
        <v>-5.78403481682632-4.74683469958388i</v>
      </c>
      <c r="V202" s="181" t="str">
        <f t="shared" ca="1" si="193"/>
        <v>1.81809419813874+7.25823889894284i</v>
      </c>
      <c r="W202" s="181" t="str">
        <f t="shared" ca="1" si="194"/>
        <v>2.86342091105433-6.91290959824945i</v>
      </c>
      <c r="X202" s="181" t="str">
        <f t="shared" ca="1" si="195"/>
        <v>-6.41793668125414+3.84676320857487i</v>
      </c>
      <c r="Y202" s="181" t="str">
        <f t="shared" ca="1" si="196"/>
        <v>7.44644924684437+0.733411236349339i</v>
      </c>
      <c r="Z202" s="181" t="str">
        <f t="shared" ca="1" si="197"/>
        <v>-5.5441515544532-5.02492606599209i</v>
      </c>
      <c r="AA202" s="181" t="str">
        <f t="shared" ca="1" si="198"/>
        <v>1.45975932156982+7.33870568632662i</v>
      </c>
      <c r="AB202" s="181" t="str">
        <f t="shared" ca="1" si="199"/>
        <v>3.19917219198529-6.76408129116295i</v>
      </c>
      <c r="AC202" s="181" t="str">
        <f t="shared" ca="1" si="200"/>
        <v>-6.59895771978231+3.52721638689182i</v>
      </c>
      <c r="AD202" s="181" t="str">
        <f t="shared" ca="1" si="201"/>
        <v>7.4014928889173+1.09790775693557i</v>
      </c>
      <c r="AE202" s="181" t="str">
        <f t="shared" ca="1" si="202"/>
        <v>-5.2909119453756-5.29091194537525i</v>
      </c>
      <c r="AF202" s="181" t="str">
        <f t="shared" ca="1" si="203"/>
        <v>1.09790775693537+7.40149288891732i</v>
      </c>
      <c r="AG202" s="181" t="str">
        <f t="shared" ca="1" si="204"/>
        <v>3.52721638689199-6.59895771978221i</v>
      </c>
      <c r="AH202" s="181" t="str">
        <f t="shared" ca="1" si="205"/>
        <v>-6.76408129116274+3.19917219198574i</v>
      </c>
      <c r="AI202" s="181" t="str">
        <f t="shared" ca="1" si="206"/>
        <v>7.33870568632658+1.45975932157i</v>
      </c>
      <c r="AJ202" s="181" t="str">
        <f t="shared" ca="1" si="207"/>
        <v>-5.02492606599195-5.54415155445334i</v>
      </c>
      <c r="AK202" s="181" t="str">
        <f t="shared" ca="1" si="208"/>
        <v>0.733411236349858+7.44644924684432i</v>
      </c>
      <c r="AL202" s="181" t="str">
        <f t="shared" ca="1" si="209"/>
        <v>3.84676320857504-6.41793668125404i</v>
      </c>
      <c r="AM202" s="181" t="str">
        <f t="shared" ca="1" si="210"/>
        <v>-6.91290959824953+2.86342091105415i</v>
      </c>
      <c r="AN202" s="181" t="str">
        <f t="shared" ca="1" si="211"/>
        <v>7.25823889894296+1.81809419813823i</v>
      </c>
      <c r="AO202" s="181" t="str">
        <f t="shared" ca="1" si="212"/>
        <v>-4.74683469958368-5.78403481682648i</v>
      </c>
      <c r="AP202" s="181" t="str">
        <f t="shared" ca="1" si="213"/>
        <v>0.367147863855997+7.47346645630383i</v>
      </c>
      <c r="AQ202" s="181" t="str">
        <f t="shared" ca="1" si="214"/>
        <v>4.15704284075134-6.22145427111626i</v>
      </c>
      <c r="AR202" s="181" t="str">
        <f t="shared" ca="1" si="215"/>
        <v>4.15704284075134-6.22145427111626i</v>
      </c>
      <c r="AS202" s="181" t="str">
        <f t="shared" ca="1" si="216"/>
        <v>7.16028637830499+2.17204912653758i</v>
      </c>
      <c r="AT202" s="181" t="str">
        <f t="shared" ca="1" si="217"/>
        <v>-4.45730779261062-6.00998383270415i</v>
      </c>
      <c r="AU202" s="181" t="str">
        <f t="shared" ca="1" si="218"/>
        <v>-2.49323065638576E-13+7.48247943047174i</v>
      </c>
      <c r="AV202" s="181" t="str">
        <f t="shared" ca="1" si="219"/>
        <v>4.45730779261093-6.00998383270391i</v>
      </c>
      <c r="AW202" s="181" t="str">
        <f t="shared" ca="1" si="220"/>
        <v>-7.16028637830489+2.17204912653792i</v>
      </c>
      <c r="AX202" s="181" t="str">
        <f t="shared" ca="1" si="221"/>
        <v>7.04508410061463+2.5207713983421i</v>
      </c>
      <c r="AY202" s="181" t="str">
        <f t="shared" ca="1" si="222"/>
        <v>-4.15704284075163-6.22145427111606i</v>
      </c>
      <c r="AZ202" s="181" t="str">
        <f t="shared" ca="1" si="223"/>
        <v>-0.367147863855646+7.47346645630386i</v>
      </c>
      <c r="BA202" s="181" t="str">
        <f t="shared" ca="1" si="224"/>
        <v>4.74683469958407-5.78403481682616i</v>
      </c>
      <c r="BB202" s="181" t="str">
        <f t="shared" ca="1" si="225"/>
        <v>-7.25823889894289+1.81809419813852i</v>
      </c>
      <c r="BC202" s="181" t="str">
        <f t="shared" ca="1" si="226"/>
        <v>6.91290959825051+2.86342091105177i</v>
      </c>
      <c r="BD202" s="181" t="str">
        <f t="shared" ca="1" si="227"/>
        <v>-3.8467632085747-6.41793668125424i</v>
      </c>
      <c r="BE202" s="181" t="str">
        <f t="shared" ca="1" si="228"/>
        <v>-0.733411236352471+7.44644924684407i</v>
      </c>
      <c r="BF202" s="181" t="str">
        <f t="shared" ca="1" si="229"/>
        <v>5.02492606599054-5.54415155445461i</v>
      </c>
      <c r="BG202" s="181" t="str">
        <f t="shared" ca="1" si="230"/>
        <v>-7.33870568632682+1.45975932156883i</v>
      </c>
      <c r="BH202" s="181" t="str">
        <f t="shared" ca="1" si="231"/>
        <v>6.76408129116128+3.19917219198883i</v>
      </c>
      <c r="BI202" s="181" t="str">
        <f t="shared" ca="1" si="232"/>
        <v>-3.52721638689296-6.59895771978169i</v>
      </c>
      <c r="BJ202" s="181" t="str">
        <f t="shared" ca="1" si="233"/>
        <v>-1.09790775693724+7.40149288891705i</v>
      </c>
      <c r="BK202" s="181" t="str">
        <f t="shared" ca="1" si="234"/>
        <v>5.29091194537324-5.2909119453776i</v>
      </c>
      <c r="BL202" s="181" t="str">
        <f t="shared" ca="1" si="235"/>
        <v>-7.40149288891726+1.09790775693587i</v>
      </c>
      <c r="BM202" s="181" t="str">
        <f t="shared" ca="1" si="236"/>
        <v>6.59895771978104+3.52721638689418i</v>
      </c>
      <c r="BN202" s="181" t="str">
        <f t="shared" ca="1" si="237"/>
        <v>-3.19917219198758-6.76408129116187i</v>
      </c>
      <c r="BO202" s="181" t="str">
        <f t="shared" ca="1" si="238"/>
        <v>-1.4597593215703+7.33870568632653i</v>
      </c>
      <c r="BP202" s="181" t="str">
        <f t="shared" ca="1" si="239"/>
        <v>5.54415155445554-5.02492606598952i</v>
      </c>
      <c r="BQ202" s="181" t="str">
        <f t="shared" ca="1" si="240"/>
        <v>-7.4464492468442+0.733411236351092i</v>
      </c>
      <c r="BR202" s="181" t="str">
        <f t="shared" ca="1" si="241"/>
        <v>6.41793668125353+3.84676320857589i</v>
      </c>
      <c r="BS202" s="181" t="str">
        <f t="shared" ca="1" si="242"/>
        <v>-2.86342091105736-6.9129095982482i</v>
      </c>
      <c r="BT202" s="181" t="str">
        <f t="shared" ca="1" si="243"/>
        <v>-1.8180941981377+7.2582388989431i</v>
      </c>
      <c r="BU202" s="181" t="str">
        <f t="shared" ca="1" si="244"/>
        <v>5.78403481682752-4.74683469958243i</v>
      </c>
      <c r="BV202" s="181" t="str">
        <f t="shared" ca="1" si="245"/>
        <v>-7.4734664563037+0.367147863858828i</v>
      </c>
      <c r="BW202" s="181" t="str">
        <f t="shared" ca="1" si="246"/>
        <v>6.22145427111618+4.15704284075146i</v>
      </c>
      <c r="BX202" s="181" t="str">
        <f t="shared" ca="1" si="247"/>
        <v>-2.5207713983395-7.04508410061556i</v>
      </c>
      <c r="BY202" s="181" t="str">
        <f t="shared" ca="1" si="248"/>
        <v>-2.17204912653558+7.16028637830559i</v>
      </c>
      <c r="BZ202" s="181" t="str">
        <f t="shared" ca="1" si="249"/>
        <v>6.00998383270436-4.45730779261034i</v>
      </c>
      <c r="CA202" s="181" t="str">
        <f t="shared" ca="1" si="250"/>
        <v>-7.48247943047174-3.47595411796295E-12i</v>
      </c>
      <c r="CB202" s="181" t="str">
        <f t="shared" ca="1" si="251"/>
        <v>6.00998383270465+4.45730779260994i</v>
      </c>
      <c r="CC202" s="181" t="str">
        <f t="shared" ca="1" si="252"/>
        <v>-2.17204912653625-7.16028637830539i</v>
      </c>
      <c r="CD202" s="181" t="str">
        <f t="shared" ca="1" si="253"/>
        <v>-2.52077139833883+7.0450841006158i</v>
      </c>
      <c r="CE202" s="181" t="str">
        <f t="shared" ca="1" si="254"/>
        <v>6.22145427111579-4.15704284075204i</v>
      </c>
      <c r="CF202" s="181" t="str">
        <f t="shared" ca="1" si="255"/>
        <v>-7.47346645630373-0.367147863858125i</v>
      </c>
      <c r="CG202" s="181" t="str">
        <f t="shared" ca="1" si="256"/>
        <v>5.78403481682796+4.74683469958188i</v>
      </c>
      <c r="CH202" s="181" t="str">
        <f t="shared" ca="1" si="257"/>
        <v>-1.81809419813838-7.25823889894293i</v>
      </c>
      <c r="CI202" s="181" t="str">
        <f t="shared" ca="1" si="258"/>
        <v>-2.86342091105671+6.91290959824847i</v>
      </c>
      <c r="CJ202" s="181" t="str">
        <f t="shared" ca="1" si="259"/>
        <v>6.41793668125317-3.8467632085765i</v>
      </c>
      <c r="CK202" s="181" t="str">
        <f t="shared" ca="1" si="260"/>
        <v>-7.44644924684427-0.73341123635039i</v>
      </c>
      <c r="CL202" s="181" t="str">
        <f t="shared" ca="1" si="261"/>
        <v>5.54415155445087+5.02492606599467i</v>
      </c>
      <c r="CM202" s="181" t="str">
        <f t="shared" ca="1" si="262"/>
        <v>-1.45975932157078-7.33870568632643i</v>
      </c>
      <c r="CN202" s="181" t="str">
        <f t="shared" ca="1" si="263"/>
        <v>-3.19917219198704+6.76408129116213i</v>
      </c>
      <c r="CO202" s="181" t="str">
        <f t="shared" ca="1" si="264"/>
        <v>6.59895771978076-3.52721638689471i</v>
      </c>
      <c r="CP202" s="181" t="str">
        <f t="shared" ca="1" si="265"/>
        <v>-7.40149288891734-1.09790775693528i</v>
      </c>
      <c r="CQ202" s="181" t="str">
        <f t="shared" ca="1" si="266"/>
        <v>5.29091194537374+5.2909119453771i</v>
      </c>
      <c r="CR202" s="181" t="str">
        <f t="shared" ca="1" si="267"/>
        <v>-1.09790775693793-7.40149288891695i</v>
      </c>
      <c r="CS202" s="181" t="str">
        <f t="shared" ca="1" si="268"/>
        <v>-3.52721638689234+6.59895771978203i</v>
      </c>
      <c r="CT202" s="181" t="str">
        <f t="shared" ca="1" si="269"/>
        <v>6.76408129116416-3.19917219198274i</v>
      </c>
      <c r="CU202" s="181" t="str">
        <f t="shared" ca="1" si="270"/>
        <v>-7.33870568632695-1.45975932156815i</v>
      </c>
      <c r="CV202" s="181" t="str">
        <f t="shared" ca="1" si="271"/>
        <v>5.02492606599115+5.54415155445406i</v>
      </c>
      <c r="CW202" s="181" t="str">
        <f t="shared" ca="1" si="272"/>
        <v>-0.733411236353277-7.44644924684399i</v>
      </c>
      <c r="CX202" s="181" t="str">
        <f t="shared" ca="1" si="273"/>
        <v>-3.84676320857419+6.41793668125455i</v>
      </c>
      <c r="CY202" s="181" t="str">
        <f t="shared" ca="1" si="274"/>
        <v>6.91290959825029-2.86342091105232i</v>
      </c>
      <c r="CZ202" s="181" t="str">
        <f t="shared" ca="1" si="275"/>
        <v>-7.25823889894358-1.81809419813578i</v>
      </c>
      <c r="DA202" s="181" t="str">
        <f t="shared" ca="1" si="276"/>
        <v>4.74683469958396+5.78403481682625i</v>
      </c>
      <c r="DB202" s="181" t="str">
        <f t="shared" ca="1" si="277"/>
        <v>-0.367147863853375-7.47346645630397i</v>
      </c>
      <c r="DC202" s="181" t="str">
        <f t="shared" ca="1" si="278"/>
        <v>-4.1570428407498+6.22145427111728i</v>
      </c>
      <c r="DD202" s="181" t="str">
        <f t="shared" ca="1" si="279"/>
        <v>7.0450841006149-2.52077139834136i</v>
      </c>
      <c r="DE202" s="181" t="str">
        <f t="shared" ca="1" si="280"/>
        <v>-7.16028637830401-2.1720491265408i</v>
      </c>
      <c r="DF202" s="181" t="str">
        <f t="shared" ca="1" si="281"/>
        <v>4.4573077926121+6.00998383270305i</v>
      </c>
      <c r="DG202" s="181" t="str">
        <f t="shared" ca="1" si="282"/>
        <v>1.27963133739533E-12-7.48247943047174i</v>
      </c>
      <c r="DH202" s="181" t="str">
        <f t="shared" ca="1" si="283"/>
        <v>-4.45730779260818+6.00998383270596i</v>
      </c>
      <c r="DI202" s="181" t="str">
        <f t="shared" ca="1" si="284"/>
        <v>7.16028637830481-2.17204912653815i</v>
      </c>
      <c r="DJ202" s="181" t="str">
        <f t="shared" ca="1" si="285"/>
        <v>-7.04508410061396-2.52077139834398i</v>
      </c>
      <c r="DK202" s="181" t="str">
        <f t="shared" ca="1" si="286"/>
        <v>4.15704284075369+6.22145427111468i</v>
      </c>
      <c r="DL202" s="181" t="str">
        <f t="shared" ca="1" si="287"/>
        <v>0.367147863856143-7.47346645630383i</v>
      </c>
      <c r="DM202" s="181" t="str">
        <f t="shared" ca="1" si="288"/>
        <v>-4.7468346995861+5.78403481682449i</v>
      </c>
      <c r="DN202" s="181" t="str">
        <f t="shared" ca="1" si="289"/>
        <v>7.25823889894244-1.81809419814031i</v>
      </c>
      <c r="DO202" s="181" t="str">
        <f t="shared" ca="1" si="290"/>
        <v>-6.91290959824914-2.86342091105507i</v>
      </c>
      <c r="DP202" s="181" t="str">
        <f t="shared" ca="1" si="291"/>
        <v>3.84676320857181+6.41793668125598i</v>
      </c>
      <c r="DQ202" s="181" t="str">
        <f t="shared" ca="1" si="292"/>
        <v>0.733411236348417-7.44644924684446i</v>
      </c>
      <c r="DR202" s="181" t="str">
        <f t="shared" ca="1" si="293"/>
        <v>-5.0249260659932+5.5441515544522i</v>
      </c>
      <c r="DS202" s="181" t="str">
        <f t="shared" ca="1" si="294"/>
        <v>7.33870568632604-1.45975932157273i</v>
      </c>
      <c r="DT202" s="181" t="str">
        <f t="shared" ca="1" si="295"/>
        <v>-6.76408129116306-3.19917219198505i</v>
      </c>
      <c r="DU202" s="181" t="str">
        <f t="shared" ca="1" si="296"/>
        <v>3.5272163868899+6.59895771978333i</v>
      </c>
      <c r="DV202" s="181" t="str">
        <f t="shared" ca="1" si="297"/>
        <v>1.09790775693331-7.40149288891763i</v>
      </c>
      <c r="DW202" s="181" t="str">
        <f t="shared" ca="1" si="298"/>
        <v>-5.29091194537555+5.29091194537529i</v>
      </c>
      <c r="DX202" s="181" t="str">
        <f t="shared" ca="1" si="299"/>
        <v>7.40149288891775-1.09790775693253i</v>
      </c>
      <c r="DY202" s="181" t="str">
        <f t="shared" ca="1" si="300"/>
        <v>-6.59895771978296-3.52721638689058i</v>
      </c>
      <c r="DZ202" s="181" t="str">
        <f t="shared" ca="1" si="301"/>
        <v>3.19917219198434+6.7640812911634i</v>
      </c>
      <c r="EA202" s="181" t="str">
        <f t="shared" ca="1" si="302"/>
        <v>1.45975932156641-7.3387056863273i</v>
      </c>
      <c r="EB202" s="181" t="str">
        <f t="shared" ca="1" si="303"/>
        <v>-5.54415155445273+5.02492606599261i</v>
      </c>
      <c r="EC202" s="181" t="str">
        <f t="shared" ca="1" si="304"/>
        <v>7.44644924684455-0.733411236347632i</v>
      </c>
      <c r="ED202" s="181" t="str">
        <f t="shared" ca="1" si="305"/>
        <v>-6.41793668125557-3.84676320857249i</v>
      </c>
      <c r="EE202" s="181" t="str">
        <f t="shared" ca="1" si="306"/>
        <v>2.86342091105435+6.91290959824944i</v>
      </c>
      <c r="EF202" s="181" t="str">
        <f t="shared" ca="1" si="307"/>
        <v>1.81809419814108-7.25823889894225i</v>
      </c>
      <c r="EG202" s="181" t="str">
        <f t="shared" ca="1" si="308"/>
        <v>-5.78403481682499+4.74683469958549i</v>
      </c>
      <c r="EH202" s="181" t="str">
        <f t="shared" ca="1" si="309"/>
        <v>7.47346645630386-0.367147863855568i</v>
      </c>
      <c r="EI202" s="181" t="str">
        <f t="shared" ca="1" si="310"/>
        <v>-6.22145427111425-4.15704284075434i</v>
      </c>
      <c r="EJ202" s="181" t="str">
        <f t="shared" ca="1" si="311"/>
        <v>2.52077139834323+7.04508410061422i</v>
      </c>
      <c r="EK202" s="181" t="str">
        <f t="shared" ca="1" si="312"/>
        <v>2.17204912653911-7.16028637830452i</v>
      </c>
      <c r="EL202" s="181" t="str">
        <f t="shared" ca="1" si="313"/>
        <v>-6.00998383270174+4.45730779261387i</v>
      </c>
      <c r="EM202" s="181" t="str">
        <f t="shared" ca="1" si="314"/>
        <v>7.48247943047174-7.04026586980436E-13i</v>
      </c>
      <c r="EN202" s="181"/>
      <c r="EO202" s="181"/>
      <c r="EP202" s="181"/>
    </row>
    <row r="203" spans="1:146" ht="16" thickBot="1">
      <c r="A203" s="215">
        <f t="shared" si="181"/>
        <v>2.0117187500000014E-3</v>
      </c>
      <c r="B203" s="214">
        <v>103</v>
      </c>
      <c r="C203" s="188">
        <f t="shared" si="182"/>
        <v>20600</v>
      </c>
      <c r="D203" s="187">
        <f t="shared" si="315"/>
        <v>129433.61732789948</v>
      </c>
      <c r="E203" s="187" t="str">
        <f t="shared" si="316"/>
        <v>129433.617327899i</v>
      </c>
      <c r="F203" s="187" t="e">
        <f t="shared" si="320"/>
        <v>#REF!</v>
      </c>
      <c r="G203" s="187" t="str">
        <f t="shared" si="321"/>
        <v>-4.11826869802478+2.31666118843298i</v>
      </c>
      <c r="H203" s="187" t="e">
        <f t="shared" si="319"/>
        <v>#REF!</v>
      </c>
      <c r="I203" s="187" t="e">
        <f t="shared" si="317"/>
        <v>#REF!</v>
      </c>
      <c r="J203" s="213" t="str">
        <f ca="1">IMPRODUCT(1/N_FFT2,DN100)</f>
        <v>0.0444986600769531+0.00446044105346492i</v>
      </c>
      <c r="K203" s="212" t="e">
        <f t="shared" si="318"/>
        <v>#REF!</v>
      </c>
      <c r="N203" s="204">
        <f t="shared" ca="1" si="185"/>
        <v>22.482852130666725</v>
      </c>
      <c r="O203" s="181">
        <f t="shared" ca="1" si="186"/>
        <v>7.4828521306667248</v>
      </c>
      <c r="P203" s="181" t="str">
        <f t="shared" ca="1" si="187"/>
        <v>-6.1178662610921-4.30868755200636i</v>
      </c>
      <c r="Q203" s="181" t="str">
        <f t="shared" ca="1" si="188"/>
        <v>2.52089695725595+7.04543501427139i</v>
      </c>
      <c r="R203" s="181" t="str">
        <f t="shared" ca="1" si="189"/>
        <v>1.99577212554705-7.211793787423i</v>
      </c>
      <c r="S203" s="181" t="str">
        <f t="shared" ca="1" si="190"/>
        <v>-5.78432291797323+4.74707113808432i</v>
      </c>
      <c r="T203" s="181" t="str">
        <f t="shared" ca="1" si="191"/>
        <v>7.46257701865172-0.550472751473459i</v>
      </c>
      <c r="U203" s="181" t="str">
        <f t="shared" ca="1" si="192"/>
        <v>-6.41825635687427-3.84695481476799i</v>
      </c>
      <c r="V203" s="181" t="str">
        <f t="shared" ca="1" si="193"/>
        <v>3.03236082993671+6.84089641834235i</v>
      </c>
      <c r="W203" s="181" t="str">
        <f t="shared" ca="1" si="194"/>
        <v>1.4598320317708-7.33907122519188i</v>
      </c>
      <c r="X203" s="181" t="str">
        <f t="shared" ca="1" si="195"/>
        <v>-5.4194338277927+5.15972993436669i</v>
      </c>
      <c r="Y203" s="181" t="str">
        <f t="shared" ca="1" si="196"/>
        <v>7.4018615551954-1.09796244341228i</v>
      </c>
      <c r="Z203" s="181" t="str">
        <f t="shared" ca="1" si="197"/>
        <v>-6.68386536536415-3.3643750960779i</v>
      </c>
      <c r="AA203" s="181" t="str">
        <f t="shared" ca="1" si="198"/>
        <v>3.52739207654749+6.59928641200952i</v>
      </c>
      <c r="AB203" s="181" t="str">
        <f t="shared" ca="1" si="199"/>
        <v>0.915980981730634-7.4265776001151i</v>
      </c>
      <c r="AC203" s="181" t="str">
        <f t="shared" ca="1" si="200"/>
        <v>-5.02517635614542+5.54442770708218i</v>
      </c>
      <c r="AD203" s="181" t="str">
        <f t="shared" ca="1" si="201"/>
        <v>7.30103476265494-1.6395021817392i</v>
      </c>
      <c r="AE203" s="181" t="str">
        <f t="shared" ca="1" si="202"/>
        <v>-6.91325392833149-2.86356353724389i</v>
      </c>
      <c r="AF203" s="181" t="str">
        <f t="shared" ca="1" si="203"/>
        <v>4.00330807987365+6.32191430083024i</v>
      </c>
      <c r="AG203" s="181" t="str">
        <f t="shared" ca="1" si="204"/>
        <v>0.367166151387501-7.47383870756513i</v>
      </c>
      <c r="AH203" s="181" t="str">
        <f t="shared" ca="1" si="205"/>
        <v>-4.60368701842969+5.89907974566927i</v>
      </c>
      <c r="AI203" s="181" t="str">
        <f t="shared" ca="1" si="206"/>
        <v>7.16064303015477-2.17215731569321i</v>
      </c>
      <c r="AJ203" s="181" t="str">
        <f t="shared" ca="1" si="207"/>
        <v>-7.10517896927876-2.34723407949492i</v>
      </c>
      <c r="AK203" s="181" t="str">
        <f t="shared" ca="1" si="208"/>
        <v>4.45752980985784+6.01028318830754i</v>
      </c>
      <c r="AL203" s="181" t="str">
        <f t="shared" ca="1" si="209"/>
        <v>-0.183638384141497-7.48059843550591i</v>
      </c>
      <c r="AM203" s="181" t="str">
        <f t="shared" ca="1" si="210"/>
        <v>-4.15724990188562+6.22176416000282i</v>
      </c>
      <c r="AN203" s="181" t="str">
        <f t="shared" ca="1" si="211"/>
        <v>6.98144715265729-2.69304134095207i</v>
      </c>
      <c r="AO203" s="181" t="str">
        <f t="shared" ca="1" si="212"/>
        <v>-7.25860042978019-1.81818475689859i</v>
      </c>
      <c r="AP203" s="181" t="str">
        <f t="shared" ca="1" si="213"/>
        <v>4.88759579959039+5.66608183044068i</v>
      </c>
      <c r="AQ203" s="181" t="str">
        <f t="shared" ca="1" si="214"/>
        <v>-0.733447767356664-7.44682015238605i</v>
      </c>
      <c r="AR203" s="181" t="str">
        <f t="shared" ca="1" si="215"/>
        <v>-0.733447767356664-7.44682015238605i</v>
      </c>
      <c r="AS203" s="181" t="str">
        <f t="shared" ca="1" si="216"/>
        <v>6.76441820814866-3.1993315418522i</v>
      </c>
      <c r="AT203" s="181" t="str">
        <f t="shared" ca="1" si="217"/>
        <v>-7.37268690564831-1.27928253357317i</v>
      </c>
      <c r="AU203" s="181" t="str">
        <f t="shared" ca="1" si="218"/>
        <v>5.29117548421076+5.29117548421054i</v>
      </c>
      <c r="AV203" s="181" t="str">
        <f t="shared" ca="1" si="219"/>
        <v>-1.27928253357274-7.37268690564839i</v>
      </c>
      <c r="AW203" s="181" t="str">
        <f t="shared" ca="1" si="220"/>
        <v>-3.1993315418525+6.76441820814852i</v>
      </c>
      <c r="AX203" s="181" t="str">
        <f t="shared" ca="1" si="221"/>
        <v>6.51073229528319-3.68828428792847i</v>
      </c>
      <c r="AY203" s="181" t="str">
        <f t="shared" ca="1" si="222"/>
        <v>-7.44682015238601-0.733447767357094i</v>
      </c>
      <c r="AZ203" s="181" t="str">
        <f t="shared" ca="1" si="223"/>
        <v>5.66608183044095+4.88759579959007i</v>
      </c>
      <c r="BA203" s="181" t="str">
        <f t="shared" ca="1" si="224"/>
        <v>-1.81818475689899-7.25860042978009i</v>
      </c>
      <c r="BB203" s="181" t="str">
        <f t="shared" ca="1" si="225"/>
        <v>-2.69304134095248+6.98144715265714i</v>
      </c>
      <c r="BC203" s="181" t="str">
        <f t="shared" ca="1" si="226"/>
        <v>6.22176416000468-4.15724990188283i</v>
      </c>
      <c r="BD203" s="181" t="str">
        <f t="shared" ca="1" si="227"/>
        <v>-7.4805984355059-0.183638384141876i</v>
      </c>
      <c r="BE203" s="181" t="str">
        <f t="shared" ca="1" si="228"/>
        <v>6.01028318830956+4.45752980985512i</v>
      </c>
      <c r="BF203" s="181" t="str">
        <f t="shared" ca="1" si="229"/>
        <v>-2.3472340794945-7.1051789692789i</v>
      </c>
      <c r="BG203" s="181" t="str">
        <f t="shared" ca="1" si="230"/>
        <v>-2.17215731569072+7.16064303015552i</v>
      </c>
      <c r="BH203" s="181" t="str">
        <f t="shared" ca="1" si="231"/>
        <v>5.89907974566993-4.60368701842885i</v>
      </c>
      <c r="BI203" s="181" t="str">
        <f t="shared" ca="1" si="232"/>
        <v>-7.47383870756501+0.367166151390043i</v>
      </c>
      <c r="BJ203" s="181" t="str">
        <f t="shared" ca="1" si="233"/>
        <v>6.32191430082924+4.00330807987523i</v>
      </c>
      <c r="BK203" s="181" t="str">
        <f t="shared" ca="1" si="234"/>
        <v>-2.86356353724561-6.91325392833078i</v>
      </c>
      <c r="BL203" s="181" t="str">
        <f t="shared" ca="1" si="235"/>
        <v>-1.63950218174179+7.30103476265436i</v>
      </c>
      <c r="BM203" s="181" t="str">
        <f t="shared" ca="1" si="236"/>
        <v>5.54442770708147-5.0251763561462i</v>
      </c>
      <c r="BN203" s="181" t="str">
        <f t="shared" ca="1" si="237"/>
        <v>-7.42657760011543+0.91598098172794i</v>
      </c>
      <c r="BO203" s="181" t="str">
        <f t="shared" ca="1" si="238"/>
        <v>6.59928641200971+3.52739207654715i</v>
      </c>
      <c r="BP203" s="181" t="str">
        <f t="shared" ca="1" si="239"/>
        <v>-3.36437509607485-6.68386536536568i</v>
      </c>
      <c r="BQ203" s="181" t="str">
        <f t="shared" ca="1" si="240"/>
        <v>-1.09796244341184+7.40186155519547i</v>
      </c>
      <c r="BR203" s="181" t="str">
        <f t="shared" ca="1" si="241"/>
        <v>5.15972993436427-5.41943382779501i</v>
      </c>
      <c r="BS203" s="181" t="str">
        <f t="shared" ca="1" si="242"/>
        <v>-7.33907122519197+1.45983203177035i</v>
      </c>
      <c r="BT203" s="181" t="str">
        <f t="shared" ca="1" si="243"/>
        <v>6.84089641834372+3.0323608299336i</v>
      </c>
      <c r="BU203" s="181" t="str">
        <f t="shared" ca="1" si="244"/>
        <v>-3.84695481476702-6.41825635687485i</v>
      </c>
      <c r="BV203" s="181" t="str">
        <f t="shared" ca="1" si="245"/>
        <v>-0.550472751470962+7.46257701865191i</v>
      </c>
      <c r="BW203" s="181" t="str">
        <f t="shared" ca="1" si="246"/>
        <v>4.74707113808574-5.78432291797207i</v>
      </c>
      <c r="BX203" s="181" t="str">
        <f t="shared" ca="1" si="247"/>
        <v>-7.21179378742249+1.99577212554887i</v>
      </c>
      <c r="BY203" s="181" t="str">
        <f t="shared" ca="1" si="248"/>
        <v>7.04543501427064+2.52089695725802i</v>
      </c>
      <c r="BZ203" s="181" t="str">
        <f t="shared" ca="1" si="249"/>
        <v>-4.30868755200753-6.11786626109127i</v>
      </c>
      <c r="CA203" s="181" t="str">
        <f t="shared" ca="1" si="250"/>
        <v>-2.66576029761264E-12+7.48285213066672i</v>
      </c>
      <c r="CB203" s="181" t="str">
        <f t="shared" ca="1" si="251"/>
        <v>4.30868755200563-6.11786626109261i</v>
      </c>
      <c r="CC203" s="181" t="str">
        <f t="shared" ca="1" si="252"/>
        <v>-7.04543501427244+2.520896957253i</v>
      </c>
      <c r="CD203" s="181" t="str">
        <f t="shared" ca="1" si="253"/>
        <v>7.21179378742306+1.99577212554683i</v>
      </c>
      <c r="CE203" s="181" t="str">
        <f t="shared" ca="1" si="254"/>
        <v>-4.74707113808178-5.78432291797532i</v>
      </c>
      <c r="CF203" s="181" t="str">
        <f t="shared" ca="1" si="255"/>
        <v>0.550472751473068+7.46257701865175i</v>
      </c>
      <c r="CG203" s="181" t="str">
        <f t="shared" ca="1" si="256"/>
        <v>3.8469548147652-6.41825635687594i</v>
      </c>
      <c r="CH203" s="181" t="str">
        <f t="shared" ca="1" si="257"/>
        <v>-6.84089641834278+3.03236082993573i</v>
      </c>
      <c r="CI203" s="181" t="str">
        <f t="shared" ca="1" si="258"/>
        <v>7.33907122519238+1.45983203176828i</v>
      </c>
      <c r="CJ203" s="181" t="str">
        <f t="shared" ca="1" si="259"/>
        <v>-5.15972993436579-5.41943382779356i</v>
      </c>
      <c r="CK203" s="181" t="str">
        <f t="shared" ca="1" si="260"/>
        <v>1.09796244341414+7.40186155519512i</v>
      </c>
      <c r="CL203" s="181" t="str">
        <f t="shared" ca="1" si="261"/>
        <v>3.36437509607961-6.68386536536328i</v>
      </c>
      <c r="CM203" s="181" t="str">
        <f t="shared" ca="1" si="262"/>
        <v>-6.59928641200861+3.5273920765492i</v>
      </c>
      <c r="CN203" s="181" t="str">
        <f t="shared" ca="1" si="263"/>
        <v>7.42657760011478+0.91598098173323i</v>
      </c>
      <c r="CO203" s="181" t="str">
        <f t="shared" ca="1" si="264"/>
        <v>-5.54442770708289-5.02517635614464i</v>
      </c>
      <c r="CP203" s="181" t="str">
        <f t="shared" ca="1" si="265"/>
        <v>1.6395021817367+7.3010347626555i</v>
      </c>
      <c r="CQ203" s="181" t="str">
        <f t="shared" ca="1" si="266"/>
        <v>2.86356353724356-6.91325392833163i</v>
      </c>
      <c r="CR203" s="181" t="str">
        <f t="shared" ca="1" si="267"/>
        <v>-6.32191430083209+4.00330807987072i</v>
      </c>
      <c r="CS203" s="181" t="str">
        <f t="shared" ca="1" si="268"/>
        <v>7.47383870756511+0.367166151387826i</v>
      </c>
      <c r="CT203" s="181" t="str">
        <f t="shared" ca="1" si="269"/>
        <v>-5.8990797456713-4.6036870184271i</v>
      </c>
      <c r="CU203" s="181" t="str">
        <f t="shared" ca="1" si="270"/>
        <v>2.17215731569274+7.16064303015491i</v>
      </c>
      <c r="CV203" s="181" t="str">
        <f t="shared" ca="1" si="271"/>
        <v>2.3472340794924-7.1051789692796i</v>
      </c>
      <c r="CW203" s="181" t="str">
        <f t="shared" ca="1" si="272"/>
        <v>-6.01028318830824+4.4575298098569i</v>
      </c>
      <c r="CX203" s="181" t="str">
        <f t="shared" ca="1" si="273"/>
        <v>7.48059843550584-0.1836383841442i</v>
      </c>
      <c r="CY203" s="181" t="str">
        <f t="shared" ca="1" si="274"/>
        <v>-6.22176416000178-4.15724990188717i</v>
      </c>
      <c r="CZ203" s="181" t="str">
        <f t="shared" ca="1" si="275"/>
        <v>2.69304134095375+6.98144715265665i</v>
      </c>
      <c r="DA203" s="181" t="str">
        <f t="shared" ca="1" si="276"/>
        <v>1.81818475690107-7.25860042977957i</v>
      </c>
      <c r="DB203" s="181" t="str">
        <f t="shared" ca="1" si="277"/>
        <v>-5.66608183043998+4.88759579959119i</v>
      </c>
      <c r="DC203" s="181" t="str">
        <f t="shared" ca="1" si="278"/>
        <v>7.44682015238632-0.733447767354011i</v>
      </c>
      <c r="DD203" s="181" t="str">
        <f t="shared" ca="1" si="279"/>
        <v>-6.51073229528355-3.68828428792783i</v>
      </c>
      <c r="DE203" s="181" t="str">
        <f t="shared" ca="1" si="280"/>
        <v>3.19933154184912+6.76441820815012i</v>
      </c>
      <c r="DF203" s="181" t="str">
        <f t="shared" ca="1" si="281"/>
        <v>1.27928253357286-7.37268690564837i</v>
      </c>
      <c r="DG203" s="181" t="str">
        <f t="shared" ca="1" si="282"/>
        <v>-5.29117548420814+5.29117548421316i</v>
      </c>
      <c r="DH203" s="181" t="str">
        <f t="shared" ca="1" si="283"/>
        <v>7.37268690564846-1.27928253357232i</v>
      </c>
      <c r="DI203" s="181" t="str">
        <f t="shared" ca="1" si="284"/>
        <v>-6.76441820814997-3.19933154184943i</v>
      </c>
      <c r="DJ203" s="181" t="str">
        <f t="shared" ca="1" si="285"/>
        <v>3.68828428792754+6.51073229528372i</v>
      </c>
      <c r="DK203" s="181" t="str">
        <f t="shared" ca="1" si="286"/>
        <v>0.733447767354562-7.44682015238626i</v>
      </c>
      <c r="DL203" s="181" t="str">
        <f t="shared" ca="1" si="287"/>
        <v>-4.88759579959144+5.66608183043976i</v>
      </c>
      <c r="DM203" s="181" t="str">
        <f t="shared" ca="1" si="288"/>
        <v>7.25860042977965-1.81818475690074i</v>
      </c>
      <c r="DN203" s="181" t="str">
        <f t="shared" ca="1" si="289"/>
        <v>-6.98144715265644-2.69304134095426i</v>
      </c>
      <c r="DO203" s="181" t="str">
        <f t="shared" ca="1" si="290"/>
        <v>4.15724990188689+6.22176416000197i</v>
      </c>
      <c r="DP203" s="181" t="str">
        <f t="shared" ca="1" si="291"/>
        <v>0.183638384144541-7.48059843550583i</v>
      </c>
      <c r="DQ203" s="181" t="str">
        <f t="shared" ca="1" si="292"/>
        <v>-4.45752980985717+6.01028318830804i</v>
      </c>
      <c r="DR203" s="181" t="str">
        <f t="shared" ca="1" si="293"/>
        <v>7.1051789692797-2.34723407949207i</v>
      </c>
      <c r="DS203" s="181" t="str">
        <f t="shared" ca="1" si="294"/>
        <v>-7.16064303015481-2.17215731569306i</v>
      </c>
      <c r="DT203" s="181" t="str">
        <f t="shared" ca="1" si="295"/>
        <v>4.60368701842684+5.89907974567151i</v>
      </c>
      <c r="DU203" s="181" t="str">
        <f t="shared" ca="1" si="296"/>
        <v>-0.367166151387273-7.47383870756514i</v>
      </c>
      <c r="DV203" s="181" t="str">
        <f t="shared" ca="1" si="297"/>
        <v>-4.00330807987119+6.3219143008318i</v>
      </c>
      <c r="DW203" s="181" t="str">
        <f t="shared" ca="1" si="298"/>
        <v>6.91325392833184-2.86356353724305i</v>
      </c>
      <c r="DX203" s="181" t="str">
        <f t="shared" ca="1" si="299"/>
        <v>-7.30103476265543-1.63950218173703i</v>
      </c>
      <c r="DY203" s="181" t="str">
        <f t="shared" ca="1" si="300"/>
        <v>5.02517635614423+5.54442770708326i</v>
      </c>
      <c r="DZ203" s="181" t="str">
        <f t="shared" ca="1" si="301"/>
        <v>-0.915980981732894-7.42657760011482i</v>
      </c>
      <c r="EA203" s="181" t="str">
        <f t="shared" ca="1" si="302"/>
        <v>-3.5273920765495+6.59928641200845i</v>
      </c>
      <c r="EB203" s="181" t="str">
        <f t="shared" ca="1" si="303"/>
        <v>6.68386536536344-3.36437509607931i</v>
      </c>
      <c r="EC203" s="181" t="str">
        <f t="shared" ca="1" si="304"/>
        <v>-7.40186155519508-1.09796244341448i</v>
      </c>
      <c r="ED203" s="181" t="str">
        <f t="shared" ca="1" si="305"/>
        <v>5.41943382779332+5.15972993436604i</v>
      </c>
      <c r="EE203" s="181" t="str">
        <f t="shared" ca="1" si="306"/>
        <v>-1.45983203176794-7.33907122519245i</v>
      </c>
      <c r="EF203" s="181" t="str">
        <f t="shared" ca="1" si="307"/>
        <v>-3.03236082993624+6.84089641834256i</v>
      </c>
      <c r="EG203" s="181" t="str">
        <f t="shared" ca="1" si="308"/>
        <v>6.41825635687611-3.84695481476491i</v>
      </c>
      <c r="EH203" s="181" t="str">
        <f t="shared" ca="1" si="309"/>
        <v>-7.4625770186517-0.55047275147362i</v>
      </c>
      <c r="EI203" s="181" t="str">
        <f t="shared" ca="1" si="310"/>
        <v>5.7843229179751+4.74707113808204i</v>
      </c>
      <c r="EJ203" s="181" t="str">
        <f t="shared" ca="1" si="311"/>
        <v>-1.9957721255463-7.2117937874232i</v>
      </c>
      <c r="EK203" s="181" t="str">
        <f t="shared" ca="1" si="312"/>
        <v>-2.52089695725333+7.04543501427232i</v>
      </c>
      <c r="EL203" s="181" t="str">
        <f t="shared" ca="1" si="313"/>
        <v>6.11786626109281-4.30868755200535i</v>
      </c>
      <c r="EM203" s="181" t="str">
        <f t="shared" ca="1" si="314"/>
        <v>-7.48285213066672+2.32479556764033E-12i</v>
      </c>
      <c r="EN203" s="181"/>
      <c r="EO203" s="181"/>
      <c r="EP203" s="181"/>
    </row>
    <row r="204" spans="1:146" ht="16" thickBot="1">
      <c r="A204" s="215">
        <f t="shared" si="181"/>
        <v>2.0312500000000014E-3</v>
      </c>
      <c r="B204" s="214">
        <v>104</v>
      </c>
      <c r="C204" s="188">
        <f t="shared" si="182"/>
        <v>20800</v>
      </c>
      <c r="D204" s="187">
        <f t="shared" si="315"/>
        <v>130690.25438933539</v>
      </c>
      <c r="E204" s="187" t="str">
        <f t="shared" si="316"/>
        <v>130690.254389335i</v>
      </c>
      <c r="F204" s="187" t="e">
        <f t="shared" si="320"/>
        <v>#REF!</v>
      </c>
      <c r="G204" s="187" t="str">
        <f t="shared" si="321"/>
        <v>-4.08977753093853+2.33707938116833i</v>
      </c>
      <c r="H204" s="187" t="e">
        <f t="shared" si="319"/>
        <v>#REF!</v>
      </c>
      <c r="I204" s="187" t="e">
        <f t="shared" si="317"/>
        <v>#REF!</v>
      </c>
      <c r="J204" s="213" t="str">
        <f ca="1">IMPRODUCT(1/N_FFT2,DO100)</f>
        <v>0.038164486080552-0.000100666452724177i</v>
      </c>
      <c r="K204" s="212" t="e">
        <f t="shared" si="318"/>
        <v>#REF!</v>
      </c>
      <c r="N204" s="204">
        <f t="shared" ca="1" si="185"/>
        <v>22.483199169614171</v>
      </c>
      <c r="O204" s="181">
        <f t="shared" ca="1" si="186"/>
        <v>7.4831991696141706</v>
      </c>
      <c r="P204" s="181" t="str">
        <f t="shared" ca="1" si="187"/>
        <v>-6.22205271234184-4.15744270639462i</v>
      </c>
      <c r="Q204" s="181" t="str">
        <f t="shared" ca="1" si="188"/>
        <v>2.86369634329951+6.913574550512i</v>
      </c>
      <c r="R204" s="181" t="str">
        <f t="shared" ca="1" si="189"/>
        <v>1.45989973571087-7.33941159588325i</v>
      </c>
      <c r="S204" s="181" t="str">
        <f t="shared" ca="1" si="190"/>
        <v>-5.29142087780387+5.29142087780358i</v>
      </c>
      <c r="T204" s="181" t="str">
        <f t="shared" ca="1" si="191"/>
        <v>7.3394115958833-1.4598997357106i</v>
      </c>
      <c r="U204" s="181" t="str">
        <f t="shared" ca="1" si="192"/>
        <v>-6.91357455051187-2.86369634329983i</v>
      </c>
      <c r="V204" s="181" t="str">
        <f t="shared" ca="1" si="193"/>
        <v>4.15744270639432+6.22205271234203i</v>
      </c>
      <c r="W204" s="181" t="str">
        <f t="shared" ca="1" si="194"/>
        <v>-3.26364021296668E-13-7.48319916961417i</v>
      </c>
      <c r="X204" s="181" t="str">
        <f t="shared" ca="1" si="195"/>
        <v>-4.1574427063944+6.22205271234199i</v>
      </c>
      <c r="Y204" s="181" t="str">
        <f t="shared" ca="1" si="196"/>
        <v>6.9135745505119-2.86369634329974i</v>
      </c>
      <c r="Z204" s="181" t="str">
        <f t="shared" ca="1" si="197"/>
        <v>-7.33941159588329-1.45989973571067i</v>
      </c>
      <c r="AA204" s="181" t="str">
        <f t="shared" ca="1" si="198"/>
        <v>5.29142087780381+5.29142087780364i</v>
      </c>
      <c r="AB204" s="181" t="str">
        <f t="shared" ca="1" si="199"/>
        <v>-1.4598997357109-7.33941159588325i</v>
      </c>
      <c r="AC204" s="181" t="str">
        <f t="shared" ca="1" si="200"/>
        <v>-2.8636963432995+6.91357455051201i</v>
      </c>
      <c r="AD204" s="181" t="str">
        <f t="shared" ca="1" si="201"/>
        <v>6.22205271234184-4.15744270639461i</v>
      </c>
      <c r="AE204" s="181" t="str">
        <f t="shared" ca="1" si="202"/>
        <v>-7.48319916961417-9.16705508368159E-14i</v>
      </c>
      <c r="AF204" s="181" t="str">
        <f t="shared" ca="1" si="203"/>
        <v>6.22205271234174+4.15744270639477i</v>
      </c>
      <c r="AG204" s="181" t="str">
        <f t="shared" ca="1" si="204"/>
        <v>-2.86369634329938-6.91357455051205i</v>
      </c>
      <c r="AH204" s="181" t="str">
        <f t="shared" ca="1" si="205"/>
        <v>-1.45989973571108+7.33941159588321i</v>
      </c>
      <c r="AI204" s="181" t="str">
        <f t="shared" ca="1" si="206"/>
        <v>5.29142087780393-5.29142087780351i</v>
      </c>
      <c r="AJ204" s="181" t="str">
        <f t="shared" ca="1" si="207"/>
        <v>-7.33941159588333+1.45989973571049i</v>
      </c>
      <c r="AK204" s="181" t="str">
        <f t="shared" ca="1" si="208"/>
        <v>6.91357455051184+2.86369634329989i</v>
      </c>
      <c r="AL204" s="181" t="str">
        <f t="shared" ca="1" si="209"/>
        <v>-4.15744270639489-6.22205271234166i</v>
      </c>
      <c r="AM204" s="181" t="str">
        <f t="shared" ca="1" si="210"/>
        <v>2.34693470459852E-13+7.48319916961417i</v>
      </c>
      <c r="AN204" s="181" t="str">
        <f t="shared" ca="1" si="211"/>
        <v>4.15744270639449-6.22205271234192i</v>
      </c>
      <c r="AO204" s="181" t="str">
        <f t="shared" ca="1" si="212"/>
        <v>-6.91357455051195+2.86369634329964i</v>
      </c>
      <c r="AP204" s="181" t="str">
        <f t="shared" ca="1" si="213"/>
        <v>7.33941159588327+1.45989973571076i</v>
      </c>
      <c r="AQ204" s="181" t="str">
        <f t="shared" ca="1" si="214"/>
        <v>-5.29142087780378-5.29142087780367i</v>
      </c>
      <c r="AR204" s="181" t="str">
        <f t="shared" ca="1" si="215"/>
        <v>-5.29142087780378-5.29142087780367i</v>
      </c>
      <c r="AS204" s="181" t="str">
        <f t="shared" ca="1" si="216"/>
        <v>2.86369634329959-6.91357455051197i</v>
      </c>
      <c r="AT204" s="181" t="str">
        <f t="shared" ca="1" si="217"/>
        <v>-6.22205271234192+4.15744270639449i</v>
      </c>
      <c r="AU204" s="181" t="str">
        <f t="shared" ca="1" si="218"/>
        <v>7.48319916961417+1.83341101673631E-13i</v>
      </c>
      <c r="AV204" s="181" t="str">
        <f t="shared" ca="1" si="219"/>
        <v>-6.22205271234172-4.1574427063948i</v>
      </c>
      <c r="AW204" s="181" t="str">
        <f t="shared" ca="1" si="220"/>
        <v>2.86369634329925+6.91357455051211i</v>
      </c>
      <c r="AX204" s="181" t="str">
        <f t="shared" ca="1" si="221"/>
        <v>1.45989973571117-7.33941159588319i</v>
      </c>
      <c r="AY204" s="181" t="str">
        <f t="shared" ca="1" si="222"/>
        <v>-5.29142087780396+5.29142087780348i</v>
      </c>
      <c r="AZ204" s="181" t="str">
        <f t="shared" ca="1" si="223"/>
        <v>7.3394115958832-1.45989973571113i</v>
      </c>
      <c r="BA204" s="181" t="str">
        <f t="shared" ca="1" si="224"/>
        <v>-6.9135745505121-2.86369634329929i</v>
      </c>
      <c r="BB204" s="181" t="str">
        <f t="shared" ca="1" si="225"/>
        <v>4.15744270639476+6.22205271234174i</v>
      </c>
      <c r="BC204" s="181" t="str">
        <f t="shared" ca="1" si="226"/>
        <v>2.09017286066742E-12-7.48319916961417i</v>
      </c>
      <c r="BD204" s="181" t="str">
        <f t="shared" ca="1" si="227"/>
        <v>-4.15744270639453+6.2220527123419i</v>
      </c>
      <c r="BE204" s="181" t="str">
        <f t="shared" ca="1" si="228"/>
        <v>6.91357455051113-2.86369634330162i</v>
      </c>
      <c r="BF204" s="181" t="str">
        <f t="shared" ca="1" si="229"/>
        <v>-7.33941159588268-1.45989973571378i</v>
      </c>
      <c r="BG204" s="181" t="str">
        <f t="shared" ca="1" si="230"/>
        <v>5.29142087780319+5.29142087780426i</v>
      </c>
      <c r="BH204" s="181" t="str">
        <f t="shared" ca="1" si="231"/>
        <v>-1.45989973571218-7.33941159588299i</v>
      </c>
      <c r="BI204" s="181" t="str">
        <f t="shared" ca="1" si="232"/>
        <v>-2.86369634329623+6.91357455051336i</v>
      </c>
      <c r="BJ204" s="181" t="str">
        <f t="shared" ca="1" si="233"/>
        <v>6.22205271234279-4.15744270639319i</v>
      </c>
      <c r="BK204" s="181" t="str">
        <f t="shared" ca="1" si="234"/>
        <v>-7.48319916961417+4.69386940919704E-13i</v>
      </c>
      <c r="BL204" s="181" t="str">
        <f t="shared" ca="1" si="235"/>
        <v>6.22205271234332+4.1574427063924i</v>
      </c>
      <c r="BM204" s="181" t="str">
        <f t="shared" ca="1" si="236"/>
        <v>-2.8636963432971-6.913574550513i</v>
      </c>
      <c r="BN204" s="181" t="str">
        <f t="shared" ca="1" si="237"/>
        <v>-1.45989973571137+7.33941159588315i</v>
      </c>
      <c r="BO204" s="181" t="str">
        <f t="shared" ca="1" si="238"/>
        <v>5.29142087780252-5.29142087780492i</v>
      </c>
      <c r="BP204" s="181" t="str">
        <f t="shared" ca="1" si="239"/>
        <v>-7.33941159588394+1.45989973570739i</v>
      </c>
      <c r="BQ204" s="181" t="str">
        <f t="shared" ca="1" si="240"/>
        <v>6.91357455051149+2.86369634330075i</v>
      </c>
      <c r="BR204" s="181" t="str">
        <f t="shared" ca="1" si="241"/>
        <v>-4.1574427063954-6.22205271234131i</v>
      </c>
      <c r="BS204" s="181" t="str">
        <f t="shared" ca="1" si="242"/>
        <v>3.13528939871113E-12+7.48319916961417i</v>
      </c>
      <c r="BT204" s="181" t="str">
        <f t="shared" ca="1" si="243"/>
        <v>4.15744270639655-6.22205271234054i</v>
      </c>
      <c r="BU204" s="181" t="str">
        <f t="shared" ca="1" si="244"/>
        <v>-6.91357455051202+2.86369634329947i</v>
      </c>
      <c r="BV204" s="181" t="str">
        <f t="shared" ca="1" si="245"/>
        <v>7.33941159588367+1.45989973570875i</v>
      </c>
      <c r="BW204" s="181" t="str">
        <f t="shared" ca="1" si="246"/>
        <v>-5.29142087780154-5.2914208778059i</v>
      </c>
      <c r="BX204" s="181" t="str">
        <f t="shared" ca="1" si="247"/>
        <v>1.45989973571+7.33941159588342i</v>
      </c>
      <c r="BY204" s="181" t="str">
        <f t="shared" ca="1" si="248"/>
        <v>2.86369634329848-6.91357455051243i</v>
      </c>
      <c r="BZ204" s="181" t="str">
        <f t="shared" ca="1" si="249"/>
        <v>-6.22205271233995+4.15744270639744i</v>
      </c>
      <c r="CA204" s="181" t="str">
        <f t="shared" ca="1" si="250"/>
        <v>7.48319916961417+1.85547939020756E-12i</v>
      </c>
      <c r="CB204" s="181" t="str">
        <f t="shared" ca="1" si="251"/>
        <v>-6.22205271234202-4.15744270639434i</v>
      </c>
      <c r="CC204" s="181" t="str">
        <f t="shared" ca="1" si="252"/>
        <v>2.86369634330193+6.913574550511i</v>
      </c>
      <c r="CD204" s="181" t="str">
        <f t="shared" ca="1" si="253"/>
        <v>1.45989973571365-7.3394115958827i</v>
      </c>
      <c r="CE204" s="181" t="str">
        <f t="shared" ca="1" si="254"/>
        <v>-5.29142087780417+5.29142087780328i</v>
      </c>
      <c r="CF204" s="181" t="str">
        <f t="shared" ca="1" si="255"/>
        <v>7.33941159588295-1.45989973571241i</v>
      </c>
      <c r="CG204" s="181" t="str">
        <f t="shared" ca="1" si="256"/>
        <v>-6.9135745505106-2.86369634330289i</v>
      </c>
      <c r="CH204" s="181" t="str">
        <f t="shared" ca="1" si="257"/>
        <v>4.15744270639347+6.22205271234261i</v>
      </c>
      <c r="CI204" s="181" t="str">
        <f t="shared" ca="1" si="258"/>
        <v>-8.10423067583861E-13-7.48319916961417i</v>
      </c>
      <c r="CJ204" s="181" t="str">
        <f t="shared" ca="1" si="259"/>
        <v>-4.15744270639229+6.22205271234339i</v>
      </c>
      <c r="CK204" s="181" t="str">
        <f t="shared" ca="1" si="260"/>
        <v>6.91357455051291-2.86369634329732i</v>
      </c>
      <c r="CL204" s="181" t="str">
        <f t="shared" ca="1" si="261"/>
        <v>-7.33941159588322-1.45989973571103i</v>
      </c>
      <c r="CM204" s="181" t="str">
        <f t="shared" ca="1" si="262"/>
        <v>5.29142087780516+5.29142087780228i</v>
      </c>
      <c r="CN204" s="181" t="str">
        <f t="shared" ca="1" si="263"/>
        <v>-1.45989973570773-7.33941159588387i</v>
      </c>
      <c r="CO204" s="181" t="str">
        <f t="shared" ca="1" si="264"/>
        <v>-2.86369634330063+6.91357455051153i</v>
      </c>
      <c r="CP204" s="181" t="str">
        <f t="shared" ca="1" si="265"/>
        <v>6.22205271234124-4.1574427063955i</v>
      </c>
      <c r="CQ204" s="181" t="str">
        <f t="shared" ca="1" si="266"/>
        <v>-7.48319916961417+3.26364021296668E-12i</v>
      </c>
      <c r="CR204" s="181" t="str">
        <f t="shared" ca="1" si="267"/>
        <v>6.22205271234074+4.15744270639627i</v>
      </c>
      <c r="CS204" s="181" t="str">
        <f t="shared" ca="1" si="268"/>
        <v>-2.86369634329978-6.91357455051189i</v>
      </c>
      <c r="CT204" s="181" t="str">
        <f t="shared" ca="1" si="269"/>
        <v>-1.45989973570842+7.33941159588374i</v>
      </c>
      <c r="CU204" s="181" t="str">
        <f t="shared" ca="1" si="270"/>
        <v>5.29142087780581-5.29142087780163i</v>
      </c>
      <c r="CV204" s="181" t="str">
        <f t="shared" ca="1" si="271"/>
        <v>-7.3394115958834+1.45989973571013i</v>
      </c>
      <c r="CW204" s="181" t="str">
        <f t="shared" ca="1" si="272"/>
        <v>6.91357455051256+2.86369634329817i</v>
      </c>
      <c r="CX204" s="181" t="str">
        <f t="shared" ca="1" si="273"/>
        <v>-4.15744270639153-6.2220527123439i</v>
      </c>
      <c r="CY204" s="181" t="str">
        <f t="shared" ca="1" si="274"/>
        <v>-1.51444326354341E-12+7.48319916961417i</v>
      </c>
      <c r="CZ204" s="181" t="str">
        <f t="shared" ca="1" si="275"/>
        <v>4.15744270639423-6.2220527123421i</v>
      </c>
      <c r="DA204" s="181" t="str">
        <f t="shared" ca="1" si="276"/>
        <v>-6.91357455051095+2.86369634330205i</v>
      </c>
      <c r="DB204" s="181" t="str">
        <f t="shared" ca="1" si="277"/>
        <v>7.33941159588277+1.45989973571331i</v>
      </c>
      <c r="DC204" s="181" t="str">
        <f t="shared" ca="1" si="278"/>
        <v>-5.29142087780352-5.29142087780393i</v>
      </c>
      <c r="DD204" s="181" t="str">
        <f t="shared" ca="1" si="279"/>
        <v>1.45989973571275+7.33941159588288i</v>
      </c>
      <c r="DE204" s="181" t="str">
        <f t="shared" ca="1" si="280"/>
        <v>2.86369634330277-6.91357455051065i</v>
      </c>
      <c r="DF204" s="181" t="str">
        <f t="shared" ca="1" si="281"/>
        <v>-6.22205271234253+4.15744270639357i</v>
      </c>
      <c r="DG204" s="181" t="str">
        <f t="shared" ca="1" si="282"/>
        <v>7.48319916961417-9.3877388183941E-13i</v>
      </c>
      <c r="DH204" s="181" t="str">
        <f t="shared" ca="1" si="283"/>
        <v>-6.22205271234358-4.15744270639201i</v>
      </c>
      <c r="DI204" s="181" t="str">
        <f t="shared" ca="1" si="284"/>
        <v>2.86369634329763+6.91357455051278i</v>
      </c>
      <c r="DJ204" s="181" t="str">
        <f t="shared" ca="1" si="285"/>
        <v>1.45989973571091-7.33941159588325i</v>
      </c>
      <c r="DK204" s="181" t="str">
        <f t="shared" ca="1" si="286"/>
        <v>-5.29142087780219+5.29142087780525i</v>
      </c>
      <c r="DL204" s="181" t="str">
        <f t="shared" ca="1" si="287"/>
        <v>7.33941159588385-1.45989973570786i</v>
      </c>
      <c r="DM204" s="181" t="str">
        <f t="shared" ca="1" si="288"/>
        <v>-6.91357455051159-2.86369634330051i</v>
      </c>
      <c r="DN204" s="181" t="str">
        <f t="shared" ca="1" si="289"/>
        <v>4.15744270639579+6.22205271234106i</v>
      </c>
      <c r="DO204" s="181" t="str">
        <f t="shared" ca="1" si="290"/>
        <v>-3.39199102722222E-12-7.48319916961417i</v>
      </c>
      <c r="DP204" s="181" t="str">
        <f t="shared" ca="1" si="291"/>
        <v>-4.15744270639616+6.2220527123408i</v>
      </c>
      <c r="DQ204" s="181" t="str">
        <f t="shared" ca="1" si="292"/>
        <v>6.91357455051176-2.8636963433001i</v>
      </c>
      <c r="DR204" s="181" t="str">
        <f t="shared" ca="1" si="293"/>
        <v>-7.33941159588376-1.45989973570829i</v>
      </c>
      <c r="DS204" s="181" t="str">
        <f t="shared" ca="1" si="294"/>
        <v>5.29142087780188+5.29142087780557i</v>
      </c>
      <c r="DT204" s="181" t="str">
        <f t="shared" ca="1" si="295"/>
        <v>-1.45989973571026-7.33941159588337i</v>
      </c>
      <c r="DU204" s="181" t="str">
        <f t="shared" ca="1" si="296"/>
        <v>-2.86369634329785+6.91357455051269i</v>
      </c>
      <c r="DV204" s="181" t="str">
        <f t="shared" ca="1" si="297"/>
        <v>6.22205271234371-4.15744270639182i</v>
      </c>
      <c r="DW204" s="181" t="str">
        <f t="shared" ca="1" si="298"/>
        <v>-7.48319916961417-1.38609244928786E-12i</v>
      </c>
      <c r="DX204" s="181" t="str">
        <f t="shared" ca="1" si="299"/>
        <v>6.22205271234217+4.15744270639412i</v>
      </c>
      <c r="DY204" s="181" t="str">
        <f t="shared" ca="1" si="300"/>
        <v>-2.86369634330236-6.91357455051082i</v>
      </c>
      <c r="DZ204" s="181" t="str">
        <f t="shared" ca="1" si="301"/>
        <v>-1.45989973571298+7.33941159588283i</v>
      </c>
      <c r="EA204" s="181" t="str">
        <f t="shared" ca="1" si="302"/>
        <v>5.29142087780384-5.29142087780361i</v>
      </c>
      <c r="EB204" s="181" t="str">
        <f t="shared" ca="1" si="303"/>
        <v>-7.33941159588281+1.45989973571308i</v>
      </c>
      <c r="EC204" s="181" t="str">
        <f t="shared" ca="1" si="304"/>
        <v>6.9135745505107+2.86369634330266i</v>
      </c>
      <c r="ED204" s="181" t="str">
        <f t="shared" ca="1" si="305"/>
        <v>-4.15744270639386-6.22205271234234i</v>
      </c>
      <c r="EE204" s="181" t="str">
        <f t="shared" ca="1" si="306"/>
        <v>1.06712469609495E-12+7.48319916961417i</v>
      </c>
      <c r="EF204" s="181" t="str">
        <f t="shared" ca="1" si="307"/>
        <v>4.15744270639173-6.22205271234377i</v>
      </c>
      <c r="EG204" s="181" t="str">
        <f t="shared" ca="1" si="308"/>
        <v>-6.91357455051265+2.86369634329795i</v>
      </c>
      <c r="EH204" s="181" t="str">
        <f t="shared" ca="1" si="309"/>
        <v>7.33941159588331+1.45989973571057i</v>
      </c>
      <c r="EI204" s="181" t="str">
        <f t="shared" ca="1" si="310"/>
        <v>-5.29142087780534-5.2914208778021i</v>
      </c>
      <c r="EJ204" s="181" t="str">
        <f t="shared" ca="1" si="311"/>
        <v>1.45989973570798+7.33941159588383i</v>
      </c>
      <c r="EK204" s="181" t="str">
        <f t="shared" ca="1" si="312"/>
        <v>2.8636963433-6.9135745505118i</v>
      </c>
      <c r="EL204" s="181" t="str">
        <f t="shared" ca="1" si="313"/>
        <v>-6.22205271234098+4.15744270639589i</v>
      </c>
      <c r="EM204" s="181" t="str">
        <f t="shared" ca="1" si="314"/>
        <v>7.48319916961417-3.945712466295E-12i</v>
      </c>
      <c r="EN204" s="181"/>
      <c r="EO204" s="181"/>
      <c r="EP204" s="181"/>
    </row>
    <row r="205" spans="1:146" ht="16" thickBot="1">
      <c r="A205" s="215">
        <f t="shared" si="181"/>
        <v>2.0507812500000014E-3</v>
      </c>
      <c r="B205" s="214">
        <v>105</v>
      </c>
      <c r="C205" s="188">
        <f t="shared" si="182"/>
        <v>21000</v>
      </c>
      <c r="D205" s="187">
        <f t="shared" si="315"/>
        <v>131946.89145077131</v>
      </c>
      <c r="E205" s="187" t="str">
        <f t="shared" si="316"/>
        <v>131946.891450771i</v>
      </c>
      <c r="F205" s="187" t="e">
        <f t="shared" si="320"/>
        <v>#REF!</v>
      </c>
      <c r="G205" s="187" t="str">
        <f t="shared" si="321"/>
        <v>-4.06124761445502+2.356895117342i</v>
      </c>
      <c r="H205" s="187" t="e">
        <f t="shared" si="319"/>
        <v>#REF!</v>
      </c>
      <c r="I205" s="187" t="e">
        <f t="shared" si="317"/>
        <v>#REF!</v>
      </c>
      <c r="J205" s="213" t="str">
        <f ca="1">IMPRODUCT(1/N_FFT2,DP100)</f>
        <v>0.0152280080971414-0.00446066198500004i</v>
      </c>
      <c r="K205" s="212" t="e">
        <f t="shared" si="318"/>
        <v>#REF!</v>
      </c>
      <c r="N205" s="204">
        <f t="shared" ca="1" si="185"/>
        <v>22.483522220160872</v>
      </c>
      <c r="O205" s="181">
        <f t="shared" ca="1" si="186"/>
        <v>7.4835222201608733</v>
      </c>
      <c r="P205" s="181" t="str">
        <f t="shared" ca="1" si="187"/>
        <v>-6.32248042832833-4.00366657615826i</v>
      </c>
      <c r="Q205" s="181" t="str">
        <f t="shared" ca="1" si="188"/>
        <v>3.19961804202844+6.76502396187682i</v>
      </c>
      <c r="R205" s="181" t="str">
        <f t="shared" ca="1" si="189"/>
        <v>0.916063007838243-7.42724265022437i</v>
      </c>
      <c r="S205" s="181" t="str">
        <f t="shared" ca="1" si="190"/>
        <v>-4.74749623835952+5.78484090415663i</v>
      </c>
      <c r="T205" s="181" t="str">
        <f t="shared" ca="1" si="191"/>
        <v>7.10581523813688-2.34744427433393i</v>
      </c>
      <c r="U205" s="181" t="str">
        <f t="shared" ca="1" si="192"/>
        <v>-7.25925043753193-1.8183475753645i</v>
      </c>
      <c r="V205" s="181" t="str">
        <f t="shared" ca="1" si="193"/>
        <v>5.16019198824146+5.4199191381542i</v>
      </c>
      <c r="W205" s="181" t="str">
        <f t="shared" ca="1" si="194"/>
        <v>-1.45996275974591-7.33972843910431i</v>
      </c>
      <c r="X205" s="181" t="str">
        <f t="shared" ca="1" si="195"/>
        <v>-2.69328250283516+6.98207234132987i</v>
      </c>
      <c r="Y205" s="181" t="str">
        <f t="shared" ca="1" si="196"/>
        <v>6.01082140923585-4.45792898170366i</v>
      </c>
      <c r="Z205" s="181" t="str">
        <f t="shared" ca="1" si="197"/>
        <v>-7.46324529250939+0.550522046314175i</v>
      </c>
      <c r="AA205" s="181" t="str">
        <f t="shared" ca="1" si="198"/>
        <v>6.59987737818319+3.52770795454886i</v>
      </c>
      <c r="AB205" s="181" t="str">
        <f t="shared" ca="1" si="199"/>
        <v>-3.6886145738287-6.51131533143496i</v>
      </c>
      <c r="AC205" s="181" t="str">
        <f t="shared" ca="1" si="200"/>
        <v>-0.3671990311207+7.47450798990713i</v>
      </c>
      <c r="AD205" s="181" t="str">
        <f t="shared" ca="1" si="201"/>
        <v>4.30907339502583-6.11841411608613i</v>
      </c>
      <c r="AE205" s="181" t="str">
        <f t="shared" ca="1" si="202"/>
        <v>-6.91387301030015+2.86381996939134i</v>
      </c>
      <c r="AF205" s="181" t="str">
        <f t="shared" ca="1" si="203"/>
        <v>7.37334712984534+1.27939709333848i</v>
      </c>
      <c r="AG205" s="181" t="str">
        <f t="shared" ca="1" si="204"/>
        <v>-5.54492421064709-5.02562636074562i</v>
      </c>
      <c r="AH205" s="181" t="str">
        <f t="shared" ca="1" si="205"/>
        <v>1.99595084696401+7.21243960363934i</v>
      </c>
      <c r="AI205" s="181" t="str">
        <f t="shared" ca="1" si="206"/>
        <v>2.17235183240632-7.16128426582009i</v>
      </c>
      <c r="AJ205" s="181" t="str">
        <f t="shared" ca="1" si="207"/>
        <v>-5.66658922813378+4.8880334838501i</v>
      </c>
      <c r="AK205" s="181" t="str">
        <f t="shared" ca="1" si="208"/>
        <v>7.40252439198262-1.09806076596144i</v>
      </c>
      <c r="AL205" s="181" t="str">
        <f t="shared" ca="1" si="209"/>
        <v>-6.84150902069528-3.03263237788338i</v>
      </c>
      <c r="AM205" s="181" t="str">
        <f t="shared" ca="1" si="210"/>
        <v>4.15762218366241+6.22232131905446i</v>
      </c>
      <c r="AN205" s="181" t="str">
        <f t="shared" ca="1" si="211"/>
        <v>-0.183654828961008-7.48126832318163i</v>
      </c>
      <c r="AO205" s="181" t="str">
        <f t="shared" ca="1" si="212"/>
        <v>-3.84729930961568+6.41883111180472i</v>
      </c>
      <c r="AP205" s="181" t="str">
        <f t="shared" ca="1" si="213"/>
        <v>6.68446390558427-3.36467637590639i</v>
      </c>
      <c r="AQ205" s="181" t="str">
        <f t="shared" ca="1" si="214"/>
        <v>-7.44748701521614-0.733513447612594i</v>
      </c>
      <c r="AR205" s="181" t="str">
        <f t="shared" ca="1" si="215"/>
        <v>-7.44748701521614-0.733513447612594i</v>
      </c>
      <c r="AS205" s="181" t="str">
        <f t="shared" ca="1" si="216"/>
        <v>-2.52112270360731-7.04606593305777i</v>
      </c>
      <c r="AT205" s="181" t="str">
        <f t="shared" ca="1" si="217"/>
        <v>-1.63964899917873+7.30168857040163i</v>
      </c>
      <c r="AU205" s="181" t="str">
        <f t="shared" ca="1" si="218"/>
        <v>5.29164930903581-5.29164930903611i</v>
      </c>
      <c r="AV205" s="181" t="str">
        <f t="shared" ca="1" si="219"/>
        <v>-7.30168857040155+1.63964899917906i</v>
      </c>
      <c r="AW205" s="181" t="str">
        <f t="shared" ca="1" si="220"/>
        <v>7.04606593305767+2.5211227036076i</v>
      </c>
      <c r="AX205" s="181" t="str">
        <f t="shared" ca="1" si="221"/>
        <v>-4.60409927865498-5.8996080083282i</v>
      </c>
      <c r="AY205" s="181" t="str">
        <f t="shared" ca="1" si="222"/>
        <v>0.733513447613036+7.4474870152161i</v>
      </c>
      <c r="AZ205" s="181" t="str">
        <f t="shared" ca="1" si="223"/>
        <v>3.36467637590609-6.68446390558442i</v>
      </c>
      <c r="BA205" s="181" t="str">
        <f t="shared" ca="1" si="224"/>
        <v>-6.41883111180487+3.84729930961543i</v>
      </c>
      <c r="BB205" s="181" t="str">
        <f t="shared" ca="1" si="225"/>
        <v>7.48126832318158+0.183654828962903i</v>
      </c>
      <c r="BC205" s="181" t="str">
        <f t="shared" ca="1" si="226"/>
        <v>-6.22232131905427-4.15762218366271i</v>
      </c>
      <c r="BD205" s="181" t="str">
        <f t="shared" ca="1" si="227"/>
        <v>3.03263237788379+6.8415090206951i</v>
      </c>
      <c r="BE205" s="181" t="str">
        <f t="shared" ca="1" si="228"/>
        <v>1.09806076596032-7.40252439198279i</v>
      </c>
      <c r="BF205" s="181" t="str">
        <f t="shared" ca="1" si="229"/>
        <v>-4.88803348384864+5.66658922813503i</v>
      </c>
      <c r="BG205" s="181" t="str">
        <f t="shared" ca="1" si="230"/>
        <v>7.16128426581933-2.17235183240883i</v>
      </c>
      <c r="BH205" s="181" t="str">
        <f t="shared" ca="1" si="231"/>
        <v>-7.21243960363846-1.99595084696717i</v>
      </c>
      <c r="BI205" s="181" t="str">
        <f t="shared" ca="1" si="232"/>
        <v>5.0256263607437+5.54492421064883i</v>
      </c>
      <c r="BJ205" s="181" t="str">
        <f t="shared" ca="1" si="233"/>
        <v>-1.27939709333672-7.37334712984565i</v>
      </c>
      <c r="BK205" s="181" t="str">
        <f t="shared" ca="1" si="234"/>
        <v>-2.86381996939235+6.91387301029973i</v>
      </c>
      <c r="BL205" s="181" t="str">
        <f t="shared" ca="1" si="235"/>
        <v>6.11841411608588-4.30907339502619i</v>
      </c>
      <c r="BM205" s="181" t="str">
        <f t="shared" ca="1" si="236"/>
        <v>-7.47450798990708+0.367199031121833i</v>
      </c>
      <c r="BN205" s="181" t="str">
        <f t="shared" ca="1" si="237"/>
        <v>6.51131533143587+3.68861457382711i</v>
      </c>
      <c r="BO205" s="181" t="str">
        <f t="shared" ca="1" si="238"/>
        <v>-3.52770795455125-6.59987737818192i</v>
      </c>
      <c r="BP205" s="181" t="str">
        <f t="shared" ca="1" si="239"/>
        <v>-0.550522046318213+7.46324529250909i</v>
      </c>
      <c r="BQ205" s="181" t="str">
        <f t="shared" ca="1" si="240"/>
        <v>4.45792898170577-6.01082140923429i</v>
      </c>
      <c r="BR205" s="181" t="str">
        <f t="shared" ca="1" si="241"/>
        <v>-6.98207234133056+2.69328250283337i</v>
      </c>
      <c r="BS205" s="181" t="str">
        <f t="shared" ca="1" si="242"/>
        <v>7.33972843910411+1.45996275974691i</v>
      </c>
      <c r="BT205" s="181" t="str">
        <f t="shared" ca="1" si="243"/>
        <v>-5.41991913815398-5.1601919882417i</v>
      </c>
      <c r="BU205" s="181" t="str">
        <f t="shared" ca="1" si="244"/>
        <v>1.81834757536556+7.25925043753167i</v>
      </c>
      <c r="BV205" s="181" t="str">
        <f t="shared" ca="1" si="245"/>
        <v>2.34744427433204-7.10581523813751i</v>
      </c>
      <c r="BW205" s="181" t="str">
        <f t="shared" ca="1" si="246"/>
        <v>-5.78484090415492+4.7474962383616i</v>
      </c>
      <c r="BX205" s="181" t="str">
        <f t="shared" ca="1" si="247"/>
        <v>7.42724265022393-0.916063007841813i</v>
      </c>
      <c r="BY205" s="181" t="str">
        <f t="shared" ca="1" si="248"/>
        <v>-6.76502396187554-3.19961804203116i</v>
      </c>
      <c r="BZ205" s="181" t="str">
        <f t="shared" ca="1" si="249"/>
        <v>4.00366657615666+6.32248042832933i</v>
      </c>
      <c r="CA205" s="181" t="str">
        <f t="shared" ca="1" si="250"/>
        <v>1.04511996644364E-12-7.48352222016087i</v>
      </c>
      <c r="CB205" s="181" t="str">
        <f t="shared" ca="1" si="251"/>
        <v>-4.00366657615843+6.32248042832822i</v>
      </c>
      <c r="CC205" s="181" t="str">
        <f t="shared" ca="1" si="252"/>
        <v>6.76502396187652-3.19961804202908i</v>
      </c>
      <c r="CD205" s="181" t="str">
        <f t="shared" ca="1" si="253"/>
        <v>-7.42724265022458-0.9160630078365i</v>
      </c>
      <c r="CE205" s="181" t="str">
        <f t="shared" ca="1" si="254"/>
        <v>5.78484090415832+4.74749623835746i</v>
      </c>
      <c r="CF205" s="181" t="str">
        <f t="shared" ca="1" si="255"/>
        <v>-2.34744427433712-7.10581523813583i</v>
      </c>
      <c r="CG205" s="181" t="str">
        <f t="shared" ca="1" si="256"/>
        <v>-1.8183475753678+7.2592504375311i</v>
      </c>
      <c r="CH205" s="181" t="str">
        <f t="shared" ca="1" si="257"/>
        <v>5.41991913815542-5.16019198824018i</v>
      </c>
      <c r="CI205" s="181" t="str">
        <f t="shared" ca="1" si="258"/>
        <v>-7.33972843910452+1.45996275974486i</v>
      </c>
      <c r="CJ205" s="181" t="str">
        <f t="shared" ca="1" si="259"/>
        <v>6.98207234132973+2.69328250283551i</v>
      </c>
      <c r="CK205" s="181" t="str">
        <f t="shared" ca="1" si="260"/>
        <v>-4.45792898170391-6.01082140923566i</v>
      </c>
      <c r="CL205" s="181" t="str">
        <f t="shared" ca="1" si="261"/>
        <v>0.550522046316128+7.46324529250925i</v>
      </c>
      <c r="CM205" s="181" t="str">
        <f t="shared" ca="1" si="262"/>
        <v>3.52770795454653-6.59987737818444i</v>
      </c>
      <c r="CN205" s="181" t="str">
        <f t="shared" ca="1" si="263"/>
        <v>-6.51131533143333+3.68861457383159i</v>
      </c>
      <c r="CO205" s="181" t="str">
        <f t="shared" ca="1" si="264"/>
        <v>7.47450798990696+0.367199031124134i</v>
      </c>
      <c r="CP205" s="181" t="str">
        <f t="shared" ca="1" si="265"/>
        <v>-6.11841411608467-4.3090733950279i</v>
      </c>
      <c r="CQ205" s="181" t="str">
        <f t="shared" ca="1" si="266"/>
        <v>2.86381996939032+6.91387301030057i</v>
      </c>
      <c r="CR205" s="181" t="str">
        <f t="shared" ca="1" si="267"/>
        <v>1.27939709333888-7.37334712984528i</v>
      </c>
      <c r="CS205" s="181" t="str">
        <f t="shared" ca="1" si="268"/>
        <v>-5.02562636074525+5.54492421064742i</v>
      </c>
      <c r="CT205" s="181" t="str">
        <f t="shared" ca="1" si="269"/>
        <v>7.21243960363902-1.99595084696515i</v>
      </c>
      <c r="CU205" s="181" t="str">
        <f t="shared" ca="1" si="270"/>
        <v>-7.16128426582085-2.17235183240381i</v>
      </c>
      <c r="CV205" s="181" t="str">
        <f t="shared" ca="1" si="271"/>
        <v>4.88803348385262+5.66658922813161i</v>
      </c>
      <c r="CW205" s="181" t="str">
        <f t="shared" ca="1" si="272"/>
        <v>-1.09806076595825-7.40252439198309i</v>
      </c>
      <c r="CX205" s="181" t="str">
        <f t="shared" ca="1" si="273"/>
        <v>-3.0326323778857+6.84150902069425i</v>
      </c>
      <c r="CY205" s="181" t="str">
        <f t="shared" ca="1" si="274"/>
        <v>6.22232131905549-4.15762218366089i</v>
      </c>
      <c r="CZ205" s="181" t="str">
        <f t="shared" ca="1" si="275"/>
        <v>-7.48126832318163+0.183654828960601i</v>
      </c>
      <c r="DA205" s="181" t="str">
        <f t="shared" ca="1" si="276"/>
        <v>6.41883111180494+3.84729930961531i</v>
      </c>
      <c r="DB205" s="181" t="str">
        <f t="shared" ca="1" si="277"/>
        <v>-3.36467637590746-6.68446390558374i</v>
      </c>
      <c r="DC205" s="181" t="str">
        <f t="shared" ca="1" si="278"/>
        <v>-0.733513447610777+7.44748701521632i</v>
      </c>
      <c r="DD205" s="181" t="str">
        <f t="shared" ca="1" si="279"/>
        <v>4.60409927865252-5.89960800833012i</v>
      </c>
      <c r="DE205" s="181" t="str">
        <f t="shared" ca="1" si="280"/>
        <v>-7.04606593305887+2.52112270360423i</v>
      </c>
      <c r="DF205" s="181" t="str">
        <f t="shared" ca="1" si="281"/>
        <v>7.30168857040106+1.63964899918121i</v>
      </c>
      <c r="DG205" s="181" t="str">
        <f t="shared" ca="1" si="282"/>
        <v>-5.29164930903478-5.29164930903715i</v>
      </c>
      <c r="DH205" s="181" t="str">
        <f t="shared" ca="1" si="283"/>
        <v>1.63964899917815+7.30168857040175i</v>
      </c>
      <c r="DI205" s="181" t="str">
        <f t="shared" ca="1" si="284"/>
        <v>2.52112270360718-7.04606593305782i</v>
      </c>
      <c r="DJ205" s="181" t="str">
        <f t="shared" ca="1" si="285"/>
        <v>-5.89960800832747+4.60409927865591i</v>
      </c>
      <c r="DK205" s="181" t="str">
        <f t="shared" ca="1" si="286"/>
        <v>7.44748701521592-0.733513447614853i</v>
      </c>
      <c r="DL205" s="181" t="str">
        <f t="shared" ca="1" si="287"/>
        <v>-6.68446390558558-3.3646763759038i</v>
      </c>
      <c r="DM205" s="181" t="str">
        <f t="shared" ca="1" si="288"/>
        <v>3.84729930961261+6.41883111180656i</v>
      </c>
      <c r="DN205" s="181" t="str">
        <f t="shared" ca="1" si="289"/>
        <v>0.183654828963948-7.48126832318155i</v>
      </c>
      <c r="DO205" s="181" t="str">
        <f t="shared" ca="1" si="290"/>
        <v>-4.15762218366367+6.22232131905362i</v>
      </c>
      <c r="DP205" s="181" t="str">
        <f t="shared" ca="1" si="291"/>
        <v>6.84150902069561-3.03263237788264i</v>
      </c>
      <c r="DQ205" s="181" t="str">
        <f t="shared" ca="1" si="292"/>
        <v>-7.40252439198261-1.09806076596156i</v>
      </c>
      <c r="DR205" s="181" t="str">
        <f t="shared" ca="1" si="293"/>
        <v>5.66658922813442+4.88803348384936i</v>
      </c>
      <c r="DS205" s="181" t="str">
        <f t="shared" ca="1" si="294"/>
        <v>-2.17235183240793-7.1612842658196i</v>
      </c>
      <c r="DT205" s="181" t="str">
        <f t="shared" ca="1" si="295"/>
        <v>-1.995950846961+7.21243960364017i</v>
      </c>
      <c r="DU205" s="181" t="str">
        <f t="shared" ca="1" si="296"/>
        <v>5.54492421064967-5.02562636074278i</v>
      </c>
      <c r="DV205" s="181" t="str">
        <f t="shared" ca="1" si="297"/>
        <v>-7.37334712984581+1.27939709333579i</v>
      </c>
      <c r="DW205" s="181" t="str">
        <f t="shared" ca="1" si="298"/>
        <v>6.91387301029938+2.86381996939322i</v>
      </c>
      <c r="DX205" s="181" t="str">
        <f t="shared" ca="1" si="299"/>
        <v>-4.30907339502534-6.11841411608648i</v>
      </c>
      <c r="DY205" s="181" t="str">
        <f t="shared" ca="1" si="300"/>
        <v>0.36719903112079+7.47450798990713i</v>
      </c>
      <c r="DZ205" s="181" t="str">
        <f t="shared" ca="1" si="301"/>
        <v>3.68861457382802-6.51131533143535i</v>
      </c>
      <c r="EA205" s="181" t="str">
        <f t="shared" ca="1" si="302"/>
        <v>-6.59987737818251+3.52770795455014i</v>
      </c>
      <c r="EB205" s="181" t="str">
        <f t="shared" ca="1" si="303"/>
        <v>7.46324529250955+0.550522046312043i</v>
      </c>
      <c r="EC205" s="181" t="str">
        <f t="shared" ca="1" si="304"/>
        <v>-6.01082140923823-4.45792898170046i</v>
      </c>
      <c r="ED205" s="181" t="str">
        <f t="shared" ca="1" si="305"/>
        <v>2.69328250283239+6.98207234133093i</v>
      </c>
      <c r="EE205" s="181" t="str">
        <f t="shared" ca="1" si="306"/>
        <v>1.45996275974814-7.33972843910387i</v>
      </c>
      <c r="EF205" s="181" t="str">
        <f t="shared" ca="1" si="307"/>
        <v>-5.16019198824261+5.41991913815311i</v>
      </c>
      <c r="EG205" s="181" t="str">
        <f t="shared" ca="1" si="308"/>
        <v>7.25925043753187-1.81834757536476i</v>
      </c>
      <c r="EH205" s="181" t="str">
        <f t="shared" ca="1" si="309"/>
        <v>-7.10581523813718-2.34744427433303i</v>
      </c>
      <c r="EI205" s="181" t="str">
        <f t="shared" ca="1" si="310"/>
        <v>4.74749623836079+5.78484090415559i</v>
      </c>
      <c r="EJ205" s="181" t="str">
        <f t="shared" ca="1" si="311"/>
        <v>-0.91606300784078-7.42724265022405i</v>
      </c>
      <c r="EK205" s="181" t="str">
        <f t="shared" ca="1" si="312"/>
        <v>-3.19961804202538+6.76502396187827i</v>
      </c>
      <c r="EL205" s="181" t="str">
        <f t="shared" ca="1" si="313"/>
        <v>6.3224804283299-4.00366657615578i</v>
      </c>
      <c r="EM205" s="181" t="str">
        <f t="shared" ca="1" si="314"/>
        <v>-7.48352222016087-2.09023993288729E-12i</v>
      </c>
      <c r="EN205" s="181"/>
      <c r="EO205" s="181"/>
      <c r="EP205" s="181"/>
    </row>
    <row r="206" spans="1:146" ht="16" thickBot="1">
      <c r="A206" s="215">
        <f t="shared" si="181"/>
        <v>2.0703125000000014E-3</v>
      </c>
      <c r="B206" s="214">
        <v>106</v>
      </c>
      <c r="C206" s="188">
        <f t="shared" si="182"/>
        <v>21200</v>
      </c>
      <c r="D206" s="187">
        <f t="shared" si="315"/>
        <v>133203.52851220724</v>
      </c>
      <c r="E206" s="187" t="str">
        <f t="shared" si="316"/>
        <v>133203.528512207i</v>
      </c>
      <c r="F206" s="187" t="e">
        <f t="shared" si="320"/>
        <v>#REF!</v>
      </c>
      <c r="G206" s="187" t="str">
        <f t="shared" si="321"/>
        <v>-4.03269131847093+2.37611819230059i</v>
      </c>
      <c r="H206" s="187" t="e">
        <f t="shared" si="319"/>
        <v>#REF!</v>
      </c>
      <c r="I206" s="187" t="e">
        <f t="shared" si="317"/>
        <v>#REF!</v>
      </c>
      <c r="J206" s="213" t="str">
        <f ca="1">IMPRODUCT(1/N_FFT2,DQ100)</f>
        <v>0.0202544284638345+0.0000922794600761273i</v>
      </c>
      <c r="K206" s="212" t="e">
        <f t="shared" si="318"/>
        <v>#REF!</v>
      </c>
      <c r="N206" s="204">
        <f t="shared" ca="1" si="185"/>
        <v>22.483822785231226</v>
      </c>
      <c r="O206" s="181">
        <f t="shared" ca="1" si="186"/>
        <v>7.483822785231224</v>
      </c>
      <c r="P206" s="181" t="str">
        <f t="shared" ca="1" si="187"/>
        <v>-6.41908891506475-3.84745383094311i</v>
      </c>
      <c r="Q206" s="181" t="str">
        <f t="shared" ca="1" si="188"/>
        <v>3.52784963994201+6.60014245291017i</v>
      </c>
      <c r="R206" s="181" t="str">
        <f t="shared" ca="1" si="189"/>
        <v>0.367213779149857-7.47480819293368i</v>
      </c>
      <c r="S206" s="181" t="str">
        <f t="shared" ca="1" si="190"/>
        <v>-4.15778916866826+6.2225712297772i</v>
      </c>
      <c r="T206" s="181" t="str">
        <f t="shared" ca="1" si="191"/>
        <v>6.76529566948241-3.19974655015495i</v>
      </c>
      <c r="U206" s="181" t="str">
        <f t="shared" ca="1" si="192"/>
        <v>-7.4477861329835-0.733542908141455i</v>
      </c>
      <c r="V206" s="181" t="str">
        <f t="shared" ca="1" si="193"/>
        <v>6.01106282536403+4.45810802810706i</v>
      </c>
      <c r="W206" s="181" t="str">
        <f t="shared" ca="1" si="194"/>
        <v>-2.86393499066449-6.91415069621668i</v>
      </c>
      <c r="X206" s="181" t="str">
        <f t="shared" ca="1" si="195"/>
        <v>-1.09810486801704+7.4028217038899i</v>
      </c>
      <c r="Y206" s="181" t="str">
        <f t="shared" ca="1" si="196"/>
        <v>4.74768691482142-5.78507324409808i</v>
      </c>
      <c r="Z206" s="181" t="str">
        <f t="shared" ca="1" si="197"/>
        <v>-7.04634892831598+2.52122396092975i</v>
      </c>
      <c r="AA206" s="181" t="str">
        <f t="shared" ca="1" si="198"/>
        <v>7.34002322890114+1.46002139708216i</v>
      </c>
      <c r="AB206" s="181" t="str">
        <f t="shared" ca="1" si="199"/>
        <v>-5.54514691467407-5.02582820791028i</v>
      </c>
      <c r="AC206" s="181" t="str">
        <f t="shared" ca="1" si="200"/>
        <v>2.17243908184069+7.16157188865945i</v>
      </c>
      <c r="AD206" s="181" t="str">
        <f t="shared" ca="1" si="201"/>
        <v>1.81842060671971-7.2595419950437i</v>
      </c>
      <c r="AE206" s="181" t="str">
        <f t="shared" ca="1" si="202"/>
        <v>-5.29186184063517+5.29186184063561i</v>
      </c>
      <c r="AF206" s="181" t="str">
        <f t="shared" ca="1" si="203"/>
        <v>7.25954199504375-1.81842060671955i</v>
      </c>
      <c r="AG206" s="181" t="str">
        <f t="shared" ca="1" si="204"/>
        <v>-7.16157188865961-2.17243908184014i</v>
      </c>
      <c r="AH206" s="181" t="str">
        <f t="shared" ca="1" si="205"/>
        <v>5.02582820791016+5.54514691467418i</v>
      </c>
      <c r="AI206" s="181" t="str">
        <f t="shared" ca="1" si="206"/>
        <v>-1.46002139708203-7.34002322890116i</v>
      </c>
      <c r="AJ206" s="181" t="str">
        <f t="shared" ca="1" si="207"/>
        <v>-2.52122396092989+7.04634892831593i</v>
      </c>
      <c r="AK206" s="181" t="str">
        <f t="shared" ca="1" si="208"/>
        <v>5.78507324409818-4.74768691482131i</v>
      </c>
      <c r="AL206" s="181" t="str">
        <f t="shared" ca="1" si="209"/>
        <v>-7.40282170388992+1.09810486801689i</v>
      </c>
      <c r="AM206" s="181" t="str">
        <f t="shared" ca="1" si="210"/>
        <v>6.91415069621661+2.86393499066465i</v>
      </c>
      <c r="AN206" s="181" t="str">
        <f t="shared" ca="1" si="211"/>
        <v>-4.45810802810697-6.0110628253641i</v>
      </c>
      <c r="AO206" s="181" t="str">
        <f t="shared" ca="1" si="212"/>
        <v>0.733542908141299+7.44778613298352i</v>
      </c>
      <c r="AP206" s="181" t="str">
        <f t="shared" ca="1" si="213"/>
        <v>3.19974655015505-6.76529566948237i</v>
      </c>
      <c r="AQ206" s="181" t="str">
        <f t="shared" ca="1" si="214"/>
        <v>-6.22257122977729+4.15778916866814i</v>
      </c>
      <c r="AR206" s="181" t="str">
        <f t="shared" ca="1" si="215"/>
        <v>-6.22257122977729+4.15778916866814i</v>
      </c>
      <c r="AS206" s="181" t="str">
        <f t="shared" ca="1" si="216"/>
        <v>-6.60014245291007-3.5278496399422i</v>
      </c>
      <c r="AT206" s="181" t="str">
        <f t="shared" ca="1" si="217"/>
        <v>3.84745383094328+6.41908891506465i</v>
      </c>
      <c r="AU206" s="181" t="str">
        <f t="shared" ca="1" si="218"/>
        <v>1.17344933517031E-13-7.48382278523122i</v>
      </c>
      <c r="AV206" s="181" t="str">
        <f t="shared" ca="1" si="219"/>
        <v>-3.84745383094294+6.41908891506486i</v>
      </c>
      <c r="AW206" s="181" t="str">
        <f t="shared" ca="1" si="220"/>
        <v>6.60014245291023-3.52784963994189i</v>
      </c>
      <c r="AX206" s="181" t="str">
        <f t="shared" ca="1" si="221"/>
        <v>-7.4748081929337-0.367213779149556i</v>
      </c>
      <c r="AY206" s="181" t="str">
        <f t="shared" ca="1" si="222"/>
        <v>6.22257122977709+4.15778916866841i</v>
      </c>
      <c r="AZ206" s="181" t="str">
        <f t="shared" ca="1" si="223"/>
        <v>-3.19974655015551-6.76529566948215i</v>
      </c>
      <c r="BA206" s="181" t="str">
        <f t="shared" ca="1" si="224"/>
        <v>-0.733542908141638+7.44778613298349i</v>
      </c>
      <c r="BB206" s="181" t="str">
        <f t="shared" ca="1" si="225"/>
        <v>4.45810802810596-6.01106282536485i</v>
      </c>
      <c r="BC206" s="181" t="str">
        <f t="shared" ca="1" si="226"/>
        <v>-6.91415069621646+2.86393499066503i</v>
      </c>
      <c r="BD206" s="181" t="str">
        <f t="shared" ca="1" si="227"/>
        <v>7.40282170389+1.09810486801639i</v>
      </c>
      <c r="BE206" s="181" t="str">
        <f t="shared" ca="1" si="228"/>
        <v>-5.78507324409799-4.74768691482152i</v>
      </c>
      <c r="BF206" s="181" t="str">
        <f t="shared" ca="1" si="229"/>
        <v>2.52122396092957+7.04634892831605i</v>
      </c>
      <c r="BG206" s="181" t="str">
        <f t="shared" ca="1" si="230"/>
        <v>1.46002139708304-7.34002322890096i</v>
      </c>
      <c r="BH206" s="181" t="str">
        <f t="shared" ca="1" si="231"/>
        <v>-5.02582820791097+5.54514691467346i</v>
      </c>
      <c r="BI206" s="181" t="str">
        <f t="shared" ca="1" si="232"/>
        <v>7.16157188865991-2.17243908183915i</v>
      </c>
      <c r="BJ206" s="181" t="str">
        <f t="shared" ca="1" si="233"/>
        <v>-7.2595419950433-1.81842060672132i</v>
      </c>
      <c r="BK206" s="181" t="str">
        <f t="shared" ca="1" si="234"/>
        <v>5.29186184063388+5.29186184063691i</v>
      </c>
      <c r="BL206" s="181" t="str">
        <f t="shared" ca="1" si="235"/>
        <v>-1.81842060671726-7.25954199504432i</v>
      </c>
      <c r="BM206" s="181" t="str">
        <f t="shared" ca="1" si="236"/>
        <v>-2.17243908184305+7.16157188865873i</v>
      </c>
      <c r="BN206" s="181" t="str">
        <f t="shared" ca="1" si="237"/>
        <v>5.54514691467633-5.02582820790779i</v>
      </c>
      <c r="BO206" s="181" t="str">
        <f t="shared" ca="1" si="238"/>
        <v>-7.34002322890178+1.46002139707894i</v>
      </c>
      <c r="BP206" s="181" t="str">
        <f t="shared" ca="1" si="239"/>
        <v>7.04634892831714+2.52122396092649i</v>
      </c>
      <c r="BQ206" s="181" t="str">
        <f t="shared" ca="1" si="240"/>
        <v>-4.74768691482413-5.78507324409586i</v>
      </c>
      <c r="BR206" s="181" t="str">
        <f t="shared" ca="1" si="241"/>
        <v>1.09810486801962+7.40282170388952i</v>
      </c>
      <c r="BS206" s="181" t="str">
        <f t="shared" ca="1" si="242"/>
        <v>2.86393499066201-6.91415069621771i</v>
      </c>
      <c r="BT206" s="181" t="str">
        <f t="shared" ca="1" si="243"/>
        <v>-6.01106282536284+4.45810802810867i</v>
      </c>
      <c r="BU206" s="181" t="str">
        <f t="shared" ca="1" si="244"/>
        <v>7.44778613298332-0.733542908143298i</v>
      </c>
      <c r="BV206" s="181" t="str">
        <f t="shared" ca="1" si="245"/>
        <v>-6.76529566948291-3.19974655015391i</v>
      </c>
      <c r="BW206" s="181" t="str">
        <f t="shared" ca="1" si="246"/>
        <v>4.15778916866928+6.22257122977652i</v>
      </c>
      <c r="BX206" s="181" t="str">
        <f t="shared" ca="1" si="247"/>
        <v>-0.367213779150691-7.47480819293364i</v>
      </c>
      <c r="BY206" s="181" t="str">
        <f t="shared" ca="1" si="248"/>
        <v>-3.52784963994174+6.60014245291031i</v>
      </c>
      <c r="BZ206" s="181" t="str">
        <f t="shared" ca="1" si="249"/>
        <v>6.41908891506471-3.84745383094318i</v>
      </c>
      <c r="CA206" s="181" t="str">
        <f t="shared" ca="1" si="250"/>
        <v>-7.48382278523122-2.34689867034062E-13i</v>
      </c>
      <c r="CB206" s="181" t="str">
        <f t="shared" ca="1" si="251"/>
        <v>6.41908891506436+3.84745383094377i</v>
      </c>
      <c r="CC206" s="181" t="str">
        <f t="shared" ca="1" si="252"/>
        <v>-3.52784963994114-6.60014245291064i</v>
      </c>
      <c r="CD206" s="181" t="str">
        <f t="shared" ca="1" si="253"/>
        <v>-0.367213779151161+7.47480819293362i</v>
      </c>
      <c r="CE206" s="181" t="str">
        <f t="shared" ca="1" si="254"/>
        <v>4.15778916866984-6.22257122977614i</v>
      </c>
      <c r="CF206" s="181" t="str">
        <f t="shared" ca="1" si="255"/>
        <v>-6.7652956694832+3.19974655015329i</v>
      </c>
      <c r="CG206" s="181" t="str">
        <f t="shared" ca="1" si="256"/>
        <v>7.44778613298326+0.733542908143977i</v>
      </c>
      <c r="CH206" s="181" t="str">
        <f t="shared" ca="1" si="257"/>
        <v>-6.01106282536256-4.45810802810904i</v>
      </c>
      <c r="CI206" s="181" t="str">
        <f t="shared" ca="1" si="258"/>
        <v>2.86393499066138+6.91415069621797i</v>
      </c>
      <c r="CJ206" s="181" t="str">
        <f t="shared" ca="1" si="259"/>
        <v>1.09810486802029-7.40282170388941i</v>
      </c>
      <c r="CK206" s="181" t="str">
        <f t="shared" ca="1" si="260"/>
        <v>-4.74768691481874+5.78507324410028i</v>
      </c>
      <c r="CL206" s="181" t="str">
        <f t="shared" ca="1" si="261"/>
        <v>7.0463489283148-2.52122396093306i</v>
      </c>
      <c r="CM206" s="181" t="str">
        <f t="shared" ca="1" si="262"/>
        <v>-7.34002322890165-1.4600213970796i</v>
      </c>
      <c r="CN206" s="181" t="str">
        <f t="shared" ca="1" si="263"/>
        <v>5.54514691467587+5.02582820790829i</v>
      </c>
      <c r="CO206" s="181" t="str">
        <f t="shared" ca="1" si="264"/>
        <v>-2.1724390818426-7.16157188865886i</v>
      </c>
      <c r="CP206" s="181" t="str">
        <f t="shared" ca="1" si="265"/>
        <v>-1.81842060671792+7.25954199504415i</v>
      </c>
      <c r="CQ206" s="181" t="str">
        <f t="shared" ca="1" si="266"/>
        <v>5.29186184063436-5.29186184063643i</v>
      </c>
      <c r="CR206" s="181" t="str">
        <f t="shared" ca="1" si="267"/>
        <v>-7.25954199504344+1.81842060672076i</v>
      </c>
      <c r="CS206" s="181" t="str">
        <f t="shared" ca="1" si="268"/>
        <v>7.16157188865978+2.1724390818396i</v>
      </c>
      <c r="CT206" s="181" t="str">
        <f t="shared" ca="1" si="269"/>
        <v>-5.02582820791046-5.54514691467391i</v>
      </c>
      <c r="CU206" s="181" t="str">
        <f t="shared" ca="1" si="270"/>
        <v>1.46002139708247+7.34002322890107i</v>
      </c>
      <c r="CV206" s="181" t="str">
        <f t="shared" ca="1" si="271"/>
        <v>2.5212239609301-7.04634892831585i</v>
      </c>
      <c r="CW206" s="181" t="str">
        <f t="shared" ca="1" si="272"/>
        <v>-5.78507324409843+4.747686914821i</v>
      </c>
      <c r="CX206" s="181" t="str">
        <f t="shared" ca="1" si="273"/>
        <v>7.40282170389008-1.09810486801582i</v>
      </c>
      <c r="CY206" s="181" t="str">
        <f t="shared" ca="1" si="274"/>
        <v>-6.91415069621624-2.86393499066556i</v>
      </c>
      <c r="CZ206" s="181" t="str">
        <f t="shared" ca="1" si="275"/>
        <v>4.45810802810541+6.01106282536526i</v>
      </c>
      <c r="DA206" s="181" t="str">
        <f t="shared" ca="1" si="276"/>
        <v>-0.733542908139477-7.4477861329837i</v>
      </c>
      <c r="DB206" s="181" t="str">
        <f t="shared" ca="1" si="277"/>
        <v>-3.19974655015738+6.76529566948127i</v>
      </c>
      <c r="DC206" s="181" t="str">
        <f t="shared" ca="1" si="278"/>
        <v>6.22257122977866-4.15778916866608i</v>
      </c>
      <c r="DD206" s="181" t="str">
        <f t="shared" ca="1" si="279"/>
        <v>-7.47480819293384+0.367213779146644i</v>
      </c>
      <c r="DE206" s="181" t="str">
        <f t="shared" ca="1" si="280"/>
        <v>6.6001424529085+3.52784963994513i</v>
      </c>
      <c r="DF206" s="181" t="str">
        <f t="shared" ca="1" si="281"/>
        <v>-3.84745383094628-6.41908891506286i</v>
      </c>
      <c r="DG206" s="181" t="str">
        <f t="shared" ca="1" si="282"/>
        <v>3.37026834048228E-12+7.48382278523122i</v>
      </c>
      <c r="DH206" s="181" t="str">
        <f t="shared" ca="1" si="283"/>
        <v>3.84745383094067-6.41908891506622i</v>
      </c>
      <c r="DI206" s="181" t="str">
        <f t="shared" ca="1" si="284"/>
        <v>-6.60014245290894+3.52784963994432i</v>
      </c>
      <c r="DJ206" s="181" t="str">
        <f t="shared" ca="1" si="285"/>
        <v>7.47480819293379+0.367213779147772i</v>
      </c>
      <c r="DK206" s="181" t="str">
        <f t="shared" ca="1" si="286"/>
        <v>-6.22257122977815-4.15778916866684i</v>
      </c>
      <c r="DL206" s="181" t="str">
        <f t="shared" ca="1" si="287"/>
        <v>3.19974655015655+6.76529566948166i</v>
      </c>
      <c r="DM206" s="181" t="str">
        <f t="shared" ca="1" si="288"/>
        <v>0.73354290814039-7.44778613298361i</v>
      </c>
      <c r="DN206" s="181" t="str">
        <f t="shared" ca="1" si="289"/>
        <v>-4.45810802810614+6.01106282536471i</v>
      </c>
      <c r="DO206" s="181" t="str">
        <f t="shared" ca="1" si="290"/>
        <v>6.91415069621651-2.86393499066491i</v>
      </c>
      <c r="DP206" s="181" t="str">
        <f t="shared" ca="1" si="291"/>
        <v>-7.40282170388991-1.09810486801694i</v>
      </c>
      <c r="DQ206" s="181" t="str">
        <f t="shared" ca="1" si="292"/>
        <v>5.78507324409771+4.74768691482187i</v>
      </c>
      <c r="DR206" s="181" t="str">
        <f t="shared" ca="1" si="293"/>
        <v>-2.52122396092924-7.04634892831616i</v>
      </c>
      <c r="DS206" s="181" t="str">
        <f t="shared" ca="1" si="294"/>
        <v>-1.46002139708338+7.3400232289009i</v>
      </c>
      <c r="DT206" s="181" t="str">
        <f t="shared" ca="1" si="295"/>
        <v>5.02582820791114-5.5451469146733i</v>
      </c>
      <c r="DU206" s="181" t="str">
        <f t="shared" ca="1" si="296"/>
        <v>-7.16157188865998+2.17243908183892i</v>
      </c>
      <c r="DV206" s="181" t="str">
        <f t="shared" ca="1" si="297"/>
        <v>7.25954199504327+1.81842060672145i</v>
      </c>
      <c r="DW206" s="181" t="str">
        <f t="shared" ca="1" si="298"/>
        <v>-5.29186184063356-5.29186184063722i</v>
      </c>
      <c r="DX206" s="181" t="str">
        <f t="shared" ca="1" si="299"/>
        <v>1.81842060671683+7.25954199504443i</v>
      </c>
      <c r="DY206" s="181" t="str">
        <f t="shared" ca="1" si="300"/>
        <v>2.17243908184348-7.1615718886586i</v>
      </c>
      <c r="DZ206" s="181" t="str">
        <f t="shared" ca="1" si="301"/>
        <v>-5.54514691467649+5.02582820790761i</v>
      </c>
      <c r="EA206" s="181" t="str">
        <f t="shared" ca="1" si="302"/>
        <v>7.34002322890041-1.4600213970858i</v>
      </c>
      <c r="EB206" s="181" t="str">
        <f t="shared" ca="1" si="303"/>
        <v>-7.046348928317-2.52122396092691i</v>
      </c>
      <c r="EC206" s="181" t="str">
        <f t="shared" ca="1" si="304"/>
        <v>4.74768691482378+5.78507324409614i</v>
      </c>
      <c r="ED206" s="181" t="str">
        <f t="shared" ca="1" si="305"/>
        <v>-1.09810486801939-7.40282170388955i</v>
      </c>
      <c r="EE206" s="181" t="str">
        <f t="shared" ca="1" si="306"/>
        <v>-2.86393499066223+6.91415069621762i</v>
      </c>
      <c r="EF206" s="181" t="str">
        <f t="shared" ca="1" si="307"/>
        <v>6.01106282536298-4.45810802810848i</v>
      </c>
      <c r="EG206" s="181" t="str">
        <f t="shared" ca="1" si="308"/>
        <v>-7.44778613298333+0.733542908143277i</v>
      </c>
      <c r="EH206" s="181" t="str">
        <f t="shared" ca="1" si="309"/>
        <v>6.76529566948272+3.19974655015431i</v>
      </c>
      <c r="EI206" s="181" t="str">
        <f t="shared" ca="1" si="310"/>
        <v>-4.1577891686689-6.22257122977677i</v>
      </c>
      <c r="EJ206" s="181" t="str">
        <f t="shared" ca="1" si="311"/>
        <v>0.367213779150245+7.47480819293367i</v>
      </c>
      <c r="EK206" s="181" t="str">
        <f t="shared" ca="1" si="312"/>
        <v>3.52784963994195-6.6001424529102i</v>
      </c>
      <c r="EL206" s="181" t="str">
        <f t="shared" ca="1" si="313"/>
        <v>-6.41908891506483+3.84745383094298i</v>
      </c>
      <c r="EM206" s="181" t="str">
        <f t="shared" ca="1" si="314"/>
        <v>7.48382278523122+4.69379734068124E-13i</v>
      </c>
      <c r="EN206" s="181"/>
      <c r="EO206" s="181"/>
      <c r="EP206" s="181"/>
    </row>
    <row r="207" spans="1:146" ht="16" thickBot="1">
      <c r="A207" s="215">
        <f t="shared" si="181"/>
        <v>2.0898437500000014E-3</v>
      </c>
      <c r="B207" s="214">
        <v>107</v>
      </c>
      <c r="C207" s="188">
        <f t="shared" si="182"/>
        <v>21400</v>
      </c>
      <c r="D207" s="187">
        <f t="shared" si="315"/>
        <v>134460.16557364314</v>
      </c>
      <c r="E207" s="187" t="str">
        <f t="shared" si="316"/>
        <v>134460.165573643i</v>
      </c>
      <c r="F207" s="187" t="e">
        <f t="shared" si="320"/>
        <v>#REF!</v>
      </c>
      <c r="G207" s="187" t="str">
        <f t="shared" si="321"/>
        <v>-4.00412049175022+2.39475841740439i</v>
      </c>
      <c r="H207" s="187" t="e">
        <f t="shared" si="319"/>
        <v>#REF!</v>
      </c>
      <c r="I207" s="187" t="e">
        <f t="shared" si="317"/>
        <v>#REF!</v>
      </c>
      <c r="J207" s="213" t="str">
        <f ca="1">IMPRODUCT(1/N_FFT2,DR100)</f>
        <v>0.0419055487171008+0.00446086451046398i</v>
      </c>
      <c r="K207" s="212" t="e">
        <f t="shared" si="318"/>
        <v>#REF!</v>
      </c>
      <c r="N207" s="204">
        <f t="shared" ca="1" si="185"/>
        <v>22.484102216999762</v>
      </c>
      <c r="O207" s="181">
        <f t="shared" ca="1" si="186"/>
        <v>7.4841022169997631</v>
      </c>
      <c r="P207" s="181" t="str">
        <f t="shared" ca="1" si="187"/>
        <v>-6.51181997913937-3.68890045322209i</v>
      </c>
      <c r="Q207" s="181" t="str">
        <f t="shared" ca="1" si="188"/>
        <v>3.84759748758218+6.41932859168715i</v>
      </c>
      <c r="R207" s="181" t="str">
        <f t="shared" ca="1" si="189"/>
        <v>-0.183669062796203-7.48184814533631i</v>
      </c>
      <c r="S207" s="181" t="str">
        <f t="shared" ca="1" si="190"/>
        <v>-3.5279813631657+6.60038888972886i</v>
      </c>
      <c r="T207" s="181" t="str">
        <f t="shared" ca="1" si="191"/>
        <v>6.32297044072544-4.00397687308669i</v>
      </c>
      <c r="U207" s="181" t="str">
        <f t="shared" ca="1" si="192"/>
        <v>-7.47508728811443+0.367227490216806i</v>
      </c>
      <c r="V207" s="181" t="str">
        <f t="shared" ca="1" si="193"/>
        <v>6.68498197285534+3.36493714905642i</v>
      </c>
      <c r="W207" s="181" t="str">
        <f t="shared" ca="1" si="194"/>
        <v>-4.15794441264081-6.2228035688016i</v>
      </c>
      <c r="X207" s="181" t="str">
        <f t="shared" ca="1" si="195"/>
        <v>0.550564713529194+7.46382371782167i</v>
      </c>
      <c r="Y207" s="181" t="str">
        <f t="shared" ca="1" si="196"/>
        <v>3.19986602263096-6.76554827280928i</v>
      </c>
      <c r="Z207" s="181" t="str">
        <f t="shared" ca="1" si="197"/>
        <v>-6.11888831269309+4.30940736195694i</v>
      </c>
      <c r="AA207" s="181" t="str">
        <f t="shared" ca="1" si="198"/>
        <v>7.4480642192117-0.73357029724435i</v>
      </c>
      <c r="AB207" s="181" t="str">
        <f t="shared" ca="1" si="199"/>
        <v>-6.8420392594635-3.03286741656488i</v>
      </c>
      <c r="AC207" s="181" t="str">
        <f t="shared" ca="1" si="200"/>
        <v>4.45827448541673+6.01128726706543i</v>
      </c>
      <c r="AD207" s="181" t="str">
        <f t="shared" ca="1" si="201"/>
        <v>-0.916134005643145-7.42781828521707i</v>
      </c>
      <c r="AE207" s="181" t="str">
        <f t="shared" ca="1" si="202"/>
        <v>-2.86404192457257+6.91440885750846i</v>
      </c>
      <c r="AF207" s="181" t="str">
        <f t="shared" ca="1" si="203"/>
        <v>5.90006524676414-4.60445611103274i</v>
      </c>
      <c r="AG207" s="181" t="str">
        <f t="shared" ca="1" si="204"/>
        <v>-7.40309811123153+1.09814586917267i</v>
      </c>
      <c r="AH207" s="181" t="str">
        <f t="shared" ca="1" si="205"/>
        <v>6.98261347420377+2.693491240819i</v>
      </c>
      <c r="AI207" s="181" t="str">
        <f t="shared" ca="1" si="206"/>
        <v>-4.74786418445915-5.78528924777584i</v>
      </c>
      <c r="AJ207" s="181" t="str">
        <f t="shared" ca="1" si="207"/>
        <v>1.27949625069365+7.37391858776334i</v>
      </c>
      <c r="AK207" s="181" t="str">
        <f t="shared" ca="1" si="208"/>
        <v>2.52131809865739-7.04661202563923i</v>
      </c>
      <c r="AL207" s="181" t="str">
        <f t="shared" ca="1" si="209"/>
        <v>-5.66702840687106+4.88841232203435i</v>
      </c>
      <c r="AM207" s="181" t="str">
        <f t="shared" ca="1" si="210"/>
        <v>7.34029729146659-1.46007591151592i</v>
      </c>
      <c r="AN207" s="181" t="str">
        <f t="shared" ca="1" si="211"/>
        <v>-7.10636596147999-2.34762620875202i</v>
      </c>
      <c r="AO207" s="181" t="str">
        <f t="shared" ca="1" si="212"/>
        <v>5.02601586281686+5.54535395995729i</v>
      </c>
      <c r="AP207" s="181" t="str">
        <f t="shared" ca="1" si="213"/>
        <v>-1.63977607720559-7.30225447455271i</v>
      </c>
      <c r="AQ207" s="181" t="str">
        <f t="shared" ca="1" si="214"/>
        <v>-2.17252019660118+7.16183928818992i</v>
      </c>
      <c r="AR207" s="181" t="str">
        <f t="shared" ca="1" si="215"/>
        <v>-2.17252019660118+7.16183928818992i</v>
      </c>
      <c r="AS207" s="181" t="str">
        <f t="shared" ca="1" si="216"/>
        <v>-7.2598130525924+1.81848850310079i</v>
      </c>
      <c r="AT207" s="181" t="str">
        <f t="shared" ca="1" si="217"/>
        <v>7.21299859071086+1.99610553952039i</v>
      </c>
      <c r="AU207" s="181" t="str">
        <f t="shared" ca="1" si="218"/>
        <v>-5.29205942873394-5.29205942873368i</v>
      </c>
      <c r="AV207" s="181" t="str">
        <f t="shared" ca="1" si="219"/>
        <v>1.99610553952012+7.21299859071093i</v>
      </c>
      <c r="AW207" s="181" t="str">
        <f t="shared" ca="1" si="220"/>
        <v>1.81848850310106-7.25981305259234i</v>
      </c>
      <c r="AX207" s="181" t="str">
        <f t="shared" ca="1" si="221"/>
        <v>-5.16059191957806+5.42033919917254i</v>
      </c>
      <c r="AY207" s="181" t="str">
        <f t="shared" ca="1" si="222"/>
        <v>7.16183928819-2.17252019660092i</v>
      </c>
      <c r="AZ207" s="181" t="str">
        <f t="shared" ca="1" si="223"/>
        <v>-7.30225447455281-1.63977607720513i</v>
      </c>
      <c r="BA207" s="181" t="str">
        <f t="shared" ca="1" si="224"/>
        <v>5.54535395995761+5.02601586281651i</v>
      </c>
      <c r="BB207" s="181" t="str">
        <f t="shared" ca="1" si="225"/>
        <v>-2.34762620874823-7.10636596148125i</v>
      </c>
      <c r="BC207" s="181" t="str">
        <f t="shared" ca="1" si="226"/>
        <v>-1.46007591151401+7.34029729146697i</v>
      </c>
      <c r="BD207" s="181" t="str">
        <f t="shared" ca="1" si="227"/>
        <v>4.88841232203403-5.66702840687133i</v>
      </c>
      <c r="BE207" s="181" t="str">
        <f t="shared" ca="1" si="228"/>
        <v>-7.04661202563958+2.52131809865644i</v>
      </c>
      <c r="BF207" s="181" t="str">
        <f t="shared" ca="1" si="229"/>
        <v>7.37391858776291+1.27949625069611i</v>
      </c>
      <c r="BG207" s="181" t="str">
        <f t="shared" ca="1" si="230"/>
        <v>-5.78528924777807-4.74786418445645i</v>
      </c>
      <c r="BH207" s="181" t="str">
        <f t="shared" ca="1" si="231"/>
        <v>2.69349124082013+6.98261347420334i</v>
      </c>
      <c r="BI207" s="181" t="str">
        <f t="shared" ca="1" si="232"/>
        <v>1.09814586917294-7.40309811123148i</v>
      </c>
      <c r="BJ207" s="181" t="str">
        <f t="shared" ca="1" si="233"/>
        <v>-4.60445611103418+5.90006524676302i</v>
      </c>
      <c r="BK207" s="181" t="str">
        <f t="shared" ca="1" si="234"/>
        <v>6.91440885750971-2.86404192456956i</v>
      </c>
      <c r="BL207" s="181" t="str">
        <f t="shared" ca="1" si="235"/>
        <v>-7.4278182852174-0.916134005640466i</v>
      </c>
      <c r="BM207" s="181" t="str">
        <f t="shared" ca="1" si="236"/>
        <v>6.01128726706567+4.45827448541641i</v>
      </c>
      <c r="BN207" s="181" t="str">
        <f t="shared" ca="1" si="237"/>
        <v>-3.03286741656385-6.84203925946396i</v>
      </c>
      <c r="BO207" s="181" t="str">
        <f t="shared" ca="1" si="238"/>
        <v>-0.733570297246952+7.44806421921145i</v>
      </c>
      <c r="BP207" s="181" t="str">
        <f t="shared" ca="1" si="239"/>
        <v>4.30940736195407-6.11888831269511i</v>
      </c>
      <c r="BQ207" s="181" t="str">
        <f t="shared" ca="1" si="240"/>
        <v>-6.76554827280843+3.19986602263276i</v>
      </c>
      <c r="BR207" s="181" t="str">
        <f t="shared" ca="1" si="241"/>
        <v>7.4638237178217+0.550564713528725i</v>
      </c>
      <c r="BS207" s="181" t="str">
        <f t="shared" ca="1" si="242"/>
        <v>-6.22280356880059-4.15794441264232i</v>
      </c>
      <c r="BT207" s="181" t="str">
        <f t="shared" ca="1" si="243"/>
        <v>3.36493714905344+6.68498197285683i</v>
      </c>
      <c r="BU207" s="181" t="str">
        <f t="shared" ca="1" si="244"/>
        <v>0.367227490214-7.47508728811456i</v>
      </c>
      <c r="BV207" s="181" t="str">
        <f t="shared" ca="1" si="245"/>
        <v>-4.00397687308561+6.32297044072613i</v>
      </c>
      <c r="BW207" s="181" t="str">
        <f t="shared" ca="1" si="246"/>
        <v>6.60038888972897-3.5279813631655i</v>
      </c>
      <c r="BX207" s="181" t="str">
        <f t="shared" ca="1" si="247"/>
        <v>-7.48184814533625-0.183669062798339i</v>
      </c>
      <c r="BY207" s="181" t="str">
        <f t="shared" ca="1" si="248"/>
        <v>6.41932859168522+3.84759748758539i</v>
      </c>
      <c r="BZ207" s="181" t="str">
        <f t="shared" ca="1" si="249"/>
        <v>-3.68890045322386-6.51181997913836i</v>
      </c>
      <c r="CA207" s="181" t="str">
        <f t="shared" ca="1" si="250"/>
        <v>3.6309272819679E-13+7.48410221699976i</v>
      </c>
      <c r="CB207" s="181" t="str">
        <f t="shared" ca="1" si="251"/>
        <v>3.68890045322304-6.51181997913883i</v>
      </c>
      <c r="CC207" s="181" t="str">
        <f t="shared" ca="1" si="252"/>
        <v>-6.41932859168857+3.8475974875798i</v>
      </c>
      <c r="CD207" s="181" t="str">
        <f t="shared" ca="1" si="253"/>
        <v>7.48184814533623-0.183669062799277i</v>
      </c>
      <c r="CE207" s="181" t="str">
        <f t="shared" ca="1" si="254"/>
        <v>-6.60038888972942-3.52798136316467i</v>
      </c>
      <c r="CF207" s="181" t="str">
        <f t="shared" ca="1" si="255"/>
        <v>4.0039768730864+6.32297044072563i</v>
      </c>
      <c r="CG207" s="181" t="str">
        <f t="shared" ca="1" si="256"/>
        <v>-0.367227490214938-7.47508728811451i</v>
      </c>
      <c r="CH207" s="181" t="str">
        <f t="shared" ca="1" si="257"/>
        <v>-3.36493714905926+6.68498197285391i</v>
      </c>
      <c r="CI207" s="181" t="str">
        <f t="shared" ca="1" si="258"/>
        <v>6.22280356880006-4.1579444126431i</v>
      </c>
      <c r="CJ207" s="181" t="str">
        <f t="shared" ca="1" si="259"/>
        <v>-7.46382371782164+0.550564713529662i</v>
      </c>
      <c r="CK207" s="181" t="str">
        <f t="shared" ca="1" si="260"/>
        <v>6.76554827280883+3.19986602263192i</v>
      </c>
      <c r="CL207" s="181" t="str">
        <f t="shared" ca="1" si="261"/>
        <v>-4.30940736195484-6.11888831269457i</v>
      </c>
      <c r="CM207" s="181" t="str">
        <f t="shared" ca="1" si="262"/>
        <v>0.733570297247675+7.44806421921137i</v>
      </c>
      <c r="CN207" s="181" t="str">
        <f t="shared" ca="1" si="263"/>
        <v>3.03286741656299-6.84203925946434i</v>
      </c>
      <c r="CO207" s="181" t="str">
        <f t="shared" ca="1" si="264"/>
        <v>-6.01128726706511+4.45827448541715i</v>
      </c>
      <c r="CP207" s="181" t="str">
        <f t="shared" ca="1" si="265"/>
        <v>7.42781828521729-0.916134005641393i</v>
      </c>
      <c r="CQ207" s="181" t="str">
        <f t="shared" ca="1" si="266"/>
        <v>-6.91440885750722-2.86404192457557i</v>
      </c>
      <c r="CR207" s="181" t="str">
        <f t="shared" ca="1" si="267"/>
        <v>4.60445611103483+5.90006524676251i</v>
      </c>
      <c r="CS207" s="181" t="str">
        <f t="shared" ca="1" si="268"/>
        <v>-1.09814586917376-7.40309811123136i</v>
      </c>
      <c r="CT207" s="181" t="str">
        <f t="shared" ca="1" si="269"/>
        <v>-2.69349124081916+6.98261347420371i</v>
      </c>
      <c r="CU207" s="181" t="str">
        <f t="shared" ca="1" si="270"/>
        <v>5.7852892477774-4.74786418445726i</v>
      </c>
      <c r="CV207" s="181" t="str">
        <f t="shared" ca="1" si="271"/>
        <v>-7.37391858776275+1.27949625069704i</v>
      </c>
      <c r="CW207" s="181" t="str">
        <f t="shared" ca="1" si="272"/>
        <v>7.04661202563989+2.52131809865555i</v>
      </c>
      <c r="CX207" s="181" t="str">
        <f t="shared" ca="1" si="273"/>
        <v>-4.88841232203466-5.66702840687079i</v>
      </c>
      <c r="CY207" s="181" t="str">
        <f t="shared" ca="1" si="274"/>
        <v>1.46007591151482+7.34029729146681i</v>
      </c>
      <c r="CZ207" s="181" t="str">
        <f t="shared" ca="1" si="275"/>
        <v>2.34762620875451-7.10636596147916i</v>
      </c>
      <c r="DA207" s="181" t="str">
        <f t="shared" ca="1" si="276"/>
        <v>-5.54535395995548+5.02601586281886i</v>
      </c>
      <c r="DB207" s="181" t="str">
        <f t="shared" ca="1" si="277"/>
        <v>7.30225447455244-1.63977607720678i</v>
      </c>
      <c r="DC207" s="181" t="str">
        <f t="shared" ca="1" si="278"/>
        <v>-7.16183928818984-2.17252019660145i</v>
      </c>
      <c r="DD207" s="181" t="str">
        <f t="shared" ca="1" si="279"/>
        <v>5.16059191957651+5.42033919917402i</v>
      </c>
      <c r="DE207" s="181" t="str">
        <f t="shared" ca="1" si="280"/>
        <v>-1.81848850309754-7.25981305259321i</v>
      </c>
      <c r="DF207" s="181" t="str">
        <f t="shared" ca="1" si="281"/>
        <v>-1.99610553951768+7.21299859071161i</v>
      </c>
      <c r="DG207" s="181" t="str">
        <f t="shared" ca="1" si="282"/>
        <v>5.29205942873327-5.29205942873434i</v>
      </c>
      <c r="DH207" s="181" t="str">
        <f t="shared" ca="1" si="283"/>
        <v>-7.2129985907112+1.99610553951914i</v>
      </c>
      <c r="DI207" s="181" t="str">
        <f t="shared" ca="1" si="284"/>
        <v>7.25981305259167+1.81848850310371i</v>
      </c>
      <c r="DJ207" s="181" t="str">
        <f t="shared" ca="1" si="285"/>
        <v>-5.42033919917507-5.16059191957541i</v>
      </c>
      <c r="DK207" s="181" t="str">
        <f t="shared" ca="1" si="286"/>
        <v>2.17252019660269+7.16183928818947i</v>
      </c>
      <c r="DL207" s="181" t="str">
        <f t="shared" ca="1" si="287"/>
        <v>1.63977607720529-7.30225447455277i</v>
      </c>
      <c r="DM207" s="181" t="str">
        <f t="shared" ca="1" si="288"/>
        <v>-5.0260158628179+5.54535395995635i</v>
      </c>
      <c r="DN207" s="181" t="str">
        <f t="shared" ca="1" si="289"/>
        <v>7.1063659614811-2.34762620874867i</v>
      </c>
      <c r="DO207" s="181" t="str">
        <f t="shared" ca="1" si="290"/>
        <v>-7.34029729146706-1.46007591151354i</v>
      </c>
      <c r="DP207" s="181" t="str">
        <f t="shared" ca="1" si="291"/>
        <v>5.66702840687177+4.88841232203352i</v>
      </c>
      <c r="DQ207" s="181" t="str">
        <f t="shared" ca="1" si="292"/>
        <v>-2.52131809865678-7.04661202563945i</v>
      </c>
      <c r="DR207" s="181" t="str">
        <f t="shared" ca="1" si="293"/>
        <v>-1.27949625069555+7.37391858776301i</v>
      </c>
      <c r="DS207" s="181" t="str">
        <f t="shared" ca="1" si="294"/>
        <v>4.747864184462-5.78528924777351i</v>
      </c>
      <c r="DT207" s="181" t="str">
        <f t="shared" ca="1" si="295"/>
        <v>-6.98261347420325+2.69349124082037i</v>
      </c>
      <c r="DU207" s="181" t="str">
        <f t="shared" ca="1" si="296"/>
        <v>7.40309811123155+1.09814586917247i</v>
      </c>
      <c r="DV207" s="181" t="str">
        <f t="shared" ca="1" si="297"/>
        <v>-5.90006524676344-4.60445611103364i</v>
      </c>
      <c r="DW207" s="181" t="str">
        <f t="shared" ca="1" si="298"/>
        <v>2.8640419245699+6.91440885750956i</v>
      </c>
      <c r="DX207" s="181" t="str">
        <f t="shared" ca="1" si="299"/>
        <v>0.916134005640106-7.42781828521744i</v>
      </c>
      <c r="DY207" s="181" t="str">
        <f t="shared" ca="1" si="300"/>
        <v>-4.45827448541594+6.01128726706602i</v>
      </c>
      <c r="DZ207" s="181" t="str">
        <f t="shared" ca="1" si="301"/>
        <v>6.84203925946381-3.03286741656418i</v>
      </c>
      <c r="EA207" s="181" t="str">
        <f t="shared" ca="1" si="302"/>
        <v>-7.4480642192115-0.73357029724638i</v>
      </c>
      <c r="EB207" s="181" t="str">
        <f t="shared" ca="1" si="303"/>
        <v>6.11888831269115+4.30940736195969i</v>
      </c>
      <c r="EC207" s="181" t="str">
        <f t="shared" ca="1" si="304"/>
        <v>-3.19986602263328-6.76554827280818i</v>
      </c>
      <c r="ED207" s="181" t="str">
        <f t="shared" ca="1" si="305"/>
        <v>-0.550564713528363+7.46382371782173i</v>
      </c>
      <c r="EE207" s="181" t="str">
        <f t="shared" ca="1" si="306"/>
        <v>4.15794441264184-6.2228035688009i</v>
      </c>
      <c r="EF207" s="181" t="str">
        <f t="shared" ca="1" si="307"/>
        <v>-6.68498197285667+3.36493714905376i</v>
      </c>
      <c r="EG207" s="181" t="str">
        <f t="shared" ca="1" si="308"/>
        <v>7.47508728811459+0.367227490213425i</v>
      </c>
      <c r="EH207" s="181" t="str">
        <f t="shared" ca="1" si="309"/>
        <v>-6.32297044072632-4.0039768730853i</v>
      </c>
      <c r="EI207" s="181" t="str">
        <f t="shared" ca="1" si="310"/>
        <v>3.52798136316601+6.60038888972871i</v>
      </c>
      <c r="EJ207" s="181" t="str">
        <f t="shared" ca="1" si="311"/>
        <v>0.183669062797976-7.48184814533626i</v>
      </c>
      <c r="EK207" s="181" t="str">
        <f t="shared" ca="1" si="312"/>
        <v>-3.84759748758489+6.41932859168552i</v>
      </c>
      <c r="EL207" s="181" t="str">
        <f t="shared" ca="1" si="313"/>
        <v>6.51181997913808-3.68890045322436i</v>
      </c>
      <c r="EM207" s="181" t="str">
        <f t="shared" ca="1" si="314"/>
        <v>-7.48410221699976+7.26185456393581E-13i</v>
      </c>
      <c r="EN207" s="181"/>
      <c r="EO207" s="181"/>
      <c r="EP207" s="181"/>
    </row>
    <row r="208" spans="1:146" ht="16" thickBot="1">
      <c r="A208" s="215">
        <f t="shared" si="181"/>
        <v>2.1093750000000014E-3</v>
      </c>
      <c r="B208" s="214">
        <v>108</v>
      </c>
      <c r="C208" s="188">
        <f t="shared" si="182"/>
        <v>21600</v>
      </c>
      <c r="D208" s="187">
        <f t="shared" si="315"/>
        <v>135716.80263507908</v>
      </c>
      <c r="E208" s="187" t="str">
        <f t="shared" si="316"/>
        <v>135716.802635079i</v>
      </c>
      <c r="F208" s="187" t="e">
        <f t="shared" si="320"/>
        <v>#REF!</v>
      </c>
      <c r="G208" s="187" t="str">
        <f t="shared" si="321"/>
        <v>-3.9755464783769+2.41282560818178i</v>
      </c>
      <c r="H208" s="187" t="e">
        <f t="shared" si="319"/>
        <v>#REF!</v>
      </c>
      <c r="I208" s="187" t="e">
        <f t="shared" si="317"/>
        <v>#REF!</v>
      </c>
      <c r="J208" s="213" t="str">
        <f ca="1">IMPRODUCT(1/N_FFT2,DS100)</f>
        <v>0.0381649495845588-0.0000838919774268695i</v>
      </c>
      <c r="K208" s="212" t="e">
        <f t="shared" si="318"/>
        <v>#REF!</v>
      </c>
      <c r="N208" s="204">
        <f t="shared" ca="1" si="185"/>
        <v>22.484361733406679</v>
      </c>
      <c r="O208" s="181">
        <f t="shared" ca="1" si="186"/>
        <v>7.4843617334066783</v>
      </c>
      <c r="P208" s="181" t="str">
        <f t="shared" ca="1" si="187"/>
        <v>-6.60061776276647-3.52810369835326i</v>
      </c>
      <c r="Q208" s="181" t="str">
        <f t="shared" ca="1" si="188"/>
        <v>4.15808859223177+6.22301934880764i</v>
      </c>
      <c r="R208" s="181" t="str">
        <f t="shared" ca="1" si="189"/>
        <v>-0.733595734300484-7.44832248597618i</v>
      </c>
      <c r="S208" s="181" t="str">
        <f t="shared" ca="1" si="190"/>
        <v>-2.86414123720167+6.91464861940526i</v>
      </c>
      <c r="T208" s="181" t="str">
        <f t="shared" ca="1" si="191"/>
        <v>5.7854898566716-4.74802881992434i</v>
      </c>
      <c r="U208" s="181" t="str">
        <f t="shared" ca="1" si="192"/>
        <v>-7.34055182133852+1.46012654065529i</v>
      </c>
      <c r="V208" s="181" t="str">
        <f t="shared" ca="1" si="193"/>
        <v>7.16208762990745+2.17259553023773i</v>
      </c>
      <c r="W208" s="181" t="str">
        <f t="shared" ca="1" si="194"/>
        <v>-5.29224293454494-5.29224293454499i</v>
      </c>
      <c r="X208" s="181" t="str">
        <f t="shared" ca="1" si="195"/>
        <v>2.17259553023766+7.16208762990747i</v>
      </c>
      <c r="Y208" s="181" t="str">
        <f t="shared" ca="1" si="196"/>
        <v>1.46012654065535-7.3405518213385i</v>
      </c>
      <c r="Z208" s="181" t="str">
        <f t="shared" ca="1" si="197"/>
        <v>-4.74802881992439+5.78548985667157i</v>
      </c>
      <c r="AA208" s="181" t="str">
        <f t="shared" ca="1" si="198"/>
        <v>6.914648619405-2.8641412372023i</v>
      </c>
      <c r="AB208" s="181" t="str">
        <f t="shared" ca="1" si="199"/>
        <v>-7.44832248597615-0.733595734300841i</v>
      </c>
      <c r="AC208" s="181" t="str">
        <f t="shared" ca="1" si="200"/>
        <v>6.22301934880751+4.15808859223196i</v>
      </c>
      <c r="AD208" s="181" t="str">
        <f t="shared" ca="1" si="201"/>
        <v>-3.52810369835315-6.60061776276653i</v>
      </c>
      <c r="AE208" s="181" t="str">
        <f t="shared" ca="1" si="202"/>
        <v>-7.8848180283057E-14+7.48436173340668i</v>
      </c>
      <c r="AF208" s="181" t="str">
        <f t="shared" ca="1" si="203"/>
        <v>3.52810369835324-6.60061776276648i</v>
      </c>
      <c r="AG208" s="181" t="str">
        <f t="shared" ca="1" si="204"/>
        <v>-6.2230193488076+4.15808859223183i</v>
      </c>
      <c r="AH208" s="181" t="str">
        <f t="shared" ca="1" si="205"/>
        <v>7.44832248597615-0.733595734300737i</v>
      </c>
      <c r="AI208" s="181" t="str">
        <f t="shared" ca="1" si="206"/>
        <v>-6.91464861940523-2.86414123720173i</v>
      </c>
      <c r="AJ208" s="181" t="str">
        <f t="shared" ca="1" si="207"/>
        <v>4.74802881992427+5.78548985667166i</v>
      </c>
      <c r="AK208" s="181" t="str">
        <f t="shared" ca="1" si="208"/>
        <v>-1.46012654065523-7.34055182133853i</v>
      </c>
      <c r="AL208" s="181" t="str">
        <f t="shared" ca="1" si="209"/>
        <v>-2.17259553023781+7.16208762990743i</v>
      </c>
      <c r="AM208" s="181" t="str">
        <f t="shared" ca="1" si="210"/>
        <v>5.29224293454503-5.2922429345449i</v>
      </c>
      <c r="AN208" s="181" t="str">
        <f t="shared" ca="1" si="211"/>
        <v>-7.16208762990748+2.17259553023763i</v>
      </c>
      <c r="AO208" s="181" t="str">
        <f t="shared" ca="1" si="212"/>
        <v>7.3405518213385+1.46012654065541i</v>
      </c>
      <c r="AP208" s="181" t="str">
        <f t="shared" ca="1" si="213"/>
        <v>-5.78548985667151-4.74802881992445i</v>
      </c>
      <c r="AQ208" s="181" t="str">
        <f t="shared" ca="1" si="214"/>
        <v>2.8641412372022+6.91464861940504i</v>
      </c>
      <c r="AR208" s="181" t="str">
        <f t="shared" ca="1" si="215"/>
        <v>2.8641412372022+6.91464861940504i</v>
      </c>
      <c r="AS208" s="181" t="str">
        <f t="shared" ca="1" si="216"/>
        <v>-4.15808859223198+6.2230193488075i</v>
      </c>
      <c r="AT208" s="181" t="str">
        <f t="shared" ca="1" si="217"/>
        <v>6.60061776276657-3.52810369835308i</v>
      </c>
      <c r="AU208" s="181" t="str">
        <f t="shared" ca="1" si="218"/>
        <v>-7.48436173340668-1.57696360566114E-13i</v>
      </c>
      <c r="AV208" s="181" t="str">
        <f t="shared" ca="1" si="219"/>
        <v>6.60061776276642+3.52810369835336i</v>
      </c>
      <c r="AW208" s="181" t="str">
        <f t="shared" ca="1" si="220"/>
        <v>-4.15808859223181-6.22301934880761i</v>
      </c>
      <c r="AX208" s="181" t="str">
        <f t="shared" ca="1" si="221"/>
        <v>0.733595734300659+7.44832248597616i</v>
      </c>
      <c r="AY208" s="181" t="str">
        <f t="shared" ca="1" si="222"/>
        <v>2.86414123720181-6.9146486194052i</v>
      </c>
      <c r="AZ208" s="181" t="str">
        <f t="shared" ca="1" si="223"/>
        <v>-5.78548985667124+4.74802881992479i</v>
      </c>
      <c r="BA208" s="181" t="str">
        <f t="shared" ca="1" si="224"/>
        <v>7.3405518213381-1.4601265406574i</v>
      </c>
      <c r="BB208" s="181" t="str">
        <f t="shared" ca="1" si="225"/>
        <v>-7.1620876299072-2.17259553023855i</v>
      </c>
      <c r="BC208" s="181" t="str">
        <f t="shared" ca="1" si="226"/>
        <v>5.29224293454748+5.29224293454245i</v>
      </c>
      <c r="BD208" s="181" t="str">
        <f t="shared" ca="1" si="227"/>
        <v>-2.17259553023822-7.1620876299073i</v>
      </c>
      <c r="BE208" s="181" t="str">
        <f t="shared" ca="1" si="228"/>
        <v>-1.46012654065773+7.34055182133803i</v>
      </c>
      <c r="BF208" s="181" t="str">
        <f t="shared" ca="1" si="229"/>
        <v>4.74802881992275-5.78548985667291i</v>
      </c>
      <c r="BG208" s="181" t="str">
        <f t="shared" ca="1" si="230"/>
        <v>-6.91464861940534+2.86414123720149i</v>
      </c>
      <c r="BH208" s="181" t="str">
        <f t="shared" ca="1" si="231"/>
        <v>7.44832248597584+0.733595734303962i</v>
      </c>
      <c r="BI208" s="181" t="str">
        <f t="shared" ca="1" si="232"/>
        <v>-6.22301934880825-4.15808859223085i</v>
      </c>
      <c r="BJ208" s="181" t="str">
        <f t="shared" ca="1" si="233"/>
        <v>3.52810369835174+6.60061776276728i</v>
      </c>
      <c r="BK208" s="181" t="str">
        <f t="shared" ca="1" si="234"/>
        <v>-2.79469201019044E-12-7.48436173340668i</v>
      </c>
      <c r="BL208" s="181" t="str">
        <f t="shared" ca="1" si="235"/>
        <v>-3.52810369835338+6.60061776276641i</v>
      </c>
      <c r="BM208" s="181" t="str">
        <f t="shared" ca="1" si="236"/>
        <v>6.22301934880928-4.15808859222931i</v>
      </c>
      <c r="BN208" s="181" t="str">
        <f t="shared" ca="1" si="237"/>
        <v>-7.44832248597603+0.733595734302009i</v>
      </c>
      <c r="BO208" s="181" t="str">
        <f t="shared" ca="1" si="238"/>
        <v>6.91464861940463+2.86414123720321i</v>
      </c>
      <c r="BP208" s="181" t="str">
        <f t="shared" ca="1" si="239"/>
        <v>-4.74802881992716-5.78548985666931i</v>
      </c>
      <c r="BQ208" s="181" t="str">
        <f t="shared" ca="1" si="240"/>
        <v>1.4601265406558+7.34055182133841i</v>
      </c>
      <c r="BR208" s="181" t="str">
        <f t="shared" ca="1" si="241"/>
        <v>2.17259553023999-7.16208762990676i</v>
      </c>
      <c r="BS208" s="181" t="str">
        <f t="shared" ca="1" si="242"/>
        <v>-5.2922429345436+5.29224293454633i</v>
      </c>
      <c r="BT208" s="181" t="str">
        <f t="shared" ca="1" si="243"/>
        <v>7.16208762990774-2.17259553023676i</v>
      </c>
      <c r="BU208" s="181" t="str">
        <f t="shared" ca="1" si="244"/>
        <v>-7.34055182133772-1.46012654065932i</v>
      </c>
      <c r="BV208" s="181" t="str">
        <f t="shared" ca="1" si="245"/>
        <v>5.78548985667189+4.748028819924i</v>
      </c>
      <c r="BW208" s="181" t="str">
        <f t="shared" ca="1" si="246"/>
        <v>-2.86414123720009-6.91464861940591i</v>
      </c>
      <c r="BX208" s="181" t="str">
        <f t="shared" ca="1" si="247"/>
        <v>-0.733595734298166+7.44832248597641i</v>
      </c>
      <c r="BY208" s="181" t="str">
        <f t="shared" ca="1" si="248"/>
        <v>4.15808859223212-6.22301934880741i</v>
      </c>
      <c r="BZ208" s="181" t="str">
        <f t="shared" ca="1" si="249"/>
        <v>-6.600617762768+3.5281036983504i</v>
      </c>
      <c r="CA208" s="181" t="str">
        <f t="shared" ca="1" si="250"/>
        <v>7.48436173340668-1.17363576008021E-12i</v>
      </c>
      <c r="CB208" s="181" t="str">
        <f t="shared" ca="1" si="251"/>
        <v>-6.60061776276569-3.52810369835472i</v>
      </c>
      <c r="CC208" s="181" t="str">
        <f t="shared" ca="1" si="252"/>
        <v>4.15808859223424+6.22301934880598i</v>
      </c>
      <c r="CD208" s="181" t="str">
        <f t="shared" ca="1" si="253"/>
        <v>-0.733595734300502-7.44832248597618i</v>
      </c>
      <c r="CE208" s="181" t="str">
        <f t="shared" ca="1" si="254"/>
        <v>-2.86414123720461+6.91464861940405i</v>
      </c>
      <c r="CF208" s="181" t="str">
        <f t="shared" ca="1" si="255"/>
        <v>5.7854898566704-4.74802881992582i</v>
      </c>
      <c r="CG208" s="181" t="str">
        <f t="shared" ca="1" si="256"/>
        <v>-7.34055182133871+1.46012654065432i</v>
      </c>
      <c r="CH208" s="181" t="str">
        <f t="shared" ca="1" si="257"/>
        <v>7.16208762990848+2.17259553023432i</v>
      </c>
      <c r="CI208" s="181" t="str">
        <f t="shared" ca="1" si="258"/>
        <v>-5.29224293454526-5.29224293454467i</v>
      </c>
      <c r="CJ208" s="181" t="str">
        <f t="shared" ca="1" si="259"/>
        <v>2.17259553023532+7.16208762990818i</v>
      </c>
      <c r="CK208" s="181" t="str">
        <f t="shared" ca="1" si="260"/>
        <v>1.4601265406535-7.34055182133887i</v>
      </c>
      <c r="CL208" s="181" t="str">
        <f t="shared" ca="1" si="261"/>
        <v>-4.74802881992517+5.78548985667092i</v>
      </c>
      <c r="CM208" s="181" t="str">
        <f t="shared" ca="1" si="262"/>
        <v>6.9146486194065-2.86414123719869i</v>
      </c>
      <c r="CN208" s="181" t="str">
        <f t="shared" ca="1" si="263"/>
        <v>-7.44832248597626-0.733595734299673i</v>
      </c>
      <c r="CO208" s="181" t="str">
        <f t="shared" ca="1" si="264"/>
        <v>6.22301934880657+4.15808859223337i</v>
      </c>
      <c r="CP208" s="181" t="str">
        <f t="shared" ca="1" si="265"/>
        <v>-3.52810369835564-6.6006177627652i</v>
      </c>
      <c r="CQ208" s="181" t="str">
        <f t="shared" ca="1" si="266"/>
        <v>-3.41061312800555E-13+7.48436173340668i</v>
      </c>
      <c r="CR208" s="181" t="str">
        <f t="shared" ca="1" si="267"/>
        <v>3.52810369835605-6.60061776276498i</v>
      </c>
      <c r="CS208" s="181" t="str">
        <f t="shared" ca="1" si="268"/>
        <v>-6.22301934880694+4.1580885922328i</v>
      </c>
      <c r="CT208" s="181" t="str">
        <f t="shared" ca="1" si="269"/>
        <v>7.44832248597633-0.733595734298994i</v>
      </c>
      <c r="CU208" s="181" t="str">
        <f t="shared" ca="1" si="270"/>
        <v>-6.91464861940632-2.86414123719913i</v>
      </c>
      <c r="CV208" s="181" t="str">
        <f t="shared" ca="1" si="271"/>
        <v>4.74802881992465+5.78548985667136i</v>
      </c>
      <c r="CW208" s="181" t="str">
        <f t="shared" ca="1" si="272"/>
        <v>-1.46012654065283-7.34055182133901i</v>
      </c>
      <c r="CX208" s="181" t="str">
        <f t="shared" ca="1" si="273"/>
        <v>-2.17259553023597+7.16208762990798i</v>
      </c>
      <c r="CY208" s="181" t="str">
        <f t="shared" ca="1" si="274"/>
        <v>5.29224293454574-5.29224293454419i</v>
      </c>
      <c r="CZ208" s="181" t="str">
        <f t="shared" ca="1" si="275"/>
        <v>-7.16208762990646+2.17259553024099i</v>
      </c>
      <c r="DA208" s="181" t="str">
        <f t="shared" ca="1" si="276"/>
        <v>7.34055182133858+1.46012654065499i</v>
      </c>
      <c r="DB208" s="181" t="str">
        <f t="shared" ca="1" si="277"/>
        <v>-5.78548985666997-4.74802881992635i</v>
      </c>
      <c r="DC208" s="181" t="str">
        <f t="shared" ca="1" si="278"/>
        <v>2.86414123720398+6.9146486194043i</v>
      </c>
      <c r="DD208" s="181" t="str">
        <f t="shared" ca="1" si="279"/>
        <v>0.73359573430118-7.44832248597611i</v>
      </c>
      <c r="DE208" s="181" t="str">
        <f t="shared" ca="1" si="280"/>
        <v>-4.15808859223463+6.22301934880572i</v>
      </c>
      <c r="DF208" s="181" t="str">
        <f t="shared" ca="1" si="281"/>
        <v>6.60061776276601-3.52810369835412i</v>
      </c>
      <c r="DG208" s="181" t="str">
        <f t="shared" ca="1" si="282"/>
        <v>-7.48436173340668-1.85575838568132E-12i</v>
      </c>
      <c r="DH208" s="181" t="str">
        <f t="shared" ca="1" si="283"/>
        <v>6.60061776276777+3.52810369835082i</v>
      </c>
      <c r="DI208" s="181" t="str">
        <f t="shared" ca="1" si="284"/>
        <v>-4.15808859223155-6.22301934880779i</v>
      </c>
      <c r="DJ208" s="181" t="str">
        <f t="shared" ca="1" si="285"/>
        <v>0.733595734297275+7.4483224859765i</v>
      </c>
      <c r="DK208" s="181" t="str">
        <f t="shared" ca="1" si="286"/>
        <v>2.86414123720072-6.91464861940565i</v>
      </c>
      <c r="DL208" s="181" t="str">
        <f t="shared" ca="1" si="287"/>
        <v>-5.78548985667246+4.74802881992331i</v>
      </c>
      <c r="DM208" s="181" t="str">
        <f t="shared" ca="1" si="288"/>
        <v>7.34055182133789-1.46012654065844i</v>
      </c>
      <c r="DN208" s="181" t="str">
        <f t="shared" ca="1" si="289"/>
        <v>-7.1620876299076-2.17259553023721i</v>
      </c>
      <c r="DO208" s="181" t="str">
        <f t="shared" ca="1" si="290"/>
        <v>5.29224293454312+5.29224293454681i</v>
      </c>
      <c r="DP208" s="181" t="str">
        <f t="shared" ca="1" si="291"/>
        <v>-2.17259553023954-7.16208762990689i</v>
      </c>
      <c r="DQ208" s="181" t="str">
        <f t="shared" ca="1" si="292"/>
        <v>-1.46012654065648+7.34055182133829i</v>
      </c>
      <c r="DR208" s="181" t="str">
        <f t="shared" ca="1" si="293"/>
        <v>4.74802881992768-5.78548985666887i</v>
      </c>
      <c r="DS208" s="181" t="str">
        <f t="shared" ca="1" si="294"/>
        <v>-6.91464861940489+2.86414123720258i</v>
      </c>
      <c r="DT208" s="181" t="str">
        <f t="shared" ca="1" si="295"/>
        <v>7.44832248597594+0.7335957343029i</v>
      </c>
      <c r="DU208" s="181" t="str">
        <f t="shared" ca="1" si="296"/>
        <v>-6.2230193488089-4.15808859222988i</v>
      </c>
      <c r="DV208" s="181" t="str">
        <f t="shared" ca="1" si="297"/>
        <v>3.52810369835296+6.60061776276663i</v>
      </c>
      <c r="DW208" s="181" t="str">
        <f t="shared" ca="1" si="298"/>
        <v>3.37045545856208E-12-7.48436173340668i</v>
      </c>
      <c r="DX208" s="181" t="str">
        <f t="shared" ca="1" si="299"/>
        <v>-3.52810369835216+6.60061776276706i</v>
      </c>
      <c r="DY208" s="181" t="str">
        <f t="shared" ca="1" si="300"/>
        <v>6.22301934880863-4.15808859223029i</v>
      </c>
      <c r="DZ208" s="181" t="str">
        <f t="shared" ca="1" si="301"/>
        <v>-7.44832248597589+0.733595734303388i</v>
      </c>
      <c r="EA208" s="181" t="str">
        <f t="shared" ca="1" si="302"/>
        <v>6.91464861940508+2.86414123720212i</v>
      </c>
      <c r="EB208" s="181" t="str">
        <f t="shared" ca="1" si="303"/>
        <v>-4.74802881992214-5.78548985667341i</v>
      </c>
      <c r="EC208" s="181" t="str">
        <f t="shared" ca="1" si="304"/>
        <v>1.46012654065695+7.34055182133819i</v>
      </c>
      <c r="ED208" s="181" t="str">
        <f t="shared" ca="1" si="305"/>
        <v>2.17259553023907-7.16208762990704i</v>
      </c>
      <c r="EE208" s="181" t="str">
        <f t="shared" ca="1" si="306"/>
        <v>-5.29224293454277+5.29224293454716i</v>
      </c>
      <c r="EF208" s="181" t="str">
        <f t="shared" ca="1" si="307"/>
        <v>7.16208762990733-2.1725955302381i</v>
      </c>
      <c r="EG208" s="181" t="str">
        <f t="shared" ca="1" si="308"/>
        <v>-7.34055182133799-1.46012654065796i</v>
      </c>
      <c r="EH208" s="181" t="str">
        <f t="shared" ca="1" si="309"/>
        <v>5.78548985667276+4.74802881992293i</v>
      </c>
      <c r="EI208" s="181" t="str">
        <f t="shared" ca="1" si="310"/>
        <v>-2.86414123720118-6.91464861940546i</v>
      </c>
      <c r="EJ208" s="181" t="str">
        <f t="shared" ca="1" si="311"/>
        <v>-0.733595734304407+7.44832248597579i</v>
      </c>
      <c r="EK208" s="181" t="str">
        <f t="shared" ca="1" si="312"/>
        <v>4.15808859223113-6.22301934880806i</v>
      </c>
      <c r="EL208" s="181" t="str">
        <f t="shared" ca="1" si="313"/>
        <v>-6.60061776276754+3.52810369835126i</v>
      </c>
      <c r="EM208" s="181" t="str">
        <f t="shared" ca="1" si="314"/>
        <v>7.48436173340668-2.34727152016042E-12i</v>
      </c>
      <c r="EN208" s="181"/>
      <c r="EO208" s="181"/>
      <c r="EP208" s="181"/>
    </row>
    <row r="209" spans="1:146" ht="16" thickBot="1">
      <c r="A209" s="215">
        <f t="shared" si="181"/>
        <v>2.1289062500000015E-3</v>
      </c>
      <c r="B209" s="214">
        <v>109</v>
      </c>
      <c r="C209" s="188">
        <f t="shared" si="182"/>
        <v>21800</v>
      </c>
      <c r="D209" s="187">
        <f t="shared" si="315"/>
        <v>136973.43969651498</v>
      </c>
      <c r="E209" s="187" t="str">
        <f t="shared" si="316"/>
        <v>136973.439696515i</v>
      </c>
      <c r="F209" s="187" t="e">
        <f t="shared" si="320"/>
        <v>#REF!</v>
      </c>
      <c r="G209" s="187" t="str">
        <f t="shared" si="321"/>
        <v>-3.94698013381356+2.43032957329563i</v>
      </c>
      <c r="H209" s="187" t="e">
        <f t="shared" si="319"/>
        <v>#REF!</v>
      </c>
      <c r="I209" s="187" t="e">
        <f t="shared" si="317"/>
        <v>#REF!</v>
      </c>
      <c r="J209" s="213" t="str">
        <f ca="1">IMPRODUCT(1/N_FFT2,DT100)</f>
        <v>0.0177795666161229-0.00446104862879949i</v>
      </c>
      <c r="K209" s="212" t="e">
        <f t="shared" si="318"/>
        <v>#REF!</v>
      </c>
      <c r="N209" s="204">
        <f t="shared" ca="1" si="185"/>
        <v>22.484602432428243</v>
      </c>
      <c r="O209" s="181">
        <f t="shared" ca="1" si="186"/>
        <v>7.4846024324282423</v>
      </c>
      <c r="P209" s="181" t="str">
        <f t="shared" ca="1" si="187"/>
        <v>-6.68542877743198-3.36516205158015i</v>
      </c>
      <c r="Q209" s="181" t="str">
        <f t="shared" ca="1" si="188"/>
        <v>4.4585724633999+6.01168904386471i</v>
      </c>
      <c r="R209" s="181" t="str">
        <f t="shared" ca="1" si="189"/>
        <v>-1.27958176846784-7.37441143884144i</v>
      </c>
      <c r="S209" s="181" t="str">
        <f t="shared" ca="1" si="190"/>
        <v>-2.17266540147563+7.16231796450992i</v>
      </c>
      <c r="T209" s="181" t="str">
        <f t="shared" ca="1" si="191"/>
        <v>5.1609368383969-5.42070147873765i</v>
      </c>
      <c r="U209" s="181" t="str">
        <f t="shared" ca="1" si="192"/>
        <v>-7.04708300050734+2.52148661615945i</v>
      </c>
      <c r="V209" s="181" t="str">
        <f t="shared" ca="1" si="193"/>
        <v>7.42831473879275+0.916195237351288i</v>
      </c>
      <c r="W209" s="181" t="str">
        <f t="shared" ca="1" si="194"/>
        <v>-6.22321948272994-4.15822231744304i</v>
      </c>
      <c r="X209" s="181" t="str">
        <f t="shared" ca="1" si="195"/>
        <v>3.68914700850237+6.51225521007652i</v>
      </c>
      <c r="Y209" s="181" t="str">
        <f t="shared" ca="1" si="196"/>
        <v>-0.367252034624714-7.47558690101151i</v>
      </c>
      <c r="Z209" s="181" t="str">
        <f t="shared" ca="1" si="197"/>
        <v>-3.03307012452243+6.84249656128816i</v>
      </c>
      <c r="AA209" s="181" t="str">
        <f t="shared" ca="1" si="198"/>
        <v>5.7856759195312-4.74818151776736i</v>
      </c>
      <c r="AB209" s="181" t="str">
        <f t="shared" ca="1" si="199"/>
        <v>-7.30274253581172+1.63988567502644i</v>
      </c>
      <c r="AC209" s="181" t="str">
        <f t="shared" ca="1" si="200"/>
        <v>7.26029827719128+1.81861004553592i</v>
      </c>
      <c r="AD209" s="181" t="str">
        <f t="shared" ca="1" si="201"/>
        <v>-5.66740717441875-4.88873904916776i</v>
      </c>
      <c r="AE209" s="181" t="str">
        <f t="shared" ca="1" si="202"/>
        <v>2.86423334872951+6.91487099630474i</v>
      </c>
      <c r="AF209" s="181" t="str">
        <f t="shared" ca="1" si="203"/>
        <v>0.550601511658545-7.4643225778948i</v>
      </c>
      <c r="AG209" s="181" t="str">
        <f t="shared" ca="1" si="204"/>
        <v>-3.84785464970692+6.41975764077115i</v>
      </c>
      <c r="AH209" s="181" t="str">
        <f t="shared" ca="1" si="205"/>
        <v>6.32339304951366-4.00424448715025i</v>
      </c>
      <c r="AI209" s="181" t="str">
        <f t="shared" ca="1" si="206"/>
        <v>-7.44856202596614+0.733619326930536i</v>
      </c>
      <c r="AJ209" s="181" t="str">
        <f t="shared" ca="1" si="207"/>
        <v>6.98308017159645+2.69367126586881i</v>
      </c>
      <c r="AK209" s="181" t="str">
        <f t="shared" ca="1" si="208"/>
        <v>-5.02635178696707-5.54572459514207i</v>
      </c>
      <c r="AL209" s="181" t="str">
        <f t="shared" ca="1" si="209"/>
        <v>1.99623895335598+7.21348068636875i</v>
      </c>
      <c r="AM209" s="181" t="str">
        <f t="shared" ca="1" si="210"/>
        <v>1.46017349870512-7.34078789539583i</v>
      </c>
      <c r="AN209" s="181" t="str">
        <f t="shared" ca="1" si="211"/>
        <v>-4.60476385936622+5.9004595898104i</v>
      </c>
      <c r="AO209" s="181" t="str">
        <f t="shared" ca="1" si="212"/>
        <v>6.76600046220088-3.20007989228524i</v>
      </c>
      <c r="AP209" s="181" t="str">
        <f t="shared" ca="1" si="213"/>
        <v>-7.48234821010926-0.183681338697221i</v>
      </c>
      <c r="AQ209" s="181" t="str">
        <f t="shared" ca="1" si="214"/>
        <v>6.6008300403518+3.52821716308677i</v>
      </c>
      <c r="AR209" s="181" t="str">
        <f t="shared" ca="1" si="215"/>
        <v>6.6008300403518+3.52821716308677i</v>
      </c>
      <c r="AS209" s="181" t="str">
        <f t="shared" ca="1" si="216"/>
        <v>1.09821926601961+7.40359291258333i</v>
      </c>
      <c r="AT209" s="181" t="str">
        <f t="shared" ca="1" si="217"/>
        <v>2.34778311719792-7.10684093012579i</v>
      </c>
      <c r="AU209" s="181" t="str">
        <f t="shared" ca="1" si="218"/>
        <v>-5.29241313445516+5.29241313445551i</v>
      </c>
      <c r="AV209" s="181" t="str">
        <f t="shared" ca="1" si="219"/>
        <v>7.10684093012587-2.34778311719768i</v>
      </c>
      <c r="AW209" s="181" t="str">
        <f t="shared" ca="1" si="220"/>
        <v>-7.40359291258329-1.09821926601986i</v>
      </c>
      <c r="AX209" s="181" t="str">
        <f t="shared" ca="1" si="221"/>
        <v>6.11929728123053+4.3096953900984i</v>
      </c>
      <c r="AY209" s="181" t="str">
        <f t="shared" ca="1" si="222"/>
        <v>-3.52821716308665-6.60083004035187i</v>
      </c>
      <c r="AZ209" s="181" t="str">
        <f t="shared" ca="1" si="223"/>
        <v>0.183681338697716+7.48234821010924i</v>
      </c>
      <c r="BA209" s="181" t="str">
        <f t="shared" ca="1" si="224"/>
        <v>3.20007989228681-6.76600046220014i</v>
      </c>
      <c r="BB209" s="181" t="str">
        <f t="shared" ca="1" si="225"/>
        <v>-5.90045958980918+4.60476385936779i</v>
      </c>
      <c r="BC209" s="181" t="str">
        <f t="shared" ca="1" si="226"/>
        <v>7.34078789539632-1.46017349870269i</v>
      </c>
      <c r="BD209" s="181" t="str">
        <f t="shared" ca="1" si="227"/>
        <v>-7.21348068636888-1.9962389533555i</v>
      </c>
      <c r="BE209" s="181" t="str">
        <f t="shared" ca="1" si="228"/>
        <v>5.5457245951399+5.02635178696947i</v>
      </c>
      <c r="BF209" s="181" t="str">
        <f t="shared" ca="1" si="229"/>
        <v>-2.69367126586853-6.98308017159656i</v>
      </c>
      <c r="BG209" s="181" t="str">
        <f t="shared" ca="1" si="230"/>
        <v>-0.733619326927027+7.44856202596648i</v>
      </c>
      <c r="BH209" s="181" t="str">
        <f t="shared" ca="1" si="231"/>
        <v>4.00424448715104-6.32339304951315i</v>
      </c>
      <c r="BI209" s="181" t="str">
        <f t="shared" ca="1" si="232"/>
        <v>-6.4197576407701+3.84785464970867i</v>
      </c>
      <c r="BJ209" s="181" t="str">
        <f t="shared" ca="1" si="233"/>
        <v>7.46432257789493-0.550601511656811i</v>
      </c>
      <c r="BK209" s="181" t="str">
        <f t="shared" ca="1" si="234"/>
        <v>-6.91487099630521-2.86423334872836i</v>
      </c>
      <c r="BL209" s="181" t="str">
        <f t="shared" ca="1" si="235"/>
        <v>4.88873904916587+5.66740717442037i</v>
      </c>
      <c r="BM209" s="181" t="str">
        <f t="shared" ca="1" si="236"/>
        <v>-1.8186100455364-7.26029827719116i</v>
      </c>
      <c r="BN209" s="181" t="str">
        <f t="shared" ca="1" si="237"/>
        <v>-1.63988567502964+7.30274253581101i</v>
      </c>
      <c r="BO209" s="181" t="str">
        <f t="shared" ca="1" si="238"/>
        <v>4.7481815177676-5.78567591953101i</v>
      </c>
      <c r="BP209" s="181" t="str">
        <f t="shared" ca="1" si="239"/>
        <v>-6.84249656128707+3.03307012452488i</v>
      </c>
      <c r="BQ209" s="181" t="str">
        <f t="shared" ca="1" si="240"/>
        <v>7.47558690101145+0.367252034625786i</v>
      </c>
      <c r="BR209" s="181" t="str">
        <f t="shared" ca="1" si="241"/>
        <v>-6.51225521007756-3.68914700850053i</v>
      </c>
      <c r="BS209" s="181" t="str">
        <f t="shared" ca="1" si="242"/>
        <v>4.15822231744167+6.22321948273084i</v>
      </c>
      <c r="BT209" s="181" t="str">
        <f t="shared" ca="1" si="243"/>
        <v>-0.91619523735262-7.42831473879258i</v>
      </c>
      <c r="BU209" s="181" t="str">
        <f t="shared" ca="1" si="244"/>
        <v>-2.52148661616242+7.04708300050628i</v>
      </c>
      <c r="BV209" s="181" t="str">
        <f t="shared" ca="1" si="245"/>
        <v>5.42070147873727-5.16093683839731i</v>
      </c>
      <c r="BW209" s="181" t="str">
        <f t="shared" ca="1" si="246"/>
        <v>-7.16231796451105+2.17266540147188i</v>
      </c>
      <c r="BX209" s="181" t="str">
        <f t="shared" ca="1" si="247"/>
        <v>7.37441143884136+1.27958176846826i</v>
      </c>
      <c r="BY209" s="181" t="str">
        <f t="shared" ca="1" si="248"/>
        <v>-6.01168904386643-4.45857246339756i</v>
      </c>
      <c r="BZ209" s="181" t="str">
        <f t="shared" ca="1" si="249"/>
        <v>3.36516205157902+6.68542877743255i</v>
      </c>
      <c r="CA209" s="181" t="str">
        <f t="shared" ca="1" si="250"/>
        <v>-1.98423001277434E-12-7.48460243242824i</v>
      </c>
      <c r="CB209" s="181" t="str">
        <f t="shared" ca="1" si="251"/>
        <v>-3.36516205158211+6.68542877743099i</v>
      </c>
      <c r="CC209" s="181" t="str">
        <f t="shared" ca="1" si="252"/>
        <v>6.01168904386407-4.45857246340075i</v>
      </c>
      <c r="CD209" s="181" t="str">
        <f t="shared" ca="1" si="253"/>
        <v>-7.37441143884196+1.27958176846484i</v>
      </c>
      <c r="CE209" s="181" t="str">
        <f t="shared" ca="1" si="254"/>
        <v>7.16231796451004+2.17266540147521i</v>
      </c>
      <c r="CF209" s="181" t="str">
        <f t="shared" ca="1" si="255"/>
        <v>-5.42070147874-5.16093683839443i</v>
      </c>
      <c r="CG209" s="181" t="str">
        <f t="shared" ca="1" si="256"/>
        <v>2.52148661615915+7.04708300050745i</v>
      </c>
      <c r="CH209" s="181" t="str">
        <f t="shared" ca="1" si="257"/>
        <v>0.916195237348474-7.4283147387931i</v>
      </c>
      <c r="CI209" s="181" t="str">
        <f t="shared" ca="1" si="258"/>
        <v>-4.15822231744439+6.22321948272903i</v>
      </c>
      <c r="CJ209" s="181" t="str">
        <f t="shared" ca="1" si="259"/>
        <v>6.5122552100755-3.68914700850417i</v>
      </c>
      <c r="CK209" s="181" t="str">
        <f t="shared" ca="1" si="260"/>
        <v>-7.47558690101162+0.367252034622313i</v>
      </c>
      <c r="CL209" s="181" t="str">
        <f t="shared" ca="1" si="261"/>
        <v>6.84249656128868+3.03307012452125i</v>
      </c>
      <c r="CM209" s="181" t="str">
        <f t="shared" ca="1" si="262"/>
        <v>-4.74818151776491-5.78567591953321i</v>
      </c>
      <c r="CN209" s="181" t="str">
        <f t="shared" ca="1" si="263"/>
        <v>1.63988567502625+7.30274253581177i</v>
      </c>
      <c r="CO209" s="181" t="str">
        <f t="shared" ca="1" si="264"/>
        <v>1.81861004553254-7.26029827719212i</v>
      </c>
      <c r="CP209" s="181" t="str">
        <f t="shared" ca="1" si="265"/>
        <v>-4.88873904916851+5.6674071744181i</v>
      </c>
      <c r="CQ209" s="181" t="str">
        <f t="shared" ca="1" si="266"/>
        <v>6.9148709963037-2.86423334873203i</v>
      </c>
      <c r="CR209" s="181" t="str">
        <f t="shared" ca="1" si="267"/>
        <v>-7.46432257789468-0.550601511660278i</v>
      </c>
      <c r="CS209" s="181" t="str">
        <f t="shared" ca="1" si="268"/>
        <v>6.41975764077215+3.84785464970526i</v>
      </c>
      <c r="CT209" s="181" t="str">
        <f t="shared" ca="1" si="269"/>
        <v>-4.0042444871481-6.32339304951501i</v>
      </c>
      <c r="CU209" s="181" t="str">
        <f t="shared" ca="1" si="270"/>
        <v>0.733619326930976+7.44856202596609i</v>
      </c>
      <c r="CV209" s="181" t="str">
        <f t="shared" ca="1" si="271"/>
        <v>2.69367126587187-6.98308017159527i</v>
      </c>
      <c r="CW209" s="181" t="str">
        <f t="shared" ca="1" si="272"/>
        <v>-5.54572459514231+5.02635178696681i</v>
      </c>
      <c r="CX209" s="181" t="str">
        <f t="shared" ca="1" si="273"/>
        <v>7.2134806863678-1.99623895335943i</v>
      </c>
      <c r="CY209" s="181" t="str">
        <f t="shared" ca="1" si="274"/>
        <v>-7.34078789539566-1.460173498706i</v>
      </c>
      <c r="CZ209" s="181" t="str">
        <f t="shared" ca="1" si="275"/>
        <v>5.90045958981168+4.60476385936457i</v>
      </c>
      <c r="DA209" s="181" t="str">
        <f t="shared" ca="1" si="276"/>
        <v>-3.20007989228376-6.76600046220157i</v>
      </c>
      <c r="DB209" s="181" t="str">
        <f t="shared" ca="1" si="277"/>
        <v>-0.183681338695875+7.48234821010929i</v>
      </c>
      <c r="DC209" s="181" t="str">
        <f t="shared" ca="1" si="278"/>
        <v>3.52821716308896-6.60083004035062i</v>
      </c>
      <c r="DD209" s="181" t="str">
        <f t="shared" ca="1" si="279"/>
        <v>-6.11929728123039+4.3096953900986i</v>
      </c>
      <c r="DE209" s="181" t="str">
        <f t="shared" ca="1" si="280"/>
        <v>7.4035929125838-1.09821926601641i</v>
      </c>
      <c r="DF209" s="181" t="str">
        <f t="shared" ca="1" si="281"/>
        <v>-7.10684093012571-2.34778311719815i</v>
      </c>
      <c r="DG209" s="181" t="str">
        <f t="shared" ca="1" si="282"/>
        <v>5.29241313445744+5.29241313445323i</v>
      </c>
      <c r="DH209" s="181" t="str">
        <f t="shared" ca="1" si="283"/>
        <v>-2.34778311719673-7.10684093012618i</v>
      </c>
      <c r="DI209" s="181" t="str">
        <f t="shared" ca="1" si="284"/>
        <v>-1.09821926601768+7.40359291258362i</v>
      </c>
      <c r="DJ209" s="181" t="str">
        <f t="shared" ca="1" si="285"/>
        <v>4.30969539009964-6.11929728122965i</v>
      </c>
      <c r="DK209" s="181" t="str">
        <f t="shared" ca="1" si="286"/>
        <v>-6.60083004035133+3.52821716308764i</v>
      </c>
      <c r="DL209" s="181" t="str">
        <f t="shared" ca="1" si="287"/>
        <v>7.48234821010932-0.183681338694383i</v>
      </c>
      <c r="DM209" s="181" t="str">
        <f t="shared" ca="1" si="288"/>
        <v>-6.76600046220103-3.20007989228492i</v>
      </c>
      <c r="DN209" s="181" t="str">
        <f t="shared" ca="1" si="289"/>
        <v>4.60476385936357+5.90045958981247i</v>
      </c>
      <c r="DO209" s="181" t="str">
        <f t="shared" ca="1" si="290"/>
        <v>-1.46017349870453-7.34078789539595i</v>
      </c>
      <c r="DP209" s="181" t="str">
        <f t="shared" ca="1" si="291"/>
        <v>-1.99623895335349+7.21348068636944i</v>
      </c>
      <c r="DQ209" s="181" t="str">
        <f t="shared" ca="1" si="292"/>
        <v>5.02635178696792-5.54572459514131i</v>
      </c>
      <c r="DR209" s="181" t="str">
        <f t="shared" ca="1" si="293"/>
        <v>-6.98308017159589+2.69367126587028i</v>
      </c>
      <c r="DS209" s="181" t="str">
        <f t="shared" ca="1" si="294"/>
        <v>7.44856202596593+0.733619326932674i</v>
      </c>
      <c r="DT209" s="181" t="str">
        <f t="shared" ca="1" si="295"/>
        <v>-6.32339304951421-4.00424448714937i</v>
      </c>
      <c r="DU209" s="181" t="str">
        <f t="shared" ca="1" si="296"/>
        <v>3.84785464970398+6.41975764077292i</v>
      </c>
      <c r="DV209" s="181" t="str">
        <f t="shared" ca="1" si="297"/>
        <v>-0.550601511659002-7.46432257789477i</v>
      </c>
      <c r="DW209" s="181" t="str">
        <f t="shared" ca="1" si="298"/>
        <v>-2.86423334872653+6.91487099630597i</v>
      </c>
      <c r="DX209" s="181" t="str">
        <f t="shared" ca="1" si="299"/>
        <v>5.66740717441908-4.88873904916738i</v>
      </c>
      <c r="DY209" s="181" t="str">
        <f t="shared" ca="1" si="300"/>
        <v>-7.26029827719062+1.81861004553852i</v>
      </c>
      <c r="DZ209" s="181" t="str">
        <f t="shared" ca="1" si="301"/>
        <v>7.30274253581149+1.6398856750275i</v>
      </c>
      <c r="EA209" s="181" t="str">
        <f t="shared" ca="1" si="302"/>
        <v>-5.78567591953227-4.74818151776606i</v>
      </c>
      <c r="EB209" s="181" t="str">
        <f t="shared" ca="1" si="303"/>
        <v>3.03307012451989+6.84249656128928i</v>
      </c>
      <c r="EC209" s="181" t="str">
        <f t="shared" ca="1" si="304"/>
        <v>0.367252034623592-7.47558690101156i</v>
      </c>
      <c r="ED209" s="181" t="str">
        <f t="shared" ca="1" si="305"/>
        <v>-3.68914700850529+6.51225521007487i</v>
      </c>
      <c r="EE209" s="181" t="str">
        <f t="shared" ca="1" si="306"/>
        <v>6.22321948272986-4.15822231744315i</v>
      </c>
      <c r="EF209" s="181" t="str">
        <f t="shared" ca="1" si="307"/>
        <v>-7.42831473879234+0.916195237354589i</v>
      </c>
      <c r="EG209" s="181" t="str">
        <f t="shared" ca="1" si="308"/>
        <v>7.04708300050694+2.52148661616055i</v>
      </c>
      <c r="EH209" s="181" t="str">
        <f t="shared" ca="1" si="309"/>
        <v>-5.16093683839859-5.42070147873604i</v>
      </c>
      <c r="EI209" s="181" t="str">
        <f t="shared" ca="1" si="310"/>
        <v>2.17266540147358+7.16231796451054i</v>
      </c>
      <c r="EJ209" s="181" t="str">
        <f t="shared" ca="1" si="311"/>
        <v>1.27958176846631-7.37441143884171i</v>
      </c>
      <c r="EK209" s="181" t="str">
        <f t="shared" ca="1" si="312"/>
        <v>-4.45857246340195+6.01168904386318i</v>
      </c>
      <c r="EL209" s="181" t="str">
        <f t="shared" ca="1" si="313"/>
        <v>6.68542877743156-3.36516205158098i</v>
      </c>
      <c r="EM209" s="181" t="str">
        <f t="shared" ca="1" si="314"/>
        <v>-7.48460243242824-3.26419662269471E-12i</v>
      </c>
      <c r="EN209" s="181"/>
      <c r="EO209" s="181"/>
      <c r="EP209" s="181"/>
    </row>
    <row r="210" spans="1:146" ht="16" thickBot="1">
      <c r="A210" s="215">
        <f t="shared" si="181"/>
        <v>2.1484375000000015E-3</v>
      </c>
      <c r="B210" s="214">
        <v>110</v>
      </c>
      <c r="C210" s="188">
        <f t="shared" si="182"/>
        <v>22000</v>
      </c>
      <c r="D210" s="187">
        <f t="shared" si="315"/>
        <v>138230.07675795088</v>
      </c>
      <c r="E210" s="187" t="str">
        <f t="shared" si="316"/>
        <v>138230.076757951i</v>
      </c>
      <c r="F210" s="187" t="e">
        <f t="shared" si="320"/>
        <v>#REF!</v>
      </c>
      <c r="G210" s="187" t="str">
        <f t="shared" si="321"/>
        <v>-3.9184318405672+2.44728010427603i</v>
      </c>
      <c r="H210" s="187" t="e">
        <f t="shared" si="319"/>
        <v>#REF!</v>
      </c>
      <c r="I210" s="187" t="e">
        <f t="shared" si="317"/>
        <v>#REF!</v>
      </c>
      <c r="J210" s="213" t="str">
        <f ca="1">IMPRODUCT(1/N_FFT2,DU100)</f>
        <v>0.0202540070882371+0.0000755040492408777i</v>
      </c>
      <c r="K210" s="212" t="e">
        <f t="shared" si="318"/>
        <v>#REF!</v>
      </c>
      <c r="N210" s="204">
        <f t="shared" ca="1" si="185"/>
        <v>22.484825304437436</v>
      </c>
      <c r="O210" s="181">
        <f t="shared" ca="1" si="186"/>
        <v>7.484825304437436</v>
      </c>
      <c r="P210" s="181" t="str">
        <f t="shared" ca="1" si="187"/>
        <v>-6.76620193611086-3.20017518234808i</v>
      </c>
      <c r="Q210" s="181" t="str">
        <f t="shared" ca="1" si="188"/>
        <v>4.74832290627324+5.78584820192405i</v>
      </c>
      <c r="R210" s="181" t="str">
        <f t="shared" ca="1" si="189"/>
        <v>-1.81866419901667-7.2605144700057i</v>
      </c>
      <c r="S210" s="181" t="str">
        <f t="shared" ca="1" si="190"/>
        <v>-1.46021697887727+7.34100648498185i</v>
      </c>
      <c r="T210" s="181" t="str">
        <f t="shared" ca="1" si="191"/>
        <v>4.45870522810101-6.01186805634087i</v>
      </c>
      <c r="U210" s="181" t="str">
        <f t="shared" ca="1" si="192"/>
        <v>-6.60102659591592+3.52832222422466i</v>
      </c>
      <c r="V210" s="181" t="str">
        <f t="shared" ca="1" si="193"/>
        <v>7.4758095045616-0.36726297043576i</v>
      </c>
      <c r="W210" s="181" t="str">
        <f t="shared" ca="1" si="194"/>
        <v>-6.91507690319223-2.86431863815539i</v>
      </c>
      <c r="X210" s="181" t="str">
        <f t="shared" ca="1" si="195"/>
        <v>5.02650145866076+5.54588973240798i</v>
      </c>
      <c r="Y210" s="181" t="str">
        <f t="shared" ca="1" si="196"/>
        <v>-2.17273009780476-7.16253123972526i</v>
      </c>
      <c r="Z210" s="181" t="str">
        <f t="shared" ca="1" si="197"/>
        <v>-1.09825196813571+7.40381337233949i</v>
      </c>
      <c r="AA210" s="181" t="str">
        <f t="shared" ca="1" si="198"/>
        <v>4.15834613849757-6.22340479403271i</v>
      </c>
      <c r="AB210" s="181" t="str">
        <f t="shared" ca="1" si="199"/>
        <v>-6.41994880446986+3.84796922881835i</v>
      </c>
      <c r="AC210" s="181" t="str">
        <f t="shared" ca="1" si="200"/>
        <v>7.44878382478571-0.733641172207303i</v>
      </c>
      <c r="AD210" s="181" t="str">
        <f t="shared" ca="1" si="201"/>
        <v>-7.0472928443247-2.5215616994785i</v>
      </c>
      <c r="AE210" s="181" t="str">
        <f t="shared" ca="1" si="202"/>
        <v>5.2925707287646+5.29257072876415i</v>
      </c>
      <c r="AF210" s="181" t="str">
        <f t="shared" ca="1" si="203"/>
        <v>-2.52156169947841-7.04729284432473i</v>
      </c>
      <c r="AG210" s="181" t="str">
        <f t="shared" ca="1" si="204"/>
        <v>-0.733641172207394+7.4487838247857i</v>
      </c>
      <c r="AH210" s="181" t="str">
        <f t="shared" ca="1" si="205"/>
        <v>3.84796922881842-6.41994880446982i</v>
      </c>
      <c r="AI210" s="181" t="str">
        <f t="shared" ca="1" si="206"/>
        <v>-6.22340479403276+4.15834613849749i</v>
      </c>
      <c r="AJ210" s="181" t="str">
        <f t="shared" ca="1" si="207"/>
        <v>7.4038133723395-1.0982519681356i</v>
      </c>
      <c r="AK210" s="181" t="str">
        <f t="shared" ca="1" si="208"/>
        <v>-7.16253123972523-2.17273009780487i</v>
      </c>
      <c r="AL210" s="181" t="str">
        <f t="shared" ca="1" si="209"/>
        <v>5.5458897324079+5.02650145866085i</v>
      </c>
      <c r="AM210" s="181" t="str">
        <f t="shared" ca="1" si="210"/>
        <v>-2.86431863815533-6.91507690319225i</v>
      </c>
      <c r="AN210" s="181" t="str">
        <f t="shared" ca="1" si="211"/>
        <v>-0.367262970435825+7.4758095045616i</v>
      </c>
      <c r="AO210" s="181" t="str">
        <f t="shared" ca="1" si="212"/>
        <v>3.52832222422472-6.60102659591589i</v>
      </c>
      <c r="AP210" s="181" t="str">
        <f t="shared" ca="1" si="213"/>
        <v>-6.01186805634092+4.45870522810094i</v>
      </c>
      <c r="AQ210" s="181" t="str">
        <f t="shared" ca="1" si="214"/>
        <v>7.34100648498186-1.46021697887719i</v>
      </c>
      <c r="AR210" s="181" t="str">
        <f t="shared" ca="1" si="215"/>
        <v>7.34100648498186-1.46021697887719i</v>
      </c>
      <c r="AS210" s="181" t="str">
        <f t="shared" ca="1" si="216"/>
        <v>5.78584820192381+4.74832290627353i</v>
      </c>
      <c r="AT210" s="181" t="str">
        <f t="shared" ca="1" si="217"/>
        <v>-3.2001751823482-6.7662019361108i</v>
      </c>
      <c r="AU210" s="181" t="str">
        <f t="shared" ca="1" si="218"/>
        <v>-9.16858383222229E-14+7.48482530443744i</v>
      </c>
      <c r="AV210" s="181" t="str">
        <f t="shared" ca="1" si="219"/>
        <v>3.20017518234836-6.76620193611073i</v>
      </c>
      <c r="AW210" s="181" t="str">
        <f t="shared" ca="1" si="220"/>
        <v>-5.78584820192393+4.74832290627339i</v>
      </c>
      <c r="AX210" s="181" t="str">
        <f t="shared" ca="1" si="221"/>
        <v>7.26051447000568-1.81866419901672i</v>
      </c>
      <c r="AY210" s="181" t="str">
        <f t="shared" ca="1" si="222"/>
        <v>-7.34100648498182-1.46021697887737i</v>
      </c>
      <c r="AZ210" s="181" t="str">
        <f t="shared" ca="1" si="223"/>
        <v>6.01186805634125+4.45870522810049i</v>
      </c>
      <c r="BA210" s="181" t="str">
        <f t="shared" ca="1" si="224"/>
        <v>-3.52832222422652-6.60102659591492i</v>
      </c>
      <c r="BB210" s="181" t="str">
        <f t="shared" ca="1" si="225"/>
        <v>0.367262970432667+7.47580950456176i</v>
      </c>
      <c r="BC210" s="181" t="str">
        <f t="shared" ca="1" si="226"/>
        <v>2.86431863815619-6.9150769031919i</v>
      </c>
      <c r="BD210" s="181" t="str">
        <f t="shared" ca="1" si="227"/>
        <v>-5.54588973240755+5.02650145866122i</v>
      </c>
      <c r="BE210" s="181" t="str">
        <f t="shared" ca="1" si="228"/>
        <v>7.16253123972443-2.17273009780749i</v>
      </c>
      <c r="BF210" s="181" t="str">
        <f t="shared" ca="1" si="229"/>
        <v>-7.40381337233914-1.09825196813804i</v>
      </c>
      <c r="BG210" s="181" t="str">
        <f t="shared" ca="1" si="230"/>
        <v>6.22340479403263+4.15834613849769i</v>
      </c>
      <c r="BH210" s="181" t="str">
        <f t="shared" ca="1" si="231"/>
        <v>-3.8479692288195-6.41994880446918i</v>
      </c>
      <c r="BI210" s="181" t="str">
        <f t="shared" ca="1" si="232"/>
        <v>0.733641172203454+7.44878382478609i</v>
      </c>
      <c r="BJ210" s="181" t="str">
        <f t="shared" ca="1" si="233"/>
        <v>2.52156169948003-7.04729284432414i</v>
      </c>
      <c r="BK210" s="181" t="str">
        <f t="shared" ca="1" si="234"/>
        <v>-5.29257072876417+5.29257072876458i</v>
      </c>
      <c r="BL210" s="181" t="str">
        <f t="shared" ca="1" si="235"/>
        <v>7.04729284432403-2.52156169948038i</v>
      </c>
      <c r="BM210" s="181" t="str">
        <f t="shared" ca="1" si="236"/>
        <v>-7.44878382478541-0.733641172210397i</v>
      </c>
      <c r="BN210" s="181" t="str">
        <f t="shared" ca="1" si="237"/>
        <v>6.41994880446936+3.84796922881919i</v>
      </c>
      <c r="BO210" s="181" t="str">
        <f t="shared" ca="1" si="238"/>
        <v>-4.15834613849808-6.22340479403236i</v>
      </c>
      <c r="BP210" s="181" t="str">
        <f t="shared" ca="1" si="239"/>
        <v>1.0982519681384+7.40381337233909i</v>
      </c>
      <c r="BQ210" s="181" t="str">
        <f t="shared" ca="1" si="240"/>
        <v>2.17273009780704-7.16253123972457i</v>
      </c>
      <c r="BR210" s="181" t="str">
        <f t="shared" ca="1" si="241"/>
        <v>-5.02650145866095+5.5458897324078i</v>
      </c>
      <c r="BS210" s="181" t="str">
        <f t="shared" ca="1" si="242"/>
        <v>6.91507690319172-2.86431863815662i</v>
      </c>
      <c r="BT210" s="181" t="str">
        <f t="shared" ca="1" si="243"/>
        <v>-7.47580950456178-0.367262970432304i</v>
      </c>
      <c r="BU210" s="181" t="str">
        <f t="shared" ca="1" si="244"/>
        <v>6.60102659591514+3.52832222422611i</v>
      </c>
      <c r="BV210" s="181" t="str">
        <f t="shared" ca="1" si="245"/>
        <v>-4.45870522810078-6.01186805634103i</v>
      </c>
      <c r="BW210" s="181" t="str">
        <f t="shared" ca="1" si="246"/>
        <v>1.46021697887929+7.34100648498144i</v>
      </c>
      <c r="BX210" s="181" t="str">
        <f t="shared" ca="1" si="247"/>
        <v>1.81866419901997-7.26051447000486i</v>
      </c>
      <c r="BY210" s="181" t="str">
        <f t="shared" ca="1" si="248"/>
        <v>-4.74832290627418+5.78584820192328i</v>
      </c>
      <c r="BZ210" s="181" t="str">
        <f t="shared" ca="1" si="249"/>
        <v>6.76620193611057-3.20017518234869i</v>
      </c>
      <c r="CA210" s="181" t="str">
        <f t="shared" ca="1" si="250"/>
        <v>-7.48482530443744+2.79486974251634E-12i</v>
      </c>
      <c r="CB210" s="181" t="str">
        <f t="shared" ca="1" si="251"/>
        <v>6.76620193610969+3.20017518235056i</v>
      </c>
      <c r="CC210" s="181" t="str">
        <f t="shared" ca="1" si="252"/>
        <v>-4.74832290627275-5.78584820192446i</v>
      </c>
      <c r="CD210" s="181" t="str">
        <f t="shared" ca="1" si="253"/>
        <v>1.81866419901797+7.26051447000537i</v>
      </c>
      <c r="CE210" s="181" t="str">
        <f t="shared" ca="1" si="254"/>
        <v>1.46021697887381-7.34100648498254i</v>
      </c>
      <c r="CF210" s="181" t="str">
        <f t="shared" ca="1" si="255"/>
        <v>-4.45870522810244+6.0118680563398i</v>
      </c>
      <c r="CG210" s="181" t="str">
        <f t="shared" ca="1" si="256"/>
        <v>6.60102659591602-3.52832222422447i</v>
      </c>
      <c r="CH210" s="181" t="str">
        <f t="shared" ca="1" si="257"/>
        <v>-7.4758095045615+0.367262970437887i</v>
      </c>
      <c r="CI210" s="181" t="str">
        <f t="shared" ca="1" si="258"/>
        <v>6.91507690319101+2.86431863815833i</v>
      </c>
      <c r="CJ210" s="181" t="str">
        <f t="shared" ca="1" si="259"/>
        <v>-5.02650145865942-5.54588973240919i</v>
      </c>
      <c r="CK210" s="181" t="str">
        <f t="shared" ca="1" si="260"/>
        <v>2.17273009780527+7.16253123972511i</v>
      </c>
      <c r="CL210" s="181" t="str">
        <f t="shared" ca="1" si="261"/>
        <v>1.09825196813287-7.40381337233991i</v>
      </c>
      <c r="CM210" s="181" t="str">
        <f t="shared" ca="1" si="262"/>
        <v>-4.15834613849963+6.22340479403134i</v>
      </c>
      <c r="CN210" s="181" t="str">
        <f t="shared" ca="1" si="263"/>
        <v>6.41994880447031-3.8479692288176i</v>
      </c>
      <c r="CO210" s="181" t="str">
        <f t="shared" ca="1" si="264"/>
        <v>-7.44878382478559+0.73364117220855i</v>
      </c>
      <c r="CP210" s="181" t="str">
        <f t="shared" ca="1" si="265"/>
        <v>7.0472928443259+2.52156169947512i</v>
      </c>
      <c r="CQ210" s="181" t="str">
        <f t="shared" ca="1" si="266"/>
        <v>-5.29257072876286-5.29257072876589i</v>
      </c>
      <c r="CR210" s="181" t="str">
        <f t="shared" ca="1" si="267"/>
        <v>2.52156169947829+7.04729284432477i</v>
      </c>
      <c r="CS210" s="181" t="str">
        <f t="shared" ca="1" si="268"/>
        <v>0.733641172205407-7.4487838247859i</v>
      </c>
      <c r="CT210" s="181" t="str">
        <f t="shared" ca="1" si="269"/>
        <v>-3.8479692288211+6.41994880446823i</v>
      </c>
      <c r="CU210" s="181" t="str">
        <f t="shared" ca="1" si="270"/>
        <v>6.22340479403372-4.15834613849606i</v>
      </c>
      <c r="CV210" s="181" t="str">
        <f t="shared" ca="1" si="271"/>
        <v>-7.40381337233941+1.0982519681362i</v>
      </c>
      <c r="CW210" s="181" t="str">
        <f t="shared" ca="1" si="272"/>
        <v>7.16253123972603+2.17273009780224i</v>
      </c>
      <c r="CX210" s="181" t="str">
        <f t="shared" ca="1" si="273"/>
        <v>-5.54588973240631-5.0265014586626i</v>
      </c>
      <c r="CY210" s="181" t="str">
        <f t="shared" ca="1" si="274"/>
        <v>2.86431863815437+6.91507690319265i</v>
      </c>
      <c r="CZ210" s="181" t="str">
        <f t="shared" ca="1" si="275"/>
        <v>0.367262970434521-7.47580950456167i</v>
      </c>
      <c r="DA210" s="181" t="str">
        <f t="shared" ca="1" si="276"/>
        <v>-3.52832222422169+6.60102659591751i</v>
      </c>
      <c r="DB210" s="181" t="str">
        <f t="shared" ca="1" si="277"/>
        <v>6.01186805634236-4.458705228099i</v>
      </c>
      <c r="DC210" s="181" t="str">
        <f t="shared" ca="1" si="278"/>
        <v>-7.34100648498191+1.46021697887691i</v>
      </c>
      <c r="DD210" s="181" t="str">
        <f t="shared" ca="1" si="279"/>
        <v>7.26051447000613+1.81866419901491i</v>
      </c>
      <c r="DE210" s="181" t="str">
        <f t="shared" ca="1" si="280"/>
        <v>-5.78584820192646-4.74832290627031i</v>
      </c>
      <c r="DF210" s="181" t="str">
        <f t="shared" ca="1" si="281"/>
        <v>3.20017518234649+6.76620193611161i</v>
      </c>
      <c r="DG210" s="181" t="str">
        <f t="shared" ca="1" si="282"/>
        <v>-5.75868604793556E-13-7.48482530443744i</v>
      </c>
      <c r="DH210" s="181" t="str">
        <f t="shared" ca="1" si="283"/>
        <v>-3.20017518234584+6.76620193611192i</v>
      </c>
      <c r="DI210" s="181" t="str">
        <f t="shared" ca="1" si="284"/>
        <v>5.78584820192587-4.74832290627103i</v>
      </c>
      <c r="DJ210" s="181" t="str">
        <f t="shared" ca="1" si="285"/>
        <v>-7.2605144700059+1.81866419901581i</v>
      </c>
      <c r="DK210" s="181" t="str">
        <f t="shared" ca="1" si="286"/>
        <v>7.34100648498206+1.4602169788762i</v>
      </c>
      <c r="DL210" s="181" t="str">
        <f t="shared" ca="1" si="287"/>
        <v>-6.01186805634279-4.45870522809842i</v>
      </c>
      <c r="DM210" s="181" t="str">
        <f t="shared" ca="1" si="288"/>
        <v>3.52832222422233+6.60102659591716i</v>
      </c>
      <c r="DN210" s="181" t="str">
        <f t="shared" ca="1" si="289"/>
        <v>-0.367262970435246-7.47580950456163i</v>
      </c>
      <c r="DO210" s="181" t="str">
        <f t="shared" ca="1" si="290"/>
        <v>-2.86431863815351+6.91507690319301i</v>
      </c>
      <c r="DP210" s="181" t="str">
        <f t="shared" ca="1" si="291"/>
        <v>5.54588973241083-5.02650145865762i</v>
      </c>
      <c r="DQ210" s="181" t="str">
        <f t="shared" ca="1" si="292"/>
        <v>-7.16253123972575+2.17273009780314i</v>
      </c>
      <c r="DR210" s="181" t="str">
        <f t="shared" ca="1" si="293"/>
        <v>7.40381337233955+1.09825196813527i</v>
      </c>
      <c r="DS210" s="181" t="str">
        <f t="shared" ca="1" si="294"/>
        <v>-6.22340479403412-4.15834613849546i</v>
      </c>
      <c r="DT210" s="181" t="str">
        <f t="shared" ca="1" si="295"/>
        <v>3.84796922881551+6.41994880447157i</v>
      </c>
      <c r="DU210" s="181" t="str">
        <f t="shared" ca="1" si="296"/>
        <v>-0.73364117220613-7.44878382478583i</v>
      </c>
      <c r="DV210" s="181" t="str">
        <f t="shared" ca="1" si="297"/>
        <v>-2.52156169947721+7.04729284432516i</v>
      </c>
      <c r="DW210" s="181" t="str">
        <f t="shared" ca="1" si="298"/>
        <v>5.29257072876219-5.29257072876656i</v>
      </c>
      <c r="DX210" s="181" t="str">
        <f t="shared" ca="1" si="299"/>
        <v>-7.04729284432567+2.5215616994758i</v>
      </c>
      <c r="DY210" s="181" t="str">
        <f t="shared" ca="1" si="300"/>
        <v>7.44878382478568+0.733641172207615i</v>
      </c>
      <c r="DZ210" s="181" t="str">
        <f t="shared" ca="1" si="301"/>
        <v>-6.4199488044708-3.84796922881679i</v>
      </c>
      <c r="EA210" s="181" t="str">
        <f t="shared" ca="1" si="302"/>
        <v>4.15834613850023+6.22340479403093i</v>
      </c>
      <c r="EB210" s="181" t="str">
        <f t="shared" ca="1" si="303"/>
        <v>-1.0982519681338-7.40381337233977i</v>
      </c>
      <c r="EC210" s="181" t="str">
        <f t="shared" ca="1" si="304"/>
        <v>-2.17273009780457+7.16253123972532i</v>
      </c>
      <c r="ED210" s="181" t="str">
        <f t="shared" ca="1" si="305"/>
        <v>5.02650145865872-5.54588973240982i</v>
      </c>
      <c r="EE210" s="181" t="str">
        <f t="shared" ca="1" si="306"/>
        <v>-6.91507690319358+2.86431863815213i</v>
      </c>
      <c r="EF210" s="181" t="str">
        <f t="shared" ca="1" si="307"/>
        <v>7.47580950456156+0.367262970436737i</v>
      </c>
      <c r="EG210" s="181" t="str">
        <f t="shared" ca="1" si="308"/>
        <v>-6.60102659591646-3.52832222422364i</v>
      </c>
      <c r="EH210" s="181" t="str">
        <f t="shared" ca="1" si="309"/>
        <v>4.45870522810303+6.01186805633937i</v>
      </c>
      <c r="EI210" s="181" t="str">
        <f t="shared" ca="1" si="310"/>
        <v>-1.46021697887473-7.34100648498235i</v>
      </c>
      <c r="EJ210" s="181" t="str">
        <f t="shared" ca="1" si="311"/>
        <v>-1.81866419901726+7.26051447000554i</v>
      </c>
      <c r="EK210" s="181" t="str">
        <f t="shared" ca="1" si="312"/>
        <v>4.74832290627219-5.78584820192492i</v>
      </c>
      <c r="EL210" s="181" t="str">
        <f t="shared" ca="1" si="313"/>
        <v>-6.76620193610928+3.20017518235141i</v>
      </c>
      <c r="EM210" s="181" t="str">
        <f t="shared" ca="1" si="314"/>
        <v>7.48482530443744+2.06859559280934E-12i</v>
      </c>
      <c r="EN210" s="181"/>
      <c r="EO210" s="181"/>
      <c r="EP210" s="181"/>
    </row>
    <row r="211" spans="1:146" ht="16" thickBot="1">
      <c r="A211" s="215">
        <f t="shared" si="181"/>
        <v>2.1679687500000015E-3</v>
      </c>
      <c r="B211" s="214">
        <v>111</v>
      </c>
      <c r="C211" s="188">
        <f t="shared" si="182"/>
        <v>22200</v>
      </c>
      <c r="D211" s="187">
        <f t="shared" si="315"/>
        <v>139486.71381938682</v>
      </c>
      <c r="E211" s="187" t="str">
        <f t="shared" si="316"/>
        <v>139486.713819387i</v>
      </c>
      <c r="F211" s="187" t="e">
        <f t="shared" si="320"/>
        <v>#REF!</v>
      </c>
      <c r="G211" s="187" t="str">
        <f t="shared" si="321"/>
        <v>-3.88991152346722+2.463686965976i</v>
      </c>
      <c r="H211" s="187" t="e">
        <f t="shared" si="319"/>
        <v>#REF!</v>
      </c>
      <c r="I211" s="187" t="e">
        <f t="shared" si="317"/>
        <v>#REF!</v>
      </c>
      <c r="J211" s="213" t="str">
        <f ca="1">IMPRODUCT(1/N_FFT2,DV100)</f>
        <v>0.0393911093571688+0.00446121433832168i</v>
      </c>
      <c r="K211" s="212" t="e">
        <f t="shared" si="318"/>
        <v>#REF!</v>
      </c>
      <c r="N211" s="204">
        <f t="shared" ca="1" si="185"/>
        <v>22.485031242937698</v>
      </c>
      <c r="O211" s="181">
        <f t="shared" ca="1" si="186"/>
        <v>7.4850312429376986</v>
      </c>
      <c r="P211" s="181" t="str">
        <f t="shared" ca="1" si="187"/>
        <v>-6.84288858403937-3.03324389625647i</v>
      </c>
      <c r="Q211" s="181" t="str">
        <f t="shared" ca="1" si="188"/>
        <v>5.02663975850453+5.5460423227717i</v>
      </c>
      <c r="R211" s="181" t="str">
        <f t="shared" ca="1" si="189"/>
        <v>-2.34791762722479-7.10724809778866i</v>
      </c>
      <c r="S211" s="181" t="str">
        <f t="shared" ca="1" si="190"/>
        <v>-0.733661357710131+7.44898877163581i</v>
      </c>
      <c r="T211" s="181" t="str">
        <f t="shared" ca="1" si="191"/>
        <v>3.68935836842741-6.51262831252238i</v>
      </c>
      <c r="U211" s="181" t="str">
        <f t="shared" ca="1" si="192"/>
        <v>-6.01203346769546+4.45882790552216i</v>
      </c>
      <c r="V211" s="181" t="str">
        <f t="shared" ca="1" si="193"/>
        <v>7.30316092713924-1.63997962794063i</v>
      </c>
      <c r="W211" s="181" t="str">
        <f t="shared" ca="1" si="194"/>
        <v>-7.34120846643161-1.46025715548542i</v>
      </c>
      <c r="X211" s="181" t="str">
        <f t="shared" ca="1" si="195"/>
        <v>6.11964787019102+4.30994230270197i</v>
      </c>
      <c r="Y211" s="181" t="str">
        <f t="shared" ca="1" si="196"/>
        <v>-3.84807510236634-6.42012544381352i</v>
      </c>
      <c r="Z211" s="181" t="str">
        <f t="shared" ca="1" si="197"/>
        <v>0.916247728335336+7.4287403244476i</v>
      </c>
      <c r="AA211" s="181" t="str">
        <f t="shared" ca="1" si="198"/>
        <v>2.17278987859565-7.1627283105829i</v>
      </c>
      <c r="AB211" s="181" t="str">
        <f t="shared" ca="1" si="199"/>
        <v>-4.88901913654738+5.66773187352992i</v>
      </c>
      <c r="AC211" s="181" t="str">
        <f t="shared" ca="1" si="200"/>
        <v>6.76638810231008-3.20026323240292i</v>
      </c>
      <c r="AD211" s="181" t="str">
        <f t="shared" ca="1" si="201"/>
        <v>-7.482776891469+0.183691862234212i</v>
      </c>
      <c r="AE211" s="181" t="str">
        <f t="shared" ca="1" si="202"/>
        <v>6.91526716555772+2.86439744740718i</v>
      </c>
      <c r="AF211" s="181" t="str">
        <f t="shared" ca="1" si="203"/>
        <v>-5.16123252062935-5.4210120434981i</v>
      </c>
      <c r="AG211" s="181" t="str">
        <f t="shared" ca="1" si="204"/>
        <v>2.52163107806959+7.04748674449744i</v>
      </c>
      <c r="AH211" s="181" t="str">
        <f t="shared" ca="1" si="205"/>
        <v>0.550633056916435-7.46475022652361i</v>
      </c>
      <c r="AI211" s="181" t="str">
        <f t="shared" ca="1" si="206"/>
        <v>-3.52841930296133+6.60120821745864i</v>
      </c>
      <c r="AJ211" s="181" t="str">
        <f t="shared" ca="1" si="207"/>
        <v>5.90079764104336-4.60502767713839i</v>
      </c>
      <c r="AK211" s="181" t="str">
        <f t="shared" ca="1" si="208"/>
        <v>-7.26071423678712+1.81871423799075i</v>
      </c>
      <c r="AL211" s="181" t="str">
        <f t="shared" ca="1" si="209"/>
        <v>7.37483393624926+1.27965507872228i</v>
      </c>
      <c r="AM211" s="181" t="str">
        <f t="shared" ca="1" si="210"/>
        <v>-6.22357602563795-4.15846055179775i</v>
      </c>
      <c r="AN211" s="181" t="str">
        <f t="shared" ca="1" si="211"/>
        <v>4.0044738997524+6.32375533160126i</v>
      </c>
      <c r="AO211" s="181" t="str">
        <f t="shared" ca="1" si="212"/>
        <v>-1.09828218558967-7.40401708186643i</v>
      </c>
      <c r="AP211" s="181" t="str">
        <f t="shared" ca="1" si="213"/>
        <v>-1.99635332258946+7.21389396367451i</v>
      </c>
      <c r="AQ211" s="181" t="str">
        <f t="shared" ca="1" si="214"/>
        <v>4.74845355227455-5.78600739453768i</v>
      </c>
      <c r="AR211" s="181" t="str">
        <f t="shared" ca="1" si="215"/>
        <v>4.74845355227455-5.78600739453768i</v>
      </c>
      <c r="AS211" s="181" t="str">
        <f t="shared" ca="1" si="216"/>
        <v>7.47601519499992-0.367273075359296i</v>
      </c>
      <c r="AT211" s="181" t="str">
        <f t="shared" ca="1" si="217"/>
        <v>-6.98348024871401-2.69382559264231i</v>
      </c>
      <c r="AU211" s="181" t="str">
        <f t="shared" ca="1" si="218"/>
        <v>5.29271634927464+5.2927163492742i</v>
      </c>
      <c r="AV211" s="181" t="str">
        <f t="shared" ca="1" si="219"/>
        <v>-2.6938255926429-6.98348024871379i</v>
      </c>
      <c r="AW211" s="181" t="str">
        <f t="shared" ca="1" si="220"/>
        <v>-0.36727307535867+7.47601519499995i</v>
      </c>
      <c r="AX211" s="181" t="str">
        <f t="shared" ca="1" si="221"/>
        <v>3.36535484964326-6.68581180139974i</v>
      </c>
      <c r="AY211" s="181" t="str">
        <f t="shared" ca="1" si="222"/>
        <v>-5.78600739453735+4.74845355227495i</v>
      </c>
      <c r="AZ211" s="181" t="str">
        <f t="shared" ca="1" si="223"/>
        <v>7.21389396367496-1.99635332258781i</v>
      </c>
      <c r="BA211" s="181" t="str">
        <f t="shared" ca="1" si="224"/>
        <v>-7.40401708186629-1.09828218559062i</v>
      </c>
      <c r="BB211" s="181" t="str">
        <f t="shared" ca="1" si="225"/>
        <v>6.32375533160114+4.00447389975259i</v>
      </c>
      <c r="BC211" s="181" t="str">
        <f t="shared" ca="1" si="226"/>
        <v>-4.15846055179818-6.22357602563766i</v>
      </c>
      <c r="BD211" s="181" t="str">
        <f t="shared" ca="1" si="227"/>
        <v>1.27965507872358+7.37483393624903i</v>
      </c>
      <c r="BE211" s="181" t="str">
        <f t="shared" ca="1" si="228"/>
        <v>1.81871423798875-7.26071423678762i</v>
      </c>
      <c r="BF211" s="181" t="str">
        <f t="shared" ca="1" si="229"/>
        <v>-4.60502767713618+5.90079764104509i</v>
      </c>
      <c r="BG211" s="181" t="str">
        <f t="shared" ca="1" si="230"/>
        <v>6.60120821745696-3.52841930296445i</v>
      </c>
      <c r="BH211" s="181" t="str">
        <f t="shared" ca="1" si="231"/>
        <v>-7.46475022652385+0.550633056913295i</v>
      </c>
      <c r="BI211" s="181" t="str">
        <f t="shared" ca="1" si="232"/>
        <v>7.04748674449662+2.52163107807186i</v>
      </c>
      <c r="BJ211" s="181" t="str">
        <f t="shared" ca="1" si="233"/>
        <v>-5.42101204349692-5.16123252063059i</v>
      </c>
      <c r="BK211" s="181" t="str">
        <f t="shared" ca="1" si="234"/>
        <v>2.86439744740629+6.91526716555809i</v>
      </c>
      <c r="BL211" s="181" t="str">
        <f t="shared" ca="1" si="235"/>
        <v>0.183691862234436-7.48277689146899i</v>
      </c>
      <c r="BM211" s="181" t="str">
        <f t="shared" ca="1" si="236"/>
        <v>-3.20026323240245+6.76638810231031i</v>
      </c>
      <c r="BN211" s="181" t="str">
        <f t="shared" ca="1" si="237"/>
        <v>5.66773187352909-4.88901913654834i</v>
      </c>
      <c r="BO211" s="181" t="str">
        <f t="shared" ca="1" si="238"/>
        <v>-7.16272831058231+2.17278987859758i</v>
      </c>
      <c r="BP211" s="181" t="str">
        <f t="shared" ca="1" si="239"/>
        <v>7.42874032444794+0.916247728332573i</v>
      </c>
      <c r="BQ211" s="181" t="str">
        <f t="shared" ca="1" si="240"/>
        <v>-6.42012544381533-3.84807510236332i</v>
      </c>
      <c r="BR211" s="181" t="str">
        <f t="shared" ca="1" si="241"/>
        <v>4.30994230269937+6.11964787019285i</v>
      </c>
      <c r="BS211" s="181" t="str">
        <f t="shared" ca="1" si="242"/>
        <v>-1.46025715548306-7.34120846643208i</v>
      </c>
      <c r="BT211" s="181" t="str">
        <f t="shared" ca="1" si="243"/>
        <v>-1.63997962794224+7.30316092713887i</v>
      </c>
      <c r="BU211" s="181" t="str">
        <f t="shared" ca="1" si="244"/>
        <v>4.45882790552289-6.01203346769492i</v>
      </c>
      <c r="BV211" s="181" t="str">
        <f t="shared" ca="1" si="245"/>
        <v>-6.51262831252246+3.68935836842727i</v>
      </c>
      <c r="BW211" s="181" t="str">
        <f t="shared" ca="1" si="246"/>
        <v>7.44898877163575-0.733661357710729i</v>
      </c>
      <c r="BX211" s="181" t="str">
        <f t="shared" ca="1" si="247"/>
        <v>-7.10724809778908-2.34791762722352i</v>
      </c>
      <c r="BY211" s="181" t="str">
        <f t="shared" ca="1" si="248"/>
        <v>5.54604232277311+5.02663975850298i</v>
      </c>
      <c r="BZ211" s="181" t="str">
        <f t="shared" ca="1" si="249"/>
        <v>-3.03324389625907-6.84288858403822i</v>
      </c>
      <c r="CA211" s="181" t="str">
        <f t="shared" ca="1" si="250"/>
        <v>3.605549587897E-12+7.4850312429377i</v>
      </c>
      <c r="CB211" s="181" t="str">
        <f t="shared" ca="1" si="251"/>
        <v>3.03324389625929-6.84288858403812i</v>
      </c>
      <c r="CC211" s="181" t="str">
        <f t="shared" ca="1" si="252"/>
        <v>-5.54604232277327+5.0266397585028i</v>
      </c>
      <c r="CD211" s="181" t="str">
        <f t="shared" ca="1" si="253"/>
        <v>7.10724809778916-2.3479176272233i</v>
      </c>
      <c r="CE211" s="181" t="str">
        <f t="shared" ca="1" si="254"/>
        <v>-7.44898877163573-0.733661357710962i</v>
      </c>
      <c r="CF211" s="181" t="str">
        <f t="shared" ca="1" si="255"/>
        <v>6.51262831252234+3.68935836842747i</v>
      </c>
      <c r="CG211" s="181" t="str">
        <f t="shared" ca="1" si="256"/>
        <v>-4.45882790552253-6.01203346769519i</v>
      </c>
      <c r="CH211" s="181" t="str">
        <f t="shared" ca="1" si="257"/>
        <v>1.63997962794181+7.30316092713897i</v>
      </c>
      <c r="CI211" s="181" t="str">
        <f t="shared" ca="1" si="258"/>
        <v>1.4602571554835-7.34120846643199i</v>
      </c>
      <c r="CJ211" s="181" t="str">
        <f t="shared" ca="1" si="259"/>
        <v>-4.30994230269974+6.1196478701926i</v>
      </c>
      <c r="CK211" s="181" t="str">
        <f t="shared" ca="1" si="260"/>
        <v>6.42012544381173-3.84807510236932i</v>
      </c>
      <c r="CL211" s="181" t="str">
        <f t="shared" ca="1" si="261"/>
        <v>-7.42874032444799+0.916247728332132i</v>
      </c>
      <c r="CM211" s="181" t="str">
        <f t="shared" ca="1" si="262"/>
        <v>7.16272831058219+2.172789878598i</v>
      </c>
      <c r="CN211" s="181" t="str">
        <f t="shared" ca="1" si="263"/>
        <v>-5.6677318735288-4.88901913654867i</v>
      </c>
      <c r="CO211" s="181" t="str">
        <f t="shared" ca="1" si="264"/>
        <v>3.20026323240204+6.7663881023105i</v>
      </c>
      <c r="CP211" s="181" t="str">
        <f t="shared" ca="1" si="265"/>
        <v>-0.183691862233989-7.482776891469i</v>
      </c>
      <c r="CQ211" s="181" t="str">
        <f t="shared" ca="1" si="266"/>
        <v>-2.86439744740671+6.91526716555791i</v>
      </c>
      <c r="CR211" s="181" t="str">
        <f t="shared" ca="1" si="267"/>
        <v>5.42101204349723-5.16123252063027i</v>
      </c>
      <c r="CS211" s="181" t="str">
        <f t="shared" ca="1" si="268"/>
        <v>-7.04748674449674+2.52163107807154i</v>
      </c>
      <c r="CT211" s="181" t="str">
        <f t="shared" ca="1" si="269"/>
        <v>7.46475022652382+0.550633056913635i</v>
      </c>
      <c r="CU211" s="181" t="str">
        <f t="shared" ca="1" si="270"/>
        <v>-6.60120821746031-3.52841930295819i</v>
      </c>
      <c r="CV211" s="181" t="str">
        <f t="shared" ca="1" si="271"/>
        <v>4.60502767713591+5.9007976410453i</v>
      </c>
      <c r="CW211" s="181" t="str">
        <f t="shared" ca="1" si="272"/>
        <v>-1.81871423798842-7.2607142367877i</v>
      </c>
      <c r="CX211" s="181" t="str">
        <f t="shared" ca="1" si="273"/>
        <v>-1.27965507872391+7.37483393624897i</v>
      </c>
      <c r="CY211" s="181" t="str">
        <f t="shared" ca="1" si="274"/>
        <v>4.15846055179847-6.22357602563747i</v>
      </c>
      <c r="CZ211" s="181" t="str">
        <f t="shared" ca="1" si="275"/>
        <v>-6.32375533160132+4.0044738997523i</v>
      </c>
      <c r="DA211" s="181" t="str">
        <f t="shared" ca="1" si="276"/>
        <v>7.40401708186633-1.09828218559029i</v>
      </c>
      <c r="DB211" s="181" t="str">
        <f t="shared" ca="1" si="277"/>
        <v>-7.21389396367487-1.99635332258813i</v>
      </c>
      <c r="DC211" s="181" t="str">
        <f t="shared" ca="1" si="278"/>
        <v>5.78600739453902+4.74845355227291i</v>
      </c>
      <c r="DD211" s="181" t="str">
        <f t="shared" ca="1" si="279"/>
        <v>-3.36535484964629-6.68581180139822i</v>
      </c>
      <c r="DE211" s="181" t="str">
        <f t="shared" ca="1" si="280"/>
        <v>0.367273075355248+7.47601519500011i</v>
      </c>
      <c r="DF211" s="181" t="str">
        <f t="shared" ca="1" si="281"/>
        <v>2.6938255926454-6.98348024871282i</v>
      </c>
      <c r="DG211" s="181" t="str">
        <f t="shared" ca="1" si="282"/>
        <v>-5.29271634927601+5.29271634927283i</v>
      </c>
      <c r="DH211" s="181" t="str">
        <f t="shared" ca="1" si="283"/>
        <v>6.98348024871444-2.6938255926412i</v>
      </c>
      <c r="DI211" s="181" t="str">
        <f t="shared" ca="1" si="284"/>
        <v>-7.47601519499989-0.367273075359743i</v>
      </c>
      <c r="DJ211" s="181" t="str">
        <f t="shared" ca="1" si="285"/>
        <v>6.68581180139964+3.36535484964346i</v>
      </c>
      <c r="DK211" s="181" t="str">
        <f t="shared" ca="1" si="286"/>
        <v>-4.74845355227535-5.78600739453702i</v>
      </c>
      <c r="DL211" s="181" t="str">
        <f t="shared" ca="1" si="287"/>
        <v>1.99635332259118+7.21389396367403i</v>
      </c>
      <c r="DM211" s="181" t="str">
        <f t="shared" ca="1" si="288"/>
        <v>1.09828218558717-7.4040170818668i</v>
      </c>
      <c r="DN211" s="181" t="str">
        <f t="shared" ca="1" si="289"/>
        <v>-4.00447389974963+6.32375533160301i</v>
      </c>
      <c r="DO211" s="181" t="str">
        <f t="shared" ca="1" si="290"/>
        <v>6.22357602563973-4.15846055179508i</v>
      </c>
      <c r="DP211" s="181" t="str">
        <f t="shared" ca="1" si="291"/>
        <v>-7.37483393624967+1.2796550787199i</v>
      </c>
      <c r="DQ211" s="181" t="str">
        <f t="shared" ca="1" si="292"/>
        <v>7.26071423678671+1.81871423799237i</v>
      </c>
      <c r="DR211" s="181" t="str">
        <f t="shared" ca="1" si="293"/>
        <v>-5.90079764104279-4.60502767713912i</v>
      </c>
      <c r="DS211" s="181" t="str">
        <f t="shared" ca="1" si="294"/>
        <v>3.52841930296116+6.60120821745872i</v>
      </c>
      <c r="DT211" s="181" t="str">
        <f t="shared" ca="1" si="295"/>
        <v>-0.550633056916997-7.46475022652357i</v>
      </c>
      <c r="DU211" s="181" t="str">
        <f t="shared" ca="1" si="296"/>
        <v>-2.52163107806837+7.04748674449788i</v>
      </c>
      <c r="DV211" s="181" t="str">
        <f t="shared" ca="1" si="297"/>
        <v>5.16123252062783-5.42101204349955i</v>
      </c>
      <c r="DW211" s="181" t="str">
        <f t="shared" ca="1" si="298"/>
        <v>-6.91526716555663+2.86439744740982i</v>
      </c>
      <c r="DX211" s="181" t="str">
        <f t="shared" ca="1" si="299"/>
        <v>7.48277689146907+0.183691862231045i</v>
      </c>
      <c r="DY211" s="181" t="str">
        <f t="shared" ca="1" si="300"/>
        <v>-6.76638810230867-3.20026323240592i</v>
      </c>
      <c r="DZ211" s="181" t="str">
        <f t="shared" ca="1" si="301"/>
        <v>4.88901913654542+5.66773187353161i</v>
      </c>
      <c r="EA211" s="181" t="str">
        <f t="shared" ca="1" si="302"/>
        <v>-2.1727898785939-7.16272831058343i</v>
      </c>
      <c r="EB211" s="181" t="str">
        <f t="shared" ca="1" si="303"/>
        <v>-0.916247728336383+7.42874032444747i</v>
      </c>
      <c r="EC211" s="181" t="str">
        <f t="shared" ca="1" si="304"/>
        <v>3.84807510236662-6.42012544381336i</v>
      </c>
      <c r="ED211" s="181" t="str">
        <f t="shared" ca="1" si="305"/>
        <v>-6.11964787019078+4.30994230270232i</v>
      </c>
      <c r="EE211" s="181" t="str">
        <f t="shared" ca="1" si="306"/>
        <v>7.34120846643137-1.46025715548659i</v>
      </c>
      <c r="EF211" s="181" t="str">
        <f t="shared" ca="1" si="307"/>
        <v>-7.30316092713966-1.63997962793873i</v>
      </c>
      <c r="EG211" s="181" t="str">
        <f t="shared" ca="1" si="308"/>
        <v>6.01203346769706+4.45882790551999i</v>
      </c>
      <c r="EH211" s="181" t="str">
        <f t="shared" ca="1" si="309"/>
        <v>-3.68935836843041-6.51262831252068i</v>
      </c>
      <c r="EI211" s="181" t="str">
        <f t="shared" ca="1" si="310"/>
        <v>0.733661357706695+7.44898877163615i</v>
      </c>
      <c r="EJ211" s="181" t="str">
        <f t="shared" ca="1" si="311"/>
        <v>2.34791762722737-7.10724809778781i</v>
      </c>
      <c r="EK211" s="181" t="str">
        <f t="shared" ca="1" si="312"/>
        <v>-5.02663975850598+5.54604232277039i</v>
      </c>
      <c r="EL211" s="181" t="str">
        <f t="shared" ca="1" si="313"/>
        <v>6.84288858403986-3.03324389625537i</v>
      </c>
      <c r="EM211" s="181" t="str">
        <f t="shared" ca="1" si="314"/>
        <v>-7.4850312429377-4.47446614519756E-13i</v>
      </c>
      <c r="EN211" s="181"/>
      <c r="EO211" s="181"/>
      <c r="EP211" s="181"/>
    </row>
    <row r="212" spans="1:146" ht="16" thickBot="1">
      <c r="A212" s="215">
        <f t="shared" si="181"/>
        <v>2.1875000000000015E-3</v>
      </c>
      <c r="B212" s="214">
        <v>112</v>
      </c>
      <c r="C212" s="188">
        <f t="shared" si="182"/>
        <v>22400</v>
      </c>
      <c r="D212" s="187">
        <f t="shared" si="315"/>
        <v>140743.35088082272</v>
      </c>
      <c r="E212" s="187" t="str">
        <f t="shared" si="316"/>
        <v>140743.350880823i</v>
      </c>
      <c r="F212" s="187" t="e">
        <f t="shared" si="320"/>
        <v>#REF!</v>
      </c>
      <c r="G212" s="187" t="str">
        <f t="shared" si="321"/>
        <v>-3.86142866455744+2.47955988770876i</v>
      </c>
      <c r="H212" s="187" t="e">
        <f t="shared" si="319"/>
        <v>#REF!</v>
      </c>
      <c r="I212" s="187" t="e">
        <f t="shared" si="317"/>
        <v>#REF!</v>
      </c>
      <c r="J212" s="213" t="str">
        <f ca="1">IMPRODUCT(1/N_FFT2,DW100)</f>
        <v>0.0381653288293861-0.0000671157202435641i</v>
      </c>
      <c r="K212" s="212" t="e">
        <f t="shared" si="318"/>
        <v>#REF!</v>
      </c>
      <c r="N212" s="204">
        <f t="shared" ca="1" si="185"/>
        <v>22.485221053900887</v>
      </c>
      <c r="O212" s="181">
        <f t="shared" ca="1" si="186"/>
        <v>7.4852210539008865</v>
      </c>
      <c r="P212" s="181" t="str">
        <f t="shared" ca="1" si="187"/>
        <v>-6.91544252802159-2.86447008491822i</v>
      </c>
      <c r="Q212" s="181" t="str">
        <f t="shared" ca="1" si="188"/>
        <v>5.29285056589364+5.29285056589362i</v>
      </c>
      <c r="R212" s="181" t="str">
        <f t="shared" ca="1" si="189"/>
        <v>-2.86447008491824-6.91544252802159i</v>
      </c>
      <c r="S212" s="181" t="str">
        <f t="shared" ca="1" si="190"/>
        <v>1.82941567387674E-13+7.48522105390089i</v>
      </c>
      <c r="T212" s="181" t="str">
        <f t="shared" ca="1" si="191"/>
        <v>2.86447008491854-6.91544252802146i</v>
      </c>
      <c r="U212" s="181" t="str">
        <f t="shared" ca="1" si="192"/>
        <v>-5.2928505658937+5.29285056589356i</v>
      </c>
      <c r="V212" s="181" t="str">
        <f t="shared" ca="1" si="193"/>
        <v>6.91544252802155-2.86447008491833i</v>
      </c>
      <c r="W212" s="181" t="str">
        <f t="shared" ca="1" si="194"/>
        <v>-7.48522105390089+3.6588313477535E-13i</v>
      </c>
      <c r="X212" s="181" t="str">
        <f t="shared" ca="1" si="195"/>
        <v>6.91544252802153+2.86447008491837i</v>
      </c>
      <c r="Y212" s="181" t="str">
        <f t="shared" ca="1" si="196"/>
        <v>-5.29285056589368-5.29285056589358i</v>
      </c>
      <c r="Z212" s="181" t="str">
        <f t="shared" ca="1" si="197"/>
        <v>2.86447008491849+6.91544252802148i</v>
      </c>
      <c r="AA212" s="181" t="str">
        <f t="shared" ca="1" si="198"/>
        <v>2.09071443807593E-13-7.48522105390089i</v>
      </c>
      <c r="AB212" s="181" t="str">
        <f t="shared" ca="1" si="199"/>
        <v>-2.86447008491819+6.91544252802161i</v>
      </c>
      <c r="AC212" s="181" t="str">
        <f t="shared" ca="1" si="200"/>
        <v>5.29285056589346-5.2928505658938i</v>
      </c>
      <c r="AD212" s="181" t="str">
        <f t="shared" ca="1" si="201"/>
        <v>-6.91544252802169+2.86447008491799i</v>
      </c>
      <c r="AE212" s="181" t="str">
        <f t="shared" ca="1" si="202"/>
        <v>7.48522105390089+6.60191472604765E-14i</v>
      </c>
      <c r="AF212" s="181" t="str">
        <f t="shared" ca="1" si="203"/>
        <v>-6.91544252802166-2.86447008491806i</v>
      </c>
      <c r="AG212" s="181" t="str">
        <f t="shared" ca="1" si="204"/>
        <v>5.29285056589341+5.29285056589385i</v>
      </c>
      <c r="AH212" s="181" t="str">
        <f t="shared" ca="1" si="205"/>
        <v>-2.86447008491812-6.91544252802164i</v>
      </c>
      <c r="AI212" s="181" t="str">
        <f t="shared" ca="1" si="206"/>
        <v>1.30218843740718E-13+7.48522105390089i</v>
      </c>
      <c r="AJ212" s="181" t="str">
        <f t="shared" ca="1" si="207"/>
        <v>2.86447008491788-6.91544252802174i</v>
      </c>
      <c r="AK212" s="181" t="str">
        <f t="shared" ca="1" si="208"/>
        <v>-5.29285056589376+5.29285056589351i</v>
      </c>
      <c r="AL212" s="181" t="str">
        <f t="shared" ca="1" si="209"/>
        <v>6.91544252802156-2.86447008491829i</v>
      </c>
      <c r="AM212" s="181" t="str">
        <f t="shared" ca="1" si="210"/>
        <v>-7.48522105390089+3.26456834741912E-13i</v>
      </c>
      <c r="AN212" s="181" t="str">
        <f t="shared" ca="1" si="211"/>
        <v>6.91544252802153+2.86447008491838i</v>
      </c>
      <c r="AO212" s="181" t="str">
        <f t="shared" ca="1" si="212"/>
        <v>-5.29285056589369-5.29285056589358i</v>
      </c>
      <c r="AP212" s="181" t="str">
        <f t="shared" ca="1" si="213"/>
        <v>2.86447008491843+6.9154425280215i</v>
      </c>
      <c r="AQ212" s="181" t="str">
        <f t="shared" ca="1" si="214"/>
        <v>2.75090591068069E-13-7.48522105390089i</v>
      </c>
      <c r="AR212" s="181" t="str">
        <f t="shared" ca="1" si="215"/>
        <v>2.75090591068069E-13-7.48522105390089i</v>
      </c>
      <c r="AS212" s="181" t="str">
        <f t="shared" ca="1" si="216"/>
        <v>5.29285056589348-5.29285056589379i</v>
      </c>
      <c r="AT212" s="181" t="str">
        <f t="shared" ca="1" si="217"/>
        <v>-6.9154425280217+2.86447008491797i</v>
      </c>
      <c r="AU212" s="181" t="str">
        <f t="shared" ca="1" si="218"/>
        <v>7.48522105390089+1.32038294520953E-13i</v>
      </c>
      <c r="AV212" s="181" t="str">
        <f t="shared" ca="1" si="219"/>
        <v>-6.91544252802164-2.86447008491812i</v>
      </c>
      <c r="AW212" s="181" t="str">
        <f t="shared" ca="1" si="220"/>
        <v>5.29285056589389+5.29285056589337i</v>
      </c>
      <c r="AX212" s="181" t="str">
        <f t="shared" ca="1" si="221"/>
        <v>-2.86447008491811-6.91544252802164i</v>
      </c>
      <c r="AY212" s="181" t="str">
        <f t="shared" ca="1" si="222"/>
        <v>1.1738539093432E-13+7.48522105390089i</v>
      </c>
      <c r="AZ212" s="181" t="str">
        <f t="shared" ca="1" si="223"/>
        <v>2.86447008491514-6.91544252802287i</v>
      </c>
      <c r="BA212" s="181" t="str">
        <f t="shared" ca="1" si="224"/>
        <v>-5.29285056589162+5.29285056589565i</v>
      </c>
      <c r="BB212" s="181" t="str">
        <f t="shared" ca="1" si="225"/>
        <v>6.91544252802073-2.8644700849203i</v>
      </c>
      <c r="BC212" s="181" t="str">
        <f t="shared" ca="1" si="226"/>
        <v>-7.48522105390089+1.74963713219563E-12i</v>
      </c>
      <c r="BD212" s="181" t="str">
        <f t="shared" ca="1" si="227"/>
        <v>6.91544252802207+2.86447008491707i</v>
      </c>
      <c r="BE212" s="181" t="str">
        <f t="shared" ca="1" si="228"/>
        <v>-5.29285056589417-5.2928505658931i</v>
      </c>
      <c r="BF212" s="181" t="str">
        <f t="shared" ca="1" si="229"/>
        <v>2.86447008491847+6.91544252802149i</v>
      </c>
      <c r="BG212" s="181" t="str">
        <f t="shared" ca="1" si="230"/>
        <v>3.41109738328546E-13-7.48522105390089i</v>
      </c>
      <c r="BH212" s="181" t="str">
        <f t="shared" ca="1" si="231"/>
        <v>-2.864470084919+6.91544252802127i</v>
      </c>
      <c r="BI212" s="181" t="str">
        <f t="shared" ca="1" si="232"/>
        <v>5.29285056589457-5.29285056589269i</v>
      </c>
      <c r="BJ212" s="181" t="str">
        <f t="shared" ca="1" si="233"/>
        <v>-6.91544252802233+2.86447008491644i</v>
      </c>
      <c r="BK212" s="181" t="str">
        <f t="shared" ca="1" si="234"/>
        <v>7.48522105390089+2.32548521994456E-12i</v>
      </c>
      <c r="BL212" s="181" t="str">
        <f t="shared" ca="1" si="235"/>
        <v>-6.91544252802047-2.86447008492093i</v>
      </c>
      <c r="BM212" s="181" t="str">
        <f t="shared" ca="1" si="236"/>
        <v>5.29285056589129+5.29285056589598i</v>
      </c>
      <c r="BN212" s="181" t="str">
        <f t="shared" ca="1" si="237"/>
        <v>-2.86447008492148-6.91544252802025i</v>
      </c>
      <c r="BO212" s="181" t="str">
        <f t="shared" ca="1" si="238"/>
        <v>3.13613652201039E-12+7.48522105390089i</v>
      </c>
      <c r="BP212" s="181" t="str">
        <f t="shared" ca="1" si="239"/>
        <v>2.86447008491588-6.91544252802256i</v>
      </c>
      <c r="BQ212" s="181" t="str">
        <f t="shared" ca="1" si="240"/>
        <v>-5.29285056589227+5.292850565895i</v>
      </c>
      <c r="BR212" s="181" t="str">
        <f t="shared" ca="1" si="241"/>
        <v>6.915442528021-2.86447008491965i</v>
      </c>
      <c r="BS212" s="181" t="str">
        <f t="shared" ca="1" si="242"/>
        <v>-7.48522105390089+9.3901826257806E-13i</v>
      </c>
      <c r="BT212" s="181" t="str">
        <f t="shared" ca="1" si="243"/>
        <v>6.9154425280218+2.86447008491772i</v>
      </c>
      <c r="BU212" s="181" t="str">
        <f t="shared" ca="1" si="244"/>
        <v>-5.29285056589359-5.29285056589367i</v>
      </c>
      <c r="BV212" s="181" t="str">
        <f t="shared" ca="1" si="245"/>
        <v>2.86447008491762+6.91544252802184i</v>
      </c>
      <c r="BW212" s="181" t="str">
        <f t="shared" ca="1" si="246"/>
        <v>1.04535721903796E-12-7.48522105390089i</v>
      </c>
      <c r="BX212" s="181" t="str">
        <f t="shared" ca="1" si="247"/>
        <v>-2.86447008491975+6.91544252802096i</v>
      </c>
      <c r="BY212" s="181" t="str">
        <f t="shared" ca="1" si="248"/>
        <v>5.29285056589507-5.29285056589219i</v>
      </c>
      <c r="BZ212" s="181" t="str">
        <f t="shared" ca="1" si="249"/>
        <v>-6.9154425280226+2.86447008491579i</v>
      </c>
      <c r="CA212" s="181" t="str">
        <f t="shared" ca="1" si="250"/>
        <v>7.48522105390089+3.24247547847029E-12i</v>
      </c>
      <c r="CB212" s="181" t="str">
        <f t="shared" ca="1" si="251"/>
        <v>-6.9154425280202-2.86447008492158i</v>
      </c>
      <c r="CC212" s="181" t="str">
        <f t="shared" ca="1" si="252"/>
        <v>5.2928505658959+5.29285056589136i</v>
      </c>
      <c r="CD212" s="181" t="str">
        <f t="shared" ca="1" si="253"/>
        <v>-2.86447008492083-6.91544252802052i</v>
      </c>
      <c r="CE212" s="181" t="str">
        <f t="shared" ca="1" si="254"/>
        <v>2.21914626348466E-12+7.48522105390089i</v>
      </c>
      <c r="CF212" s="181" t="str">
        <f t="shared" ca="1" si="255"/>
        <v>2.86447008491654-6.91544252802229i</v>
      </c>
      <c r="CG212" s="181" t="str">
        <f t="shared" ca="1" si="256"/>
        <v>-5.29285056589277+5.2928505658945i</v>
      </c>
      <c r="CH212" s="181" t="str">
        <f t="shared" ca="1" si="257"/>
        <v>6.91544252802135-2.8644700849188i</v>
      </c>
      <c r="CI212" s="181" t="str">
        <f t="shared" ca="1" si="258"/>
        <v>-7.48522105390089+2.34770781868639E-13i</v>
      </c>
      <c r="CJ212" s="181" t="str">
        <f t="shared" ca="1" si="259"/>
        <v>6.91544252802145+2.86447008491856i</v>
      </c>
      <c r="CK212" s="181" t="str">
        <f t="shared" ca="1" si="260"/>
        <v>-5.2928505658931-5.29285056589417i</v>
      </c>
      <c r="CL212" s="181" t="str">
        <f t="shared" ca="1" si="261"/>
        <v>2.86447008491697+6.91544252802211i</v>
      </c>
      <c r="CM212" s="181" t="str">
        <f t="shared" ca="1" si="262"/>
        <v>1.9623474775637E-12-7.48522105390089i</v>
      </c>
      <c r="CN212" s="181" t="str">
        <f t="shared" ca="1" si="263"/>
        <v>-2.8644700849204+6.9154425280207i</v>
      </c>
      <c r="CO212" s="181" t="str">
        <f t="shared" ca="1" si="264"/>
        <v>5.29285056589572-5.29285056589154i</v>
      </c>
      <c r="CP212" s="181" t="str">
        <f t="shared" ca="1" si="265"/>
        <v>-6.91544252802287+2.86447008491514i</v>
      </c>
      <c r="CQ212" s="181" t="str">
        <f t="shared" ca="1" si="266"/>
        <v>7.48522105390089-3.49927426439126E-12i</v>
      </c>
      <c r="CR212" s="181" t="str">
        <f t="shared" ca="1" si="267"/>
        <v>-6.91544252802278-2.86447008491535i</v>
      </c>
      <c r="CS212" s="181" t="str">
        <f t="shared" ca="1" si="268"/>
        <v>5.2928505658954+5.29285056589186i</v>
      </c>
      <c r="CT212" s="181" t="str">
        <f t="shared" ca="1" si="269"/>
        <v>-2.86447008491999-6.91544252802086i</v>
      </c>
      <c r="CU212" s="181" t="str">
        <f t="shared" ca="1" si="270"/>
        <v>1.51489878277524E-12+7.48522105390089i</v>
      </c>
      <c r="CV212" s="181" t="str">
        <f t="shared" ca="1" si="271"/>
        <v>2.86447008491738-6.91544252802194i</v>
      </c>
      <c r="CW212" s="181" t="str">
        <f t="shared" ca="1" si="272"/>
        <v>-5.29285056589326+5.292850565894i</v>
      </c>
      <c r="CX212" s="181" t="str">
        <f t="shared" ca="1" si="273"/>
        <v>6.91544252802162-2.86447008491815i</v>
      </c>
      <c r="CY212" s="181" t="str">
        <f t="shared" ca="1" si="274"/>
        <v>-7.48522105390089-6.82219476657091E-13i</v>
      </c>
      <c r="CZ212" s="181" t="str">
        <f t="shared" ca="1" si="275"/>
        <v>6.91544252802118+2.86447008491922i</v>
      </c>
      <c r="DA212" s="181" t="str">
        <f t="shared" ca="1" si="276"/>
        <v>-5.29285056589245-5.29285056589482i</v>
      </c>
      <c r="DB212" s="181" t="str">
        <f t="shared" ca="1" si="277"/>
        <v>2.86447008491632+6.91544252802238i</v>
      </c>
      <c r="DC212" s="181" t="str">
        <f t="shared" ca="1" si="278"/>
        <v>2.66659495827311E-12-7.48522105390089i</v>
      </c>
      <c r="DD212" s="181" t="str">
        <f t="shared" ca="1" si="279"/>
        <v>-2.86447008492124+6.91544252802034i</v>
      </c>
      <c r="DE212" s="181" t="str">
        <f t="shared" ca="1" si="280"/>
        <v>5.29285056589637-5.2928505658909i</v>
      </c>
      <c r="DF212" s="181" t="str">
        <f t="shared" ca="1" si="281"/>
        <v>-6.91544252802029+2.86447008492136i</v>
      </c>
      <c r="DG212" s="181" t="str">
        <f t="shared" ca="1" si="282"/>
        <v>7.48522105390089-2.58228400586553E-12i</v>
      </c>
      <c r="DH212" s="181" t="str">
        <f t="shared" ca="1" si="283"/>
        <v>-6.91544252802243-2.8644700849162i</v>
      </c>
      <c r="DI212" s="181" t="str">
        <f t="shared" ca="1" si="284"/>
        <v>5.29285056589491+5.29285056589236i</v>
      </c>
      <c r="DJ212" s="181" t="str">
        <f t="shared" ca="1" si="285"/>
        <v>-2.86447008491953-6.91544252802105i</v>
      </c>
      <c r="DK212" s="181" t="str">
        <f t="shared" ca="1" si="286"/>
        <v>5.9790852424951E-13+7.48522105390089i</v>
      </c>
      <c r="DL212" s="181" t="str">
        <f t="shared" ca="1" si="287"/>
        <v>2.86447008491803-6.91544252802167i</v>
      </c>
      <c r="DM212" s="181" t="str">
        <f t="shared" ca="1" si="288"/>
        <v>-5.29285056589376+5.2928505658935i</v>
      </c>
      <c r="DN212" s="181" t="str">
        <f t="shared" ca="1" si="289"/>
        <v>6.91544252802198-2.86447008491731i</v>
      </c>
      <c r="DO212" s="181" t="str">
        <f t="shared" ca="1" si="290"/>
        <v>-7.48522105390089-1.3864669573665E-12i</v>
      </c>
      <c r="DP212" s="181" t="str">
        <f t="shared" ca="1" si="291"/>
        <v>6.91544252802091+2.86447008491987i</v>
      </c>
      <c r="DQ212" s="181" t="str">
        <f t="shared" ca="1" si="292"/>
        <v>-5.2928505658918-5.29285056589546i</v>
      </c>
      <c r="DR212" s="181" t="str">
        <f t="shared" ca="1" si="293"/>
        <v>2.86447008491547+6.91544252802273i</v>
      </c>
      <c r="DS212" s="181" t="str">
        <f t="shared" ca="1" si="294"/>
        <v>3.37084243898252E-12-7.48522105390089i</v>
      </c>
      <c r="DT212" s="181" t="str">
        <f t="shared" ca="1" si="295"/>
        <v>-2.8644700849217+6.91544252802015i</v>
      </c>
      <c r="DU212" s="181" t="str">
        <f t="shared" ca="1" si="296"/>
        <v>5.29285056589145-5.29285056589581i</v>
      </c>
      <c r="DV212" s="181" t="str">
        <f t="shared" ca="1" si="297"/>
        <v>-6.91544252802056+2.86447008492071i</v>
      </c>
      <c r="DW212" s="181" t="str">
        <f t="shared" ca="1" si="298"/>
        <v>7.48522105390089-1.87803652515611E-12i</v>
      </c>
      <c r="DX212" s="181" t="str">
        <f t="shared" ca="1" si="299"/>
        <v>-6.91544252802216-2.86447008491685i</v>
      </c>
      <c r="DY212" s="181" t="str">
        <f t="shared" ca="1" si="300"/>
        <v>5.29285056589441+5.29285056589286i</v>
      </c>
      <c r="DZ212" s="181" t="str">
        <f t="shared" ca="1" si="301"/>
        <v>-2.86447008491849-6.91544252802148i</v>
      </c>
      <c r="EA212" s="181" t="str">
        <f t="shared" ca="1" si="302"/>
        <v>-1.06338956459906E-13+7.48522105390089i</v>
      </c>
      <c r="EB212" s="181" t="str">
        <f t="shared" ca="1" si="303"/>
        <v>2.86447008491868-6.9154425280214i</v>
      </c>
      <c r="EC212" s="181" t="str">
        <f t="shared" ca="1" si="304"/>
        <v>-5.29285056589456+5.29285056589271i</v>
      </c>
      <c r="ED212" s="181" t="str">
        <f t="shared" ca="1" si="305"/>
        <v>6.91544252802225-2.86447008491666i</v>
      </c>
      <c r="EE212" s="181" t="str">
        <f t="shared" ca="1" si="306"/>
        <v>-7.48522105390089-2.09071443807593E-12i</v>
      </c>
      <c r="EF212" s="181" t="str">
        <f t="shared" ca="1" si="307"/>
        <v>6.91544252802064+2.86447008492052i</v>
      </c>
      <c r="EG212" s="181" t="str">
        <f t="shared" ca="1" si="308"/>
        <v>-5.2928505658913-5.29285056589596i</v>
      </c>
      <c r="EH212" s="181" t="str">
        <f t="shared" ca="1" si="309"/>
        <v>2.86447008491482+6.915442528023i</v>
      </c>
      <c r="EI212" s="181" t="str">
        <f t="shared" ca="1" si="310"/>
        <v>-3.15816452606272E-12-7.48522105390089i</v>
      </c>
      <c r="EJ212" s="181" t="str">
        <f t="shared" ca="1" si="311"/>
        <v>-2.86447008491567+6.91544252802265i</v>
      </c>
      <c r="EK212" s="181" t="str">
        <f t="shared" ca="1" si="312"/>
        <v>5.29285056589195-5.29285056589531i</v>
      </c>
      <c r="EL212" s="181" t="str">
        <f t="shared" ca="1" si="313"/>
        <v>-6.915442528021+2.86447008491967i</v>
      </c>
      <c r="EM212" s="181" t="str">
        <f t="shared" ca="1" si="314"/>
        <v>7.48522105390089-1.1737890444467E-12i</v>
      </c>
      <c r="EN212" s="181"/>
      <c r="EO212" s="181"/>
      <c r="EP212" s="181"/>
    </row>
    <row r="213" spans="1:146" ht="16" thickBot="1">
      <c r="A213" s="215">
        <f t="shared" si="181"/>
        <v>2.2070312500000015E-3</v>
      </c>
      <c r="B213" s="214">
        <v>113</v>
      </c>
      <c r="C213" s="188">
        <f t="shared" si="182"/>
        <v>22600</v>
      </c>
      <c r="D213" s="187">
        <f t="shared" si="315"/>
        <v>141999.98794225865</v>
      </c>
      <c r="E213" s="187" t="str">
        <f t="shared" si="316"/>
        <v>141999.987942259i</v>
      </c>
      <c r="F213" s="187" t="e">
        <f t="shared" si="320"/>
        <v>#REF!</v>
      </c>
      <c r="G213" s="187" t="str">
        <f t="shared" si="321"/>
        <v>-3.83299231760857+2.49490855502914i</v>
      </c>
      <c r="H213" s="187" t="e">
        <f t="shared" si="319"/>
        <v>#REF!</v>
      </c>
      <c r="I213" s="187" t="e">
        <f t="shared" si="317"/>
        <v>#REF!</v>
      </c>
      <c r="J213" s="213" t="str">
        <f ca="1">IMPRODUCT(1/N_FFT2,DX100)</f>
        <v>0.0202611219067237-0.00446136163834582i</v>
      </c>
      <c r="K213" s="212" t="e">
        <f t="shared" si="318"/>
        <v>#REF!</v>
      </c>
      <c r="N213" s="204">
        <f t="shared" ca="1" si="185"/>
        <v>22.485395463904986</v>
      </c>
      <c r="O213" s="181">
        <f t="shared" ca="1" si="186"/>
        <v>7.4853954639049842</v>
      </c>
      <c r="P213" s="181" t="str">
        <f t="shared" ca="1" si="187"/>
        <v>-6.98382006425357-2.69395667396092i</v>
      </c>
      <c r="Q213" s="181" t="str">
        <f t="shared" ca="1" si="188"/>
        <v>5.54631219270731+5.02688435435663i</v>
      </c>
      <c r="R213" s="181" t="str">
        <f t="shared" ca="1" si="189"/>
        <v>-3.3655186075169-6.6861371324186i</v>
      </c>
      <c r="S213" s="181" t="str">
        <f t="shared" ca="1" si="190"/>
        <v>0.733697057608143+7.44935123877956i</v>
      </c>
      <c r="T213" s="181" t="str">
        <f t="shared" ca="1" si="191"/>
        <v>1.99645046496817-7.21424499112539i</v>
      </c>
      <c r="U213" s="181" t="str">
        <f t="shared" ca="1" si="192"/>
        <v>-4.45904487169924+6.01232601271937i</v>
      </c>
      <c r="V213" s="181" t="str">
        <f t="shared" ca="1" si="193"/>
        <v>6.32406304498402-4.00466875710299i</v>
      </c>
      <c r="W213" s="181" t="str">
        <f t="shared" ca="1" si="194"/>
        <v>-7.34156568899515+1.46032821147118i</v>
      </c>
      <c r="X213" s="181" t="str">
        <f t="shared" ca="1" si="195"/>
        <v>7.37519279502524+1.27971734662666i</v>
      </c>
      <c r="Y213" s="181" t="str">
        <f t="shared" ca="1" si="196"/>
        <v>-6.42043784655759-3.84826234936501i</v>
      </c>
      <c r="Z213" s="181" t="str">
        <f t="shared" ca="1" si="197"/>
        <v>4.60525175738308+5.90108477334205i</v>
      </c>
      <c r="AA213" s="181" t="str">
        <f t="shared" ca="1" si="198"/>
        <v>-2.17289560636185-7.16307684831754i</v>
      </c>
      <c r="AB213" s="181" t="str">
        <f t="shared" ca="1" si="199"/>
        <v>-0.550659850673182+7.46511346061839i</v>
      </c>
      <c r="AC213" s="181" t="str">
        <f t="shared" ca="1" si="200"/>
        <v>3.20041895693286-6.76671735416473i</v>
      </c>
      <c r="AD213" s="181" t="str">
        <f t="shared" ca="1" si="201"/>
        <v>-5.42127582947127+5.16148366575347i</v>
      </c>
      <c r="AE213" s="181" t="str">
        <f t="shared" ca="1" si="202"/>
        <v>6.91560366185473-2.86453682873702i</v>
      </c>
      <c r="AF213" s="181" t="str">
        <f t="shared" ca="1" si="203"/>
        <v>-7.48314100273973+0.183700800664308i</v>
      </c>
      <c r="AG213" s="181" t="str">
        <f t="shared" ca="1" si="204"/>
        <v>7.04782967458761+2.52175378041781i</v>
      </c>
      <c r="AH213" s="181" t="str">
        <f t="shared" ca="1" si="205"/>
        <v>-5.66800766486814-4.88925703579238i</v>
      </c>
      <c r="AI213" s="181" t="str">
        <f t="shared" ca="1" si="206"/>
        <v>3.52859099553701+6.60152943167448i</v>
      </c>
      <c r="AJ213" s="181" t="str">
        <f t="shared" ca="1" si="207"/>
        <v>-0.916292312869586-7.42910180630374i</v>
      </c>
      <c r="AK213" s="181" t="str">
        <f t="shared" ca="1" si="208"/>
        <v>-1.81880273646646+7.26106754250857i</v>
      </c>
      <c r="AL213" s="181" t="str">
        <f t="shared" ca="1" si="209"/>
        <v>4.31015202411852-6.11994565172243i</v>
      </c>
      <c r="AM213" s="181" t="str">
        <f t="shared" ca="1" si="210"/>
        <v>-6.22387886430452+4.15866290212525i</v>
      </c>
      <c r="AN213" s="181" t="str">
        <f t="shared" ca="1" si="211"/>
        <v>7.30351629831281-1.64005942920629i</v>
      </c>
      <c r="AO213" s="181" t="str">
        <f t="shared" ca="1" si="212"/>
        <v>-7.40437736069171-1.09833562790495i</v>
      </c>
      <c r="AP213" s="181" t="str">
        <f t="shared" ca="1" si="213"/>
        <v>6.51294521644804+3.68953789228352i</v>
      </c>
      <c r="AQ213" s="181" t="str">
        <f t="shared" ca="1" si="214"/>
        <v>-4.7486846116103-5.7862889411526i</v>
      </c>
      <c r="AR213" s="181" t="str">
        <f t="shared" ca="1" si="215"/>
        <v>-4.7486846116103-5.7862889411526i</v>
      </c>
      <c r="AS213" s="181" t="str">
        <f t="shared" ca="1" si="216"/>
        <v>0.367290946834659-7.47637897724712i</v>
      </c>
      <c r="AT213" s="181" t="str">
        <f t="shared" ca="1" si="217"/>
        <v>-3.03339149363994+6.84322155840085i</v>
      </c>
      <c r="AU213" s="181" t="str">
        <f t="shared" ca="1" si="218"/>
        <v>5.29297389239005-5.29297389239043i</v>
      </c>
      <c r="AV213" s="181" t="str">
        <f t="shared" ca="1" si="219"/>
        <v>-6.84322155840089+3.03339149363986i</v>
      </c>
      <c r="AW213" s="181" t="str">
        <f t="shared" ca="1" si="220"/>
        <v>7.47637897724712-0.367290946834567i</v>
      </c>
      <c r="AX213" s="181" t="str">
        <f t="shared" ca="1" si="221"/>
        <v>-7.10759393586111-2.34803187669157i</v>
      </c>
      <c r="AY213" s="181" t="str">
        <f t="shared" ca="1" si="222"/>
        <v>5.78628894115248+4.74868461161045i</v>
      </c>
      <c r="AZ213" s="181" t="str">
        <f t="shared" ca="1" si="223"/>
        <v>-3.68953789228474-6.51294521644735i</v>
      </c>
      <c r="BA213" s="181" t="str">
        <f t="shared" ca="1" si="224"/>
        <v>1.09833562790413+7.40437736069183i</v>
      </c>
      <c r="BB213" s="181" t="str">
        <f t="shared" ca="1" si="225"/>
        <v>1.64005942920866-7.30351629831227i</v>
      </c>
      <c r="BC213" s="181" t="str">
        <f t="shared" ca="1" si="226"/>
        <v>-4.15866290212294+6.22387886430607i</v>
      </c>
      <c r="BD213" s="181" t="str">
        <f t="shared" ca="1" si="227"/>
        <v>6.11994565172165-4.31015202411962i</v>
      </c>
      <c r="BE213" s="181" t="str">
        <f t="shared" ca="1" si="228"/>
        <v>-7.26106754250859+1.81880273646637i</v>
      </c>
      <c r="BF213" s="181" t="str">
        <f t="shared" ca="1" si="229"/>
        <v>7.42910180630344+0.916292312871951i</v>
      </c>
      <c r="BG213" s="181" t="str">
        <f t="shared" ca="1" si="230"/>
        <v>-6.60152943167617-3.52859099553386i</v>
      </c>
      <c r="BH213" s="181" t="str">
        <f t="shared" ca="1" si="231"/>
        <v>4.88925703579343+5.66800766486723i</v>
      </c>
      <c r="BI213" s="181" t="str">
        <f t="shared" ca="1" si="232"/>
        <v>-2.52175378041762-7.04782967458768i</v>
      </c>
      <c r="BJ213" s="181" t="str">
        <f t="shared" ca="1" si="233"/>
        <v>-0.183700800665835+7.48314100273969i</v>
      </c>
      <c r="BK213" s="181" t="str">
        <f t="shared" ca="1" si="234"/>
        <v>2.86453682874069-6.91560366185322i</v>
      </c>
      <c r="BL213" s="181" t="str">
        <f t="shared" ca="1" si="235"/>
        <v>-5.161483665752+5.42127582947268i</v>
      </c>
      <c r="BM213" s="181" t="str">
        <f t="shared" ca="1" si="236"/>
        <v>6.76671735416481-3.20041895693268i</v>
      </c>
      <c r="BN213" s="181" t="str">
        <f t="shared" ca="1" si="237"/>
        <v>-7.46511346061851+0.550659850671552i</v>
      </c>
      <c r="BO213" s="181" t="str">
        <f t="shared" ca="1" si="238"/>
        <v>7.16307684831663+2.17289560636484i</v>
      </c>
      <c r="BP213" s="181" t="str">
        <f t="shared" ca="1" si="239"/>
        <v>-5.90108477334336-4.60525175738139i</v>
      </c>
      <c r="BQ213" s="181" t="str">
        <f t="shared" ca="1" si="240"/>
        <v>3.84826234936559+6.42043784655723i</v>
      </c>
      <c r="BR213" s="181" t="str">
        <f t="shared" ca="1" si="241"/>
        <v>-1.27971734662568-7.37519279502541i</v>
      </c>
      <c r="BS213" s="181" t="str">
        <f t="shared" ca="1" si="242"/>
        <v>-1.46032821147432+7.34156568899452i</v>
      </c>
      <c r="BT213" s="181" t="str">
        <f t="shared" ca="1" si="243"/>
        <v>4.00466875710064-6.3240630449855i</v>
      </c>
      <c r="BU213" s="181" t="str">
        <f t="shared" ca="1" si="244"/>
        <v>-6.01232601271903+4.4590448716997i</v>
      </c>
      <c r="BV213" s="181" t="str">
        <f t="shared" ca="1" si="245"/>
        <v>7.21424499112562-1.99645046496733i</v>
      </c>
      <c r="BW213" s="181" t="str">
        <f t="shared" ca="1" si="246"/>
        <v>-7.44935123877932-0.733697057610471i</v>
      </c>
      <c r="BX213" s="181" t="str">
        <f t="shared" ca="1" si="247"/>
        <v>6.68613713241998+3.36551860751417i</v>
      </c>
      <c r="BY213" s="181" t="str">
        <f t="shared" ca="1" si="248"/>
        <v>-5.0268843543576-5.54631219270644i</v>
      </c>
      <c r="BZ213" s="181" t="str">
        <f t="shared" ca="1" si="249"/>
        <v>2.69395667396029+6.98382006425381i</v>
      </c>
      <c r="CA213" s="181" t="str">
        <f t="shared" ca="1" si="250"/>
        <v>2.43190863921127E-12-7.48539546390498i</v>
      </c>
      <c r="CB213" s="181" t="str">
        <f t="shared" ca="1" si="251"/>
        <v>-2.69395667395788+6.98382006425475i</v>
      </c>
      <c r="CC213" s="181" t="str">
        <f t="shared" ca="1" si="252"/>
        <v>5.02688435435553-5.54631219270831i</v>
      </c>
      <c r="CD213" s="181" t="str">
        <f t="shared" ca="1" si="253"/>
        <v>-6.68613713241872+3.36551860751666i</v>
      </c>
      <c r="CE213" s="181" t="str">
        <f t="shared" ca="1" si="254"/>
        <v>7.44935123877978-0.733697057605842i</v>
      </c>
      <c r="CF213" s="181" t="str">
        <f t="shared" ca="1" si="255"/>
        <v>-7.21424499112437-1.99645046497181i</v>
      </c>
      <c r="CG213" s="181" t="str">
        <f t="shared" ca="1" si="256"/>
        <v>6.01232601272069+4.45904487169746i</v>
      </c>
      <c r="CH213" s="181" t="str">
        <f t="shared" ca="1" si="257"/>
        <v>-4.00466875710282-6.32406304498413i</v>
      </c>
      <c r="CI213" s="181" t="str">
        <f t="shared" ca="1" si="258"/>
        <v>1.46032821146954+7.34156568899547i</v>
      </c>
      <c r="CJ213" s="181" t="str">
        <f t="shared" ca="1" si="259"/>
        <v>1.27971734663047-7.37519279502458i</v>
      </c>
      <c r="CK213" s="181" t="str">
        <f t="shared" ca="1" si="260"/>
        <v>-3.84826234936319+6.42043784655867i</v>
      </c>
      <c r="CL213" s="181" t="str">
        <f t="shared" ca="1" si="261"/>
        <v>5.90108477334165-4.6052517573836i</v>
      </c>
      <c r="CM213" s="181" t="str">
        <f t="shared" ca="1" si="262"/>
        <v>-7.16307684831798+2.17289560636039i</v>
      </c>
      <c r="CN213" s="181" t="str">
        <f t="shared" ca="1" si="263"/>
        <v>7.46511346061816+0.550659850676403i</v>
      </c>
      <c r="CO213" s="181" t="str">
        <f t="shared" ca="1" si="264"/>
        <v>-6.76671735416591-3.20041895693035i</v>
      </c>
      <c r="CP213" s="181" t="str">
        <f t="shared" ca="1" si="265"/>
        <v>5.16148366575387+5.42127582947089i</v>
      </c>
      <c r="CQ213" s="181" t="str">
        <f t="shared" ca="1" si="266"/>
        <v>-2.86453682873619-6.91560366185507i</v>
      </c>
      <c r="CR213" s="181" t="str">
        <f t="shared" ca="1" si="267"/>
        <v>0.183700800661186+7.48314100273981i</v>
      </c>
      <c r="CS213" s="181" t="str">
        <f t="shared" ca="1" si="268"/>
        <v>2.52175378041509-7.04782967458859i</v>
      </c>
      <c r="CT213" s="181" t="str">
        <f t="shared" ca="1" si="269"/>
        <v>-4.88925703579132+5.66800766486906i</v>
      </c>
      <c r="CU213" s="181" t="str">
        <f t="shared" ca="1" si="270"/>
        <v>6.60152943167485-3.52859099553632i</v>
      </c>
      <c r="CV213" s="181" t="str">
        <f t="shared" ca="1" si="271"/>
        <v>-7.42910180630404+0.916292312867123i</v>
      </c>
      <c r="CW213" s="181" t="str">
        <f t="shared" ca="1" si="272"/>
        <v>7.26106754250924+1.81880273646377i</v>
      </c>
      <c r="CX213" s="181" t="str">
        <f t="shared" ca="1" si="273"/>
        <v>-6.1199456517232-4.31015202411742i</v>
      </c>
      <c r="CY213" s="181" t="str">
        <f t="shared" ca="1" si="274"/>
        <v>4.15866290212517+6.22387886430457i</v>
      </c>
      <c r="CZ213" s="181" t="str">
        <f t="shared" ca="1" si="275"/>
        <v>-1.64005942920402-7.30351629831332i</v>
      </c>
      <c r="DA213" s="181" t="str">
        <f t="shared" ca="1" si="276"/>
        <v>-1.09833562790136+7.40437736069224i</v>
      </c>
      <c r="DB213" s="181" t="str">
        <f t="shared" ca="1" si="277"/>
        <v>3.6895378922823-6.51294521644873i</v>
      </c>
      <c r="DC213" s="181" t="str">
        <f t="shared" ca="1" si="278"/>
        <v>-5.78628894115272+4.74868461161015i</v>
      </c>
      <c r="DD213" s="181" t="str">
        <f t="shared" ca="1" si="279"/>
        <v>7.1075939358617-2.34803187668978i</v>
      </c>
      <c r="DE213" s="181" t="str">
        <f t="shared" ca="1" si="280"/>
        <v>-7.47637897724693-0.367290946838363i</v>
      </c>
      <c r="DF213" s="181" t="str">
        <f t="shared" ca="1" si="281"/>
        <v>6.84322155840176+3.03339149363789i</v>
      </c>
      <c r="DG213" s="181" t="str">
        <f t="shared" ca="1" si="282"/>
        <v>-5.29297389239037-5.29297389239011i</v>
      </c>
      <c r="DH213" s="181" t="str">
        <f t="shared" ca="1" si="283"/>
        <v>3.03339149363822+6.84322155840161i</v>
      </c>
      <c r="DI213" s="181" t="str">
        <f t="shared" ca="1" si="284"/>
        <v>-0.367290946831501-7.47637897724727i</v>
      </c>
      <c r="DJ213" s="181" t="str">
        <f t="shared" ca="1" si="285"/>
        <v>-2.34803187668943+7.10759393586181i</v>
      </c>
      <c r="DK213" s="181" t="str">
        <f t="shared" ca="1" si="286"/>
        <v>4.74868461161003-5.78628894115282i</v>
      </c>
      <c r="DL213" s="181" t="str">
        <f t="shared" ca="1" si="287"/>
        <v>-6.51294521644844+3.6895378922828i</v>
      </c>
      <c r="DM213" s="181" t="str">
        <f t="shared" ca="1" si="288"/>
        <v>7.40437736069219-1.09833562790172i</v>
      </c>
      <c r="DN213" s="181" t="str">
        <f t="shared" ca="1" si="289"/>
        <v>-7.3035162983134-1.64005942920366i</v>
      </c>
      <c r="DO213" s="181" t="str">
        <f t="shared" ca="1" si="290"/>
        <v>6.22387886430465+4.15866290212505i</v>
      </c>
      <c r="DP213" s="181" t="str">
        <f t="shared" ca="1" si="291"/>
        <v>-4.31015202411772-6.119945651723i</v>
      </c>
      <c r="DQ213" s="181" t="str">
        <f t="shared" ca="1" si="292"/>
        <v>1.81880273646391+7.26106754250921i</v>
      </c>
      <c r="DR213" s="181" t="str">
        <f t="shared" ca="1" si="293"/>
        <v>0.916292312866973-7.42910180630406i</v>
      </c>
      <c r="DS213" s="181" t="str">
        <f t="shared" ca="1" si="294"/>
        <v>-3.52859099553581+6.60152943167512i</v>
      </c>
      <c r="DT213" s="181" t="str">
        <f t="shared" ca="1" si="295"/>
        <v>5.66800766486882-4.88925703579159i</v>
      </c>
      <c r="DU213" s="181" t="str">
        <f t="shared" ca="1" si="296"/>
        <v>-7.04782967458854+2.52175378041523i</v>
      </c>
      <c r="DV213" s="181" t="str">
        <f t="shared" ca="1" si="297"/>
        <v>7.48314100273981+0.183700800661036i</v>
      </c>
      <c r="DW213" s="181" t="str">
        <f t="shared" ca="1" si="298"/>
        <v>-6.91560366185521-2.86453682873586i</v>
      </c>
      <c r="DX213" s="181" t="str">
        <f t="shared" ca="1" si="299"/>
        <v>5.421275829471+5.16148366575376i</v>
      </c>
      <c r="DY213" s="181" t="str">
        <f t="shared" ca="1" si="300"/>
        <v>-3.20041895693068-6.76671735416576i</v>
      </c>
      <c r="DZ213" s="181" t="str">
        <f t="shared" ca="1" si="301"/>
        <v>0.550659850676765+7.46511346061813i</v>
      </c>
      <c r="EA213" s="181" t="str">
        <f t="shared" ca="1" si="302"/>
        <v>2.17289560636004-7.16307684831808i</v>
      </c>
      <c r="EB213" s="181" t="str">
        <f t="shared" ca="1" si="303"/>
        <v>-4.60525175738314+5.901084773342i</v>
      </c>
      <c r="EC213" s="181" t="str">
        <f t="shared" ca="1" si="304"/>
        <v>6.42043784655849-3.84826234936351i</v>
      </c>
      <c r="ED213" s="181" t="str">
        <f t="shared" ca="1" si="305"/>
        <v>-7.37519279502582+1.27971734662328i</v>
      </c>
      <c r="EE213" s="181" t="str">
        <f t="shared" ca="1" si="306"/>
        <v>7.3415656889955+1.4603282114694i</v>
      </c>
      <c r="EF213" s="181" t="str">
        <f t="shared" ca="1" si="307"/>
        <v>-6.32406304498432-4.00466875710251i</v>
      </c>
      <c r="EG213" s="181" t="str">
        <f t="shared" ca="1" si="308"/>
        <v>4.45904487169775+6.01232601272048i</v>
      </c>
      <c r="EH213" s="181" t="str">
        <f t="shared" ca="1" si="309"/>
        <v>-1.99645046496519-7.21424499112621i</v>
      </c>
      <c r="EI213" s="181" t="str">
        <f t="shared" ca="1" si="310"/>
        <v>-0.733697057605269+7.44935123877984i</v>
      </c>
      <c r="EJ213" s="181" t="str">
        <f t="shared" ca="1" si="311"/>
        <v>3.36551860751634-6.68613713241888i</v>
      </c>
      <c r="EK213" s="181" t="str">
        <f t="shared" ca="1" si="312"/>
        <v>-5.54631219270822+5.02688435435564i</v>
      </c>
      <c r="EL213" s="181" t="str">
        <f t="shared" ca="1" si="313"/>
        <v>6.98382006425461-2.69395667395822i</v>
      </c>
      <c r="EM213" s="181" t="str">
        <f t="shared" ca="1" si="314"/>
        <v>-7.48539546390498+2.79510117606124E-12i</v>
      </c>
      <c r="EN213" s="181"/>
      <c r="EO213" s="181"/>
      <c r="EP213" s="181"/>
    </row>
    <row r="214" spans="1:146" ht="16" thickBot="1">
      <c r="A214" s="215">
        <f t="shared" si="181"/>
        <v>2.2265625000000015E-3</v>
      </c>
      <c r="B214" s="214">
        <v>114</v>
      </c>
      <c r="C214" s="188">
        <f t="shared" si="182"/>
        <v>22800</v>
      </c>
      <c r="D214" s="187">
        <f t="shared" si="315"/>
        <v>143256.62500369456</v>
      </c>
      <c r="E214" s="187" t="str">
        <f t="shared" si="316"/>
        <v>143256.625003695i</v>
      </c>
      <c r="F214" s="187" t="e">
        <f t="shared" si="320"/>
        <v>#REF!</v>
      </c>
      <c r="G214" s="187" t="str">
        <f t="shared" si="321"/>
        <v>-3.80461112225442+2.50974260212165i</v>
      </c>
      <c r="H214" s="187" t="e">
        <f t="shared" si="319"/>
        <v>#REF!</v>
      </c>
      <c r="I214" s="187" t="e">
        <f t="shared" si="317"/>
        <v>#REF!</v>
      </c>
      <c r="J214" s="213" t="str">
        <f ca="1">IMPRODUCT(1/N_FFT2,DY100)</f>
        <v>0.0202536699762868+0.000058727034857148i</v>
      </c>
      <c r="K214" s="212" t="e">
        <f t="shared" si="318"/>
        <v>#REF!</v>
      </c>
      <c r="N214" s="204">
        <f t="shared" ca="1" si="185"/>
        <v>22.485555127234917</v>
      </c>
      <c r="O214" s="181">
        <f t="shared" ca="1" si="186"/>
        <v>7.4855551272349174</v>
      </c>
      <c r="P214" s="181" t="str">
        <f t="shared" ca="1" si="187"/>
        <v>-7.04798000464837-2.52180756937354i</v>
      </c>
      <c r="Q214" s="181" t="str">
        <f t="shared" ca="1" si="188"/>
        <v>5.78641236257563+4.74878590095457i</v>
      </c>
      <c r="R214" s="181" t="str">
        <f t="shared" ca="1" si="189"/>
        <v>-3.84834443272112-6.42057479436361i</v>
      </c>
      <c r="S214" s="181" t="str">
        <f t="shared" ca="1" si="190"/>
        <v>1.46035936024146+7.34172228443899i</v>
      </c>
      <c r="T214" s="181" t="str">
        <f t="shared" ca="1" si="191"/>
        <v>1.0983590553813-7.40453529590716i</v>
      </c>
      <c r="U214" s="181" t="str">
        <f t="shared" ca="1" si="192"/>
        <v>-3.52866626030938+6.60167024216048i</v>
      </c>
      <c r="V214" s="181" t="str">
        <f t="shared" ca="1" si="193"/>
        <v>5.54643049543112-5.02699157769581i</v>
      </c>
      <c r="W214" s="181" t="str">
        <f t="shared" ca="1" si="194"/>
        <v>-6.9157511715372+2.86459792924851i</v>
      </c>
      <c r="X214" s="181" t="str">
        <f t="shared" ca="1" si="195"/>
        <v>7.47653844825556-0.367298781143208i</v>
      </c>
      <c r="Y214" s="181" t="str">
        <f t="shared" ca="1" si="196"/>
        <v>-7.16322963659815-2.17294195417985i</v>
      </c>
      <c r="Z214" s="181" t="str">
        <f t="shared" ca="1" si="197"/>
        <v>6.01245425550862+4.45913998303364i</v>
      </c>
      <c r="AA214" s="181" t="str">
        <f t="shared" ca="1" si="198"/>
        <v>-4.15875160631888-6.22401161951141i</v>
      </c>
      <c r="AB214" s="181" t="str">
        <f t="shared" ca="1" si="199"/>
        <v>1.81884153149115+7.26122242092858i</v>
      </c>
      <c r="AC214" s="181" t="str">
        <f t="shared" ca="1" si="200"/>
        <v>0.73371270735108-7.44951013328692i</v>
      </c>
      <c r="AD214" s="181" t="str">
        <f t="shared" ca="1" si="201"/>
        <v>-3.20048722180274+6.76686168810552i</v>
      </c>
      <c r="AE214" s="181" t="str">
        <f t="shared" ca="1" si="202"/>
        <v>5.29308679141383-5.29308679141325i</v>
      </c>
      <c r="AF214" s="181" t="str">
        <f t="shared" ca="1" si="203"/>
        <v>-6.76686168810555+3.20048722180268i</v>
      </c>
      <c r="AG214" s="181" t="str">
        <f t="shared" ca="1" si="204"/>
        <v>7.44951013328692-0.733712707351068i</v>
      </c>
      <c r="AH214" s="181" t="str">
        <f t="shared" ca="1" si="205"/>
        <v>-7.26122242092856-1.81884153149121i</v>
      </c>
      <c r="AI214" s="181" t="str">
        <f t="shared" ca="1" si="206"/>
        <v>6.22401161951137+4.15875160631893i</v>
      </c>
      <c r="AJ214" s="181" t="str">
        <f t="shared" ca="1" si="207"/>
        <v>-4.45913998303358-6.01245425550867i</v>
      </c>
      <c r="AK214" s="181" t="str">
        <f t="shared" ca="1" si="208"/>
        <v>2.17294195417981+7.16322963659816i</v>
      </c>
      <c r="AL214" s="181" t="str">
        <f t="shared" ca="1" si="209"/>
        <v>0.367298781143301-7.47653844825556i</v>
      </c>
      <c r="AM214" s="181" t="str">
        <f t="shared" ca="1" si="210"/>
        <v>-2.86459792924857+6.91575117153717i</v>
      </c>
      <c r="AN214" s="181" t="str">
        <f t="shared" ca="1" si="211"/>
        <v>5.02699157769582-5.54643049543112i</v>
      </c>
      <c r="AO214" s="181" t="str">
        <f t="shared" ca="1" si="212"/>
        <v>-6.60167024216017+3.52866626030996i</v>
      </c>
      <c r="AP214" s="181" t="str">
        <f t="shared" ca="1" si="213"/>
        <v>7.40453529590716-1.09835905538125i</v>
      </c>
      <c r="AQ214" s="181" t="str">
        <f t="shared" ca="1" si="214"/>
        <v>-7.34172228443899-1.46035936024147i</v>
      </c>
      <c r="AR214" s="181" t="str">
        <f t="shared" ca="1" si="215"/>
        <v>-7.34172228443899-1.46035936024147i</v>
      </c>
      <c r="AS214" s="181" t="str">
        <f t="shared" ca="1" si="216"/>
        <v>-4.74878590095465-5.78641236257556i</v>
      </c>
      <c r="AT214" s="181" t="str">
        <f t="shared" ca="1" si="217"/>
        <v>2.52180756937352+7.04798000464838i</v>
      </c>
      <c r="AU214" s="181" t="str">
        <f t="shared" ca="1" si="218"/>
        <v>6.60174603511806E-14-7.48555512723492i</v>
      </c>
      <c r="AV214" s="181" t="str">
        <f t="shared" ca="1" si="219"/>
        <v>-2.52180756937364+7.04798000464833i</v>
      </c>
      <c r="AW214" s="181" t="str">
        <f t="shared" ca="1" si="220"/>
        <v>4.74878590095476-5.78641236257547i</v>
      </c>
      <c r="AX214" s="181" t="str">
        <f t="shared" ca="1" si="221"/>
        <v>-6.42057479436375+3.84834443272088i</v>
      </c>
      <c r="AY214" s="181" t="str">
        <f t="shared" ca="1" si="222"/>
        <v>7.34172228443856-1.46035936024364i</v>
      </c>
      <c r="AZ214" s="181" t="str">
        <f t="shared" ca="1" si="223"/>
        <v>-7.40453529590704-1.09835905538211i</v>
      </c>
      <c r="BA214" s="181" t="str">
        <f t="shared" ca="1" si="224"/>
        <v>6.60167024216186+3.52866626030678i</v>
      </c>
      <c r="BB214" s="181" t="str">
        <f t="shared" ca="1" si="225"/>
        <v>-5.0269915776958-5.54643049543113i</v>
      </c>
      <c r="BC214" s="181" t="str">
        <f t="shared" ca="1" si="226"/>
        <v>2.8645979292457+6.91575117153836i</v>
      </c>
      <c r="BD214" s="181" t="str">
        <f t="shared" ca="1" si="227"/>
        <v>-0.367298781144656-7.47653844825549i</v>
      </c>
      <c r="BE214" s="181" t="str">
        <f t="shared" ca="1" si="228"/>
        <v>-2.17294195418136+7.16322963659769i</v>
      </c>
      <c r="BF214" s="181" t="str">
        <f t="shared" ca="1" si="229"/>
        <v>4.45913998303129-6.01245425551036i</v>
      </c>
      <c r="BG214" s="181" t="str">
        <f t="shared" ca="1" si="230"/>
        <v>-6.22401161951142+4.15875160631887i</v>
      </c>
      <c r="BH214" s="181" t="str">
        <f t="shared" ca="1" si="231"/>
        <v>7.26122242092932-1.81884153148819i</v>
      </c>
      <c r="BI214" s="181" t="str">
        <f t="shared" ca="1" si="232"/>
        <v>-7.44951013328705-0.73371270734977i</v>
      </c>
      <c r="BJ214" s="181" t="str">
        <f t="shared" ca="1" si="233"/>
        <v>6.76686168810488+3.2004872218041i</v>
      </c>
      <c r="BK214" s="181" t="str">
        <f t="shared" ca="1" si="234"/>
        <v>-5.29308679141531-5.29308679141177i</v>
      </c>
      <c r="BL214" s="181" t="str">
        <f t="shared" ca="1" si="235"/>
        <v>3.2004872218019+6.76686168810592i</v>
      </c>
      <c r="BM214" s="181" t="str">
        <f t="shared" ca="1" si="236"/>
        <v>-0.73371270734735-7.44951013328729i</v>
      </c>
      <c r="BN214" s="181" t="str">
        <f t="shared" ca="1" si="237"/>
        <v>-1.81884153149055+7.26122242092873i</v>
      </c>
      <c r="BO214" s="181" t="str">
        <f t="shared" ca="1" si="238"/>
        <v>4.1587516063209-6.22401161951006i</v>
      </c>
      <c r="BP214" s="181" t="str">
        <f t="shared" ca="1" si="239"/>
        <v>-6.01245425550731+4.45913998303541i</v>
      </c>
      <c r="BQ214" s="181" t="str">
        <f t="shared" ca="1" si="240"/>
        <v>7.16322963659839-2.17294195417903i</v>
      </c>
      <c r="BR214" s="181" t="str">
        <f t="shared" ca="1" si="241"/>
        <v>-7.47653844825574-0.367298781139648i</v>
      </c>
      <c r="BS214" s="181" t="str">
        <f t="shared" ca="1" si="242"/>
        <v>6.91575117153747+2.86459792924785i</v>
      </c>
      <c r="BT214" s="181" t="str">
        <f t="shared" ca="1" si="243"/>
        <v>-5.54643049542957-5.02699157769753i</v>
      </c>
      <c r="BU214" s="181" t="str">
        <f t="shared" ca="1" si="244"/>
        <v>3.52866626031121+6.6016702421595i</v>
      </c>
      <c r="BV214" s="181" t="str">
        <f t="shared" ca="1" si="245"/>
        <v>-1.09835905537982-7.40453529590737i</v>
      </c>
      <c r="BW214" s="181" t="str">
        <f t="shared" ca="1" si="246"/>
        <v>-1.46035936023862+7.34172228443956i</v>
      </c>
      <c r="BX214" s="181" t="str">
        <f t="shared" ca="1" si="247"/>
        <v>3.84834443272105-6.42057479436365i</v>
      </c>
      <c r="BY214" s="181" t="str">
        <f t="shared" ca="1" si="248"/>
        <v>-5.78641236257755+4.74878590095222i</v>
      </c>
      <c r="BZ214" s="181" t="str">
        <f t="shared" ca="1" si="249"/>
        <v>7.04798000464787-2.52180756937496i</v>
      </c>
      <c r="CA214" s="181" t="str">
        <f t="shared" ca="1" si="250"/>
        <v>-7.48555512723492-1.62130082996315E-12i</v>
      </c>
      <c r="CB214" s="181" t="str">
        <f t="shared" ca="1" si="251"/>
        <v>7.04798000464928+2.521807569371i</v>
      </c>
      <c r="CC214" s="181" t="str">
        <f t="shared" ca="1" si="252"/>
        <v>-5.7864123625755-4.74878590095473i</v>
      </c>
      <c r="CD214" s="181" t="str">
        <f t="shared" ca="1" si="253"/>
        <v>3.84834443271827+6.42057479436532i</v>
      </c>
      <c r="CE214" s="181" t="str">
        <f t="shared" ca="1" si="254"/>
        <v>-1.46035936024273-7.34172228443874i</v>
      </c>
      <c r="CF214" s="181" t="str">
        <f t="shared" ca="1" si="255"/>
        <v>-1.09835905538281+7.40453529590693i</v>
      </c>
      <c r="CG214" s="181" t="str">
        <f t="shared" ca="1" si="256"/>
        <v>3.5286662603075-6.60167024216148i</v>
      </c>
      <c r="CH214" s="181" t="str">
        <f t="shared" ca="1" si="257"/>
        <v>-5.54643049543175+5.02699157769512i</v>
      </c>
      <c r="CI214" s="181" t="str">
        <f t="shared" ca="1" si="258"/>
        <v>6.91575117153863-2.86459792924505i</v>
      </c>
      <c r="CJ214" s="181" t="str">
        <f t="shared" ca="1" si="259"/>
        <v>-7.47653844825553+0.367298781143846i</v>
      </c>
      <c r="CK214" s="181" t="str">
        <f t="shared" ca="1" si="260"/>
        <v>7.16322963659745+2.17294195418214i</v>
      </c>
      <c r="CL214" s="181" t="str">
        <f t="shared" ca="1" si="261"/>
        <v>-6.01245425550994-4.45913998303186i</v>
      </c>
      <c r="CM214" s="181" t="str">
        <f t="shared" ca="1" si="262"/>
        <v>4.1587516063182+6.22401161951187i</v>
      </c>
      <c r="CN214" s="181" t="str">
        <f t="shared" ca="1" si="263"/>
        <v>-1.81884153149463-7.26122242092771i</v>
      </c>
      <c r="CO214" s="181" t="str">
        <f t="shared" ca="1" si="264"/>
        <v>-0.733712707350365+7.44951013328699i</v>
      </c>
      <c r="CP214" s="181" t="str">
        <f t="shared" ca="1" si="265"/>
        <v>3.20048722180483-6.76686168810453i</v>
      </c>
      <c r="CQ214" s="181" t="str">
        <f t="shared" ca="1" si="266"/>
        <v>-5.29308679141234+5.29308679141474i</v>
      </c>
      <c r="CR214" s="181" t="str">
        <f t="shared" ca="1" si="267"/>
        <v>6.76686168810626-3.20048722180117i</v>
      </c>
      <c r="CS214" s="181" t="str">
        <f t="shared" ca="1" si="268"/>
        <v>-7.44951013328664+0.733712707353953i</v>
      </c>
      <c r="CT214" s="181" t="str">
        <f t="shared" ca="1" si="269"/>
        <v>7.26122242092853+1.81884153149133i</v>
      </c>
      <c r="CU214" s="181" t="str">
        <f t="shared" ca="1" si="270"/>
        <v>-6.22401161950962-4.15875160632157i</v>
      </c>
      <c r="CV214" s="181" t="str">
        <f t="shared" ca="1" si="271"/>
        <v>4.45913998303476+6.01245425550779i</v>
      </c>
      <c r="CW214" s="181" t="str">
        <f t="shared" ca="1" si="272"/>
        <v>-2.17294195417826-7.16322963659863i</v>
      </c>
      <c r="CX214" s="181" t="str">
        <f t="shared" ca="1" si="273"/>
        <v>-0.367298781140458+7.4765384482557i</v>
      </c>
      <c r="CY214" s="181" t="str">
        <f t="shared" ca="1" si="274"/>
        <v>2.8645979292486-6.91575117153716i</v>
      </c>
      <c r="CZ214" s="181" t="str">
        <f t="shared" ca="1" si="275"/>
        <v>-5.02699157769813+5.54643049542903i</v>
      </c>
      <c r="DA214" s="181" t="str">
        <f t="shared" ca="1" si="276"/>
        <v>6.60167024215988-3.5286662603105i</v>
      </c>
      <c r="DB214" s="181" t="str">
        <f t="shared" ca="1" si="277"/>
        <v>-7.40453529590749+1.09835905537902i</v>
      </c>
      <c r="DC214" s="181" t="str">
        <f t="shared" ca="1" si="278"/>
        <v>7.34172228443936+1.46035936023962i</v>
      </c>
      <c r="DD214" s="181" t="str">
        <f t="shared" ca="1" si="279"/>
        <v>-6.42057479436335-3.84834443272156i</v>
      </c>
      <c r="DE214" s="181" t="str">
        <f t="shared" ca="1" si="280"/>
        <v>4.74878590095735+5.78641236257335i</v>
      </c>
      <c r="DF214" s="181" t="str">
        <f t="shared" ca="1" si="281"/>
        <v>-2.52180756937399-7.04798000464821i</v>
      </c>
      <c r="DG214" s="181" t="str">
        <f t="shared" ca="1" si="282"/>
        <v>-2.21919897219319E-12+7.48555512723492i</v>
      </c>
      <c r="DH214" s="181" t="str">
        <f t="shared" ca="1" si="283"/>
        <v>2.52180756937176-7.04798000464901i</v>
      </c>
      <c r="DI214" s="181" t="str">
        <f t="shared" ca="1" si="284"/>
        <v>-4.74878590095551+5.78641236257485i</v>
      </c>
      <c r="DJ214" s="181" t="str">
        <f t="shared" ca="1" si="285"/>
        <v>6.42057479436191-3.84834443272396i</v>
      </c>
      <c r="DK214" s="181" t="str">
        <f t="shared" ca="1" si="286"/>
        <v>-7.3417222844389+1.46035936024194i</v>
      </c>
      <c r="DL214" s="181" t="str">
        <f t="shared" ca="1" si="287"/>
        <v>7.40453529590678+1.09835905538382i</v>
      </c>
      <c r="DM214" s="181" t="str">
        <f t="shared" ca="1" si="288"/>
        <v>-6.6016702421611-3.52866626030821i</v>
      </c>
      <c r="DN214" s="181" t="str">
        <f t="shared" ca="1" si="289"/>
        <v>5.02699157769452+5.54643049543229i</v>
      </c>
      <c r="DO214" s="181" t="str">
        <f t="shared" ca="1" si="290"/>
        <v>-2.86459792925118-6.91575117153609i</v>
      </c>
      <c r="DP214" s="181" t="str">
        <f t="shared" ca="1" si="291"/>
        <v>0.367298781143037+7.47653844825557i</v>
      </c>
      <c r="DQ214" s="181" t="str">
        <f t="shared" ca="1" si="292"/>
        <v>2.17294195418292-7.16322963659722i</v>
      </c>
      <c r="DR214" s="181" t="str">
        <f t="shared" ca="1" si="293"/>
        <v>-4.45913998303251+6.01245425550946i</v>
      </c>
      <c r="DS214" s="181" t="str">
        <f t="shared" ca="1" si="294"/>
        <v>6.22401161951232-4.15875160631753i</v>
      </c>
      <c r="DT214" s="181" t="str">
        <f t="shared" ca="1" si="295"/>
        <v>-7.26122242092785+1.81884153149404i</v>
      </c>
      <c r="DU214" s="181" t="str">
        <f t="shared" ca="1" si="296"/>
        <v>7.44951013328691+0.733712707351172i</v>
      </c>
      <c r="DV214" s="181" t="str">
        <f t="shared" ca="1" si="297"/>
        <v>-6.76686168810419-3.20048722180557i</v>
      </c>
      <c r="DW214" s="181" t="str">
        <f t="shared" ca="1" si="298"/>
        <v>5.29308679141431+5.29308679141276i</v>
      </c>
      <c r="DX214" s="181" t="str">
        <f t="shared" ca="1" si="299"/>
        <v>-3.20048722180063-6.76686168810653i</v>
      </c>
      <c r="DY214" s="181" t="str">
        <f t="shared" ca="1" si="300"/>
        <v>0.733712707352935+7.44951013328673i</v>
      </c>
      <c r="DZ214" s="181" t="str">
        <f t="shared" ca="1" si="301"/>
        <v>1.81884153149192-7.26122242092839i</v>
      </c>
      <c r="EA214" s="181" t="str">
        <f t="shared" ca="1" si="302"/>
        <v>-4.15875160631605+6.22401161951331i</v>
      </c>
      <c r="EB214" s="181" t="str">
        <f t="shared" ca="1" si="303"/>
        <v>6.0124542555084-4.45913998303394i</v>
      </c>
      <c r="EC214" s="181" t="str">
        <f t="shared" ca="1" si="304"/>
        <v>-7.1632296365988+2.17294195417769i</v>
      </c>
      <c r="ED214" s="181" t="str">
        <f t="shared" ca="1" si="305"/>
        <v>7.47653844825565+0.367298781141267i</v>
      </c>
      <c r="EE214" s="181" t="str">
        <f t="shared" ca="1" si="306"/>
        <v>-6.91575117153677-2.86459792924954i</v>
      </c>
      <c r="EF214" s="181" t="str">
        <f t="shared" ca="1" si="307"/>
        <v>5.54643049543348+5.02699157769321i</v>
      </c>
      <c r="EG214" s="181" t="str">
        <f t="shared" ca="1" si="308"/>
        <v>-3.52866626030978-6.60167024216026i</v>
      </c>
      <c r="EH214" s="181" t="str">
        <f t="shared" ca="1" si="309"/>
        <v>1.098359055378+7.40453529590764i</v>
      </c>
      <c r="EI214" s="181" t="str">
        <f t="shared" ca="1" si="310"/>
        <v>1.4603593602402-7.34172228443924i</v>
      </c>
      <c r="EJ214" s="181" t="str">
        <f t="shared" ca="1" si="311"/>
        <v>-3.84834443272244+6.42057479436282i</v>
      </c>
      <c r="EK214" s="181" t="str">
        <f t="shared" ca="1" si="312"/>
        <v>5.78641236257372-4.74878590095688i</v>
      </c>
      <c r="EL214" s="181" t="str">
        <f t="shared" ca="1" si="313"/>
        <v>-7.04798000464841+2.52180756937343i</v>
      </c>
      <c r="EM214" s="181" t="str">
        <f t="shared" ca="1" si="314"/>
        <v>7.48555512723492+3.24260165992631E-12i</v>
      </c>
      <c r="EN214" s="181"/>
      <c r="EO214" s="181"/>
      <c r="EP214" s="181"/>
    </row>
    <row r="215" spans="1:146" ht="16" thickBot="1">
      <c r="A215" s="215">
        <f t="shared" si="181"/>
        <v>2.2460937500000016E-3</v>
      </c>
      <c r="B215" s="214">
        <v>115</v>
      </c>
      <c r="C215" s="188">
        <f t="shared" si="182"/>
        <v>23000</v>
      </c>
      <c r="D215" s="187">
        <f t="shared" si="315"/>
        <v>144513.26206513049</v>
      </c>
      <c r="E215" s="187" t="str">
        <f t="shared" si="316"/>
        <v>144513.26206513i</v>
      </c>
      <c r="F215" s="187" t="e">
        <f t="shared" si="320"/>
        <v>#REF!</v>
      </c>
      <c r="G215" s="187" t="str">
        <f t="shared" si="321"/>
        <v>-3.77629331775764+2.52407160476159i</v>
      </c>
      <c r="H215" s="187"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187" t="e">
        <f t="shared" si="317"/>
        <v>#REF!</v>
      </c>
      <c r="J215" s="213" t="str">
        <f ca="1">IMPRODUCT(1/N_FFT2,DZ100)</f>
        <v>0.0369383760265655+0.00446149052795242i</v>
      </c>
      <c r="K215" s="212" t="e">
        <f t="shared" si="318"/>
        <v>#REF!</v>
      </c>
      <c r="N215" s="204">
        <f t="shared" ca="1" si="185"/>
        <v>22.485700632082725</v>
      </c>
      <c r="O215" s="181">
        <f t="shared" ca="1" si="186"/>
        <v>7.4857006320827235</v>
      </c>
      <c r="P215" s="181" t="str">
        <f t="shared" ca="1" si="187"/>
        <v>-7.10788370164566-2.34812760237679i</v>
      </c>
      <c r="Q215" s="181" t="str">
        <f t="shared" ca="1" si="188"/>
        <v>6.01257112609827+4.45922666017024i</v>
      </c>
      <c r="R215" s="181" t="str">
        <f t="shared" ca="1" si="189"/>
        <v>-4.31032774245498-6.12019515259004i</v>
      </c>
      <c r="S215" s="181" t="str">
        <f t="shared" ca="1" si="190"/>
        <v>2.17298419200752+7.16336887605609i</v>
      </c>
      <c r="T215" s="181" t="str">
        <f t="shared" ca="1" si="191"/>
        <v>0.183708289866048-7.48344607900653i</v>
      </c>
      <c r="U215" s="181" t="str">
        <f t="shared" ca="1" si="192"/>
        <v>-2.52185658848025+7.04811700387433i</v>
      </c>
      <c r="V215" s="181" t="str">
        <f t="shared" ca="1" si="193"/>
        <v>4.60543950648641-5.90132535158484i</v>
      </c>
      <c r="W215" s="181" t="str">
        <f t="shared" ca="1" si="194"/>
        <v>-6.2241326023709+4.15883244448094i</v>
      </c>
      <c r="X215" s="181" t="str">
        <f t="shared" ca="1" si="195"/>
        <v>7.21453910491116-1.99653185721424i</v>
      </c>
      <c r="Y215" s="181" t="str">
        <f t="shared" ca="1" si="196"/>
        <v>-7.47668377783641-0.367305920727576i</v>
      </c>
      <c r="Z215" s="181" t="str">
        <f t="shared" ca="1" si="197"/>
        <v>6.98410478396589+2.69406650247325i</v>
      </c>
      <c r="AA215" s="181" t="str">
        <f t="shared" ca="1" si="198"/>
        <v>-5.7865248393442-4.74887820825258i</v>
      </c>
      <c r="AB215" s="181" t="str">
        <f t="shared" ca="1" si="199"/>
        <v>4.00483202135137+6.32432086740722i</v>
      </c>
      <c r="AC215" s="181" t="str">
        <f t="shared" ca="1" si="200"/>
        <v>-1.81887688628532-7.26136356517842i</v>
      </c>
      <c r="AD215" s="181" t="str">
        <f t="shared" ca="1" si="201"/>
        <v>-0.550682300236898+7.46541780192974i</v>
      </c>
      <c r="AE215" s="181" t="str">
        <f t="shared" ca="1" si="202"/>
        <v>2.86465361154278-6.91588560048809i</v>
      </c>
      <c r="AF215" s="181" t="str">
        <f t="shared" ca="1" si="203"/>
        <v>-4.88945636335812+5.66823874091243i</v>
      </c>
      <c r="AG215" s="181" t="str">
        <f t="shared" ca="1" si="204"/>
        <v>6.42069959803461-3.84841923716242i</v>
      </c>
      <c r="AH215" s="181" t="str">
        <f t="shared" ca="1" si="205"/>
        <v>-7.3038140515539+1.64012629193226i</v>
      </c>
      <c r="AI215" s="181" t="str">
        <f t="shared" ca="1" si="206"/>
        <v>7.44965493748914+0.73372696931992i</v>
      </c>
      <c r="AJ215" s="181" t="str">
        <f t="shared" ca="1" si="207"/>
        <v>-6.84350054612617-3.03351516039304i</v>
      </c>
      <c r="AK215" s="181" t="str">
        <f t="shared" ca="1" si="208"/>
        <v>5.54653830741173+5.02708929277946i</v>
      </c>
      <c r="AL215" s="181" t="str">
        <f t="shared" ca="1" si="209"/>
        <v>-3.68968830912667-6.51321073930958i</v>
      </c>
      <c r="AM215" s="181" t="str">
        <f t="shared" ca="1" si="210"/>
        <v>1.46038774682926+7.34186499345191i</v>
      </c>
      <c r="AN215" s="181" t="str">
        <f t="shared" ca="1" si="211"/>
        <v>0.916329668712444-7.42940467947473i</v>
      </c>
      <c r="AO215" s="181" t="str">
        <f t="shared" ca="1" si="212"/>
        <v>-3.20054943314107+6.76699322293026i</v>
      </c>
      <c r="AP215" s="181" t="str">
        <f t="shared" ca="1" si="213"/>
        <v>5.16169409158471-5.42149684663407i</v>
      </c>
      <c r="AQ215" s="181" t="str">
        <f t="shared" ca="1" si="214"/>
        <v>-6.6017985659798+3.52873485081988i</v>
      </c>
      <c r="AR215" s="181" t="str">
        <f t="shared" ca="1" si="215"/>
        <v>-6.6017985659798+3.52873485081988i</v>
      </c>
      <c r="AS215" s="181" t="str">
        <f t="shared" ca="1" si="216"/>
        <v>-7.40467922588475-1.09838040537626i</v>
      </c>
      <c r="AT215" s="181" t="str">
        <f t="shared" ca="1" si="217"/>
        <v>6.68640971605098+3.36565581458692i</v>
      </c>
      <c r="AU215" s="181" t="str">
        <f t="shared" ca="1" si="218"/>
        <v>-5.29318967887836-5.29318967887788i</v>
      </c>
      <c r="AV215" s="181" t="str">
        <f t="shared" ca="1" si="219"/>
        <v>3.36565581458676+6.68640971605106i</v>
      </c>
      <c r="AW215" s="181" t="str">
        <f t="shared" ca="1" si="220"/>
        <v>-1.09838040537619-7.40467922588476i</v>
      </c>
      <c r="AX215" s="181" t="str">
        <f t="shared" ca="1" si="221"/>
        <v>-1.27976951875496+7.37549347040789i</v>
      </c>
      <c r="AY215" s="181" t="str">
        <f t="shared" ca="1" si="222"/>
        <v>3.52873485081928-6.60179856598011i</v>
      </c>
      <c r="AZ215" s="181" t="str">
        <f t="shared" ca="1" si="223"/>
        <v>-5.42149684663625+5.16169409158243i</v>
      </c>
      <c r="BA215" s="181" t="str">
        <f t="shared" ca="1" si="224"/>
        <v>6.76699322293029-3.20054943314101i</v>
      </c>
      <c r="BB215" s="181" t="str">
        <f t="shared" ca="1" si="225"/>
        <v>-7.42940467947437+0.916329668715334i</v>
      </c>
      <c r="BC215" s="181" t="str">
        <f t="shared" ca="1" si="226"/>
        <v>7.34186499345161+1.46038774683079i</v>
      </c>
      <c r="BD215" s="181" t="str">
        <f t="shared" ca="1" si="227"/>
        <v>-6.51321073931028-3.68968830912544i</v>
      </c>
      <c r="BE215" s="181" t="str">
        <f t="shared" ca="1" si="228"/>
        <v>5.02708929277717+5.54653830741381i</v>
      </c>
      <c r="BF215" s="181" t="str">
        <f t="shared" ca="1" si="229"/>
        <v>-3.03351516039366-6.84350054612591i</v>
      </c>
      <c r="BG215" s="181" t="str">
        <f t="shared" ca="1" si="230"/>
        <v>0.733726969316096+7.44965493748951i</v>
      </c>
      <c r="BH215" s="181" t="str">
        <f t="shared" ca="1" si="231"/>
        <v>1.64012629193305-7.30381405155373i</v>
      </c>
      <c r="BI215" s="181" t="str">
        <f t="shared" ca="1" si="232"/>
        <v>-3.84841923716061+6.42069959803571i</v>
      </c>
      <c r="BJ215" s="181" t="str">
        <f t="shared" ca="1" si="233"/>
        <v>5.66823874091344-4.88945636335694i</v>
      </c>
      <c r="BK215" s="181" t="str">
        <f t="shared" ca="1" si="234"/>
        <v>-6.91588560048753+2.86465361154415i</v>
      </c>
      <c r="BL215" s="181" t="str">
        <f t="shared" ca="1" si="235"/>
        <v>7.46541780192997-0.550682300233755i</v>
      </c>
      <c r="BM215" s="181" t="str">
        <f t="shared" ca="1" si="236"/>
        <v>-7.26136356517839-1.81887688628543i</v>
      </c>
      <c r="BN215" s="181" t="str">
        <f t="shared" ca="1" si="237"/>
        <v>6.32432086740878+4.00483202134891i</v>
      </c>
      <c r="BO215" s="181" t="str">
        <f t="shared" ca="1" si="238"/>
        <v>-4.748878208252-5.78652483934468i</v>
      </c>
      <c r="BP215" s="181" t="str">
        <f t="shared" ca="1" si="239"/>
        <v>2.69406650247535+6.98410478396508i</v>
      </c>
      <c r="BQ215" s="181" t="str">
        <f t="shared" ca="1" si="240"/>
        <v>-0.367305920725199-7.47668377783653i</v>
      </c>
      <c r="BR215" s="181" t="str">
        <f t="shared" ca="1" si="241"/>
        <v>-1.99653185721361+7.21453910491134i</v>
      </c>
      <c r="BS215" s="181" t="str">
        <f t="shared" ca="1" si="242"/>
        <v>4.15883244448407-6.22413260236881i</v>
      </c>
      <c r="BT215" s="181" t="str">
        <f t="shared" ca="1" si="243"/>
        <v>-5.90132535158483+4.60543950648643i</v>
      </c>
      <c r="BU215" s="181" t="str">
        <f t="shared" ca="1" si="244"/>
        <v>7.04811700387338-2.52185658848291i</v>
      </c>
      <c r="BV215" s="181" t="str">
        <f t="shared" ca="1" si="245"/>
        <v>-7.48344607900656+0.183708289864453i</v>
      </c>
      <c r="BW215" s="181" t="str">
        <f t="shared" ca="1" si="246"/>
        <v>7.16336887605651+2.17298419200614i</v>
      </c>
      <c r="BX215" s="181" t="str">
        <f t="shared" ca="1" si="247"/>
        <v>-6.1201951525885-4.31032774245717i</v>
      </c>
      <c r="BY215" s="181" t="str">
        <f t="shared" ca="1" si="248"/>
        <v>4.45922666017047+6.0125711260981i</v>
      </c>
      <c r="BZ215" s="181" t="str">
        <f t="shared" ca="1" si="249"/>
        <v>-2.34812760238007-7.10788370164457i</v>
      </c>
      <c r="CA215" s="181" t="str">
        <f t="shared" ca="1" si="250"/>
        <v>-8.10656905464789E-13+7.48570063208272i</v>
      </c>
      <c r="CB215" s="181" t="str">
        <f t="shared" ca="1" si="251"/>
        <v>2.34812760237454-7.1078837016464i</v>
      </c>
      <c r="CC215" s="181" t="str">
        <f t="shared" ca="1" si="252"/>
        <v>-4.45922666017194+6.01257112609701i</v>
      </c>
      <c r="CD215" s="181" t="str">
        <f t="shared" ca="1" si="253"/>
        <v>6.12019515258943-4.31032774245585i</v>
      </c>
      <c r="CE215" s="181" t="str">
        <f t="shared" ca="1" si="254"/>
        <v>-7.16336887605698+2.17298419200459i</v>
      </c>
      <c r="CF215" s="181" t="str">
        <f t="shared" ca="1" si="255"/>
        <v>7.48344607900653+0.183708289866074i</v>
      </c>
      <c r="CG215" s="181" t="str">
        <f t="shared" ca="1" si="256"/>
        <v>-7.04811700387534-2.52185658847743i</v>
      </c>
      <c r="CH215" s="181" t="str">
        <f t="shared" ca="1" si="257"/>
        <v>5.90132535158383+4.6054395064877i</v>
      </c>
      <c r="CI215" s="181" t="str">
        <f t="shared" ca="1" si="258"/>
        <v>-4.15883244448272-6.22413260236971i</v>
      </c>
      <c r="CJ215" s="181" t="str">
        <f t="shared" ca="1" si="259"/>
        <v>1.99653185721205+7.21453910491177i</v>
      </c>
      <c r="CK215" s="181" t="str">
        <f t="shared" ca="1" si="260"/>
        <v>0.367305920726819-7.47668377783645i</v>
      </c>
      <c r="CL215" s="181" t="str">
        <f t="shared" ca="1" si="261"/>
        <v>-2.69406650247686+6.9841047839645i</v>
      </c>
      <c r="CM215" s="181" t="str">
        <f t="shared" ca="1" si="262"/>
        <v>4.74887820825325-5.78652483934365i</v>
      </c>
      <c r="CN215" s="181" t="str">
        <f t="shared" ca="1" si="263"/>
        <v>-6.32432086740566+4.00483202135383i</v>
      </c>
      <c r="CO215" s="181" t="str">
        <f t="shared" ca="1" si="264"/>
        <v>7.26136356517879-1.81887688628386i</v>
      </c>
      <c r="CP215" s="181" t="str">
        <f t="shared" ca="1" si="265"/>
        <v>-7.46541780192983-0.550682300235584i</v>
      </c>
      <c r="CQ215" s="181" t="str">
        <f t="shared" ca="1" si="266"/>
        <v>6.91588560048691+2.86465361154564i</v>
      </c>
      <c r="CR215" s="181" t="str">
        <f t="shared" ca="1" si="267"/>
        <v>-5.66823874091238-4.88945636335816i</v>
      </c>
      <c r="CS215" s="181" t="str">
        <f t="shared" ca="1" si="268"/>
        <v>3.84841923716561+6.42069959803271i</v>
      </c>
      <c r="CT215" s="181" t="str">
        <f t="shared" ca="1" si="269"/>
        <v>-1.64012629193136-7.3038140515541i</v>
      </c>
      <c r="CU215" s="181" t="str">
        <f t="shared" ca="1" si="270"/>
        <v>-0.733726969317816+7.44965493748935i</v>
      </c>
      <c r="CV215" s="181" t="str">
        <f t="shared" ca="1" si="271"/>
        <v>3.03351516039514-6.84350054612525i</v>
      </c>
      <c r="CW215" s="181" t="str">
        <f t="shared" ca="1" si="272"/>
        <v>-5.02708929277837+5.54653830741272i</v>
      </c>
      <c r="CX215" s="181" t="str">
        <f t="shared" ca="1" si="273"/>
        <v>6.51321073931113-3.68968830912393i</v>
      </c>
      <c r="CY215" s="181" t="str">
        <f t="shared" ca="1" si="274"/>
        <v>-7.34186499345194+1.4603877468291i</v>
      </c>
      <c r="CZ215" s="181" t="str">
        <f t="shared" ca="1" si="275"/>
        <v>7.42940467947509+0.916329668709555i</v>
      </c>
      <c r="DA215" s="181" t="str">
        <f t="shared" ca="1" si="276"/>
        <v>-6.7669932229296-3.20054943314247i</v>
      </c>
      <c r="DB215" s="181" t="str">
        <f t="shared" ca="1" si="277"/>
        <v>5.42149684663512+5.1616940915836i</v>
      </c>
      <c r="DC215" s="181" t="str">
        <f t="shared" ca="1" si="278"/>
        <v>-3.52873485081795-6.60179856598083i</v>
      </c>
      <c r="DD215" s="181" t="str">
        <f t="shared" ca="1" si="279"/>
        <v>1.27976951875556+7.37549347040778i</v>
      </c>
      <c r="DE215" s="181" t="str">
        <f t="shared" ca="1" si="280"/>
        <v>1.09838040537285-7.40467922588525i</v>
      </c>
      <c r="DF215" s="181" t="str">
        <f t="shared" ca="1" si="281"/>
        <v>-3.36565581458773+6.68640971605057i</v>
      </c>
      <c r="DG215" s="181" t="str">
        <f t="shared" ca="1" si="282"/>
        <v>5.29318967887627-5.29318967887996i</v>
      </c>
      <c r="DH215" s="181" t="str">
        <f t="shared" ca="1" si="283"/>
        <v>-6.68640971605166+3.36565581458556i</v>
      </c>
      <c r="DI215" s="181" t="str">
        <f t="shared" ca="1" si="284"/>
        <v>7.40467922588455-1.0983804053776i</v>
      </c>
      <c r="DJ215" s="181" t="str">
        <f t="shared" ca="1" si="285"/>
        <v>-7.37549347040737-1.27976951875795i</v>
      </c>
      <c r="DK215" s="181" t="str">
        <f t="shared" ca="1" si="286"/>
        <v>6.60179856597968+3.52873485082009i</v>
      </c>
      <c r="DL215" s="181" t="str">
        <f t="shared" ca="1" si="287"/>
        <v>-5.16169409158739-5.42149684663152i</v>
      </c>
      <c r="DM215" s="181" t="str">
        <f t="shared" ca="1" si="288"/>
        <v>3.20054943314008+6.76699322293072i</v>
      </c>
      <c r="DN215" s="181" t="str">
        <f t="shared" ca="1" si="289"/>
        <v>-0.916329668714533-7.42940467947448i</v>
      </c>
      <c r="DO215" s="181" t="str">
        <f t="shared" ca="1" si="290"/>
        <v>-1.46038774683148+7.34186499345147i</v>
      </c>
      <c r="DP215" s="181" t="str">
        <f t="shared" ca="1" si="291"/>
        <v>3.68968830912623-6.51321073930983i</v>
      </c>
      <c r="DQ215" s="181" t="str">
        <f t="shared" ca="1" si="292"/>
        <v>-5.54653830741435+5.02708929277657i</v>
      </c>
      <c r="DR215" s="181" t="str">
        <f t="shared" ca="1" si="293"/>
        <v>6.84350054612632-3.03351516039272i</v>
      </c>
      <c r="DS215" s="181" t="str">
        <f t="shared" ca="1" si="294"/>
        <v>-7.44965493748885+0.733726969322806i</v>
      </c>
      <c r="DT215" s="181" t="str">
        <f t="shared" ca="1" si="295"/>
        <v>7.30381405155357+1.64012629193374i</v>
      </c>
      <c r="DU215" s="181" t="str">
        <f t="shared" ca="1" si="296"/>
        <v>-6.42069959803529-3.8484192371613i</v>
      </c>
      <c r="DV215" s="181" t="str">
        <f t="shared" ca="1" si="297"/>
        <v>4.88945636335632+5.66823874091398i</v>
      </c>
      <c r="DW215" s="181" t="str">
        <f t="shared" ca="1" si="298"/>
        <v>-2.8646536115432-6.91588560048792i</v>
      </c>
      <c r="DX215" s="181" t="str">
        <f t="shared" ca="1" si="299"/>
        <v>0.550682300240585+7.46541780192947i</v>
      </c>
      <c r="DY215" s="181" t="str">
        <f t="shared" ca="1" si="300"/>
        <v>1.81887688628601-7.26136356517825i</v>
      </c>
      <c r="DZ215" s="181" t="str">
        <f t="shared" ca="1" si="301"/>
        <v>-4.00483202134959+6.32432086740835i</v>
      </c>
      <c r="EA215" s="181" t="str">
        <f t="shared" ca="1" si="302"/>
        <v>5.7865248393452-4.74887820825137i</v>
      </c>
      <c r="EB215" s="181" t="str">
        <f t="shared" ca="1" si="303"/>
        <v>-6.98410478396545+2.6940665024744i</v>
      </c>
      <c r="EC215" s="181" t="str">
        <f t="shared" ca="1" si="304"/>
        <v>7.47668377783657-0.36730592072439i</v>
      </c>
      <c r="ED215" s="181" t="str">
        <f t="shared" ca="1" si="305"/>
        <v>-7.21453910491107-1.99653185721459i</v>
      </c>
      <c r="EE215" s="181" t="str">
        <f t="shared" ca="1" si="306"/>
        <v>6.2241326023725+4.15883244447855i</v>
      </c>
      <c r="EF215" s="181" t="str">
        <f t="shared" ca="1" si="307"/>
        <v>-4.60543950648578-5.90132535158532i</v>
      </c>
      <c r="EG215" s="181" t="str">
        <f t="shared" ca="1" si="308"/>
        <v>2.52185658848215+7.04811700387365i</v>
      </c>
      <c r="EH215" s="181" t="str">
        <f t="shared" ca="1" si="309"/>
        <v>-0.183708289863643-7.48344607900659i</v>
      </c>
      <c r="EI215" s="181" t="str">
        <f t="shared" ca="1" si="310"/>
        <v>-2.17298419200712+7.16336887605621i</v>
      </c>
      <c r="EJ215" s="181" t="str">
        <f t="shared" ca="1" si="311"/>
        <v>4.31032774245801-6.12019515258791i</v>
      </c>
      <c r="EK215" s="181" t="str">
        <f t="shared" ca="1" si="312"/>
        <v>-6.01257112609846+4.45922666016999i</v>
      </c>
      <c r="EL215" s="181" t="str">
        <f t="shared" ca="1" si="313"/>
        <v>7.10788370164482-2.3481276023793i</v>
      </c>
      <c r="EM215" s="181" t="str">
        <f t="shared" ca="1" si="314"/>
        <v>-7.48570063208272-1.62131381092957E-12i</v>
      </c>
      <c r="EN215" s="181"/>
      <c r="EO215" s="181"/>
      <c r="EP215" s="181"/>
    </row>
    <row r="216" spans="1:146" ht="16" thickBot="1">
      <c r="A216" s="215">
        <f t="shared" si="181"/>
        <v>2.2656250000000016E-3</v>
      </c>
      <c r="B216" s="214">
        <v>116</v>
      </c>
      <c r="C216" s="188">
        <f t="shared" si="182"/>
        <v>23200</v>
      </c>
      <c r="D216" s="187">
        <f t="shared" si="315"/>
        <v>145769.89912656639</v>
      </c>
      <c r="E216" s="187" t="str">
        <f t="shared" si="316"/>
        <v>145769.899126566i</v>
      </c>
      <c r="F216" s="187" t="e">
        <f t="shared" si="320"/>
        <v>#REF!</v>
      </c>
      <c r="G216" s="187" t="str">
        <f t="shared" si="321"/>
        <v>-3.74804675641078+2.53790507381687i</v>
      </c>
      <c r="H216" s="187" t="e">
        <f t="shared" si="322"/>
        <v>#REF!</v>
      </c>
      <c r="I216" s="187" t="e">
        <f t="shared" si="317"/>
        <v>#REF!</v>
      </c>
      <c r="J216" s="213" t="str">
        <f ca="1">IMPRODUCT(1/N_FFT2,EA100)</f>
        <v>0.0381656238064754-0.0000503380375346652i</v>
      </c>
      <c r="K216" s="212" t="e">
        <f t="shared" si="318"/>
        <v>#REF!</v>
      </c>
      <c r="N216" s="204">
        <f t="shared" ca="1" si="185"/>
        <v>22.48583250596247</v>
      </c>
      <c r="O216" s="181">
        <f t="shared" ca="1" si="186"/>
        <v>7.4858325059624713</v>
      </c>
      <c r="P216" s="181" t="str">
        <f t="shared" ca="1" si="187"/>
        <v>-7.16349507149081-2.17302247297428i</v>
      </c>
      <c r="Q216" s="181" t="str">
        <f t="shared" ca="1" si="188"/>
        <v>6.22424225149441+4.15890570968328i</v>
      </c>
      <c r="R216" s="181" t="str">
        <f t="shared" ca="1" si="189"/>
        <v>-4.7489618681565-5.78662677923157i</v>
      </c>
      <c r="S216" s="181" t="str">
        <f t="shared" ca="1" si="190"/>
        <v>2.86470407749188+6.9160074360664i</v>
      </c>
      <c r="T216" s="181" t="str">
        <f t="shared" ca="1" si="191"/>
        <v>-0.733739895220132-7.44978617636015i</v>
      </c>
      <c r="U216" s="181" t="str">
        <f t="shared" ca="1" si="192"/>
        <v>-1.46041347414703+7.34199433341202i</v>
      </c>
      <c r="V216" s="181" t="str">
        <f t="shared" ca="1" si="193"/>
        <v>3.52879701573702-6.60191486835826i</v>
      </c>
      <c r="W216" s="181" t="str">
        <f t="shared" ca="1" si="194"/>
        <v>-5.29328292779275+5.29328292779275i</v>
      </c>
      <c r="X216" s="181" t="str">
        <f t="shared" ca="1" si="195"/>
        <v>6.60191486835862-3.52879701573634i</v>
      </c>
      <c r="Y216" s="181" t="str">
        <f t="shared" ca="1" si="196"/>
        <v>-7.34199433341202+1.46041347414701i</v>
      </c>
      <c r="Z216" s="181" t="str">
        <f t="shared" ca="1" si="197"/>
        <v>7.44978617636007+0.733739895220887i</v>
      </c>
      <c r="AA216" s="181" t="str">
        <f t="shared" ca="1" si="198"/>
        <v>-6.91600743606639-2.8647040774919i</v>
      </c>
      <c r="AB216" s="181" t="str">
        <f t="shared" ca="1" si="199"/>
        <v>5.78662677923179+4.74896186815623i</v>
      </c>
      <c r="AC216" s="181" t="str">
        <f t="shared" ca="1" si="200"/>
        <v>-4.15890570968327-6.22424225149441i</v>
      </c>
      <c r="AD216" s="181" t="str">
        <f t="shared" ca="1" si="201"/>
        <v>2.17302247297392+7.16349507149092i</v>
      </c>
      <c r="AE216" s="181" t="str">
        <f t="shared" ca="1" si="202"/>
        <v>-4.63358536993447E-18-7.48583250596247i</v>
      </c>
      <c r="AF216" s="181" t="str">
        <f t="shared" ca="1" si="203"/>
        <v>-2.17302247297392+7.16349507149092i</v>
      </c>
      <c r="AG216" s="181" t="str">
        <f t="shared" ca="1" si="204"/>
        <v>4.15890570968332-6.22424225149438i</v>
      </c>
      <c r="AH216" s="181" t="str">
        <f t="shared" ca="1" si="205"/>
        <v>-5.78662677923182+4.74896186815619i</v>
      </c>
      <c r="AI216" s="181" t="str">
        <f t="shared" ca="1" si="206"/>
        <v>6.91600743606641-2.86470407749186i</v>
      </c>
      <c r="AJ216" s="181" t="str">
        <f t="shared" ca="1" si="207"/>
        <v>-7.44978617636007+0.733739895220861i</v>
      </c>
      <c r="AK216" s="181" t="str">
        <f t="shared" ca="1" si="208"/>
        <v>7.34199433341202+1.46041347414703i</v>
      </c>
      <c r="AL216" s="181" t="str">
        <f t="shared" ca="1" si="209"/>
        <v>-6.60191486835826-3.52879701573702i</v>
      </c>
      <c r="AM216" s="181" t="str">
        <f t="shared" ca="1" si="210"/>
        <v>5.29328292779271+5.29328292779279i</v>
      </c>
      <c r="AN216" s="181" t="str">
        <f t="shared" ca="1" si="211"/>
        <v>-3.52879701573637-6.60191486835861i</v>
      </c>
      <c r="AO216" s="181" t="str">
        <f t="shared" ca="1" si="212"/>
        <v>1.46041347414698+7.34199433341203i</v>
      </c>
      <c r="AP216" s="181" t="str">
        <f t="shared" ca="1" si="213"/>
        <v>0.73373989522086-7.44978617636007i</v>
      </c>
      <c r="AQ216" s="181" t="str">
        <f t="shared" ca="1" si="214"/>
        <v>-2.8647040774919+6.91600743606639i</v>
      </c>
      <c r="AR216" s="181" t="str">
        <f t="shared" ca="1" si="215"/>
        <v>-2.8647040774919+6.91600743606639i</v>
      </c>
      <c r="AS216" s="181" t="str">
        <f t="shared" ca="1" si="216"/>
        <v>-6.22424225149441+4.15890570968327i</v>
      </c>
      <c r="AT216" s="181" t="str">
        <f t="shared" ca="1" si="217"/>
        <v>7.16349507149072-2.17302247297458i</v>
      </c>
      <c r="AU216" s="181" t="str">
        <f t="shared" ca="1" si="218"/>
        <v>-7.48583250596247+9.26717073986898E-18i</v>
      </c>
      <c r="AV216" s="181" t="str">
        <f t="shared" ca="1" si="219"/>
        <v>7.1634950714909+2.17302247297397i</v>
      </c>
      <c r="AW216" s="181" t="str">
        <f t="shared" ca="1" si="220"/>
        <v>-6.22424225149441-4.15890570968327i</v>
      </c>
      <c r="AX216" s="181" t="str">
        <f t="shared" ca="1" si="221"/>
        <v>4.74896186815619+5.78662677923182i</v>
      </c>
      <c r="AY216" s="181" t="str">
        <f t="shared" ca="1" si="222"/>
        <v>-2.86470407749181-6.91600743606643i</v>
      </c>
      <c r="AZ216" s="181" t="str">
        <f t="shared" ca="1" si="223"/>
        <v>0.733739895222342+7.44978617635993i</v>
      </c>
      <c r="BA216" s="181" t="str">
        <f t="shared" ca="1" si="224"/>
        <v>1.46041347415074-7.34199433341128i</v>
      </c>
      <c r="BB216" s="181" t="str">
        <f t="shared" ca="1" si="225"/>
        <v>-3.52879701573834+6.60191486835755i</v>
      </c>
      <c r="BC216" s="181" t="str">
        <f t="shared" ca="1" si="226"/>
        <v>5.29328292779279-5.29328292779272i</v>
      </c>
      <c r="BD216" s="181" t="str">
        <f t="shared" ca="1" si="227"/>
        <v>-6.60191486835755+3.52879701573834i</v>
      </c>
      <c r="BE216" s="181" t="str">
        <f t="shared" ca="1" si="228"/>
        <v>7.3419943334113-1.46041347415063i</v>
      </c>
      <c r="BF216" s="181" t="str">
        <f t="shared" ca="1" si="229"/>
        <v>-7.44978617635991-0.733739895222449i</v>
      </c>
      <c r="BG216" s="181" t="str">
        <f t="shared" ca="1" si="230"/>
        <v>6.91600743606639+2.8647040774919i</v>
      </c>
      <c r="BH216" s="181" t="str">
        <f t="shared" ca="1" si="231"/>
        <v>-5.78662677923277-4.74896186815504i</v>
      </c>
      <c r="BI216" s="181" t="str">
        <f t="shared" ca="1" si="232"/>
        <v>4.15890570968017+6.22424225149649i</v>
      </c>
      <c r="BJ216" s="181" t="str">
        <f t="shared" ca="1" si="233"/>
        <v>-2.17302247297244-7.16349507149136i</v>
      </c>
      <c r="BK216" s="181" t="str">
        <f t="shared" ca="1" si="234"/>
        <v>-1.06366177408459E-13+7.48583250596247i</v>
      </c>
      <c r="BL216" s="181" t="str">
        <f t="shared" ca="1" si="235"/>
        <v>2.17302247297244-7.16349507149136i</v>
      </c>
      <c r="BM216" s="181" t="str">
        <f t="shared" ca="1" si="236"/>
        <v>-4.15890570968637+6.22424225149235i</v>
      </c>
      <c r="BN216" s="181" t="str">
        <f t="shared" ca="1" si="237"/>
        <v>5.78662677923277-4.74896186815504i</v>
      </c>
      <c r="BO216" s="181" t="str">
        <f t="shared" ca="1" si="238"/>
        <v>-6.91600743606643+2.86470407749181i</v>
      </c>
      <c r="BP216" s="181" t="str">
        <f t="shared" ca="1" si="239"/>
        <v>7.44978617635994-0.733739895222237i</v>
      </c>
      <c r="BQ216" s="181" t="str">
        <f t="shared" ca="1" si="240"/>
        <v>-7.34199433341126-1.46041347415084i</v>
      </c>
      <c r="BR216" s="181" t="str">
        <f t="shared" ca="1" si="241"/>
        <v>6.60191486835755+3.52879701573834i</v>
      </c>
      <c r="BS216" s="181" t="str">
        <f t="shared" ca="1" si="242"/>
        <v>-5.29328292779271-5.29328292779279i</v>
      </c>
      <c r="BT216" s="181" t="str">
        <f t="shared" ca="1" si="243"/>
        <v>3.52879701573824+6.60191486835761i</v>
      </c>
      <c r="BU216" s="181" t="str">
        <f t="shared" ca="1" si="244"/>
        <v>-1.46041347415074-7.34199433341128i</v>
      </c>
      <c r="BV216" s="181" t="str">
        <f t="shared" ca="1" si="245"/>
        <v>-0.733739895222342+7.44978617635993i</v>
      </c>
      <c r="BW216" s="181" t="str">
        <f t="shared" ca="1" si="246"/>
        <v>2.8647040774919-6.91600743606639i</v>
      </c>
      <c r="BX216" s="181" t="str">
        <f t="shared" ca="1" si="247"/>
        <v>-4.74896186815512+5.7866267792327i</v>
      </c>
      <c r="BY216" s="181" t="str">
        <f t="shared" ca="1" si="248"/>
        <v>6.22424225149241-4.15890570968628i</v>
      </c>
      <c r="BZ216" s="181" t="str">
        <f t="shared" ca="1" si="249"/>
        <v>-7.1634950714914+2.17302247297234i</v>
      </c>
      <c r="CA216" s="181" t="str">
        <f t="shared" ca="1" si="250"/>
        <v>7.48583250596247-1.85343414797379E-17i</v>
      </c>
      <c r="CB216" s="181" t="str">
        <f t="shared" ca="1" si="251"/>
        <v>-7.16349507149133-2.17302247297254i</v>
      </c>
      <c r="CC216" s="181" t="str">
        <f t="shared" ca="1" si="252"/>
        <v>6.22424225149643+4.15890570968026i</v>
      </c>
      <c r="CD216" s="181" t="str">
        <f t="shared" ca="1" si="253"/>
        <v>-4.74896186815496-5.78662677923284i</v>
      </c>
      <c r="CE216" s="181" t="str">
        <f t="shared" ca="1" si="254"/>
        <v>2.8647040774919+6.91600743606639i</v>
      </c>
      <c r="CF216" s="181" t="str">
        <f t="shared" ca="1" si="255"/>
        <v>-0.733739895222342-7.44978617635993i</v>
      </c>
      <c r="CG216" s="181" t="str">
        <f t="shared" ca="1" si="256"/>
        <v>-1.46041347415074+7.34199433341128i</v>
      </c>
      <c r="CH216" s="181" t="str">
        <f t="shared" ca="1" si="257"/>
        <v>3.52879701573843-6.60191486835751i</v>
      </c>
      <c r="CI216" s="181" t="str">
        <f t="shared" ca="1" si="258"/>
        <v>-5.29328292779287+5.29328292779263i</v>
      </c>
      <c r="CJ216" s="181" t="str">
        <f t="shared" ca="1" si="259"/>
        <v>6.60191486835755-3.52879701573834i</v>
      </c>
      <c r="CK216" s="181" t="str">
        <f t="shared" ca="1" si="260"/>
        <v>-7.3419943334113+1.46041347415063i</v>
      </c>
      <c r="CL216" s="181" t="str">
        <f t="shared" ca="1" si="261"/>
        <v>7.44978617635991+0.733739895222449i</v>
      </c>
      <c r="CM216" s="181" t="str">
        <f t="shared" ca="1" si="262"/>
        <v>-6.91600743606635-2.864704077492i</v>
      </c>
      <c r="CN216" s="181" t="str">
        <f t="shared" ca="1" si="263"/>
        <v>5.78662677923277+4.74896186815504i</v>
      </c>
      <c r="CO216" s="181" t="str">
        <f t="shared" ca="1" si="264"/>
        <v>-4.15890570968017-6.22424225149649i</v>
      </c>
      <c r="CP216" s="181" t="str">
        <f t="shared" ca="1" si="265"/>
        <v>2.17302247297244+7.16349507149136i</v>
      </c>
      <c r="CQ216" s="181" t="str">
        <f t="shared" ca="1" si="266"/>
        <v>1.0635691023772E-13-7.48583250596247i</v>
      </c>
      <c r="CR216" s="181" t="str">
        <f t="shared" ca="1" si="267"/>
        <v>-2.17302247297264+7.1634950714913i</v>
      </c>
      <c r="CS216" s="181" t="str">
        <f t="shared" ca="1" si="268"/>
        <v>4.15890570968655-6.22424225149223i</v>
      </c>
      <c r="CT216" s="181" t="str">
        <f t="shared" ca="1" si="269"/>
        <v>-5.78662677923277+4.74896186815504i</v>
      </c>
      <c r="CU216" s="181" t="str">
        <f t="shared" ca="1" si="270"/>
        <v>6.91600743606643-2.86470407749181i</v>
      </c>
      <c r="CV216" s="181" t="str">
        <f t="shared" ca="1" si="271"/>
        <v>-7.44978617635994+0.733739895222237i</v>
      </c>
      <c r="CW216" s="181" t="str">
        <f t="shared" ca="1" si="272"/>
        <v>7.34199433341276+1.46041347414333i</v>
      </c>
      <c r="CX216" s="181" t="str">
        <f t="shared" ca="1" si="273"/>
        <v>-6.60191486835755-3.52879701573834i</v>
      </c>
      <c r="CY216" s="181" t="str">
        <f t="shared" ca="1" si="274"/>
        <v>5.29328292779271+5.29328292779279i</v>
      </c>
      <c r="CZ216" s="181" t="str">
        <f t="shared" ca="1" si="275"/>
        <v>-3.52879701573824-6.60191486835761i</v>
      </c>
      <c r="DA216" s="181" t="str">
        <f t="shared" ca="1" si="276"/>
        <v>1.46041347415074+7.34199433341128i</v>
      </c>
      <c r="DB216" s="181" t="str">
        <f t="shared" ca="1" si="277"/>
        <v>0.733739895222554-7.44978617635991i</v>
      </c>
      <c r="DC216" s="181" t="str">
        <f t="shared" ca="1" si="278"/>
        <v>-2.8647040774921+6.91600743606631i</v>
      </c>
      <c r="DD216" s="181" t="str">
        <f t="shared" ca="1" si="279"/>
        <v>4.74896186815529-5.78662677923257i</v>
      </c>
      <c r="DE216" s="181" t="str">
        <f t="shared" ca="1" si="280"/>
        <v>-6.22424225149229+4.15890570968646i</v>
      </c>
      <c r="DF216" s="181" t="str">
        <f t="shared" ca="1" si="281"/>
        <v>7.1634950714914-2.17302247297234i</v>
      </c>
      <c r="DG216" s="181" t="str">
        <f t="shared" ca="1" si="282"/>
        <v>-7.48583250596247-2.12732354816919E-13i</v>
      </c>
      <c r="DH216" s="181" t="str">
        <f t="shared" ca="1" si="283"/>
        <v>7.16349507149127+2.17302247297275i</v>
      </c>
      <c r="DI216" s="181" t="str">
        <f t="shared" ca="1" si="284"/>
        <v>-6.22424225149229-4.15890570968646i</v>
      </c>
      <c r="DJ216" s="181" t="str">
        <f t="shared" ca="1" si="285"/>
        <v>4.74896186815496+5.78662677923284i</v>
      </c>
      <c r="DK216" s="181" t="str">
        <f t="shared" ca="1" si="286"/>
        <v>-2.86470407749171-6.91600743606647i</v>
      </c>
      <c r="DL216" s="181" t="str">
        <f t="shared" ca="1" si="287"/>
        <v>0.733739895222131+7.44978617635995i</v>
      </c>
      <c r="DM216" s="181" t="str">
        <f t="shared" ca="1" si="288"/>
        <v>1.46041347414364-7.34199433341269i</v>
      </c>
      <c r="DN216" s="181" t="str">
        <f t="shared" ca="1" si="289"/>
        <v>-3.52879701573843+6.60191486835751i</v>
      </c>
      <c r="DO216" s="181" t="str">
        <f t="shared" ca="1" si="290"/>
        <v>5.29328292779287-5.29328292779263i</v>
      </c>
      <c r="DP216" s="181" t="str">
        <f t="shared" ca="1" si="291"/>
        <v>-6.60191486835766+3.52879701573815i</v>
      </c>
      <c r="DQ216" s="181" t="str">
        <f t="shared" ca="1" si="292"/>
        <v>7.34199433341134-1.46041347415042i</v>
      </c>
      <c r="DR216" s="181" t="str">
        <f t="shared" ca="1" si="293"/>
        <v>-7.44978617635991-0.733739895222449i</v>
      </c>
      <c r="DS216" s="181" t="str">
        <f t="shared" ca="1" si="294"/>
        <v>6.91600743606635+2.864704077492i</v>
      </c>
      <c r="DT216" s="181" t="str">
        <f t="shared" ca="1" si="295"/>
        <v>-5.78662677923263-4.74896186815521i</v>
      </c>
      <c r="DU216" s="181" t="str">
        <f t="shared" ca="1" si="296"/>
        <v>4.15890570968619+6.22424225149247i</v>
      </c>
      <c r="DV216" s="181" t="str">
        <f t="shared" ca="1" si="297"/>
        <v>-2.17302247297244-7.16349507149136i</v>
      </c>
      <c r="DW216" s="181" t="str">
        <f t="shared" ca="1" si="298"/>
        <v>-1.0634764306698E-13+7.48583250596247i</v>
      </c>
      <c r="DX216" s="181" t="str">
        <f t="shared" ca="1" si="299"/>
        <v>2.17302247297264-7.1634950714913i</v>
      </c>
      <c r="DY216" s="181" t="str">
        <f t="shared" ca="1" si="300"/>
        <v>-4.15890570968637+6.22424225149235i</v>
      </c>
      <c r="DZ216" s="181" t="str">
        <f t="shared" ca="1" si="301"/>
        <v>5.78662677923277-4.74896186815504i</v>
      </c>
      <c r="EA216" s="181" t="str">
        <f t="shared" ca="1" si="302"/>
        <v>-6.91600743606643+2.86470407749181i</v>
      </c>
      <c r="EB216" s="181" t="str">
        <f t="shared" ca="1" si="303"/>
        <v>7.44978617635994-0.733739895222237i</v>
      </c>
      <c r="EC216" s="181" t="str">
        <f t="shared" ca="1" si="304"/>
        <v>-7.3419943334113-1.46041347415063i</v>
      </c>
      <c r="ED216" s="181" t="str">
        <f t="shared" ca="1" si="305"/>
        <v>6.60191486835755+3.52879701573834i</v>
      </c>
      <c r="EE216" s="181" t="str">
        <f t="shared" ca="1" si="306"/>
        <v>-5.29328292779271-5.29328292779279i</v>
      </c>
      <c r="EF216" s="181" t="str">
        <f t="shared" ca="1" si="307"/>
        <v>3.52879701573824+6.60191486835761i</v>
      </c>
      <c r="EG216" s="181" t="str">
        <f t="shared" ca="1" si="308"/>
        <v>-1.46041347414343-7.34199433341274i</v>
      </c>
      <c r="EH216" s="181" t="str">
        <f t="shared" ca="1" si="309"/>
        <v>-0.733739895222342+7.44978617635993i</v>
      </c>
      <c r="EI216" s="181" t="str">
        <f t="shared" ca="1" si="310"/>
        <v>2.8647040774919-6.91600743606639i</v>
      </c>
      <c r="EJ216" s="181" t="str">
        <f t="shared" ca="1" si="311"/>
        <v>-4.74896186815512+5.7866267792327i</v>
      </c>
      <c r="EK216" s="181" t="str">
        <f t="shared" ca="1" si="312"/>
        <v>6.22424225149241-4.15890570968628i</v>
      </c>
      <c r="EL216" s="181" t="str">
        <f t="shared" ca="1" si="313"/>
        <v>-7.16349507149133+2.17302247297254i</v>
      </c>
      <c r="EM216" s="181" t="str">
        <f t="shared" ca="1" si="314"/>
        <v>7.48583250596247-3.70686829594758E-17i</v>
      </c>
      <c r="EN216" s="181"/>
      <c r="EO216" s="181"/>
      <c r="EP216" s="181"/>
    </row>
    <row r="217" spans="1:146" ht="16" thickBot="1">
      <c r="A217" s="215">
        <f t="shared" si="181"/>
        <v>2.2851562500000016E-3</v>
      </c>
      <c r="B217" s="214">
        <v>117</v>
      </c>
      <c r="C217" s="188">
        <f t="shared" si="182"/>
        <v>23400</v>
      </c>
      <c r="D217" s="187">
        <f t="shared" si="315"/>
        <v>147026.53618800233</v>
      </c>
      <c r="E217" s="187" t="str">
        <f t="shared" si="316"/>
        <v>147026.536188002i</v>
      </c>
      <c r="F217" s="187" t="e">
        <f t="shared" si="320"/>
        <v>#REF!</v>
      </c>
      <c r="G217" s="187" t="str">
        <f t="shared" si="321"/>
        <v>-3.71987891657738+2.55125244925942i</v>
      </c>
      <c r="H217" s="187" t="e">
        <f t="shared" si="322"/>
        <v>#REF!</v>
      </c>
      <c r="I217" s="187" t="e">
        <f t="shared" si="317"/>
        <v>#REF!</v>
      </c>
      <c r="J217" s="213" t="str">
        <f ca="1">IMPRODUCT(1/N_FFT2,EB100)</f>
        <v>0.0226889460563226-0.00446160100624664i</v>
      </c>
      <c r="K217" s="212" t="e">
        <f t="shared" si="318"/>
        <v>#REF!</v>
      </c>
      <c r="N217" s="204">
        <f t="shared" ca="1" si="185"/>
        <v>22.485951220437901</v>
      </c>
      <c r="O217" s="181">
        <f t="shared" ca="1" si="186"/>
        <v>7.4859512204379</v>
      </c>
      <c r="P217" s="181" t="str">
        <f t="shared" ca="1" si="187"/>
        <v>-7.21478061597021-1.99659869232558i</v>
      </c>
      <c r="Q217" s="181" t="str">
        <f t="shared" ca="1" si="188"/>
        <v>6.42091453483604+3.84854806532373i</v>
      </c>
      <c r="R217" s="181" t="str">
        <f t="shared" ca="1" si="189"/>
        <v>-5.16186688241585-5.42167833451913i</v>
      </c>
      <c r="S217" s="181" t="str">
        <f t="shared" ca="1" si="190"/>
        <v>3.52885297735315+6.60201956517864i</v>
      </c>
      <c r="T217" s="181" t="str">
        <f t="shared" ca="1" si="191"/>
        <v>-1.64018119615176-7.30405855114578i</v>
      </c>
      <c r="U217" s="181" t="str">
        <f t="shared" ca="1" si="192"/>
        <v>-0.367318216515547+7.47693406434693i</v>
      </c>
      <c r="V217" s="181" t="str">
        <f t="shared" ca="1" si="193"/>
        <v>2.34820620736848-7.10812164235052i</v>
      </c>
      <c r="W217" s="181" t="str">
        <f t="shared" ca="1" si="194"/>
        <v>-4.15897166391182+6.22434095897343i</v>
      </c>
      <c r="X217" s="181" t="str">
        <f t="shared" ca="1" si="195"/>
        <v>5.66842848863151-4.88962004086682i</v>
      </c>
      <c r="Y217" s="181" t="str">
        <f t="shared" ca="1" si="196"/>
        <v>-6.76721975212025+3.20065657346883i</v>
      </c>
      <c r="Z217" s="181" t="str">
        <f t="shared" ca="1" si="197"/>
        <v>7.37574036951171-1.27981235981336i</v>
      </c>
      <c r="AA217" s="181" t="str">
        <f t="shared" ca="1" si="198"/>
        <v>-7.44990431919286-0.733751531274232i</v>
      </c>
      <c r="AB217" s="181" t="str">
        <f t="shared" ca="1" si="199"/>
        <v>6.98433858109679+2.69415668797837i</v>
      </c>
      <c r="AC217" s="181" t="str">
        <f t="shared" ca="1" si="200"/>
        <v>-6.01277240055251-4.45937593547906i</v>
      </c>
      <c r="AD217" s="181" t="str">
        <f t="shared" ca="1" si="201"/>
        <v>4.60559367635897+5.90152290201927i</v>
      </c>
      <c r="AE217" s="181" t="str">
        <f t="shared" ca="1" si="202"/>
        <v>-2.86474950755465-6.91611711394053i</v>
      </c>
      <c r="AF217" s="181" t="str">
        <f t="shared" ca="1" si="203"/>
        <v>0.916360343401847+7.4296533832889i</v>
      </c>
      <c r="AG217" s="181" t="str">
        <f t="shared" ca="1" si="204"/>
        <v>1.09841717432429-7.40492710199939i</v>
      </c>
      <c r="AH217" s="181" t="str">
        <f t="shared" ca="1" si="205"/>
        <v>-3.0336167091474+6.84372963644513i</v>
      </c>
      <c r="AI217" s="181" t="str">
        <f t="shared" ca="1" si="206"/>
        <v>4.7490371798225-5.78671854676199i</v>
      </c>
      <c r="AJ217" s="181" t="str">
        <f t="shared" ca="1" si="207"/>
        <v>-6.12040002982371+4.31047203328239i</v>
      </c>
      <c r="AK217" s="181" t="str">
        <f t="shared" ca="1" si="208"/>
        <v>7.04835294385303-2.52194100915427i</v>
      </c>
      <c r="AL217" s="181" t="str">
        <f t="shared" ca="1" si="209"/>
        <v>-7.46566771130489+0.550700734660189i</v>
      </c>
      <c r="AM217" s="181" t="str">
        <f t="shared" ca="1" si="210"/>
        <v>7.34211076682211+1.46043663419217i</v>
      </c>
      <c r="AN217" s="181" t="str">
        <f t="shared" ca="1" si="211"/>
        <v>-6.68663354765932-3.36576848195069i</v>
      </c>
      <c r="AO217" s="181" t="str">
        <f t="shared" ca="1" si="212"/>
        <v>5.54672398113567+5.02725757763317i</v>
      </c>
      <c r="AP217" s="181" t="str">
        <f t="shared" ca="1" si="213"/>
        <v>-4.00496608552488-6.32453257787255i</v>
      </c>
      <c r="AQ217" s="181" t="str">
        <f t="shared" ca="1" si="214"/>
        <v>2.17305693396765+7.16360867416072i</v>
      </c>
      <c r="AR217" s="181" t="str">
        <f t="shared" ca="1" si="215"/>
        <v>2.17305693396765+7.16360867416072i</v>
      </c>
      <c r="AS217" s="181" t="str">
        <f t="shared" ca="1" si="216"/>
        <v>-1.81893777428913+7.26160664371459i</v>
      </c>
      <c r="AT217" s="181" t="str">
        <f t="shared" ca="1" si="217"/>
        <v>3.68981182367441-6.51342877297727i</v>
      </c>
      <c r="AU217" s="181" t="str">
        <f t="shared" ca="1" si="218"/>
        <v>-5.29336687160359+5.29336687160311i</v>
      </c>
      <c r="AV217" s="181" t="str">
        <f t="shared" ca="1" si="219"/>
        <v>6.51342877297729-3.68981182367437i</v>
      </c>
      <c r="AW217" s="181" t="str">
        <f t="shared" ca="1" si="220"/>
        <v>-7.26160664371459+1.81893777428909i</v>
      </c>
      <c r="AX217" s="181" t="str">
        <f t="shared" ca="1" si="221"/>
        <v>7.48369659188914+0.183714439613785i</v>
      </c>
      <c r="AY217" s="181" t="str">
        <f t="shared" ca="1" si="222"/>
        <v>-7.1636086741605-2.17305693396841i</v>
      </c>
      <c r="AZ217" s="181" t="str">
        <f t="shared" ca="1" si="223"/>
        <v>6.32453257787213+4.00496608552554i</v>
      </c>
      <c r="BA217" s="181" t="str">
        <f t="shared" ca="1" si="224"/>
        <v>-5.02725757763321-5.54672398113563i</v>
      </c>
      <c r="BB217" s="181" t="str">
        <f t="shared" ca="1" si="225"/>
        <v>3.36576848195132+6.686633547659i</v>
      </c>
      <c r="BC217" s="181" t="str">
        <f t="shared" ca="1" si="226"/>
        <v>-1.46043663419359-7.34211076682183i</v>
      </c>
      <c r="BD217" s="181" t="str">
        <f t="shared" ca="1" si="227"/>
        <v>-0.550700734657895+7.46566771130506i</v>
      </c>
      <c r="BE217" s="181" t="str">
        <f t="shared" ca="1" si="228"/>
        <v>2.52194100915221-7.04835294385377i</v>
      </c>
      <c r="BF217" s="181" t="str">
        <f t="shared" ca="1" si="229"/>
        <v>-4.31047203328+6.1204000298254i</v>
      </c>
      <c r="BG217" s="181" t="str">
        <f t="shared" ca="1" si="230"/>
        <v>5.78671854676442-4.74903717981955i</v>
      </c>
      <c r="BH217" s="181" t="str">
        <f t="shared" ca="1" si="231"/>
        <v>-6.84372963644633+3.03361670914469i</v>
      </c>
      <c r="BI217" s="181" t="str">
        <f t="shared" ca="1" si="232"/>
        <v>7.40492710199971-1.09841717432215i</v>
      </c>
      <c r="BJ217" s="181" t="str">
        <f t="shared" ca="1" si="233"/>
        <v>-7.42965338328861-0.91636034340416i</v>
      </c>
      <c r="BK217" s="181" t="str">
        <f t="shared" ca="1" si="234"/>
        <v>6.91611711393996+2.86474950755602i</v>
      </c>
      <c r="BL217" s="181" t="str">
        <f t="shared" ca="1" si="235"/>
        <v>-5.90152290201885-4.6055936763595i</v>
      </c>
      <c r="BM217" s="181" t="str">
        <f t="shared" ca="1" si="236"/>
        <v>4.45937593547899+6.01277240055256i</v>
      </c>
      <c r="BN217" s="181" t="str">
        <f t="shared" ca="1" si="237"/>
        <v>-2.69415668797908-6.98433858109651i</v>
      </c>
      <c r="BO217" s="181" t="str">
        <f t="shared" ca="1" si="238"/>
        <v>0.733751531275039+7.44990431919278i</v>
      </c>
      <c r="BP217" s="181" t="str">
        <f t="shared" ca="1" si="239"/>
        <v>1.27981235981198-7.37574036951195i</v>
      </c>
      <c r="BQ217" s="181" t="str">
        <f t="shared" ca="1" si="240"/>
        <v>-3.20065657346682+6.7672197521212i</v>
      </c>
      <c r="BR217" s="181" t="str">
        <f t="shared" ca="1" si="241"/>
        <v>4.88962004086451-5.6684284886335i</v>
      </c>
      <c r="BS217" s="181" t="str">
        <f t="shared" ca="1" si="242"/>
        <v>-6.22434095897139+4.15897166391486i</v>
      </c>
      <c r="BT217" s="181" t="str">
        <f t="shared" ca="1" si="243"/>
        <v>7.10812164235169-2.34820620736492i</v>
      </c>
      <c r="BU217" s="181" t="str">
        <f t="shared" ca="1" si="244"/>
        <v>-7.47693406434709+0.367318216512426i</v>
      </c>
      <c r="BV217" s="181" t="str">
        <f t="shared" ca="1" si="245"/>
        <v>7.30405855114528+1.64018119615402i</v>
      </c>
      <c r="BW217" s="181" t="str">
        <f t="shared" ca="1" si="246"/>
        <v>-6.60201956517793-3.52885297735446i</v>
      </c>
      <c r="BX217" s="181" t="str">
        <f t="shared" ca="1" si="247"/>
        <v>5.42167833451846+5.16186688241656i</v>
      </c>
      <c r="BY217" s="181" t="str">
        <f t="shared" ca="1" si="248"/>
        <v>-3.84854806532327-6.42091453483631i</v>
      </c>
      <c r="BZ217" s="181" t="str">
        <f t="shared" ca="1" si="249"/>
        <v>1.99659869232571+7.21478061597017i</v>
      </c>
      <c r="CA217" s="181" t="str">
        <f t="shared" ca="1" si="250"/>
        <v>-8.10721111965704E-13-7.4859512204379i</v>
      </c>
      <c r="CB217" s="181" t="str">
        <f t="shared" ca="1" si="251"/>
        <v>-1.99659869232436+7.21478061597055i</v>
      </c>
      <c r="CC217" s="181" t="str">
        <f t="shared" ca="1" si="252"/>
        <v>3.84854806532207-6.42091453483703i</v>
      </c>
      <c r="CD217" s="181" t="str">
        <f t="shared" ca="1" si="253"/>
        <v>-5.42167833451733+5.16186688241774i</v>
      </c>
      <c r="CE217" s="181" t="str">
        <f t="shared" ca="1" si="254"/>
        <v>6.60201956517727-3.5288529773557i</v>
      </c>
      <c r="CF217" s="181" t="str">
        <f t="shared" ca="1" si="255"/>
        <v>-7.3040585511466+1.64018119614813i</v>
      </c>
      <c r="CG217" s="181" t="str">
        <f t="shared" ca="1" si="256"/>
        <v>7.47693406434678+0.367318216518669i</v>
      </c>
      <c r="CH217" s="181" t="str">
        <f t="shared" ca="1" si="257"/>
        <v>-7.1081216423498-2.34820620737066i</v>
      </c>
      <c r="CI217" s="181" t="str">
        <f t="shared" ca="1" si="258"/>
        <v>6.22434095897218+4.15897166391369i</v>
      </c>
      <c r="CJ217" s="181" t="str">
        <f t="shared" ca="1" si="259"/>
        <v>-4.88962004086557-5.66842848863258i</v>
      </c>
      <c r="CK217" s="181" t="str">
        <f t="shared" ca="1" si="260"/>
        <v>3.2006565734681+6.7672197521206i</v>
      </c>
      <c r="CL217" s="181" t="str">
        <f t="shared" ca="1" si="261"/>
        <v>-1.27981235981337-7.3757403695117i</v>
      </c>
      <c r="CM217" s="181" t="str">
        <f t="shared" ca="1" si="262"/>
        <v>-0.733751531273426+7.44990431919294i</v>
      </c>
      <c r="CN217" s="181" t="str">
        <f t="shared" ca="1" si="263"/>
        <v>2.69415668797777-6.98433858109702i</v>
      </c>
      <c r="CO217" s="181" t="str">
        <f t="shared" ca="1" si="264"/>
        <v>-4.45937593547786+6.0127724005534i</v>
      </c>
      <c r="CP217" s="181" t="str">
        <f t="shared" ca="1" si="265"/>
        <v>5.90152290201786-4.60559367636078i</v>
      </c>
      <c r="CQ217" s="181" t="str">
        <f t="shared" ca="1" si="266"/>
        <v>-6.91611711393942+2.86474950755732i</v>
      </c>
      <c r="CR217" s="181" t="str">
        <f t="shared" ca="1" si="267"/>
        <v>7.42965338328844-0.916360343405552i</v>
      </c>
      <c r="CS217" s="181" t="str">
        <f t="shared" ca="1" si="268"/>
        <v>-7.40492710199882-1.09841717432813i</v>
      </c>
      <c r="CT217" s="181" t="str">
        <f t="shared" ca="1" si="269"/>
        <v>6.84372963644388+3.03361670915021i</v>
      </c>
      <c r="CU217" s="181" t="str">
        <f t="shared" ca="1" si="270"/>
        <v>-5.78671854676058-4.74903717982422i</v>
      </c>
      <c r="CV217" s="181" t="str">
        <f t="shared" ca="1" si="271"/>
        <v>4.31047203328106+6.12040002982465i</v>
      </c>
      <c r="CW217" s="181" t="str">
        <f t="shared" ca="1" si="272"/>
        <v>-2.52194100915353-7.04835294385329i</v>
      </c>
      <c r="CX217" s="181" t="str">
        <f t="shared" ca="1" si="273"/>
        <v>0.550700734659406+7.46566771130495i</v>
      </c>
      <c r="CY217" s="181" t="str">
        <f t="shared" ca="1" si="274"/>
        <v>1.46043663419232-7.34211076682208i</v>
      </c>
      <c r="CZ217" s="181" t="str">
        <f t="shared" ca="1" si="275"/>
        <v>-3.36576848195007+6.68663354765963i</v>
      </c>
      <c r="DA217" s="181" t="str">
        <f t="shared" ca="1" si="276"/>
        <v>5.02725757763225-5.5467239811365i</v>
      </c>
      <c r="DB217" s="181" t="str">
        <f t="shared" ca="1" si="277"/>
        <v>-6.32453257787143+4.00496608552664i</v>
      </c>
      <c r="DC217" s="181" t="str">
        <f t="shared" ca="1" si="278"/>
        <v>7.16360867416009-2.17305693396975i</v>
      </c>
      <c r="DD217" s="181" t="str">
        <f t="shared" ca="1" si="279"/>
        <v>-7.4836965918891+0.183714439615193i</v>
      </c>
      <c r="DE217" s="181" t="str">
        <f t="shared" ca="1" si="280"/>
        <v>7.26160664371551+1.81893777428545i</v>
      </c>
      <c r="DF217" s="181" t="str">
        <f t="shared" ca="1" si="281"/>
        <v>-6.51342877297579-3.68981182367704i</v>
      </c>
      <c r="DG217" s="181" t="str">
        <f t="shared" ca="1" si="282"/>
        <v>5.29336687160151+5.2933668716052i</v>
      </c>
      <c r="DH217" s="181" t="str">
        <f t="shared" ca="1" si="283"/>
        <v>-3.68981182367249-6.51342877297836i</v>
      </c>
      <c r="DI217" s="181" t="str">
        <f t="shared" ca="1" si="284"/>
        <v>1.81893777428781+7.26160664371492i</v>
      </c>
      <c r="DJ217" s="181" t="str">
        <f t="shared" ca="1" si="285"/>
        <v>0.183714439613187-7.48369659188915i</v>
      </c>
      <c r="DK217" s="181" t="str">
        <f t="shared" ca="1" si="286"/>
        <v>-2.17305693396783+7.16360867416067i</v>
      </c>
      <c r="DL217" s="181" t="str">
        <f t="shared" ca="1" si="287"/>
        <v>4.00496608552495-6.32453257787251i</v>
      </c>
      <c r="DM217" s="181" t="str">
        <f t="shared" ca="1" si="288"/>
        <v>-5.54672398113515+5.02725757763374i</v>
      </c>
      <c r="DN217" s="181" t="str">
        <f t="shared" ca="1" si="289"/>
        <v>6.68663354765864-3.36576848195205i</v>
      </c>
      <c r="DO217" s="181" t="str">
        <f t="shared" ca="1" si="290"/>
        <v>-7.34211076682165+1.46043663419449i</v>
      </c>
      <c r="DP217" s="181" t="str">
        <f t="shared" ca="1" si="291"/>
        <v>7.4656677113051+0.550700734657405i</v>
      </c>
      <c r="DQ217" s="181" t="str">
        <f t="shared" ca="1" si="292"/>
        <v>-7.04835294385397-2.52194100915164i</v>
      </c>
      <c r="DR217" s="181" t="str">
        <f t="shared" ca="1" si="293"/>
        <v>6.12040002982164+4.31047203328533i</v>
      </c>
      <c r="DS217" s="181" t="str">
        <f t="shared" ca="1" si="294"/>
        <v>-4.74903717982001-5.78671854676403i</v>
      </c>
      <c r="DT217" s="181" t="str">
        <f t="shared" ca="1" si="295"/>
        <v>3.03361670914524+6.84372963644609i</v>
      </c>
      <c r="DU217" s="181" t="str">
        <f t="shared" ca="1" si="296"/>
        <v>-1.09841717432275-7.40492710199962i</v>
      </c>
      <c r="DV217" s="181" t="str">
        <f t="shared" ca="1" si="297"/>
        <v>-0.916360343403351+7.42965338328871i</v>
      </c>
      <c r="DW217" s="181" t="str">
        <f t="shared" ca="1" si="298"/>
        <v>2.86474950755527-6.91611711394027i</v>
      </c>
      <c r="DX217" s="181" t="str">
        <f t="shared" ca="1" si="299"/>
        <v>-4.60559367635886+5.90152290201935i</v>
      </c>
      <c r="DY217" s="181" t="str">
        <f t="shared" ca="1" si="300"/>
        <v>6.01277240055221-4.45937593547947i</v>
      </c>
      <c r="DZ217" s="181" t="str">
        <f t="shared" ca="1" si="301"/>
        <v>-6.9843385810963+2.69415668797964i</v>
      </c>
      <c r="EA217" s="181" t="str">
        <f t="shared" ca="1" si="302"/>
        <v>7.44990431919272-0.733751531275634i</v>
      </c>
      <c r="EB217" s="181" t="str">
        <f t="shared" ca="1" si="303"/>
        <v>-7.37574036951208-1.27981235981118i</v>
      </c>
      <c r="EC217" s="181" t="str">
        <f t="shared" ca="1" si="304"/>
        <v>6.76721975212154+3.20065657346609i</v>
      </c>
      <c r="ED217" s="181" t="str">
        <f t="shared" ca="1" si="305"/>
        <v>-5.66842848863403-4.8896200408639i</v>
      </c>
      <c r="EE217" s="181" t="str">
        <f t="shared" ca="1" si="306"/>
        <v>4.15897166390934+6.22434095897508i</v>
      </c>
      <c r="EF217" s="181" t="str">
        <f t="shared" ca="1" si="307"/>
        <v>-2.34820620736569-7.10812164235144i</v>
      </c>
      <c r="EG217" s="181" t="str">
        <f t="shared" ca="1" si="308"/>
        <v>0.367318216513448+7.47693406434703i</v>
      </c>
      <c r="EH217" s="181" t="str">
        <f t="shared" ca="1" si="309"/>
        <v>1.64018119615343-7.30405855114541i</v>
      </c>
      <c r="EI217" s="181" t="str">
        <f t="shared" ca="1" si="310"/>
        <v>-3.52885297735394+6.60201956517822i</v>
      </c>
      <c r="EJ217" s="181" t="str">
        <f t="shared" ca="1" si="311"/>
        <v>5.16186688241613-5.42167833451887i</v>
      </c>
      <c r="EK217" s="181" t="str">
        <f t="shared" ca="1" si="312"/>
        <v>-6.42091453483589+3.84854806532397i</v>
      </c>
      <c r="EL217" s="181" t="str">
        <f t="shared" ca="1" si="313"/>
        <v>7.21478061596996-1.9965986923265i</v>
      </c>
      <c r="EM217" s="181" t="str">
        <f t="shared" ca="1" si="314"/>
        <v>-7.4859512204379+1.62144222393142E-12i</v>
      </c>
      <c r="EN217" s="181"/>
      <c r="EO217" s="181"/>
      <c r="EP217" s="181"/>
    </row>
    <row r="218" spans="1:146" ht="16" thickBot="1">
      <c r="A218" s="215">
        <f t="shared" si="181"/>
        <v>2.3046875000000016E-3</v>
      </c>
      <c r="B218" s="214">
        <v>118</v>
      </c>
      <c r="C218" s="188">
        <f t="shared" si="182"/>
        <v>23600</v>
      </c>
      <c r="D218" s="187">
        <f t="shared" si="315"/>
        <v>148283.17324943823</v>
      </c>
      <c r="E218" s="187" t="str">
        <f t="shared" si="316"/>
        <v>148283.173249438i</v>
      </c>
      <c r="F218" s="187" t="e">
        <f t="shared" si="320"/>
        <v>#REF!</v>
      </c>
      <c r="G218" s="187" t="str">
        <f t="shared" si="321"/>
        <v>-3.6917969153804+2.56412309465812i</v>
      </c>
      <c r="H218" s="187" t="e">
        <f t="shared" si="322"/>
        <v>#REF!</v>
      </c>
      <c r="I218" s="187" t="e">
        <f t="shared" si="317"/>
        <v>#REF!</v>
      </c>
      <c r="J218" s="213" t="str">
        <f ca="1">IMPRODUCT(1/N_FFT2,EC100)</f>
        <v>0.0202534171356953+0.0000419487729905387i</v>
      </c>
      <c r="K218" s="212" t="e">
        <f t="shared" si="318"/>
        <v>#REF!</v>
      </c>
      <c r="N218" s="204">
        <f t="shared" ca="1" si="185"/>
        <v>22.486057195244229</v>
      </c>
      <c r="O218" s="181">
        <f t="shared" ca="1" si="186"/>
        <v>7.4860571952442285</v>
      </c>
      <c r="P218" s="181" t="str">
        <f t="shared" ca="1" si="187"/>
        <v>-7.26170944258879-1.81896352406657i</v>
      </c>
      <c r="Q218" s="181" t="str">
        <f t="shared" ca="1" si="188"/>
        <v>6.60211302661388+3.52890293353092i</v>
      </c>
      <c r="R218" s="181" t="str">
        <f t="shared" ca="1" si="189"/>
        <v>-5.54680250328779-5.02732874596322i</v>
      </c>
      <c r="S218" s="181" t="str">
        <f t="shared" ca="1" si="190"/>
        <v>4.15903054036014+6.22442907380425i</v>
      </c>
      <c r="T218" s="181" t="str">
        <f t="shared" ca="1" si="191"/>
        <v>-2.52197671099193-7.04845272380274i</v>
      </c>
      <c r="U218" s="181" t="str">
        <f t="shared" ca="1" si="192"/>
        <v>0.733761918621032+7.45000978370159i</v>
      </c>
      <c r="V218" s="181" t="str">
        <f t="shared" ca="1" si="193"/>
        <v>1.09843272405842-7.40503192978839i</v>
      </c>
      <c r="W218" s="181" t="str">
        <f t="shared" ca="1" si="194"/>
        <v>-2.86479006235762+6.91621502189492i</v>
      </c>
      <c r="X218" s="181" t="str">
        <f t="shared" ca="1" si="195"/>
        <v>4.45943906459767-6.01285752031496i</v>
      </c>
      <c r="Y218" s="181" t="str">
        <f t="shared" ca="1" si="196"/>
        <v>-5.78680046639515+4.74910440952783i</v>
      </c>
      <c r="Z218" s="181" t="str">
        <f t="shared" ca="1" si="197"/>
        <v>6.76731555221049-3.2007018835371i</v>
      </c>
      <c r="AA218" s="181" t="str">
        <f t="shared" ca="1" si="198"/>
        <v>-7.34221470535221+1.46045730885147i</v>
      </c>
      <c r="AB218" s="181" t="str">
        <f t="shared" ca="1" si="199"/>
        <v>7.47703991150198+0.367323416452505i</v>
      </c>
      <c r="AC218" s="181" t="str">
        <f t="shared" ca="1" si="200"/>
        <v>-7.16371008572759-2.17308769682972i</v>
      </c>
      <c r="AD218" s="181" t="str">
        <f t="shared" ca="1" si="201"/>
        <v>6.42100543245952+3.84860254726221i</v>
      </c>
      <c r="AE218" s="181" t="str">
        <f t="shared" ca="1" si="202"/>
        <v>-5.29344180710726-5.29344180710782i</v>
      </c>
      <c r="AF218" s="181" t="str">
        <f t="shared" ca="1" si="203"/>
        <v>3.84860254726222+6.42100543245952i</v>
      </c>
      <c r="AG218" s="181" t="str">
        <f t="shared" ca="1" si="204"/>
        <v>-2.17308769682968-7.1637100857276i</v>
      </c>
      <c r="AH218" s="181" t="str">
        <f t="shared" ca="1" si="205"/>
        <v>0.367323416452518+7.47703991150198i</v>
      </c>
      <c r="AI218" s="181" t="str">
        <f t="shared" ca="1" si="206"/>
        <v>1.46045730885145-7.34221470535221i</v>
      </c>
      <c r="AJ218" s="181" t="str">
        <f t="shared" ca="1" si="207"/>
        <v>-3.20070188353709+6.76731555221049i</v>
      </c>
      <c r="AK218" s="181" t="str">
        <f t="shared" ca="1" si="208"/>
        <v>4.74910440952784-5.78680046639514i</v>
      </c>
      <c r="AL218" s="181" t="str">
        <f t="shared" ca="1" si="209"/>
        <v>-6.01285752031499+4.45943906459763i</v>
      </c>
      <c r="AM218" s="181" t="str">
        <f t="shared" ca="1" si="210"/>
        <v>6.9162150218949-2.86479006235766i</v>
      </c>
      <c r="AN218" s="181" t="str">
        <f t="shared" ca="1" si="211"/>
        <v>-7.40503192978838+1.09843272405844i</v>
      </c>
      <c r="AO218" s="181" t="str">
        <f t="shared" ca="1" si="212"/>
        <v>7.45000978370159+0.733761918621045i</v>
      </c>
      <c r="AP218" s="181" t="str">
        <f t="shared" ca="1" si="213"/>
        <v>-7.04845272380273-2.52197671099195i</v>
      </c>
      <c r="AQ218" s="181" t="str">
        <f t="shared" ca="1" si="214"/>
        <v>6.22442907380422+4.15903054036018i</v>
      </c>
      <c r="AR218" s="181" t="str">
        <f t="shared" ca="1" si="215"/>
        <v>6.22442907380422+4.15903054036018i</v>
      </c>
      <c r="AS218" s="181" t="str">
        <f t="shared" ca="1" si="216"/>
        <v>3.52890293353079+6.60211302661395i</v>
      </c>
      <c r="AT218" s="181" t="str">
        <f t="shared" ca="1" si="217"/>
        <v>-1.81896352406648-7.26170944258881i</v>
      </c>
      <c r="AU218" s="181" t="str">
        <f t="shared" ca="1" si="218"/>
        <v>-4.03428480469636E-14+7.48605719524423i</v>
      </c>
      <c r="AV218" s="181" t="str">
        <f t="shared" ca="1" si="219"/>
        <v>1.81896352406645-7.26170944258882i</v>
      </c>
      <c r="AW218" s="181" t="str">
        <f t="shared" ca="1" si="220"/>
        <v>-3.52890293353077+6.60211302661397i</v>
      </c>
      <c r="AX218" s="181" t="str">
        <f t="shared" ca="1" si="221"/>
        <v>5.02732874596417-5.54680250328694i</v>
      </c>
      <c r="AY218" s="181" t="str">
        <f t="shared" ca="1" si="222"/>
        <v>-6.2244290738055+4.15903054035826i</v>
      </c>
      <c r="AZ218" s="181" t="str">
        <f t="shared" ca="1" si="223"/>
        <v>7.04845272380376-2.52197671098907i</v>
      </c>
      <c r="BA218" s="181" t="str">
        <f t="shared" ca="1" si="224"/>
        <v>-7.45000978370188+0.733761918618107i</v>
      </c>
      <c r="BB218" s="181" t="str">
        <f t="shared" ca="1" si="225"/>
        <v>7.40503192978893+1.09843272405473i</v>
      </c>
      <c r="BC218" s="181" t="str">
        <f t="shared" ca="1" si="226"/>
        <v>-6.91621502189605-2.86479006235488i</v>
      </c>
      <c r="BD218" s="181" t="str">
        <f t="shared" ca="1" si="227"/>
        <v>6.01285752031633+4.45943906459582i</v>
      </c>
      <c r="BE218" s="181" t="str">
        <f t="shared" ca="1" si="228"/>
        <v>-4.74910440952902-5.78680046639418i</v>
      </c>
      <c r="BF218" s="181" t="str">
        <f t="shared" ca="1" si="229"/>
        <v>3.20070188353778+6.76731555221017i</v>
      </c>
      <c r="BG218" s="181" t="str">
        <f t="shared" ca="1" si="230"/>
        <v>-1.46045730885142-7.34221470535221i</v>
      </c>
      <c r="BH218" s="181" t="str">
        <f t="shared" ca="1" si="231"/>
        <v>-0.367323416453289+7.47703991150194i</v>
      </c>
      <c r="BI218" s="181" t="str">
        <f t="shared" ca="1" si="232"/>
        <v>2.17308769683118-7.16371008572715i</v>
      </c>
      <c r="BJ218" s="181" t="str">
        <f t="shared" ca="1" si="233"/>
        <v>-3.8486025472642+6.42100543245833i</v>
      </c>
      <c r="BK218" s="181" t="str">
        <f t="shared" ca="1" si="234"/>
        <v>5.29344180710946-5.29344180710562i</v>
      </c>
      <c r="BL218" s="181" t="str">
        <f t="shared" ca="1" si="235"/>
        <v>-6.42100543246101+3.84860254725972i</v>
      </c>
      <c r="BM218" s="181" t="str">
        <f t="shared" ca="1" si="236"/>
        <v>7.16371008572651-2.17308769683331i</v>
      </c>
      <c r="BN218" s="181" t="str">
        <f t="shared" ca="1" si="237"/>
        <v>-7.47703991150183+0.367323416455506i</v>
      </c>
      <c r="BO218" s="181" t="str">
        <f t="shared" ca="1" si="238"/>
        <v>7.34221470535265+1.46045730884925i</v>
      </c>
      <c r="BP218" s="181" t="str">
        <f t="shared" ca="1" si="239"/>
        <v>-6.76731555221112-3.20070188353578i</v>
      </c>
      <c r="BQ218" s="181" t="str">
        <f t="shared" ca="1" si="240"/>
        <v>5.78680046639559+4.7491044095273i</v>
      </c>
      <c r="BR218" s="181" t="str">
        <f t="shared" ca="1" si="241"/>
        <v>-4.4594390645976-6.01285752031501i</v>
      </c>
      <c r="BS218" s="181" t="str">
        <f t="shared" ca="1" si="242"/>
        <v>2.86479006235683+6.91621502189524i</v>
      </c>
      <c r="BT218" s="181" t="str">
        <f t="shared" ca="1" si="243"/>
        <v>-1.09843272405703-7.40503192978859i</v>
      </c>
      <c r="BU218" s="181" t="str">
        <f t="shared" ca="1" si="244"/>
        <v>-0.733761918623203+7.45000978370138i</v>
      </c>
      <c r="BV218" s="181" t="str">
        <f t="shared" ca="1" si="245"/>
        <v>2.521976710994-7.04845272380199i</v>
      </c>
      <c r="BW218" s="181" t="str">
        <f t="shared" ca="1" si="246"/>
        <v>-4.1590305403626+6.2244290738026i</v>
      </c>
      <c r="BX218" s="181" t="str">
        <f t="shared" ca="1" si="247"/>
        <v>5.54680250328544-5.02732874596581i</v>
      </c>
      <c r="BY218" s="181" t="str">
        <f t="shared" ca="1" si="248"/>
        <v>-6.60211302661256+3.52890293353338i</v>
      </c>
      <c r="BZ218" s="181" t="str">
        <f t="shared" ca="1" si="249"/>
        <v>7.26170944258828-1.81896352406861i</v>
      </c>
      <c r="CA218" s="181" t="str">
        <f t="shared" ca="1" si="250"/>
        <v>-7.48605719524423+1.40868010058439E-12i</v>
      </c>
      <c r="CB218" s="181" t="str">
        <f t="shared" ca="1" si="251"/>
        <v>7.26170944258896+1.81896352406588i</v>
      </c>
      <c r="CC218" s="181" t="str">
        <f t="shared" ca="1" si="252"/>
        <v>-6.602113026614-3.52890293353071i</v>
      </c>
      <c r="CD218" s="181" t="str">
        <f t="shared" ca="1" si="253"/>
        <v>5.54680250328748+5.02732874596357i</v>
      </c>
      <c r="CE218" s="181" t="str">
        <f t="shared" ca="1" si="254"/>
        <v>-4.15903054035893-6.22442907380505i</v>
      </c>
      <c r="CF218" s="181" t="str">
        <f t="shared" ca="1" si="255"/>
        <v>2.52197671098984+7.04845272380348i</v>
      </c>
      <c r="CG218" s="181" t="str">
        <f t="shared" ca="1" si="256"/>
        <v>-0.733761918618808-7.45000978370182i</v>
      </c>
      <c r="CH218" s="181" t="str">
        <f t="shared" ca="1" si="257"/>
        <v>-1.0984327240614+7.40503192978794i</v>
      </c>
      <c r="CI218" s="181" t="str">
        <f t="shared" ca="1" si="258"/>
        <v>2.86479006235423-6.91621502189632i</v>
      </c>
      <c r="CJ218" s="181" t="str">
        <f t="shared" ca="1" si="259"/>
        <v>-4.45943906459534+6.01285752031669i</v>
      </c>
      <c r="CK218" s="181" t="str">
        <f t="shared" ca="1" si="260"/>
        <v>5.78680046639367-4.74910440952964i</v>
      </c>
      <c r="CL218" s="181" t="str">
        <f t="shared" ca="1" si="261"/>
        <v>-6.76731555220982+3.20070188353852i</v>
      </c>
      <c r="CM218" s="181" t="str">
        <f t="shared" ca="1" si="262"/>
        <v>7.34221470535206-1.46045730885222i</v>
      </c>
      <c r="CN218" s="181" t="str">
        <f t="shared" ca="1" si="263"/>
        <v>-7.47703991150198-0.367323416452479i</v>
      </c>
      <c r="CO218" s="181" t="str">
        <f t="shared" ca="1" si="264"/>
        <v>7.16371008572738+2.17308769683041i</v>
      </c>
      <c r="CP218" s="181" t="str">
        <f t="shared" ca="1" si="265"/>
        <v>-6.42100543245875-3.84860254726351i</v>
      </c>
      <c r="CQ218" s="181" t="str">
        <f t="shared" ca="1" si="266"/>
        <v>5.29344180710619+5.29344180710889i</v>
      </c>
      <c r="CR218" s="181" t="str">
        <f t="shared" ca="1" si="267"/>
        <v>-3.84860254726023-6.42100543246071i</v>
      </c>
      <c r="CS218" s="181" t="str">
        <f t="shared" ca="1" si="268"/>
        <v>2.17308769682675+7.16371008572849i</v>
      </c>
      <c r="CT218" s="181" t="str">
        <f t="shared" ca="1" si="269"/>
        <v>-0.367323416456316-7.47703991150179i</v>
      </c>
      <c r="CU218" s="181" t="str">
        <f t="shared" ca="1" si="270"/>
        <v>-1.46045730884845+7.3422147053528i</v>
      </c>
      <c r="CV218" s="181" t="str">
        <f t="shared" ca="1" si="271"/>
        <v>3.20070188353505-6.76731555221146i</v>
      </c>
      <c r="CW218" s="181" t="str">
        <f t="shared" ca="1" si="272"/>
        <v>-4.74910440952667+5.78680046639611i</v>
      </c>
      <c r="CX218" s="181" t="str">
        <f t="shared" ca="1" si="273"/>
        <v>6.01285752031453-4.45943906459825i</v>
      </c>
      <c r="CY218" s="181" t="str">
        <f t="shared" ca="1" si="274"/>
        <v>-6.91621502189493+2.86479006235758i</v>
      </c>
      <c r="CZ218" s="181" t="str">
        <f t="shared" ca="1" si="275"/>
        <v>7.40503192978847-1.09843272405783i</v>
      </c>
      <c r="DA218" s="181" t="str">
        <f t="shared" ca="1" si="276"/>
        <v>-7.45000978370144-0.733761918622608i</v>
      </c>
      <c r="DB218" s="181" t="str">
        <f t="shared" ca="1" si="277"/>
        <v>7.04845272380227+2.52197671099323i</v>
      </c>
      <c r="DC218" s="181" t="str">
        <f t="shared" ca="1" si="278"/>
        <v>-6.22442907380293-4.15903054036211i</v>
      </c>
      <c r="DD218" s="181" t="str">
        <f t="shared" ca="1" si="279"/>
        <v>5.0273287459609+5.5468025032899i</v>
      </c>
      <c r="DE218" s="181" t="str">
        <f t="shared" ca="1" si="280"/>
        <v>-3.5289029335341-6.60211302661218i</v>
      </c>
      <c r="DF218" s="181" t="str">
        <f t="shared" ca="1" si="281"/>
        <v>1.81896352406919+7.26170944258813i</v>
      </c>
      <c r="DG218" s="181" t="str">
        <f t="shared" ca="1" si="282"/>
        <v>-2.21940342206789E-12-7.48605719524423i</v>
      </c>
      <c r="DH218" s="181" t="str">
        <f t="shared" ca="1" si="283"/>
        <v>-1.81896352406488+7.26170944258921i</v>
      </c>
      <c r="DI218" s="181" t="str">
        <f t="shared" ca="1" si="284"/>
        <v>3.52890293353019-6.60211302661428i</v>
      </c>
      <c r="DJ218" s="181" t="str">
        <f t="shared" ca="1" si="285"/>
        <v>-5.02732874596297+5.54680250328802i</v>
      </c>
      <c r="DK218" s="181" t="str">
        <f t="shared" ca="1" si="286"/>
        <v>6.22442907380472-4.15903054035943i</v>
      </c>
      <c r="DL218" s="181" t="str">
        <f t="shared" ca="1" si="287"/>
        <v>-7.04845272380321+2.5219767109906i</v>
      </c>
      <c r="DM218" s="181" t="str">
        <f t="shared" ca="1" si="288"/>
        <v>7.45000978370176-0.733761918619403i</v>
      </c>
      <c r="DN218" s="181" t="str">
        <f t="shared" ca="1" si="289"/>
        <v>-7.40503192978806-1.0984327240606i</v>
      </c>
      <c r="DO218" s="181" t="str">
        <f t="shared" ca="1" si="290"/>
        <v>6.9162150218937+2.86479006236055i</v>
      </c>
      <c r="DP218" s="181" t="str">
        <f t="shared" ca="1" si="291"/>
        <v>-6.0128575203173-4.45943906459451i</v>
      </c>
      <c r="DQ218" s="181" t="str">
        <f t="shared" ca="1" si="292"/>
        <v>4.7491044095301+5.78680046639329i</v>
      </c>
      <c r="DR218" s="181" t="str">
        <f t="shared" ca="1" si="293"/>
        <v>-3.20070188353925-6.76731555220947i</v>
      </c>
      <c r="DS218" s="181" t="str">
        <f t="shared" ca="1" si="294"/>
        <v>1.46045730885281+7.34221470535194i</v>
      </c>
      <c r="DT218" s="181" t="str">
        <f t="shared" ca="1" si="295"/>
        <v>0.36732341645167-7.47703991150202i</v>
      </c>
      <c r="DU218" s="181" t="str">
        <f t="shared" ca="1" si="296"/>
        <v>-2.17308769682983+7.16371008572755i</v>
      </c>
      <c r="DV218" s="181" t="str">
        <f t="shared" ca="1" si="297"/>
        <v>3.84860254726282-6.42100543245917i</v>
      </c>
      <c r="DW218" s="181" t="str">
        <f t="shared" ca="1" si="298"/>
        <v>-5.29344180710847+5.29344180710662i</v>
      </c>
      <c r="DX218" s="181" t="str">
        <f t="shared" ca="1" si="299"/>
        <v>6.4210054324603-3.84860254726093i</v>
      </c>
      <c r="DY218" s="181" t="str">
        <f t="shared" ca="1" si="300"/>
        <v>-7.16371008572819+2.17308769682773i</v>
      </c>
      <c r="DZ218" s="181" t="str">
        <f t="shared" ca="1" si="301"/>
        <v>7.47703991150213-0.367323416449475i</v>
      </c>
      <c r="EA218" s="181" t="str">
        <f t="shared" ca="1" si="302"/>
        <v>-7.34221470535292-1.46045730884787i</v>
      </c>
      <c r="EB218" s="181" t="str">
        <f t="shared" ca="1" si="303"/>
        <v>6.7673155522118+3.20070188353431i</v>
      </c>
      <c r="EC218" s="181" t="str">
        <f t="shared" ca="1" si="304"/>
        <v>-5.78680046639648-4.74910440952621i</v>
      </c>
      <c r="ED218" s="181" t="str">
        <f t="shared" ca="1" si="305"/>
        <v>4.4594390645989+6.01285752031404i</v>
      </c>
      <c r="EE218" s="181" t="str">
        <f t="shared" ca="1" si="306"/>
        <v>-2.86479006235814-6.9162150218947i</v>
      </c>
      <c r="EF218" s="181" t="str">
        <f t="shared" ca="1" si="307"/>
        <v>1.09843272405842+7.40503192978839i</v>
      </c>
      <c r="EG218" s="181" t="str">
        <f t="shared" ca="1" si="308"/>
        <v>0.733761918622013-7.45000978370149i</v>
      </c>
      <c r="EH218" s="181" t="str">
        <f t="shared" ca="1" si="309"/>
        <v>-2.52197671099266+7.04845272380247i</v>
      </c>
      <c r="EI218" s="181" t="str">
        <f t="shared" ca="1" si="310"/>
        <v>4.15903054036125-6.2244290738035i</v>
      </c>
      <c r="EJ218" s="181" t="str">
        <f t="shared" ca="1" si="311"/>
        <v>-5.5468025032895+5.02732874596134i</v>
      </c>
      <c r="EK218" s="181" t="str">
        <f t="shared" ca="1" si="312"/>
        <v>6.60211302661531-3.52890293352825i</v>
      </c>
      <c r="EL218" s="181" t="str">
        <f t="shared" ca="1" si="313"/>
        <v>-7.26170944258975+1.81896352406276i</v>
      </c>
      <c r="EM218" s="181" t="str">
        <f t="shared" ca="1" si="314"/>
        <v>7.48605719524423-2.81736020116878E-12i</v>
      </c>
      <c r="EN218" s="181"/>
      <c r="EO218" s="181"/>
      <c r="EP218" s="181"/>
    </row>
    <row r="219" spans="1:146" ht="16" thickBot="1">
      <c r="A219" s="215">
        <f t="shared" si="181"/>
        <v>2.3242187500000016E-3</v>
      </c>
      <c r="B219" s="214">
        <v>119</v>
      </c>
      <c r="C219" s="188">
        <f t="shared" si="182"/>
        <v>23800</v>
      </c>
      <c r="D219" s="187">
        <f t="shared" si="315"/>
        <v>149539.81031087416</v>
      </c>
      <c r="E219" s="187" t="str">
        <f t="shared" si="316"/>
        <v>149539.810310874i</v>
      </c>
      <c r="F219" s="187" t="e">
        <f t="shared" si="320"/>
        <v>#REF!</v>
      </c>
      <c r="G219" s="187" t="str">
        <f t="shared" si="321"/>
        <v>-3.66380752104304+2.57652629212517i</v>
      </c>
      <c r="H219" s="187" t="e">
        <f t="shared" si="322"/>
        <v>#REF!</v>
      </c>
      <c r="I219" s="187" t="e">
        <f t="shared" si="317"/>
        <v>#REF!</v>
      </c>
      <c r="J219" s="213" t="str">
        <f ca="1">IMPRODUCT(1/N_FFT2,ED100)</f>
        <v>0.0345316756186767+0.00446169307261434i</v>
      </c>
      <c r="K219" s="212" t="e">
        <f t="shared" si="318"/>
        <v>#REF!</v>
      </c>
      <c r="N219" s="204">
        <f t="shared" ca="1" si="185"/>
        <v>22.486150801874512</v>
      </c>
      <c r="O219" s="181">
        <f t="shared" ca="1" si="186"/>
        <v>7.4861508018745111</v>
      </c>
      <c r="P219" s="181" t="str">
        <f t="shared" ca="1" si="187"/>
        <v>-7.3042532831786-1.64022492469205i</v>
      </c>
      <c r="Q219" s="181" t="str">
        <f t="shared" ca="1" si="188"/>
        <v>6.76740017160204+3.20074190552864i</v>
      </c>
      <c r="R219" s="181" t="str">
        <f t="shared" ca="1" si="189"/>
        <v>-5.90168024133182-4.60571646516371i</v>
      </c>
      <c r="S219" s="181" t="str">
        <f t="shared" ca="1" si="190"/>
        <v>4.74916379294523+5.78687282529904i</v>
      </c>
      <c r="T219" s="181" t="str">
        <f t="shared" ca="1" si="191"/>
        <v>-3.36585821602566-6.68681181864862i</v>
      </c>
      <c r="U219" s="181" t="str">
        <f t="shared" ca="1" si="192"/>
        <v>1.81898626862268+7.26180024394561i</v>
      </c>
      <c r="V219" s="181" t="str">
        <f t="shared" ca="1" si="193"/>
        <v>-0.183719337585599-7.4838961132156i</v>
      </c>
      <c r="W219" s="181" t="str">
        <f t="shared" ca="1" si="194"/>
        <v>-1.4604755705989+7.34230651335738i</v>
      </c>
      <c r="X219" s="181" t="str">
        <f t="shared" ca="1" si="195"/>
        <v>3.03369758779146-6.84391209574135i</v>
      </c>
      <c r="Y219" s="181" t="str">
        <f t="shared" ca="1" si="196"/>
        <v>-4.45949482600218+6.01293270586543i</v>
      </c>
      <c r="Z219" s="181" t="str">
        <f t="shared" ca="1" si="197"/>
        <v>5.66857961346084-4.88975040204124i</v>
      </c>
      <c r="AA219" s="181" t="str">
        <f t="shared" ca="1" si="198"/>
        <v>-6.60219558029173+3.52894705939076i</v>
      </c>
      <c r="AB219" s="181" t="str">
        <f t="shared" ca="1" si="199"/>
        <v>7.21497296778198-1.99665192324091i</v>
      </c>
      <c r="AC219" s="181" t="str">
        <f t="shared" ca="1" si="200"/>
        <v>-7.47713340537895+0.36732800951269i</v>
      </c>
      <c r="AD219" s="181" t="str">
        <f t="shared" ca="1" si="201"/>
        <v>7.37593701263898+1.27984648063301i</v>
      </c>
      <c r="AE219" s="181" t="str">
        <f t="shared" ca="1" si="202"/>
        <v>-6.91630150314489-2.86482588406384i</v>
      </c>
      <c r="AF219" s="181" t="str">
        <f t="shared" ca="1" si="203"/>
        <v>6.12056320457499+4.31058695390884i</v>
      </c>
      <c r="AG219" s="181" t="str">
        <f t="shared" ca="1" si="204"/>
        <v>-5.02739160833405-5.54687186122582i</v>
      </c>
      <c r="AH219" s="181" t="str">
        <f t="shared" ca="1" si="205"/>
        <v>3.68991019700378+6.5136024261889i</v>
      </c>
      <c r="AI219" s="181" t="str">
        <f t="shared" ca="1" si="206"/>
        <v>-2.17311486940024-7.16379966168778i</v>
      </c>
      <c r="AJ219" s="181" t="str">
        <f t="shared" ca="1" si="207"/>
        <v>0.550715416781332+7.46586675196697i</v>
      </c>
      <c r="AK219" s="181" t="str">
        <f t="shared" ca="1" si="208"/>
        <v>1.09844645900371-7.40512452326823i</v>
      </c>
      <c r="AL219" s="181" t="str">
        <f t="shared" ca="1" si="209"/>
        <v>-2.69422851634706+6.98452478913983i</v>
      </c>
      <c r="AM219" s="181" t="str">
        <f t="shared" ca="1" si="210"/>
        <v>4.15908254541708-6.22450690487314i</v>
      </c>
      <c r="AN219" s="181" t="str">
        <f t="shared" ca="1" si="211"/>
        <v>-5.42182288079253+5.16200450190824i</v>
      </c>
      <c r="AO219" s="181" t="str">
        <f t="shared" ca="1" si="212"/>
        <v>6.4210857215442-3.84865067068804i</v>
      </c>
      <c r="AP219" s="181" t="str">
        <f t="shared" ca="1" si="213"/>
        <v>-7.10831115054913+2.34826881242019i</v>
      </c>
      <c r="AQ219" s="181" t="str">
        <f t="shared" ca="1" si="214"/>
        <v>7.45010293959033-0.733771093675587i</v>
      </c>
      <c r="AR219" s="181" t="str">
        <f t="shared" ca="1" si="215"/>
        <v>7.45010293959033-0.733771093675587i</v>
      </c>
      <c r="AS219" s="181" t="str">
        <f t="shared" ca="1" si="216"/>
        <v>7.04854085856999+2.52200824611573i</v>
      </c>
      <c r="AT219" s="181" t="str">
        <f t="shared" ca="1" si="217"/>
        <v>-6.32470119496068-4.00507286111867i</v>
      </c>
      <c r="AU219" s="181" t="str">
        <f t="shared" ca="1" si="218"/>
        <v>5.29350799699031+5.29350799699084i</v>
      </c>
      <c r="AV219" s="181" t="str">
        <f t="shared" ca="1" si="219"/>
        <v>-4.00507286111866-6.32470119496069i</v>
      </c>
      <c r="AW219" s="181" t="str">
        <f t="shared" ca="1" si="220"/>
        <v>2.52200824611572+7.04854085857i</v>
      </c>
      <c r="AX219" s="181" t="str">
        <f t="shared" ca="1" si="221"/>
        <v>-0.916384774299586-7.4298514637803i</v>
      </c>
      <c r="AY219" s="181" t="str">
        <f t="shared" ca="1" si="222"/>
        <v>-0.73377109367846+7.45010293959005i</v>
      </c>
      <c r="AZ219" s="181" t="str">
        <f t="shared" ca="1" si="223"/>
        <v>2.34826881241808-7.10831115054983i</v>
      </c>
      <c r="BA219" s="181" t="str">
        <f t="shared" ca="1" si="224"/>
        <v>-3.84865067068742+6.42108572154457i</v>
      </c>
      <c r="BB219" s="181" t="str">
        <f t="shared" ca="1" si="225"/>
        <v>5.16200450190933-5.42182288079149i</v>
      </c>
      <c r="BC219" s="181" t="str">
        <f t="shared" ca="1" si="226"/>
        <v>-6.22450690487481+4.15908254541459i</v>
      </c>
      <c r="BD219" s="181" t="str">
        <f t="shared" ca="1" si="227"/>
        <v>6.98452478913902-2.69422851634913i</v>
      </c>
      <c r="BE219" s="181" t="str">
        <f t="shared" ca="1" si="228"/>
        <v>-7.40512452326824+1.0984464590037i</v>
      </c>
      <c r="BF219" s="181" t="str">
        <f t="shared" ca="1" si="229"/>
        <v>7.46586675196685+0.550715416782884i</v>
      </c>
      <c r="BG219" s="181" t="str">
        <f t="shared" ca="1" si="230"/>
        <v>-7.16379966168672-2.17311486940377i</v>
      </c>
      <c r="BH219" s="181" t="str">
        <f t="shared" ca="1" si="231"/>
        <v>6.51360242618997+3.68991019700189i</v>
      </c>
      <c r="BI219" s="181" t="str">
        <f t="shared" ca="1" si="232"/>
        <v>-5.54687186122584-5.02739160833402i</v>
      </c>
      <c r="BJ219" s="181" t="str">
        <f t="shared" ca="1" si="233"/>
        <v>4.31058695390692+6.12056320457634i</v>
      </c>
      <c r="BK219" s="181" t="str">
        <f t="shared" ca="1" si="234"/>
        <v>-2.86482588406727-6.91630150314347i</v>
      </c>
      <c r="BL219" s="181" t="str">
        <f t="shared" ca="1" si="235"/>
        <v>1.27984648063456+7.37593701263871i</v>
      </c>
      <c r="BM219" s="181" t="str">
        <f t="shared" ca="1" si="236"/>
        <v>0.367328009512705-7.47713340537895i</v>
      </c>
      <c r="BN219" s="181" t="str">
        <f t="shared" ca="1" si="237"/>
        <v>-1.99665192324303+7.2149729677814i</v>
      </c>
      <c r="BO219" s="181" t="str">
        <f t="shared" ca="1" si="238"/>
        <v>3.5289470593882-6.6021955802931i</v>
      </c>
      <c r="BP219" s="181" t="str">
        <f t="shared" ca="1" si="239"/>
        <v>-4.88975040204009+5.66857961346184i</v>
      </c>
      <c r="BQ219" s="181" t="str">
        <f t="shared" ca="1" si="240"/>
        <v>6.01293270586593-4.4594948260015i</v>
      </c>
      <c r="BR219" s="181" t="str">
        <f t="shared" ca="1" si="241"/>
        <v>-6.84391209574254+3.03369758778874i</v>
      </c>
      <c r="BS219" s="181" t="str">
        <f t="shared" ca="1" si="242"/>
        <v>7.34230651335678-1.46047557060192i</v>
      </c>
      <c r="BT219" s="181" t="str">
        <f t="shared" ca="1" si="243"/>
        <v>-7.48389611321561-0.183719337584869i</v>
      </c>
      <c r="BU219" s="181" t="str">
        <f t="shared" ca="1" si="244"/>
        <v>7.26180024394545+1.81898626862334i</v>
      </c>
      <c r="BV219" s="181" t="str">
        <f t="shared" ca="1" si="245"/>
        <v>-6.68681181864726-3.36585821602837i</v>
      </c>
      <c r="BW219" s="181" t="str">
        <f t="shared" ca="1" si="246"/>
        <v>5.78687282530048+4.74916379294347i</v>
      </c>
      <c r="BX219" s="181" t="str">
        <f t="shared" ca="1" si="247"/>
        <v>-4.60571646516411-5.90168024133149i</v>
      </c>
      <c r="BY219" s="181" t="str">
        <f t="shared" ca="1" si="248"/>
        <v>3.20074190552745+6.7674001716026i</v>
      </c>
      <c r="BZ219" s="181" t="str">
        <f t="shared" ca="1" si="249"/>
        <v>-1.64022492468896-7.30425328317929i</v>
      </c>
      <c r="CA219" s="181" t="str">
        <f t="shared" ca="1" si="250"/>
        <v>2.21942190621141E-12+7.48615080187451i</v>
      </c>
      <c r="CB219" s="181" t="str">
        <f t="shared" ca="1" si="251"/>
        <v>1.64022492469169-7.30425328317868i</v>
      </c>
      <c r="CC219" s="181" t="str">
        <f t="shared" ca="1" si="252"/>
        <v>-3.20074190553017+6.76740017160132i</v>
      </c>
      <c r="CD219" s="181" t="str">
        <f t="shared" ca="1" si="253"/>
        <v>4.60571646516648-5.90168024132964i</v>
      </c>
      <c r="CE219" s="181" t="str">
        <f t="shared" ca="1" si="254"/>
        <v>-5.78687282529767+4.7491637929469i</v>
      </c>
      <c r="CF219" s="181" t="str">
        <f t="shared" ca="1" si="255"/>
        <v>6.68681181864861-3.36585821602569i</v>
      </c>
      <c r="CG219" s="181" t="str">
        <f t="shared" ca="1" si="256"/>
        <v>-7.26180024394617+1.81898626862042i</v>
      </c>
      <c r="CH219" s="181" t="str">
        <f t="shared" ca="1" si="257"/>
        <v>7.48389611321551-0.183719337589307i</v>
      </c>
      <c r="CI219" s="181" t="str">
        <f t="shared" ca="1" si="258"/>
        <v>-7.34230651335769-1.46047557059735i</v>
      </c>
      <c r="CJ219" s="181" t="str">
        <f t="shared" ca="1" si="259"/>
        <v>6.84391209574133+3.0336975877915i</v>
      </c>
      <c r="CK219" s="181" t="str">
        <f t="shared" ca="1" si="260"/>
        <v>-6.01293270586414-4.45949482600392i</v>
      </c>
      <c r="CL219" s="181" t="str">
        <f t="shared" ca="1" si="261"/>
        <v>4.88975040204345+5.66857961345894i</v>
      </c>
      <c r="CM219" s="181" t="str">
        <f t="shared" ca="1" si="262"/>
        <v>-3.52894705939211-6.60219558029101i</v>
      </c>
      <c r="CN219" s="181" t="str">
        <f t="shared" ca="1" si="263"/>
        <v>1.99665192324013+7.2149729677822i</v>
      </c>
      <c r="CO219" s="181" t="str">
        <f t="shared" ca="1" si="264"/>
        <v>-0.3673280095097-7.4771334053791i</v>
      </c>
      <c r="CP219" s="181" t="str">
        <f t="shared" ca="1" si="265"/>
        <v>-1.27984648062998+7.37593701263951i</v>
      </c>
      <c r="CQ219" s="181" t="str">
        <f t="shared" ca="1" si="266"/>
        <v>2.86482588406316-6.91630150314516i</v>
      </c>
      <c r="CR219" s="181" t="str">
        <f t="shared" ca="1" si="267"/>
        <v>-4.31058695390938+6.12056320457461i</v>
      </c>
      <c r="CS219" s="181" t="str">
        <f t="shared" ca="1" si="268"/>
        <v>5.54687186122786-5.02739160833179i</v>
      </c>
      <c r="CT219" s="181" t="str">
        <f t="shared" ca="1" si="269"/>
        <v>-6.51360242618778+3.68991019700576i</v>
      </c>
      <c r="CU219" s="181" t="str">
        <f t="shared" ca="1" si="270"/>
        <v>7.16379966168758-2.17311486940088i</v>
      </c>
      <c r="CV219" s="181" t="str">
        <f t="shared" ca="1" si="271"/>
        <v>-7.46586675196707+0.550715416779885i</v>
      </c>
      <c r="CW219" s="181" t="str">
        <f t="shared" ca="1" si="272"/>
        <v>7.40512452326778+1.09844645900677i</v>
      </c>
      <c r="CX219" s="181" t="str">
        <f t="shared" ca="1" si="273"/>
        <v>-6.98452478914062-2.69422851634499i</v>
      </c>
      <c r="CY219" s="181" t="str">
        <f t="shared" ca="1" si="274"/>
        <v>6.22450690487308+4.15908254541718i</v>
      </c>
      <c r="CZ219" s="181" t="str">
        <f t="shared" ca="1" si="275"/>
        <v>-5.1620045019073-5.42182288079343i</v>
      </c>
      <c r="DA219" s="181" t="str">
        <f t="shared" ca="1" si="276"/>
        <v>3.84865067068493+6.42108572154607i</v>
      </c>
      <c r="DB219" s="181" t="str">
        <f t="shared" ca="1" si="277"/>
        <v>-2.3482688124225-7.10831115054837i</v>
      </c>
      <c r="DC219" s="181" t="str">
        <f t="shared" ca="1" si="278"/>
        <v>0.733771093675572+7.45010293959033i</v>
      </c>
      <c r="DD219" s="181" t="str">
        <f t="shared" ca="1" si="279"/>
        <v>0.916384774302677-7.42985146377992i</v>
      </c>
      <c r="DE219" s="181" t="str">
        <f t="shared" ca="1" si="280"/>
        <v>-2.52200824611224+7.04854085857124i</v>
      </c>
      <c r="DF219" s="181" t="str">
        <f t="shared" ca="1" si="281"/>
        <v>4.00507286111752-6.32470119496141i</v>
      </c>
      <c r="DG219" s="181" t="str">
        <f t="shared" ca="1" si="282"/>
        <v>-5.29350799699071+5.29350799699045i</v>
      </c>
      <c r="DH219" s="181" t="str">
        <f t="shared" ca="1" si="283"/>
        <v>6.32470119496184-4.00507286111685i</v>
      </c>
      <c r="DI219" s="181" t="str">
        <f t="shared" ca="1" si="284"/>
        <v>-7.04854085856893+2.52200824611871i</v>
      </c>
      <c r="DJ219" s="181" t="str">
        <f t="shared" ca="1" si="285"/>
        <v>7.42985146378002-0.916384774301891i</v>
      </c>
      <c r="DK219" s="181" t="str">
        <f t="shared" ca="1" si="286"/>
        <v>-7.45010293959026-0.733771093676357i</v>
      </c>
      <c r="DL219" s="181" t="str">
        <f t="shared" ca="1" si="287"/>
        <v>7.10831115054812+2.34826881242325i</v>
      </c>
      <c r="DM219" s="181" t="str">
        <f t="shared" ca="1" si="288"/>
        <v>-6.42108572154567-3.84865067068561i</v>
      </c>
      <c r="DN219" s="181" t="str">
        <f t="shared" ca="1" si="289"/>
        <v>5.42182288079317+5.16200450190757i</v>
      </c>
      <c r="DO219" s="181" t="str">
        <f t="shared" ca="1" si="290"/>
        <v>-4.15908254541652-6.22450690487351i</v>
      </c>
      <c r="DP219" s="181" t="str">
        <f t="shared" ca="1" si="291"/>
        <v>2.69422851634426+6.9845247891409i</v>
      </c>
      <c r="DQ219" s="181" t="str">
        <f t="shared" ca="1" si="292"/>
        <v>-1.098446459006-7.40512452326789i</v>
      </c>
      <c r="DR219" s="181" t="str">
        <f t="shared" ca="1" si="293"/>
        <v>-0.550715416780671+7.46586675196701i</v>
      </c>
      <c r="DS219" s="181" t="str">
        <f t="shared" ca="1" si="294"/>
        <v>2.17311486940184-7.16379966168729i</v>
      </c>
      <c r="DT219" s="181" t="str">
        <f t="shared" ca="1" si="295"/>
        <v>-3.68991019700626+6.5136024261875i</v>
      </c>
      <c r="DU219" s="181" t="str">
        <f t="shared" ca="1" si="296"/>
        <v>5.02739160833222-5.54687186122748i</v>
      </c>
      <c r="DV219" s="181" t="str">
        <f t="shared" ca="1" si="297"/>
        <v>-6.12056320457494+4.31058695390891i</v>
      </c>
      <c r="DW219" s="181" t="str">
        <f t="shared" ca="1" si="298"/>
        <v>6.91630150314547-2.86482588406244i</v>
      </c>
      <c r="DX219" s="181" t="str">
        <f t="shared" ca="1" si="299"/>
        <v>-7.37593701263964+1.2798464806292i</v>
      </c>
      <c r="DY219" s="181" t="str">
        <f t="shared" ca="1" si="300"/>
        <v>7.47713340537906+0.367328009510488i</v>
      </c>
      <c r="DZ219" s="181" t="str">
        <f t="shared" ca="1" si="301"/>
        <v>-7.21497296778193-1.99665192324109i</v>
      </c>
      <c r="EA219" s="181" t="str">
        <f t="shared" ca="1" si="302"/>
        <v>6.60219558029074+3.52894705939262i</v>
      </c>
      <c r="EB219" s="181" t="str">
        <f t="shared" ca="1" si="303"/>
        <v>-5.66857961346343-4.88975040203825i</v>
      </c>
      <c r="EC219" s="181" t="str">
        <f t="shared" ca="1" si="304"/>
        <v>4.45949482600346+6.01293270586448i</v>
      </c>
      <c r="ED219" s="181" t="str">
        <f t="shared" ca="1" si="305"/>
        <v>-3.03369758779077-6.84391209574165i</v>
      </c>
      <c r="EE219" s="181" t="str">
        <f t="shared" ca="1" si="306"/>
        <v>1.46047557059658+7.34230651335784i</v>
      </c>
      <c r="EF219" s="181" t="str">
        <f t="shared" ca="1" si="307"/>
        <v>0.183719337582651-7.48389611321566i</v>
      </c>
      <c r="EG219" s="181" t="str">
        <f t="shared" ca="1" si="308"/>
        <v>-1.81898626862139+7.26180024394593i</v>
      </c>
      <c r="EH219" s="181" t="str">
        <f t="shared" ca="1" si="309"/>
        <v>3.3658582160262-6.68681181864835i</v>
      </c>
      <c r="EI219" s="181" t="str">
        <f t="shared" ca="1" si="310"/>
        <v>-4.74916379294751+5.78687282529716i</v>
      </c>
      <c r="EJ219" s="181" t="str">
        <f t="shared" ca="1" si="311"/>
        <v>5.90168024133-4.60571646516603i</v>
      </c>
      <c r="EK219" s="181" t="str">
        <f t="shared" ca="1" si="312"/>
        <v>-6.76740017160165+3.20074190552945i</v>
      </c>
      <c r="EL219" s="181" t="str">
        <f t="shared" ca="1" si="313"/>
        <v>7.30425328317885-1.64022492469092i</v>
      </c>
      <c r="EM219" s="181" t="str">
        <f t="shared" ca="1" si="314"/>
        <v>-7.48615080187451-2.79530908424133E-12i</v>
      </c>
      <c r="EN219" s="181"/>
      <c r="EO219" s="181"/>
      <c r="EP219" s="181"/>
    </row>
    <row r="220" spans="1:146" ht="16" thickBot="1">
      <c r="A220" s="215">
        <f t="shared" si="181"/>
        <v>2.3437500000000016E-3</v>
      </c>
      <c r="B220" s="214">
        <v>120</v>
      </c>
      <c r="C220" s="188">
        <f t="shared" si="182"/>
        <v>24000</v>
      </c>
      <c r="D220" s="187">
        <f t="shared" si="315"/>
        <v>150796.44737231007</v>
      </c>
      <c r="E220" s="187" t="str">
        <f t="shared" si="316"/>
        <v>150796.44737231i</v>
      </c>
      <c r="F220" s="187" t="e">
        <f t="shared" si="320"/>
        <v>#REF!</v>
      </c>
      <c r="G220" s="187" t="str">
        <f t="shared" si="321"/>
        <v>-3.63591716488862+2.58847123769069i</v>
      </c>
      <c r="H220" s="187" t="e">
        <f t="shared" si="322"/>
        <v>#REF!</v>
      </c>
      <c r="I220" s="187" t="e">
        <f t="shared" si="317"/>
        <v>#REF!</v>
      </c>
      <c r="J220" s="213" t="str">
        <f ca="1">IMPRODUCT(1/N_FFT2,EE100)</f>
        <v>0.0381658345092908-0.0000335592856480745i</v>
      </c>
      <c r="K220" s="212" t="e">
        <f t="shared" si="318"/>
        <v>#REF!</v>
      </c>
      <c r="N220" s="204">
        <f t="shared" ca="1" si="185"/>
        <v>22.48623236668789</v>
      </c>
      <c r="O220" s="181">
        <f t="shared" ca="1" si="186"/>
        <v>7.48623236668789</v>
      </c>
      <c r="P220" s="181" t="str">
        <f t="shared" ca="1" si="187"/>
        <v>-7.34238651092572-1.46049148310471i</v>
      </c>
      <c r="Q220" s="181" t="str">
        <f t="shared" ca="1" si="188"/>
        <v>6.91637685920647+2.86485709756677i</v>
      </c>
      <c r="R220" s="181" t="str">
        <f t="shared" ca="1" si="189"/>
        <v>-6.22457472353673-4.1591278603997i</v>
      </c>
      <c r="S220" s="181" t="str">
        <f t="shared" ca="1" si="190"/>
        <v>5.29356567202309+5.29356567202335i</v>
      </c>
      <c r="T220" s="181" t="str">
        <f t="shared" ca="1" si="191"/>
        <v>-4.15912786039995-6.22457472353656i</v>
      </c>
      <c r="U220" s="181" t="str">
        <f t="shared" ca="1" si="192"/>
        <v>2.86485709756685+6.91637685920643i</v>
      </c>
      <c r="V220" s="181" t="str">
        <f t="shared" ca="1" si="193"/>
        <v>-1.46049148310457-7.34238651092575i</v>
      </c>
      <c r="W220" s="181" t="str">
        <f t="shared" ca="1" si="194"/>
        <v>-3.65927934658603E-13+7.48623236668789i</v>
      </c>
      <c r="X220" s="181" t="str">
        <f t="shared" ca="1" si="195"/>
        <v>1.46049148310456-7.34238651092575i</v>
      </c>
      <c r="Y220" s="181" t="str">
        <f t="shared" ca="1" si="196"/>
        <v>-2.86485709756684+6.91637685920644i</v>
      </c>
      <c r="Z220" s="181" t="str">
        <f t="shared" ca="1" si="197"/>
        <v>4.15912786039993-6.22457472353658i</v>
      </c>
      <c r="AA220" s="181" t="str">
        <f t="shared" ca="1" si="198"/>
        <v>-5.29356567202308+5.29356567202337i</v>
      </c>
      <c r="AB220" s="181" t="str">
        <f t="shared" ca="1" si="199"/>
        <v>6.22457472353676-4.15912786039965i</v>
      </c>
      <c r="AC220" s="181" t="str">
        <f t="shared" ca="1" si="200"/>
        <v>-6.91637685920657+2.86485709756651i</v>
      </c>
      <c r="AD220" s="181" t="str">
        <f t="shared" ca="1" si="201"/>
        <v>7.34238651092567-1.46049148310495i</v>
      </c>
      <c r="AE220" s="181" t="str">
        <f t="shared" ca="1" si="202"/>
        <v>-7.48623236668789+1.28444543735046E-14i</v>
      </c>
      <c r="AF220" s="181" t="str">
        <f t="shared" ca="1" si="203"/>
        <v>7.34238651092568+1.46049148310492i</v>
      </c>
      <c r="AG220" s="181" t="str">
        <f t="shared" ca="1" si="204"/>
        <v>-6.91637685920658-2.86485709756648i</v>
      </c>
      <c r="AH220" s="181" t="str">
        <f t="shared" ca="1" si="205"/>
        <v>6.22457472353677+4.15912786039963i</v>
      </c>
      <c r="AI220" s="181" t="str">
        <f t="shared" ca="1" si="206"/>
        <v>-5.29356567202309-5.29356567202335i</v>
      </c>
      <c r="AJ220" s="181" t="str">
        <f t="shared" ca="1" si="207"/>
        <v>4.15912786039995+6.22457472353656i</v>
      </c>
      <c r="AK220" s="181" t="str">
        <f t="shared" ca="1" si="208"/>
        <v>-2.86485709756689-6.91637685920641i</v>
      </c>
      <c r="AL220" s="181" t="str">
        <f t="shared" ca="1" si="209"/>
        <v>1.46049148310461+7.34238651092574i</v>
      </c>
      <c r="AM220" s="181" t="str">
        <f t="shared" ca="1" si="210"/>
        <v>3.26487040153287E-13-7.48623236668789i</v>
      </c>
      <c r="AN220" s="181" t="str">
        <f t="shared" ca="1" si="211"/>
        <v>-1.46049148310452+7.34238651092576i</v>
      </c>
      <c r="AO220" s="181" t="str">
        <f t="shared" ca="1" si="212"/>
        <v>2.8648570975668-6.91637685920645i</v>
      </c>
      <c r="AP220" s="181" t="str">
        <f t="shared" ca="1" si="213"/>
        <v>-4.15912786039992+6.22457472353659i</v>
      </c>
      <c r="AQ220" s="181" t="str">
        <f t="shared" ca="1" si="214"/>
        <v>5.29356567202307-5.29356567202338i</v>
      </c>
      <c r="AR220" s="181" t="str">
        <f t="shared" ca="1" si="215"/>
        <v>5.29356567202307-5.29356567202338i</v>
      </c>
      <c r="AS220" s="181" t="str">
        <f t="shared" ca="1" si="216"/>
        <v>6.91637685920657-2.86485709756652i</v>
      </c>
      <c r="AT220" s="181" t="str">
        <f t="shared" ca="1" si="217"/>
        <v>-7.34238651092567+1.46049148310495i</v>
      </c>
      <c r="AU220" s="181" t="str">
        <f t="shared" ca="1" si="218"/>
        <v>7.48623236668789-2.56889087470093E-14i</v>
      </c>
      <c r="AV220" s="181" t="str">
        <f t="shared" ca="1" si="219"/>
        <v>-7.34238651092568-1.46049148310491i</v>
      </c>
      <c r="AW220" s="181" t="str">
        <f t="shared" ca="1" si="220"/>
        <v>6.91637685920744+2.86485709756441i</v>
      </c>
      <c r="AX220" s="181" t="str">
        <f t="shared" ca="1" si="221"/>
        <v>-6.22457472353637-4.15912786040025i</v>
      </c>
      <c r="AY220" s="181" t="str">
        <f t="shared" ca="1" si="222"/>
        <v>5.29356567202573+5.29356567202071i</v>
      </c>
      <c r="AZ220" s="181" t="str">
        <f t="shared" ca="1" si="223"/>
        <v>-4.15912786039996-6.22457472353656i</v>
      </c>
      <c r="BA220" s="181" t="str">
        <f t="shared" ca="1" si="224"/>
        <v>2.8648570975641+6.91637685920757i</v>
      </c>
      <c r="BB220" s="181" t="str">
        <f t="shared" ca="1" si="225"/>
        <v>-1.46049148310603-7.34238651092546i</v>
      </c>
      <c r="BC220" s="181" t="str">
        <f t="shared" ca="1" si="226"/>
        <v>-1.85623611342483E-12+7.48623236668789i</v>
      </c>
      <c r="BD220" s="181" t="str">
        <f t="shared" ca="1" si="227"/>
        <v>1.46049148310237-7.34238651092618i</v>
      </c>
      <c r="BE220" s="181" t="str">
        <f t="shared" ca="1" si="228"/>
        <v>-2.86485709756752+6.91637685920615i</v>
      </c>
      <c r="BF220" s="181" t="str">
        <f t="shared" ca="1" si="229"/>
        <v>4.15912786039686-6.22457472353863i</v>
      </c>
      <c r="BG220" s="181" t="str">
        <f t="shared" ca="1" si="230"/>
        <v>-5.29356567202302+5.29356567202343i</v>
      </c>
      <c r="BH220" s="181" t="str">
        <f t="shared" ca="1" si="231"/>
        <v>6.22457472353837-4.15912786039724i</v>
      </c>
      <c r="BI220" s="181" t="str">
        <f t="shared" ca="1" si="232"/>
        <v>-6.91637685920597+2.86485709756796i</v>
      </c>
      <c r="BJ220" s="181" t="str">
        <f t="shared" ca="1" si="233"/>
        <v>7.34238651092609-1.46049148310283i</v>
      </c>
      <c r="BK220" s="181" t="str">
        <f t="shared" ca="1" si="234"/>
        <v>-7.48623236668789+2.32582721445627E-12i</v>
      </c>
      <c r="BL220" s="181" t="str">
        <f t="shared" ca="1" si="235"/>
        <v>7.34238651092555+1.46049148310558i</v>
      </c>
      <c r="BM220" s="181" t="str">
        <f t="shared" ca="1" si="236"/>
        <v>-6.91637685920775-2.86485709756366i</v>
      </c>
      <c r="BN220" s="181" t="str">
        <f t="shared" ca="1" si="237"/>
        <v>6.22457472353682+4.15912786039957i</v>
      </c>
      <c r="BO220" s="181" t="str">
        <f t="shared" ca="1" si="238"/>
        <v>-5.29356567202104-5.29356567202541i</v>
      </c>
      <c r="BP220" s="181" t="str">
        <f t="shared" ca="1" si="239"/>
        <v>4.15912786040064+6.22457472353611i</v>
      </c>
      <c r="BQ220" s="181" t="str">
        <f t="shared" ca="1" si="240"/>
        <v>-2.86485709756484-6.91637685920726i</v>
      </c>
      <c r="BR220" s="181" t="str">
        <f t="shared" ca="1" si="241"/>
        <v>1.46049148310683+7.3423865109253i</v>
      </c>
      <c r="BS220" s="181" t="str">
        <f t="shared" ca="1" si="242"/>
        <v>1.04549845509699E-12-7.48623236668789i</v>
      </c>
      <c r="BT220" s="181" t="str">
        <f t="shared" ca="1" si="243"/>
        <v>-1.46049148310158+7.34238651092634i</v>
      </c>
      <c r="BU220" s="181" t="str">
        <f t="shared" ca="1" si="244"/>
        <v>2.86485709756678-6.91637685920646i</v>
      </c>
      <c r="BV220" s="181" t="str">
        <f t="shared" ca="1" si="245"/>
        <v>-4.15912786040237+6.22457472353495i</v>
      </c>
      <c r="BW220" s="181" t="str">
        <f t="shared" ca="1" si="246"/>
        <v>5.29356567202252-5.29356567202392i</v>
      </c>
      <c r="BX220" s="181" t="str">
        <f t="shared" ca="1" si="247"/>
        <v>-6.22457472353798+4.15912786039783i</v>
      </c>
      <c r="BY220" s="181" t="str">
        <f t="shared" ca="1" si="248"/>
        <v>6.9163768592057-2.86485709756861i</v>
      </c>
      <c r="BZ220" s="181" t="str">
        <f t="shared" ca="1" si="249"/>
        <v>-7.34238651092596+1.46049148310353i</v>
      </c>
      <c r="CA220" s="181" t="str">
        <f t="shared" ca="1" si="250"/>
        <v>7.48623236668789-3.03017911225686E-12i</v>
      </c>
      <c r="CB220" s="181" t="str">
        <f t="shared" ca="1" si="251"/>
        <v>-7.34238651092569-1.46049148310488i</v>
      </c>
      <c r="CC220" s="181" t="str">
        <f t="shared" ca="1" si="252"/>
        <v>6.91637685920517+2.86485709756989i</v>
      </c>
      <c r="CD220" s="181" t="str">
        <f t="shared" ca="1" si="253"/>
        <v>-6.22457472353721-4.15912786039898i</v>
      </c>
      <c r="CE220" s="181" t="str">
        <f t="shared" ca="1" si="254"/>
        <v>5.29356567202154+5.2935656720249i</v>
      </c>
      <c r="CF220" s="181" t="str">
        <f t="shared" ca="1" si="255"/>
        <v>-4.15912786040122-6.22457472353572i</v>
      </c>
      <c r="CG220" s="181" t="str">
        <f t="shared" ca="1" si="256"/>
        <v>2.8648570975655+6.91637685920699i</v>
      </c>
      <c r="CH220" s="181" t="str">
        <f t="shared" ca="1" si="257"/>
        <v>-1.46049148310752-7.34238651092516i</v>
      </c>
      <c r="CI220" s="181" t="str">
        <f t="shared" ca="1" si="258"/>
        <v>-3.41146557296396E-13+7.48623236668789i</v>
      </c>
      <c r="CJ220" s="181" t="str">
        <f t="shared" ca="1" si="259"/>
        <v>1.46049148310819-7.34238651092503i</v>
      </c>
      <c r="CK220" s="181" t="str">
        <f t="shared" ca="1" si="260"/>
        <v>-2.86485709756612+6.91637685920673i</v>
      </c>
      <c r="CL220" s="181" t="str">
        <f t="shared" ca="1" si="261"/>
        <v>4.15912786040179-6.22457472353534i</v>
      </c>
      <c r="CM220" s="181" t="str">
        <f t="shared" ca="1" si="262"/>
        <v>-5.29356567202202+5.29356567202442i</v>
      </c>
      <c r="CN220" s="181" t="str">
        <f t="shared" ca="1" si="263"/>
        <v>6.22457472353759-4.15912786039842i</v>
      </c>
      <c r="CO220" s="181" t="str">
        <f t="shared" ca="1" si="264"/>
        <v>-6.91637685920543+2.86485709756926i</v>
      </c>
      <c r="CP220" s="181" t="str">
        <f t="shared" ca="1" si="265"/>
        <v>7.34238651092582-1.46049148310421i</v>
      </c>
      <c r="CQ220" s="181" t="str">
        <f t="shared" ca="1" si="266"/>
        <v>-7.48623236668789-3.71247222684966E-12i</v>
      </c>
      <c r="CR220" s="181" t="str">
        <f t="shared" ca="1" si="267"/>
        <v>7.34238651092582+1.46049148310419i</v>
      </c>
      <c r="CS220" s="181" t="str">
        <f t="shared" ca="1" si="268"/>
        <v>-6.91637685920544-2.86485709756924i</v>
      </c>
      <c r="CT220" s="181" t="str">
        <f t="shared" ca="1" si="269"/>
        <v>6.2245747235376+4.1591278603984i</v>
      </c>
      <c r="CU220" s="181" t="str">
        <f t="shared" ca="1" si="270"/>
        <v>-5.29356567202204-5.29356567202441i</v>
      </c>
      <c r="CV220" s="181" t="str">
        <f t="shared" ca="1" si="271"/>
        <v>4.1591278604018+6.22457472353532i</v>
      </c>
      <c r="CW220" s="181" t="str">
        <f t="shared" ca="1" si="272"/>
        <v>-2.86485709756615-6.91637685920672i</v>
      </c>
      <c r="CX220" s="181" t="str">
        <f t="shared" ca="1" si="273"/>
        <v>1.46049148310842+7.34238651092498i</v>
      </c>
      <c r="CY220" s="181" t="str">
        <f t="shared" ca="1" si="274"/>
        <v>-5.75976861558687E-13-7.48623236668789i</v>
      </c>
      <c r="CZ220" s="181" t="str">
        <f t="shared" ca="1" si="275"/>
        <v>-1.46049148310729+7.34238651092521i</v>
      </c>
      <c r="DA220" s="181" t="str">
        <f t="shared" ca="1" si="276"/>
        <v>2.86485709756547-6.916376859207i</v>
      </c>
      <c r="DB220" s="181" t="str">
        <f t="shared" ca="1" si="277"/>
        <v>-4.15912786040121+6.22457472353573i</v>
      </c>
      <c r="DC220" s="181" t="str">
        <f t="shared" ca="1" si="278"/>
        <v>5.29356567202138-5.29356567202507i</v>
      </c>
      <c r="DD220" s="181" t="str">
        <f t="shared" ca="1" si="279"/>
        <v>-6.22457472353708+4.15912786039918i</v>
      </c>
      <c r="DE220" s="181" t="str">
        <f t="shared" ca="1" si="280"/>
        <v>6.91637685920516-2.86485709756991i</v>
      </c>
      <c r="DF220" s="181" t="str">
        <f t="shared" ca="1" si="281"/>
        <v>-7.34238651092568+1.4604914831049i</v>
      </c>
      <c r="DG220" s="181" t="str">
        <f t="shared" ca="1" si="282"/>
        <v>7.48623236668789+3.00812032904906E-12i</v>
      </c>
      <c r="DH220" s="181" t="str">
        <f t="shared" ca="1" si="283"/>
        <v>-7.342386510926-1.46049148310329i</v>
      </c>
      <c r="DI220" s="181" t="str">
        <f t="shared" ca="1" si="284"/>
        <v>6.91637685920579+2.86485709756839i</v>
      </c>
      <c r="DJ220" s="181" t="str">
        <f t="shared" ca="1" si="285"/>
        <v>-6.22457472353799-4.15912786039781i</v>
      </c>
      <c r="DK220" s="181" t="str">
        <f t="shared" ca="1" si="286"/>
        <v>5.29356567202254+5.29356567202391i</v>
      </c>
      <c r="DL220" s="181" t="str">
        <f t="shared" ca="1" si="287"/>
        <v>-4.15912786040257-6.22457472353481i</v>
      </c>
      <c r="DM220" s="181" t="str">
        <f t="shared" ca="1" si="288"/>
        <v>2.86485709756699+6.91637685920637i</v>
      </c>
      <c r="DN220" s="181" t="str">
        <f t="shared" ca="1" si="289"/>
        <v>-1.4604914831018-7.3423865109263i</v>
      </c>
      <c r="DO220" s="181" t="str">
        <f t="shared" ca="1" si="290"/>
        <v>1.06755723830479E-12+7.48623236668789i</v>
      </c>
      <c r="DP220" s="181" t="str">
        <f t="shared" ca="1" si="291"/>
        <v>1.4604914831068-7.3423865109253i</v>
      </c>
      <c r="DQ220" s="181" t="str">
        <f t="shared" ca="1" si="292"/>
        <v>-2.86485709756463+6.91637685920735i</v>
      </c>
      <c r="DR220" s="181" t="str">
        <f t="shared" ca="1" si="293"/>
        <v>4.15912786040044-6.22457472353623i</v>
      </c>
      <c r="DS220" s="181" t="str">
        <f t="shared" ca="1" si="294"/>
        <v>-5.29356567202103+5.29356567202542i</v>
      </c>
      <c r="DT220" s="181" t="str">
        <f t="shared" ca="1" si="295"/>
        <v>6.2245747235368-4.15912786039959i</v>
      </c>
      <c r="DU220" s="181" t="str">
        <f t="shared" ca="1" si="296"/>
        <v>-6.91637685920775+2.86485709756368i</v>
      </c>
      <c r="DV220" s="181" t="str">
        <f t="shared" ca="1" si="297"/>
        <v>7.3423865109255-1.4604914831058i</v>
      </c>
      <c r="DW220" s="181" t="str">
        <f t="shared" ca="1" si="298"/>
        <v>-7.48623236668789-2.09099691019398E-12i</v>
      </c>
      <c r="DX220" s="181" t="str">
        <f t="shared" ca="1" si="299"/>
        <v>7.3423865109261+1.46049148310281i</v>
      </c>
      <c r="DY220" s="181" t="str">
        <f t="shared" ca="1" si="300"/>
        <v>-6.91637685920598-2.86485709756794i</v>
      </c>
      <c r="DZ220" s="181" t="str">
        <f t="shared" ca="1" si="301"/>
        <v>6.2245747235385+4.15912786039705i</v>
      </c>
      <c r="EA220" s="181" t="str">
        <f t="shared" ca="1" si="302"/>
        <v>-5.29356567202318-5.29356567202326i</v>
      </c>
      <c r="EB220" s="181" t="str">
        <f t="shared" ca="1" si="303"/>
        <v>4.15912786039696+6.22457472353856i</v>
      </c>
      <c r="EC220" s="181" t="str">
        <f t="shared" ca="1" si="304"/>
        <v>-2.86485709756745-6.91637685920618i</v>
      </c>
      <c r="ED220" s="181" t="str">
        <f t="shared" ca="1" si="305"/>
        <v>1.46049148310229+7.34238651092621i</v>
      </c>
      <c r="EE220" s="181" t="str">
        <f t="shared" ca="1" si="306"/>
        <v>-1.98468065715988E-12-7.48623236668789i</v>
      </c>
      <c r="EF220" s="181" t="str">
        <f t="shared" ca="1" si="307"/>
        <v>-1.46049148310591+7.34238651092548i</v>
      </c>
      <c r="EG220" s="181" t="str">
        <f t="shared" ca="1" si="308"/>
        <v>2.86485709756417-6.91637685920754i</v>
      </c>
      <c r="EH220" s="181" t="str">
        <f t="shared" ca="1" si="309"/>
        <v>-4.15912786040003+6.22457472353651i</v>
      </c>
      <c r="EI220" s="181" t="str">
        <f t="shared" ca="1" si="310"/>
        <v>5.2935656720258-5.29356567202065i</v>
      </c>
      <c r="EJ220" s="181" t="str">
        <f t="shared" ca="1" si="311"/>
        <v>-6.22457472353629+4.15912786040035i</v>
      </c>
      <c r="EK220" s="181" t="str">
        <f t="shared" ca="1" si="312"/>
        <v>6.91637685920739-2.86485709756453i</v>
      </c>
      <c r="EL220" s="181" t="str">
        <f t="shared" ca="1" si="313"/>
        <v>-7.3423865109254+1.46049148310629i</v>
      </c>
      <c r="EM220" s="181" t="str">
        <f t="shared" ca="1" si="314"/>
        <v>7.48623236668789+1.59941653344787E-12i</v>
      </c>
      <c r="EN220" s="181"/>
      <c r="EO220" s="181"/>
      <c r="EP220" s="181"/>
    </row>
    <row r="221" spans="1:146" ht="16" thickBot="1">
      <c r="A221" s="215">
        <f t="shared" si="181"/>
        <v>2.3632812500000017E-3</v>
      </c>
      <c r="B221" s="214">
        <v>121</v>
      </c>
      <c r="C221" s="188">
        <f t="shared" si="182"/>
        <v>24200</v>
      </c>
      <c r="D221" s="187">
        <f t="shared" si="315"/>
        <v>152053.084433746</v>
      </c>
      <c r="E221" s="187" t="str">
        <f t="shared" si="316"/>
        <v>152053.084433746i</v>
      </c>
      <c r="F221" s="187" t="e">
        <f t="shared" si="320"/>
        <v>#REF!</v>
      </c>
      <c r="G221" s="187" t="str">
        <f t="shared" si="321"/>
        <v>-3.60813195300606+2.59996703708086i</v>
      </c>
      <c r="H221" s="187" t="e">
        <f t="shared" si="322"/>
        <v>#REF!</v>
      </c>
      <c r="I221" s="187" t="e">
        <f t="shared" si="317"/>
        <v>#REF!</v>
      </c>
      <c r="J221" s="213" t="str">
        <f ca="1">IMPRODUCT(1/N_FFT2,ED102)</f>
        <v>-0.0264051626885825-0.0124887118533793i</v>
      </c>
      <c r="K221" s="212" t="e">
        <f t="shared" si="318"/>
        <v>#REF!</v>
      </c>
      <c r="N221" s="204">
        <f t="shared" ca="1" si="185"/>
        <v>22.486302173591202</v>
      </c>
      <c r="O221" s="181">
        <f t="shared" ca="1" si="186"/>
        <v>7.4863021735912021</v>
      </c>
      <c r="P221" s="181" t="str">
        <f t="shared" ca="1" si="187"/>
        <v>-7.37608615580714-1.27987235942751i</v>
      </c>
      <c r="Q221" s="181" t="str">
        <f t="shared" ca="1" si="188"/>
        <v>7.04868338171154+2.52205924171101i</v>
      </c>
      <c r="R221" s="181" t="str">
        <f t="shared" ca="1" si="189"/>
        <v>-6.51373413275056-3.68998480784904i</v>
      </c>
      <c r="S221" s="181" t="str">
        <f t="shared" ca="1" si="190"/>
        <v>5.78698983721816+4.74925982214599i</v>
      </c>
      <c r="T221" s="181" t="str">
        <f t="shared" ca="1" si="191"/>
        <v>-4.88984927393556-5.66869423346402i</v>
      </c>
      <c r="U221" s="181" t="str">
        <f t="shared" ca="1" si="192"/>
        <v>3.84872849130285+6.42121555739643i</v>
      </c>
      <c r="V221" s="181" t="str">
        <f t="shared" ca="1" si="193"/>
        <v>-2.6942829942765-6.98466601786148i</v>
      </c>
      <c r="W221" s="181" t="str">
        <f t="shared" ca="1" si="194"/>
        <v>1.46050510175587+7.34245497650898i</v>
      </c>
      <c r="X221" s="181" t="str">
        <f t="shared" ca="1" si="195"/>
        <v>-0.183723052433568-7.48404743934196i</v>
      </c>
      <c r="Y221" s="181" t="str">
        <f t="shared" ca="1" si="196"/>
        <v>-1.09846866984735+7.40527425661468i</v>
      </c>
      <c r="Z221" s="181" t="str">
        <f t="shared" ca="1" si="197"/>
        <v>2.34831629496422-7.10845488225971i</v>
      </c>
      <c r="AA221" s="181" t="str">
        <f t="shared" ca="1" si="198"/>
        <v>-3.5290184155244+6.60232907822732i</v>
      </c>
      <c r="AB221" s="181" t="str">
        <f t="shared" ca="1" si="199"/>
        <v>4.60580959382583-5.90179957468383i</v>
      </c>
      <c r="AC221" s="181" t="str">
        <f t="shared" ca="1" si="200"/>
        <v>-5.54698402026978+5.02749326336575i</v>
      </c>
      <c r="AD221" s="181" t="str">
        <f t="shared" ca="1" si="201"/>
        <v>6.32482908189524-4.00515384462677i</v>
      </c>
      <c r="AE221" s="181" t="str">
        <f t="shared" ca="1" si="202"/>
        <v>-6.91644135237573+2.86488381151197i</v>
      </c>
      <c r="AF221" s="181" t="str">
        <f t="shared" ca="1" si="203"/>
        <v>7.30440097688504-1.64025809042275i</v>
      </c>
      <c r="AG221" s="181" t="str">
        <f t="shared" ca="1" si="204"/>
        <v>-7.47728459476181+0.367335436970199i</v>
      </c>
      <c r="AH221" s="181" t="str">
        <f t="shared" ca="1" si="205"/>
        <v>7.43000169711108+0.916403303814875i</v>
      </c>
      <c r="AI221" s="181" t="str">
        <f t="shared" ca="1" si="206"/>
        <v>-7.16394451538906-2.17315881029052i</v>
      </c>
      <c r="AJ221" s="181" t="str">
        <f t="shared" ca="1" si="207"/>
        <v>6.68694702754437+3.36592627446472i</v>
      </c>
      <c r="AK221" s="181" t="str">
        <f t="shared" ca="1" si="208"/>
        <v>-6.01305428876821-4.4595849980287i</v>
      </c>
      <c r="AL221" s="181" t="str">
        <f t="shared" ca="1" si="209"/>
        <v>5.16210887884416+5.42193251131685i</v>
      </c>
      <c r="AM221" s="181" t="str">
        <f t="shared" ca="1" si="210"/>
        <v>-4.15916664303698-6.22463276585574i</v>
      </c>
      <c r="AN221" s="181" t="str">
        <f t="shared" ca="1" si="211"/>
        <v>3.03375892986424+6.84405048124174i</v>
      </c>
      <c r="AO221" s="181" t="str">
        <f t="shared" ca="1" si="212"/>
        <v>-1.8190230489491-7.26194707924179i</v>
      </c>
      <c r="AP221" s="181" t="str">
        <f t="shared" ca="1" si="213"/>
        <v>0.550726552375181+7.46601771353546i</v>
      </c>
      <c r="AQ221" s="181" t="str">
        <f t="shared" ca="1" si="214"/>
        <v>0.733785930698683-7.4502535824108i</v>
      </c>
      <c r="AR221" s="181" t="str">
        <f t="shared" ca="1" si="215"/>
        <v>0.733785930698683-7.4502535824108i</v>
      </c>
      <c r="AS221" s="181" t="str">
        <f t="shared" ca="1" si="216"/>
        <v>3.20080662527739-6.76753701001308i</v>
      </c>
      <c r="AT221" s="181" t="str">
        <f t="shared" ca="1" si="217"/>
        <v>-4.31067411498329+6.12068696379168i</v>
      </c>
      <c r="AU221" s="181" t="str">
        <f t="shared" ca="1" si="218"/>
        <v>5.29361503295815-5.29361503295771i</v>
      </c>
      <c r="AV221" s="181" t="str">
        <f t="shared" ca="1" si="219"/>
        <v>-6.12068696379204+4.31067411498278i</v>
      </c>
      <c r="AW221" s="181" t="str">
        <f t="shared" ca="1" si="220"/>
        <v>6.76753701001467-3.20080662527403i</v>
      </c>
      <c r="AX221" s="181" t="str">
        <f t="shared" ca="1" si="221"/>
        <v>-7.21511885621966+1.99669229600853i</v>
      </c>
      <c r="AY221" s="181" t="str">
        <f t="shared" ca="1" si="222"/>
        <v>7.45025358241057-0.733785930701023i</v>
      </c>
      <c r="AZ221" s="181" t="str">
        <f t="shared" ca="1" si="223"/>
        <v>-7.4660177135353-0.550726552377399i</v>
      </c>
      <c r="BA221" s="181" t="str">
        <f t="shared" ca="1" si="224"/>
        <v>7.26194707924197+1.81902304894837i</v>
      </c>
      <c r="BB221" s="181" t="str">
        <f t="shared" ca="1" si="225"/>
        <v>-6.84405048124024-3.03375892986764i</v>
      </c>
      <c r="BC221" s="181" t="str">
        <f t="shared" ca="1" si="226"/>
        <v>6.22463276585533+4.15916664303759i</v>
      </c>
      <c r="BD221" s="181" t="str">
        <f t="shared" ca="1" si="227"/>
        <v>-5.4219325113184-5.16210887884253i</v>
      </c>
      <c r="BE221" s="181" t="str">
        <f t="shared" ca="1" si="228"/>
        <v>4.45958499802691+6.01305428876953i</v>
      </c>
      <c r="BF221" s="181" t="str">
        <f t="shared" ca="1" si="229"/>
        <v>-3.36592627446544-6.686947027544i</v>
      </c>
      <c r="BG221" s="181" t="str">
        <f t="shared" ca="1" si="230"/>
        <v>2.17315881028691+7.16394451539016i</v>
      </c>
      <c r="BH221" s="181" t="str">
        <f t="shared" ca="1" si="231"/>
        <v>-0.916403303814201-7.43000169711117i</v>
      </c>
      <c r="BI221" s="181" t="str">
        <f t="shared" ca="1" si="232"/>
        <v>-0.367335436968009+7.47728459476191i</v>
      </c>
      <c r="BJ221" s="181" t="str">
        <f t="shared" ca="1" si="233"/>
        <v>1.64025809042481-7.30440097688457i</v>
      </c>
      <c r="BK221" s="181" t="str">
        <f t="shared" ca="1" si="234"/>
        <v>-2.86488381151127+6.91644135237602i</v>
      </c>
      <c r="BL221" s="181" t="str">
        <f t="shared" ca="1" si="235"/>
        <v>4.00515384462981-6.32482908189331i</v>
      </c>
      <c r="BM221" s="181" t="str">
        <f t="shared" ca="1" si="236"/>
        <v>-5.0274932633663+5.54698402026929i</v>
      </c>
      <c r="BN221" s="181" t="str">
        <f t="shared" ca="1" si="237"/>
        <v>5.90179957468238-4.60580959382769i</v>
      </c>
      <c r="BO221" s="181" t="str">
        <f t="shared" ca="1" si="238"/>
        <v>-6.60232907822837+3.52901841552243i</v>
      </c>
      <c r="BP221" s="181" t="str">
        <f t="shared" ca="1" si="239"/>
        <v>7.10845488225944-2.34831629496505i</v>
      </c>
      <c r="BQ221" s="181" t="str">
        <f t="shared" ca="1" si="240"/>
        <v>-7.40527425661522+1.0984686698437i</v>
      </c>
      <c r="BR221" s="181" t="str">
        <f t="shared" ca="1" si="241"/>
        <v>7.48404743934194+0.183723052434169i</v>
      </c>
      <c r="BS221" s="181" t="str">
        <f t="shared" ca="1" si="242"/>
        <v>-7.34245497650942-1.46050510175362i</v>
      </c>
      <c r="BT221" s="181" t="str">
        <f t="shared" ca="1" si="243"/>
        <v>6.98466601786065+2.69428299427862i</v>
      </c>
      <c r="BU221" s="181" t="str">
        <f t="shared" ca="1" si="244"/>
        <v>-6.42121555739685-3.84872849130216i</v>
      </c>
      <c r="BV221" s="181" t="str">
        <f t="shared" ca="1" si="245"/>
        <v>5.66869423346157+4.88984927393841i</v>
      </c>
      <c r="BW221" s="181" t="str">
        <f t="shared" ca="1" si="246"/>
        <v>-4.74925982214549-5.78698983721857i</v>
      </c>
      <c r="BX221" s="181" t="str">
        <f t="shared" ca="1" si="247"/>
        <v>3.68998480785097+6.51373413274946i</v>
      </c>
      <c r="BY221" s="181" t="str">
        <f t="shared" ca="1" si="248"/>
        <v>-2.52205924170901-7.04868338171226i</v>
      </c>
      <c r="BZ221" s="181" t="str">
        <f t="shared" ca="1" si="249"/>
        <v>1.27987235942825+7.37608615580702i</v>
      </c>
      <c r="CA221" s="181" t="str">
        <f t="shared" ca="1" si="250"/>
        <v>3.60612472588855E-12-7.4863021735912i</v>
      </c>
      <c r="CB221" s="181" t="str">
        <f t="shared" ca="1" si="251"/>
        <v>-1.27987235942822+7.37608615580702i</v>
      </c>
      <c r="CC221" s="181" t="str">
        <f t="shared" ca="1" si="252"/>
        <v>2.52205924170879-7.04868338171233i</v>
      </c>
      <c r="CD221" s="181" t="str">
        <f t="shared" ca="1" si="253"/>
        <v>-3.68998480785095+6.51373413274947i</v>
      </c>
      <c r="CE221" s="181" t="str">
        <f t="shared" ca="1" si="254"/>
        <v>4.74925982214531-5.78698983721872i</v>
      </c>
      <c r="CF221" s="181" t="str">
        <f t="shared" ca="1" si="255"/>
        <v>-5.66869423346642+4.88984927393278i</v>
      </c>
      <c r="CG221" s="181" t="str">
        <f t="shared" ca="1" si="256"/>
        <v>6.42121555739673-3.84872849130237i</v>
      </c>
      <c r="CH221" s="181" t="str">
        <f t="shared" ca="1" si="257"/>
        <v>-6.98466601786065+2.69428299427864i</v>
      </c>
      <c r="CI221" s="181" t="str">
        <f t="shared" ca="1" si="258"/>
        <v>7.34245497650942-1.46050510175364i</v>
      </c>
      <c r="CJ221" s="181" t="str">
        <f t="shared" ca="1" si="259"/>
        <v>-7.48404743934193+0.183723052434404i</v>
      </c>
      <c r="CK221" s="181" t="str">
        <f t="shared" ca="1" si="260"/>
        <v>7.40527425661526+1.09846866984347i</v>
      </c>
      <c r="CL221" s="181" t="str">
        <f t="shared" ca="1" si="261"/>
        <v>-7.10845488225951-2.34831629496482i</v>
      </c>
      <c r="CM221" s="181" t="str">
        <f t="shared" ca="1" si="262"/>
        <v>6.60232907822838+3.52901841552241i</v>
      </c>
      <c r="CN221" s="181" t="str">
        <f t="shared" ca="1" si="263"/>
        <v>-5.90179957468253-4.6058095938275i</v>
      </c>
      <c r="CO221" s="181" t="str">
        <f t="shared" ca="1" si="264"/>
        <v>5.02749326336632+5.54698402026927i</v>
      </c>
      <c r="CP221" s="181" t="str">
        <f t="shared" ca="1" si="265"/>
        <v>-4.00515384463001-6.32482908189319i</v>
      </c>
      <c r="CQ221" s="181" t="str">
        <f t="shared" ca="1" si="266"/>
        <v>2.86488381151129+6.91644135237601i</v>
      </c>
      <c r="CR221" s="181" t="str">
        <f t="shared" ca="1" si="267"/>
        <v>-1.64025809042504-7.30440097688452i</v>
      </c>
      <c r="CS221" s="181" t="str">
        <f t="shared" ca="1" si="268"/>
        <v>0.367335436968032+7.47728459476191i</v>
      </c>
      <c r="CT221" s="181" t="str">
        <f t="shared" ca="1" si="269"/>
        <v>0.916403303813969-7.43000169711119i</v>
      </c>
      <c r="CU221" s="181" t="str">
        <f t="shared" ca="1" si="270"/>
        <v>-2.17315881028689+7.16394451539016i</v>
      </c>
      <c r="CV221" s="181" t="str">
        <f t="shared" ca="1" si="271"/>
        <v>3.36592627446523-6.68694702754411i</v>
      </c>
      <c r="CW221" s="181" t="str">
        <f t="shared" ca="1" si="272"/>
        <v>-4.45958499802681+6.01305428876961i</v>
      </c>
      <c r="CX221" s="181" t="str">
        <f t="shared" ca="1" si="273"/>
        <v>5.42193251131823-5.1621088788427i</v>
      </c>
      <c r="CY221" s="181" t="str">
        <f t="shared" ca="1" si="274"/>
        <v>-6.22463276585526+4.1591666430377i</v>
      </c>
      <c r="CZ221" s="181" t="str">
        <f t="shared" ca="1" si="275"/>
        <v>6.84405048124023-3.03375892986766i</v>
      </c>
      <c r="DA221" s="181" t="str">
        <f t="shared" ca="1" si="276"/>
        <v>-7.26194707924194+1.81902304894849i</v>
      </c>
      <c r="DB221" s="181" t="str">
        <f t="shared" ca="1" si="277"/>
        <v>7.4660177135353-0.55072655237742i</v>
      </c>
      <c r="DC221" s="181" t="str">
        <f t="shared" ca="1" si="278"/>
        <v>-7.45025358241059-0.733785930700789i</v>
      </c>
      <c r="DD221" s="181" t="str">
        <f t="shared" ca="1" si="279"/>
        <v>7.2151188562197+1.9966922960084i</v>
      </c>
      <c r="DE221" s="181" t="str">
        <f t="shared" ca="1" si="280"/>
        <v>-6.76753701001463-3.20080662527411i</v>
      </c>
      <c r="DF221" s="181" t="str">
        <f t="shared" ca="1" si="281"/>
        <v>6.12068696379125+4.31067411498389i</v>
      </c>
      <c r="DG221" s="181" t="str">
        <f t="shared" ca="1" si="282"/>
        <v>-5.29361503295922-5.29361503295664i</v>
      </c>
      <c r="DH221" s="181" t="str">
        <f t="shared" ca="1" si="283"/>
        <v>4.31067411498096+6.12068696379332i</v>
      </c>
      <c r="DI221" s="181" t="str">
        <f t="shared" ca="1" si="284"/>
        <v>-3.20080662527741-6.76753701001307i</v>
      </c>
      <c r="DJ221" s="181" t="str">
        <f t="shared" ca="1" si="285"/>
        <v>1.99669229601233+7.21511885621861i</v>
      </c>
      <c r="DK221" s="181" t="str">
        <f t="shared" ca="1" si="286"/>
        <v>-0.733785930697223-7.45025358241095i</v>
      </c>
      <c r="DL221" s="181" t="str">
        <f t="shared" ca="1" si="287"/>
        <v>-0.550726552373356+7.4660177135356i</v>
      </c>
      <c r="DM221" s="181" t="str">
        <f t="shared" ca="1" si="288"/>
        <v>1.81902304895197-7.26194707924107i</v>
      </c>
      <c r="DN221" s="181" t="str">
        <f t="shared" ca="1" si="289"/>
        <v>-3.03375892986432+6.84405048124171i</v>
      </c>
      <c r="DO221" s="181" t="str">
        <f t="shared" ca="1" si="290"/>
        <v>4.1591666430343-6.22463276585752i</v>
      </c>
      <c r="DP221" s="181" t="str">
        <f t="shared" ca="1" si="291"/>
        <v>-5.1621088788453+5.42193251131576i</v>
      </c>
      <c r="DQ221" s="181" t="str">
        <f t="shared" ca="1" si="292"/>
        <v>6.01305428876718-4.45958499803009i</v>
      </c>
      <c r="DR221" s="181" t="str">
        <f t="shared" ca="1" si="293"/>
        <v>-6.68694702754572+3.36592627446202i</v>
      </c>
      <c r="DS221" s="181" t="str">
        <f t="shared" ca="1" si="294"/>
        <v>7.16394451538898-2.17315881029079i</v>
      </c>
      <c r="DT221" s="181" t="str">
        <f t="shared" ca="1" si="295"/>
        <v>-7.43000169711163+0.916403303810413i</v>
      </c>
      <c r="DU221" s="181" t="str">
        <f t="shared" ca="1" si="296"/>
        <v>7.47728459476175+0.367335436971398i</v>
      </c>
      <c r="DV221" s="181" t="str">
        <f t="shared" ca="1" si="297"/>
        <v>-7.30440097688542-1.64025809042106i</v>
      </c>
      <c r="DW221" s="181" t="str">
        <f t="shared" ca="1" si="298"/>
        <v>6.91644135237472+2.86488381151441i</v>
      </c>
      <c r="DX221" s="181" t="str">
        <f t="shared" ca="1" si="299"/>
        <v>-6.32482908189537-4.00515384462656i</v>
      </c>
      <c r="DY221" s="181" t="str">
        <f t="shared" ca="1" si="300"/>
        <v>5.54698402027186+5.02749326336346i</v>
      </c>
      <c r="DZ221" s="181" t="str">
        <f t="shared" ca="1" si="301"/>
        <v>-4.60580959382485-5.9017995746846i</v>
      </c>
      <c r="EA221" s="181" t="str">
        <f t="shared" ca="1" si="302"/>
        <v>3.52901841552582+6.60232907822656i</v>
      </c>
      <c r="EB221" s="181" t="str">
        <f t="shared" ca="1" si="303"/>
        <v>-2.34831629496162-7.10845488226057i</v>
      </c>
      <c r="EC221" s="181" t="str">
        <f t="shared" ca="1" si="304"/>
        <v>1.09846866984751+7.40527425661466i</v>
      </c>
      <c r="ED221" s="181" t="str">
        <f t="shared" ca="1" si="305"/>
        <v>0.183723052430542-7.48404743934202i</v>
      </c>
      <c r="EE221" s="181" t="str">
        <f t="shared" ca="1" si="306"/>
        <v>-1.46050510175715+7.34245497650872i</v>
      </c>
      <c r="EF221" s="181" t="str">
        <f t="shared" ca="1" si="307"/>
        <v>2.69428299427504-6.98466601786204i</v>
      </c>
      <c r="EG221" s="181" t="str">
        <f t="shared" ca="1" si="308"/>
        <v>-3.84872849130526+6.421215557395i</v>
      </c>
      <c r="EH221" s="181" t="str">
        <f t="shared" ca="1" si="309"/>
        <v>4.88984927393549-5.66869423346408i</v>
      </c>
      <c r="EI221" s="181" t="str">
        <f t="shared" ca="1" si="310"/>
        <v>-5.78698983721627+4.74925982214829i</v>
      </c>
      <c r="EJ221" s="181" t="str">
        <f t="shared" ca="1" si="311"/>
        <v>6.51373413275124-3.68998480784783i</v>
      </c>
      <c r="EK221" s="181" t="str">
        <f t="shared" ca="1" si="312"/>
        <v>-7.04868338171104+2.52205924171243i</v>
      </c>
      <c r="EL221" s="181" t="str">
        <f t="shared" ca="1" si="313"/>
        <v>7.37608615580763-1.27987235942469i</v>
      </c>
      <c r="EM221" s="181" t="str">
        <f t="shared" ca="1" si="314"/>
        <v>-7.4863021735912+2.2049721147263E-14i</v>
      </c>
      <c r="EN221" s="181"/>
      <c r="EO221" s="181"/>
      <c r="EP221" s="181"/>
    </row>
    <row r="222" spans="1:146" ht="16" thickBot="1">
      <c r="A222" s="215">
        <f t="shared" si="181"/>
        <v>2.3828125000000017E-3</v>
      </c>
      <c r="B222" s="214">
        <v>122</v>
      </c>
      <c r="C222" s="188">
        <f t="shared" si="182"/>
        <v>24400</v>
      </c>
      <c r="D222" s="187">
        <f t="shared" si="315"/>
        <v>153309.7214951819</v>
      </c>
      <c r="E222" s="187" t="str">
        <f t="shared" si="316"/>
        <v>153309.721495182i</v>
      </c>
      <c r="F222" s="187" t="e">
        <f t="shared" si="320"/>
        <v>#REF!</v>
      </c>
      <c r="G222" s="187" t="str">
        <f t="shared" si="321"/>
        <v>-3.58045767758711+2.61102270187664i</v>
      </c>
      <c r="H222" s="187" t="e">
        <f t="shared" si="322"/>
        <v>#REF!</v>
      </c>
      <c r="I222" s="187" t="e">
        <f t="shared" si="317"/>
        <v>#REF!</v>
      </c>
      <c r="J222" s="213" t="str">
        <f ca="1">IMPRODUCT(1/N_FFT2,EE100)</f>
        <v>0.0381658345092908-0.0000335592856480745i</v>
      </c>
      <c r="K222" s="212" t="e">
        <f t="shared" si="318"/>
        <v>#REF!</v>
      </c>
      <c r="N222" s="204">
        <f t="shared" ca="1" si="185"/>
        <v>22.486360466334091</v>
      </c>
      <c r="O222" s="181">
        <f t="shared" ca="1" si="186"/>
        <v>7.486360466334089</v>
      </c>
      <c r="P222" s="181" t="str">
        <f t="shared" ca="1" si="187"/>
        <v>-7.40533191842666-1.09847722316908i</v>
      </c>
      <c r="Q222" s="181" t="str">
        <f t="shared" ca="1" si="188"/>
        <v>7.16400029806607+2.17317573178038i</v>
      </c>
      <c r="R222" s="181" t="str">
        <f t="shared" ca="1" si="189"/>
        <v>-6.76758970602863-3.20083154863627i</v>
      </c>
      <c r="S222" s="181" t="str">
        <f t="shared" ca="1" si="190"/>
        <v>6.22468123449996+4.15919902874988i</v>
      </c>
      <c r="T222" s="181" t="str">
        <f t="shared" ca="1" si="191"/>
        <v>-5.54702721234333-5.02753241037913i</v>
      </c>
      <c r="U222" s="181" t="str">
        <f t="shared" ca="1" si="192"/>
        <v>4.74929680267039+5.78703489811793i</v>
      </c>
      <c r="V222" s="181" t="str">
        <f t="shared" ca="1" si="193"/>
        <v>-3.84875845976198-6.42126555674973i</v>
      </c>
      <c r="W222" s="181" t="str">
        <f t="shared" ca="1" si="194"/>
        <v>2.86490611917924+6.91649520784764i</v>
      </c>
      <c r="X222" s="181" t="str">
        <f t="shared" ca="1" si="195"/>
        <v>-1.81903721293022-7.26200362502423i</v>
      </c>
      <c r="Y222" s="181" t="str">
        <f t="shared" ca="1" si="196"/>
        <v>0.733791644386213+7.45031159445825i</v>
      </c>
      <c r="Z222" s="181" t="str">
        <f t="shared" ca="1" si="197"/>
        <v>0.367338297259667-7.47734281728853i</v>
      </c>
      <c r="AA222" s="181" t="str">
        <f t="shared" ca="1" si="198"/>
        <v>-1.46051647410564+7.34251214917319i</v>
      </c>
      <c r="AB222" s="181" t="str">
        <f t="shared" ca="1" si="199"/>
        <v>2.52207887994481-7.04873826689758i</v>
      </c>
      <c r="AC222" s="181" t="str">
        <f t="shared" ca="1" si="200"/>
        <v>-3.52904589453308+6.60238048783688i</v>
      </c>
      <c r="AD222" s="181" t="str">
        <f t="shared" ca="1" si="201"/>
        <v>4.45961972297471-6.01310110993861i</v>
      </c>
      <c r="AE222" s="181" t="str">
        <f t="shared" ca="1" si="202"/>
        <v>-5.29365625215195+5.29365625215149i</v>
      </c>
      <c r="AF222" s="181" t="str">
        <f t="shared" ca="1" si="203"/>
        <v>6.01310110993858-4.45961972297474i</v>
      </c>
      <c r="AG222" s="181" t="str">
        <f t="shared" ca="1" si="204"/>
        <v>-6.60238048783686+3.52904589453311i</v>
      </c>
      <c r="AH222" s="181" t="str">
        <f t="shared" ca="1" si="205"/>
        <v>7.04873826689755-2.5220788799449i</v>
      </c>
      <c r="AI222" s="181" t="str">
        <f t="shared" ca="1" si="206"/>
        <v>-7.34251214917319+1.46051647410567i</v>
      </c>
      <c r="AJ222" s="181" t="str">
        <f t="shared" ca="1" si="207"/>
        <v>7.47734281728853-0.367338297259705i</v>
      </c>
      <c r="AK222" s="181" t="str">
        <f t="shared" ca="1" si="208"/>
        <v>-7.45031159445825-0.733791644386201i</v>
      </c>
      <c r="AL222" s="181" t="str">
        <f t="shared" ca="1" si="209"/>
        <v>7.26200362502406+1.8190372129309i</v>
      </c>
      <c r="AM222" s="181" t="str">
        <f t="shared" ca="1" si="210"/>
        <v>-6.91649520784766-2.86490611917918i</v>
      </c>
      <c r="AN222" s="181" t="str">
        <f t="shared" ca="1" si="211"/>
        <v>6.42126555674977+3.84875845976193i</v>
      </c>
      <c r="AO222" s="181" t="str">
        <f t="shared" ca="1" si="212"/>
        <v>-5.78703489811799-4.74929680267032i</v>
      </c>
      <c r="AP222" s="181" t="str">
        <f t="shared" ca="1" si="213"/>
        <v>5.02753241037913+5.54702721234333i</v>
      </c>
      <c r="AQ222" s="181" t="str">
        <f t="shared" ca="1" si="214"/>
        <v>-4.1591990287499-6.22468123449995i</v>
      </c>
      <c r="AR222" s="181" t="str">
        <f t="shared" ca="1" si="215"/>
        <v>-4.1591990287499-6.22468123449995i</v>
      </c>
      <c r="AS222" s="181" t="str">
        <f t="shared" ca="1" si="216"/>
        <v>-2.17317573178001-7.16400029806618i</v>
      </c>
      <c r="AT222" s="181" t="str">
        <f t="shared" ca="1" si="217"/>
        <v>1.09847722316893+7.40533191842669i</v>
      </c>
      <c r="AU222" s="181" t="str">
        <f t="shared" ca="1" si="218"/>
        <v>-9.17231790330977E-14-7.48636046633409i</v>
      </c>
      <c r="AV222" s="181" t="str">
        <f t="shared" ca="1" si="219"/>
        <v>-1.09847722316885+7.40533191842669i</v>
      </c>
      <c r="AW222" s="181" t="str">
        <f t="shared" ca="1" si="220"/>
        <v>2.17317573178207-7.16400029806556i</v>
      </c>
      <c r="AX222" s="181" t="str">
        <f t="shared" ca="1" si="221"/>
        <v>-3.20083154863631+6.76758970602861i</v>
      </c>
      <c r="AY222" s="181" t="str">
        <f t="shared" ca="1" si="222"/>
        <v>4.1591990287486-6.22468123450082i</v>
      </c>
      <c r="AZ222" s="181" t="str">
        <f t="shared" ca="1" si="223"/>
        <v>-5.02753241037686+5.54702721234538i</v>
      </c>
      <c r="BA222" s="181" t="str">
        <f t="shared" ca="1" si="224"/>
        <v>5.78703489811935-4.74929680266865i</v>
      </c>
      <c r="BB222" s="181" t="str">
        <f t="shared" ca="1" si="225"/>
        <v>-6.42126555675012+3.84875845976136i</v>
      </c>
      <c r="BC222" s="181" t="str">
        <f t="shared" ca="1" si="226"/>
        <v>6.91649520784734-2.86490611917994i</v>
      </c>
      <c r="BD222" s="181" t="str">
        <f t="shared" ca="1" si="227"/>
        <v>-7.2620036250235+1.81903721293315i</v>
      </c>
      <c r="BE222" s="181" t="str">
        <f t="shared" ca="1" si="228"/>
        <v>7.45031159445853-0.733791644383313i</v>
      </c>
      <c r="BF222" s="181" t="str">
        <f t="shared" ca="1" si="229"/>
        <v>-7.47734281728845-0.36733829726117i</v>
      </c>
      <c r="BG222" s="181" t="str">
        <f t="shared" ca="1" si="230"/>
        <v>7.34251214917319+1.46051647410565i</v>
      </c>
      <c r="BH222" s="181" t="str">
        <f t="shared" ca="1" si="231"/>
        <v>-7.04873826689833-2.52207887994272i</v>
      </c>
      <c r="BI222" s="181" t="str">
        <f t="shared" ca="1" si="232"/>
        <v>6.60238048783514+3.52904589453633i</v>
      </c>
      <c r="BJ222" s="181" t="str">
        <f t="shared" ca="1" si="233"/>
        <v>-6.0131011099373-4.45961972297648i</v>
      </c>
      <c r="BK222" s="181" t="str">
        <f t="shared" ca="1" si="234"/>
        <v>5.29365625215151+5.29365625215192i</v>
      </c>
      <c r="BL222" s="181" t="str">
        <f t="shared" ca="1" si="235"/>
        <v>-4.45961972297602-6.01310110993764i</v>
      </c>
      <c r="BM222" s="181" t="str">
        <f t="shared" ca="1" si="236"/>
        <v>3.52904589453582+6.60238048783542i</v>
      </c>
      <c r="BN222" s="181" t="str">
        <f t="shared" ca="1" si="237"/>
        <v>-2.52207887994218-7.04873826689852i</v>
      </c>
      <c r="BO222" s="181" t="str">
        <f t="shared" ca="1" si="238"/>
        <v>1.46051647410508+7.34251214917331i</v>
      </c>
      <c r="BP222" s="181" t="str">
        <f t="shared" ca="1" si="239"/>
        <v>-0.367338297260594-7.47734281728848i</v>
      </c>
      <c r="BQ222" s="181" t="str">
        <f t="shared" ca="1" si="240"/>
        <v>-0.733791644383992+7.45031159445846i</v>
      </c>
      <c r="BR222" s="181" t="str">
        <f t="shared" ca="1" si="241"/>
        <v>1.8190372129338-7.26200362502333i</v>
      </c>
      <c r="BS222" s="181" t="str">
        <f t="shared" ca="1" si="242"/>
        <v>-2.86490611918056+6.91649520784708i</v>
      </c>
      <c r="BT222" s="181" t="str">
        <f t="shared" ca="1" si="243"/>
        <v>3.84875845976194-6.42126555674976i</v>
      </c>
      <c r="BU222" s="181" t="str">
        <f t="shared" ca="1" si="244"/>
        <v>-4.74929680266918+5.78703489811892i</v>
      </c>
      <c r="BV222" s="181" t="str">
        <f t="shared" ca="1" si="245"/>
        <v>5.54702721234076-5.02753241038195i</v>
      </c>
      <c r="BW222" s="181" t="str">
        <f t="shared" ca="1" si="246"/>
        <v>-6.22468123450114+4.15919902874812i</v>
      </c>
      <c r="BX222" s="181" t="str">
        <f t="shared" ca="1" si="247"/>
        <v>6.76758970602886-3.20083154863578i</v>
      </c>
      <c r="BY222" s="181" t="str">
        <f t="shared" ca="1" si="248"/>
        <v>-7.16400029806573+2.17317573178152i</v>
      </c>
      <c r="BZ222" s="181" t="str">
        <f t="shared" ca="1" si="249"/>
        <v>7.40533191842624-1.09847722317196i</v>
      </c>
      <c r="CA222" s="181" t="str">
        <f t="shared" ca="1" si="250"/>
        <v>-7.48636046633409-2.79540590804956E-12i</v>
      </c>
      <c r="CB222" s="181" t="str">
        <f t="shared" ca="1" si="251"/>
        <v>7.40533191842648+1.09847722317034i</v>
      </c>
      <c r="CC222" s="181" t="str">
        <f t="shared" ca="1" si="252"/>
        <v>-7.1640002980662-2.17317573177995i</v>
      </c>
      <c r="CD222" s="181" t="str">
        <f t="shared" ca="1" si="253"/>
        <v>6.76758970602956+3.2008315486343i</v>
      </c>
      <c r="CE222" s="181" t="str">
        <f t="shared" ca="1" si="254"/>
        <v>-6.22468123449791-4.15919902875295i</v>
      </c>
      <c r="CF222" s="181" t="str">
        <f t="shared" ca="1" si="255"/>
        <v>5.54702721234187+5.02753241038074i</v>
      </c>
      <c r="CG222" s="181" t="str">
        <f t="shared" ca="1" si="256"/>
        <v>-4.74929680267045-5.78703489811788i</v>
      </c>
      <c r="CH222" s="181" t="str">
        <f t="shared" ca="1" si="257"/>
        <v>3.84875845976335+6.42126555674892i</v>
      </c>
      <c r="CI222" s="181" t="str">
        <f t="shared" ca="1" si="258"/>
        <v>-2.86490611918208-6.91649520784646i</v>
      </c>
      <c r="CJ222" s="181" t="str">
        <f t="shared" ca="1" si="259"/>
        <v>1.81903721292817+7.26200362502474i</v>
      </c>
      <c r="CK222" s="181" t="str">
        <f t="shared" ca="1" si="260"/>
        <v>-0.733791644385628-7.4503115944583i</v>
      </c>
      <c r="CL222" s="181" t="str">
        <f t="shared" ca="1" si="261"/>
        <v>-0.36733829725874+7.47734281728857i</v>
      </c>
      <c r="CM222" s="181" t="str">
        <f t="shared" ca="1" si="262"/>
        <v>1.46051647410326-7.34251214917367i</v>
      </c>
      <c r="CN222" s="181" t="str">
        <f t="shared" ca="1" si="263"/>
        <v>-2.52207887994763+7.04873826689657i</v>
      </c>
      <c r="CO222" s="181" t="str">
        <f t="shared" ca="1" si="264"/>
        <v>3.52904589453437-6.60238048783619i</v>
      </c>
      <c r="CP222" s="181" t="str">
        <f t="shared" ca="1" si="265"/>
        <v>-4.45961972297469+6.01310110993862i</v>
      </c>
      <c r="CQ222" s="181" t="str">
        <f t="shared" ca="1" si="266"/>
        <v>5.29365625215035-5.29365625215308i</v>
      </c>
      <c r="CR222" s="181" t="str">
        <f t="shared" ca="1" si="267"/>
        <v>-6.01310110994075+4.45961972297182i</v>
      </c>
      <c r="CS222" s="181" t="str">
        <f t="shared" ca="1" si="268"/>
        <v>6.60238048783788-3.52904589453121i</v>
      </c>
      <c r="CT222" s="181" t="str">
        <f t="shared" ca="1" si="269"/>
        <v>-7.04873826689778+2.52207887994427i</v>
      </c>
      <c r="CU222" s="181" t="str">
        <f t="shared" ca="1" si="270"/>
        <v>7.34251214917287-1.46051647410726i</v>
      </c>
      <c r="CV222" s="181" t="str">
        <f t="shared" ca="1" si="271"/>
        <v>-7.47734281728837+0.367338297262811i</v>
      </c>
      <c r="CW222" s="181" t="str">
        <f t="shared" ca="1" si="272"/>
        <v>7.45031159445795+0.733791644389195i</v>
      </c>
      <c r="CX222" s="181" t="str">
        <f t="shared" ca="1" si="273"/>
        <v>-7.26200362502387-1.81903721293166i</v>
      </c>
      <c r="CY222" s="181" t="str">
        <f t="shared" ca="1" si="274"/>
        <v>6.91649520784794+2.86490611917851i</v>
      </c>
      <c r="CZ222" s="181" t="str">
        <f t="shared" ca="1" si="275"/>
        <v>-6.4212655567509-3.84875845976004i</v>
      </c>
      <c r="DA222" s="181" t="str">
        <f t="shared" ca="1" si="276"/>
        <v>5.78703489811574+4.74929680267306i</v>
      </c>
      <c r="DB222" s="181" t="str">
        <f t="shared" ca="1" si="277"/>
        <v>-5.02753241037824-5.54702721234413i</v>
      </c>
      <c r="DC222" s="181" t="str">
        <f t="shared" ca="1" si="278"/>
        <v>4.15919902875015+6.22468123449979i</v>
      </c>
      <c r="DD222" s="181" t="str">
        <f t="shared" ca="1" si="279"/>
        <v>-3.20083154863799-6.76758970602782i</v>
      </c>
      <c r="DE222" s="181" t="str">
        <f t="shared" ca="1" si="280"/>
        <v>2.17317573178385+7.16400029806502i</v>
      </c>
      <c r="DF222" s="181" t="str">
        <f t="shared" ca="1" si="281"/>
        <v>-1.0984772231668-7.405331918427i</v>
      </c>
      <c r="DG222" s="181" t="str">
        <f t="shared" ca="1" si="282"/>
        <v>-5.75931110362351E-13+7.48636046633409i</v>
      </c>
      <c r="DH222" s="181" t="str">
        <f t="shared" ca="1" si="283"/>
        <v>1.09847722316794-7.40533191842683i</v>
      </c>
      <c r="DI222" s="181" t="str">
        <f t="shared" ca="1" si="284"/>
        <v>-2.17317573177762+7.16400029806691i</v>
      </c>
      <c r="DJ222" s="181" t="str">
        <f t="shared" ca="1" si="285"/>
        <v>3.20083154863903-6.76758970602732i</v>
      </c>
      <c r="DK222" s="181" t="str">
        <f t="shared" ca="1" si="286"/>
        <v>-4.1591990287511+6.22468123449915i</v>
      </c>
      <c r="DL222" s="181" t="str">
        <f t="shared" ca="1" si="287"/>
        <v>5.02753241037909-5.54702721234336i</v>
      </c>
      <c r="DM222" s="181" t="str">
        <f t="shared" ca="1" si="288"/>
        <v>-5.78703489811647+4.74929680267217i</v>
      </c>
      <c r="DN222" s="181" t="str">
        <f t="shared" ca="1" si="289"/>
        <v>6.42126555675149-3.84875845975905i</v>
      </c>
      <c r="DO222" s="181" t="str">
        <f t="shared" ca="1" si="290"/>
        <v>-6.91649520784838+2.86490611917745i</v>
      </c>
      <c r="DP222" s="181" t="str">
        <f t="shared" ca="1" si="291"/>
        <v>7.26200362502415-1.81903721293053i</v>
      </c>
      <c r="DQ222" s="181" t="str">
        <f t="shared" ca="1" si="292"/>
        <v>-7.45031159445807+0.733791644388048i</v>
      </c>
      <c r="DR222" s="181" t="str">
        <f t="shared" ca="1" si="293"/>
        <v>7.47734281728869+0.367338297256311i</v>
      </c>
      <c r="DS222" s="181" t="str">
        <f t="shared" ca="1" si="294"/>
        <v>-7.34251214917265-1.46051647410839i</v>
      </c>
      <c r="DT222" s="181" t="str">
        <f t="shared" ca="1" si="295"/>
        <v>7.04873826689739+2.52207887994535i</v>
      </c>
      <c r="DU222" s="181" t="str">
        <f t="shared" ca="1" si="296"/>
        <v>-6.60238048783733-3.52904589453222i</v>
      </c>
      <c r="DV222" s="181" t="str">
        <f t="shared" ca="1" si="297"/>
        <v>6.01310110994007+4.45961972297274i</v>
      </c>
      <c r="DW222" s="181" t="str">
        <f t="shared" ca="1" si="298"/>
        <v>-5.29365625214939-5.29365625215405i</v>
      </c>
      <c r="DX222" s="181" t="str">
        <f t="shared" ca="1" si="299"/>
        <v>4.4596197229736+6.01310110993943i</v>
      </c>
      <c r="DY222" s="181" t="str">
        <f t="shared" ca="1" si="300"/>
        <v>-3.52904589453317-6.60238048783683i</v>
      </c>
      <c r="DZ222" s="181" t="str">
        <f t="shared" ca="1" si="301"/>
        <v>2.52207887994635+7.04873826689703i</v>
      </c>
      <c r="EA222" s="181" t="str">
        <f t="shared" ca="1" si="302"/>
        <v>-1.46051647410944-7.34251214917244i</v>
      </c>
      <c r="EB222" s="181" t="str">
        <f t="shared" ca="1" si="303"/>
        <v>0.367338297257802+7.47734281728862i</v>
      </c>
      <c r="EC222" s="181" t="str">
        <f t="shared" ca="1" si="304"/>
        <v>0.733791644386986-7.45031159445816i</v>
      </c>
      <c r="ED222" s="181" t="str">
        <f t="shared" ca="1" si="305"/>
        <v>-1.8190372129295+7.26200362502441i</v>
      </c>
      <c r="EE222" s="181" t="str">
        <f t="shared" ca="1" si="306"/>
        <v>2.86490611917646-6.91649520784878i</v>
      </c>
      <c r="EF222" s="181" t="str">
        <f t="shared" ca="1" si="307"/>
        <v>-3.84875845976434+6.42126555674833i</v>
      </c>
      <c r="EG222" s="181" t="str">
        <f t="shared" ca="1" si="308"/>
        <v>4.74929680267134-5.78703489811715i</v>
      </c>
      <c r="EH222" s="181" t="str">
        <f t="shared" ca="1" si="309"/>
        <v>-5.54702721234264+5.02753241037989i</v>
      </c>
      <c r="EI222" s="181" t="str">
        <f t="shared" ca="1" si="310"/>
        <v>6.22468123449856-4.15919902875199i</v>
      </c>
      <c r="EJ222" s="181" t="str">
        <f t="shared" ca="1" si="311"/>
        <v>-6.76758970603015+3.20083154863307i</v>
      </c>
      <c r="EK222" s="181" t="str">
        <f t="shared" ca="1" si="312"/>
        <v>7.1640002980666-2.17317573177864i</v>
      </c>
      <c r="EL222" s="181" t="str">
        <f t="shared" ca="1" si="313"/>
        <v>-7.40533191842667+1.09847722316899i</v>
      </c>
      <c r="EM222" s="181" t="str">
        <f t="shared" ca="1" si="314"/>
        <v>7.48636046633409-1.64354368732486E-12i</v>
      </c>
      <c r="EN222" s="181"/>
      <c r="EO222" s="181"/>
      <c r="EP222" s="181"/>
    </row>
    <row r="223" spans="1:146" ht="16" thickBot="1">
      <c r="A223" s="215">
        <f t="shared" si="181"/>
        <v>2.4023437500000017E-3</v>
      </c>
      <c r="B223" s="214">
        <v>123</v>
      </c>
      <c r="C223" s="188">
        <f t="shared" si="182"/>
        <v>24600</v>
      </c>
      <c r="D223" s="187">
        <f t="shared" si="315"/>
        <v>154566.35855661781</v>
      </c>
      <c r="E223" s="187" t="str">
        <f t="shared" si="316"/>
        <v>154566.358556618i</v>
      </c>
      <c r="F223" s="187" t="e">
        <f t="shared" si="320"/>
        <v>#REF!</v>
      </c>
      <c r="G223" s="187" t="str">
        <f t="shared" si="321"/>
        <v>-3.55289982794211+2.62164714603113i</v>
      </c>
      <c r="H223" s="187" t="e">
        <f t="shared" si="322"/>
        <v>#REF!</v>
      </c>
      <c r="I223" s="187" t="e">
        <f t="shared" si="317"/>
        <v>#REF!</v>
      </c>
      <c r="J223" s="213" t="str">
        <f ca="1">IMPRODUCT(1/N_FFT2,ED100)</f>
        <v>0.0345316756186767+0.00446169307261434i</v>
      </c>
      <c r="K223" s="212" t="e">
        <f t="shared" si="318"/>
        <v>#REF!</v>
      </c>
      <c r="N223" s="204">
        <f t="shared" ca="1" si="185"/>
        <v>22.486407450453751</v>
      </c>
      <c r="O223" s="181">
        <f t="shared" ca="1" si="186"/>
        <v>7.4864074504537497</v>
      </c>
      <c r="P223" s="181" t="str">
        <f t="shared" ca="1" si="187"/>
        <v>-7.43010618224265-0.9164161908265i</v>
      </c>
      <c r="Q223" s="181" t="str">
        <f t="shared" ca="1" si="188"/>
        <v>7.26204920108861+1.81904862914042i</v>
      </c>
      <c r="R223" s="181" t="str">
        <f t="shared" ca="1" si="189"/>
        <v>-6.98476424041609-2.69432088289684i</v>
      </c>
      <c r="S223" s="181" t="str">
        <f t="shared" ca="1" si="190"/>
        <v>6.60242192413123+3.52906804269353i</v>
      </c>
      <c r="T223" s="181" t="str">
        <f t="shared" ca="1" si="191"/>
        <v>-6.12077303655581-4.31073473426292i</v>
      </c>
      <c r="U223" s="181" t="str">
        <f t="shared" ca="1" si="192"/>
        <v>5.54706202527971+5.02756396298538i</v>
      </c>
      <c r="V223" s="181" t="str">
        <f t="shared" ca="1" si="193"/>
        <v>-4.88991803792323-5.66877395003561i</v>
      </c>
      <c r="W223" s="181" t="str">
        <f t="shared" ca="1" si="194"/>
        <v>4.15922513172805+6.22472030036782i</v>
      </c>
      <c r="X223" s="181" t="str">
        <f t="shared" ca="1" si="195"/>
        <v>-3.36597360813481-6.68704106339638i</v>
      </c>
      <c r="Y223" s="181" t="str">
        <f t="shared" ca="1" si="196"/>
        <v>2.52209470841765+7.04878250451673i</v>
      </c>
      <c r="Z223" s="181" t="str">
        <f t="shared" ca="1" si="197"/>
        <v>-1.64028115671432-7.30450369574397i</v>
      </c>
      <c r="AA223" s="181" t="str">
        <f t="shared" ca="1" si="198"/>
        <v>0.733796249635393+7.45035835233651i</v>
      </c>
      <c r="AB223" s="181" t="str">
        <f t="shared" ca="1" si="199"/>
        <v>0.183725636057555-7.48415268449707i</v>
      </c>
      <c r="AC223" s="181" t="str">
        <f t="shared" ca="1" si="200"/>
        <v>-1.09848411717116+7.40537839401418i</v>
      </c>
      <c r="AD223" s="181" t="str">
        <f t="shared" ca="1" si="201"/>
        <v>1.99672037469135-7.21522031953992i</v>
      </c>
      <c r="AE223" s="181" t="str">
        <f t="shared" ca="1" si="202"/>
        <v>-2.86492409922304+6.9165386155143i</v>
      </c>
      <c r="AF223" s="181" t="str">
        <f t="shared" ca="1" si="203"/>
        <v>3.69003669862431-6.5138257327791i</v>
      </c>
      <c r="AG223" s="181" t="str">
        <f t="shared" ca="1" si="204"/>
        <v>-4.45964771138201+6.01313884793745i</v>
      </c>
      <c r="AH223" s="181" t="str">
        <f t="shared" ca="1" si="205"/>
        <v>5.16218147150949-5.42200875777728i</v>
      </c>
      <c r="AI223" s="181" t="str">
        <f t="shared" ca="1" si="206"/>
        <v>-5.78707121733361+4.7493266090803i</v>
      </c>
      <c r="AJ223" s="181" t="str">
        <f t="shared" ca="1" si="207"/>
        <v>6.32491802542774-4.00521016749792i</v>
      </c>
      <c r="AK223" s="181" t="str">
        <f t="shared" ca="1" si="208"/>
        <v>-6.76763217916984+3.20085163693575i</v>
      </c>
      <c r="AL223" s="181" t="str">
        <f t="shared" ca="1" si="209"/>
        <v>7.10855484560742-2.34834931839383i</v>
      </c>
      <c r="AM223" s="181" t="str">
        <f t="shared" ca="1" si="210"/>
        <v>-7.34255823050611+1.46052564025296i</v>
      </c>
      <c r="AN223" s="181" t="str">
        <f t="shared" ca="1" si="211"/>
        <v>7.46612270514574-0.550734297022283i</v>
      </c>
      <c r="AO223" s="181" t="str">
        <f t="shared" ca="1" si="212"/>
        <v>-7.47738974481376-0.367340602661149i</v>
      </c>
      <c r="AP223" s="181" t="str">
        <f t="shared" ca="1" si="213"/>
        <v>7.37618988274604+1.27989035775897i</v>
      </c>
      <c r="AQ223" s="181" t="str">
        <f t="shared" ca="1" si="214"/>
        <v>-7.16404525906536-2.17318937055023i</v>
      </c>
      <c r="AR223" s="181" t="str">
        <f t="shared" ca="1" si="215"/>
        <v>-7.16404525906536-2.17318937055023i</v>
      </c>
      <c r="AS223" s="181" t="str">
        <f t="shared" ca="1" si="216"/>
        <v>-6.42130585637316-3.84878261442721i</v>
      </c>
      <c r="AT223" s="181" t="str">
        <f t="shared" ca="1" si="217"/>
        <v>5.90188256932244+4.60587436347729i</v>
      </c>
      <c r="AU223" s="181" t="str">
        <f t="shared" ca="1" si="218"/>
        <v>-5.29368947494109-5.29368947494159i</v>
      </c>
      <c r="AV223" s="181" t="str">
        <f t="shared" ca="1" si="219"/>
        <v>4.6058743634774+5.90188256932235i</v>
      </c>
      <c r="AW223" s="181" t="str">
        <f t="shared" ca="1" si="220"/>
        <v>-3.8487826144267-6.42130585637346i</v>
      </c>
      <c r="AX223" s="181" t="str">
        <f t="shared" ca="1" si="221"/>
        <v>3.03380159239889+6.8441467263763i</v>
      </c>
      <c r="AY223" s="181" t="str">
        <f t="shared" ca="1" si="222"/>
        <v>-2.17318937055098-7.16404525906513i</v>
      </c>
      <c r="AZ223" s="181" t="str">
        <f t="shared" ca="1" si="223"/>
        <v>1.27989035775985+7.37618988274589i</v>
      </c>
      <c r="BA223" s="181" t="str">
        <f t="shared" ca="1" si="224"/>
        <v>-0.36734060266278-7.47738974481368i</v>
      </c>
      <c r="BB223" s="181" t="str">
        <f t="shared" ca="1" si="225"/>
        <v>-0.550734297019912+7.46612270514592i</v>
      </c>
      <c r="BC223" s="181" t="str">
        <f t="shared" ca="1" si="226"/>
        <v>1.46052564025063-7.34255823050658i</v>
      </c>
      <c r="BD223" s="181" t="str">
        <f t="shared" ca="1" si="227"/>
        <v>-2.34834931839087+7.1085548456084i</v>
      </c>
      <c r="BE223" s="181" t="str">
        <f t="shared" ca="1" si="228"/>
        <v>3.20085163693293-6.76763217917118i</v>
      </c>
      <c r="BF223" s="181" t="str">
        <f t="shared" ca="1" si="229"/>
        <v>-4.0052101675009+6.32491802542585i</v>
      </c>
      <c r="BG223" s="181" t="str">
        <f t="shared" ca="1" si="230"/>
        <v>4.74932660908312-5.78707121733131i</v>
      </c>
      <c r="BH223" s="181" t="str">
        <f t="shared" ca="1" si="231"/>
        <v>-5.42200875777931+5.16218147150736i</v>
      </c>
      <c r="BI223" s="181" t="str">
        <f t="shared" ca="1" si="232"/>
        <v>6.0131388479387-4.45964771138034i</v>
      </c>
      <c r="BJ223" s="181" t="str">
        <f t="shared" ca="1" si="233"/>
        <v>-6.51382573278016+3.69003669862245i</v>
      </c>
      <c r="BK223" s="181" t="str">
        <f t="shared" ca="1" si="234"/>
        <v>6.91653861551488-2.86492409922165i</v>
      </c>
      <c r="BL223" s="181" t="str">
        <f t="shared" ca="1" si="235"/>
        <v>-7.21522031954029+1.99672037469005i</v>
      </c>
      <c r="BM223" s="181" t="str">
        <f t="shared" ca="1" si="236"/>
        <v>7.40537839401429-1.09848411717046i</v>
      </c>
      <c r="BN223" s="181" t="str">
        <f t="shared" ca="1" si="237"/>
        <v>-7.48415268449708+0.183725636057007i</v>
      </c>
      <c r="BO223" s="181" t="str">
        <f t="shared" ca="1" si="238"/>
        <v>7.45035835233653+0.733796249635251i</v>
      </c>
      <c r="BP223" s="181" t="str">
        <f t="shared" ca="1" si="239"/>
        <v>-7.30450369574414-1.64028115671356i</v>
      </c>
      <c r="BQ223" s="181" t="str">
        <f t="shared" ca="1" si="240"/>
        <v>7.04878250451704+2.52209470841678i</v>
      </c>
      <c r="BR223" s="181" t="str">
        <f t="shared" ca="1" si="241"/>
        <v>-6.68704106339709-3.36597360813339i</v>
      </c>
      <c r="BS223" s="181" t="str">
        <f t="shared" ca="1" si="242"/>
        <v>6.22472030036877+4.15922513172663i</v>
      </c>
      <c r="BT223" s="181" t="str">
        <f t="shared" ca="1" si="243"/>
        <v>-5.66877395003717-4.88991803792144i</v>
      </c>
      <c r="BU223" s="181" t="str">
        <f t="shared" ca="1" si="244"/>
        <v>5.02756396298765+5.54706202527764i</v>
      </c>
      <c r="BV223" s="181" t="str">
        <f t="shared" ca="1" si="245"/>
        <v>-4.31073473426553-6.12077303655398i</v>
      </c>
      <c r="BW223" s="181" t="str">
        <f t="shared" ca="1" si="246"/>
        <v>3.52906804269036+6.60242192413292i</v>
      </c>
      <c r="BX223" s="181" t="str">
        <f t="shared" ca="1" si="247"/>
        <v>-2.69432088289362-6.98476424041734i</v>
      </c>
      <c r="BY223" s="181" t="str">
        <f t="shared" ca="1" si="248"/>
        <v>1.81904862913757+7.26204920108933i</v>
      </c>
      <c r="BZ223" s="181" t="str">
        <f t="shared" ca="1" si="249"/>
        <v>-0.916416190823954-7.43010618224297i</v>
      </c>
      <c r="CA223" s="181" t="str">
        <f t="shared" ca="1" si="250"/>
        <v>-2.1974479636873E-12+7.48640745045375i</v>
      </c>
      <c r="CB223" s="181" t="str">
        <f t="shared" ca="1" si="251"/>
        <v>0.916416190828102-7.43010618224245i</v>
      </c>
      <c r="CC223" s="181" t="str">
        <f t="shared" ca="1" si="252"/>
        <v>-1.81904862914162+7.26204920108832i</v>
      </c>
      <c r="CD223" s="181" t="str">
        <f t="shared" ca="1" si="253"/>
        <v>2.69432088289772-6.98476424041576i</v>
      </c>
      <c r="CE223" s="181" t="str">
        <f t="shared" ca="1" si="254"/>
        <v>-3.52906804269404+6.60242192413095i</v>
      </c>
      <c r="CF223" s="181" t="str">
        <f t="shared" ca="1" si="255"/>
        <v>4.31073473426285-6.12077303655586i</v>
      </c>
      <c r="CG223" s="181" t="str">
        <f t="shared" ca="1" si="256"/>
        <v>-5.02756396298523+5.54706202527984i</v>
      </c>
      <c r="CH223" s="181" t="str">
        <f t="shared" ca="1" si="257"/>
        <v>5.66877395003503-4.88991803792391i</v>
      </c>
      <c r="CI223" s="181" t="str">
        <f t="shared" ca="1" si="258"/>
        <v>-6.22472030036695+4.15922513172934i</v>
      </c>
      <c r="CJ223" s="181" t="str">
        <f t="shared" ca="1" si="259"/>
        <v>6.68704106339562-3.36597360813631i</v>
      </c>
      <c r="CK223" s="181" t="str">
        <f t="shared" ca="1" si="260"/>
        <v>-7.04878250451594+2.52209470841986i</v>
      </c>
      <c r="CL223" s="181" t="str">
        <f t="shared" ca="1" si="261"/>
        <v>7.30450369574347-1.64028115671654i</v>
      </c>
      <c r="CM223" s="181" t="str">
        <f t="shared" ca="1" si="262"/>
        <v>-7.45035835233621+0.7337962496385i</v>
      </c>
      <c r="CN223" s="181" t="str">
        <f t="shared" ca="1" si="263"/>
        <v>7.48415268449716+0.183725636053743i</v>
      </c>
      <c r="CO223" s="181" t="str">
        <f t="shared" ca="1" si="264"/>
        <v>-7.40537839401364-1.09848411717481i</v>
      </c>
      <c r="CP223" s="181" t="str">
        <f t="shared" ca="1" si="265"/>
        <v>7.21522031953917+1.99672037469408i</v>
      </c>
      <c r="CQ223" s="181" t="str">
        <f t="shared" ca="1" si="266"/>
        <v>-6.91653861551319-2.86492409922571i</v>
      </c>
      <c r="CR223" s="181" t="str">
        <f t="shared" ca="1" si="267"/>
        <v>6.51382573277809+3.69003669862609i</v>
      </c>
      <c r="CS223" s="181" t="str">
        <f t="shared" ca="1" si="268"/>
        <v>-6.01313884793621-4.45964771138369i</v>
      </c>
      <c r="CT223" s="181" t="str">
        <f t="shared" ca="1" si="269"/>
        <v>5.42200875777628+5.16218147151054i</v>
      </c>
      <c r="CU223" s="181" t="str">
        <f t="shared" ca="1" si="270"/>
        <v>-4.74932660907988-5.78707121733396i</v>
      </c>
      <c r="CV223" s="181" t="str">
        <f t="shared" ca="1" si="271"/>
        <v>4.00521016749755+6.32491802542797i</v>
      </c>
      <c r="CW223" s="181" t="str">
        <f t="shared" ca="1" si="272"/>
        <v>-3.20085163693578-6.76763217916982i</v>
      </c>
      <c r="CX223" s="181" t="str">
        <f t="shared" ca="1" si="273"/>
        <v>2.34834931839397+7.10855484560737i</v>
      </c>
      <c r="CY223" s="181" t="str">
        <f t="shared" ca="1" si="274"/>
        <v>-1.46052564025394-7.34255823050592i</v>
      </c>
      <c r="CZ223" s="181" t="str">
        <f t="shared" ca="1" si="275"/>
        <v>0.550734297023062+7.46612270514569i</v>
      </c>
      <c r="DA223" s="181" t="str">
        <f t="shared" ca="1" si="276"/>
        <v>0.367340602659519-7.47738974481384i</v>
      </c>
      <c r="DB223" s="181" t="str">
        <f t="shared" ca="1" si="277"/>
        <v>-1.27989035775652+7.37618988274646i</v>
      </c>
      <c r="DC223" s="181" t="str">
        <f t="shared" ca="1" si="278"/>
        <v>2.17318937054806-7.16404525906602i</v>
      </c>
      <c r="DD223" s="181" t="str">
        <f t="shared" ca="1" si="279"/>
        <v>-3.0338015923959+6.84414672637762i</v>
      </c>
      <c r="DE223" s="181" t="str">
        <f t="shared" ca="1" si="280"/>
        <v>3.84878261442381-6.4213058563752i</v>
      </c>
      <c r="DF223" s="181" t="str">
        <f t="shared" ca="1" si="281"/>
        <v>-4.60587436348011+5.90188256932024i</v>
      </c>
      <c r="DG223" s="181" t="str">
        <f t="shared" ca="1" si="282"/>
        <v>5.29368947494375-5.29368947493893i</v>
      </c>
      <c r="DH223" s="181" t="str">
        <f t="shared" ca="1" si="283"/>
        <v>-5.90188256932417+4.60587436347508i</v>
      </c>
      <c r="DI223" s="181" t="str">
        <f t="shared" ca="1" si="284"/>
        <v>6.42130585637454-3.84878261442491i</v>
      </c>
      <c r="DJ223" s="181" t="str">
        <f t="shared" ca="1" si="285"/>
        <v>-6.84414672637711+3.03380159239707i</v>
      </c>
      <c r="DK223" s="181" t="str">
        <f t="shared" ca="1" si="286"/>
        <v>7.16404525906577-2.17318937054888i</v>
      </c>
      <c r="DL223" s="181" t="str">
        <f t="shared" ca="1" si="287"/>
        <v>-7.37618988274625+1.27989035775779i</v>
      </c>
      <c r="DM223" s="181" t="str">
        <f t="shared" ca="1" si="288"/>
        <v>7.47738974481377-0.367340602660797i</v>
      </c>
      <c r="DN223" s="181" t="str">
        <f t="shared" ca="1" si="289"/>
        <v>-7.46612270514574-0.55073429702221i</v>
      </c>
      <c r="DO223" s="181" t="str">
        <f t="shared" ca="1" si="290"/>
        <v>7.34255823050617+1.46052564025268i</v>
      </c>
      <c r="DP223" s="181" t="str">
        <f t="shared" ca="1" si="291"/>
        <v>-7.10855484560777-2.34834931839275i</v>
      </c>
      <c r="DQ223" s="181" t="str">
        <f t="shared" ca="1" si="292"/>
        <v>6.76763217917019+3.20085163693501i</v>
      </c>
      <c r="DR223" s="181" t="str">
        <f t="shared" ca="1" si="293"/>
        <v>-6.32491802542866-4.00521016749647i</v>
      </c>
      <c r="DS223" s="181" t="str">
        <f t="shared" ca="1" si="294"/>
        <v>5.78707121733477+4.74932660907889i</v>
      </c>
      <c r="DT223" s="181" t="str">
        <f t="shared" ca="1" si="295"/>
        <v>-5.16218147151116-5.42200875777569i</v>
      </c>
      <c r="DU223" s="181" t="str">
        <f t="shared" ca="1" si="296"/>
        <v>4.45964771138455+6.01313884793557i</v>
      </c>
      <c r="DV223" s="181" t="str">
        <f t="shared" ca="1" si="297"/>
        <v>-3.6900366986272-6.51382573277746i</v>
      </c>
      <c r="DW223" s="181" t="str">
        <f t="shared" ca="1" si="298"/>
        <v>2.86492409921982+6.91653861551563i</v>
      </c>
      <c r="DX223" s="181" t="str">
        <f t="shared" ca="1" si="299"/>
        <v>-1.99672037468814-7.21522031954082i</v>
      </c>
      <c r="DY223" s="181" t="str">
        <f t="shared" ca="1" si="300"/>
        <v>1.09848411716829+7.40537839401461i</v>
      </c>
      <c r="DZ223" s="181" t="str">
        <f t="shared" ca="1" si="301"/>
        <v>-0.18372563605481-7.48415268449713i</v>
      </c>
      <c r="EA223" s="181" t="str">
        <f t="shared" ca="1" si="302"/>
        <v>-0.733796249637226+7.45035835233633i</v>
      </c>
      <c r="EB223" s="181" t="str">
        <f t="shared" ca="1" si="303"/>
        <v>1.6402811567157-7.30450369574366i</v>
      </c>
      <c r="EC223" s="181" t="str">
        <f t="shared" ca="1" si="304"/>
        <v>-2.52209470841885+7.0487825045163i</v>
      </c>
      <c r="ED223" s="181" t="str">
        <f t="shared" ca="1" si="305"/>
        <v>3.36597360813517-6.68704106339619i</v>
      </c>
      <c r="EE223" s="181" t="str">
        <f t="shared" ca="1" si="306"/>
        <v>-4.15922513172863+6.22472030036743i</v>
      </c>
      <c r="EF223" s="181" t="str">
        <f t="shared" ca="1" si="307"/>
        <v>4.8899180379231-5.66877395003573i</v>
      </c>
      <c r="EG223" s="181" t="str">
        <f t="shared" ca="1" si="308"/>
        <v>-5.54706202527898+5.02756396298618i</v>
      </c>
      <c r="EH223" s="181" t="str">
        <f t="shared" ca="1" si="309"/>
        <v>6.12077303655536-4.31073473426355i</v>
      </c>
      <c r="EI223" s="181" t="str">
        <f t="shared" ca="1" si="310"/>
        <v>-6.60242192413045+3.52906804269499i</v>
      </c>
      <c r="EJ223" s="181" t="str">
        <f t="shared" ca="1" si="311"/>
        <v>6.98476424041537-2.69432088289872i</v>
      </c>
      <c r="EK223" s="181" t="str">
        <f t="shared" ca="1" si="312"/>
        <v>-7.262049201088+1.81904862914287i</v>
      </c>
      <c r="EL223" s="181" t="str">
        <f t="shared" ca="1" si="313"/>
        <v>7.43010618224232-0.916416190829165i</v>
      </c>
      <c r="EM223" s="181" t="str">
        <f t="shared" ca="1" si="314"/>
        <v>-7.48640745045375+3.2650579730641E-12i</v>
      </c>
      <c r="EN223" s="181"/>
      <c r="EO223" s="181"/>
      <c r="EP223" s="181"/>
    </row>
    <row r="224" spans="1:146" ht="16" thickBot="1">
      <c r="A224" s="215">
        <f t="shared" si="181"/>
        <v>2.4218750000000017E-3</v>
      </c>
      <c r="B224" s="214">
        <v>124</v>
      </c>
      <c r="C224" s="188">
        <f t="shared" si="182"/>
        <v>24800</v>
      </c>
      <c r="D224" s="187">
        <f t="shared" si="315"/>
        <v>155822.99561805374</v>
      </c>
      <c r="E224" s="187" t="str">
        <f t="shared" si="316"/>
        <v>155822.995618054i</v>
      </c>
      <c r="F224" s="187" t="e">
        <f t="shared" si="320"/>
        <v>#REF!</v>
      </c>
      <c r="G224" s="187" t="str">
        <f t="shared" si="321"/>
        <v>-3.52546360120061+2.63184918272518i</v>
      </c>
      <c r="H224" s="187" t="e">
        <f t="shared" si="322"/>
        <v>#REF!</v>
      </c>
      <c r="I224" s="187" t="e">
        <f t="shared" si="317"/>
        <v>#REF!</v>
      </c>
      <c r="J224" s="213" t="str">
        <f ca="1">IMPRODUCT(1/N_FFT2,EE100)</f>
        <v>0.0381658345092908-0.0000335592856480745i</v>
      </c>
      <c r="K224" s="212" t="e">
        <f t="shared" si="318"/>
        <v>#REF!</v>
      </c>
      <c r="N224" s="204">
        <f t="shared" ca="1" si="185"/>
        <v>22.486443294897146</v>
      </c>
      <c r="O224" s="181">
        <f t="shared" ca="1" si="186"/>
        <v>7.4864432948971471</v>
      </c>
      <c r="P224" s="181" t="str">
        <f t="shared" ca="1" si="187"/>
        <v>-7.45039402417912-0.733799763005247i</v>
      </c>
      <c r="Q224" s="181" t="str">
        <f t="shared" ca="1" si="188"/>
        <v>7.34259338620858+1.460532633157i</v>
      </c>
      <c r="R224" s="181" t="str">
        <f t="shared" ca="1" si="189"/>
        <v>-7.16407956005903-2.17319977564302i</v>
      </c>
      <c r="S224" s="181" t="str">
        <f t="shared" ca="1" si="190"/>
        <v>6.91657173146169+2.86493781629819i</v>
      </c>
      <c r="T224" s="181" t="str">
        <f t="shared" ca="1" si="191"/>
        <v>-6.60245353610809-3.52908493964713i</v>
      </c>
      <c r="U224" s="181" t="str">
        <f t="shared" ca="1" si="192"/>
        <v>6.22475010393323+4.15924504583388i</v>
      </c>
      <c r="V224" s="181" t="str">
        <f t="shared" ca="1" si="193"/>
        <v>-5.78709892546294-4.74934934855461i</v>
      </c>
      <c r="W224" s="181" t="str">
        <f t="shared" ca="1" si="194"/>
        <v>5.29371482079034+5.29371482079032i</v>
      </c>
      <c r="X224" s="181" t="str">
        <f t="shared" ca="1" si="195"/>
        <v>-4.74934934855466-5.78709892546291i</v>
      </c>
      <c r="Y224" s="181" t="str">
        <f t="shared" ca="1" si="196"/>
        <v>4.1592450458339+6.22475010393322i</v>
      </c>
      <c r="Z224" s="181" t="str">
        <f t="shared" ca="1" si="197"/>
        <v>-3.52908493964716-6.60245353610808i</v>
      </c>
      <c r="AA224" s="181" t="str">
        <f t="shared" ca="1" si="198"/>
        <v>2.86493781629752+6.91657173146197i</v>
      </c>
      <c r="AB224" s="181" t="str">
        <f t="shared" ca="1" si="199"/>
        <v>-2.17319977564333-7.16407956005894i</v>
      </c>
      <c r="AC224" s="181" t="str">
        <f t="shared" ca="1" si="200"/>
        <v>1.4605326331572+7.34259338620853i</v>
      </c>
      <c r="AD224" s="181" t="str">
        <f t="shared" ca="1" si="201"/>
        <v>-0.733799763005362-7.4503940241791i</v>
      </c>
      <c r="AE224" s="181" t="str">
        <f t="shared" ca="1" si="202"/>
        <v>2.56849985809724E-14+7.48644329489715i</v>
      </c>
      <c r="AF224" s="181" t="str">
        <f t="shared" ca="1" si="203"/>
        <v>0.73379976300531-7.45039402417911i</v>
      </c>
      <c r="AG224" s="181" t="str">
        <f t="shared" ca="1" si="204"/>
        <v>-1.46053263315709+7.34259338620856i</v>
      </c>
      <c r="AH224" s="181" t="str">
        <f t="shared" ca="1" si="205"/>
        <v>2.17319977564327-7.16407956005895i</v>
      </c>
      <c r="AI224" s="181" t="str">
        <f t="shared" ca="1" si="206"/>
        <v>-2.86493781629817+6.9165717314617i</v>
      </c>
      <c r="AJ224" s="181" t="str">
        <f t="shared" ca="1" si="207"/>
        <v>3.52908493964707-6.60245353610812i</v>
      </c>
      <c r="AK224" s="181" t="str">
        <f t="shared" ca="1" si="208"/>
        <v>-4.15924504583384+6.22475010393326i</v>
      </c>
      <c r="AL224" s="181" t="str">
        <f t="shared" ca="1" si="209"/>
        <v>4.74934934855455-5.78709892546299i</v>
      </c>
      <c r="AM224" s="181" t="str">
        <f t="shared" ca="1" si="210"/>
        <v>-5.29371482079031+5.29371482079036i</v>
      </c>
      <c r="AN224" s="181" t="str">
        <f t="shared" ca="1" si="211"/>
        <v>5.78709892546287-4.74934934855469i</v>
      </c>
      <c r="AO224" s="181" t="str">
        <f t="shared" ca="1" si="212"/>
        <v>-6.22475010393322+4.1592450458339i</v>
      </c>
      <c r="AP224" s="181" t="str">
        <f t="shared" ca="1" si="213"/>
        <v>6.60245353610806-3.52908493964719i</v>
      </c>
      <c r="AQ224" s="181" t="str">
        <f t="shared" ca="1" si="214"/>
        <v>-6.91657173146194+2.8649378162976i</v>
      </c>
      <c r="AR224" s="181" t="str">
        <f t="shared" ca="1" si="215"/>
        <v>-6.91657173146194+2.8649378162976i</v>
      </c>
      <c r="AS224" s="181" t="str">
        <f t="shared" ca="1" si="216"/>
        <v>-7.34259338620853+1.46053263315722i</v>
      </c>
      <c r="AT224" s="181" t="str">
        <f t="shared" ca="1" si="217"/>
        <v>7.4503940241791-0.73379976300544i</v>
      </c>
      <c r="AU224" s="181" t="str">
        <f t="shared" ca="1" si="218"/>
        <v>-7.48644329489715+5.13699971619449E-14i</v>
      </c>
      <c r="AV224" s="181" t="str">
        <f t="shared" ca="1" si="219"/>
        <v>7.45039402417934+0.733799763003008i</v>
      </c>
      <c r="AW224" s="181" t="str">
        <f t="shared" ca="1" si="220"/>
        <v>-7.34259338620886-1.46053263315556i</v>
      </c>
      <c r="AX224" s="181" t="str">
        <f t="shared" ca="1" si="221"/>
        <v>7.16407956005918+2.17319977564254i</v>
      </c>
      <c r="AY224" s="181" t="str">
        <f t="shared" ca="1" si="222"/>
        <v>-6.91657173146173-2.86493781629809i</v>
      </c>
      <c r="AZ224" s="181" t="str">
        <f t="shared" ca="1" si="223"/>
        <v>6.60245353610741+3.52908493964841i</v>
      </c>
      <c r="BA224" s="181" t="str">
        <f t="shared" ca="1" si="224"/>
        <v>-6.22475010393203-4.15924504583568i</v>
      </c>
      <c r="BB224" s="181" t="str">
        <f t="shared" ca="1" si="225"/>
        <v>5.78709892546105+4.74934934855692i</v>
      </c>
      <c r="BC224" s="181" t="str">
        <f t="shared" ca="1" si="226"/>
        <v>-5.29371482078775-5.29371482079292i</v>
      </c>
      <c r="BD224" s="181" t="str">
        <f t="shared" ca="1" si="227"/>
        <v>4.74934934855701+5.78709892546096i</v>
      </c>
      <c r="BE224" s="181" t="str">
        <f t="shared" ca="1" si="228"/>
        <v>-4.15924504583587-6.2247501039319i</v>
      </c>
      <c r="BF224" s="181" t="str">
        <f t="shared" ca="1" si="229"/>
        <v>3.52908493964853+6.60245353610735i</v>
      </c>
      <c r="BG224" s="181" t="str">
        <f t="shared" ca="1" si="230"/>
        <v>-2.86493781629831-6.91657173146164i</v>
      </c>
      <c r="BH224" s="181" t="str">
        <f t="shared" ca="1" si="231"/>
        <v>2.17319977564276+7.1640795600591i</v>
      </c>
      <c r="BI224" s="181" t="str">
        <f t="shared" ca="1" si="232"/>
        <v>-1.46053263315569-7.34259338620884i</v>
      </c>
      <c r="BJ224" s="181" t="str">
        <f t="shared" ca="1" si="233"/>
        <v>0.733799763003136+7.45039402417932i</v>
      </c>
      <c r="BK224" s="181" t="str">
        <f t="shared" ca="1" si="234"/>
        <v>2.90183022818377E-12-7.48644329489715i</v>
      </c>
      <c r="BL224" s="181" t="str">
        <f t="shared" ca="1" si="235"/>
        <v>-0.733799763008912+7.45039402417876i</v>
      </c>
      <c r="BM224" s="181" t="str">
        <f t="shared" ca="1" si="236"/>
        <v>1.46053263315407-7.34259338620916i</v>
      </c>
      <c r="BN224" s="181" t="str">
        <f t="shared" ca="1" si="237"/>
        <v>-2.17319977564099+7.16407956005964i</v>
      </c>
      <c r="BO224" s="181" t="str">
        <f t="shared" ca="1" si="238"/>
        <v>2.86493781629679-6.91657173146227i</v>
      </c>
      <c r="BP224" s="181" t="str">
        <f t="shared" ca="1" si="239"/>
        <v>-3.52908493964707+6.60245353610812i</v>
      </c>
      <c r="BQ224" s="181" t="str">
        <f t="shared" ca="1" si="240"/>
        <v>4.15924504583442-6.22475010393287i</v>
      </c>
      <c r="BR224" s="181" t="str">
        <f t="shared" ca="1" si="241"/>
        <v>-4.74934934855567+5.78709892546208i</v>
      </c>
      <c r="BS224" s="181" t="str">
        <f t="shared" ca="1" si="242"/>
        <v>5.29371482079177-5.29371482078889i</v>
      </c>
      <c r="BT224" s="181" t="str">
        <f t="shared" ca="1" si="243"/>
        <v>-5.7870989254648+4.74934934855235i</v>
      </c>
      <c r="BU224" s="181" t="str">
        <f t="shared" ca="1" si="244"/>
        <v>6.22475010393112-4.15924504583705i</v>
      </c>
      <c r="BV224" s="181" t="str">
        <f t="shared" ca="1" si="245"/>
        <v>-6.60245353610663+3.52908493964986i</v>
      </c>
      <c r="BW224" s="181" t="str">
        <f t="shared" ca="1" si="246"/>
        <v>6.91657173146106-2.86493781629971i</v>
      </c>
      <c r="BX224" s="181" t="str">
        <f t="shared" ca="1" si="247"/>
        <v>-7.16407956005867+2.17319977564422i</v>
      </c>
      <c r="BY224" s="181" t="str">
        <f t="shared" ca="1" si="248"/>
        <v>7.3425933862085-1.46053263315738i</v>
      </c>
      <c r="BZ224" s="181" t="str">
        <f t="shared" ca="1" si="249"/>
        <v>-7.45039402417918+0.733799763004644i</v>
      </c>
      <c r="CA224" s="181" t="str">
        <f t="shared" ca="1" si="250"/>
        <v>7.48644329489715+1.38670261763945E-12i</v>
      </c>
      <c r="CB224" s="181" t="str">
        <f t="shared" ca="1" si="251"/>
        <v>-7.4503940241789-0.733799763007404i</v>
      </c>
      <c r="CC224" s="181" t="str">
        <f t="shared" ca="1" si="252"/>
        <v>7.342593386208+1.46053263315989i</v>
      </c>
      <c r="CD224" s="181" t="str">
        <f t="shared" ca="1" si="253"/>
        <v>-7.16407956005792-2.17319977564667i</v>
      </c>
      <c r="CE224" s="181" t="str">
        <f t="shared" ca="1" si="254"/>
        <v>6.91657173146294+2.8649378162952i</v>
      </c>
      <c r="CF224" s="181" t="str">
        <f t="shared" ca="1" si="255"/>
        <v>-6.60245353610884-3.52908493964574i</v>
      </c>
      <c r="CG224" s="181" t="str">
        <f t="shared" ca="1" si="256"/>
        <v>6.22475010393372+4.15924504583315i</v>
      </c>
      <c r="CH224" s="181" t="str">
        <f t="shared" ca="1" si="257"/>
        <v>-5.78709892546304-4.74934934855449i</v>
      </c>
      <c r="CI224" s="181" t="str">
        <f t="shared" ca="1" si="258"/>
        <v>5.29371482078996+5.2937148207907i</v>
      </c>
      <c r="CJ224" s="181" t="str">
        <f t="shared" ca="1" si="259"/>
        <v>-4.74934934855352-5.78709892546384i</v>
      </c>
      <c r="CK224" s="181" t="str">
        <f t="shared" ca="1" si="260"/>
        <v>4.15924504583211+6.22475010393441i</v>
      </c>
      <c r="CL224" s="181" t="str">
        <f t="shared" ca="1" si="261"/>
        <v>-3.52908493964463-6.60245353610943i</v>
      </c>
      <c r="CM224" s="181" t="str">
        <f t="shared" ca="1" si="262"/>
        <v>2.86493781630111+6.91657173146049i</v>
      </c>
      <c r="CN224" s="181" t="str">
        <f t="shared" ca="1" si="263"/>
        <v>-2.17319977564566-7.16407956005823i</v>
      </c>
      <c r="CO224" s="181" t="str">
        <f t="shared" ca="1" si="264"/>
        <v>1.46053263315887+7.34259338620821i</v>
      </c>
      <c r="CP224" s="181" t="str">
        <f t="shared" ca="1" si="265"/>
        <v>-0.733799763006152-7.45039402417903i</v>
      </c>
      <c r="CQ224" s="181" t="str">
        <f t="shared" ca="1" si="266"/>
        <v>1.28424992904862E-13+7.48644329489715i</v>
      </c>
      <c r="CR224" s="181" t="str">
        <f t="shared" ca="1" si="267"/>
        <v>0.733799763005896-7.45039402417905i</v>
      </c>
      <c r="CS224" s="181" t="str">
        <f t="shared" ca="1" si="268"/>
        <v>-1.4605326331584+7.3425933862083i</v>
      </c>
      <c r="CT224" s="181" t="str">
        <f t="shared" ca="1" si="269"/>
        <v>2.17319977564521-7.16407956005836i</v>
      </c>
      <c r="CU224" s="181" t="str">
        <f t="shared" ca="1" si="270"/>
        <v>-2.86493781630087+6.91657173146058i</v>
      </c>
      <c r="CV224" s="181" t="str">
        <f t="shared" ca="1" si="271"/>
        <v>3.52908493964421-6.60245353610965i</v>
      </c>
      <c r="CW224" s="181" t="str">
        <f t="shared" ca="1" si="272"/>
        <v>-4.1592450458319+6.22475010393456i</v>
      </c>
      <c r="CX224" s="181" t="str">
        <f t="shared" ca="1" si="273"/>
        <v>4.74934934855349-5.78709892546387i</v>
      </c>
      <c r="CY224" s="181" t="str">
        <f t="shared" ca="1" si="274"/>
        <v>-5.29371482078963+5.29371482079103i</v>
      </c>
      <c r="CZ224" s="181" t="str">
        <f t="shared" ca="1" si="275"/>
        <v>5.78709892546287-4.74934934855469i</v>
      </c>
      <c r="DA224" s="181" t="str">
        <f t="shared" ca="1" si="276"/>
        <v>-6.22475010393345+4.15924504583355i</v>
      </c>
      <c r="DB224" s="181" t="str">
        <f t="shared" ca="1" si="277"/>
        <v>6.60245353610871-3.52908493964597i</v>
      </c>
      <c r="DC224" s="181" t="str">
        <f t="shared" ca="1" si="278"/>
        <v>-6.91657173146284+2.86493781629544i</v>
      </c>
      <c r="DD224" s="181" t="str">
        <f t="shared" ca="1" si="279"/>
        <v>7.16407956005995-2.17319977563999i</v>
      </c>
      <c r="DE224" s="181" t="str">
        <f t="shared" ca="1" si="280"/>
        <v>-7.34259338620791+1.46053263316035i</v>
      </c>
      <c r="DF224" s="181" t="str">
        <f t="shared" ca="1" si="281"/>
        <v>7.45039402417888-0.73379976300766i</v>
      </c>
      <c r="DG224" s="181" t="str">
        <f t="shared" ca="1" si="282"/>
        <v>-7.48644329489715+1.85633011944394E-12i</v>
      </c>
      <c r="DH224" s="181" t="str">
        <f t="shared" ca="1" si="283"/>
        <v>7.4503940241792+0.733799763004389i</v>
      </c>
      <c r="DI224" s="181" t="str">
        <f t="shared" ca="1" si="284"/>
        <v>-7.34259338620855-1.46053263315712i</v>
      </c>
      <c r="DJ224" s="181" t="str">
        <f t="shared" ca="1" si="285"/>
        <v>7.1640795600588+2.17319977564377i</v>
      </c>
      <c r="DK224" s="181" t="str">
        <f t="shared" ca="1" si="286"/>
        <v>-6.91657173146116-2.86493781629947i</v>
      </c>
      <c r="DL224" s="181" t="str">
        <f t="shared" ca="1" si="287"/>
        <v>6.60245353610686+3.52908493964945i</v>
      </c>
      <c r="DM224" s="181" t="str">
        <f t="shared" ca="1" si="288"/>
        <v>-6.22475010393126-4.15924504583683i</v>
      </c>
      <c r="DN224" s="181" t="str">
        <f t="shared" ca="1" si="289"/>
        <v>5.78709892546496+4.74934934855215i</v>
      </c>
      <c r="DO224" s="181" t="str">
        <f t="shared" ca="1" si="290"/>
        <v>-5.29371482079195-5.29371482078871i</v>
      </c>
      <c r="DP224" s="181" t="str">
        <f t="shared" ca="1" si="291"/>
        <v>4.74934934855603+5.78709892546178i</v>
      </c>
      <c r="DQ224" s="181" t="str">
        <f t="shared" ca="1" si="292"/>
        <v>-4.15924504583463-6.22475010393273i</v>
      </c>
      <c r="DR224" s="181" t="str">
        <f t="shared" ca="1" si="293"/>
        <v>3.52908493964749+6.6024535361079i</v>
      </c>
      <c r="DS224" s="181" t="str">
        <f t="shared" ca="1" si="294"/>
        <v>-2.86493781629703-6.91657173146217i</v>
      </c>
      <c r="DT224" s="181" t="str">
        <f t="shared" ca="1" si="295"/>
        <v>2.17319977564124+7.16407956005957i</v>
      </c>
      <c r="DU224" s="181" t="str">
        <f t="shared" ca="1" si="296"/>
        <v>-1.46053263315453-7.34259338620907i</v>
      </c>
      <c r="DV224" s="181" t="str">
        <f t="shared" ca="1" si="297"/>
        <v>0.733799763001757+7.45039402417946i</v>
      </c>
      <c r="DW224" s="181" t="str">
        <f t="shared" ca="1" si="298"/>
        <v>-3.15868021399349E-12-7.48644329489715i</v>
      </c>
      <c r="DX224" s="181" t="str">
        <f t="shared" ca="1" si="299"/>
        <v>-0.733799763002669+7.45039402417937i</v>
      </c>
      <c r="DY224" s="181" t="str">
        <f t="shared" ca="1" si="300"/>
        <v>1.46053263315543-7.34259338620889i</v>
      </c>
      <c r="DZ224" s="181" t="str">
        <f t="shared" ca="1" si="301"/>
        <v>-2.17319977564252+7.16407956005918i</v>
      </c>
      <c r="EA224" s="181" t="str">
        <f t="shared" ca="1" si="302"/>
        <v>2.86493781629788-6.91657173146182i</v>
      </c>
      <c r="EB224" s="181" t="str">
        <f t="shared" ca="1" si="303"/>
        <v>-3.5290849396483+6.60245353610747i</v>
      </c>
      <c r="EC224" s="181" t="str">
        <f t="shared" ca="1" si="304"/>
        <v>4.15924504583539-6.22475010393222i</v>
      </c>
      <c r="ED224" s="181" t="str">
        <f t="shared" ca="1" si="305"/>
        <v>-4.74934934855674+5.7870989254612i</v>
      </c>
      <c r="EE224" s="181" t="str">
        <f t="shared" ca="1" si="306"/>
        <v>5.2937148207929-5.29371482078776i</v>
      </c>
      <c r="EF224" s="181" t="str">
        <f t="shared" ca="1" si="307"/>
        <v>-5.78709892546096+4.74934934855704i</v>
      </c>
      <c r="EG224" s="181" t="str">
        <f t="shared" ca="1" si="308"/>
        <v>6.22475010393177-4.15924504583607i</v>
      </c>
      <c r="EH224" s="181" t="str">
        <f t="shared" ca="1" si="309"/>
        <v>-6.60245353610729+3.52908493964864i</v>
      </c>
      <c r="EI224" s="181" t="str">
        <f t="shared" ca="1" si="310"/>
        <v>6.91657173146151-2.86493781629862i</v>
      </c>
      <c r="EJ224" s="181" t="str">
        <f t="shared" ca="1" si="311"/>
        <v>-7.16407956005907+2.17319977564288i</v>
      </c>
      <c r="EK224" s="181" t="str">
        <f t="shared" ca="1" si="312"/>
        <v>7.34259338620881-1.46053263315581i</v>
      </c>
      <c r="EL224" s="181" t="str">
        <f t="shared" ca="1" si="313"/>
        <v>-7.45039402417929+0.733799763003476i</v>
      </c>
      <c r="EM224" s="181" t="str">
        <f t="shared" ca="1" si="314"/>
        <v>7.48644329489715+2.7734052352789E-12i</v>
      </c>
      <c r="EN224" s="181"/>
      <c r="EO224" s="181"/>
      <c r="EP224" s="181"/>
    </row>
    <row r="225" spans="1:146" ht="16" thickBot="1">
      <c r="A225" s="215">
        <f t="shared" si="181"/>
        <v>2.4414062500000017E-3</v>
      </c>
      <c r="B225" s="214">
        <v>125</v>
      </c>
      <c r="C225" s="188">
        <f t="shared" si="182"/>
        <v>25000</v>
      </c>
      <c r="D225" s="187">
        <f t="shared" si="315"/>
        <v>157079.63267948964</v>
      </c>
      <c r="E225" s="187" t="str">
        <f t="shared" si="316"/>
        <v>157079.63267949i</v>
      </c>
      <c r="F225" s="187" t="e">
        <f t="shared" si="320"/>
        <v>#REF!</v>
      </c>
      <c r="G225" s="187" t="str">
        <f t="shared" si="321"/>
        <v>-3.49815391270344+2.64163752154117i</v>
      </c>
      <c r="H225" s="187" t="e">
        <f t="shared" si="322"/>
        <v>#REF!</v>
      </c>
      <c r="I225" s="187" t="e">
        <f t="shared" si="317"/>
        <v>#REF!</v>
      </c>
      <c r="J225" s="213" t="str">
        <f ca="1">IMPRODUCT(1/N_FFT2,ED100)</f>
        <v>0.0345316756186767+0.00446169307261434i</v>
      </c>
      <c r="K225" s="212" t="e">
        <f t="shared" si="318"/>
        <v>#REF!</v>
      </c>
      <c r="N225" s="204">
        <f t="shared" ca="1" si="185"/>
        <v>22.486468133345937</v>
      </c>
      <c r="O225" s="181">
        <f t="shared" ca="1" si="186"/>
        <v>7.4864681333459373</v>
      </c>
      <c r="P225" s="181" t="str">
        <f t="shared" ca="1" si="187"/>
        <v>-7.46618322361503-0.55073876113243i</v>
      </c>
      <c r="Q225" s="181" t="str">
        <f t="shared" ca="1" si="188"/>
        <v>7.40543842010568+1.09849302120084i</v>
      </c>
      <c r="R225" s="181" t="str">
        <f t="shared" ca="1" si="189"/>
        <v>-7.3045629041712-1.64029445241096i</v>
      </c>
      <c r="S225" s="181" t="str">
        <f t="shared" ca="1" si="190"/>
        <v>7.16410332897248+2.17320698586436i</v>
      </c>
      <c r="T225" s="181" t="str">
        <f t="shared" ca="1" si="191"/>
        <v>-6.98482085711747-2.69434272236865i</v>
      </c>
      <c r="U225" s="181" t="str">
        <f t="shared" ca="1" si="192"/>
        <v>6.7676870358546+3.20087758221551i</v>
      </c>
      <c r="V225" s="181" t="str">
        <f t="shared" ca="1" si="193"/>
        <v>-6.5138785321743-3.69006660911195i</v>
      </c>
      <c r="W225" s="181" t="str">
        <f t="shared" ca="1" si="194"/>
        <v>6.22477075634868+4.15925884533658i</v>
      </c>
      <c r="X225" s="181" t="str">
        <f t="shared" ca="1" si="195"/>
        <v>-5.9019304084635-4.60591169750985i</v>
      </c>
      <c r="Y225" s="181" t="str">
        <f t="shared" ca="1" si="196"/>
        <v>5.54710698833658+5.02760471512545i</v>
      </c>
      <c r="Z225" s="181" t="str">
        <f t="shared" ca="1" si="197"/>
        <v>-5.16222331482402-5.42205270718493i</v>
      </c>
      <c r="AA225" s="181" t="str">
        <f t="shared" ca="1" si="198"/>
        <v>4.74936510589988+5.78711812584337i</v>
      </c>
      <c r="AB225" s="181" t="str">
        <f t="shared" ca="1" si="199"/>
        <v>-4.31076967596943-6.1208226499668i</v>
      </c>
      <c r="AC225" s="181" t="str">
        <f t="shared" ca="1" si="200"/>
        <v>3.84881381166855+6.42135790582596i</v>
      </c>
      <c r="AD225" s="181" t="str">
        <f t="shared" ca="1" si="201"/>
        <v>-3.36600089185026-6.68709526683054i</v>
      </c>
      <c r="AE225" s="181" t="str">
        <f t="shared" ca="1" si="202"/>
        <v>2.86494732156056+6.91659467919634i</v>
      </c>
      <c r="AF225" s="181" t="str">
        <f t="shared" ca="1" si="203"/>
        <v>-2.34836835350878-7.10861246572372i</v>
      </c>
      <c r="AG225" s="181" t="str">
        <f t="shared" ca="1" si="204"/>
        <v>1.81906337388055+7.26210806539055i</v>
      </c>
      <c r="AH225" s="181" t="str">
        <f t="shared" ca="1" si="205"/>
        <v>-1.27990073222087-7.37624967224298i</v>
      </c>
      <c r="AI225" s="181" t="str">
        <f t="shared" ca="1" si="206"/>
        <v>0.733802197598575+7.45041874302403i</v>
      </c>
      <c r="AJ225" s="181" t="str">
        <f t="shared" ca="1" si="207"/>
        <v>-0.183727125289691-7.48421334911272i</v>
      </c>
      <c r="AK225" s="181" t="str">
        <f t="shared" ca="1" si="208"/>
        <v>-0.367343580229683+7.47745035461074i</v>
      </c>
      <c r="AL225" s="181" t="str">
        <f t="shared" ca="1" si="209"/>
        <v>0.91642361906029-7.43016640877125i</v>
      </c>
      <c r="AM225" s="181" t="str">
        <f t="shared" ca="1" si="210"/>
        <v>-1.46053747889776+7.34261774739358i</v>
      </c>
      <c r="AN225" s="181" t="str">
        <f t="shared" ca="1" si="211"/>
        <v>1.9967365595924-7.21527880425915i</v>
      </c>
      <c r="AO225" s="181" t="str">
        <f t="shared" ca="1" si="212"/>
        <v>-2.52211515186873+7.04883964013357i</v>
      </c>
      <c r="AP225" s="181" t="str">
        <f t="shared" ca="1" si="213"/>
        <v>3.0338261836138-6.84420220326836i</v>
      </c>
      <c r="AQ225" s="181" t="str">
        <f t="shared" ca="1" si="214"/>
        <v>-3.52909664841114+6.6024754416641i</v>
      </c>
      <c r="AR225" s="181" t="str">
        <f t="shared" ca="1" si="215"/>
        <v>-3.52909664841114+6.6024754416641i</v>
      </c>
      <c r="AS225" s="181" t="str">
        <f t="shared" ca="1" si="216"/>
        <v>-4.45968386013878+6.01318758889342i</v>
      </c>
      <c r="AT225" s="181" t="str">
        <f t="shared" ca="1" si="217"/>
        <v>4.88995767434021-5.66881989965861i</v>
      </c>
      <c r="AU225" s="181" t="str">
        <f t="shared" ca="1" si="218"/>
        <v>-5.29373238422611+5.2937323842257i</v>
      </c>
      <c r="AV225" s="181" t="str">
        <f t="shared" ca="1" si="219"/>
        <v>5.66881989966003-4.88995767433857i</v>
      </c>
      <c r="AW225" s="181" t="str">
        <f t="shared" ca="1" si="220"/>
        <v>-6.01318758889155+4.4596838601413i</v>
      </c>
      <c r="AX225" s="181" t="str">
        <f t="shared" ca="1" si="221"/>
        <v>6.32496929358515-4.00524263270143i</v>
      </c>
      <c r="AY225" s="181" t="str">
        <f t="shared" ca="1" si="222"/>
        <v>-6.60247544166472+3.52909664840997i</v>
      </c>
      <c r="AZ225" s="181" t="str">
        <f t="shared" ca="1" si="223"/>
        <v>6.84420220326984-3.03382618361046i</v>
      </c>
      <c r="BA225" s="181" t="str">
        <f t="shared" ca="1" si="224"/>
        <v>-7.04883964013301+2.52211515187029i</v>
      </c>
      <c r="BB225" s="181" t="str">
        <f t="shared" ca="1" si="225"/>
        <v>7.2152788042591-1.99673655959256i</v>
      </c>
      <c r="BC225" s="181" t="str">
        <f t="shared" ca="1" si="226"/>
        <v>-7.34261774739398+1.46053747889574i</v>
      </c>
      <c r="BD225" s="181" t="str">
        <f t="shared" ca="1" si="227"/>
        <v>7.43016640877087-0.916423619063412i</v>
      </c>
      <c r="BE225" s="181" t="str">
        <f t="shared" ca="1" si="228"/>
        <v>-7.47745035461069+0.367343580230595i</v>
      </c>
      <c r="BF225" s="181" t="str">
        <f t="shared" ca="1" si="229"/>
        <v>7.48421334911268+0.183727125291118i</v>
      </c>
      <c r="BG225" s="181" t="str">
        <f t="shared" ca="1" si="230"/>
        <v>-7.45041874302368-0.733802197602059i</v>
      </c>
      <c r="BH225" s="181" t="str">
        <f t="shared" ca="1" si="231"/>
        <v>7.37624967224339+1.27990073221849i</v>
      </c>
      <c r="BI225" s="181" t="str">
        <f t="shared" ca="1" si="232"/>
        <v>-7.26210806539058-1.81906337388044i</v>
      </c>
      <c r="BJ225" s="181" t="str">
        <f t="shared" ca="1" si="233"/>
        <v>7.10861246572304+2.34836835351084i</v>
      </c>
      <c r="BK225" s="181" t="str">
        <f t="shared" ca="1" si="234"/>
        <v>-6.91659467919757-2.8649473215576i</v>
      </c>
      <c r="BL225" s="181" t="str">
        <f t="shared" ca="1" si="235"/>
        <v>6.68709526683095+3.36600089184945i</v>
      </c>
      <c r="BM225" s="181" t="str">
        <f t="shared" ca="1" si="236"/>
        <v>-6.42135790582564-3.84881381166909i</v>
      </c>
      <c r="BN225" s="181" t="str">
        <f t="shared" ca="1" si="237"/>
        <v>6.12082264996512+4.31076967597182i</v>
      </c>
      <c r="BO225" s="181" t="str">
        <f t="shared" ca="1" si="238"/>
        <v>-5.78711812584492-4.74936510589798i</v>
      </c>
      <c r="BP225" s="181" t="str">
        <f t="shared" ca="1" si="239"/>
        <v>5.42205270718505+5.1622233148239i</v>
      </c>
      <c r="BQ225" s="181" t="str">
        <f t="shared" ca="1" si="240"/>
        <v>-5.02760471512386-5.54710698833803i</v>
      </c>
      <c r="BR225" s="181" t="str">
        <f t="shared" ca="1" si="241"/>
        <v>4.60591169751239+5.90193040846152i</v>
      </c>
      <c r="BS225" s="181" t="str">
        <f t="shared" ca="1" si="242"/>
        <v>-4.15925884533798-6.22477075634774i</v>
      </c>
      <c r="BT225" s="181" t="str">
        <f t="shared" ca="1" si="243"/>
        <v>3.69006660911142+6.5138785321746i</v>
      </c>
      <c r="BU225" s="181" t="str">
        <f t="shared" ca="1" si="244"/>
        <v>-3.2008775822129-6.76768703585583i</v>
      </c>
      <c r="BV225" s="181" t="str">
        <f t="shared" ca="1" si="245"/>
        <v>2.69434272237096+6.98482085711659i</v>
      </c>
      <c r="BW225" s="181" t="str">
        <f t="shared" ca="1" si="246"/>
        <v>-2.17320698586453-7.16410332897243i</v>
      </c>
      <c r="BX225" s="181" t="str">
        <f t="shared" ca="1" si="247"/>
        <v>1.64029445240927+7.30456290417158i</v>
      </c>
      <c r="BY225" s="181" t="str">
        <f t="shared" ca="1" si="248"/>
        <v>-1.0984930212045-7.40543842010514i</v>
      </c>
      <c r="BZ225" s="181" t="str">
        <f t="shared" ca="1" si="249"/>
        <v>0.550738761133991+7.46618322361492i</v>
      </c>
      <c r="CA225" s="181" t="str">
        <f t="shared" ca="1" si="250"/>
        <v>5.75948661220852E-13-7.48646813334594i</v>
      </c>
      <c r="CB225" s="181" t="str">
        <f t="shared" ca="1" si="251"/>
        <v>-0.550738761135139+7.46618322361483i</v>
      </c>
      <c r="CC225" s="181" t="str">
        <f t="shared" ca="1" si="252"/>
        <v>1.09849302119807-7.40543842010609i</v>
      </c>
      <c r="CD225" s="181" t="str">
        <f t="shared" ca="1" si="253"/>
        <v>-1.64029445241039+7.30456290417133i</v>
      </c>
      <c r="CE225" s="181" t="str">
        <f t="shared" ca="1" si="254"/>
        <v>2.17320698586563-7.1641033289721i</v>
      </c>
      <c r="CF225" s="181" t="str">
        <f t="shared" ca="1" si="255"/>
        <v>-2.69434272237203+6.98482085711617i</v>
      </c>
      <c r="CG225" s="181" t="str">
        <f t="shared" ca="1" si="256"/>
        <v>3.20087758221394-6.76768703585534i</v>
      </c>
      <c r="CH225" s="181" t="str">
        <f t="shared" ca="1" si="257"/>
        <v>-3.69006660911243+6.51387853217404i</v>
      </c>
      <c r="CI225" s="181" t="str">
        <f t="shared" ca="1" si="258"/>
        <v>4.15925884533894-6.2247707563471i</v>
      </c>
      <c r="CJ225" s="181" t="str">
        <f t="shared" ca="1" si="259"/>
        <v>-4.60591169750743+5.90193040846539i</v>
      </c>
      <c r="CK225" s="181" t="str">
        <f t="shared" ca="1" si="260"/>
        <v>5.02760471512471-5.54710698833725i</v>
      </c>
      <c r="CL225" s="181" t="str">
        <f t="shared" ca="1" si="261"/>
        <v>-5.42205270718584+5.16222331482307i</v>
      </c>
      <c r="CM225" s="181" t="str">
        <f t="shared" ca="1" si="262"/>
        <v>5.78711812584566-4.74936510589708i</v>
      </c>
      <c r="CN225" s="181" t="str">
        <f t="shared" ca="1" si="263"/>
        <v>-6.1208226499659+4.31076967597071i</v>
      </c>
      <c r="CO225" s="181" t="str">
        <f t="shared" ca="1" si="264"/>
        <v>6.42135790582623-3.8488138116681i</v>
      </c>
      <c r="CP225" s="181" t="str">
        <f t="shared" ca="1" si="265"/>
        <v>-6.68709526683147+3.36600089184842i</v>
      </c>
      <c r="CQ225" s="181" t="str">
        <f t="shared" ca="1" si="266"/>
        <v>6.91659467919516-2.86494732156342i</v>
      </c>
      <c r="CR225" s="181" t="str">
        <f t="shared" ca="1" si="267"/>
        <v>-7.1086124657234+2.34836835350975i</v>
      </c>
      <c r="CS225" s="181" t="str">
        <f t="shared" ca="1" si="268"/>
        <v>7.26210806539085-1.81906337387933i</v>
      </c>
      <c r="CT225" s="181" t="str">
        <f t="shared" ca="1" si="269"/>
        <v>-7.37624967224359+1.27990073221736i</v>
      </c>
      <c r="CU225" s="181" t="str">
        <f t="shared" ca="1" si="270"/>
        <v>7.45041874302379-0.733802197600913i</v>
      </c>
      <c r="CV225" s="181" t="str">
        <f t="shared" ca="1" si="271"/>
        <v>-7.48421334911272+0.183727125289753i</v>
      </c>
      <c r="CW225" s="181" t="str">
        <f t="shared" ca="1" si="272"/>
        <v>7.47745035461063+0.367343580231958i</v>
      </c>
      <c r="CX225" s="181" t="str">
        <f t="shared" ca="1" si="273"/>
        <v>-7.43016640877163-0.916423619057169i</v>
      </c>
      <c r="CY225" s="181" t="str">
        <f t="shared" ca="1" si="274"/>
        <v>7.34261774739374+1.46053747889697i</v>
      </c>
      <c r="CZ225" s="181" t="str">
        <f t="shared" ca="1" si="275"/>
        <v>-7.21527880425876-1.99673655959378i</v>
      </c>
      <c r="DA225" s="181" t="str">
        <f t="shared" ca="1" si="276"/>
        <v>7.04883964013255+2.52211515187158i</v>
      </c>
      <c r="DB225" s="181" t="str">
        <f t="shared" ca="1" si="277"/>
        <v>-6.84420220326934-3.03382618361161i</v>
      </c>
      <c r="DC225" s="181" t="str">
        <f t="shared" ca="1" si="278"/>
        <v>6.60247544166413+3.52909664841108i</v>
      </c>
      <c r="DD225" s="181" t="str">
        <f t="shared" ca="1" si="279"/>
        <v>-6.32496929358448-4.00524263270249i</v>
      </c>
      <c r="DE225" s="181" t="str">
        <f t="shared" ca="1" si="280"/>
        <v>6.0131875888953+4.45968386013625i</v>
      </c>
      <c r="DF225" s="181" t="str">
        <f t="shared" ca="1" si="281"/>
        <v>-5.66881989965921-4.88995767433952i</v>
      </c>
      <c r="DG225" s="181" t="str">
        <f t="shared" ca="1" si="282"/>
        <v>5.29373238422522+5.29373238422659i</v>
      </c>
      <c r="DH225" s="181" t="str">
        <f t="shared" ca="1" si="283"/>
        <v>-4.88995767433805-5.66881989966048i</v>
      </c>
      <c r="DI225" s="181" t="str">
        <f t="shared" ca="1" si="284"/>
        <v>4.45968386014085+6.01318758889189i</v>
      </c>
      <c r="DJ225" s="181" t="str">
        <f t="shared" ca="1" si="285"/>
        <v>-4.00524263270085-6.32496929358552i</v>
      </c>
      <c r="DK225" s="181" t="str">
        <f t="shared" ca="1" si="286"/>
        <v>3.52909664840937+6.60247544166504i</v>
      </c>
      <c r="DL225" s="181" t="str">
        <f t="shared" ca="1" si="287"/>
        <v>-3.03382618361683-6.84420220326702i</v>
      </c>
      <c r="DM225" s="181" t="str">
        <f t="shared" ca="1" si="288"/>
        <v>2.52211515186975+7.04883964013321i</v>
      </c>
      <c r="DN225" s="181" t="str">
        <f t="shared" ca="1" si="289"/>
        <v>-1.99673655959191-7.21527880425928i</v>
      </c>
      <c r="DO225" s="181" t="str">
        <f t="shared" ca="1" si="290"/>
        <v>1.46053747889506+7.34261774739412i</v>
      </c>
      <c r="DP225" s="181" t="str">
        <f t="shared" ca="1" si="291"/>
        <v>-0.916423619062843-7.43016640877093i</v>
      </c>
      <c r="DQ225" s="181" t="str">
        <f t="shared" ca="1" si="292"/>
        <v>0.36734358023002+7.47745035461072i</v>
      </c>
      <c r="DR225" s="181" t="str">
        <f t="shared" ca="1" si="293"/>
        <v>0.183727125291694-7.48421334911266i</v>
      </c>
      <c r="DS225" s="181" t="str">
        <f t="shared" ca="1" si="294"/>
        <v>-0.733802197602844+7.45041874302361i</v>
      </c>
      <c r="DT225" s="181" t="str">
        <f t="shared" ca="1" si="295"/>
        <v>1.27990073221906-7.3762496722433i</v>
      </c>
      <c r="DU225" s="181" t="str">
        <f t="shared" ca="1" si="296"/>
        <v>-1.819063373881+7.26210806539044i</v>
      </c>
      <c r="DV225" s="181" t="str">
        <f t="shared" ca="1" si="297"/>
        <v>2.34836835351139-7.10861246572286i</v>
      </c>
      <c r="DW225" s="181" t="str">
        <f t="shared" ca="1" si="298"/>
        <v>-2.86494732155813+6.91659467919735i</v>
      </c>
      <c r="DX225" s="181" t="str">
        <f t="shared" ca="1" si="299"/>
        <v>3.36600089184996-6.68709526683069i</v>
      </c>
      <c r="DY225" s="181" t="str">
        <f t="shared" ca="1" si="300"/>
        <v>-3.84881381166958+6.42135790582535i</v>
      </c>
      <c r="DZ225" s="181" t="str">
        <f t="shared" ca="1" si="301"/>
        <v>4.31076967597229-6.12082264996479i</v>
      </c>
      <c r="EA225" s="181" t="str">
        <f t="shared" ca="1" si="302"/>
        <v>-4.74936510589842+5.78711812584456i</v>
      </c>
      <c r="EB225" s="181" t="str">
        <f t="shared" ca="1" si="303"/>
        <v>5.16222331482432-5.42205270718465i</v>
      </c>
      <c r="EC225" s="181" t="str">
        <f t="shared" ca="1" si="304"/>
        <v>-5.54710698833841+5.02760471512343i</v>
      </c>
      <c r="ED225" s="181" t="str">
        <f t="shared" ca="1" si="305"/>
        <v>5.90193040846187-4.60591169751193i</v>
      </c>
      <c r="EE225" s="181" t="str">
        <f t="shared" ca="1" si="306"/>
        <v>-6.22477075634805+4.1592588453375i</v>
      </c>
      <c r="EF225" s="181" t="str">
        <f t="shared" ca="1" si="307"/>
        <v>6.51387853217488-3.69006660911092i</v>
      </c>
      <c r="EG225" s="181" t="str">
        <f t="shared" ca="1" si="308"/>
        <v>-6.76768703585608+3.20087758221238i</v>
      </c>
      <c r="EH225" s="181" t="str">
        <f t="shared" ca="1" si="309"/>
        <v>6.98482085711679-2.69434272237042i</v>
      </c>
      <c r="EI225" s="181" t="str">
        <f t="shared" ca="1" si="310"/>
        <v>-7.16410332897259+2.17320698586398i</v>
      </c>
      <c r="EJ225" s="181" t="str">
        <f t="shared" ca="1" si="311"/>
        <v>7.30456290417171-1.64029445240871i</v>
      </c>
      <c r="EK225" s="181" t="str">
        <f t="shared" ca="1" si="312"/>
        <v>-7.40543842010522+1.09849302120393i</v>
      </c>
      <c r="EL225" s="181" t="str">
        <f t="shared" ca="1" si="313"/>
        <v>7.46618322361496-0.550738761133416i</v>
      </c>
      <c r="EM225" s="181" t="str">
        <f t="shared" ca="1" si="314"/>
        <v>-7.48646813334594-1.1518973224417E-12i</v>
      </c>
      <c r="EN225" s="181"/>
      <c r="EO225" s="181"/>
      <c r="EP225" s="181"/>
    </row>
    <row r="226" spans="1:146" ht="16" thickBot="1">
      <c r="A226" s="215">
        <f t="shared" si="181"/>
        <v>2.4609375000000018E-3</v>
      </c>
      <c r="B226" s="214">
        <v>126</v>
      </c>
      <c r="C226" s="188">
        <f t="shared" si="182"/>
        <v>25200</v>
      </c>
      <c r="D226" s="187">
        <f t="shared" si="315"/>
        <v>158336.26974092558</v>
      </c>
      <c r="E226" s="187" t="str">
        <f t="shared" si="316"/>
        <v>158336.269740926i</v>
      </c>
      <c r="F226" s="187" t="e">
        <f t="shared" si="320"/>
        <v>#REF!</v>
      </c>
      <c r="G226" s="187" t="str">
        <f t="shared" si="321"/>
        <v>-3.47097540609335+2.65102076593704i</v>
      </c>
      <c r="H226" s="187" t="e">
        <f t="shared" si="322"/>
        <v>#REF!</v>
      </c>
      <c r="I226" s="187" t="e">
        <f t="shared" si="317"/>
        <v>#REF!</v>
      </c>
      <c r="J226" s="213" t="str">
        <f ca="1">IMPRODUCT(1/N_FFT2,EE100)</f>
        <v>0.0381658345092908-0.0000335592856480745i</v>
      </c>
      <c r="K226" s="212" t="e">
        <f t="shared" si="318"/>
        <v>#REF!</v>
      </c>
      <c r="N226" s="204">
        <f t="shared" ca="1" si="185"/>
        <v>22.486482065262315</v>
      </c>
      <c r="O226" s="181">
        <f t="shared" ca="1" si="186"/>
        <v>7.4864820652623134</v>
      </c>
      <c r="P226" s="181" t="str">
        <f t="shared" ca="1" si="187"/>
        <v>-7.47746426974551-0.367344263836366i</v>
      </c>
      <c r="Q226" s="181" t="str">
        <f t="shared" ca="1" si="188"/>
        <v>7.45043260785438+0.733803563165521i</v>
      </c>
      <c r="R226" s="181" t="str">
        <f t="shared" ca="1" si="189"/>
        <v>-7.4054522012301-1.09849506543748i</v>
      </c>
      <c r="S226" s="181" t="str">
        <f t="shared" ca="1" si="190"/>
        <v>7.34263141161204+1.46054019688007i</v>
      </c>
      <c r="T226" s="181" t="str">
        <f t="shared" ca="1" si="191"/>
        <v>-7.26212157978495-1.81906675905973i</v>
      </c>
      <c r="U226" s="181" t="str">
        <f t="shared" ca="1" si="192"/>
        <v>7.16411666098524+2.17321103008612i</v>
      </c>
      <c r="V226" s="181" t="str">
        <f t="shared" ca="1" si="193"/>
        <v>-7.04885275764693-2.52211984538949i</v>
      </c>
      <c r="W226" s="181" t="str">
        <f t="shared" ca="1" si="194"/>
        <v>6.91660755060862+2.86495265307441i</v>
      </c>
      <c r="X226" s="181" t="str">
        <f t="shared" ca="1" si="195"/>
        <v>-6.7676996301579-3.20088353887718i</v>
      </c>
      <c r="Y226" s="181" t="str">
        <f t="shared" ca="1" si="196"/>
        <v>6.60248772851733+3.52910321587119i</v>
      </c>
      <c r="Z226" s="181" t="str">
        <f t="shared" ca="1" si="197"/>
        <v>-6.4213698556295-3.84882097410454i</v>
      </c>
      <c r="AA226" s="181" t="str">
        <f t="shared" ca="1" si="198"/>
        <v>6.22478234031347+4.15926658549507i</v>
      </c>
      <c r="AB226" s="181" t="str">
        <f t="shared" ca="1" si="199"/>
        <v>-6.01319877911352-4.45969215937176i</v>
      </c>
      <c r="AC226" s="181" t="str">
        <f t="shared" ca="1" si="200"/>
        <v>5.78712889536024+4.74937394421421i</v>
      </c>
      <c r="AD226" s="181" t="str">
        <f t="shared" ca="1" si="201"/>
        <v>-5.54711731120588-5.02761407122845i</v>
      </c>
      <c r="AE226" s="181" t="str">
        <f t="shared" ca="1" si="202"/>
        <v>5.29374223557823+5.29374223557867i</v>
      </c>
      <c r="AF226" s="181" t="str">
        <f t="shared" ca="1" si="203"/>
        <v>-5.02761407122854-5.5471173112058i</v>
      </c>
      <c r="AG226" s="181" t="str">
        <f t="shared" ca="1" si="204"/>
        <v>4.74937394421369+5.78712889536067i</v>
      </c>
      <c r="AH226" s="181" t="str">
        <f t="shared" ca="1" si="205"/>
        <v>-4.45969215937181-6.01319877911349i</v>
      </c>
      <c r="AI226" s="181" t="str">
        <f t="shared" ca="1" si="206"/>
        <v>4.15926658549512+6.22478234031343i</v>
      </c>
      <c r="AJ226" s="181" t="str">
        <f t="shared" ca="1" si="207"/>
        <v>-3.84882097410464-6.42136985562944i</v>
      </c>
      <c r="AK226" s="181" t="str">
        <f t="shared" ca="1" si="208"/>
        <v>3.52910321587132+6.60248772851726i</v>
      </c>
      <c r="AL226" s="181" t="str">
        <f t="shared" ca="1" si="209"/>
        <v>-3.20088353887728-6.76769963015785i</v>
      </c>
      <c r="AM226" s="181" t="str">
        <f t="shared" ca="1" si="210"/>
        <v>2.86495265307447+6.91660755060859i</v>
      </c>
      <c r="AN226" s="181" t="str">
        <f t="shared" ca="1" si="211"/>
        <v>-2.5221198453896-7.04885275764689i</v>
      </c>
      <c r="AO226" s="181" t="str">
        <f t="shared" ca="1" si="212"/>
        <v>2.17321103008618+7.16411666098522i</v>
      </c>
      <c r="AP226" s="181" t="str">
        <f t="shared" ca="1" si="213"/>
        <v>-1.81906675905986-7.26212157978491i</v>
      </c>
      <c r="AQ226" s="181" t="str">
        <f t="shared" ca="1" si="214"/>
        <v>1.46054019688016+7.34263141161202i</v>
      </c>
      <c r="AR226" s="181" t="str">
        <f t="shared" ca="1" si="215"/>
        <v>1.46054019688016+7.34263141161202i</v>
      </c>
      <c r="AS226" s="181" t="str">
        <f t="shared" ca="1" si="216"/>
        <v>0.733803563165698+7.45043260785437i</v>
      </c>
      <c r="AT226" s="181" t="str">
        <f t="shared" ca="1" si="217"/>
        <v>-0.367344263836052-7.47746426974552i</v>
      </c>
      <c r="AU226" s="181" t="str">
        <f t="shared" ca="1" si="218"/>
        <v>1.17405166477429E-13+7.48648206526231i</v>
      </c>
      <c r="AV226" s="181" t="str">
        <f t="shared" ca="1" si="219"/>
        <v>0.367344263835924-7.47746426974553i</v>
      </c>
      <c r="AW226" s="181" t="str">
        <f t="shared" ca="1" si="220"/>
        <v>-0.733803563168428+7.4504326078541i</v>
      </c>
      <c r="AX226" s="181" t="str">
        <f t="shared" ca="1" si="221"/>
        <v>1.09849506543637-7.40545220123027i</v>
      </c>
      <c r="AY226" s="181" t="str">
        <f t="shared" ca="1" si="222"/>
        <v>-1.46054019688222+7.34263141161161i</v>
      </c>
      <c r="AZ226" s="181" t="str">
        <f t="shared" ca="1" si="223"/>
        <v>1.81906675905819-7.26212157978533i</v>
      </c>
      <c r="BA226" s="181" t="str">
        <f t="shared" ca="1" si="224"/>
        <v>-2.17321103008748+7.16411666098483i</v>
      </c>
      <c r="BB226" s="181" t="str">
        <f t="shared" ca="1" si="225"/>
        <v>2.52211984538728-7.04885275764773i</v>
      </c>
      <c r="BC226" s="181" t="str">
        <f t="shared" ca="1" si="226"/>
        <v>-2.86495265307504+6.91660755060836i</v>
      </c>
      <c r="BD226" s="181" t="str">
        <f t="shared" ca="1" si="227"/>
        <v>3.20088353887438-6.76769963015923i</v>
      </c>
      <c r="BE226" s="181" t="str">
        <f t="shared" ca="1" si="228"/>
        <v>-3.52910321587112+6.60248772851737i</v>
      </c>
      <c r="BF226" s="181" t="str">
        <f t="shared" ca="1" si="229"/>
        <v>3.84882097410764-6.42136985562765i</v>
      </c>
      <c r="BG226" s="181" t="str">
        <f t="shared" ca="1" si="230"/>
        <v>-4.15926658549427+6.22478234031401i</v>
      </c>
      <c r="BH226" s="181" t="str">
        <f t="shared" ca="1" si="231"/>
        <v>4.4596921593741-6.01319877911179i</v>
      </c>
      <c r="BI226" s="181" t="str">
        <f t="shared" ca="1" si="232"/>
        <v>-4.74937394421297+5.78712889536126i</v>
      </c>
      <c r="BJ226" s="181" t="str">
        <f t="shared" ca="1" si="233"/>
        <v>5.02761407122999-5.54711731120449i</v>
      </c>
      <c r="BK226" s="181" t="str">
        <f t="shared" ca="1" si="234"/>
        <v>-5.29374223557708+5.29374223557982i</v>
      </c>
      <c r="BL226" s="181" t="str">
        <f t="shared" ca="1" si="235"/>
        <v>5.54711731120676-5.02761407122749i</v>
      </c>
      <c r="BM226" s="181" t="str">
        <f t="shared" ca="1" si="236"/>
        <v>-5.78712889535867+4.74937394421612i</v>
      </c>
      <c r="BN226" s="181" t="str">
        <f t="shared" ca="1" si="237"/>
        <v>6.01319877911392-4.45969215937122i</v>
      </c>
      <c r="BO226" s="181" t="str">
        <f t="shared" ca="1" si="238"/>
        <v>-6.22478234031174+4.15926658549765i</v>
      </c>
      <c r="BP226" s="181" t="str">
        <f t="shared" ca="1" si="239"/>
        <v>6.42136985562938-3.84882097410474i</v>
      </c>
      <c r="BQ226" s="181" t="str">
        <f t="shared" ca="1" si="240"/>
        <v>-6.60248772851896+3.52910321586814i</v>
      </c>
      <c r="BR226" s="181" t="str">
        <f t="shared" ca="1" si="241"/>
        <v>6.76769963015753-3.20088353887797i</v>
      </c>
      <c r="BS226" s="181" t="str">
        <f t="shared" ca="1" si="242"/>
        <v>-6.91660755060969+2.86495265307183i</v>
      </c>
      <c r="BT226" s="181" t="str">
        <f t="shared" ca="1" si="243"/>
        <v>7.04885275764636-2.52211984539111i</v>
      </c>
      <c r="BU226" s="181" t="str">
        <f t="shared" ca="1" si="244"/>
        <v>-7.16411666098587+2.17321103008405i</v>
      </c>
      <c r="BV226" s="181" t="str">
        <f t="shared" ca="1" si="245"/>
        <v>7.26212157978437-1.81906675906204i</v>
      </c>
      <c r="BW226" s="181" t="str">
        <f t="shared" ca="1" si="246"/>
        <v>-7.34263141161229+1.46054019687882i</v>
      </c>
      <c r="BX226" s="181" t="str">
        <f t="shared" ca="1" si="247"/>
        <v>7.40545220122967-1.09849506544039i</v>
      </c>
      <c r="BY226" s="181" t="str">
        <f t="shared" ca="1" si="248"/>
        <v>-7.45043260785444+0.733803563164967i</v>
      </c>
      <c r="BZ226" s="181" t="str">
        <f t="shared" ca="1" si="249"/>
        <v>7.47746426974534-0.367344263839889i</v>
      </c>
      <c r="CA226" s="181" t="str">
        <f t="shared" ca="1" si="250"/>
        <v>-7.48648206526231+2.34810332954858E-13i</v>
      </c>
      <c r="CB226" s="181" t="str">
        <f t="shared" ca="1" si="251"/>
        <v>7.47746426974535+0.367344263839632i</v>
      </c>
      <c r="CC226" s="181" t="str">
        <f t="shared" ca="1" si="252"/>
        <v>-7.45043260785446-0.733803563164712i</v>
      </c>
      <c r="CD226" s="181" t="str">
        <f t="shared" ca="1" si="253"/>
        <v>7.40545220122974+1.09849506543993i</v>
      </c>
      <c r="CE226" s="181" t="str">
        <f t="shared" ca="1" si="254"/>
        <v>-7.34263141161238-1.46054019687835i</v>
      </c>
      <c r="CF226" s="181" t="str">
        <f t="shared" ca="1" si="255"/>
        <v>7.26212157978443+1.81906675906179i</v>
      </c>
      <c r="CG226" s="181" t="str">
        <f t="shared" ca="1" si="256"/>
        <v>-7.16411666098594-2.1732110300838i</v>
      </c>
      <c r="CH226" s="181" t="str">
        <f t="shared" ca="1" si="257"/>
        <v>7.04885275764651+2.52211984539067i</v>
      </c>
      <c r="CI226" s="181" t="str">
        <f t="shared" ca="1" si="258"/>
        <v>-6.91660755060987-2.86495265307139i</v>
      </c>
      <c r="CJ226" s="181" t="str">
        <f t="shared" ca="1" si="259"/>
        <v>6.76769963015764+3.20088353887773i</v>
      </c>
      <c r="CK226" s="181" t="str">
        <f t="shared" ca="1" si="260"/>
        <v>-6.60248772851566-3.52910321587429i</v>
      </c>
      <c r="CL226" s="181" t="str">
        <f t="shared" ca="1" si="261"/>
        <v>6.42136985562962+3.84882097410434i</v>
      </c>
      <c r="CM226" s="181" t="str">
        <f t="shared" ca="1" si="262"/>
        <v>-6.22478234031188-4.15926658549744i</v>
      </c>
      <c r="CN226" s="181" t="str">
        <f t="shared" ca="1" si="263"/>
        <v>6.01319877911407+4.45969215937101i</v>
      </c>
      <c r="CO226" s="181" t="str">
        <f t="shared" ca="1" si="264"/>
        <v>-5.78712889535897-4.74937394421576i</v>
      </c>
      <c r="CP226" s="181" t="str">
        <f t="shared" ca="1" si="265"/>
        <v>5.54711731120707+5.02761407122713i</v>
      </c>
      <c r="CQ226" s="181" t="str">
        <f t="shared" ca="1" si="266"/>
        <v>-5.29374223557726-5.29374223557964i</v>
      </c>
      <c r="CR226" s="181" t="str">
        <f t="shared" ca="1" si="267"/>
        <v>5.02761407123033+5.54711731120417i</v>
      </c>
      <c r="CS226" s="181" t="str">
        <f t="shared" ca="1" si="268"/>
        <v>-4.74937394421334-5.78712889536096i</v>
      </c>
      <c r="CT226" s="181" t="str">
        <f t="shared" ca="1" si="269"/>
        <v>4.4596921593743+6.01319877911163i</v>
      </c>
      <c r="CU226" s="181" t="str">
        <f t="shared" ca="1" si="270"/>
        <v>-4.15926658549466-6.22478234031375i</v>
      </c>
      <c r="CV226" s="181" t="str">
        <f t="shared" ca="1" si="271"/>
        <v>3.84882097410165+6.42136985563124i</v>
      </c>
      <c r="CW226" s="181" t="str">
        <f t="shared" ca="1" si="272"/>
        <v>-3.52910321587134-6.60248772851724i</v>
      </c>
      <c r="CX226" s="181" t="str">
        <f t="shared" ca="1" si="273"/>
        <v>3.20088353887471+6.76769963015907i</v>
      </c>
      <c r="CY226" s="181" t="str">
        <f t="shared" ca="1" si="274"/>
        <v>-2.86495265307557-6.91660755060814i</v>
      </c>
      <c r="CZ226" s="181" t="str">
        <f t="shared" ca="1" si="275"/>
        <v>2.52211984538752+7.04885275764764i</v>
      </c>
      <c r="DA226" s="181" t="str">
        <f t="shared" ca="1" si="276"/>
        <v>-2.17321103008793-7.16411666098469i</v>
      </c>
      <c r="DB226" s="181" t="str">
        <f t="shared" ca="1" si="277"/>
        <v>1.81906675905875+7.26212157978519i</v>
      </c>
      <c r="DC226" s="181" t="str">
        <f t="shared" ca="1" si="278"/>
        <v>-1.46054019688258-7.34263141161154i</v>
      </c>
      <c r="DD226" s="181" t="str">
        <f t="shared" ca="1" si="279"/>
        <v>1.09849506543683+7.4054522012302i</v>
      </c>
      <c r="DE226" s="181" t="str">
        <f t="shared" ca="1" si="280"/>
        <v>-0.73380356316879-7.45043260785406i</v>
      </c>
      <c r="DF226" s="181" t="str">
        <f t="shared" ca="1" si="281"/>
        <v>0.367344263836287+7.47746426974552i</v>
      </c>
      <c r="DG226" s="181" t="str">
        <f t="shared" ca="1" si="282"/>
        <v>3.371410314077E-12-7.48648206526231i</v>
      </c>
      <c r="DH226" s="181" t="str">
        <f t="shared" ca="1" si="283"/>
        <v>-0.367344263835796+7.47746426974554i</v>
      </c>
      <c r="DI226" s="181" t="str">
        <f t="shared" ca="1" si="284"/>
        <v>0.733803563168301-7.45043260785411i</v>
      </c>
      <c r="DJ226" s="181" t="str">
        <f t="shared" ca="1" si="285"/>
        <v>-1.09849506543634+7.40545220123027i</v>
      </c>
      <c r="DK226" s="181" t="str">
        <f t="shared" ca="1" si="286"/>
        <v>1.4605401968821-7.34263141161163i</v>
      </c>
      <c r="DL226" s="181" t="str">
        <f t="shared" ca="1" si="287"/>
        <v>-1.81906675905786+7.26212157978541i</v>
      </c>
      <c r="DM226" s="181" t="str">
        <f t="shared" ca="1" si="288"/>
        <v>2.17321103008746-7.16411666098483i</v>
      </c>
      <c r="DN226" s="181" t="str">
        <f t="shared" ca="1" si="289"/>
        <v>-2.52211984538706+7.0488527576478i</v>
      </c>
      <c r="DO226" s="181" t="str">
        <f t="shared" ca="1" si="290"/>
        <v>2.86495265307473-6.91660755060849i</v>
      </c>
      <c r="DP226" s="181" t="str">
        <f t="shared" ca="1" si="291"/>
        <v>-3.20088353887426+6.76769963015928i</v>
      </c>
      <c r="DQ226" s="181" t="str">
        <f t="shared" ca="1" si="292"/>
        <v>3.52910321587091-6.60248772851748i</v>
      </c>
      <c r="DR226" s="181" t="str">
        <f t="shared" ca="1" si="293"/>
        <v>-3.84882097410744+6.42136985562777i</v>
      </c>
      <c r="DS226" s="181" t="str">
        <f t="shared" ca="1" si="294"/>
        <v>4.15926658549425-6.22478234031402i</v>
      </c>
      <c r="DT226" s="181" t="str">
        <f t="shared" ca="1" si="295"/>
        <v>-4.45969215937391+6.01319877911192i</v>
      </c>
      <c r="DU226" s="181" t="str">
        <f t="shared" ca="1" si="296"/>
        <v>4.74937394421295-5.78712889536127i</v>
      </c>
      <c r="DV226" s="181" t="str">
        <f t="shared" ca="1" si="297"/>
        <v>-5.02761407122996+5.5471173112045i</v>
      </c>
      <c r="DW226" s="181" t="str">
        <f t="shared" ca="1" si="298"/>
        <v>5.29374223557677-5.29374223558013i</v>
      </c>
      <c r="DX226" s="181" t="str">
        <f t="shared" ca="1" si="299"/>
        <v>-5.54711731120674+5.0276140712275i</v>
      </c>
      <c r="DY226" s="181" t="str">
        <f t="shared" ca="1" si="300"/>
        <v>5.78712889535852-4.7493739442163i</v>
      </c>
      <c r="DZ226" s="181" t="str">
        <f t="shared" ca="1" si="301"/>
        <v>-6.01319877911365+4.45969215937158i</v>
      </c>
      <c r="EA226" s="181" t="str">
        <f t="shared" ca="1" si="302"/>
        <v>6.22478234031161-4.15926658549786i</v>
      </c>
      <c r="EB226" s="181" t="str">
        <f t="shared" ca="1" si="303"/>
        <v>-6.42136985562926+3.84882097410494i</v>
      </c>
      <c r="EC226" s="181" t="str">
        <f t="shared" ca="1" si="304"/>
        <v>6.60248772851885-3.52910321586835i</v>
      </c>
      <c r="ED226" s="181" t="str">
        <f t="shared" ca="1" si="305"/>
        <v>-6.76769963015743+3.20088353887818i</v>
      </c>
      <c r="EE226" s="181" t="str">
        <f t="shared" ca="1" si="306"/>
        <v>6.9166075506096-2.86495265307205i</v>
      </c>
      <c r="EF226" s="181" t="str">
        <f t="shared" ca="1" si="307"/>
        <v>-7.04885275764635+2.52211984539114i</v>
      </c>
      <c r="EG226" s="181" t="str">
        <f t="shared" ca="1" si="308"/>
        <v>7.1641166609858-2.17321103008427i</v>
      </c>
      <c r="EH226" s="181" t="str">
        <f t="shared" ca="1" si="309"/>
        <v>-7.26212157978426+1.81906675906247i</v>
      </c>
      <c r="EI226" s="181" t="str">
        <f t="shared" ca="1" si="310"/>
        <v>7.34263141161228-1.46054019687884i</v>
      </c>
      <c r="EJ226" s="181" t="str">
        <f t="shared" ca="1" si="311"/>
        <v>-7.40545220122964+1.09849506544063i</v>
      </c>
      <c r="EK226" s="181" t="str">
        <f t="shared" ca="1" si="312"/>
        <v>7.4504326078544-0.733803563165413i</v>
      </c>
      <c r="EL226" s="181" t="str">
        <f t="shared" ca="1" si="313"/>
        <v>-7.47746426974571+0.367344263832472i</v>
      </c>
      <c r="EM226" s="181" t="str">
        <f t="shared" ca="1" si="314"/>
        <v>7.48648206526231-4.69620665909716E-13i</v>
      </c>
      <c r="EN226" s="181"/>
      <c r="EO226" s="181"/>
      <c r="EP226" s="181"/>
    </row>
    <row r="227" spans="1:146" ht="16" thickBot="1">
      <c r="A227" s="215">
        <f t="shared" si="181"/>
        <v>2.4804687500000018E-3</v>
      </c>
      <c r="B227" s="214">
        <v>127</v>
      </c>
      <c r="C227" s="188">
        <f t="shared" si="182"/>
        <v>25400</v>
      </c>
      <c r="D227" s="187">
        <f t="shared" si="315"/>
        <v>159592.90680236148</v>
      </c>
      <c r="E227" s="187" t="str">
        <f t="shared" si="316"/>
        <v>159592.906802361i</v>
      </c>
      <c r="F227" s="187" t="e">
        <f t="shared" si="320"/>
        <v>#REF!</v>
      </c>
      <c r="G227" s="187" t="str">
        <f t="shared" si="321"/>
        <v>-3.4439324631096+2.66000741100254i</v>
      </c>
      <c r="H227" s="187" t="e">
        <f t="shared" si="322"/>
        <v>#REF!</v>
      </c>
      <c r="I227" s="187" t="e">
        <f t="shared" si="317"/>
        <v>#REF!</v>
      </c>
      <c r="J227" s="213" t="str">
        <f ca="1">IMPRODUCT(1/N_FFT2,ED100)</f>
        <v>0.0345316756186767+0.00446169307261434i</v>
      </c>
      <c r="K227" s="212" t="e">
        <f t="shared" si="318"/>
        <v>#REF!</v>
      </c>
      <c r="N227" s="204">
        <f t="shared" ca="1" si="185"/>
        <v>22.486485156671051</v>
      </c>
      <c r="O227" s="181">
        <f t="shared" ca="1" si="186"/>
        <v>7.4864851566710513</v>
      </c>
      <c r="P227" s="181" t="str">
        <f t="shared" ca="1" si="187"/>
        <v>-7.48423036731072-0.183727543063278i</v>
      </c>
      <c r="Q227" s="181" t="str">
        <f t="shared" ca="1" si="188"/>
        <v>7.47746735743052+0.367344415524552i</v>
      </c>
      <c r="R227" s="181" t="str">
        <f t="shared" ca="1" si="189"/>
        <v>-7.46620020081471-0.550740013445888i</v>
      </c>
      <c r="S227" s="181" t="str">
        <f t="shared" ca="1" si="190"/>
        <v>7.45043568437715+0.733803866176534i</v>
      </c>
      <c r="T227" s="181" t="str">
        <f t="shared" ca="1" si="191"/>
        <v>-7.43018330407302-0.916425702897124i</v>
      </c>
      <c r="U227" s="181" t="str">
        <f t="shared" ca="1" si="192"/>
        <v>7.40545525917896+1.09849551904165i</v>
      </c>
      <c r="V227" s="181" t="str">
        <f t="shared" ca="1" si="193"/>
        <v>-7.37626644494471-1.27990364256016i</v>
      </c>
      <c r="W227" s="181" t="str">
        <f t="shared" ca="1" si="194"/>
        <v>7.34263444362027+1.46054079998379i</v>
      </c>
      <c r="X227" s="181" t="str">
        <f t="shared" ca="1" si="195"/>
        <v>-7.30457951386576-1.64029818224267i</v>
      </c>
      <c r="Y227" s="181" t="str">
        <f t="shared" ca="1" si="196"/>
        <v>7.26212457854792+1.81906751021127i</v>
      </c>
      <c r="Z227" s="181" t="str">
        <f t="shared" ca="1" si="197"/>
        <v>-7.21529521093227-1.99674109993103i</v>
      </c>
      <c r="AA227" s="181" t="str">
        <f t="shared" ca="1" si="198"/>
        <v>7.16411961927905+2.1732119274744i</v>
      </c>
      <c r="AB227" s="181" t="str">
        <f t="shared" ca="1" si="199"/>
        <v>-7.10862862985065-2.34837369341502i</v>
      </c>
      <c r="AC227" s="181" t="str">
        <f t="shared" ca="1" si="200"/>
        <v>7.04885566834435+2.52212088685411i</v>
      </c>
      <c r="AD227" s="181" t="str">
        <f t="shared" ca="1" si="201"/>
        <v>-6.98483673975713-2.69434884897908i</v>
      </c>
      <c r="AE227" s="181" t="str">
        <f t="shared" ca="1" si="202"/>
        <v>6.91661040669804+2.86495383610494i</v>
      </c>
      <c r="AF227" s="181" t="str">
        <f t="shared" ca="1" si="203"/>
        <v>-6.84421776615838-3.03383308216818i</v>
      </c>
      <c r="AG227" s="181" t="str">
        <f t="shared" ca="1" si="204"/>
        <v>6.76770242475817+3.200884860625i</v>
      </c>
      <c r="AH227" s="181" t="str">
        <f t="shared" ca="1" si="205"/>
        <v>-6.68711047247798-3.36600854573057i</v>
      </c>
      <c r="AI227" s="181" t="str">
        <f t="shared" ca="1" si="206"/>
        <v>6.60249045489666+3.52910467315075i</v>
      </c>
      <c r="AJ227" s="181" t="str">
        <f t="shared" ca="1" si="207"/>
        <v>-6.51389334394801-3.69007499987815i</v>
      </c>
      <c r="AK227" s="181" t="str">
        <f t="shared" ca="1" si="208"/>
        <v>6.42137250721909+3.84882256340647i</v>
      </c>
      <c r="AL227" s="181" t="str">
        <f t="shared" ca="1" si="209"/>
        <v>-6.32498367580246-4.00525174013924i</v>
      </c>
      <c r="AM227" s="181" t="str">
        <f t="shared" ca="1" si="210"/>
        <v>6.22478491072583+4.15926830298984i</v>
      </c>
      <c r="AN227" s="181" t="str">
        <f t="shared" ca="1" si="211"/>
        <v>-6.1208365679791-4.31077947813917i</v>
      </c>
      <c r="AO227" s="181" t="str">
        <f t="shared" ca="1" si="212"/>
        <v>6.01320126215628+4.45969400092182i</v>
      </c>
      <c r="AP227" s="181" t="str">
        <f t="shared" ca="1" si="213"/>
        <v>-5.90194382874115-4.6059221707971i</v>
      </c>
      <c r="AQ227" s="181" t="str">
        <f t="shared" ca="1" si="214"/>
        <v>5.78713128505147+4.74937590538321i</v>
      </c>
      <c r="AR227" s="181" t="str">
        <f t="shared" ca="1" si="215"/>
        <v>5.78713128505147+4.74937590538321i</v>
      </c>
      <c r="AS227" s="181" t="str">
        <f t="shared" ca="1" si="216"/>
        <v>5.54711960178867+5.02761614729167i</v>
      </c>
      <c r="AT227" s="181" t="str">
        <f t="shared" ca="1" si="217"/>
        <v>-5.42206503627838-5.16223505309701i</v>
      </c>
      <c r="AU227" s="181" t="str">
        <f t="shared" ca="1" si="218"/>
        <v>5.29374442153438+5.29374442153469i</v>
      </c>
      <c r="AV227" s="181" t="str">
        <f t="shared" ca="1" si="219"/>
        <v>-5.16223505309931-5.42206503627619i</v>
      </c>
      <c r="AW227" s="181" t="str">
        <f t="shared" ca="1" si="220"/>
        <v>5.02761614729071+5.54711960178954i</v>
      </c>
      <c r="AX227" s="181" t="str">
        <f t="shared" ca="1" si="221"/>
        <v>-4.88996879351521-5.66883278986983i</v>
      </c>
      <c r="AY227" s="181" t="str">
        <f t="shared" ca="1" si="222"/>
        <v>4.74937590538048+5.7871312850537i</v>
      </c>
      <c r="AZ227" s="181" t="str">
        <f t="shared" ca="1" si="223"/>
        <v>-4.60592217079666-5.90194382874148i</v>
      </c>
      <c r="BA227" s="181" t="str">
        <f t="shared" ca="1" si="224"/>
        <v>4.45969400092386+6.01320126215477i</v>
      </c>
      <c r="BB227" s="181" t="str">
        <f t="shared" ca="1" si="225"/>
        <v>-4.3107794781375-6.12083656798027i</v>
      </c>
      <c r="BC227" s="181" t="str">
        <f t="shared" ca="1" si="226"/>
        <v>4.15926830299001+6.22478491072572i</v>
      </c>
      <c r="BD227" s="181" t="str">
        <f t="shared" ca="1" si="227"/>
        <v>-4.00525174014201-6.3249836758007i</v>
      </c>
      <c r="BE227" s="181" t="str">
        <f t="shared" ca="1" si="228"/>
        <v>3.84882256340536+6.42137250721976i</v>
      </c>
      <c r="BF227" s="181" t="str">
        <f t="shared" ca="1" si="229"/>
        <v>-3.69007499987962-6.51389334394718i</v>
      </c>
      <c r="BG227" s="181" t="str">
        <f t="shared" ca="1" si="230"/>
        <v>3.52910467314825+6.602490454898i</v>
      </c>
      <c r="BH227" s="181" t="str">
        <f t="shared" ca="1" si="231"/>
        <v>-3.36600854573004-6.68711047247825i</v>
      </c>
      <c r="BI227" s="181" t="str">
        <f t="shared" ca="1" si="232"/>
        <v>3.20088486062729+6.76770242475709i</v>
      </c>
      <c r="BJ227" s="181" t="str">
        <f t="shared" ca="1" si="233"/>
        <v>-3.03383308216637-6.84421776615918i</v>
      </c>
      <c r="BK227" s="181" t="str">
        <f t="shared" ca="1" si="234"/>
        <v>2.86495383610585+6.91661040669766i</v>
      </c>
      <c r="BL227" s="181" t="str">
        <f t="shared" ca="1" si="235"/>
        <v>-2.69434884898204-6.98483673975599i</v>
      </c>
      <c r="BM227" s="181" t="str">
        <f t="shared" ca="1" si="236"/>
        <v>2.52212088685284+7.0488556683448i</v>
      </c>
      <c r="BN227" s="181" t="str">
        <f t="shared" ca="1" si="237"/>
        <v>-2.34837369341677-7.10862862985007i</v>
      </c>
      <c r="BO227" s="181" t="str">
        <f t="shared" ca="1" si="238"/>
        <v>2.17321192747184+7.16411961927983i</v>
      </c>
      <c r="BP227" s="181" t="str">
        <f t="shared" ca="1" si="239"/>
        <v>-1.99674109993055-7.21529521093241i</v>
      </c>
      <c r="BQ227" s="181" t="str">
        <f t="shared" ca="1" si="240"/>
        <v>1.81906751021365+7.26212457854732i</v>
      </c>
      <c r="BR227" s="181" t="str">
        <f t="shared" ca="1" si="241"/>
        <v>-1.64029818224068-7.30457951386621i</v>
      </c>
      <c r="BS227" s="181" t="str">
        <f t="shared" ca="1" si="242"/>
        <v>1.46054079998469+7.34263444362009i</v>
      </c>
      <c r="BT227" s="181" t="str">
        <f t="shared" ca="1" si="243"/>
        <v>-1.27990364256415-7.37626644494401i</v>
      </c>
      <c r="BU227" s="181" t="str">
        <f t="shared" ca="1" si="244"/>
        <v>1.09849551904047+7.40545525917914i</v>
      </c>
      <c r="BV227" s="181" t="str">
        <f t="shared" ca="1" si="245"/>
        <v>-0.916425702898861-7.43018330407281i</v>
      </c>
      <c r="BW227" s="181" t="str">
        <f t="shared" ca="1" si="246"/>
        <v>0.733803866173803+7.45043568437742i</v>
      </c>
      <c r="BX227" s="181" t="str">
        <f t="shared" ca="1" si="247"/>
        <v>-0.550740013445856-7.46620020081471i</v>
      </c>
      <c r="BY227" s="181" t="str">
        <f t="shared" ca="1" si="248"/>
        <v>0.367344415527316+7.47746735743038i</v>
      </c>
      <c r="BZ227" s="181" t="str">
        <f t="shared" ca="1" si="249"/>
        <v>-0.183727543061316-7.48423036731077i</v>
      </c>
      <c r="CA227" s="181" t="str">
        <f t="shared" ca="1" si="250"/>
        <v>1.04557083068977E-12+7.48648515667105i</v>
      </c>
      <c r="CB227" s="181" t="str">
        <f t="shared" ca="1" si="251"/>
        <v>0.183727543066883-7.48423036731063i</v>
      </c>
      <c r="CC227" s="181" t="str">
        <f t="shared" ca="1" si="252"/>
        <v>-0.36734441552544+7.47746735743047i</v>
      </c>
      <c r="CD227" s="181" t="str">
        <f t="shared" ca="1" si="253"/>
        <v>0.550740013443983-7.46620020081485i</v>
      </c>
      <c r="CE227" s="181" t="str">
        <f t="shared" ca="1" si="254"/>
        <v>-0.733803866179345+7.45043568437687i</v>
      </c>
      <c r="CF227" s="181" t="str">
        <f t="shared" ca="1" si="255"/>
        <v>0.916425702896997-7.43018330407304i</v>
      </c>
      <c r="CG227" s="181" t="str">
        <f t="shared" ca="1" si="256"/>
        <v>-1.0984955190384+7.40545525917945i</v>
      </c>
      <c r="CH227" s="181" t="str">
        <f t="shared" ca="1" si="257"/>
        <v>1.2799036425621-7.37626644494437i</v>
      </c>
      <c r="CI227" s="181" t="str">
        <f t="shared" ca="1" si="258"/>
        <v>-1.46054079998285+7.34263444362045i</v>
      </c>
      <c r="CJ227" s="181" t="str">
        <f t="shared" ca="1" si="259"/>
        <v>1.64029818224612-7.30457951386499i</v>
      </c>
      <c r="CK227" s="181" t="str">
        <f t="shared" ca="1" si="260"/>
        <v>-1.81906751021183+7.26212457854778i</v>
      </c>
      <c r="CL227" s="181" t="str">
        <f t="shared" ca="1" si="261"/>
        <v>1.99674109992874-7.21529521093291i</v>
      </c>
      <c r="CM227" s="181" t="str">
        <f t="shared" ca="1" si="262"/>
        <v>-2.17321192747696+7.16411961927827i</v>
      </c>
      <c r="CN227" s="181" t="str">
        <f t="shared" ca="1" si="263"/>
        <v>2.34837369341478-7.10862862985072i</v>
      </c>
      <c r="CO227" s="181" t="str">
        <f t="shared" ca="1" si="264"/>
        <v>-2.52212088685107+7.04885566834543i</v>
      </c>
      <c r="CP227" s="181" t="str">
        <f t="shared" ca="1" si="265"/>
        <v>2.69434884898029-6.98483673975667i</v>
      </c>
      <c r="CQ227" s="181" t="str">
        <f t="shared" ca="1" si="266"/>
        <v>-2.86495383610411+6.91661040669837i</v>
      </c>
      <c r="CR227" s="181" t="str">
        <f t="shared" ca="1" si="267"/>
        <v>3.03383308217146-6.84421776615692i</v>
      </c>
      <c r="CS227" s="181" t="str">
        <f t="shared" ca="1" si="268"/>
        <v>-3.2008848606254+6.76770242475798i</v>
      </c>
      <c r="CT227" s="181" t="str">
        <f t="shared" ca="1" si="269"/>
        <v>3.36600854572855-6.687110472479i</v>
      </c>
      <c r="CU227" s="181" t="str">
        <f t="shared" ca="1" si="270"/>
        <v>-3.52910467315316+6.60249045489537i</v>
      </c>
      <c r="CV227" s="181" t="str">
        <f t="shared" ca="1" si="271"/>
        <v>3.69007499987799-6.51389334394811i</v>
      </c>
      <c r="CW227" s="181" t="str">
        <f t="shared" ca="1" si="272"/>
        <v>-3.84882256340375+6.42137250722072i</v>
      </c>
      <c r="CX227" s="181" t="str">
        <f t="shared" ca="1" si="273"/>
        <v>4.00525174014025-6.32498367580182i</v>
      </c>
      <c r="CY227" s="181" t="str">
        <f t="shared" ca="1" si="274"/>
        <v>-4.15926830298836+6.22478491072682i</v>
      </c>
      <c r="CZ227" s="181" t="str">
        <f t="shared" ca="1" si="275"/>
        <v>4.31077947814215-6.120836567977i</v>
      </c>
      <c r="DA227" s="181" t="str">
        <f t="shared" ca="1" si="276"/>
        <v>-4.45969400092244+6.01320126215583i</v>
      </c>
      <c r="DB227" s="181" t="str">
        <f t="shared" ca="1" si="277"/>
        <v>4.60592217079502-5.90194382874277i</v>
      </c>
      <c r="DC227" s="181" t="str">
        <f t="shared" ca="1" si="278"/>
        <v>-4.74937590538478+5.78713128505017i</v>
      </c>
      <c r="DD227" s="181" t="str">
        <f t="shared" ca="1" si="279"/>
        <v>4.88996879351379-5.66883278987106i</v>
      </c>
      <c r="DE227" s="181" t="str">
        <f t="shared" ca="1" si="280"/>
        <v>-5.02761614728939+5.54711960179073i</v>
      </c>
      <c r="DF227" s="181" t="str">
        <f t="shared" ca="1" si="281"/>
        <v>5.16223505309787-5.42206503627756i</v>
      </c>
      <c r="DG227" s="181" t="str">
        <f t="shared" ca="1" si="282"/>
        <v>-5.2937444215335+5.29374442153557i</v>
      </c>
      <c r="DH227" s="181" t="str">
        <f t="shared" ca="1" si="283"/>
        <v>5.42206503628053-5.16223505309475i</v>
      </c>
      <c r="DI227" s="181" t="str">
        <f t="shared" ca="1" si="284"/>
        <v>-5.54711960178877+5.02761614729156i</v>
      </c>
      <c r="DJ227" s="181" t="str">
        <f t="shared" ca="1" si="285"/>
        <v>5.66883278986915-4.88996879351601i</v>
      </c>
      <c r="DK227" s="181" t="str">
        <f t="shared" ca="1" si="286"/>
        <v>-5.78713128505318+4.74937590538112i</v>
      </c>
      <c r="DL227" s="181" t="str">
        <f t="shared" ca="1" si="287"/>
        <v>5.90194382874097-4.60592217079732i</v>
      </c>
      <c r="DM227" s="181" t="str">
        <f t="shared" ca="1" si="288"/>
        <v>-6.01320126215408+4.45969400092479i</v>
      </c>
      <c r="DN227" s="181" t="str">
        <f t="shared" ca="1" si="289"/>
        <v>6.12083656797973-4.31077947813827i</v>
      </c>
      <c r="DO227" s="181" t="str">
        <f t="shared" ca="1" si="290"/>
        <v>-6.2247849107252+4.15926830299079i</v>
      </c>
      <c r="DP227" s="181" t="str">
        <f t="shared" ca="1" si="291"/>
        <v>6.32498367580413-4.0052517401366i</v>
      </c>
      <c r="DQ227" s="181" t="str">
        <f t="shared" ca="1" si="292"/>
        <v>-6.42137250721922+3.84882256340625i</v>
      </c>
      <c r="DR227" s="181" t="str">
        <f t="shared" ca="1" si="293"/>
        <v>6.51389334394666-3.69007499988053i</v>
      </c>
      <c r="DS227" s="181" t="str">
        <f t="shared" ca="1" si="294"/>
        <v>-6.6024904548976+3.52910467314898i</v>
      </c>
      <c r="DT227" s="181" t="str">
        <f t="shared" ca="1" si="295"/>
        <v>6.68711047247769-3.36600854573116i</v>
      </c>
      <c r="DU227" s="181" t="str">
        <f t="shared" ca="1" si="296"/>
        <v>-6.76770242475664+3.20088486062823i</v>
      </c>
      <c r="DV227" s="181" t="str">
        <f t="shared" ca="1" si="297"/>
        <v>6.84421776615884-3.03383308216712i</v>
      </c>
      <c r="DW227" s="181" t="str">
        <f t="shared" ca="1" si="298"/>
        <v>-6.91661040669734+2.86495383610662i</v>
      </c>
      <c r="DX227" s="181" t="str">
        <f t="shared" ca="1" si="299"/>
        <v>6.98483673975829-2.69434884897607i</v>
      </c>
      <c r="DY227" s="181" t="str">
        <f t="shared" ca="1" si="300"/>
        <v>-7.04885566834445+2.52212088685382i</v>
      </c>
      <c r="DZ227" s="181" t="str">
        <f t="shared" ca="1" si="301"/>
        <v>7.10862862984981-2.34837369341755i</v>
      </c>
      <c r="EA227" s="181" t="str">
        <f t="shared" ca="1" si="302"/>
        <v>-7.16411961927952+2.17321192747284i</v>
      </c>
      <c r="EB227" s="181" t="str">
        <f t="shared" ca="1" si="303"/>
        <v>7.21529521093213-1.99674109993156i</v>
      </c>
      <c r="EC227" s="181" t="str">
        <f t="shared" ca="1" si="304"/>
        <v>-7.26212457854893+1.81906751020724i</v>
      </c>
      <c r="ED227" s="181" t="str">
        <f t="shared" ca="1" si="305"/>
        <v>7.30457951386602-1.6402981822415i</v>
      </c>
      <c r="EE227" s="181" t="str">
        <f t="shared" ca="1" si="306"/>
        <v>-7.34263444361992+1.4605407999855i</v>
      </c>
      <c r="EF227" s="181" t="str">
        <f t="shared" ca="1" si="307"/>
        <v>7.37626644494514-1.27990364255763i</v>
      </c>
      <c r="EG227" s="181" t="str">
        <f t="shared" ca="1" si="308"/>
        <v>-7.40545525917902+1.09849551904129i</v>
      </c>
      <c r="EH227" s="181" t="str">
        <f t="shared" ca="1" si="309"/>
        <v>7.43018330407271-0.916425702899692i</v>
      </c>
      <c r="EI227" s="181" t="str">
        <f t="shared" ca="1" si="310"/>
        <v>-7.45043568437731+0.733803866174843i</v>
      </c>
      <c r="EJ227" s="181" t="str">
        <f t="shared" ca="1" si="311"/>
        <v>7.46620020081463-0.550740013446899i</v>
      </c>
      <c r="EK227" s="181" t="str">
        <f t="shared" ca="1" si="312"/>
        <v>-7.47746735743071+0.367344415520709i</v>
      </c>
      <c r="EL227" s="181" t="str">
        <f t="shared" ca="1" si="313"/>
        <v>7.48423036731073-0.183727543062574i</v>
      </c>
      <c r="EM227" s="181" t="str">
        <f t="shared" ca="1" si="314"/>
        <v>-7.48648515667105+2.09114166137953E-12i</v>
      </c>
      <c r="EN227" s="181"/>
      <c r="EO227" s="181"/>
      <c r="EP227" s="181"/>
    </row>
    <row r="228" spans="1:146" ht="16" thickBot="1">
      <c r="A228" s="215">
        <f t="shared" si="181"/>
        <v>2.5000000000000018E-3</v>
      </c>
      <c r="B228" s="214">
        <v>128</v>
      </c>
      <c r="C228" s="188">
        <f t="shared" si="182"/>
        <v>25600</v>
      </c>
      <c r="D228" s="187">
        <f t="shared" si="315"/>
        <v>160849.54386379741</v>
      </c>
      <c r="E228" s="187" t="str">
        <f t="shared" si="316"/>
        <v>160849.543863797i</v>
      </c>
      <c r="F228" s="187" t="e">
        <f t="shared" si="320"/>
        <v>#REF!</v>
      </c>
      <c r="G228" s="187" t="str">
        <f t="shared" si="321"/>
        <v>-3.41702921309447+2.66860584148137i</v>
      </c>
      <c r="H228" s="187" t="e">
        <f t="shared" si="322"/>
        <v>#REF!</v>
      </c>
      <c r="I228" s="187" t="e">
        <f t="shared" si="317"/>
        <v>#REF!</v>
      </c>
      <c r="J228" s="213" t="str">
        <f ca="1">IMPRODUCT(1/N_FFT2,EE100)</f>
        <v>0.0381658345092908-0.0000335592856480745i</v>
      </c>
      <c r="K228" s="212" t="e">
        <f t="shared" si="318"/>
        <v>#REF!</v>
      </c>
      <c r="N228" s="204">
        <f t="shared" ca="1" si="185"/>
        <v>22.486477440689221</v>
      </c>
      <c r="O228" s="181">
        <f t="shared" ca="1" si="186"/>
        <v>7.4864774406892201</v>
      </c>
      <c r="P228" s="181" t="str">
        <f t="shared" ca="1" si="187"/>
        <v>-7.48647744068922-2.41894760218348E-14i</v>
      </c>
      <c r="Q228" s="181" t="str">
        <f t="shared" ca="1" si="188"/>
        <v>7.48647744068922-2.47636526826422E-14i</v>
      </c>
      <c r="R228" s="181" t="str">
        <f t="shared" ca="1" si="189"/>
        <v>-7.48647744068922-2.75048719038868E-15i</v>
      </c>
      <c r="S228" s="181" t="str">
        <f t="shared" ca="1" si="190"/>
        <v>7.48647744068922-2.09111170222692E-13i</v>
      </c>
      <c r="T228" s="181" t="str">
        <f t="shared" ca="1" si="191"/>
        <v>-7.48647744068922+2.48090307373581E-13i</v>
      </c>
      <c r="U228" s="181" t="str">
        <f t="shared" ca="1" si="192"/>
        <v>7.48647744068922-3.13666755334038E-13i</v>
      </c>
      <c r="V228" s="181" t="str">
        <f t="shared" ca="1" si="193"/>
        <v>-7.48647744068922+3.65944547889711E-13i</v>
      </c>
      <c r="W228" s="181" t="str">
        <f t="shared" ca="1" si="194"/>
        <v>7.48647744068922+3.53099673032087E-13i</v>
      </c>
      <c r="X228" s="181" t="str">
        <f t="shared" ca="1" si="195"/>
        <v>-7.48647744068922-3.00821880476413E-13i</v>
      </c>
      <c r="Y228" s="181" t="str">
        <f t="shared" ca="1" si="196"/>
        <v>7.48647744068922+2.48544087920741E-13i</v>
      </c>
      <c r="Z228" s="181" t="str">
        <f t="shared" ca="1" si="197"/>
        <v>-7.48647744068922-1.96266295365068E-13i</v>
      </c>
      <c r="AA228" s="181" t="str">
        <f t="shared" ca="1" si="198"/>
        <v>7.48647744068922+1.17391191999826E-13i</v>
      </c>
      <c r="AB228" s="181" t="str">
        <f t="shared" ca="1" si="199"/>
        <v>-7.48647744068922-9.17107102537218E-14i</v>
      </c>
      <c r="AC228" s="181" t="str">
        <f t="shared" ca="1" si="200"/>
        <v>7.48647744068922+6.60302285076164E-14i</v>
      </c>
      <c r="AD228" s="181" t="str">
        <f t="shared" ca="1" si="201"/>
        <v>-7.48647744068922+1.28448748576246E-14i</v>
      </c>
      <c r="AE228" s="181" t="str">
        <f t="shared" ca="1" si="202"/>
        <v>7.48647744068922-3.85253566037297E-14i</v>
      </c>
      <c r="AF228" s="181" t="str">
        <f t="shared" ca="1" si="203"/>
        <v>-7.48647744068922+1.17400459968971E-13i</v>
      </c>
      <c r="AG228" s="181" t="str">
        <f t="shared" ca="1" si="204"/>
        <v>7.48647744068922-1.43080941715076E-13i</v>
      </c>
      <c r="AH228" s="181" t="str">
        <f t="shared" ca="1" si="205"/>
        <v>-7.48647744068922+2.21956045080316E-13i</v>
      </c>
      <c r="AI228" s="181" t="str">
        <f t="shared" ca="1" si="206"/>
        <v>7.48647744068922-2.47636526826422E-13i</v>
      </c>
      <c r="AJ228" s="181" t="str">
        <f t="shared" ca="1" si="207"/>
        <v>-7.48647744068922+3.26511630191663E-13i</v>
      </c>
      <c r="AK228" s="181" t="str">
        <f t="shared" ca="1" si="208"/>
        <v>7.48647744068922+3.92532590730135E-13i</v>
      </c>
      <c r="AL228" s="181" t="str">
        <f t="shared" ca="1" si="209"/>
        <v>-7.48647744068922-3.6685210898403E-13i</v>
      </c>
      <c r="AM228" s="181" t="str">
        <f t="shared" ca="1" si="210"/>
        <v>7.48647744068922+2.34782383999653E-13i</v>
      </c>
      <c r="AN228" s="181" t="str">
        <f t="shared" ca="1" si="211"/>
        <v>-7.48647744068922-2.09101902253548E-13i</v>
      </c>
      <c r="AO228" s="181" t="str">
        <f t="shared" ca="1" si="212"/>
        <v>7.48647744068922+1.83421420507443E-13i</v>
      </c>
      <c r="AP228" s="181" t="str">
        <f t="shared" ca="1" si="213"/>
        <v>-7.48647744068922-1.57740938761338E-13i</v>
      </c>
      <c r="AQ228" s="181" t="str">
        <f t="shared" ca="1" si="214"/>
        <v>7.48647744068922+1.32060457015233E-13i</v>
      </c>
      <c r="AR228" s="181" t="str">
        <f t="shared" ca="1" si="215"/>
        <v>7.48647744068922+1.32060457015233E-13i</v>
      </c>
      <c r="AS228" s="181" t="str">
        <f t="shared" ca="1" si="216"/>
        <v>7.48647744068922-2.56897497152491E-14i</v>
      </c>
      <c r="AT228" s="181" t="str">
        <f t="shared" ca="1" si="217"/>
        <v>-7.48647744068922+5.13702314613542E-14i</v>
      </c>
      <c r="AU228" s="181" t="str">
        <f t="shared" ca="1" si="218"/>
        <v>7.48647744068922+2.90184809746415E-12i</v>
      </c>
      <c r="AV228" s="181" t="str">
        <f t="shared" ca="1" si="219"/>
        <v>-7.48647744068922-1.28032896714397E-12i</v>
      </c>
      <c r="AW228" s="181" t="str">
        <f t="shared" ca="1" si="220"/>
        <v>7.48647744068922-2.34800919937941E-13i</v>
      </c>
      <c r="AX228" s="181" t="str">
        <f t="shared" ca="1" si="221"/>
        <v>-7.48647744068922+1.74993080701985E-12i</v>
      </c>
      <c r="AY228" s="181" t="str">
        <f t="shared" ca="1" si="222"/>
        <v>7.48647744068922-3.37144993734004E-12i</v>
      </c>
      <c r="AZ228" s="181" t="str">
        <f t="shared" ca="1" si="223"/>
        <v>-7.48647744068922-2.66705644549536E-12i</v>
      </c>
      <c r="BA228" s="181" t="str">
        <f t="shared" ca="1" si="224"/>
        <v>7.48647744068922+1.04553731517517E-12i</v>
      </c>
      <c r="BB228" s="181" t="str">
        <f t="shared" ca="1" si="225"/>
        <v>-7.48647744068922+4.69592571906738E-13i</v>
      </c>
      <c r="BC228" s="181" t="str">
        <f t="shared" ca="1" si="226"/>
        <v>7.48647744068922-1.98472245898865E-12i</v>
      </c>
      <c r="BD228" s="181" t="str">
        <f t="shared" ca="1" si="227"/>
        <v>-7.48647744068922+3.49985234607056E-12i</v>
      </c>
      <c r="BE228" s="181" t="str">
        <f t="shared" ca="1" si="228"/>
        <v>7.48647744068922+2.32587555028829E-12i</v>
      </c>
      <c r="BF228" s="181" t="str">
        <f t="shared" ca="1" si="229"/>
        <v>-7.48647744068922-9.17134906444646E-13i</v>
      </c>
      <c r="BG228" s="181" t="str">
        <f t="shared" ca="1" si="230"/>
        <v>7.48647744068922-7.04384223875536E-13i</v>
      </c>
      <c r="BH228" s="181" t="str">
        <f t="shared" ca="1" si="231"/>
        <v>-7.48647744068922+2.32590335419571E-12i</v>
      </c>
      <c r="BI228" s="181" t="str">
        <f t="shared" ca="1" si="232"/>
        <v>7.48647744068922+3.71260302863967E-12i</v>
      </c>
      <c r="BJ228" s="181" t="str">
        <f t="shared" ca="1" si="233"/>
        <v>-7.48647744068922-2.09108389831949E-12i</v>
      </c>
      <c r="BK228" s="181" t="str">
        <f t="shared" ca="1" si="234"/>
        <v>7.48647744068922+4.69564767999306E-13i</v>
      </c>
      <c r="BL228" s="181" t="str">
        <f t="shared" ca="1" si="235"/>
        <v>-7.48647744068922+9.39175875844336E-13i</v>
      </c>
      <c r="BM228" s="181" t="str">
        <f t="shared" ca="1" si="236"/>
        <v>7.48647744068922-2.56069500616451E-12i</v>
      </c>
      <c r="BN228" s="181" t="str">
        <f t="shared" ca="1" si="237"/>
        <v>-7.48647744068922-3.47781137667087E-12i</v>
      </c>
      <c r="BO228" s="181" t="str">
        <f t="shared" ca="1" si="238"/>
        <v>7.48647744068922+1.85629224635069E-12i</v>
      </c>
      <c r="BP228" s="181" t="str">
        <f t="shared" ca="1" si="239"/>
        <v>-7.48647744068922-2.34773116030509E-13i</v>
      </c>
      <c r="BQ228" s="181" t="str">
        <f t="shared" ca="1" si="240"/>
        <v>7.48647744068922-1.17396752781313E-12i</v>
      </c>
      <c r="BR228" s="181" t="str">
        <f t="shared" ca="1" si="241"/>
        <v>-7.48647744068922+2.79548665813331E-12i</v>
      </c>
      <c r="BS228" s="181" t="str">
        <f t="shared" ca="1" si="242"/>
        <v>7.48647744068922+3.24301972470207E-12i</v>
      </c>
      <c r="BT228" s="181" t="str">
        <f t="shared" ca="1" si="243"/>
        <v>-7.48647744068922-1.62150059438189E-12i</v>
      </c>
      <c r="BU228" s="181" t="str">
        <f t="shared" ca="1" si="244"/>
        <v>7.48647744068922-1.85359382881688E-17i</v>
      </c>
      <c r="BV228" s="181" t="str">
        <f t="shared" ca="1" si="245"/>
        <v>-7.48647744068922+1.40875917978193E-12i</v>
      </c>
      <c r="BW228" s="181" t="str">
        <f t="shared" ca="1" si="246"/>
        <v>7.48647744068922-3.03027831010211E-12i</v>
      </c>
      <c r="BX228" s="181" t="str">
        <f t="shared" ca="1" si="247"/>
        <v>-7.48647744068922-2.79544958625673E-12i</v>
      </c>
      <c r="BY228" s="181" t="str">
        <f t="shared" ca="1" si="248"/>
        <v>7.48647744068922+1.3867089424131E-12i</v>
      </c>
      <c r="BZ228" s="181" t="str">
        <f t="shared" ca="1" si="249"/>
        <v>-7.48647744068922+2.34810187907085E-13i</v>
      </c>
      <c r="CA228" s="181" t="str">
        <f t="shared" ca="1" si="250"/>
        <v>7.48647744068922-1.64355083175072E-12i</v>
      </c>
      <c r="CB228" s="181" t="str">
        <f t="shared" ca="1" si="251"/>
        <v>-7.48647744068922+3.26506996207091E-12i</v>
      </c>
      <c r="CC228" s="181" t="str">
        <f t="shared" ca="1" si="252"/>
        <v>7.48647744068922+2.56065793428794E-12i</v>
      </c>
      <c r="CD228" s="181" t="str">
        <f t="shared" ca="1" si="253"/>
        <v>-7.48647744068922-1.1519172904443E-12i</v>
      </c>
      <c r="CE228" s="181" t="str">
        <f t="shared" ca="1" si="254"/>
        <v>7.48647744068922-4.69601839875882E-13i</v>
      </c>
      <c r="CF228" s="181" t="str">
        <f t="shared" ca="1" si="255"/>
        <v>-7.48647744068922+2.09112097019607E-12i</v>
      </c>
      <c r="CG228" s="181" t="str">
        <f t="shared" ca="1" si="256"/>
        <v>7.48647744068922-3.49986161403971E-12i</v>
      </c>
      <c r="CH228" s="181" t="str">
        <f t="shared" ca="1" si="257"/>
        <v>-7.48647744068922-2.32586628231914E-12i</v>
      </c>
      <c r="CI228" s="181" t="str">
        <f t="shared" ca="1" si="258"/>
        <v>7.48647744068922+9.17125638475503E-13i</v>
      </c>
      <c r="CJ228" s="181" t="str">
        <f t="shared" ca="1" si="259"/>
        <v>-7.48647744068922+7.04393491844679E-13i</v>
      </c>
      <c r="CK228" s="181" t="str">
        <f t="shared" ca="1" si="260"/>
        <v>7.48647744068922-2.32591262216486E-12i</v>
      </c>
      <c r="CL228" s="181" t="str">
        <f t="shared" ca="1" si="261"/>
        <v>-7.48647744068922-3.71259376067053E-12i</v>
      </c>
      <c r="CM228" s="181" t="str">
        <f t="shared" ca="1" si="262"/>
        <v>7.48647744068922+2.09107463035034E-12i</v>
      </c>
      <c r="CN228" s="181" t="str">
        <f t="shared" ca="1" si="263"/>
        <v>-7.48647744068922-6.82333986506705E-13i</v>
      </c>
      <c r="CO228" s="181" t="str">
        <f t="shared" ca="1" si="264"/>
        <v>7.48647744068922-9.39185143813479E-13i</v>
      </c>
      <c r="CP228" s="181" t="str">
        <f t="shared" ca="1" si="265"/>
        <v>-7.48647744068922+2.56070427413366E-12i</v>
      </c>
      <c r="CQ228" s="181" t="str">
        <f t="shared" ca="1" si="266"/>
        <v>7.48647744068922+3.47780210870173E-12i</v>
      </c>
      <c r="CR228" s="181" t="str">
        <f t="shared" ca="1" si="267"/>
        <v>-7.48647744068922-1.85628297838155E-12i</v>
      </c>
      <c r="CS228" s="181" t="str">
        <f t="shared" ca="1" si="268"/>
        <v>7.48647744068922+2.34763848061365E-13i</v>
      </c>
      <c r="CT228" s="181" t="str">
        <f t="shared" ca="1" si="269"/>
        <v>-7.48647744068922+1.38675528225882E-12i</v>
      </c>
      <c r="CU228" s="181" t="str">
        <f t="shared" ca="1" si="270"/>
        <v>7.48647744068922-2.58271743962591E-12i</v>
      </c>
      <c r="CV228" s="181" t="str">
        <f t="shared" ca="1" si="271"/>
        <v>-7.48647744068922-3.03023197025639E-12i</v>
      </c>
      <c r="CW228" s="181" t="str">
        <f t="shared" ca="1" si="272"/>
        <v>7.48647744068922+1.83426981288929E-12i</v>
      </c>
      <c r="CX228" s="181" t="str">
        <f t="shared" ca="1" si="273"/>
        <v>-7.48647744068922-2.12750682569112E-13i</v>
      </c>
      <c r="CY228" s="181" t="str">
        <f t="shared" ca="1" si="274"/>
        <v>7.48647744068922-1.40876844775107E-12i</v>
      </c>
      <c r="CZ228" s="181" t="str">
        <f t="shared" ca="1" si="275"/>
        <v>-7.48647744068922+3.03028757807125E-12i</v>
      </c>
      <c r="DA228" s="181" t="str">
        <f t="shared" ca="1" si="276"/>
        <v>7.48647744068922+3.00821880476413E-12i</v>
      </c>
      <c r="DB228" s="181" t="str">
        <f t="shared" ca="1" si="277"/>
        <v>-7.48647744068922-1.38669967444395E-12i</v>
      </c>
      <c r="DC228" s="181" t="str">
        <f t="shared" ca="1" si="278"/>
        <v>7.48647744068922-2.3481945587623E-13i</v>
      </c>
      <c r="DD228" s="181" t="str">
        <f t="shared" ca="1" si="279"/>
        <v>-7.48647744068922+1.85633858619641E-12i</v>
      </c>
      <c r="DE228" s="181" t="str">
        <f t="shared" ca="1" si="280"/>
        <v>7.48647744068922-3.05230074356351E-12i</v>
      </c>
      <c r="DF228" s="181" t="str">
        <f t="shared" ca="1" si="281"/>
        <v>-7.48647744068922-2.56064866631879E-12i</v>
      </c>
      <c r="DG228" s="181" t="str">
        <f t="shared" ca="1" si="282"/>
        <v>7.48647744068922+9.39129535998615E-13i</v>
      </c>
      <c r="DH228" s="181" t="str">
        <f t="shared" ca="1" si="283"/>
        <v>-7.48647744068922+2.56832621368483E-13i</v>
      </c>
      <c r="DI228" s="181" t="str">
        <f t="shared" ca="1" si="284"/>
        <v>7.48647744068922-1.87835175168867E-12i</v>
      </c>
      <c r="DJ228" s="181" t="str">
        <f t="shared" ca="1" si="285"/>
        <v>-7.48647744068922+3.49987088200885E-12i</v>
      </c>
      <c r="DK228" s="181" t="str">
        <f t="shared" ca="1" si="286"/>
        <v>7.48647744068922+2.53863550082654E-12i</v>
      </c>
      <c r="DL228" s="181" t="str">
        <f t="shared" ca="1" si="287"/>
        <v>-7.48647744068922-9.1711637050636E-13i</v>
      </c>
      <c r="DM228" s="181" t="str">
        <f t="shared" ca="1" si="288"/>
        <v>7.48647744068922-7.04402759813824E-13i</v>
      </c>
      <c r="DN228" s="181" t="str">
        <f t="shared" ca="1" si="289"/>
        <v>-7.48647744068922+2.32592189013401E-12i</v>
      </c>
      <c r="DO228" s="181" t="str">
        <f t="shared" ca="1" si="290"/>
        <v>7.48647744068922-3.94744102045419E-12i</v>
      </c>
      <c r="DP228" s="181" t="str">
        <f t="shared" ca="1" si="291"/>
        <v>-7.48647744068922-2.0910653623812E-12i</v>
      </c>
      <c r="DQ228" s="181" t="str">
        <f t="shared" ca="1" si="292"/>
        <v>7.48647744068922+4.69546232061018E-13i</v>
      </c>
      <c r="DR228" s="181" t="str">
        <f t="shared" ca="1" si="293"/>
        <v>-7.48647744068922+7.26415925306078E-13i</v>
      </c>
      <c r="DS228" s="181" t="str">
        <f t="shared" ca="1" si="294"/>
        <v>7.48647744068922-2.34793505562626E-12i</v>
      </c>
      <c r="DT228" s="181" t="str">
        <f t="shared" ca="1" si="295"/>
        <v>-7.48647744068922-3.26501435425604E-12i</v>
      </c>
      <c r="DU228" s="181" t="str">
        <f t="shared" ca="1" si="296"/>
        <v>7.48647744068922+2.06905219688895E-12i</v>
      </c>
      <c r="DV228" s="181" t="str">
        <f t="shared" ca="1" si="297"/>
        <v>-7.48647744068922-4.47533066568764E-13i</v>
      </c>
      <c r="DW228" s="181" t="str">
        <f t="shared" ca="1" si="298"/>
        <v>7.48647744068922-1.17398606375142E-12i</v>
      </c>
      <c r="DX228" s="181" t="str">
        <f t="shared" ca="1" si="299"/>
        <v>-7.48647744068922+2.7955051940716E-12i</v>
      </c>
      <c r="DY228" s="181" t="str">
        <f t="shared" ca="1" si="300"/>
        <v>7.48647744068922+3.24300118876379E-12i</v>
      </c>
      <c r="DZ228" s="181" t="str">
        <f t="shared" ca="1" si="301"/>
        <v>-7.48647744068922-1.62148205844361E-12i</v>
      </c>
      <c r="EA228" s="181" t="str">
        <f t="shared" ca="1" si="302"/>
        <v>7.48647744068922-3.70718765763375E-17i</v>
      </c>
      <c r="EB228" s="181" t="str">
        <f t="shared" ca="1" si="303"/>
        <v>-7.48647744068922+1.62155620219676E-12i</v>
      </c>
      <c r="EC228" s="181" t="str">
        <f t="shared" ca="1" si="304"/>
        <v>7.48647744068922-2.81751835956385E-12i</v>
      </c>
      <c r="ED228" s="181" t="str">
        <f t="shared" ca="1" si="305"/>
        <v>-7.48647744068922-2.79543105031845E-12i</v>
      </c>
      <c r="EE228" s="181" t="str">
        <f t="shared" ca="1" si="306"/>
        <v>7.48647744068922+1.59946889295135E-12i</v>
      </c>
      <c r="EF228" s="181" t="str">
        <f t="shared" ca="1" si="307"/>
        <v>-7.48647744068922+2.20502373688298E-14i</v>
      </c>
      <c r="EG228" s="181" t="str">
        <f t="shared" ca="1" si="308"/>
        <v>7.48647744068922-1.64356936768901E-12i</v>
      </c>
      <c r="EH228" s="181" t="str">
        <f t="shared" ca="1" si="309"/>
        <v>-7.48647744068922+3.26508849800919E-12i</v>
      </c>
      <c r="EI228" s="181" t="str">
        <f t="shared" ca="1" si="310"/>
        <v>7.48647744068922+2.77341788482619E-12i</v>
      </c>
      <c r="EJ228" s="181" t="str">
        <f t="shared" ca="1" si="311"/>
        <v>-7.48647744068922-1.15189875450601E-12i</v>
      </c>
      <c r="EK228" s="181" t="str">
        <f t="shared" ca="1" si="312"/>
        <v>7.48647744068922-4.69620375814171E-13i</v>
      </c>
      <c r="EL228" s="181" t="str">
        <f t="shared" ca="1" si="313"/>
        <v>-7.48647744068922+2.09113950613435E-12i</v>
      </c>
      <c r="EM228" s="181" t="str">
        <f t="shared" ca="1" si="314"/>
        <v>7.48647744068922-3.28710166350145E-12i</v>
      </c>
      <c r="EN228" s="181"/>
      <c r="EO228" s="181"/>
      <c r="EP228" s="181"/>
    </row>
    <row r="229" spans="1:146" ht="16" thickBot="1">
      <c r="A229" s="215">
        <f t="shared" ref="A229:A292" si="323">A228+Div_Nt_load2</f>
        <v>2.5195312500000018E-3</v>
      </c>
      <c r="B229" s="214">
        <v>129</v>
      </c>
      <c r="C229" s="188">
        <f t="shared" ref="C229:C292" si="324">C228+1/time_load2</f>
        <v>25800</v>
      </c>
      <c r="D229" s="187">
        <f t="shared" si="315"/>
        <v>162106.18092523332</v>
      </c>
      <c r="E229" s="187" t="str">
        <f t="shared" si="316"/>
        <v>162106.180925233i</v>
      </c>
      <c r="F229" s="187"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18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187" t="e">
        <f t="shared" si="322"/>
        <v>#REF!</v>
      </c>
      <c r="I229" s="187" t="e">
        <f t="shared" si="317"/>
        <v>#REF!</v>
      </c>
      <c r="J229" s="213" t="str">
        <f ca="1">IMPRODUCT(1/N_FFT2,ED100)</f>
        <v>0.0345316756186767+0.00446169307261434i</v>
      </c>
      <c r="K229" s="212" t="e">
        <f t="shared" si="318"/>
        <v>#REF!</v>
      </c>
      <c r="N229" s="204">
        <f t="shared" ref="N229:N292" ca="1" si="327">Ioutput2+O229</f>
        <v>22.486458917810435</v>
      </c>
      <c r="O229" s="181">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81" t="str">
        <f t="shared" ref="P229:P292" ca="1" si="329">IMPRODUCT(O229,IMEXP(COMPLEX(0,-2*PI()*1*B229/Nt_load2)))</f>
        <v>-7.48420413635275+0.183726899129356i</v>
      </c>
      <c r="Q229" s="181" t="str">
        <f t="shared" ref="Q229:Q292" ca="1" si="330">IMPRODUCT(O229,IMEXP(COMPLEX(0,-2*PI()*2*B229/Nt_load2)))</f>
        <v>7.47744115017575-0.367343128044741i</v>
      </c>
      <c r="R229" s="181" t="str">
        <f t="shared" ref="R229:R292" ca="1" si="331">IMPRODUCT(O229,IMEXP(COMPLEX(0,-2*PI()*3*B229/Nt_load2)))</f>
        <v>-7.46617403304942+0.550738083195565i</v>
      </c>
      <c r="S229" s="181" t="str">
        <f t="shared" ref="S229:S292" ca="1" si="332">IMPRODUCT(O229,IMEXP(COMPLEX(0,-2*PI()*4*B229/Nt_load2)))</f>
        <v>7.45040957186377-0.733801294318853i</v>
      </c>
      <c r="T229" s="181" t="str">
        <f t="shared" ref="T229:T292" ca="1" si="333">IMPRODUCT(O229,IMEXP(COMPLEX(0,-2*PI()*5*B229/Nt_load2)))</f>
        <v>-7.43015726254088+0.916422490980232i</v>
      </c>
      <c r="U229" s="181" t="str">
        <f t="shared" ref="U229:U292" ca="1" si="334">IMPRODUCT(O229,IMEXP(COMPLEX(0,-2*PI()*6*B229/Nt_load2)))</f>
        <v>7.40542930431441-1.09849166900104i</v>
      </c>
      <c r="V229" s="181" t="str">
        <f t="shared" ref="V229:V292" ca="1" si="335">IMPRODUCT(O229,IMEXP(COMPLEX(0,-2*PI()*7*B229/Nt_load2)))</f>
        <v>-7.37624059238199+1.27989915671496i</v>
      </c>
      <c r="W229" s="181" t="str">
        <f t="shared" ref="W229:W292" ca="1" si="336">IMPRODUCT(O229,IMEXP(COMPLEX(0,-2*PI()*8*B229/Nt_load2)))</f>
        <v>7.34260870893198-1.46053568103609i</v>
      </c>
      <c r="X229" s="181" t="str">
        <f t="shared" ref="X229:X292" ca="1" si="337">IMPRODUCT(O229,IMEXP(COMPLEX(0,-2*PI()*9*B229/Nt_load2)))</f>
        <v>-7.30455391255353+1.64029243327593i</v>
      </c>
      <c r="Y229" s="181" t="str">
        <f t="shared" ref="Y229:Y292" ca="1" si="338">IMPRODUCT(O229,IMEXP(COMPLEX(0,-2*PI()*10*B229/Nt_load2)))</f>
        <v>7.26209912603319-1.81906113468771i</v>
      </c>
      <c r="Z229" s="181" t="str">
        <f t="shared" ref="Z229:Z292" ca="1" si="339">IMPRODUCT(O229,IMEXP(COMPLEX(0,-2*PI()*11*B229/Nt_load2)))</f>
        <v>-7.21526992254652+1.99673410169178i</v>
      </c>
      <c r="AA229" s="181" t="str">
        <f t="shared" ref="AA229:AA292" ca="1" si="340">IMPRODUCT(O229,IMEXP(COMPLEX(0,-2*PI()*12*B229/Nt_load2)))</f>
        <v>7.16409451025482-2.17320431073565i</v>
      </c>
      <c r="AB229" s="181" t="str">
        <f t="shared" ref="AB229:AB292" ca="1" si="341">IMPRODUCT(O229,IMEXP(COMPLEX(0,-2*PI()*13*B229/Nt_load2)))</f>
        <v>-7.10860371531313+2.34836546276337i</v>
      </c>
      <c r="AC229" s="181" t="str">
        <f t="shared" ref="AC229:AC292" ca="1" si="342">IMPRODUCT(O229,IMEXP(COMPLEX(0,-2*PI()*14*B229/Nt_load2)))</f>
        <v>7.04883096330088-2.52211204724812i</v>
      </c>
      <c r="AD229" s="181" t="str">
        <f t="shared" ref="AD229:AD292" ca="1" si="343">IMPRODUCT(O229,IMEXP(COMPLEX(0,-2*PI()*15*B229/Nt_load2)))</f>
        <v>-6.98481225908912+2.6943394057434i</v>
      </c>
      <c r="AE229" s="181" t="str">
        <f t="shared" ref="AE229:AE292" ca="1" si="344">IMPRODUCT(O229,IMEXP(COMPLEX(0,-2*PI()*16*B229/Nt_load2)))</f>
        <v>6.9165861651517-2.86494379492781i</v>
      </c>
      <c r="AF229" s="181" t="str">
        <f t="shared" ref="AF229:AF292" ca="1" si="345">IMPRODUCT(O229,IMEXP(COMPLEX(0,-2*PI()*17*B229/Nt_load2)))</f>
        <v>-6.84419377833592+3.03382244909804i</v>
      </c>
      <c r="AG229" s="181" t="str">
        <f t="shared" ref="AG229:AG292" ca="1" si="346">IMPRODUCT(O229,IMEXP(COMPLEX(0,-2*PI()*18*B229/Nt_load2)))</f>
        <v>6.76767870510928-3.20087364206613i</v>
      </c>
      <c r="AH229" s="181" t="str">
        <f t="shared" ref="AH229:AH292" ca="1" si="347">IMPRODUCT(O229,IMEXP(COMPLEX(0,-2*PI()*19*B229/Nt_load2)))</f>
        <v>-6.68708703529018+3.36599674844129i</v>
      </c>
      <c r="AI229" s="181" t="str">
        <f t="shared" ref="AI229:AI292" ca="1" si="348">IMPRODUCT(O229,IMEXP(COMPLEX(0,-2*PI()*20*B229/Nt_load2)))</f>
        <v>6.6024673142873-3.52909230423791i</v>
      </c>
      <c r="AJ229" s="181" t="str">
        <f t="shared" ref="AJ229:AJ292" ca="1" si="349">IMPRODUCT(O229,IMEXP(COMPLEX(0,-2*PI()*21*B229/Nt_load2)))</f>
        <v>-6.51387051385677+3.69006206679111i</v>
      </c>
      <c r="AK229" s="181" t="str">
        <f t="shared" ref="AK229:AK292" ca="1" si="350">IMPRODUCT(O229,IMEXP(COMPLEX(0,-2*PI()*22*B229/Nt_load2)))</f>
        <v>6.42135000139767-3.84880907393619i</v>
      </c>
      <c r="AL229" s="181" t="str">
        <f t="shared" ref="AL229:AL292" ca="1" si="351">IMPRODUCT(O229,IMEXP(COMPLEX(0,-2*PI()*23*B229/Nt_load2)))</f>
        <v>-6.32496150780745+4.00523770241136i</v>
      </c>
      <c r="AM229" s="181" t="str">
        <f t="shared" ref="AM229:AM292" ca="1" si="352">IMPRODUCT(O229,IMEXP(COMPLEX(0,-2*PI()*24*B229/Nt_load2)))</f>
        <v>6.22476309391088-4.15925372545945i</v>
      </c>
      <c r="AN229" s="181" t="str">
        <f t="shared" ref="AN229:AN292" ca="1" si="353">IMPRODUCT(O229,IMEXP(COMPLEX(0,-2*PI()*25*B229/Nt_load2)))</f>
        <v>-6.12081511548502+4.31076436958848i</v>
      </c>
      <c r="AO229" s="181" t="str">
        <f t="shared" ref="AO229:AO292" ca="1" si="354">IMPRODUCT(O229,IMEXP(COMPLEX(0,-2*PI()*26*B229/Nt_load2)))</f>
        <v>6.01318018690559-4.45967837045111i</v>
      </c>
      <c r="AP229" s="181" t="str">
        <f t="shared" ref="AP229:AP292" ca="1" si="355">IMPRODUCT(O229,IMEXP(COMPLEX(0,-2*PI()*27*B229/Nt_load2)))</f>
        <v>-5.90192314342924+4.60590602782098i</v>
      </c>
      <c r="AQ229" s="181" t="str">
        <f t="shared" ref="AQ229:AQ292" ca="1" si="356">IMPRODUCT(O229,IMEXP(COMPLEX(0,-2*PI()*28*B229/Nt_load2)))</f>
        <v>5.78711100213802-4.74935925962613i</v>
      </c>
      <c r="AR229" s="181" t="str">
        <f t="shared" ref="AR229:AR292" ca="1" si="357">IMPRODUCT(O229,IMEXP(COMPLEX(0,-2*PI()*28*B229/Nt_load2)))</f>
        <v>5.78711100213802-4.74935925962613i</v>
      </c>
      <c r="AS229" s="181" t="str">
        <f t="shared" ref="AS229:AS292" ca="1" si="358">IMPRODUCT(O229,IMEXP(COMPLEX(0,-2*PI()*30*B229/Nt_load2)))</f>
        <v>5.54710016007533-5.02759852634989i</v>
      </c>
      <c r="AT229" s="181" t="str">
        <f t="shared" ref="AT229:AT292" ca="1" si="359">IMPRODUCT(O229,IMEXP(COMPLEX(0,-2*PI()*31*B229/Nt_load2)))</f>
        <v>-5.42204603286005+5.16221696033884i</v>
      </c>
      <c r="AU229" s="181" t="str">
        <f t="shared" ref="AU229:AU292" ca="1" si="360">IMPRODUCT(O229,IMEXP(COMPLEX(0,-2*PI()*32*B229/Nt_load2)))</f>
        <v>5.2937258678574-5.29372586785912i</v>
      </c>
      <c r="AV229" s="181" t="str">
        <f t="shared" ref="AV229:AV292" ca="1" si="361">IMPRODUCT(O229,IMEXP(COMPLEX(0,-2*PI()*33*B229/Nt_load2)))</f>
        <v>-5.1622169603376+5.42204603286123i</v>
      </c>
      <c r="AW229" s="181" t="str">
        <f t="shared" ref="AW229:AW292" ca="1" si="362">IMPRODUCT(O229,IMEXP(COMPLEX(0,-2*PI()*34*B229/Nt_load2)))</f>
        <v>5.02759852634854-5.54710016007655i</v>
      </c>
      <c r="AX229" s="181" t="str">
        <f t="shared" ref="AX229:AX292" ca="1" si="363">IMPRODUCT(O229,IMEXP(COMPLEX(0,-2*PI()*35*B229/Nt_load2)))</f>
        <v>-4.8899516550013+5.6688129215748i</v>
      </c>
      <c r="AY229" s="181" t="str">
        <f t="shared" ref="AY229:AY292" ca="1" si="364">IMPRODUCT(O229,IMEXP(COMPLEX(0,-2*PI()*36*B229/Nt_load2)))</f>
        <v>4.74935925962414-5.78711100213965i</v>
      </c>
      <c r="AZ229" s="181" t="str">
        <f t="shared" ref="AZ229:AZ292" ca="1" si="365">IMPRODUCT(O229,IMEXP(COMPLEX(0,-2*PI()*37*B229/Nt_load2)))</f>
        <v>-4.60590602781897+5.90192314343082i</v>
      </c>
      <c r="BA229" s="181" t="str">
        <f t="shared" ref="BA229:BA292" ca="1" si="366">IMPRODUCT(O229,IMEXP(COMPLEX(0,-2*PI()*38*B229/Nt_load2)))</f>
        <v>4.45967837044854-6.01318018690749i</v>
      </c>
      <c r="BB229" s="181" t="str">
        <f t="shared" ref="BB229:BB292" ca="1" si="367">IMPRODUCT(O229,IMEXP(COMPLEX(0,-2*PI()*39*B229/Nt_load2)))</f>
        <v>-4.31076436958586+6.12081511548686i</v>
      </c>
      <c r="BC229" s="181" t="str">
        <f t="shared" ref="BC229:BC292" ca="1" si="368">IMPRODUCT(O229,IMEXP(COMPLEX(0,-2*PI()*40*B229/Nt_load2)))</f>
        <v>4.1592537254568-6.22476309391266i</v>
      </c>
      <c r="BD229" s="181" t="str">
        <f t="shared" ref="BD229:BD292" ca="1" si="369">IMPRODUCT(O229,IMEXP(COMPLEX(0,-2*PI()*41*B229/Nt_load2)))</f>
        <v>-4.00523770241423+6.32496150780564i</v>
      </c>
      <c r="BE229" s="181" t="str">
        <f t="shared" ref="BE229:BE292" ca="1" si="370">IMPRODUCT(O229,IMEXP(COMPLEX(0,-2*PI()*42*B229/Nt_load2)))</f>
        <v>3.84880907393911-6.42135000139592i</v>
      </c>
      <c r="BF229" s="181" t="str">
        <f t="shared" ref="BF229:BF292" ca="1" si="371">IMPRODUCT(O229,IMEXP(COMPLEX(0,-2*PI()*43*B229/Nt_load2)))</f>
        <v>-3.69006206679407+6.5138705138551i</v>
      </c>
      <c r="BG229" s="181" t="str">
        <f t="shared" ref="BG229:BG292" ca="1" si="372">IMPRODUCT(O229,IMEXP(COMPLEX(0,-2*PI()*44*B229/Nt_load2)))</f>
        <v>3.5290923042403-6.60246731428602i</v>
      </c>
      <c r="BH229" s="181" t="str">
        <f t="shared" ref="BH229:BH292" ca="1" si="373">IMPRODUCT(O229,IMEXP(COMPLEX(0,-2*PI()*45*B229/Nt_load2)))</f>
        <v>-3.36599674844371+6.68708703528897i</v>
      </c>
      <c r="BI229" s="181" t="str">
        <f t="shared" ref="BI229:BI292" ca="1" si="374">IMPRODUCT(O229,IMEXP(COMPLEX(0,-2*PI()*46*B229/Nt_load2)))</f>
        <v>3.20087364206858-6.76767870510812i</v>
      </c>
      <c r="BJ229" s="181" t="str">
        <f t="shared" ref="BJ229:BJ292" ca="1" si="375">IMPRODUCT(O229,IMEXP(COMPLEX(0,-2*PI()*47*B229/Nt_load2)))</f>
        <v>-3.03382244909983+6.84419377833513i</v>
      </c>
      <c r="BK229" s="181" t="str">
        <f t="shared" ref="BK229:BK292" ca="1" si="376">IMPRODUCT(O229,IMEXP(COMPLEX(0,-2*PI()*48*B229/Nt_load2)))</f>
        <v>2.86494379492967-6.91658616515093i</v>
      </c>
      <c r="BL229" s="181" t="str">
        <f t="shared" ref="BL229:BL292" ca="1" si="377">IMPRODUCT(O229,IMEXP(COMPLEX(0,-2*PI()*49*B229/Nt_load2)))</f>
        <v>-2.69433940574459+6.98481225908866i</v>
      </c>
      <c r="BM229" s="181" t="str">
        <f t="shared" ref="BM229:BM292" ca="1" si="378">IMPRODUCT(O229,IMEXP(COMPLEX(0,-2*PI()*50*B229/Nt_load2)))</f>
        <v>2.52211204724932-7.04883096330045i</v>
      </c>
      <c r="BN229" s="181" t="str">
        <f t="shared" ref="BN229:BN292" ca="1" si="379">IMPRODUCT(O229,IMEXP(COMPLEX(0,-2*PI()*51*B229/Nt_load2)))</f>
        <v>-2.34836546276463+7.10860371531271i</v>
      </c>
      <c r="BO229" s="181" t="str">
        <f t="shared" ref="BO229:BO292" ca="1" si="380">IMPRODUCT(O229,IMEXP(COMPLEX(0,-2*PI()*52*B229/Nt_load2)))</f>
        <v>2.17320431073621-7.16409451025466i</v>
      </c>
      <c r="BP229" s="181" t="str">
        <f t="shared" ref="BP229:BP292" ca="1" si="381">IMPRODUCT(O229,IMEXP(COMPLEX(0,-2*PI()*53*B229/Nt_load2)))</f>
        <v>-1.99673410169234+7.21526992254637i</v>
      </c>
      <c r="BQ229" s="181" t="str">
        <f t="shared" ref="BQ229:BQ292" ca="1" si="382">IMPRODUCT(O229,IMEXP(COMPLEX(0,-2*PI()*54*B229/Nt_load2)))</f>
        <v>1.81906113468809-7.26209912603309i</v>
      </c>
      <c r="BR229" s="181" t="str">
        <f t="shared" ref="BR229:BR292" ca="1" si="383">IMPRODUCT(O229,IMEXP(COMPLEX(0,-2*PI()*55*B229/Nt_load2)))</f>
        <v>-1.64029243327559+7.3045539125536i</v>
      </c>
      <c r="BS229" s="181" t="str">
        <f t="shared" ref="BS229:BS292" ca="1" si="384">IMPRODUCT(O229,IMEXP(COMPLEX(0,-2*PI()*56*B229/Nt_load2)))</f>
        <v>1.46053568103577-7.34260870893205i</v>
      </c>
      <c r="BT229" s="181" t="str">
        <f t="shared" ref="BT229:BT292" ca="1" si="385">IMPRODUCT(O229,IMEXP(COMPLEX(0,-2*PI()*57*B229/Nt_load2)))</f>
        <v>-1.27989915671463+7.37624059238204i</v>
      </c>
      <c r="BU229" s="181" t="str">
        <f t="shared" ref="BU229:BU292" ca="1" si="386">IMPRODUCT(O229,IMEXP(COMPLEX(0,-2*PI()*58*B229/Nt_load2)))</f>
        <v>1.098491669-7.40542930431457i</v>
      </c>
      <c r="BV229" s="181" t="str">
        <f t="shared" ref="BV229:BV292" ca="1" si="387">IMPRODUCT(O229,IMEXP(COMPLEX(0,-2*PI()*59*B229/Nt_load2)))</f>
        <v>-0.916422490979214+7.430157262541i</v>
      </c>
      <c r="BW229" s="181" t="str">
        <f t="shared" ref="BW229:BW292" ca="1" si="388">IMPRODUCT(O229,IMEXP(COMPLEX(0,-2*PI()*60*B229/Nt_load2)))</f>
        <v>0.733801294317099-7.45040957186394i</v>
      </c>
      <c r="BX229" s="181" t="str">
        <f t="shared" ref="BX229:BX292" ca="1" si="389">IMPRODUCT(O229,IMEXP(COMPLEX(0,-2*PI()*61*B229/Nt_load2)))</f>
        <v>-0.550738083193887+7.46617403304955i</v>
      </c>
      <c r="BY229" s="181" t="str">
        <f t="shared" ref="BY229:BY292" ca="1" si="390">IMPRODUCT(O229,IMEXP(COMPLEX(0,-2*PI()*62*B229/Nt_load2)))</f>
        <v>0.367343128042781-7.47744115017585i</v>
      </c>
      <c r="BZ229" s="181" t="str">
        <f t="shared" ref="BZ229:BZ292" ca="1" si="391">IMPRODUCT(O229,IMEXP(COMPLEX(0,-2*PI()*63*B229/Nt_load2)))</f>
        <v>-0.183726899127185+7.4842041363528i</v>
      </c>
      <c r="CA229" s="181" t="str">
        <f t="shared" ref="CA229:CA292" ca="1" si="392">IMPRODUCT(O229,IMEXP(COMPLEX(0,-2*PI()*64*B229/Nt_load2)))</f>
        <v>-2.4543043245097E-12-7.48645891781043i</v>
      </c>
      <c r="CB229" s="181" t="str">
        <f t="shared" ref="CB229:CB292" ca="1" si="393">IMPRODUCT(O229,IMEXP(COMPLEX(0,-2*PI()*65*B229/Nt_load2)))</f>
        <v>0.183726899132091+7.48420413635269i</v>
      </c>
      <c r="CC229" s="181" t="str">
        <f t="shared" ref="CC229:CC292" ca="1" si="394">IMPRODUCT(O229,IMEXP(COMPLEX(0,-2*PI()*66*B229/Nt_load2)))</f>
        <v>-0.367343128047683-7.47744115017561i</v>
      </c>
      <c r="CD229" s="181" t="str">
        <f t="shared" ref="CD229:CD292" ca="1" si="395">IMPRODUCT(O229,IMEXP(COMPLEX(0,-2*PI()*67*B229/Nt_load2)))</f>
        <v>0.550738083198994+7.46617403304916i</v>
      </c>
      <c r="CE229" s="181" t="str">
        <f t="shared" ref="CE229:CE292" ca="1" si="396">IMPRODUCT(O229,IMEXP(COMPLEX(0,-2*PI()*68*B229/Nt_load2)))</f>
        <v>-0.733801294322196-7.45040957186345i</v>
      </c>
      <c r="CF229" s="181" t="str">
        <f t="shared" ref="CF229:CF292" ca="1" si="397">IMPRODUCT(O229,IMEXP(COMPLEX(0,-2*PI()*69*B229/Nt_load2)))</f>
        <v>0.916422490976691+7.43015726254132i</v>
      </c>
      <c r="CG229" s="181" t="str">
        <f t="shared" ref="CG229:CG292" ca="1" si="398">IMPRODUCT(O229,IMEXP(COMPLEX(0,-2*PI()*70*B229/Nt_load2)))</f>
        <v>-1.0984916689977-7.40542930431491i</v>
      </c>
      <c r="CH229" s="181" t="str">
        <f t="shared" ref="CH229:CH292" ca="1" si="399">IMPRODUCT(O229,IMEXP(COMPLEX(0,-2*PI()*71*B229/Nt_load2)))</f>
        <v>1.27989915671234+7.37624059238244i</v>
      </c>
      <c r="CI229" s="181" t="str">
        <f t="shared" ref="CI229:CI292" ca="1" si="400">IMPRODUCT(O229,IMEXP(COMPLEX(0,-2*PI()*72*B229/Nt_load2)))</f>
        <v>-1.46053568103349-7.3426087089325i</v>
      </c>
      <c r="CJ229" s="181" t="str">
        <f t="shared" ref="CJ229:CJ292" ca="1" si="401">IMPRODUCT(O229,IMEXP(COMPLEX(0,-2*PI()*73*B229/Nt_load2)))</f>
        <v>1.64029243327332+7.30455391255412i</v>
      </c>
      <c r="CK229" s="181" t="str">
        <f t="shared" ref="CK229:CK292" ca="1" si="402">IMPRODUCT(O229,IMEXP(COMPLEX(0,-2*PI()*74*B229/Nt_load2)))</f>
        <v>-1.81906113468584-7.26209912603366i</v>
      </c>
      <c r="CL229" s="181" t="str">
        <f t="shared" ref="CL229:CL292" ca="1" si="403">IMPRODUCT(O229,IMEXP(COMPLEX(0,-2*PI()*75*B229/Nt_load2)))</f>
        <v>1.99673410168989+7.21526992254704i</v>
      </c>
      <c r="CM229" s="181" t="str">
        <f t="shared" ref="CM229:CM292" ca="1" si="404">IMPRODUCT(O229,IMEXP(COMPLEX(0,-2*PI()*76*B229/Nt_load2)))</f>
        <v>-2.17320431073378-7.16409451025539i</v>
      </c>
      <c r="CN229" s="181" t="str">
        <f t="shared" ref="CN229:CN292" ca="1" si="405">IMPRODUCT(O229,IMEXP(COMPLEX(0,-2*PI()*77*B229/Nt_load2)))</f>
        <v>2.34836546276222+7.10860371531351i</v>
      </c>
      <c r="CO229" s="181" t="str">
        <f t="shared" ref="CO229:CO292" ca="1" si="406">IMPRODUCT(O229,IMEXP(COMPLEX(0,-2*PI()*78*B229/Nt_load2)))</f>
        <v>-2.52211204724693-7.04883096330131i</v>
      </c>
      <c r="CP229" s="181" t="str">
        <f t="shared" ref="CP229:CP292" ca="1" si="407">IMPRODUCT(O229,IMEXP(COMPLEX(0,-2*PI()*79*B229/Nt_load2)))</f>
        <v>2.69433940574222+6.98481225908958i</v>
      </c>
      <c r="CQ229" s="181" t="str">
        <f t="shared" ref="CQ229:CQ292" ca="1" si="408">IMPRODUCT(O229,IMEXP(COMPLEX(0,-2*PI()*80*B229/Nt_load2)))</f>
        <v>-2.86494379492733-6.91658616515191i</v>
      </c>
      <c r="CR229" s="181" t="str">
        <f t="shared" ref="CR229:CR292" ca="1" si="409">IMPRODUCT(O229,IMEXP(COMPLEX(0,-2*PI()*81*B229/Nt_load2)))</f>
        <v>3.0338224490977+6.84419377833607i</v>
      </c>
      <c r="CS229" s="181" t="str">
        <f t="shared" ref="CS229:CS292" ca="1" si="410">IMPRODUCT(O229,IMEXP(COMPLEX(0,-2*PI()*82*B229/Nt_load2)))</f>
        <v>-3.20087364206628-6.76767870510921i</v>
      </c>
      <c r="CT229" s="181" t="str">
        <f t="shared" ref="CT229:CT292" ca="1" si="411">IMPRODUCT(O229,IMEXP(COMPLEX(0,-2*PI()*83*B229/Nt_load2)))</f>
        <v>3.36599674844163+6.68708703529001i</v>
      </c>
      <c r="CU229" s="181" t="str">
        <f t="shared" ref="CU229:CU292" ca="1" si="412">IMPRODUCT(O229,IMEXP(COMPLEX(0,-2*PI()*84*B229/Nt_load2)))</f>
        <v>-3.52909230423806-6.60246731428721i</v>
      </c>
      <c r="CV229" s="181" t="str">
        <f t="shared" ref="CV229:CV292" ca="1" si="413">IMPRODUCT(O229,IMEXP(COMPLEX(0,-2*PI()*85*B229/Nt_load2)))</f>
        <v>3.69006206679204+6.51387051385624i</v>
      </c>
      <c r="CW229" s="181" t="str">
        <f t="shared" ref="CW229:CW292" ca="1" si="414">IMPRODUCT(O229,IMEXP(COMPLEX(0,-2*PI()*86*B229/Nt_load2)))</f>
        <v>-3.84880907393693-6.42135000139723i</v>
      </c>
      <c r="CX229" s="181" t="str">
        <f t="shared" ref="CX229:CX292" ca="1" si="415">IMPRODUCT(O229,IMEXP(COMPLEX(0,-2*PI()*87*B229/Nt_load2)))</f>
        <v>4.00523770241227+6.32496150780688i</v>
      </c>
      <c r="CY229" s="181" t="str">
        <f t="shared" ref="CY229:CY292" ca="1" si="416">IMPRODUCT(O229,IMEXP(COMPLEX(0,-2*PI()*88*B229/Nt_load2)))</f>
        <v>-4.15925372546079-6.22476309390999i</v>
      </c>
      <c r="CZ229" s="181" t="str">
        <f t="shared" ref="CZ229:CZ292" ca="1" si="417">IMPRODUCT(O229,IMEXP(COMPLEX(0,-2*PI()*89*B229/Nt_load2)))</f>
        <v>4.31076436958996+6.12081511548397i</v>
      </c>
      <c r="DA229" s="181" t="str">
        <f t="shared" ref="DA229:DA292" ca="1" si="418">IMPRODUCT(O229,IMEXP(COMPLEX(0,-2*PI()*90*B229/Nt_load2)))</f>
        <v>-4.45967837045273-6.01318018690438i</v>
      </c>
      <c r="DB229" s="181" t="str">
        <f t="shared" ref="DB229:DB292" ca="1" si="419">IMPRODUCT(O229,IMEXP(COMPLEX(0,-2*PI()*91*B229/Nt_load2)))</f>
        <v>4.60590602782292+5.90192314342774i</v>
      </c>
      <c r="DC229" s="181" t="str">
        <f t="shared" ref="DC229:DC292" ca="1" si="420">IMPRODUCT(O229,IMEXP(COMPLEX(0,-2*PI()*92*B229/Nt_load2)))</f>
        <v>-4.74935925962818-5.78711100213633i</v>
      </c>
      <c r="DD229" s="181" t="str">
        <f t="shared" ref="DD229:DD292" ca="1" si="421">IMPRODUCT(O229,IMEXP(COMPLEX(0,-2*PI()*93*B229/Nt_load2)))</f>
        <v>4.8899516550051+5.66881292157152i</v>
      </c>
      <c r="DE229" s="181" t="str">
        <f t="shared" ref="DE229:DE292" ca="1" si="422">IMPRODUCT(O229,IMEXP(COMPLEX(0,-2*PI()*94*B229/Nt_load2)))</f>
        <v>-5.02759852635242-5.54710016007304i</v>
      </c>
      <c r="DF229" s="181" t="str">
        <f t="shared" ref="DF229:DF292" ca="1" si="423">IMPRODUCT(O229,IMEXP(COMPLEX(0,-2*PI()*95*B229/Nt_load2)))</f>
        <v>5.16221696034116+5.42204603285785i</v>
      </c>
      <c r="DG229" s="181" t="str">
        <f t="shared" ref="DG229:DG292" ca="1" si="424">IMPRODUCT(O229,IMEXP(COMPLEX(0,-2*PI()*96*B229/Nt_load2)))</f>
        <v>-5.29372586786101-5.29372586785551i</v>
      </c>
      <c r="DH229" s="181" t="str">
        <f t="shared" ref="DH229:DH292" ca="1" si="425">IMPRODUCT(O229,IMEXP(COMPLEX(0,-2*PI()*97*B229/Nt_load2)))</f>
        <v>5.42204603285793+5.16221696034107i</v>
      </c>
      <c r="DI229" s="181" t="str">
        <f t="shared" ref="DI229:DI292" ca="1" si="426">IMPRODUCT(O229,IMEXP(COMPLEX(0,-2*PI()*98*B229/Nt_load2)))</f>
        <v>-5.54710016007313-5.02759852635232i</v>
      </c>
      <c r="DJ229" s="181" t="str">
        <f t="shared" ref="DJ229:DJ292" ca="1" si="427">IMPRODUCT(O229,IMEXP(COMPLEX(0,-2*PI()*99*B229/Nt_load2)))</f>
        <v>5.66881292157161+4.889951655005i</v>
      </c>
      <c r="DK229" s="181" t="str">
        <f t="shared" ref="DK229:DK292" ca="1" si="428">IMPRODUCT(O229,IMEXP(COMPLEX(0,-2*PI()*100*B229/Nt_load2)))</f>
        <v>-5.78711100213641-4.74935925962809i</v>
      </c>
      <c r="DL229" s="181" t="str">
        <f t="shared" ref="DL229:DL292" ca="1" si="429">IMPRODUCT(O229,IMEXP(COMPLEX(0,-2*PI()*101*B229/Nt_load2)))</f>
        <v>5.90192314342781+4.60590602782281i</v>
      </c>
      <c r="DM229" s="181" t="str">
        <f t="shared" ref="DM229:DM292" ca="1" si="430">IMPRODUCT(O229,IMEXP(COMPLEX(0,-2*PI()*102*B229/Nt_load2)))</f>
        <v>-6.01318018690445-4.45967837045263i</v>
      </c>
      <c r="DN229" s="181" t="str">
        <f t="shared" ref="DN229:DN292" ca="1" si="431">IMPRODUCT(O229,IMEXP(COMPLEX(0,-2*PI()*103*B229/Nt_load2)))</f>
        <v>6.12081511548404+4.31076436958985i</v>
      </c>
      <c r="DO229" s="181" t="str">
        <f t="shared" ref="DO229:DO292" ca="1" si="432">IMPRODUCT(O229,IMEXP(COMPLEX(0,-2*PI()*104*B229/Nt_load2)))</f>
        <v>-6.22476309390983-4.15925372546103i</v>
      </c>
      <c r="DP229" s="181" t="str">
        <f t="shared" ref="DP229:DP292" ca="1" si="433">IMPRODUCT(O229,IMEXP(COMPLEX(0,-2*PI()*105*B229/Nt_load2)))</f>
        <v>6.32496150780695+4.00523770241216i</v>
      </c>
      <c r="DQ229" s="181" t="str">
        <f t="shared" ref="DQ229:DQ292" ca="1" si="434">IMPRODUCT(O229,IMEXP(COMPLEX(0,-2*PI()*106*B229/Nt_load2)))</f>
        <v>-6.42135000139708-3.84880907393718i</v>
      </c>
      <c r="DR229" s="181" t="str">
        <f t="shared" ref="DR229:DR292" ca="1" si="435">IMPRODUCT(O229,IMEXP(COMPLEX(0,-2*PI()*107*B229/Nt_load2)))</f>
        <v>6.51387051385631+3.69006206679193i</v>
      </c>
      <c r="DS229" s="181" t="str">
        <f t="shared" ref="DS229:DS292" ca="1" si="436">IMPRODUCT(O229,IMEXP(COMPLEX(0,-2*PI()*108*B229/Nt_load2)))</f>
        <v>-6.60246731428728-3.52909230423795i</v>
      </c>
      <c r="DT229" s="181" t="str">
        <f t="shared" ref="DT229:DT292" ca="1" si="437">IMPRODUCT(O229,IMEXP(COMPLEX(0,-2*PI()*109*B229/Nt_load2)))</f>
        <v>6.68708703529007+3.36599674844152i</v>
      </c>
      <c r="DU229" s="181" t="str">
        <f t="shared" ref="DU229:DU292" ca="1" si="438">IMPRODUCT(O229,IMEXP(COMPLEX(0,-2*PI()*110*B229/Nt_load2)))</f>
        <v>-6.76767870510927-3.20087364206617i</v>
      </c>
      <c r="DV229" s="181" t="str">
        <f t="shared" ref="DV229:DV292" ca="1" si="439">IMPRODUCT(O229,IMEXP(COMPLEX(0,-2*PI()*111*B229/Nt_load2)))</f>
        <v>6.84419377833613+3.03382244909759i</v>
      </c>
      <c r="DW229" s="181" t="str">
        <f t="shared" ref="DW229:DW292" ca="1" si="440">IMPRODUCT(O229,IMEXP(COMPLEX(0,-2*PI()*112*B229/Nt_load2)))</f>
        <v>-6.91658616515196-2.86494379492721i</v>
      </c>
      <c r="DX229" s="181" t="str">
        <f t="shared" ref="DX229:DX292" ca="1" si="441">IMPRODUCT(O229,IMEXP(COMPLEX(0,-2*PI()*113*B229/Nt_load2)))</f>
        <v>6.98481225908955+2.6943394057423i</v>
      </c>
      <c r="DY229" s="181" t="str">
        <f t="shared" ref="DY229:DY292" ca="1" si="442">IMPRODUCT(O229,IMEXP(COMPLEX(0,-2*PI()*114*B229/Nt_load2)))</f>
        <v>-7.04883096330135-2.52211204724681i</v>
      </c>
      <c r="DZ229" s="181" t="str">
        <f t="shared" ref="DZ229:DZ292" ca="1" si="443">IMPRODUCT(O229,IMEXP(COMPLEX(0,-2*PI()*115*B229/Nt_load2)))</f>
        <v>7.10860371531348+2.3483654627623i</v>
      </c>
      <c r="EA229" s="181" t="str">
        <f t="shared" ref="EA229:EA292" ca="1" si="444">IMPRODUCT(O229,IMEXP(COMPLEX(0,-2*PI()*116*B229/Nt_load2)))</f>
        <v>-7.16409451025543-2.17320431073365i</v>
      </c>
      <c r="EB229" s="181" t="str">
        <f t="shared" ref="EB229:EB292" ca="1" si="445">IMPRODUCT(O229,IMEXP(COMPLEX(0,-2*PI()*117*B229/Nt_load2)))</f>
        <v>7.21526992254702+1.99673410168997i</v>
      </c>
      <c r="EC229" s="181" t="str">
        <f t="shared" ref="EC229:EC292" ca="1" si="446">IMPRODUCT(O229,IMEXP(COMPLEX(0,-2*PI()*118*B229/Nt_load2)))</f>
        <v>-7.26209912603369-1.81906113468571i</v>
      </c>
      <c r="ED229" s="181" t="str">
        <f t="shared" ref="ED229:ED292" ca="1" si="447">IMPRODUCT(O229,IMEXP(COMPLEX(0,-2*PI()*119*B229/Nt_load2)))</f>
        <v>7.3045539125541+1.6402924332734i</v>
      </c>
      <c r="EE229" s="181" t="str">
        <f t="shared" ref="EE229:EE292" ca="1" si="448">IMPRODUCT(O229,IMEXP(COMPLEX(0,-2*PI()*120*B229/Nt_load2)))</f>
        <v>-7.34260870893253-1.46053568103336i</v>
      </c>
      <c r="EF229" s="181" t="str">
        <f t="shared" ref="EF229:EF292" ca="1" si="449">IMPRODUCT(O229,IMEXP(COMPLEX(0,-2*PI()*121*B229/Nt_load2)))</f>
        <v>7.3762405923825+1.27989915671201i</v>
      </c>
      <c r="EG229" s="181" t="str">
        <f t="shared" ref="EG229:EG292" ca="1" si="450">IMPRODUCT(O229,IMEXP(COMPLEX(0,-2*PI()*122*B229/Nt_load2)))</f>
        <v>-7.40542930431493-1.09849166899758i</v>
      </c>
      <c r="EH229" s="181" t="str">
        <f t="shared" ref="EH229:EH292" ca="1" si="451">IMPRODUCT(O229,IMEXP(COMPLEX(0,-2*PI()*123*B229/Nt_load2)))</f>
        <v>7.43015726254133+0.916422490976564i</v>
      </c>
      <c r="EI229" s="181" t="str">
        <f t="shared" ref="EI229:EI292" ca="1" si="452">IMPRODUCT(O229,IMEXP(COMPLEX(0,-2*PI()*124*B229/Nt_load2)))</f>
        <v>-7.45040957186348-0.733801294321856i</v>
      </c>
      <c r="EJ229" s="181" t="str">
        <f t="shared" ref="EJ229:EJ292" ca="1" si="453">IMPRODUCT(O229,IMEXP(COMPLEX(0,-2*PI()*125*B229/Nt_load2)))</f>
        <v>7.46617403304918+0.550738083198866i</v>
      </c>
      <c r="EK229" s="181" t="str">
        <f t="shared" ref="EK229:EK292" ca="1" si="454">IMPRODUCT(O229,IMEXP(COMPLEX(0,-2*PI()*126*B229/Nt_load2)))</f>
        <v>-7.47744115017562-0.367343128047555i</v>
      </c>
      <c r="EL229" s="181" t="str">
        <f t="shared" ref="EL229:EL292" ca="1" si="455">IMPRODUCT(O229,IMEXP(COMPLEX(0,-2*PI()*127*B229/Nt_load2)))</f>
        <v>7.48420413635269+0.183726899132176i</v>
      </c>
      <c r="EM229" s="181" t="str">
        <f t="shared" ref="EM229:EM292" ca="1" si="456">IMPRODUCT(O229,IMEXP(COMPLEX(0,-2*PI()*128*B229/Nt_load2)))</f>
        <v>-7.48645891781043-2.32584199181921E-12i</v>
      </c>
      <c r="EN229" s="181"/>
      <c r="EO229" s="181"/>
      <c r="EP229" s="181"/>
    </row>
    <row r="230" spans="1:146" ht="16" thickBot="1">
      <c r="A230" s="215">
        <f t="shared" si="323"/>
        <v>2.5390625000000018E-3</v>
      </c>
      <c r="B230" s="214">
        <v>130</v>
      </c>
      <c r="C230" s="188">
        <f t="shared" si="324"/>
        <v>26000</v>
      </c>
      <c r="D230" s="187">
        <f t="shared" ref="D230:D237" si="457">2*PI()*C230</f>
        <v>163362.81798666925</v>
      </c>
      <c r="E230" s="187" t="str">
        <f t="shared" ref="E230:E237" si="458">COMPLEX(0,D230)</f>
        <v>163362.817986669i</v>
      </c>
      <c r="F230" s="187" t="e">
        <f t="shared" si="325"/>
        <v>#REF!</v>
      </c>
      <c r="G230" s="187" t="str">
        <f t="shared" si="326"/>
        <v>-3.36365710242147+2.68467103579114i</v>
      </c>
      <c r="H230" s="187" t="e">
        <f t="shared" si="322"/>
        <v>#REF!</v>
      </c>
      <c r="I230" s="187" t="e">
        <f t="shared" ref="I230:I237" si="459">IMDIV(IMPRODUCT(-1,H230),IMSUM(1,IMPRODUCT(F230,G230,-1)))</f>
        <v>#REF!</v>
      </c>
      <c r="J230" s="213" t="str">
        <f ca="1">IMPRODUCT(1/N_FFT2,EE100)</f>
        <v>0.0381658345092908-0.0000335592856480745i</v>
      </c>
      <c r="K230" s="212" t="e">
        <f t="shared" ref="K230:K237" si="460">IMPRODUCT(I230,J230)</f>
        <v>#REF!</v>
      </c>
      <c r="N230" s="204">
        <f t="shared" ca="1" si="327"/>
        <v>22.486429555949162</v>
      </c>
      <c r="O230" s="181">
        <f t="shared" ca="1" si="328"/>
        <v>7.4864295559491625</v>
      </c>
      <c r="P230" s="181" t="str">
        <f t="shared" ca="1" si="329"/>
        <v>-7.47741182368213+0.367341687326442i</v>
      </c>
      <c r="Q230" s="181" t="str">
        <f t="shared" ca="1" si="330"/>
        <v>7.45038035138792-0.733798416352855i</v>
      </c>
      <c r="R230" s="181" t="str">
        <f t="shared" ca="1" si="331"/>
        <v>-7.40540026025098+1.09848736072106i</v>
      </c>
      <c r="S230" s="181" t="str">
        <f t="shared" ca="1" si="332"/>
        <v>7.34257991125068-1.46052995282093i</v>
      </c>
      <c r="T230" s="181" t="str">
        <f t="shared" ca="1" si="333"/>
        <v>-7.26207064410999+1.81905400033786i</v>
      </c>
      <c r="U230" s="181" t="str">
        <f t="shared" ca="1" si="334"/>
        <v>7.16406641270552-2.17319578743696i</v>
      </c>
      <c r="V230" s="181" t="str">
        <f t="shared" ca="1" si="335"/>
        <v>-7.04880331781478+2.52210215553464i</v>
      </c>
      <c r="W230" s="181" t="str">
        <f t="shared" ca="1" si="336"/>
        <v>6.9165590383289-2.86493255863028i</v>
      </c>
      <c r="X230" s="181" t="str">
        <f t="shared" ca="1" si="337"/>
        <v>-6.76765216230095+3.20086108825304i</v>
      </c>
      <c r="Y230" s="181" t="str">
        <f t="shared" ca="1" si="338"/>
        <v>6.60244141943771-3.52907846315189i</v>
      </c>
      <c r="Z230" s="181" t="str">
        <f t="shared" ca="1" si="339"/>
        <v>-6.42132481688911+3.8487939789229i</v>
      </c>
      <c r="AA230" s="181" t="str">
        <f t="shared" ca="1" si="340"/>
        <v>6.22473868041538-4.15923741288349i</v>
      </c>
      <c r="AB230" s="181" t="str">
        <f t="shared" ca="1" si="341"/>
        <v>-6.01315660323783+4.45966087961029i</v>
      </c>
      <c r="AC230" s="181" t="str">
        <f t="shared" ca="1" si="342"/>
        <v>5.78708830511232-4.74934063265853i</v>
      </c>
      <c r="AD230" s="181" t="str">
        <f t="shared" ca="1" si="343"/>
        <v>-5.54707840437119+5.02757880812901i</v>
      </c>
      <c r="AE230" s="181" t="str">
        <f t="shared" ca="1" si="344"/>
        <v>5.29370510588726-5.29370510588683i</v>
      </c>
      <c r="AF230" s="181" t="str">
        <f t="shared" ca="1" si="345"/>
        <v>-5.02757880812891+5.54707840437128i</v>
      </c>
      <c r="AG230" s="181" t="str">
        <f t="shared" ca="1" si="346"/>
        <v>4.74934063265842-5.78708830511241i</v>
      </c>
      <c r="AH230" s="181" t="str">
        <f t="shared" ca="1" si="347"/>
        <v>-4.45966087961077+6.01315660323747i</v>
      </c>
      <c r="AI230" s="181" t="str">
        <f t="shared" ca="1" si="348"/>
        <v>4.15923741288337-6.22473868041546i</v>
      </c>
      <c r="AJ230" s="181" t="str">
        <f t="shared" ca="1" si="349"/>
        <v>-3.84879397892273+6.42132481688921i</v>
      </c>
      <c r="AK230" s="181" t="str">
        <f t="shared" ca="1" si="350"/>
        <v>3.52907846315239-6.60244141943744i</v>
      </c>
      <c r="AL230" s="181" t="str">
        <f t="shared" ca="1" si="351"/>
        <v>-3.20086108825289+6.76765216230102i</v>
      </c>
      <c r="AM230" s="181" t="str">
        <f t="shared" ca="1" si="352"/>
        <v>2.86493255863013-6.91655903832897i</v>
      </c>
      <c r="AN230" s="181" t="str">
        <f t="shared" ca="1" si="353"/>
        <v>-2.52210215553519+7.04880331781459i</v>
      </c>
      <c r="AO230" s="181" t="str">
        <f t="shared" ca="1" si="354"/>
        <v>2.1731957874368-7.16406641270558i</v>
      </c>
      <c r="AP230" s="181" t="str">
        <f t="shared" ca="1" si="355"/>
        <v>-1.81905400033771+7.26207064411002i</v>
      </c>
      <c r="AQ230" s="181" t="str">
        <f t="shared" ca="1" si="356"/>
        <v>1.4605299528215-7.34257991125057i</v>
      </c>
      <c r="AR230" s="181" t="str">
        <f t="shared" ca="1" si="357"/>
        <v>1.4605299528215-7.34257991125057i</v>
      </c>
      <c r="AS230" s="181" t="str">
        <f t="shared" ca="1" si="358"/>
        <v>0.73379841635293-7.45038035138792i</v>
      </c>
      <c r="AT230" s="181" t="str">
        <f t="shared" ca="1" si="359"/>
        <v>-0.367341687326817+7.47741182368211i</v>
      </c>
      <c r="AU230" s="181" t="str">
        <f t="shared" ca="1" si="360"/>
        <v>2.09107515735816E-12-7.48642955594916i</v>
      </c>
      <c r="AV230" s="181" t="str">
        <f t="shared" ca="1" si="361"/>
        <v>0.367341687323383+7.47741182368228i</v>
      </c>
      <c r="AW230" s="181" t="str">
        <f t="shared" ca="1" si="362"/>
        <v>-0.73379841635618-7.45038035138759i</v>
      </c>
      <c r="AX230" s="181" t="str">
        <f t="shared" ca="1" si="363"/>
        <v>1.09848736072339+7.40540026025063i</v>
      </c>
      <c r="AY230" s="181" t="str">
        <f t="shared" ca="1" si="364"/>
        <v>-1.46052995282251-7.34257991125037i</v>
      </c>
      <c r="AZ230" s="181" t="str">
        <f t="shared" ca="1" si="365"/>
        <v>1.81905400033798+7.26207064410995i</v>
      </c>
      <c r="BA230" s="181" t="str">
        <f t="shared" ca="1" si="366"/>
        <v>-2.17319578743635-7.16406641270571i</v>
      </c>
      <c r="BB230" s="181" t="str">
        <f t="shared" ca="1" si="367"/>
        <v>2.52210215553335+7.04880331781525i</v>
      </c>
      <c r="BC230" s="181" t="str">
        <f t="shared" ca="1" si="368"/>
        <v>-2.86493255862764-6.91655903833i</v>
      </c>
      <c r="BD230" s="181" t="str">
        <f t="shared" ca="1" si="369"/>
        <v>3.20086108824978+6.76765216230249i</v>
      </c>
      <c r="BE230" s="181" t="str">
        <f t="shared" ca="1" si="370"/>
        <v>-3.52907846315471-6.60244141943621i</v>
      </c>
      <c r="BF230" s="181" t="str">
        <f t="shared" ca="1" si="371"/>
        <v>3.84879397892426+6.4213248168883i</v>
      </c>
      <c r="BG230" s="181" t="str">
        <f t="shared" ca="1" si="372"/>
        <v>-4.15923741288428-6.22473868041485i</v>
      </c>
      <c r="BH230" s="181" t="str">
        <f t="shared" ca="1" si="373"/>
        <v>4.45966087961036+6.01315660323778i</v>
      </c>
      <c r="BI230" s="181" t="str">
        <f t="shared" ca="1" si="374"/>
        <v>-4.74934063265754-5.78708830511315i</v>
      </c>
      <c r="BJ230" s="181" t="str">
        <f t="shared" ca="1" si="375"/>
        <v>5.02757880812743+5.54707840437263i</v>
      </c>
      <c r="BK230" s="181" t="str">
        <f t="shared" ca="1" si="376"/>
        <v>-5.29370510588486-5.29370510588923i</v>
      </c>
      <c r="BL230" s="181" t="str">
        <f t="shared" ca="1" si="377"/>
        <v>5.54707840437334+5.02757880812663i</v>
      </c>
      <c r="BM230" s="181" t="str">
        <f t="shared" ca="1" si="378"/>
        <v>-5.78708830511395-4.74934063265654i</v>
      </c>
      <c r="BN230" s="181" t="str">
        <f t="shared" ca="1" si="379"/>
        <v>6.01315660323842+4.4596608796095i</v>
      </c>
      <c r="BO230" s="181" t="str">
        <f t="shared" ca="1" si="380"/>
        <v>-6.22473868041557-4.15923741288321i</v>
      </c>
      <c r="BP230" s="181" t="str">
        <f t="shared" ca="1" si="381"/>
        <v>6.42132481688885+3.84879397892335i</v>
      </c>
      <c r="BQ230" s="181" t="str">
        <f t="shared" ca="1" si="382"/>
        <v>-6.60244141943681-3.52907846315358i</v>
      </c>
      <c r="BR230" s="181" t="str">
        <f t="shared" ca="1" si="383"/>
        <v>6.76765216229977+3.20086108825555i</v>
      </c>
      <c r="BS230" s="181" t="str">
        <f t="shared" ca="1" si="384"/>
        <v>-6.9165590383276-2.86493255863344i</v>
      </c>
      <c r="BT230" s="181" t="str">
        <f t="shared" ca="1" si="385"/>
        <v>7.04880331781561+2.52210215553234i</v>
      </c>
      <c r="BU230" s="181" t="str">
        <f t="shared" ca="1" si="386"/>
        <v>-7.16406641270605-2.17319578743523i</v>
      </c>
      <c r="BV230" s="181" t="str">
        <f t="shared" ca="1" si="387"/>
        <v>7.26207064411021+1.81905400033695i</v>
      </c>
      <c r="BW230" s="181" t="str">
        <f t="shared" ca="1" si="388"/>
        <v>-7.3425799112506-1.46052995282136i</v>
      </c>
      <c r="BX230" s="181" t="str">
        <f t="shared" ca="1" si="389"/>
        <v>7.40540026025079+1.09848736072234i</v>
      </c>
      <c r="BY230" s="181" t="str">
        <f t="shared" ca="1" si="390"/>
        <v>-7.45038035138771-0.733798416355012i</v>
      </c>
      <c r="BZ230" s="181" t="str">
        <f t="shared" ca="1" si="391"/>
        <v>7.47741182368197+0.367341687329755i</v>
      </c>
      <c r="CA230" s="181" t="str">
        <f t="shared" ca="1" si="392"/>
        <v>-7.48642955594916+3.26504907814684E-12i</v>
      </c>
      <c r="CB230" s="181" t="str">
        <f t="shared" ca="1" si="393"/>
        <v>7.47741182368201-0.367341687328839i</v>
      </c>
      <c r="CC230" s="181" t="str">
        <f t="shared" ca="1" si="394"/>
        <v>-7.4503803513878+0.733798416354099i</v>
      </c>
      <c r="CD230" s="181" t="str">
        <f t="shared" ca="1" si="395"/>
        <v>7.40540026025093-1.09848736072143i</v>
      </c>
      <c r="CE230" s="181" t="str">
        <f t="shared" ca="1" si="396"/>
        <v>-7.34257991125078+1.46052995282046i</v>
      </c>
      <c r="CF230" s="181" t="str">
        <f t="shared" ca="1" si="397"/>
        <v>7.26207064411044-1.81905400033606i</v>
      </c>
      <c r="CG230" s="181" t="str">
        <f t="shared" ca="1" si="398"/>
        <v>-7.16406641270632+2.17319578743436i</v>
      </c>
      <c r="CH230" s="181" t="str">
        <f t="shared" ca="1" si="399"/>
        <v>7.04880331781591-2.52210215553148i</v>
      </c>
      <c r="CI230" s="181" t="str">
        <f t="shared" ca="1" si="400"/>
        <v>-6.91655903832795+2.86493255863259i</v>
      </c>
      <c r="CJ230" s="181" t="str">
        <f t="shared" ca="1" si="401"/>
        <v>6.76765216230016-3.20086108825472i</v>
      </c>
      <c r="CK230" s="181" t="str">
        <f t="shared" ca="1" si="402"/>
        <v>-6.60244141943724+3.52907846315277i</v>
      </c>
      <c r="CL230" s="181" t="str">
        <f t="shared" ca="1" si="403"/>
        <v>6.42132481688932-3.84879397892255i</v>
      </c>
      <c r="CM230" s="181" t="str">
        <f t="shared" ca="1" si="404"/>
        <v>-6.22473868041608+4.15923741288245i</v>
      </c>
      <c r="CN230" s="181" t="str">
        <f t="shared" ca="1" si="405"/>
        <v>6.01315660323896-4.45966087960877i</v>
      </c>
      <c r="CO230" s="181" t="str">
        <f t="shared" ca="1" si="406"/>
        <v>-5.78708830511454+4.74934063265584i</v>
      </c>
      <c r="CP230" s="181" t="str">
        <f t="shared" ca="1" si="407"/>
        <v>5.54707840436896-5.02757880813147i</v>
      </c>
      <c r="CQ230" s="181" t="str">
        <f t="shared" ca="1" si="408"/>
        <v>-5.29370510588551+5.29370510588858i</v>
      </c>
      <c r="CR230" s="181" t="str">
        <f t="shared" ca="1" si="409"/>
        <v>5.02757880812826-5.54707840437187i</v>
      </c>
      <c r="CS230" s="181" t="str">
        <f t="shared" ca="1" si="410"/>
        <v>-4.74934063265808+5.78708830511269i</v>
      </c>
      <c r="CT230" s="181" t="str">
        <f t="shared" ca="1" si="411"/>
        <v>4.45966087961109-6.01315660323723i</v>
      </c>
      <c r="CU230" s="181" t="str">
        <f t="shared" ca="1" si="412"/>
        <v>-4.15923741288504+6.22473868041435i</v>
      </c>
      <c r="CV230" s="181" t="str">
        <f t="shared" ca="1" si="413"/>
        <v>3.84879397892522-6.42132481688772i</v>
      </c>
      <c r="CW230" s="181" t="str">
        <f t="shared" ca="1" si="414"/>
        <v>-3.52907846315533+6.60244141943587i</v>
      </c>
      <c r="CX230" s="181" t="str">
        <f t="shared" ca="1" si="415"/>
        <v>3.2008610882508-6.76765216230201i</v>
      </c>
      <c r="CY230" s="181" t="str">
        <f t="shared" ca="1" si="416"/>
        <v>-2.86493255862839+6.91655903832969i</v>
      </c>
      <c r="CZ230" s="181" t="str">
        <f t="shared" ca="1" si="417"/>
        <v>2.52210215553421-7.04880331781493i</v>
      </c>
      <c r="DA230" s="181" t="str">
        <f t="shared" ca="1" si="418"/>
        <v>-2.17319578743733+7.16406641270541i</v>
      </c>
      <c r="DB230" s="181" t="str">
        <f t="shared" ca="1" si="419"/>
        <v>1.81905400033909-7.26207064410968i</v>
      </c>
      <c r="DC230" s="181" t="str">
        <f t="shared" ca="1" si="420"/>
        <v>-1.46052995282331+7.34257991125021i</v>
      </c>
      <c r="DD230" s="181" t="str">
        <f t="shared" ca="1" si="421"/>
        <v>1.0984873607243-7.4054002602505i</v>
      </c>
      <c r="DE230" s="181" t="str">
        <f t="shared" ca="1" si="422"/>
        <v>-0.733798416349575+7.45038035138825i</v>
      </c>
      <c r="DF230" s="181" t="str">
        <f t="shared" ca="1" si="423"/>
        <v>0.367341687324299-7.47741182368224i</v>
      </c>
      <c r="DG230" s="181" t="str">
        <f t="shared" ca="1" si="424"/>
        <v>1.0675853580335E-12+7.48642955594916i</v>
      </c>
      <c r="DH230" s="181" t="str">
        <f t="shared" ca="1" si="425"/>
        <v>-0.367341687326857-7.47741182368211i</v>
      </c>
      <c r="DI230" s="181" t="str">
        <f t="shared" ca="1" si="426"/>
        <v>0.733798416352124+7.45038035138799i</v>
      </c>
      <c r="DJ230" s="181" t="str">
        <f t="shared" ca="1" si="427"/>
        <v>-1.09848736071926-7.40540026025125i</v>
      </c>
      <c r="DK230" s="181" t="str">
        <f t="shared" ca="1" si="428"/>
        <v>1.46052995281831+7.3425799112512i</v>
      </c>
      <c r="DL230" s="181" t="str">
        <f t="shared" ca="1" si="429"/>
        <v>-1.81905400033414-7.26207064411092i</v>
      </c>
      <c r="DM230" s="181" t="str">
        <f t="shared" ca="1" si="430"/>
        <v>2.17319578743938+7.16406641270479i</v>
      </c>
      <c r="DN230" s="181" t="str">
        <f t="shared" ca="1" si="431"/>
        <v>-2.52210215553663-7.04880331781407i</v>
      </c>
      <c r="DO230" s="181" t="str">
        <f t="shared" ca="1" si="432"/>
        <v>2.86493255863076+6.91655903832871i</v>
      </c>
      <c r="DP230" s="181" t="str">
        <f t="shared" ca="1" si="433"/>
        <v>-3.20086108825273-6.7676521623011i</v>
      </c>
      <c r="DQ230" s="181" t="str">
        <f t="shared" ca="1" si="434"/>
        <v>3.52907846315083+6.60244141943828i</v>
      </c>
      <c r="DR230" s="181" t="str">
        <f t="shared" ca="1" si="435"/>
        <v>-3.84879397892085-6.42132481689034i</v>
      </c>
      <c r="DS230" s="181" t="str">
        <f t="shared" ca="1" si="436"/>
        <v>4.15923741288079+6.22473868041718i</v>
      </c>
      <c r="DT230" s="181" t="str">
        <f t="shared" ca="1" si="437"/>
        <v>-4.45966087961315-6.01315660323571i</v>
      </c>
      <c r="DU230" s="181" t="str">
        <f t="shared" ca="1" si="438"/>
        <v>4.74934063266006+5.78708830511107i</v>
      </c>
      <c r="DV230" s="181" t="str">
        <f t="shared" ca="1" si="439"/>
        <v>-5.02757880812985-5.54707840437044i</v>
      </c>
      <c r="DW230" s="181" t="str">
        <f t="shared" ca="1" si="440"/>
        <v>5.29370510588703+5.29370510588707i</v>
      </c>
      <c r="DX230" s="181" t="str">
        <f t="shared" ca="1" si="441"/>
        <v>-5.54707840437068-5.02757880812958i</v>
      </c>
      <c r="DY230" s="181" t="str">
        <f t="shared" ca="1" si="442"/>
        <v>5.7870883051113+4.74934063265978i</v>
      </c>
      <c r="DZ230" s="181" t="str">
        <f t="shared" ca="1" si="443"/>
        <v>-6.01315660323592-4.45966087961286i</v>
      </c>
      <c r="EA230" s="181" t="str">
        <f t="shared" ca="1" si="444"/>
        <v>6.22473868041313+4.15923741288687i</v>
      </c>
      <c r="EB230" s="181" t="str">
        <f t="shared" ca="1" si="445"/>
        <v>-6.42132481689052-3.84879397892054i</v>
      </c>
      <c r="EC230" s="181" t="str">
        <f t="shared" ca="1" si="446"/>
        <v>6.60244141943825+3.52907846315089i</v>
      </c>
      <c r="ED230" s="181" t="str">
        <f t="shared" ca="1" si="447"/>
        <v>-6.76765216230126-3.2008610882524i</v>
      </c>
      <c r="EE230" s="181" t="str">
        <f t="shared" ca="1" si="448"/>
        <v>6.91655903832885+2.86493255863042i</v>
      </c>
      <c r="EF230" s="181" t="str">
        <f t="shared" ca="1" si="449"/>
        <v>-7.04880331781419-2.52210215553628i</v>
      </c>
      <c r="EG230" s="181" t="str">
        <f t="shared" ca="1" si="450"/>
        <v>7.16406641270478+2.17319578743944i</v>
      </c>
      <c r="EH230" s="181" t="str">
        <f t="shared" ca="1" si="451"/>
        <v>-7.26207064410925-1.8190540003408i</v>
      </c>
      <c r="EI230" s="181" t="str">
        <f t="shared" ca="1" si="452"/>
        <v>7.34257991125127+1.46052995281795i</v>
      </c>
      <c r="EJ230" s="181" t="str">
        <f t="shared" ca="1" si="453"/>
        <v>-7.4054002602513-1.0984873607189i</v>
      </c>
      <c r="EK230" s="181" t="str">
        <f t="shared" ca="1" si="454"/>
        <v>7.45038035138803+0.733798416351763i</v>
      </c>
      <c r="EL230" s="181" t="str">
        <f t="shared" ca="1" si="455"/>
        <v>-7.47741182368213-0.367341687326494i</v>
      </c>
      <c r="EM230" s="181" t="str">
        <f t="shared" ca="1" si="456"/>
        <v>7.48642955594916+7.04324111059091E-13i</v>
      </c>
      <c r="EN230" s="181"/>
      <c r="EO230" s="181"/>
      <c r="EP230" s="181"/>
    </row>
    <row r="231" spans="1:146" ht="16" thickBot="1">
      <c r="A231" s="215">
        <f t="shared" si="323"/>
        <v>2.5585937500000018E-3</v>
      </c>
      <c r="B231" s="214">
        <v>131</v>
      </c>
      <c r="C231" s="188">
        <f t="shared" si="324"/>
        <v>26200</v>
      </c>
      <c r="D231" s="187">
        <f t="shared" si="457"/>
        <v>164619.45504810516</v>
      </c>
      <c r="E231" s="187" t="str">
        <f t="shared" si="458"/>
        <v>164619.455048105i</v>
      </c>
      <c r="F231" s="187" t="e">
        <f t="shared" si="325"/>
        <v>#REF!</v>
      </c>
      <c r="G231" s="187" t="str">
        <f t="shared" si="326"/>
        <v>-3.33719532010561+2.69215400298947i</v>
      </c>
      <c r="H231" s="187" t="e">
        <f t="shared" si="322"/>
        <v>#REF!</v>
      </c>
      <c r="I231" s="187" t="e">
        <f t="shared" si="459"/>
        <v>#REF!</v>
      </c>
      <c r="J231" s="213" t="str">
        <f ca="1">IMPRODUCT(1/N_FFT2,EF100)</f>
        <v>0.0250782014223286-0.00446176672620082i</v>
      </c>
      <c r="K231" s="212" t="e">
        <f t="shared" si="460"/>
        <v>#REF!</v>
      </c>
      <c r="N231" s="204">
        <f t="shared" ca="1" si="327"/>
        <v>22.486389290243935</v>
      </c>
      <c r="O231" s="181">
        <f t="shared" ca="1" si="328"/>
        <v>7.4863892902439355</v>
      </c>
      <c r="P231" s="181" t="str">
        <f t="shared" ca="1" si="329"/>
        <v>-7.46610459414184+0.55073296107399i</v>
      </c>
      <c r="Q231" s="181" t="str">
        <f t="shared" ca="1" si="330"/>
        <v>7.40536043036121-1.09848145251505i</v>
      </c>
      <c r="R231" s="181" t="str">
        <f t="shared" ca="1" si="331"/>
        <v>-7.30448597678864+1.64027717778954i</v>
      </c>
      <c r="S231" s="181" t="str">
        <f t="shared" ca="1" si="332"/>
        <v>7.16402788082808-2.17318409891961i</v>
      </c>
      <c r="T231" s="181" t="str">
        <f t="shared" ca="1" si="333"/>
        <v>-6.98474729707116+2.69431434712736i</v>
      </c>
      <c r="U231" s="181" t="str">
        <f t="shared" ca="1" si="334"/>
        <v>6.76761576253461-3.20084387244554i</v>
      </c>
      <c r="V231" s="181" t="str">
        <f t="shared" ca="1" si="335"/>
        <v>-6.51380993181693+3.69002774748946i</v>
      </c>
      <c r="W231" s="181" t="str">
        <f t="shared" ca="1" si="336"/>
        <v>6.22470520070519-4.15921504245608i</v>
      </c>
      <c r="X231" s="181" t="str">
        <f t="shared" ca="1" si="337"/>
        <v>-5.90186825278605+4.60586319074234i</v>
      </c>
      <c r="Y231" s="181" t="str">
        <f t="shared" ca="1" si="338"/>
        <v>5.54704856945174-5.02755176733392i</v>
      </c>
      <c r="Z231" s="181" t="str">
        <f t="shared" ca="1" si="339"/>
        <v>-5.1621689493088+5.42199560529803i</v>
      </c>
      <c r="AA231" s="181" t="str">
        <f t="shared" ca="1" si="340"/>
        <v>4.74931508836569-5.78705717930116i</v>
      </c>
      <c r="AB231" s="181" t="str">
        <f t="shared" ca="1" si="341"/>
        <v>-4.31072427746501+6.1207581890443i</v>
      </c>
      <c r="AC231" s="181" t="str">
        <f t="shared" ca="1" si="342"/>
        <v>3.84877327821288-6.42129027984202i</v>
      </c>
      <c r="AD231" s="181" t="str">
        <f t="shared" ca="1" si="343"/>
        <v>-3.36596544309832+6.68702484225586i</v>
      </c>
      <c r="AE231" s="181" t="str">
        <f t="shared" ca="1" si="344"/>
        <v>2.86491714961154-6.91652183766818i</v>
      </c>
      <c r="AF231" s="181" t="str">
        <f t="shared" ca="1" si="345"/>
        <v>-2.3483436218671+7.1085376019766i</v>
      </c>
      <c r="AG231" s="181" t="str">
        <f t="shared" ca="1" si="346"/>
        <v>1.81904421656912-7.26203158511759i</v>
      </c>
      <c r="AH231" s="181" t="str">
        <f t="shared" ca="1" si="347"/>
        <v>-1.27988725305484+7.37617198989739i</v>
      </c>
      <c r="AI231" s="181" t="str">
        <f t="shared" ca="1" si="348"/>
        <v>0.733794469623377-7.45034027957309i</v>
      </c>
      <c r="AJ231" s="181" t="str">
        <f t="shared" ca="1" si="349"/>
        <v>-0.183725190383199+7.48413452975678i</v>
      </c>
      <c r="AK231" s="181" t="str">
        <f t="shared" ca="1" si="350"/>
        <v>-0.367339711582097-7.47737160647871i</v>
      </c>
      <c r="AL231" s="181" t="str">
        <f t="shared" ca="1" si="351"/>
        <v>0.916413967822947+7.43008815860607i</v>
      </c>
      <c r="AM231" s="181" t="str">
        <f t="shared" ca="1" si="352"/>
        <v>-1.46052209737177-7.34254041923964i</v>
      </c>
      <c r="AN231" s="181" t="str">
        <f t="shared" ca="1" si="353"/>
        <v>1.99671553113147+7.21520281716442i</v>
      </c>
      <c r="AO231" s="181" t="str">
        <f t="shared" ca="1" si="354"/>
        <v>-2.52208859042731-7.04876540587892i</v>
      </c>
      <c r="AP231" s="181" t="str">
        <f t="shared" ca="1" si="355"/>
        <v>3.03379423313126+6.84413012413547i</v>
      </c>
      <c r="AQ231" s="181" t="str">
        <f t="shared" ca="1" si="356"/>
        <v>-3.52905948202999-6.60240590825597i</v>
      </c>
      <c r="AR231" s="181" t="str">
        <f t="shared" ca="1" si="357"/>
        <v>-3.52905948202999-6.60240590825597i</v>
      </c>
      <c r="AS231" s="181" t="str">
        <f t="shared" ca="1" si="358"/>
        <v>-4.45963689335779-6.01312426152006i</v>
      </c>
      <c r="AT231" s="181" t="str">
        <f t="shared" ca="1" si="359"/>
        <v>4.88990617616721+5.66876019896423i</v>
      </c>
      <c r="AU231" s="181" t="str">
        <f t="shared" ca="1" si="360"/>
        <v>-5.29367663373527-5.29367663373239i</v>
      </c>
      <c r="AV231" s="181" t="str">
        <f t="shared" ca="1" si="361"/>
        <v>5.66876019896396+4.8899061761675i</v>
      </c>
      <c r="AW231" s="181" t="str">
        <f t="shared" ca="1" si="362"/>
        <v>-6.01312426151849-4.4596368933599i</v>
      </c>
      <c r="AX231" s="181" t="str">
        <f t="shared" ca="1" si="363"/>
        <v>6.32490268271126+4.00520045182647i</v>
      </c>
      <c r="AY231" s="181" t="str">
        <f t="shared" ca="1" si="364"/>
        <v>-6.60240590825613-3.52905948202969i</v>
      </c>
      <c r="AZ231" s="181" t="str">
        <f t="shared" ca="1" si="365"/>
        <v>6.84413012413466+3.03379423313308i</v>
      </c>
      <c r="BA231" s="181" t="str">
        <f t="shared" ca="1" si="366"/>
        <v>-7.04876540588004-2.52208859042418i</v>
      </c>
      <c r="BB231" s="181" t="str">
        <f t="shared" ca="1" si="367"/>
        <v>7.21520281716469+1.99671553113052i</v>
      </c>
      <c r="BC231" s="181" t="str">
        <f t="shared" ca="1" si="368"/>
        <v>-7.34254041923942-1.46052209737288i</v>
      </c>
      <c r="BD231" s="181" t="str">
        <f t="shared" ca="1" si="369"/>
        <v>7.43008815860566+0.916413967826293i</v>
      </c>
      <c r="BE231" s="181" t="str">
        <f t="shared" ca="1" si="370"/>
        <v>-7.47737160647879-0.367339711580151i</v>
      </c>
      <c r="BF231" s="181" t="str">
        <f t="shared" ca="1" si="371"/>
        <v>7.48413452975679-0.183725190382913i</v>
      </c>
      <c r="BG231" s="181" t="str">
        <f t="shared" ca="1" si="372"/>
        <v>-7.45034027957336+0.733794469620657i</v>
      </c>
      <c r="BH231" s="181" t="str">
        <f t="shared" ca="1" si="373"/>
        <v>7.37617198989694-1.27988725305745i</v>
      </c>
      <c r="BI231" s="181" t="str">
        <f t="shared" ca="1" si="374"/>
        <v>-7.26203158511753+1.81904421656936i</v>
      </c>
      <c r="BJ231" s="181" t="str">
        <f t="shared" ca="1" si="375"/>
        <v>7.10853760197722-2.34834362186521i</v>
      </c>
      <c r="BK231" s="181" t="str">
        <f t="shared" ca="1" si="376"/>
        <v>-6.91652183766694+2.86491714961452i</v>
      </c>
      <c r="BL231" s="181" t="str">
        <f t="shared" ca="1" si="377"/>
        <v>6.68702484225542-3.3659654430992i</v>
      </c>
      <c r="BM231" s="181" t="str">
        <f t="shared" ca="1" si="378"/>
        <v>-6.42129027984265+3.84877327821181i</v>
      </c>
      <c r="BN231" s="181" t="str">
        <f t="shared" ca="1" si="379"/>
        <v>6.12075818904202-4.31072427746825i</v>
      </c>
      <c r="BO231" s="181" t="str">
        <f t="shared" ca="1" si="380"/>
        <v>-5.78705717930054+4.74931508836645i</v>
      </c>
      <c r="BP231" s="181" t="str">
        <f t="shared" ca="1" si="381"/>
        <v>5.42199560529889-5.1621689493079i</v>
      </c>
      <c r="BQ231" s="181" t="str">
        <f t="shared" ca="1" si="382"/>
        <v>-5.02755176733646+5.54704856944945i</v>
      </c>
      <c r="BR231" s="181" t="str">
        <f t="shared" ca="1" si="383"/>
        <v>4.60586319074093-5.90186825278715i</v>
      </c>
      <c r="BS231" s="181" t="str">
        <f t="shared" ca="1" si="384"/>
        <v>-4.15921504245646+6.22470520070494i</v>
      </c>
      <c r="BT231" s="181" t="str">
        <f t="shared" ca="1" si="385"/>
        <v>3.6900277474918-6.51380993181561i</v>
      </c>
      <c r="BU231" s="181" t="str">
        <f t="shared" ca="1" si="386"/>
        <v>-3.20084387244325+6.7676157625357i</v>
      </c>
      <c r="BV231" s="181" t="str">
        <f t="shared" ca="1" si="387"/>
        <v>2.69431434712705-6.98474729707127i</v>
      </c>
      <c r="BW231" s="181" t="str">
        <f t="shared" ca="1" si="388"/>
        <v>-2.17318409892144+7.16402788082752i</v>
      </c>
      <c r="BX231" s="181" t="str">
        <f t="shared" ca="1" si="389"/>
        <v>1.64027717778624-7.30448597678938i</v>
      </c>
      <c r="BY231" s="181" t="str">
        <f t="shared" ca="1" si="390"/>
        <v>-1.0984814525139+7.40536043036137i</v>
      </c>
      <c r="BZ231" s="181" t="str">
        <f t="shared" ca="1" si="391"/>
        <v>0.550732961075131-7.46610459414175i</v>
      </c>
      <c r="CA231" s="181" t="str">
        <f t="shared" ca="1" si="392"/>
        <v>-3.37137780227988E-12+7.48638929024394i</v>
      </c>
      <c r="CB231" s="181" t="str">
        <f t="shared" ca="1" si="393"/>
        <v>-0.550732961075833-7.46610459414169i</v>
      </c>
      <c r="CC231" s="181" t="str">
        <f t="shared" ca="1" si="394"/>
        <v>1.0984814525146+7.40536043036128i</v>
      </c>
      <c r="CD231" s="181" t="str">
        <f t="shared" ca="1" si="395"/>
        <v>-1.64027717778693-7.30448597678922i</v>
      </c>
      <c r="CE231" s="181" t="str">
        <f t="shared" ca="1" si="396"/>
        <v>2.17318409892211+7.16402788082732i</v>
      </c>
      <c r="CF231" s="181" t="str">
        <f t="shared" ca="1" si="397"/>
        <v>-2.69431434712771-6.98474729707101i</v>
      </c>
      <c r="CG231" s="181" t="str">
        <f t="shared" ca="1" si="398"/>
        <v>3.20084387244388+6.7676157625354i</v>
      </c>
      <c r="CH231" s="181" t="str">
        <f t="shared" ca="1" si="399"/>
        <v>-3.69002774749241-6.51380993181527i</v>
      </c>
      <c r="CI231" s="181" t="str">
        <f t="shared" ca="1" si="400"/>
        <v>4.15921504245704+6.22470520070454i</v>
      </c>
      <c r="CJ231" s="181" t="str">
        <f t="shared" ca="1" si="401"/>
        <v>-4.60586319074149-5.90186825278672i</v>
      </c>
      <c r="CK231" s="181" t="str">
        <f t="shared" ca="1" si="402"/>
        <v>5.0275517673313+5.54704856945412i</v>
      </c>
      <c r="CL231" s="181" t="str">
        <f t="shared" ca="1" si="403"/>
        <v>-5.42199560529937-5.16216894930739i</v>
      </c>
      <c r="CM231" s="181" t="str">
        <f t="shared" ca="1" si="404"/>
        <v>5.78705717930084+4.74931508836607i</v>
      </c>
      <c r="CN231" s="181" t="str">
        <f t="shared" ca="1" si="405"/>
        <v>-6.1207581890423-4.31072427746785i</v>
      </c>
      <c r="CO231" s="181" t="str">
        <f t="shared" ca="1" si="406"/>
        <v>6.42129027984291+3.84877327821139i</v>
      </c>
      <c r="CP231" s="181" t="str">
        <f t="shared" ca="1" si="407"/>
        <v>-6.68702484225564-3.36596544309877i</v>
      </c>
      <c r="CQ231" s="181" t="str">
        <f t="shared" ca="1" si="408"/>
        <v>6.91652183766721+2.86491714961387i</v>
      </c>
      <c r="CR231" s="181" t="str">
        <f t="shared" ca="1" si="409"/>
        <v>-7.10853760197738-2.34834362186475i</v>
      </c>
      <c r="CS231" s="181" t="str">
        <f t="shared" ca="1" si="410"/>
        <v>7.26203158511765+1.81904421656888i</v>
      </c>
      <c r="CT231" s="181" t="str">
        <f t="shared" ca="1" si="411"/>
        <v>-7.37617198989706-1.27988725305675i</v>
      </c>
      <c r="CU231" s="181" t="str">
        <f t="shared" ca="1" si="412"/>
        <v>7.45034027957343+0.733794469619956i</v>
      </c>
      <c r="CV231" s="181" t="str">
        <f t="shared" ca="1" si="413"/>
        <v>-7.48413452975681-0.183725190381996i</v>
      </c>
      <c r="CW231" s="181" t="str">
        <f t="shared" ca="1" si="414"/>
        <v>7.47737160647875-0.367339711581068i</v>
      </c>
      <c r="CX231" s="181" t="str">
        <f t="shared" ca="1" si="415"/>
        <v>-7.4300881586065+0.916413967819391i</v>
      </c>
      <c r="CY231" s="181" t="str">
        <f t="shared" ca="1" si="416"/>
        <v>7.34254041923928-1.46052209737358i</v>
      </c>
      <c r="CZ231" s="181" t="str">
        <f t="shared" ca="1" si="417"/>
        <v>-7.21520281716453+1.99671553113109i</v>
      </c>
      <c r="DA231" s="181" t="str">
        <f t="shared" ca="1" si="418"/>
        <v>7.04876540587981-2.52208859042483i</v>
      </c>
      <c r="DB231" s="181" t="str">
        <f t="shared" ca="1" si="419"/>
        <v>-6.84413012413451+3.03379423313343i</v>
      </c>
      <c r="DC231" s="181" t="str">
        <f t="shared" ca="1" si="420"/>
        <v>6.6024059082559-3.52905948203012i</v>
      </c>
      <c r="DD231" s="181" t="str">
        <f t="shared" ca="1" si="421"/>
        <v>-6.324902682711+4.00520045182688i</v>
      </c>
      <c r="DE231" s="181" t="str">
        <f t="shared" ca="1" si="422"/>
        <v>6.01312426151808-4.45963689336047i</v>
      </c>
      <c r="DF231" s="181" t="str">
        <f t="shared" ca="1" si="423"/>
        <v>-5.66876019896351+4.88990617616804i</v>
      </c>
      <c r="DG231" s="181" t="str">
        <f t="shared" ca="1" si="424"/>
        <v>5.29367663373477-5.29367663373289i</v>
      </c>
      <c r="DH231" s="181" t="str">
        <f t="shared" ca="1" si="425"/>
        <v>-4.88990617617006+5.66876019896176i</v>
      </c>
      <c r="DI231" s="181" t="str">
        <f t="shared" ca="1" si="426"/>
        <v>4.4596368933568-6.01312426152079i</v>
      </c>
      <c r="DJ231" s="181" t="str">
        <f t="shared" ca="1" si="427"/>
        <v>-4.00520045182949+6.32490268270935i</v>
      </c>
      <c r="DK231" s="181" t="str">
        <f t="shared" ca="1" si="428"/>
        <v>3.52905948203285-6.60240590825444i</v>
      </c>
      <c r="DL231" s="181" t="str">
        <f t="shared" ca="1" si="429"/>
        <v>-3.03379423312926+6.84413012413636i</v>
      </c>
      <c r="DM231" s="181" t="str">
        <f t="shared" ca="1" si="430"/>
        <v>2.52208859042735-7.04876540587891i</v>
      </c>
      <c r="DN231" s="181" t="str">
        <f t="shared" ca="1" si="431"/>
        <v>-1.99671553113366+7.21520281716382i</v>
      </c>
      <c r="DO231" s="181" t="str">
        <f t="shared" ca="1" si="432"/>
        <v>1.46052209736909-7.34254041924018i</v>
      </c>
      <c r="DP231" s="181" t="str">
        <f t="shared" ca="1" si="433"/>
        <v>-0.91641396782246+7.43008815860613i</v>
      </c>
      <c r="DQ231" s="181" t="str">
        <f t="shared" ca="1" si="434"/>
        <v>0.367339711583731-7.47737160647862i</v>
      </c>
      <c r="DR231" s="181" t="str">
        <f t="shared" ca="1" si="435"/>
        <v>0.183725190386988+7.48413452975669i</v>
      </c>
      <c r="DS231" s="181" t="str">
        <f t="shared" ca="1" si="436"/>
        <v>-0.733794469624925-7.45034027957294i</v>
      </c>
      <c r="DT231" s="181" t="str">
        <f t="shared" ca="1" si="437"/>
        <v>1.27988725305412+7.37617198989751i</v>
      </c>
      <c r="DU231" s="181" t="str">
        <f t="shared" ca="1" si="438"/>
        <v>-1.81904421656629-7.2620315851183i</v>
      </c>
      <c r="DV231" s="181" t="str">
        <f t="shared" ca="1" si="439"/>
        <v>2.34834362186908+7.10853760197594i</v>
      </c>
      <c r="DW231" s="181" t="str">
        <f t="shared" ca="1" si="440"/>
        <v>-2.86491714961141-6.91652183766823i</v>
      </c>
      <c r="DX231" s="181" t="str">
        <f t="shared" ca="1" si="441"/>
        <v>3.36596544309619+6.68702484225693i</v>
      </c>
      <c r="DY231" s="181" t="str">
        <f t="shared" ca="1" si="442"/>
        <v>-3.84877327821549-6.42129027984045i</v>
      </c>
      <c r="DZ231" s="181" t="str">
        <f t="shared" ca="1" si="443"/>
        <v>4.31072427746567+6.12075818904384i</v>
      </c>
      <c r="EA231" s="181" t="str">
        <f t="shared" ca="1" si="444"/>
        <v>-4.74931508836401-5.78705717930254i</v>
      </c>
      <c r="EB231" s="181" t="str">
        <f t="shared" ca="1" si="445"/>
        <v>5.16216894931085+5.42199560529607i</v>
      </c>
      <c r="EC231" s="181" t="str">
        <f t="shared" ca="1" si="446"/>
        <v>-5.54704856945219-5.02755176733344i</v>
      </c>
      <c r="ED231" s="181" t="str">
        <f t="shared" ca="1" si="447"/>
        <v>5.90186825278507+4.60586319074359i</v>
      </c>
      <c r="EE231" s="181" t="str">
        <f t="shared" ca="1" si="448"/>
        <v>-6.22470520070306-4.15921504245926i</v>
      </c>
      <c r="EF231" s="181" t="str">
        <f t="shared" ca="1" si="449"/>
        <v>6.51380993181751+3.69002774748844i</v>
      </c>
      <c r="EG231" s="181" t="str">
        <f t="shared" ca="1" si="450"/>
        <v>-6.76761576253416-3.20084387244649i</v>
      </c>
      <c r="EH231" s="181" t="str">
        <f t="shared" ca="1" si="451"/>
        <v>6.98474729706998+2.6943143471304i</v>
      </c>
      <c r="EI231" s="181" t="str">
        <f t="shared" ca="1" si="452"/>
        <v>-7.1640278808287-2.17318409891754i</v>
      </c>
      <c r="EJ231" s="181" t="str">
        <f t="shared" ca="1" si="453"/>
        <v>7.30448597678864+1.64027717778953i</v>
      </c>
      <c r="EK231" s="181" t="str">
        <f t="shared" ca="1" si="454"/>
        <v>-7.40536043036088-1.09848145251723i</v>
      </c>
      <c r="EL231" s="181" t="str">
        <f t="shared" ca="1" si="455"/>
        <v>7.46610459414203+0.550732961071278i</v>
      </c>
      <c r="EM231" s="181" t="str">
        <f t="shared" ca="1" si="456"/>
        <v>-7.48638929024394+4.91627752507095E-13i</v>
      </c>
      <c r="EN231" s="181"/>
      <c r="EO231" s="181"/>
      <c r="EP231" s="181"/>
    </row>
    <row r="232" spans="1:146" ht="16" thickBot="1">
      <c r="A232" s="215">
        <f t="shared" si="323"/>
        <v>2.5781250000000019E-3</v>
      </c>
      <c r="B232" s="214">
        <v>132</v>
      </c>
      <c r="C232" s="188">
        <f t="shared" si="324"/>
        <v>26400</v>
      </c>
      <c r="D232" s="187">
        <f t="shared" si="457"/>
        <v>165876.09210954109</v>
      </c>
      <c r="E232" s="187" t="str">
        <f t="shared" si="458"/>
        <v>165876.092109541i</v>
      </c>
      <c r="F232" s="187" t="e">
        <f t="shared" si="325"/>
        <v>#REF!</v>
      </c>
      <c r="G232" s="187" t="str">
        <f t="shared" si="326"/>
        <v>-3.31088740453684+2.69928115999964i</v>
      </c>
      <c r="H232" s="187" t="e">
        <f t="shared" si="322"/>
        <v>#REF!</v>
      </c>
      <c r="I232" s="187" t="e">
        <f t="shared" si="459"/>
        <v>#REF!</v>
      </c>
      <c r="J232" s="213" t="str">
        <f ca="1">IMPRODUCT(1/N_FFT2,EG100)</f>
        <v>0.0202532485721322+0.0000251696201736445i</v>
      </c>
      <c r="K232" s="212" t="e">
        <f t="shared" si="460"/>
        <v>#REF!</v>
      </c>
      <c r="N232" s="204">
        <f t="shared" ca="1" si="327"/>
        <v>22.486338022619499</v>
      </c>
      <c r="O232" s="181">
        <f t="shared" ca="1" si="328"/>
        <v>7.4863380226195009</v>
      </c>
      <c r="P232" s="181" t="str">
        <f t="shared" ca="1" si="329"/>
        <v>-7.45028925881626+0.733789444517588i</v>
      </c>
      <c r="Q232" s="181" t="str">
        <f t="shared" ca="1" si="330"/>
        <v>7.34249013670823-1.46051209555444i</v>
      </c>
      <c r="R232" s="181" t="str">
        <f t="shared" ca="1" si="331"/>
        <v>-7.16397882077032+2.17316921671389i</v>
      </c>
      <c r="S232" s="181" t="str">
        <f t="shared" ca="1" si="332"/>
        <v>6.91647447255916-2.86489753034133i</v>
      </c>
      <c r="T232" s="181" t="str">
        <f t="shared" ca="1" si="333"/>
        <v>-6.60236069424765+3.52903531463942i</v>
      </c>
      <c r="U232" s="181" t="str">
        <f t="shared" ca="1" si="334"/>
        <v>6.22466257323342-4.15918655968995i</v>
      </c>
      <c r="V232" s="181" t="str">
        <f t="shared" ca="1" si="335"/>
        <v>-5.78701754889189+4.74928256452863i</v>
      </c>
      <c r="W232" s="181" t="str">
        <f t="shared" ca="1" si="336"/>
        <v>5.2936403820489-5.29364038204897i</v>
      </c>
      <c r="X232" s="181" t="str">
        <f t="shared" ca="1" si="337"/>
        <v>-4.74928256452857+5.78701754889195i</v>
      </c>
      <c r="Y232" s="181" t="str">
        <f t="shared" ca="1" si="338"/>
        <v>4.15918655969048-6.22466257323307i</v>
      </c>
      <c r="Z232" s="181" t="str">
        <f t="shared" ca="1" si="339"/>
        <v>-3.52903531463935+6.60236069424769i</v>
      </c>
      <c r="AA232" s="181" t="str">
        <f t="shared" ca="1" si="340"/>
        <v>2.86489753034125-6.9164744725592i</v>
      </c>
      <c r="AB232" s="181" t="str">
        <f t="shared" ca="1" si="341"/>
        <v>-2.17316921671365+7.16397882077038i</v>
      </c>
      <c r="AC232" s="181" t="str">
        <f t="shared" ca="1" si="342"/>
        <v>1.46051209555473-7.34249013670817i</v>
      </c>
      <c r="AD232" s="181" t="str">
        <f t="shared" ca="1" si="343"/>
        <v>-0.733789444517725+7.45028925881625i</v>
      </c>
      <c r="AE232" s="181" t="str">
        <f t="shared" ca="1" si="344"/>
        <v>-1.04558271907266E-13-7.4863380226195i</v>
      </c>
      <c r="AF232" s="181" t="str">
        <f t="shared" ca="1" si="345"/>
        <v>0.733789444517881+7.45028925881623i</v>
      </c>
      <c r="AG232" s="181" t="str">
        <f t="shared" ca="1" si="346"/>
        <v>-1.46051209555415-7.34249013670829i</v>
      </c>
      <c r="AH232" s="181" t="str">
        <f t="shared" ca="1" si="347"/>
        <v>2.17316921671385+7.16397882077032i</v>
      </c>
      <c r="AI232" s="181" t="str">
        <f t="shared" ca="1" si="348"/>
        <v>-2.86489753034145-6.91647447255912i</v>
      </c>
      <c r="AJ232" s="181" t="str">
        <f t="shared" ca="1" si="349"/>
        <v>3.52903531463953+6.60236069424759i</v>
      </c>
      <c r="AK232" s="181" t="str">
        <f t="shared" ca="1" si="350"/>
        <v>-4.15918655968998-6.2246625732334i</v>
      </c>
      <c r="AL232" s="181" t="str">
        <f t="shared" ca="1" si="351"/>
        <v>4.74928256452869+5.78701754889185i</v>
      </c>
      <c r="AM232" s="181" t="str">
        <f t="shared" ca="1" si="352"/>
        <v>-5.29364038204903-5.29364038204884i</v>
      </c>
      <c r="AN232" s="181" t="str">
        <f t="shared" ca="1" si="353"/>
        <v>5.78701754889201+4.74928256452849i</v>
      </c>
      <c r="AO232" s="181" t="str">
        <f t="shared" ca="1" si="354"/>
        <v>-6.22466257323313-4.15918655969039i</v>
      </c>
      <c r="AP232" s="181" t="str">
        <f t="shared" ca="1" si="355"/>
        <v>6.60236069424771+3.52903531463931i</v>
      </c>
      <c r="AQ232" s="181" t="str">
        <f t="shared" ca="1" si="356"/>
        <v>-6.91647447255922-2.8648975303412i</v>
      </c>
      <c r="AR232" s="181" t="str">
        <f t="shared" ca="1" si="357"/>
        <v>-6.91647447255922-2.8648975303412i</v>
      </c>
      <c r="AS232" s="181" t="str">
        <f t="shared" ca="1" si="358"/>
        <v>-7.34249013670819-1.46051209555463i</v>
      </c>
      <c r="AT232" s="181" t="str">
        <f t="shared" ca="1" si="359"/>
        <v>7.45028925881648+0.733789444515397i</v>
      </c>
      <c r="AU232" s="181" t="str">
        <f t="shared" ca="1" si="360"/>
        <v>-7.4863380226195-1.28030512402221E-12i</v>
      </c>
      <c r="AV232" s="181" t="str">
        <f t="shared" ca="1" si="361"/>
        <v>7.450289258816-0.733789444520261i</v>
      </c>
      <c r="AW232" s="181" t="str">
        <f t="shared" ca="1" si="362"/>
        <v>-7.34249013670842+1.46051209555347i</v>
      </c>
      <c r="AX232" s="181" t="str">
        <f t="shared" ca="1" si="363"/>
        <v>7.16397882076945-2.17316921671675i</v>
      </c>
      <c r="AY232" s="181" t="str">
        <f t="shared" ca="1" si="364"/>
        <v>-6.91647447255939+2.8648975303408i</v>
      </c>
      <c r="AZ232" s="181" t="str">
        <f t="shared" ca="1" si="365"/>
        <v>6.60236069424616-3.52903531464221i</v>
      </c>
      <c r="BA232" s="181" t="str">
        <f t="shared" ca="1" si="366"/>
        <v>-6.22466257323331+4.15918655969012i</v>
      </c>
      <c r="BB232" s="181" t="str">
        <f t="shared" ca="1" si="367"/>
        <v>5.78701754889418-4.74928256452586i</v>
      </c>
      <c r="BC232" s="181" t="str">
        <f t="shared" ca="1" si="368"/>
        <v>-5.29364038204873+5.29364038204914i</v>
      </c>
      <c r="BD232" s="181" t="str">
        <f t="shared" ca="1" si="369"/>
        <v>4.74928256453134-5.78701754888969i</v>
      </c>
      <c r="BE232" s="181" t="str">
        <f t="shared" ca="1" si="370"/>
        <v>-4.15918655968964+6.22466257323363i</v>
      </c>
      <c r="BF232" s="181" t="str">
        <f t="shared" ca="1" si="371"/>
        <v>3.52903531464179-6.60236069424638i</v>
      </c>
      <c r="BG232" s="181" t="str">
        <f t="shared" ca="1" si="372"/>
        <v>-2.86489753034047+6.91647447255952i</v>
      </c>
      <c r="BH232" s="181" t="str">
        <f t="shared" ca="1" si="373"/>
        <v>2.1731692167163-7.16397882076958i</v>
      </c>
      <c r="BI232" s="181" t="str">
        <f t="shared" ca="1" si="374"/>
        <v>-1.46051209555312+7.34249013670849i</v>
      </c>
      <c r="BJ232" s="181" t="str">
        <f t="shared" ca="1" si="375"/>
        <v>0.733789444519687-7.45028925881606i</v>
      </c>
      <c r="BK232" s="181" t="str">
        <f t="shared" ca="1" si="376"/>
        <v>1.74990285256436E-12+7.4863380226195i</v>
      </c>
      <c r="BL232" s="181" t="str">
        <f t="shared" ca="1" si="377"/>
        <v>-0.733789444515759-7.45028925881644i</v>
      </c>
      <c r="BM232" s="181" t="str">
        <f t="shared" ca="1" si="378"/>
        <v>1.46051209555655+7.34249013670781i</v>
      </c>
      <c r="BN232" s="181" t="str">
        <f t="shared" ca="1" si="379"/>
        <v>-2.17316921671252-7.16397882077073i</v>
      </c>
      <c r="BO232" s="181" t="str">
        <f t="shared" ca="1" si="380"/>
        <v>2.8648975303437+6.91647447255819i</v>
      </c>
      <c r="BP232" s="181" t="str">
        <f t="shared" ca="1" si="381"/>
        <v>-3.52903531463831-6.60236069424824i</v>
      </c>
      <c r="BQ232" s="181" t="str">
        <f t="shared" ca="1" si="382"/>
        <v>4.15918655969272+6.22466257323157i</v>
      </c>
      <c r="BR232" s="181" t="str">
        <f t="shared" ca="1" si="383"/>
        <v>-4.74928256452828-5.78701754889219i</v>
      </c>
      <c r="BS232" s="181" t="str">
        <f t="shared" ca="1" si="384"/>
        <v>5.29364038205121+5.29364038204667i</v>
      </c>
      <c r="BT232" s="181" t="str">
        <f t="shared" ca="1" si="385"/>
        <v>-5.78701754889167-4.74928256452891i</v>
      </c>
      <c r="BU232" s="181" t="str">
        <f t="shared" ca="1" si="386"/>
        <v>6.22466257323526+4.15918655968721i</v>
      </c>
      <c r="BV232" s="181" t="str">
        <f t="shared" ca="1" si="387"/>
        <v>-6.60236069424786-3.52903531463902i</v>
      </c>
      <c r="BW232" s="181" t="str">
        <f t="shared" ca="1" si="388"/>
        <v>6.91647447255787+2.86489753034445i</v>
      </c>
      <c r="BX232" s="181" t="str">
        <f t="shared" ca="1" si="389"/>
        <v>-7.16397882077043-2.1731692167135i</v>
      </c>
      <c r="BY232" s="181" t="str">
        <f t="shared" ca="1" si="390"/>
        <v>7.34249013670765+1.46051209555735i</v>
      </c>
      <c r="BZ232" s="181" t="str">
        <f t="shared" ca="1" si="391"/>
        <v>-7.45028925881635-0.733789444516778i</v>
      </c>
      <c r="CA232" s="181" t="str">
        <f t="shared" ca="1" si="392"/>
        <v>7.4863380226195+2.56061024804441E-12i</v>
      </c>
      <c r="CB232" s="181" t="str">
        <f t="shared" ca="1" si="393"/>
        <v>-7.45028925881614+0.733789444518881i</v>
      </c>
      <c r="CC232" s="181" t="str">
        <f t="shared" ca="1" si="394"/>
        <v>7.34249013670869-1.46051209555212i</v>
      </c>
      <c r="CD232" s="181" t="str">
        <f t="shared" ca="1" si="395"/>
        <v>-7.16397882076982+2.17316921671553i</v>
      </c>
      <c r="CE232" s="181" t="str">
        <f t="shared" ca="1" si="396"/>
        <v>6.91647447255992-2.86489753033952i</v>
      </c>
      <c r="CF232" s="181" t="str">
        <f t="shared" ca="1" si="397"/>
        <v>-6.60236069424677+3.52903531464108i</v>
      </c>
      <c r="CG232" s="181" t="str">
        <f t="shared" ca="1" si="398"/>
        <v>6.22466257323408-4.15918655968896i</v>
      </c>
      <c r="CH232" s="181" t="str">
        <f t="shared" ca="1" si="399"/>
        <v>-5.7870175488902+4.74928256453071i</v>
      </c>
      <c r="CI232" s="181" t="str">
        <f t="shared" ca="1" si="400"/>
        <v>5.29364038204971-5.29364038204816i</v>
      </c>
      <c r="CJ232" s="181" t="str">
        <f t="shared" ca="1" si="401"/>
        <v>-4.74928256452665+5.78701754889353i</v>
      </c>
      <c r="CK232" s="181" t="str">
        <f t="shared" ca="1" si="402"/>
        <v>4.15918655969079-6.22466257323286i</v>
      </c>
      <c r="CL232" s="181" t="str">
        <f t="shared" ca="1" si="403"/>
        <v>-3.52903531463645+6.60236069424924i</v>
      </c>
      <c r="CM232" s="181" t="str">
        <f t="shared" ca="1" si="404"/>
        <v>2.86489753034155-6.91647447255907i</v>
      </c>
      <c r="CN232" s="181" t="str">
        <f t="shared" ca="1" si="405"/>
        <v>-2.1731692167105+7.16397882077134i</v>
      </c>
      <c r="CO232" s="181" t="str">
        <f t="shared" ca="1" si="406"/>
        <v>1.46051209555448-7.34249013670822i</v>
      </c>
      <c r="CP232" s="181" t="str">
        <f t="shared" ca="1" si="407"/>
        <v>-0.733789444521068+7.45028925881593i</v>
      </c>
      <c r="CQ232" s="181" t="str">
        <f t="shared" ca="1" si="408"/>
        <v>-5.759849905305E-13-7.4863380226195i</v>
      </c>
      <c r="CR232" s="181" t="str">
        <f t="shared" ca="1" si="409"/>
        <v>0.733789444514379+7.45028925881659i</v>
      </c>
      <c r="CS232" s="181" t="str">
        <f t="shared" ca="1" si="410"/>
        <v>-1.4605120955554-7.34249013670804i</v>
      </c>
      <c r="CT232" s="181" t="str">
        <f t="shared" ca="1" si="411"/>
        <v>2.1731692167112+7.16397882077113i</v>
      </c>
      <c r="CU232" s="181" t="str">
        <f t="shared" ca="1" si="412"/>
        <v>-2.86489753034261-6.91647447255864i</v>
      </c>
      <c r="CV232" s="181" t="str">
        <f t="shared" ca="1" si="413"/>
        <v>3.52903531463709+6.60236069424889i</v>
      </c>
      <c r="CW232" s="181" t="str">
        <f t="shared" ca="1" si="414"/>
        <v>-4.15918655969139-6.22466257323246i</v>
      </c>
      <c r="CX232" s="181" t="str">
        <f t="shared" ca="1" si="415"/>
        <v>4.74928256452721+5.78701754889307i</v>
      </c>
      <c r="CY232" s="181" t="str">
        <f t="shared" ca="1" si="416"/>
        <v>-5.29364038205023-5.29364038204765i</v>
      </c>
      <c r="CZ232" s="181" t="str">
        <f t="shared" ca="1" si="417"/>
        <v>5.78701754889079+4.74928256452998i</v>
      </c>
      <c r="DA232" s="181" t="str">
        <f t="shared" ca="1" si="418"/>
        <v>-6.22466257323449-4.15918655968836i</v>
      </c>
      <c r="DB232" s="181" t="str">
        <f t="shared" ca="1" si="419"/>
        <v>6.60236069424721+3.52903531464025i</v>
      </c>
      <c r="DC232" s="181" t="str">
        <f t="shared" ca="1" si="420"/>
        <v>-6.9164744725602-2.86489753033885i</v>
      </c>
      <c r="DD232" s="181" t="str">
        <f t="shared" ca="1" si="421"/>
        <v>7.16397882077009+2.17316921671463i</v>
      </c>
      <c r="DE232" s="181" t="str">
        <f t="shared" ca="1" si="422"/>
        <v>-7.34249013670884-1.4605120955514i</v>
      </c>
      <c r="DF232" s="181" t="str">
        <f t="shared" ca="1" si="423"/>
        <v>7.45028925881623+0.733789444517946i</v>
      </c>
      <c r="DG232" s="181" t="str">
        <f t="shared" ca="1" si="424"/>
        <v>-7.4863380226195+3.49980570512873E-12i</v>
      </c>
      <c r="DH232" s="181" t="str">
        <f t="shared" ca="1" si="425"/>
        <v>7.45028925881626-0.733789444517712i</v>
      </c>
      <c r="DI232" s="181" t="str">
        <f t="shared" ca="1" si="426"/>
        <v>-7.34249013670896+1.46051209555075i</v>
      </c>
      <c r="DJ232" s="181" t="str">
        <f t="shared" ca="1" si="427"/>
        <v>7.16397882077016-2.1731692167144i</v>
      </c>
      <c r="DK232" s="181" t="str">
        <f t="shared" ca="1" si="428"/>
        <v>-6.91647447256045+2.86489753033824i</v>
      </c>
      <c r="DL232" s="181" t="str">
        <f t="shared" ca="1" si="429"/>
        <v>6.60236069424732-3.52903531464004i</v>
      </c>
      <c r="DM232" s="181" t="str">
        <f t="shared" ca="1" si="430"/>
        <v>-6.22466257323485+4.15918655968781i</v>
      </c>
      <c r="DN232" s="181" t="str">
        <f t="shared" ca="1" si="431"/>
        <v>5.78701754889121-4.74928256452947i</v>
      </c>
      <c r="DO232" s="181" t="str">
        <f t="shared" ca="1" si="432"/>
        <v>-5.29364038205069+5.29364038204718i</v>
      </c>
      <c r="DP232" s="181" t="str">
        <f t="shared" ca="1" si="433"/>
        <v>4.74928256452772-5.78701754889265i</v>
      </c>
      <c r="DQ232" s="181" t="str">
        <f t="shared" ca="1" si="434"/>
        <v>-4.15918655969194+6.22466257323209i</v>
      </c>
      <c r="DR232" s="181" t="str">
        <f t="shared" ca="1" si="435"/>
        <v>3.52903531463767-6.60236069424858i</v>
      </c>
      <c r="DS232" s="181" t="str">
        <f t="shared" ca="1" si="436"/>
        <v>-2.86489753034283+6.91647447255854i</v>
      </c>
      <c r="DT232" s="181" t="str">
        <f t="shared" ca="1" si="437"/>
        <v>2.17316921671183-7.16397882077094i</v>
      </c>
      <c r="DU232" s="181" t="str">
        <f t="shared" ca="1" si="438"/>
        <v>-1.46051209555563+7.34249013670799i</v>
      </c>
      <c r="DV232" s="181" t="str">
        <f t="shared" ca="1" si="439"/>
        <v>0.733789444515036-7.45028925881652i</v>
      </c>
      <c r="DW232" s="181" t="str">
        <f t="shared" ca="1" si="440"/>
        <v>-8.10707395480042E-13+7.4863380226195i</v>
      </c>
      <c r="DX232" s="181" t="str">
        <f t="shared" ca="1" si="441"/>
        <v>-0.733789444520622-7.45028925881596i</v>
      </c>
      <c r="DY232" s="181" t="str">
        <f t="shared" ca="1" si="442"/>
        <v>1.46051209555404+7.34249013670831i</v>
      </c>
      <c r="DZ232" s="181" t="str">
        <f t="shared" ca="1" si="443"/>
        <v>-2.1731692167172-7.16397882076931i</v>
      </c>
      <c r="EA232" s="181" t="str">
        <f t="shared" ca="1" si="444"/>
        <v>2.86489753034133+6.91647447255916i</v>
      </c>
      <c r="EB232" s="181" t="str">
        <f t="shared" ca="1" si="445"/>
        <v>-3.52903531463587-6.60236069424955i</v>
      </c>
      <c r="EC232" s="181" t="str">
        <f t="shared" ca="1" si="446"/>
        <v>4.1591865596906+6.22466257323299i</v>
      </c>
      <c r="ED232" s="181" t="str">
        <f t="shared" ca="1" si="447"/>
        <v>-4.74928256452614-5.78701754889395i</v>
      </c>
      <c r="EE232" s="181" t="str">
        <f t="shared" ca="1" si="448"/>
        <v>5.29364038204925+5.29364038204863i</v>
      </c>
      <c r="EF232" s="181" t="str">
        <f t="shared" ca="1" si="449"/>
        <v>-5.78701754888991-4.74928256453105i</v>
      </c>
      <c r="EG232" s="181" t="str">
        <f t="shared" ca="1" si="450"/>
        <v>6.22466257323372+4.15918655968951i</v>
      </c>
      <c r="EH232" s="181" t="str">
        <f t="shared" ca="1" si="451"/>
        <v>-6.60236069424655-3.52903531464147i</v>
      </c>
      <c r="EI232" s="181" t="str">
        <f t="shared" ca="1" si="452"/>
        <v>6.91647447255966+2.86489753034013i</v>
      </c>
      <c r="EJ232" s="181" t="str">
        <f t="shared" ca="1" si="453"/>
        <v>-7.16397882076969-2.17316921671595i</v>
      </c>
      <c r="EK232" s="181" t="str">
        <f t="shared" ca="1" si="454"/>
        <v>7.34249013670857+1.46051209555276i</v>
      </c>
      <c r="EL232" s="181" t="str">
        <f t="shared" ca="1" si="455"/>
        <v>-7.4502892588161-0.733789444519326i</v>
      </c>
      <c r="EM232" s="181" t="str">
        <f t="shared" ca="1" si="456"/>
        <v>7.4863380226195-2.11311331911819E-12i</v>
      </c>
      <c r="EN232" s="181"/>
      <c r="EO232" s="181"/>
      <c r="EP232" s="181"/>
    </row>
    <row r="233" spans="1:146" ht="16" thickBot="1">
      <c r="A233" s="215">
        <f t="shared" si="323"/>
        <v>2.5976562500000019E-3</v>
      </c>
      <c r="B233" s="214">
        <v>133</v>
      </c>
      <c r="C233" s="188">
        <f t="shared" si="324"/>
        <v>26600</v>
      </c>
      <c r="D233" s="187">
        <f t="shared" si="457"/>
        <v>167132.72917097699</v>
      </c>
      <c r="E233" s="187" t="str">
        <f t="shared" si="458"/>
        <v>167132.729170977i</v>
      </c>
      <c r="F233" s="187" t="e">
        <f t="shared" si="325"/>
        <v>#REF!</v>
      </c>
      <c r="G233" s="187" t="str">
        <f t="shared" si="326"/>
        <v>-3.28473635601091+2.70606031841069i</v>
      </c>
      <c r="H233" s="187" t="e">
        <f t="shared" si="322"/>
        <v>#REF!</v>
      </c>
      <c r="I233" s="187" t="e">
        <f t="shared" si="459"/>
        <v>#REF!</v>
      </c>
      <c r="J233" s="213" t="str">
        <f ca="1">IMPRODUCT(1/N_FFT2,EH100)</f>
        <v>0.032156273881647+0.00446182196699477i</v>
      </c>
      <c r="K233" s="212" t="e">
        <f t="shared" si="460"/>
        <v>#REF!</v>
      </c>
      <c r="N233" s="204">
        <f t="shared" ca="1" si="327"/>
        <v>22.486275621099658</v>
      </c>
      <c r="O233" s="181">
        <f t="shared" ca="1" si="328"/>
        <v>7.4862756210996562</v>
      </c>
      <c r="P233" s="181" t="str">
        <f t="shared" ca="1" si="329"/>
        <v>-7.42997534430666+0.916400053506209i</v>
      </c>
      <c r="Q233" s="181" t="str">
        <f t="shared" ca="1" si="330"/>
        <v>7.26192132249506-1.81901659722022i</v>
      </c>
      <c r="R233" s="181" t="str">
        <f t="shared" ca="1" si="331"/>
        <v>-6.98464124457805+2.69427343816662i</v>
      </c>
      <c r="S233" s="181" t="str">
        <f t="shared" ca="1" si="332"/>
        <v>6.60230566102039-3.52900589876655i</v>
      </c>
      <c r="T233" s="181" t="str">
        <f t="shared" ca="1" si="333"/>
        <v>-6.12066525487811+4.31065882584077i</v>
      </c>
      <c r="U233" s="181" t="str">
        <f t="shared" ca="1" si="334"/>
        <v>5.54696434617101-5.02747543180259i</v>
      </c>
      <c r="V233" s="181" t="str">
        <f t="shared" ca="1" si="335"/>
        <v>-4.88983193056927+5.66867412768244i</v>
      </c>
      <c r="W233" s="181" t="str">
        <f t="shared" ca="1" si="336"/>
        <v>4.15915189126302-6.22461068826591i</v>
      </c>
      <c r="X233" s="181" t="str">
        <f t="shared" ca="1" si="337"/>
        <v>-3.3659143361635+6.68692331021375i</v>
      </c>
      <c r="Y233" s="181" t="str">
        <f t="shared" ca="1" si="338"/>
        <v>2.52205029644631-7.0486583813706i</v>
      </c>
      <c r="Z233" s="181" t="str">
        <f t="shared" ca="1" si="339"/>
        <v>-1.64025227273901+7.30437506956246i</v>
      </c>
      <c r="AA233" s="181" t="str">
        <f t="shared" ca="1" si="340"/>
        <v>0.733783328099327-7.45022715777677i</v>
      </c>
      <c r="AB233" s="181" t="str">
        <f t="shared" ca="1" si="341"/>
        <v>0.183722400803067+7.48402089484752i</v>
      </c>
      <c r="AC233" s="181" t="str">
        <f t="shared" ca="1" si="342"/>
        <v>-1.09846477378741-7.4052479915138i</v>
      </c>
      <c r="AD233" s="181" t="str">
        <f t="shared" ca="1" si="343"/>
        <v>1.99668521412083+7.21509326556367i</v>
      </c>
      <c r="AE233" s="181" t="str">
        <f t="shared" ca="1" si="344"/>
        <v>-2.8648736503134-6.91641682107224i</v>
      </c>
      <c r="AF233" s="181" t="str">
        <f t="shared" ca="1" si="345"/>
        <v>3.68997172017421+6.51371102977294i</v>
      </c>
      <c r="AG233" s="181" t="str">
        <f t="shared" ca="1" si="346"/>
        <v>-4.4595691807277-6.01303296160721i</v>
      </c>
      <c r="AH233" s="181" t="str">
        <f t="shared" ca="1" si="347"/>
        <v>5.16209056982463+5.42191328075234i</v>
      </c>
      <c r="AI233" s="181" t="str">
        <f t="shared" ca="1" si="348"/>
        <v>-5.78696931186472-4.74924297742357i</v>
      </c>
      <c r="AJ233" s="181" t="str">
        <f t="shared" ca="1" si="349"/>
        <v>6.32480664892784+4.00513963910738i</v>
      </c>
      <c r="AK233" s="181" t="str">
        <f t="shared" ca="1" si="350"/>
        <v>-6.7675130068452-3.20079527262399i</v>
      </c>
      <c r="AL233" s="181" t="str">
        <f t="shared" ca="1" si="351"/>
        <v>7.10842966992071+2.34830796593249i</v>
      </c>
      <c r="AM233" s="181" t="str">
        <f t="shared" ca="1" si="352"/>
        <v>-7.34242893421615-1.46049992162155i</v>
      </c>
      <c r="AN233" s="181" t="str">
        <f t="shared" ca="1" si="353"/>
        <v>7.46599123298901+0.55072459905316i</v>
      </c>
      <c r="AO233" s="181" t="str">
        <f t="shared" ca="1" si="354"/>
        <v>-7.47725807425387+0.367334134101713i</v>
      </c>
      <c r="AP233" s="181" t="str">
        <f t="shared" ca="1" si="355"/>
        <v>7.37605999423087-1.2798678199634i</v>
      </c>
      <c r="AQ233" s="181" t="str">
        <f t="shared" ca="1" si="356"/>
        <v>-7.16391910623904+2.17315110250858i</v>
      </c>
      <c r="AR233" s="181" t="str">
        <f t="shared" ca="1" si="357"/>
        <v>-7.16391910623904+2.17315110250858i</v>
      </c>
      <c r="AS233" s="181" t="str">
        <f t="shared" ca="1" si="358"/>
        <v>-6.42119278256487+3.84871484059392i</v>
      </c>
      <c r="AT233" s="181" t="str">
        <f t="shared" ca="1" si="359"/>
        <v>5.90177864212196-4.60579325789425i</v>
      </c>
      <c r="AU233" s="181" t="str">
        <f t="shared" ca="1" si="360"/>
        <v>-5.29359625750908+5.29359625751312i</v>
      </c>
      <c r="AV233" s="181" t="str">
        <f t="shared" ca="1" si="361"/>
        <v>4.60579325789571-5.90177864212082i</v>
      </c>
      <c r="AW233" s="181" t="str">
        <f t="shared" ca="1" si="362"/>
        <v>-3.8487148405936+6.42119278256506i</v>
      </c>
      <c r="AX233" s="181" t="str">
        <f t="shared" ca="1" si="363"/>
        <v>3.03374816969491-6.84402620669616i</v>
      </c>
      <c r="AY233" s="181" t="str">
        <f t="shared" ca="1" si="364"/>
        <v>-2.17315110251035+7.16391910623851i</v>
      </c>
      <c r="AZ233" s="181" t="str">
        <f t="shared" ca="1" si="365"/>
        <v>1.27986781996229-7.37605999423107i</v>
      </c>
      <c r="BA233" s="181" t="str">
        <f t="shared" ca="1" si="366"/>
        <v>-0.367334134105055+7.47725807425371i</v>
      </c>
      <c r="BB233" s="181" t="str">
        <f t="shared" ca="1" si="367"/>
        <v>-0.550724599052051-7.46599123298909i</v>
      </c>
      <c r="BC233" s="181" t="str">
        <f t="shared" ca="1" si="368"/>
        <v>1.46049992162349+7.34242893421576i</v>
      </c>
      <c r="BD233" s="181" t="str">
        <f t="shared" ca="1" si="369"/>
        <v>-2.34830796592921-7.10842966992179i</v>
      </c>
      <c r="BE233" s="181" t="str">
        <f t="shared" ca="1" si="370"/>
        <v>3.20079527262355+6.7675130068454i</v>
      </c>
      <c r="BF233" s="181" t="str">
        <f t="shared" ca="1" si="371"/>
        <v>-4.00513963910886-6.3248066489269i</v>
      </c>
      <c r="BG233" s="181" t="str">
        <f t="shared" ca="1" si="372"/>
        <v>4.74924297742155+5.78696931186637i</v>
      </c>
      <c r="BH233" s="181" t="str">
        <f t="shared" ca="1" si="373"/>
        <v>-5.42191328075209-5.1620905698249i</v>
      </c>
      <c r="BI233" s="181" t="str">
        <f t="shared" ca="1" si="374"/>
        <v>6.01303296160876+4.4595691807256i</v>
      </c>
      <c r="BJ233" s="181" t="str">
        <f t="shared" ca="1" si="375"/>
        <v>-6.51371102977205-3.68997172017577i</v>
      </c>
      <c r="BK233" s="181" t="str">
        <f t="shared" ca="1" si="376"/>
        <v>6.9164168210724+2.864873650313i</v>
      </c>
      <c r="BL233" s="181" t="str">
        <f t="shared" ca="1" si="377"/>
        <v>-7.2150932655646-1.99668521411749i</v>
      </c>
      <c r="BM233" s="181" t="str">
        <f t="shared" ca="1" si="378"/>
        <v>7.40524799151352+1.0984647737893i</v>
      </c>
      <c r="BN233" s="181" t="str">
        <f t="shared" ca="1" si="379"/>
        <v>-7.48402089484754-0.183722400801998i</v>
      </c>
      <c r="BO233" s="181" t="str">
        <f t="shared" ca="1" si="380"/>
        <v>7.45022715777644-0.733783328102668i</v>
      </c>
      <c r="BP233" s="181" t="str">
        <f t="shared" ca="1" si="381"/>
        <v>-7.3043750695627+1.64025227273792i</v>
      </c>
      <c r="BQ233" s="181" t="str">
        <f t="shared" ca="1" si="382"/>
        <v>7.04865838137021-2.52205029644742i</v>
      </c>
      <c r="BR233" s="181" t="str">
        <f t="shared" ca="1" si="383"/>
        <v>-6.68692331021524+3.36591433616056i</v>
      </c>
      <c r="BS233" s="181" t="str">
        <f t="shared" ca="1" si="384"/>
        <v>6.22461068826606-4.15915189126281i</v>
      </c>
      <c r="BT233" s="181" t="str">
        <f t="shared" ca="1" si="385"/>
        <v>-5.66867412768127+4.88983193057062i</v>
      </c>
      <c r="BU233" s="181" t="str">
        <f t="shared" ca="1" si="386"/>
        <v>5.02747543180455-5.54696434616923i</v>
      </c>
      <c r="BV233" s="181" t="str">
        <f t="shared" ca="1" si="387"/>
        <v>-4.31065882584109+6.12066525487789i</v>
      </c>
      <c r="BW233" s="181" t="str">
        <f t="shared" ca="1" si="388"/>
        <v>3.52900589876424-6.60230566102163i</v>
      </c>
      <c r="BX233" s="181" t="str">
        <f t="shared" ca="1" si="389"/>
        <v>-2.69427343816882+6.9846412445772i</v>
      </c>
      <c r="BY233" s="181" t="str">
        <f t="shared" ca="1" si="390"/>
        <v>1.81901659721988-7.26192132249514i</v>
      </c>
      <c r="BZ233" s="181" t="str">
        <f t="shared" ca="1" si="391"/>
        <v>-0.916400053503244+7.42997534430702i</v>
      </c>
      <c r="CA233" s="181" t="str">
        <f t="shared" ca="1" si="392"/>
        <v>1.96262394598961E-12-7.48627562109966i</v>
      </c>
      <c r="CB233" s="181" t="str">
        <f t="shared" ca="1" si="393"/>
        <v>0.91640005350695+7.42997534430657i</v>
      </c>
      <c r="CC233" s="181" t="str">
        <f t="shared" ca="1" si="394"/>
        <v>-1.8190165972235-7.26192132249424i</v>
      </c>
      <c r="CD233" s="181" t="str">
        <f t="shared" ca="1" si="395"/>
        <v>2.69427343816536+6.98464124457854i</v>
      </c>
      <c r="CE233" s="181" t="str">
        <f t="shared" ca="1" si="396"/>
        <v>-3.52900589876754-6.60230566101987i</v>
      </c>
      <c r="CF233" s="181" t="str">
        <f t="shared" ca="1" si="397"/>
        <v>4.31065882583805+6.12066525488002i</v>
      </c>
      <c r="CG233" s="181" t="str">
        <f t="shared" ca="1" si="398"/>
        <v>-5.0274754318018-5.54696434617172i</v>
      </c>
      <c r="CH233" s="181" t="str">
        <f t="shared" ca="1" si="399"/>
        <v>5.66867412768371+4.88983193056779i</v>
      </c>
      <c r="CI233" s="181" t="str">
        <f t="shared" ca="1" si="400"/>
        <v>-6.224610688264-4.15915189126589i</v>
      </c>
      <c r="CJ233" s="181" t="str">
        <f t="shared" ca="1" si="401"/>
        <v>6.68692331021357+3.36591433616387i</v>
      </c>
      <c r="CK233" s="181" t="str">
        <f t="shared" ca="1" si="402"/>
        <v>-7.04865838137147-2.5220502964439i</v>
      </c>
      <c r="CL233" s="181" t="str">
        <f t="shared" ca="1" si="403"/>
        <v>7.30437506956188+1.64025227274155i</v>
      </c>
      <c r="CM233" s="181" t="str">
        <f t="shared" ca="1" si="404"/>
        <v>-7.45022715777681-0.733783328098951i</v>
      </c>
      <c r="CN233" s="181" t="str">
        <f t="shared" ca="1" si="405"/>
        <v>7.48402089484745-0.183722400805732i</v>
      </c>
      <c r="CO233" s="181" t="str">
        <f t="shared" ca="1" si="406"/>
        <v>-7.40524799151407+1.09846477378563i</v>
      </c>
      <c r="CP233" s="181" t="str">
        <f t="shared" ca="1" si="407"/>
        <v>7.21509326556355-1.99668521412129i</v>
      </c>
      <c r="CQ233" s="181" t="str">
        <f t="shared" ca="1" si="408"/>
        <v>-6.91641682107089+2.86487365031665i</v>
      </c>
      <c r="CR233" s="181" t="str">
        <f t="shared" ca="1" si="409"/>
        <v>6.51371102977388-3.68997172017255i</v>
      </c>
      <c r="CS233" s="181" t="str">
        <f t="shared" ca="1" si="410"/>
        <v>-6.01303296160654+4.4595691807286i</v>
      </c>
      <c r="CT233" s="181" t="str">
        <f t="shared" ca="1" si="411"/>
        <v>5.4219132807548-5.16209056982206i</v>
      </c>
      <c r="CU233" s="181" t="str">
        <f t="shared" ca="1" si="412"/>
        <v>-4.74924297742459+5.78696931186388i</v>
      </c>
      <c r="CV233" s="181" t="str">
        <f t="shared" ca="1" si="413"/>
        <v>4.00513963910589-6.32480664892879i</v>
      </c>
      <c r="CW233" s="181" t="str">
        <f t="shared" ca="1" si="414"/>
        <v>-3.20079527262691+6.76751300684382i</v>
      </c>
      <c r="CX233" s="181" t="str">
        <f t="shared" ca="1" si="415"/>
        <v>2.34830796593274-7.10842966992063i</v>
      </c>
      <c r="CY233" s="181" t="str">
        <f t="shared" ca="1" si="416"/>
        <v>-1.46049992161962+7.34242893421653i</v>
      </c>
      <c r="CZ233" s="181" t="str">
        <f t="shared" ca="1" si="417"/>
        <v>0.550724599055754-7.46599123298882i</v>
      </c>
      <c r="DA233" s="181" t="str">
        <f t="shared" ca="1" si="418"/>
        <v>0.367334134101347+7.4772580742539i</v>
      </c>
      <c r="DB233" s="181" t="str">
        <f t="shared" ca="1" si="419"/>
        <v>-1.27986781996597-7.37605999423043i</v>
      </c>
      <c r="DC233" s="181" t="str">
        <f t="shared" ca="1" si="420"/>
        <v>2.1731511025066+7.16391910623964i</v>
      </c>
      <c r="DD233" s="181" t="str">
        <f t="shared" ca="1" si="421"/>
        <v>-3.03374816969822-6.84402620669469i</v>
      </c>
      <c r="DE233" s="181" t="str">
        <f t="shared" ca="1" si="422"/>
        <v>3.8487148405967+6.4211927825632i</v>
      </c>
      <c r="DF233" s="181" t="str">
        <f t="shared" ca="1" si="423"/>
        <v>-4.60579325789287-5.90177864212304i</v>
      </c>
      <c r="DG233" s="181" t="str">
        <f t="shared" ca="1" si="424"/>
        <v>5.29359625751187+5.29359625751033i</v>
      </c>
      <c r="DH233" s="181" t="str">
        <f t="shared" ca="1" si="425"/>
        <v>-5.90177864212439-4.60579325789113i</v>
      </c>
      <c r="DI233" s="181" t="str">
        <f t="shared" ca="1" si="426"/>
        <v>6.42119278256411+3.84871484059518i</v>
      </c>
      <c r="DJ233" s="181" t="str">
        <f t="shared" ca="1" si="427"/>
        <v>-6.84402620669541-3.03374816969661i</v>
      </c>
      <c r="DK233" s="181" t="str">
        <f t="shared" ca="1" si="428"/>
        <v>7.16391910623793+2.17315110251223i</v>
      </c>
      <c r="DL233" s="181" t="str">
        <f t="shared" ca="1" si="429"/>
        <v>-7.37605999423073-1.27986781996422i</v>
      </c>
      <c r="DM233" s="181" t="str">
        <f t="shared" ca="1" si="430"/>
        <v>7.47725807425398+0.367334134099577i</v>
      </c>
      <c r="DN233" s="181" t="str">
        <f t="shared" ca="1" si="431"/>
        <v>-7.46599123298922+0.550724599050306i</v>
      </c>
      <c r="DO233" s="181" t="str">
        <f t="shared" ca="1" si="432"/>
        <v>7.34242893421611-1.46049992162178i</v>
      </c>
      <c r="DP233" s="181" t="str">
        <f t="shared" ca="1" si="433"/>
        <v>-7.10842966991994+2.34830796593482i</v>
      </c>
      <c r="DQ233" s="181" t="str">
        <f t="shared" ca="1" si="434"/>
        <v>6.76751300684615-3.20079527262197i</v>
      </c>
      <c r="DR233" s="181" t="str">
        <f t="shared" ca="1" si="435"/>
        <v>-6.32480664892784+4.00513963910738i</v>
      </c>
      <c r="DS233" s="181" t="str">
        <f t="shared" ca="1" si="436"/>
        <v>5.78696931186275-4.74924297742596i</v>
      </c>
      <c r="DT233" s="181" t="str">
        <f t="shared" ca="1" si="437"/>
        <v>-5.16209056982633+5.42191328075073i</v>
      </c>
      <c r="DU233" s="181" t="str">
        <f t="shared" ca="1" si="438"/>
        <v>4.45956918072718-6.01303296160759i</v>
      </c>
      <c r="DV233" s="181" t="str">
        <f t="shared" ca="1" si="439"/>
        <v>-3.689971720171+6.51371102977476i</v>
      </c>
      <c r="DW233" s="181" t="str">
        <f t="shared" ca="1" si="440"/>
        <v>2.86487365031462-6.91641682107173i</v>
      </c>
      <c r="DX233" s="181" t="str">
        <f t="shared" ca="1" si="441"/>
        <v>-1.99668521411958+7.21509326556402i</v>
      </c>
      <c r="DY233" s="181" t="str">
        <f t="shared" ca="1" si="442"/>
        <v>1.09846477379103-7.40524799151326i</v>
      </c>
      <c r="DZ233" s="181" t="str">
        <f t="shared" ca="1" si="443"/>
        <v>-0.183722400803747+7.48402089484749i</v>
      </c>
      <c r="EA233" s="181" t="str">
        <f t="shared" ca="1" si="444"/>
        <v>-0.733783328100926-7.45022715777661i</v>
      </c>
      <c r="EB233" s="181" t="str">
        <f t="shared" ca="1" si="445"/>
        <v>1.64025227273601+7.30437506956313i</v>
      </c>
      <c r="EC233" s="181" t="str">
        <f t="shared" ca="1" si="446"/>
        <v>-2.52205029644557-7.04865838137087i</v>
      </c>
      <c r="ED233" s="181" t="str">
        <f t="shared" ca="1" si="447"/>
        <v>3.36591433616545+6.68692331021277i</v>
      </c>
      <c r="EE233" s="181" t="str">
        <f t="shared" ca="1" si="448"/>
        <v>-4.159151891261-6.22461068826727i</v>
      </c>
      <c r="EF233" s="181" t="str">
        <f t="shared" ca="1" si="449"/>
        <v>4.88983193056914+5.66867412768255i</v>
      </c>
      <c r="EG233" s="181" t="str">
        <f t="shared" ca="1" si="450"/>
        <v>-5.54696434617291-5.02747543180049i</v>
      </c>
      <c r="EH233" s="181" t="str">
        <f t="shared" ca="1" si="451"/>
        <v>6.12066525487687+4.31065882584252i</v>
      </c>
      <c r="EI233" s="181" t="str">
        <f t="shared" ca="1" si="452"/>
        <v>-6.6023056610208-3.52900589876579i</v>
      </c>
      <c r="EJ233" s="181" t="str">
        <f t="shared" ca="1" si="453"/>
        <v>6.98464124457926+2.69427343816351i</v>
      </c>
      <c r="EK233" s="181" t="str">
        <f t="shared" ca="1" si="454"/>
        <v>-7.26192132249467-1.81901659722178i</v>
      </c>
      <c r="EL233" s="181" t="str">
        <f t="shared" ca="1" si="455"/>
        <v>7.42997534430678+0.916400053505191i</v>
      </c>
      <c r="EM233" s="181" t="str">
        <f t="shared" ca="1" si="456"/>
        <v>-7.48627562109966-3.92524789197922E-12i</v>
      </c>
      <c r="EN233" s="181"/>
      <c r="EO233" s="181"/>
      <c r="EP233" s="181"/>
    </row>
    <row r="234" spans="1:146" ht="16" thickBot="1">
      <c r="A234" s="215">
        <f t="shared" si="323"/>
        <v>2.6171875000000019E-3</v>
      </c>
      <c r="B234" s="214">
        <v>134</v>
      </c>
      <c r="C234" s="188">
        <f t="shared" si="324"/>
        <v>26800</v>
      </c>
      <c r="D234" s="187">
        <f t="shared" si="457"/>
        <v>168389.36623241293</v>
      </c>
      <c r="E234" s="187" t="str">
        <f t="shared" si="458"/>
        <v>168389.366232413i</v>
      </c>
      <c r="F234" s="187" t="e">
        <f t="shared" si="325"/>
        <v>#REF!</v>
      </c>
      <c r="G234" s="187" t="str">
        <f t="shared" si="326"/>
        <v>-3.25874497376037+2.71249917235239i</v>
      </c>
      <c r="H234" s="187" t="e">
        <f t="shared" si="322"/>
        <v>#REF!</v>
      </c>
      <c r="I234" s="187" t="e">
        <f t="shared" si="459"/>
        <v>#REF!</v>
      </c>
      <c r="J234" s="213" t="str">
        <f ca="1">IMPRODUCT(1/N_FFT2,EI100)</f>
        <v>0.038165960932698-0.0000167798210712797i</v>
      </c>
      <c r="K234" s="212" t="e">
        <f t="shared" si="460"/>
        <v>#REF!</v>
      </c>
      <c r="N234" s="204">
        <f t="shared" ca="1" si="327"/>
        <v>22.486201918863411</v>
      </c>
      <c r="O234" s="181">
        <f t="shared" ca="1" si="328"/>
        <v>7.4862019188634115</v>
      </c>
      <c r="P234" s="181" t="str">
        <f t="shared" ca="1" si="329"/>
        <v>-7.40517508699296+1.09845395942343i</v>
      </c>
      <c r="Q234" s="181" t="str">
        <f t="shared" ca="1" si="330"/>
        <v>7.16384857759626-2.17312970787901i</v>
      </c>
      <c r="R234" s="181" t="str">
        <f t="shared" ca="1" si="331"/>
        <v>-6.76744638081271+3.20076376085758i</v>
      </c>
      <c r="S234" s="181" t="str">
        <f t="shared" ca="1" si="332"/>
        <v>6.22454940709576-4.15911094449499i</v>
      </c>
      <c r="T234" s="181" t="str">
        <f t="shared" ca="1" si="333"/>
        <v>-5.54690973641616+5.0274259364058i</v>
      </c>
      <c r="U234" s="181" t="str">
        <f t="shared" ca="1" si="334"/>
        <v>4.74919622121988-5.78691233926565i</v>
      </c>
      <c r="V234" s="181" t="str">
        <f t="shared" ca="1" si="335"/>
        <v>-3.84867695007226+6.42112956604808i</v>
      </c>
      <c r="W234" s="181" t="str">
        <f t="shared" ca="1" si="336"/>
        <v>2.86484544568891-6.91634872908457i</v>
      </c>
      <c r="X234" s="181" t="str">
        <f t="shared" ca="1" si="337"/>
        <v>-1.81899868903782+7.26184982902241i</v>
      </c>
      <c r="Y234" s="181" t="str">
        <f t="shared" ca="1" si="338"/>
        <v>0.733776104016999-7.45015381043692i</v>
      </c>
      <c r="Z234" s="181" t="str">
        <f t="shared" ca="1" si="339"/>
        <v>0.367330517704362+7.47718446079521i</v>
      </c>
      <c r="AA234" s="181" t="str">
        <f t="shared" ca="1" si="340"/>
        <v>-1.46048554302898-7.34235664814762i</v>
      </c>
      <c r="AB234" s="181" t="str">
        <f t="shared" ca="1" si="341"/>
        <v>2.52202546691048+7.04858898746757i</v>
      </c>
      <c r="AC234" s="181" t="str">
        <f t="shared" ca="1" si="342"/>
        <v>-3.5289711557727-6.60224066145112i</v>
      </c>
      <c r="AD234" s="181" t="str">
        <f t="shared" ca="1" si="343"/>
        <v>4.45952527635672+6.01297376341605i</v>
      </c>
      <c r="AE234" s="181" t="str">
        <f t="shared" ca="1" si="344"/>
        <v>-5.29354414215986-5.29354414216027i</v>
      </c>
      <c r="AF234" s="181" t="str">
        <f t="shared" ca="1" si="345"/>
        <v>6.01297376341618+4.45952527635654i</v>
      </c>
      <c r="AG234" s="181" t="str">
        <f t="shared" ca="1" si="346"/>
        <v>-6.60224066145122-3.5289711557725i</v>
      </c>
      <c r="AH234" s="181" t="str">
        <f t="shared" ca="1" si="347"/>
        <v>7.04858898746763+2.52202546691032i</v>
      </c>
      <c r="AI234" s="181" t="str">
        <f t="shared" ca="1" si="348"/>
        <v>-7.34235664814766-1.46048554302876i</v>
      </c>
      <c r="AJ234" s="181" t="str">
        <f t="shared" ca="1" si="349"/>
        <v>7.47718446079521+0.367330517704194i</v>
      </c>
      <c r="AK234" s="181" t="str">
        <f t="shared" ca="1" si="350"/>
        <v>-7.45015381043698+0.733776104016478i</v>
      </c>
      <c r="AL234" s="181" t="str">
        <f t="shared" ca="1" si="351"/>
        <v>7.26184982902253-1.81899868903734i</v>
      </c>
      <c r="AM234" s="181" t="str">
        <f t="shared" ca="1" si="352"/>
        <v>-6.91634872908451+2.86484544568906i</v>
      </c>
      <c r="AN234" s="181" t="str">
        <f t="shared" ca="1" si="353"/>
        <v>6.42112956604796-3.84867695007245i</v>
      </c>
      <c r="AO234" s="181" t="str">
        <f t="shared" ca="1" si="354"/>
        <v>-5.78691233926556+4.74919622121999i</v>
      </c>
      <c r="AP234" s="181" t="str">
        <f t="shared" ca="1" si="355"/>
        <v>5.02742593640566-5.54690973641629i</v>
      </c>
      <c r="AQ234" s="181" t="str">
        <f t="shared" ca="1" si="356"/>
        <v>-4.1591109444948+6.22454940709588i</v>
      </c>
      <c r="AR234" s="181" t="str">
        <f t="shared" ca="1" si="357"/>
        <v>-4.1591109444948+6.22454940709588i</v>
      </c>
      <c r="AS234" s="181" t="str">
        <f t="shared" ca="1" si="358"/>
        <v>-2.17312970787931+7.16384857759616i</v>
      </c>
      <c r="AT234" s="181" t="str">
        <f t="shared" ca="1" si="359"/>
        <v>1.09845395942533-7.40517508699268i</v>
      </c>
      <c r="AU234" s="181" t="str">
        <f t="shared" ca="1" si="360"/>
        <v>-5.75937448447194E-13+7.48620191886341i</v>
      </c>
      <c r="AV234" s="181" t="str">
        <f t="shared" ca="1" si="361"/>
        <v>-1.0984539594243-7.40517508699283i</v>
      </c>
      <c r="AW234" s="181" t="str">
        <f t="shared" ca="1" si="362"/>
        <v>2.17312970788116+7.1638485775956i</v>
      </c>
      <c r="AX234" s="181" t="str">
        <f t="shared" ca="1" si="363"/>
        <v>-3.20076376086083-6.76744638081117i</v>
      </c>
      <c r="AY234" s="181" t="str">
        <f t="shared" ca="1" si="364"/>
        <v>4.15911094449269+6.2245494070973i</v>
      </c>
      <c r="AZ234" s="181" t="str">
        <f t="shared" ca="1" si="365"/>
        <v>-5.02742593640481-5.54690973641707i</v>
      </c>
      <c r="BA234" s="181" t="str">
        <f t="shared" ca="1" si="366"/>
        <v>5.78691233926577+4.74919622121973i</v>
      </c>
      <c r="BB234" s="181" t="str">
        <f t="shared" ca="1" si="367"/>
        <v>-6.4211295660489-3.84867695007088i</v>
      </c>
      <c r="BC234" s="181" t="str">
        <f t="shared" ca="1" si="368"/>
        <v>6.91634872908582+2.8648454456859i</v>
      </c>
      <c r="BD234" s="181" t="str">
        <f t="shared" ca="1" si="369"/>
        <v>-7.26184982902174-1.81899868904053i</v>
      </c>
      <c r="BE234" s="181" t="str">
        <f t="shared" ca="1" si="370"/>
        <v>7.4501538104368+0.733776104018366i</v>
      </c>
      <c r="BF234" s="181" t="str">
        <f t="shared" ca="1" si="371"/>
        <v>-7.47718446079523+0.367330517703893i</v>
      </c>
      <c r="BG234" s="181" t="str">
        <f t="shared" ca="1" si="372"/>
        <v>7.34235664814743-1.46048554302992i</v>
      </c>
      <c r="BH234" s="181" t="str">
        <f t="shared" ca="1" si="373"/>
        <v>-7.04858898746677+2.52202546691274i</v>
      </c>
      <c r="BI234" s="181" t="str">
        <f t="shared" ca="1" si="374"/>
        <v>6.60224066145285-3.52897115576947i</v>
      </c>
      <c r="BJ234" s="181" t="str">
        <f t="shared" ca="1" si="375"/>
        <v>-6.01297376341724+4.45952527635511i</v>
      </c>
      <c r="BK234" s="181" t="str">
        <f t="shared" ca="1" si="376"/>
        <v>5.29354414216067-5.29354414215945i</v>
      </c>
      <c r="BL234" s="181" t="str">
        <f t="shared" ca="1" si="377"/>
        <v>-4.45952527635632+6.01297376341634i</v>
      </c>
      <c r="BM234" s="181" t="str">
        <f t="shared" ca="1" si="378"/>
        <v>3.52897115577099-6.60224066145203i</v>
      </c>
      <c r="BN234" s="181" t="str">
        <f t="shared" ca="1" si="379"/>
        <v>-2.52202546690736+7.0485889874687i</v>
      </c>
      <c r="BO234" s="181" t="str">
        <f t="shared" ca="1" si="380"/>
        <v>1.46048554303162-7.3423566481471i</v>
      </c>
      <c r="BP234" s="181" t="str">
        <f t="shared" ca="1" si="381"/>
        <v>-0.367330517705407+7.47718446079516i</v>
      </c>
      <c r="BQ234" s="181" t="str">
        <f t="shared" ca="1" si="382"/>
        <v>-0.733776104016647-7.45015381043696i</v>
      </c>
      <c r="BR234" s="181" t="str">
        <f t="shared" ca="1" si="383"/>
        <v>1.81899868903885+7.26184982902216i</v>
      </c>
      <c r="BS234" s="181" t="str">
        <f t="shared" ca="1" si="384"/>
        <v>-2.86484544569138-6.91634872908355i</v>
      </c>
      <c r="BT234" s="181" t="str">
        <f t="shared" ca="1" si="385"/>
        <v>3.8486769500694+6.42112956604979i</v>
      </c>
      <c r="BU234" s="181" t="str">
        <f t="shared" ca="1" si="386"/>
        <v>-4.7491962212184-5.78691233926687i</v>
      </c>
      <c r="BV234" s="181" t="str">
        <f t="shared" ca="1" si="387"/>
        <v>5.54690973641598+5.02742593640601i</v>
      </c>
      <c r="BW234" s="181" t="str">
        <f t="shared" ca="1" si="388"/>
        <v>-6.22454940709639-4.15911094449404i</v>
      </c>
      <c r="BX234" s="181" t="str">
        <f t="shared" ca="1" si="389"/>
        <v>6.76744638081362+3.20076376085566i</v>
      </c>
      <c r="BY234" s="181" t="str">
        <f t="shared" ca="1" si="390"/>
        <v>-7.16384857759516-2.17312970788262i</v>
      </c>
      <c r="BZ234" s="181" t="str">
        <f t="shared" ca="1" si="391"/>
        <v>7.4051750869926+1.0984539594259i</v>
      </c>
      <c r="CA234" s="181" t="str">
        <f t="shared" ca="1" si="392"/>
        <v>-7.48620191886341-1.15187489689439E-12i</v>
      </c>
      <c r="CB234" s="181" t="str">
        <f t="shared" ca="1" si="393"/>
        <v>7.4051750869929-1.09845395942384i</v>
      </c>
      <c r="CC234" s="181" t="str">
        <f t="shared" ca="1" si="394"/>
        <v>-7.16384857759577+2.17312970788062i</v>
      </c>
      <c r="CD234" s="181" t="str">
        <f t="shared" ca="1" si="395"/>
        <v>6.76744638081142-3.20076376086031i</v>
      </c>
      <c r="CE234" s="181" t="str">
        <f t="shared" ca="1" si="396"/>
        <v>-6.22454940709767+4.15911094449213i</v>
      </c>
      <c r="CF234" s="181" t="str">
        <f t="shared" ca="1" si="397"/>
        <v>5.54690973641738-5.02742593640446i</v>
      </c>
      <c r="CG234" s="181" t="str">
        <f t="shared" ca="1" si="398"/>
        <v>-4.74919622122018+5.7869123392654i</v>
      </c>
      <c r="CH234" s="181" t="str">
        <f t="shared" ca="1" si="399"/>
        <v>3.8486769500712-6.42112956604871i</v>
      </c>
      <c r="CI234" s="181" t="str">
        <f t="shared" ca="1" si="400"/>
        <v>-2.86484544568643+6.91634872908559i</v>
      </c>
      <c r="CJ234" s="181" t="str">
        <f t="shared" ca="1" si="401"/>
        <v>1.81899868904108-7.2618498290216i</v>
      </c>
      <c r="CK234" s="181" t="str">
        <f t="shared" ca="1" si="402"/>
        <v>-0.733776104018939+7.45015381043674i</v>
      </c>
      <c r="CL234" s="181" t="str">
        <f t="shared" ca="1" si="403"/>
        <v>-0.367330517703318-7.47718446079525i</v>
      </c>
      <c r="CM234" s="181" t="str">
        <f t="shared" ca="1" si="404"/>
        <v>1.46048554302936+7.34235664814755i</v>
      </c>
      <c r="CN234" s="181" t="str">
        <f t="shared" ca="1" si="405"/>
        <v>-2.5220254669122-7.04858898746696i</v>
      </c>
      <c r="CO234" s="181" t="str">
        <f t="shared" ca="1" si="406"/>
        <v>3.52897115577553+6.6022406614496i</v>
      </c>
      <c r="CP234" s="181" t="str">
        <f t="shared" ca="1" si="407"/>
        <v>-4.45952527635447-6.01297376341772i</v>
      </c>
      <c r="CQ234" s="181" t="str">
        <f t="shared" ca="1" si="408"/>
        <v>5.29354414215905+5.29354414216108i</v>
      </c>
      <c r="CR234" s="181" t="str">
        <f t="shared" ca="1" si="409"/>
        <v>-6.012973763416-4.45952527635678i</v>
      </c>
      <c r="CS234" s="181" t="str">
        <f t="shared" ca="1" si="410"/>
        <v>6.60224066145186+3.52897115577131i</v>
      </c>
      <c r="CT234" s="181" t="str">
        <f t="shared" ca="1" si="411"/>
        <v>-7.0485889874685-2.5220254669079i</v>
      </c>
      <c r="CU234" s="181" t="str">
        <f t="shared" ca="1" si="412"/>
        <v>7.34235664814698+1.46048554303218i</v>
      </c>
      <c r="CV234" s="181" t="str">
        <f t="shared" ca="1" si="413"/>
        <v>-7.47718446079512-0.367330517705982i</v>
      </c>
      <c r="CW234" s="181" t="str">
        <f t="shared" ca="1" si="414"/>
        <v>7.450153810437-0.733776104016285i</v>
      </c>
      <c r="CX234" s="181" t="str">
        <f t="shared" ca="1" si="415"/>
        <v>-7.2618498290223+1.81899868903829i</v>
      </c>
      <c r="CY234" s="181" t="str">
        <f t="shared" ca="1" si="416"/>
        <v>6.91634872908377-2.86484544569085i</v>
      </c>
      <c r="CZ234" s="181" t="str">
        <f t="shared" ca="1" si="417"/>
        <v>-6.42112956604614+3.84867695007548i</v>
      </c>
      <c r="DA234" s="181" t="str">
        <f t="shared" ca="1" si="418"/>
        <v>5.78691233926709-4.74919622121811i</v>
      </c>
      <c r="DB234" s="181" t="str">
        <f t="shared" ca="1" si="419"/>
        <v>-5.0274259364066+5.54690973641545i</v>
      </c>
      <c r="DC234" s="181" t="str">
        <f t="shared" ca="1" si="420"/>
        <v>4.15911094449452-6.22454940709607i</v>
      </c>
      <c r="DD234" s="181" t="str">
        <f t="shared" ca="1" si="421"/>
        <v>-3.20076376085599+6.76744638081346i</v>
      </c>
      <c r="DE234" s="181" t="str">
        <f t="shared" ca="1" si="422"/>
        <v>2.17312970787624-7.1638485775971i</v>
      </c>
      <c r="DF234" s="181" t="str">
        <f t="shared" ca="1" si="423"/>
        <v>-1.09845395942626+7.40517508699254i</v>
      </c>
      <c r="DG234" s="181" t="str">
        <f t="shared" ca="1" si="424"/>
        <v>1.72781234534158E-12-7.48620191886341i</v>
      </c>
      <c r="DH234" s="181" t="str">
        <f t="shared" ca="1" si="425"/>
        <v>1.09845395942327+7.40517508699299i</v>
      </c>
      <c r="DI234" s="181" t="str">
        <f t="shared" ca="1" si="426"/>
        <v>-2.17312970788026-7.16384857759588i</v>
      </c>
      <c r="DJ234" s="181" t="str">
        <f t="shared" ca="1" si="427"/>
        <v>3.20076376085979+6.76744638081166i</v>
      </c>
      <c r="DK234" s="181" t="str">
        <f t="shared" ca="1" si="428"/>
        <v>-4.15911094449165-6.224549407098i</v>
      </c>
      <c r="DL234" s="181" t="str">
        <f t="shared" ca="1" si="429"/>
        <v>5.02742593640404+5.54690973641777i</v>
      </c>
      <c r="DM234" s="181" t="str">
        <f t="shared" ca="1" si="430"/>
        <v>-5.78691233926518-4.74919622122046i</v>
      </c>
      <c r="DN234" s="181" t="str">
        <f t="shared" ca="1" si="431"/>
        <v>6.42112956604831+3.84867695007187i</v>
      </c>
      <c r="DO234" s="181" t="str">
        <f t="shared" ca="1" si="432"/>
        <v>-6.91634872908538-2.86484544568696i</v>
      </c>
      <c r="DP234" s="181" t="str">
        <f t="shared" ca="1" si="433"/>
        <v>7.26184982902332+1.81899868903422i</v>
      </c>
      <c r="DQ234" s="181" t="str">
        <f t="shared" ca="1" si="434"/>
        <v>-7.4501538104367-0.7337761040193i</v>
      </c>
      <c r="DR234" s="181" t="str">
        <f t="shared" ca="1" si="435"/>
        <v>7.4771844607953-0.36733051770253i</v>
      </c>
      <c r="DS234" s="181" t="str">
        <f t="shared" ca="1" si="436"/>
        <v>-7.34235664814766+1.4604855430288i</v>
      </c>
      <c r="DT234" s="181" t="str">
        <f t="shared" ca="1" si="437"/>
        <v>7.04858898746709-2.52202546691186i</v>
      </c>
      <c r="DU234" s="181" t="str">
        <f t="shared" ca="1" si="438"/>
        <v>-6.60224066144988+3.52897115577502i</v>
      </c>
      <c r="DV234" s="181" t="str">
        <f t="shared" ca="1" si="439"/>
        <v>6.01297376341781-4.45952527635435i</v>
      </c>
      <c r="DW234" s="181" t="str">
        <f t="shared" ca="1" si="440"/>
        <v>-5.29354414216149+5.29354414215864i</v>
      </c>
      <c r="DX234" s="181" t="str">
        <f t="shared" ca="1" si="441"/>
        <v>4.45952527635725-6.01297376341566i</v>
      </c>
      <c r="DY234" s="181" t="str">
        <f t="shared" ca="1" si="442"/>
        <v>-3.52897115577182+6.60224066145159i</v>
      </c>
      <c r="DZ234" s="181" t="str">
        <f t="shared" ca="1" si="443"/>
        <v>2.52202546690844-7.04858898746831i</v>
      </c>
      <c r="EA234" s="181" t="str">
        <f t="shared" ca="1" si="444"/>
        <v>-1.46048554303275+7.34235664814687i</v>
      </c>
      <c r="EB234" s="181" t="str">
        <f t="shared" ca="1" si="445"/>
        <v>0.367330517706557-7.47718446079509i</v>
      </c>
      <c r="EC234" s="181" t="str">
        <f t="shared" ca="1" si="446"/>
        <v>0.733776104015712+7.45015381043705i</v>
      </c>
      <c r="ED234" s="181" t="str">
        <f t="shared" ca="1" si="447"/>
        <v>-1.81899868903773-7.26184982902244i</v>
      </c>
      <c r="EE234" s="181" t="str">
        <f t="shared" ca="1" si="448"/>
        <v>2.86484544569032+6.91634872908398i</v>
      </c>
      <c r="EF234" s="181" t="str">
        <f t="shared" ca="1" si="449"/>
        <v>-3.84867695007498-6.42112956604644i</v>
      </c>
      <c r="EG234" s="181" t="str">
        <f t="shared" ca="1" si="450"/>
        <v>4.74919622121767+5.78691233926746i</v>
      </c>
      <c r="EH234" s="181" t="str">
        <f t="shared" ca="1" si="451"/>
        <v>-5.54690973641506-5.02742593640702i</v>
      </c>
      <c r="EI234" s="181" t="str">
        <f t="shared" ca="1" si="452"/>
        <v>6.22454940709576+4.159110944495i</v>
      </c>
      <c r="EJ234" s="181" t="str">
        <f t="shared" ca="1" si="453"/>
        <v>-6.76744638081321-3.20076376085651i</v>
      </c>
      <c r="EK234" s="181" t="str">
        <f t="shared" ca="1" si="454"/>
        <v>7.16384857759693+2.1731297078768i</v>
      </c>
      <c r="EL234" s="181" t="str">
        <f t="shared" ca="1" si="455"/>
        <v>-7.40517508699245-1.09845395942683i</v>
      </c>
      <c r="EM234" s="181" t="str">
        <f t="shared" ca="1" si="456"/>
        <v>7.48620191886341+2.30374979378878E-12i</v>
      </c>
      <c r="EN234" s="181"/>
      <c r="EO234" s="181"/>
      <c r="EP234" s="181"/>
    </row>
    <row r="235" spans="1:146" ht="16" thickBot="1">
      <c r="A235" s="215">
        <f t="shared" si="323"/>
        <v>2.6367187500000019E-3</v>
      </c>
      <c r="B235" s="214">
        <v>135</v>
      </c>
      <c r="C235" s="188">
        <f t="shared" si="324"/>
        <v>27000</v>
      </c>
      <c r="D235" s="187">
        <f t="shared" si="457"/>
        <v>169646.00329384883</v>
      </c>
      <c r="E235" s="187" t="str">
        <f t="shared" si="458"/>
        <v>169646.003293849i</v>
      </c>
      <c r="F235" s="187" t="e">
        <f t="shared" si="325"/>
        <v>#REF!</v>
      </c>
      <c r="G235" s="187" t="str">
        <f t="shared" si="326"/>
        <v>-3.23291586361862+2.71860529797979i</v>
      </c>
      <c r="H235" s="187" t="e">
        <f t="shared" si="322"/>
        <v>#REF!</v>
      </c>
      <c r="I235" s="187" t="e">
        <f t="shared" si="459"/>
        <v>#REF!</v>
      </c>
      <c r="J235" s="213" t="str">
        <f ca="1">IMPRODUCT(1/N_FFT2,EJ100)</f>
        <v>0.0274432721827142-0.00446185879432281i</v>
      </c>
      <c r="K235" s="212" t="e">
        <f t="shared" si="460"/>
        <v>#REF!</v>
      </c>
      <c r="N235" s="204">
        <f t="shared" ca="1" si="327"/>
        <v>22.486116713030984</v>
      </c>
      <c r="O235" s="181">
        <f t="shared" ca="1" si="328"/>
        <v>7.4861167130309854</v>
      </c>
      <c r="P235" s="181" t="str">
        <f t="shared" ca="1" si="329"/>
        <v>-7.37590342566363+1.2798406527398i</v>
      </c>
      <c r="Q235" s="181" t="str">
        <f t="shared" ca="1" si="330"/>
        <v>7.04850876242175-2.52199676193006i</v>
      </c>
      <c r="R235" s="181" t="str">
        <f t="shared" ca="1" si="331"/>
        <v>-6.51357276592979+3.68989339467412i</v>
      </c>
      <c r="S235" s="181" t="str">
        <f t="shared" ca="1" si="332"/>
        <v>5.78684647426663-4.74914216721185i</v>
      </c>
      <c r="T235" s="181" t="str">
        <f t="shared" ca="1" si="333"/>
        <v>-4.88972813613437+5.66855380108699i</v>
      </c>
      <c r="U235" s="181" t="str">
        <f t="shared" ca="1" si="334"/>
        <v>3.84863314552003-6.42105648256783i</v>
      </c>
      <c r="V235" s="181" t="str">
        <f t="shared" ca="1" si="335"/>
        <v>-2.69421624794144+6.98449298449431i</v>
      </c>
      <c r="W235" s="181" t="str">
        <f t="shared" ca="1" si="336"/>
        <v>1.46046892019539-7.34227307952143i</v>
      </c>
      <c r="X235" s="181" t="str">
        <f t="shared" ca="1" si="337"/>
        <v>-0.183718501003435+7.48386203463899i</v>
      </c>
      <c r="Y235" s="181" t="str">
        <f t="shared" ca="1" si="338"/>
        <v>-1.09844145713163-7.40509080338495i</v>
      </c>
      <c r="Z235" s="181" t="str">
        <f t="shared" ca="1" si="339"/>
        <v>2.34825811937255+7.10827878223151i</v>
      </c>
      <c r="AA235" s="181" t="str">
        <f t="shared" ca="1" si="340"/>
        <v>-3.52893099002125-6.60216551661571i</v>
      </c>
      <c r="AB235" s="181" t="str">
        <f t="shared" ca="1" si="341"/>
        <v>4.60569549263024+5.90165336751383i</v>
      </c>
      <c r="AC235" s="181" t="str">
        <f t="shared" ca="1" si="342"/>
        <v>-5.54684660305893-5.02736871566583i</v>
      </c>
      <c r="AD235" s="181" t="str">
        <f t="shared" ca="1" si="343"/>
        <v>6.32467239487974+4.00505462366845i</v>
      </c>
      <c r="AE235" s="181" t="str">
        <f t="shared" ca="1" si="344"/>
        <v>-6.9162700091601-2.86481283882809i</v>
      </c>
      <c r="AF235" s="181" t="str">
        <f t="shared" ca="1" si="345"/>
        <v>7.30422002262128+1.6402174557845i</v>
      </c>
      <c r="AG235" s="181" t="str">
        <f t="shared" ca="1" si="346"/>
        <v>-7.47709935759694-0.367326336852287i</v>
      </c>
      <c r="AH235" s="181" t="str">
        <f t="shared" ca="1" si="347"/>
        <v>7.42981763130063-0.916380601462124i</v>
      </c>
      <c r="AI235" s="181" t="str">
        <f t="shared" ca="1" si="348"/>
        <v>-7.16376704069836+2.17310497393146i</v>
      </c>
      <c r="AJ235" s="181" t="str">
        <f t="shared" ca="1" si="349"/>
        <v>6.68678136966513-3.3658428892955i</v>
      </c>
      <c r="AK235" s="181" t="str">
        <f t="shared" ca="1" si="350"/>
        <v>-6.01290532544948+4.45947451930193i</v>
      </c>
      <c r="AL235" s="181" t="str">
        <f t="shared" ca="1" si="351"/>
        <v>5.16198099626843-5.42179819204712i</v>
      </c>
      <c r="AM235" s="181" t="str">
        <f t="shared" ca="1" si="352"/>
        <v>-4.1590636066708+6.22447856103532i</v>
      </c>
      <c r="AN235" s="181" t="str">
        <f t="shared" ca="1" si="353"/>
        <v>3.0336837735836-6.84388093138808i</v>
      </c>
      <c r="AO235" s="181" t="str">
        <f t="shared" ca="1" si="354"/>
        <v>-1.81897798570917+7.26176717670205i</v>
      </c>
      <c r="AP235" s="181" t="str">
        <f t="shared" ca="1" si="355"/>
        <v>0.550712909050319-7.46583275548864i</v>
      </c>
      <c r="AQ235" s="181" t="str">
        <f t="shared" ca="1" si="356"/>
        <v>0.73376775238477+7.45006901489389i</v>
      </c>
      <c r="AR235" s="181" t="str">
        <f t="shared" ca="1" si="357"/>
        <v>0.73376775238477+7.45006901489389i</v>
      </c>
      <c r="AS235" s="181" t="str">
        <f t="shared" ca="1" si="358"/>
        <v>3.20072733066961+6.76736935565264i</v>
      </c>
      <c r="AT235" s="181" t="str">
        <f t="shared" ca="1" si="359"/>
        <v>-4.31056732527613-6.12053533405237i</v>
      </c>
      <c r="AU235" s="181" t="str">
        <f t="shared" ca="1" si="360"/>
        <v>5.29348389254067+5.29348389253565i</v>
      </c>
      <c r="AV235" s="181" t="str">
        <f t="shared" ca="1" si="361"/>
        <v>-6.12053533405652-4.31056732527024i</v>
      </c>
      <c r="AW235" s="181" t="str">
        <f t="shared" ca="1" si="362"/>
        <v>6.7673693556509+3.20072733067328i</v>
      </c>
      <c r="AX235" s="181" t="str">
        <f t="shared" ca="1" si="363"/>
        <v>-7.21494011376955-1.99664283131481i</v>
      </c>
      <c r="AY235" s="181" t="str">
        <f t="shared" ca="1" si="364"/>
        <v>7.45006901489357+0.733767752388074i</v>
      </c>
      <c r="AZ235" s="181" t="str">
        <f t="shared" ca="1" si="365"/>
        <v>-7.46583275548889+0.550712909047008i</v>
      </c>
      <c r="BA235" s="181" t="str">
        <f t="shared" ca="1" si="366"/>
        <v>7.26176717670285-1.81897798570595i</v>
      </c>
      <c r="BB235" s="181" t="str">
        <f t="shared" ca="1" si="367"/>
        <v>-6.84388093138943+3.03368377358057i</v>
      </c>
      <c r="BC235" s="181" t="str">
        <f t="shared" ca="1" si="368"/>
        <v>6.2244785610371-4.15906360666813i</v>
      </c>
      <c r="BD235" s="181" t="str">
        <f t="shared" ca="1" si="369"/>
        <v>-5.42179819204897+5.16198099626649i</v>
      </c>
      <c r="BE235" s="181" t="str">
        <f t="shared" ca="1" si="370"/>
        <v>4.45947451930401-6.01290532544794i</v>
      </c>
      <c r="BF235" s="181" t="str">
        <f t="shared" ca="1" si="371"/>
        <v>-3.36584288929781+6.68678136966398i</v>
      </c>
      <c r="BG235" s="181" t="str">
        <f t="shared" ca="1" si="372"/>
        <v>2.17310497393382-7.16376704069765i</v>
      </c>
      <c r="BH235" s="181" t="str">
        <f t="shared" ca="1" si="373"/>
        <v>-0.916380601464789+7.4298176313003i</v>
      </c>
      <c r="BI235" s="181" t="str">
        <f t="shared" ca="1" si="374"/>
        <v>-0.367326336849662-7.47709935759706i</v>
      </c>
      <c r="BJ235" s="181" t="str">
        <f t="shared" ca="1" si="375"/>
        <v>1.64021745578199+7.30422002262185i</v>
      </c>
      <c r="BK235" s="181" t="str">
        <f t="shared" ca="1" si="376"/>
        <v>-2.86481283882645-6.91627000916078i</v>
      </c>
      <c r="BL235" s="181" t="str">
        <f t="shared" ca="1" si="377"/>
        <v>4.00505462366699+6.32467239488066i</v>
      </c>
      <c r="BM235" s="181" t="str">
        <f t="shared" ca="1" si="378"/>
        <v>-5.02736871566444-5.54684660306019i</v>
      </c>
      <c r="BN235" s="181" t="str">
        <f t="shared" ca="1" si="379"/>
        <v>5.90165336751271+4.60569549263168i</v>
      </c>
      <c r="BO235" s="181" t="str">
        <f t="shared" ca="1" si="380"/>
        <v>-6.60216551661487-3.52893099002281i</v>
      </c>
      <c r="BP235" s="181" t="str">
        <f t="shared" ca="1" si="381"/>
        <v>7.10827878223097+2.34825811937418i</v>
      </c>
      <c r="BQ235" s="181" t="str">
        <f t="shared" ca="1" si="382"/>
        <v>-7.40509080338478-1.09844145713276i</v>
      </c>
      <c r="BR235" s="181" t="str">
        <f t="shared" ca="1" si="383"/>
        <v>7.48386203463902-0.183718501002323i</v>
      </c>
      <c r="BS235" s="181" t="str">
        <f t="shared" ca="1" si="384"/>
        <v>-7.34227307952164+1.46046892019436i</v>
      </c>
      <c r="BT235" s="181" t="str">
        <f t="shared" ca="1" si="385"/>
        <v>6.98449298449467-2.6942162479405i</v>
      </c>
      <c r="BU235" s="181" t="str">
        <f t="shared" ca="1" si="386"/>
        <v>-6.42105648256843+3.84863314551903i</v>
      </c>
      <c r="BV235" s="181" t="str">
        <f t="shared" ca="1" si="387"/>
        <v>5.66855380108772-4.88972813613352i</v>
      </c>
      <c r="BW235" s="181" t="str">
        <f t="shared" ca="1" si="388"/>
        <v>-4.74914216721268+5.78684647426595i</v>
      </c>
      <c r="BX235" s="181" t="str">
        <f t="shared" ca="1" si="389"/>
        <v>3.68989339467468-6.51357276592946i</v>
      </c>
      <c r="BY235" s="181" t="str">
        <f t="shared" ca="1" si="390"/>
        <v>-2.52199676193048+7.04850876242159i</v>
      </c>
      <c r="BZ235" s="181" t="str">
        <f t="shared" ca="1" si="391"/>
        <v>1.27984065274033-7.37590342566354i</v>
      </c>
      <c r="CA235" s="181" t="str">
        <f t="shared" ca="1" si="392"/>
        <v>-3.41141286975498E-13+7.48611671303099i</v>
      </c>
      <c r="CB235" s="181" t="str">
        <f t="shared" ca="1" si="393"/>
        <v>-1.27984065273966-7.37590342566365i</v>
      </c>
      <c r="CC235" s="181" t="str">
        <f t="shared" ca="1" si="394"/>
        <v>2.52199676193004+7.04850876242176i</v>
      </c>
      <c r="CD235" s="181" t="str">
        <f t="shared" ca="1" si="395"/>
        <v>-3.68989339467409-6.5135727659298i</v>
      </c>
      <c r="CE235" s="181" t="str">
        <f t="shared" ca="1" si="396"/>
        <v>4.74914216721215+5.78684647426638i</v>
      </c>
      <c r="CF235" s="181" t="str">
        <f t="shared" ca="1" si="397"/>
        <v>-5.66855380108727-4.88972813613404i</v>
      </c>
      <c r="CG235" s="181" t="str">
        <f t="shared" ca="1" si="398"/>
        <v>6.42105648256808+3.84863314551962i</v>
      </c>
      <c r="CH235" s="181" t="str">
        <f t="shared" ca="1" si="399"/>
        <v>-6.98449298449442-2.69421624794113i</v>
      </c>
      <c r="CI235" s="181" t="str">
        <f t="shared" ca="1" si="400"/>
        <v>7.34227307952151+1.46046892019502i</v>
      </c>
      <c r="CJ235" s="181" t="str">
        <f t="shared" ca="1" si="401"/>
        <v>-7.483862034639-0.183718501003005i</v>
      </c>
      <c r="CK235" s="181" t="str">
        <f t="shared" ca="1" si="402"/>
        <v>7.40509080338488-1.09844145713208i</v>
      </c>
      <c r="CL235" s="181" t="str">
        <f t="shared" ca="1" si="403"/>
        <v>-7.10827878223112+2.34825811937374i</v>
      </c>
      <c r="CM235" s="181" t="str">
        <f t="shared" ca="1" si="404"/>
        <v>6.60216551661519-3.52893099002221i</v>
      </c>
      <c r="CN235" s="181" t="str">
        <f t="shared" ca="1" si="405"/>
        <v>-5.90165336751313+4.60569549263114i</v>
      </c>
      <c r="CO235" s="181" t="str">
        <f t="shared" ca="1" si="406"/>
        <v>5.0273687156651-5.54684660305959i</v>
      </c>
      <c r="CP235" s="181" t="str">
        <f t="shared" ca="1" si="407"/>
        <v>-4.00505462366738+6.32467239488042i</v>
      </c>
      <c r="CQ235" s="181" t="str">
        <f t="shared" ca="1" si="408"/>
        <v>2.86481283882708-6.91627000916052i</v>
      </c>
      <c r="CR235" s="181" t="str">
        <f t="shared" ca="1" si="409"/>
        <v>-1.64021745578245+7.30422002262175i</v>
      </c>
      <c r="CS235" s="181" t="str">
        <f t="shared" ca="1" si="410"/>
        <v>0.367326336850344-7.47709935759704i</v>
      </c>
      <c r="CT235" s="181" t="str">
        <f t="shared" ca="1" si="411"/>
        <v>0.916380601463898+7.42981763130041i</v>
      </c>
      <c r="CU235" s="181" t="str">
        <f t="shared" ca="1" si="412"/>
        <v>-2.17310497393337-7.16376704069778i</v>
      </c>
      <c r="CV235" s="181" t="str">
        <f t="shared" ca="1" si="413"/>
        <v>3.3658428892972+6.68678136966428i</v>
      </c>
      <c r="CW235" s="181" t="str">
        <f t="shared" ca="1" si="414"/>
        <v>-4.45947451930362-6.01290532544822i</v>
      </c>
      <c r="CX235" s="181" t="str">
        <f t="shared" ca="1" si="415"/>
        <v>5.42179819204849+5.16198099626699i</v>
      </c>
      <c r="CY235" s="181" t="str">
        <f t="shared" ca="1" si="416"/>
        <v>-6.22447856103673-4.1590636066687i</v>
      </c>
      <c r="CZ235" s="181" t="str">
        <f t="shared" ca="1" si="417"/>
        <v>6.84388093138923+3.033683773581i</v>
      </c>
      <c r="DA235" s="181" t="str">
        <f t="shared" ca="1" si="418"/>
        <v>-7.26176717670269-1.81897798570661i</v>
      </c>
      <c r="DB235" s="181" t="str">
        <f t="shared" ca="1" si="419"/>
        <v>7.46583275548883+0.550712909047795i</v>
      </c>
      <c r="DC235" s="181" t="str">
        <f t="shared" ca="1" si="420"/>
        <v>-7.45006901489362+0.7337677523875i</v>
      </c>
      <c r="DD235" s="181" t="str">
        <f t="shared" ca="1" si="421"/>
        <v>7.21494011376974-1.99664283131415i</v>
      </c>
      <c r="DE235" s="181" t="str">
        <f t="shared" ca="1" si="422"/>
        <v>-6.7673693556511+3.20072733067286i</v>
      </c>
      <c r="DF235" s="181" t="str">
        <f t="shared" ca="1" si="423"/>
        <v>6.12053533405257-4.31056732527586i</v>
      </c>
      <c r="DG235" s="181" t="str">
        <f t="shared" ca="1" si="424"/>
        <v>-5.29348389253596+5.29348389254035i</v>
      </c>
      <c r="DH235" s="181" t="str">
        <f t="shared" ca="1" si="425"/>
        <v>4.31056732527043-6.12053533405639i</v>
      </c>
      <c r="DI235" s="181" t="str">
        <f t="shared" ca="1" si="426"/>
        <v>-3.2007273306734+6.76736935565085i</v>
      </c>
      <c r="DJ235" s="181" t="str">
        <f t="shared" ca="1" si="427"/>
        <v>1.99664283130775-7.2149401137715i</v>
      </c>
      <c r="DK235" s="181" t="str">
        <f t="shared" ca="1" si="428"/>
        <v>-0.733767752388519+7.45006901489352i</v>
      </c>
      <c r="DL235" s="181" t="str">
        <f t="shared" ca="1" si="429"/>
        <v>-0.550712909046774-7.46583275548891i</v>
      </c>
      <c r="DM235" s="181" t="str">
        <f t="shared" ca="1" si="430"/>
        <v>1.81897798570562+7.26176717670294i</v>
      </c>
      <c r="DN235" s="181" t="str">
        <f t="shared" ca="1" si="431"/>
        <v>-3.03368377358006-6.84388093138965i</v>
      </c>
      <c r="DO235" s="181" t="str">
        <f t="shared" ca="1" si="432"/>
        <v>4.15906360666784+6.2244785610373i</v>
      </c>
      <c r="DP235" s="181" t="str">
        <f t="shared" ca="1" si="433"/>
        <v>-5.16198099626624-5.42179819204921i</v>
      </c>
      <c r="DQ235" s="181" t="str">
        <f t="shared" ca="1" si="434"/>
        <v>6.01290532544787+4.4594745193041i</v>
      </c>
      <c r="DR235" s="181" t="str">
        <f t="shared" ca="1" si="435"/>
        <v>-6.68678136966382-3.36584288929811i</v>
      </c>
      <c r="DS235" s="181" t="str">
        <f t="shared" ca="1" si="436"/>
        <v>7.16376704069749+2.17310497393435i</v>
      </c>
      <c r="DT235" s="181" t="str">
        <f t="shared" ca="1" si="437"/>
        <v>-7.42981763130029-0.916380601464916i</v>
      </c>
      <c r="DU235" s="181" t="str">
        <f t="shared" ca="1" si="438"/>
        <v>7.47709935759708-0.367326336849321i</v>
      </c>
      <c r="DV235" s="181" t="str">
        <f t="shared" ca="1" si="439"/>
        <v>-7.30422002262187+1.64021745578186i</v>
      </c>
      <c r="DW235" s="181" t="str">
        <f t="shared" ca="1" si="440"/>
        <v>6.91627000916092-2.86481283882614i</v>
      </c>
      <c r="DX235" s="181" t="str">
        <f t="shared" ca="1" si="441"/>
        <v>-6.32467239488096+4.00505462366652i</v>
      </c>
      <c r="DY235" s="181" t="str">
        <f t="shared" ca="1" si="442"/>
        <v>5.54684660306027-5.02736871566434i</v>
      </c>
      <c r="DZ235" s="181" t="str">
        <f t="shared" ca="1" si="443"/>
        <v>-4.60569549263195+5.9016533675125i</v>
      </c>
      <c r="EA235" s="181" t="str">
        <f t="shared" ca="1" si="444"/>
        <v>3.5289309900233-6.60216551661461i</v>
      </c>
      <c r="EB235" s="181" t="str">
        <f t="shared" ca="1" si="445"/>
        <v>-2.34825811937451+7.10827878223087i</v>
      </c>
      <c r="EC235" s="181" t="str">
        <f t="shared" ca="1" si="446"/>
        <v>1.09844145713309-7.40509080338473i</v>
      </c>
      <c r="ED235" s="181" t="str">
        <f t="shared" ca="1" si="447"/>
        <v>0.183718501002195+7.48386203463902i</v>
      </c>
      <c r="EE235" s="181" t="str">
        <f t="shared" ca="1" si="448"/>
        <v>-1.46046892019402-7.34227307952171i</v>
      </c>
      <c r="EF235" s="181" t="str">
        <f t="shared" ca="1" si="449"/>
        <v>2.69421624793998+6.98449298449487i</v>
      </c>
      <c r="EG235" s="181" t="str">
        <f t="shared" ca="1" si="450"/>
        <v>-3.84863314551892-6.4210564825685i</v>
      </c>
      <c r="EH235" s="181" t="str">
        <f t="shared" ca="1" si="451"/>
        <v>4.88972813613327+5.66855380108794i</v>
      </c>
      <c r="EI235" s="181" t="str">
        <f t="shared" ca="1" si="452"/>
        <v>-5.78684647426588-4.74914216721277i</v>
      </c>
      <c r="EJ235" s="181" t="str">
        <f t="shared" ca="1" si="453"/>
        <v>6.5135727659293+3.68989339467498i</v>
      </c>
      <c r="EK235" s="181" t="str">
        <f t="shared" ca="1" si="454"/>
        <v>-7.04850876242141-2.521996761931i</v>
      </c>
      <c r="EL235" s="181" t="str">
        <f t="shared" ca="1" si="455"/>
        <v>7.37590342566351+1.27984065274045i</v>
      </c>
      <c r="EM235" s="181" t="str">
        <f t="shared" ca="1" si="456"/>
        <v>-7.48611671303099-6.82282573950995E-13i</v>
      </c>
      <c r="EN235" s="181"/>
      <c r="EO235" s="181"/>
      <c r="EP235" s="181"/>
    </row>
    <row r="236" spans="1:146" ht="16" thickBot="1">
      <c r="A236" s="215">
        <f t="shared" si="323"/>
        <v>2.6562500000000019E-3</v>
      </c>
      <c r="B236" s="214">
        <v>136</v>
      </c>
      <c r="C236" s="188">
        <f t="shared" si="324"/>
        <v>27200</v>
      </c>
      <c r="D236" s="187">
        <f t="shared" si="457"/>
        <v>170902.64035528473</v>
      </c>
      <c r="E236" s="187" t="str">
        <f t="shared" si="458"/>
        <v>170902.640355285i</v>
      </c>
      <c r="F236" s="187" t="e">
        <f t="shared" si="325"/>
        <v>#REF!</v>
      </c>
      <c r="G236" s="187" t="str">
        <f t="shared" si="326"/>
        <v>-3.20725144544553+2.72438615311832i</v>
      </c>
      <c r="H236" s="187" t="e">
        <f t="shared" si="322"/>
        <v>#REF!</v>
      </c>
      <c r="I236" s="187" t="e">
        <f t="shared" si="459"/>
        <v>#REF!</v>
      </c>
      <c r="J236" s="213" t="str">
        <f ca="1">IMPRODUCT(1/N_FFT2,EL100)</f>
        <v>0.0297980624010326+0.00446187720793113i</v>
      </c>
      <c r="K236" s="212" t="e">
        <f t="shared" si="460"/>
        <v>#REF!</v>
      </c>
      <c r="N236" s="204">
        <f t="shared" ca="1" si="327"/>
        <v>22.486019763161696</v>
      </c>
      <c r="O236" s="181">
        <f t="shared" ca="1" si="328"/>
        <v>7.4860197631616963</v>
      </c>
      <c r="P236" s="181" t="str">
        <f t="shared" ca="1" si="329"/>
        <v>-7.34217799251667+1.46045000621435i</v>
      </c>
      <c r="Q236" s="181" t="str">
        <f t="shared" ca="1" si="330"/>
        <v>6.91618043916008-2.86477573771961i</v>
      </c>
      <c r="R236" s="181" t="str">
        <f t="shared" ca="1" si="331"/>
        <v>-6.2243979501651+4.15900974420931i</v>
      </c>
      <c r="S236" s="181" t="str">
        <f t="shared" ca="1" si="332"/>
        <v>5.29341533862826-5.29341533862804i</v>
      </c>
      <c r="T236" s="181" t="str">
        <f t="shared" ca="1" si="333"/>
        <v>-4.15900974420894+6.22439795016535i</v>
      </c>
      <c r="U236" s="181" t="str">
        <f t="shared" ca="1" si="334"/>
        <v>2.86477573771984-6.91618043915999i</v>
      </c>
      <c r="V236" s="181" t="str">
        <f t="shared" ca="1" si="335"/>
        <v>-1.46045000621422+7.34217799251669i</v>
      </c>
      <c r="W236" s="181" t="str">
        <f t="shared" ca="1" si="336"/>
        <v>3.13642945962201E-13-7.4860197631617i</v>
      </c>
      <c r="X236" s="181" t="str">
        <f t="shared" ca="1" si="337"/>
        <v>1.46045000621434+7.34217799251667i</v>
      </c>
      <c r="Y236" s="181" t="str">
        <f t="shared" ca="1" si="338"/>
        <v>-2.86477573771995-6.91618043915994i</v>
      </c>
      <c r="Z236" s="181" t="str">
        <f t="shared" ca="1" si="339"/>
        <v>4.15900974420906+6.22439795016527i</v>
      </c>
      <c r="AA236" s="181" t="str">
        <f t="shared" ca="1" si="340"/>
        <v>-5.29341533862832-5.29341533862797i</v>
      </c>
      <c r="AB236" s="181" t="str">
        <f t="shared" ca="1" si="341"/>
        <v>6.22439795016516+4.15900974420922i</v>
      </c>
      <c r="AC236" s="181" t="str">
        <f t="shared" ca="1" si="342"/>
        <v>-6.91618043916015-2.86477573771944i</v>
      </c>
      <c r="AD236" s="181" t="str">
        <f t="shared" ca="1" si="343"/>
        <v>7.34217799251663+1.46045000621453i</v>
      </c>
      <c r="AE236" s="181" t="str">
        <f t="shared" ca="1" si="344"/>
        <v>-7.4860197631617+1.17393282821551E-13i</v>
      </c>
      <c r="AF236" s="181" t="str">
        <f t="shared" ca="1" si="345"/>
        <v>7.34217799251673-1.46045000621404i</v>
      </c>
      <c r="AG236" s="181" t="str">
        <f t="shared" ca="1" si="346"/>
        <v>-6.91618043916006+2.86477573771966i</v>
      </c>
      <c r="AH236" s="181" t="str">
        <f t="shared" ca="1" si="347"/>
        <v>6.22439795016547-4.15900974420875i</v>
      </c>
      <c r="AI236" s="181" t="str">
        <f t="shared" ca="1" si="348"/>
        <v>-5.29341533862816+5.29341533862814i</v>
      </c>
      <c r="AJ236" s="181" t="str">
        <f t="shared" ca="1" si="349"/>
        <v>4.15900974420886-6.2243979501654i</v>
      </c>
      <c r="AK236" s="181" t="str">
        <f t="shared" ca="1" si="350"/>
        <v>-2.86477573771968+6.91618043916005i</v>
      </c>
      <c r="AL236" s="181" t="str">
        <f t="shared" ca="1" si="351"/>
        <v>1.46045000621411-7.34217799251671i</v>
      </c>
      <c r="AM236" s="181" t="str">
        <f t="shared" ca="1" si="352"/>
        <v>-2.49441032765361E-13+7.4860197631617i</v>
      </c>
      <c r="AN236" s="181" t="str">
        <f t="shared" ca="1" si="353"/>
        <v>-1.46045000621446-7.34217799251664i</v>
      </c>
      <c r="AO236" s="181" t="str">
        <f t="shared" ca="1" si="354"/>
        <v>2.86477573771932+6.9161804391602i</v>
      </c>
      <c r="AP236" s="181" t="str">
        <f t="shared" ca="1" si="355"/>
        <v>-4.15900974420916-6.2243979501652i</v>
      </c>
      <c r="AQ236" s="181" t="str">
        <f t="shared" ca="1" si="356"/>
        <v>5.29341533862788+5.29341533862841i</v>
      </c>
      <c r="AR236" s="181" t="str">
        <f t="shared" ca="1" si="357"/>
        <v>5.29341533862788+5.29341533862841i</v>
      </c>
      <c r="AS236" s="181" t="str">
        <f t="shared" ca="1" si="358"/>
        <v>6.91618043916105+2.86477573771727i</v>
      </c>
      <c r="AT236" s="181" t="str">
        <f t="shared" ca="1" si="359"/>
        <v>-7.34217799251695-1.46045000621291i</v>
      </c>
      <c r="AU236" s="181" t="str">
        <f t="shared" ca="1" si="360"/>
        <v>7.4860197631617-2.34786565643101E-13i</v>
      </c>
      <c r="AV236" s="181" t="str">
        <f t="shared" ca="1" si="361"/>
        <v>-7.34217799251686+1.46045000621336i</v>
      </c>
      <c r="AW236" s="181" t="str">
        <f t="shared" ca="1" si="362"/>
        <v>6.91618043916087-2.86477573771771i</v>
      </c>
      <c r="AX236" s="181" t="str">
        <f t="shared" ca="1" si="363"/>
        <v>-6.22439795016706+4.15900974420637i</v>
      </c>
      <c r="AY236" s="181" t="str">
        <f t="shared" ca="1" si="364"/>
        <v>5.29341533862597-5.29341533863033i</v>
      </c>
      <c r="AZ236" s="181" t="str">
        <f t="shared" ca="1" si="365"/>
        <v>-4.15900974420753+6.22439795016629i</v>
      </c>
      <c r="BA236" s="181" t="str">
        <f t="shared" ca="1" si="366"/>
        <v>2.86477573771889-6.91618043916038i</v>
      </c>
      <c r="BB236" s="181" t="str">
        <f t="shared" ca="1" si="367"/>
        <v>-1.46045000621483+7.34217799251657i</v>
      </c>
      <c r="BC236" s="181" t="str">
        <f t="shared" ca="1" si="368"/>
        <v>1.51502336018629E-12-7.4860197631617i</v>
      </c>
      <c r="BD236" s="181" t="str">
        <f t="shared" ca="1" si="369"/>
        <v>1.46045000621165+7.3421779925172i</v>
      </c>
      <c r="BE236" s="181" t="str">
        <f t="shared" ca="1" si="370"/>
        <v>-2.86477573772287-6.91618043915874i</v>
      </c>
      <c r="BF236" s="181" t="str">
        <f t="shared" ca="1" si="371"/>
        <v>4.15900974421102+6.22439795016396i</v>
      </c>
      <c r="BG236" s="181" t="str">
        <f t="shared" ca="1" si="372"/>
        <v>-5.29341533862909-5.29341533862721i</v>
      </c>
      <c r="BH236" s="181" t="str">
        <f t="shared" ca="1" si="373"/>
        <v>6.22439795016532+4.15900974420898i</v>
      </c>
      <c r="BI236" s="181" t="str">
        <f t="shared" ca="1" si="374"/>
        <v>-6.91618043915967-2.8647757377206i</v>
      </c>
      <c r="BJ236" s="181" t="str">
        <f t="shared" ca="1" si="375"/>
        <v>7.34217799251622+1.46045000621654i</v>
      </c>
      <c r="BK236" s="181" t="str">
        <f t="shared" ca="1" si="376"/>
        <v>-7.4860197631617-3.47759876451453E-12i</v>
      </c>
      <c r="BL236" s="181" t="str">
        <f t="shared" ca="1" si="377"/>
        <v>7.34217799251609-1.46045000621724i</v>
      </c>
      <c r="BM236" s="181" t="str">
        <f t="shared" ca="1" si="378"/>
        <v>-6.9161804391594+2.86477573772126i</v>
      </c>
      <c r="BN236" s="181" t="str">
        <f t="shared" ca="1" si="379"/>
        <v>6.22439795016493-4.15900974420957i</v>
      </c>
      <c r="BO236" s="181" t="str">
        <f t="shared" ca="1" si="380"/>
        <v>-5.29341533862859+5.2934153386277i</v>
      </c>
      <c r="BP236" s="181" t="str">
        <f t="shared" ca="1" si="381"/>
        <v>4.15900974421062-6.22439795016423i</v>
      </c>
      <c r="BQ236" s="181" t="str">
        <f t="shared" ca="1" si="382"/>
        <v>-2.86477573772222+6.916180439159i</v>
      </c>
      <c r="BR236" s="181" t="str">
        <f t="shared" ca="1" si="383"/>
        <v>1.46045000621096-7.34217799251734i</v>
      </c>
      <c r="BS236" s="181" t="str">
        <f t="shared" ca="1" si="384"/>
        <v>2.2193830571156E-12+7.4860197631617i</v>
      </c>
      <c r="BT236" s="181" t="str">
        <f t="shared" ca="1" si="385"/>
        <v>-1.46045000621531-7.34217799251647i</v>
      </c>
      <c r="BU236" s="181" t="str">
        <f t="shared" ca="1" si="386"/>
        <v>2.86477573771964+6.91618043916007i</v>
      </c>
      <c r="BV236" s="181" t="str">
        <f t="shared" ca="1" si="387"/>
        <v>-4.15900974420812-6.2243979501659i</v>
      </c>
      <c r="BW236" s="181" t="str">
        <f t="shared" ca="1" si="388"/>
        <v>5.29341533862647+5.29341533862983i</v>
      </c>
      <c r="BX236" s="181" t="str">
        <f t="shared" ca="1" si="389"/>
        <v>-6.22439795016325-4.15900974421207i</v>
      </c>
      <c r="BY236" s="181" t="str">
        <f t="shared" ca="1" si="390"/>
        <v>6.91618043916118+2.86477573771696i</v>
      </c>
      <c r="BZ236" s="181" t="str">
        <f t="shared" ca="1" si="391"/>
        <v>-7.34217799251699-1.46045000621267i</v>
      </c>
      <c r="CA236" s="181" t="str">
        <f t="shared" ca="1" si="392"/>
        <v>7.4860197631617-4.69573131286202E-13i</v>
      </c>
      <c r="CB236" s="181" t="str">
        <f t="shared" ca="1" si="393"/>
        <v>-7.34217799251681+1.46045000621359i</v>
      </c>
      <c r="CC236" s="181" t="str">
        <f t="shared" ca="1" si="394"/>
        <v>6.91618043916082-2.86477573771783i</v>
      </c>
      <c r="CD236" s="181" t="str">
        <f t="shared" ca="1" si="395"/>
        <v>-6.22439795016699+4.15900974420648i</v>
      </c>
      <c r="CE236" s="181" t="str">
        <f t="shared" ca="1" si="396"/>
        <v>5.2934153386258-5.29341533863049i</v>
      </c>
      <c r="CF236" s="181" t="str">
        <f t="shared" ca="1" si="397"/>
        <v>-4.15900974420733+6.22439795016642i</v>
      </c>
      <c r="CG236" s="181" t="str">
        <f t="shared" ca="1" si="398"/>
        <v>2.86477573771877-6.91618043916043i</v>
      </c>
      <c r="CH236" s="181" t="str">
        <f t="shared" ca="1" si="399"/>
        <v>-1.4604500062146+7.34217799251661i</v>
      </c>
      <c r="CI236" s="181" t="str">
        <f t="shared" ca="1" si="400"/>
        <v>1.28023679454319E-12-7.4860197631617i</v>
      </c>
      <c r="CJ236" s="181" t="str">
        <f t="shared" ca="1" si="401"/>
        <v>1.46045000621188+7.34217799251715i</v>
      </c>
      <c r="CK236" s="181" t="str">
        <f t="shared" ca="1" si="402"/>
        <v>-2.86477573771621-6.91618043916149i</v>
      </c>
      <c r="CL236" s="181" t="str">
        <f t="shared" ca="1" si="403"/>
        <v>4.15900974421121+6.22439795016382i</v>
      </c>
      <c r="CM236" s="181" t="str">
        <f t="shared" ca="1" si="404"/>
        <v>-5.29341533862926-5.29341533862704i</v>
      </c>
      <c r="CN236" s="181" t="str">
        <f t="shared" ca="1" si="405"/>
        <v>6.22439795016534+4.15900974420896i</v>
      </c>
      <c r="CO236" s="181" t="str">
        <f t="shared" ca="1" si="406"/>
        <v>-6.91618043915968-2.86477573772058i</v>
      </c>
      <c r="CP236" s="181" t="str">
        <f t="shared" ca="1" si="407"/>
        <v>7.34217799251631+1.46045000621611i</v>
      </c>
      <c r="CQ236" s="181" t="str">
        <f t="shared" ca="1" si="408"/>
        <v>-7.4860197631617-3.03004672037259E-12i</v>
      </c>
      <c r="CR236" s="181" t="str">
        <f t="shared" ca="1" si="409"/>
        <v>7.34217799251608-1.46045000621726i</v>
      </c>
      <c r="CS236" s="181" t="str">
        <f t="shared" ca="1" si="410"/>
        <v>-6.91618043915939+2.86477573772128i</v>
      </c>
      <c r="CT236" s="181" t="str">
        <f t="shared" ca="1" si="411"/>
        <v>6.22439795016468-4.15900974420994i</v>
      </c>
      <c r="CU236" s="181" t="str">
        <f t="shared" ca="1" si="412"/>
        <v>-5.29341533862828+5.29341533862802i</v>
      </c>
      <c r="CV236" s="181" t="str">
        <f t="shared" ca="1" si="413"/>
        <v>4.15900974421024-6.22439795016448i</v>
      </c>
      <c r="CW236" s="181" t="str">
        <f t="shared" ca="1" si="414"/>
        <v>-2.864775737722+6.91618043915909i</v>
      </c>
      <c r="CX236" s="181" t="str">
        <f t="shared" ca="1" si="415"/>
        <v>1.46045000621803-7.34217799251593i</v>
      </c>
      <c r="CY236" s="181" t="str">
        <f t="shared" ca="1" si="416"/>
        <v>2.66693510125754E-12+7.4860197631617i</v>
      </c>
      <c r="CZ236" s="181" t="str">
        <f t="shared" ca="1" si="417"/>
        <v>-1.46045000621575-7.34217799251638i</v>
      </c>
      <c r="DA236" s="181" t="str">
        <f t="shared" ca="1" si="418"/>
        <v>2.86477573771986+6.91618043915998i</v>
      </c>
      <c r="DB236" s="181" t="str">
        <f t="shared" ca="1" si="419"/>
        <v>-4.15900974420831-6.22439795016577i</v>
      </c>
      <c r="DC236" s="181" t="str">
        <f t="shared" ca="1" si="420"/>
        <v>5.29341533862663+5.29341533862966i</v>
      </c>
      <c r="DD236" s="181" t="str">
        <f t="shared" ca="1" si="421"/>
        <v>-6.22439795016339-4.15900974421187i</v>
      </c>
      <c r="DE236" s="181" t="str">
        <f t="shared" ca="1" si="422"/>
        <v>6.91618043916127+2.86477573771674i</v>
      </c>
      <c r="DF236" s="181" t="str">
        <f t="shared" ca="1" si="423"/>
        <v>-7.34217799251704-1.46045000621244i</v>
      </c>
      <c r="DG236" s="181" t="str">
        <f t="shared" ca="1" si="424"/>
        <v>7.4860197631617-7.04359696929303E-13i</v>
      </c>
      <c r="DH236" s="181" t="str">
        <f t="shared" ca="1" si="425"/>
        <v>-7.34217799251676+1.46045000621383i</v>
      </c>
      <c r="DI236" s="181" t="str">
        <f t="shared" ca="1" si="426"/>
        <v>6.91618043916074-2.86477573771804i</v>
      </c>
      <c r="DJ236" s="181" t="str">
        <f t="shared" ca="1" si="427"/>
        <v>-6.22439795016686+4.15900974420668i</v>
      </c>
      <c r="DK236" s="181" t="str">
        <f t="shared" ca="1" si="428"/>
        <v>5.29341533862564-5.29341533863066i</v>
      </c>
      <c r="DL236" s="181" t="str">
        <f t="shared" ca="1" si="429"/>
        <v>-4.15900974420714+6.22439795016655i</v>
      </c>
      <c r="DM236" s="181" t="str">
        <f t="shared" ca="1" si="430"/>
        <v>2.86477573771855-6.91618043916052i</v>
      </c>
      <c r="DN236" s="181" t="str">
        <f t="shared" ca="1" si="431"/>
        <v>-1.46045000621437+7.34217799251666i</v>
      </c>
      <c r="DO236" s="181" t="str">
        <f t="shared" ca="1" si="432"/>
        <v>1.25821570739893E-12-7.4860197631617i</v>
      </c>
      <c r="DP236" s="181" t="str">
        <f t="shared" ca="1" si="433"/>
        <v>1.4604500062119+7.34217799251715i</v>
      </c>
      <c r="DQ236" s="181" t="str">
        <f t="shared" ca="1" si="434"/>
        <v>-2.86477573771623-6.91618043916148i</v>
      </c>
      <c r="DR236" s="181" t="str">
        <f t="shared" ca="1" si="435"/>
        <v>4.15900974421141+6.2243979501637i</v>
      </c>
      <c r="DS236" s="181" t="str">
        <f t="shared" ca="1" si="436"/>
        <v>-5.29341533862927-5.29341533862702i</v>
      </c>
      <c r="DT236" s="181" t="str">
        <f t="shared" ca="1" si="437"/>
        <v>6.22439795016546+4.15900974420877i</v>
      </c>
      <c r="DU236" s="181" t="str">
        <f t="shared" ca="1" si="438"/>
        <v>-6.91618043915977-2.86477573772036i</v>
      </c>
      <c r="DV236" s="181" t="str">
        <f t="shared" ca="1" si="439"/>
        <v>7.34217799251636+1.46045000621588i</v>
      </c>
      <c r="DW236" s="181" t="str">
        <f t="shared" ca="1" si="440"/>
        <v>-7.4860197631617-2.79526015472949E-12i</v>
      </c>
      <c r="DX236" s="181" t="str">
        <f t="shared" ca="1" si="441"/>
        <v>7.34217799251604-1.46045000621749i</v>
      </c>
      <c r="DY236" s="181" t="str">
        <f t="shared" ca="1" si="442"/>
        <v>-6.91618043915931+2.8647757377215i</v>
      </c>
      <c r="DZ236" s="181" t="str">
        <f t="shared" ca="1" si="443"/>
        <v>6.22439795016479-4.15900974420978i</v>
      </c>
      <c r="EA236" s="181" t="str">
        <f t="shared" ca="1" si="444"/>
        <v>-5.29341533862811+5.29341533862819i</v>
      </c>
      <c r="EB236" s="181" t="str">
        <f t="shared" ca="1" si="445"/>
        <v>4.15900974421005-6.22439795016461i</v>
      </c>
      <c r="EC236" s="181" t="str">
        <f t="shared" ca="1" si="446"/>
        <v>-2.86477573772179+6.91618043915918i</v>
      </c>
      <c r="ED236" s="181" t="str">
        <f t="shared" ca="1" si="447"/>
        <v>1.4604500062178-7.34217799251598i</v>
      </c>
      <c r="EE236" s="181" t="str">
        <f t="shared" ca="1" si="448"/>
        <v>2.90172166690064E-12+7.4860197631617i</v>
      </c>
      <c r="EF236" s="181" t="str">
        <f t="shared" ca="1" si="449"/>
        <v>-1.46045000621598-7.34217799251634i</v>
      </c>
      <c r="EG236" s="181" t="str">
        <f t="shared" ca="1" si="450"/>
        <v>2.86477573772007+6.91618043915989i</v>
      </c>
      <c r="EH236" s="181" t="str">
        <f t="shared" ca="1" si="451"/>
        <v>-4.15900974420851-6.22439795016564i</v>
      </c>
      <c r="EI236" s="181" t="str">
        <f t="shared" ca="1" si="452"/>
        <v>5.2934153386268+5.2934153386295i</v>
      </c>
      <c r="EJ236" s="181" t="str">
        <f t="shared" ca="1" si="453"/>
        <v>-6.22439795016352-4.15900974421168i</v>
      </c>
      <c r="EK236" s="181" t="str">
        <f t="shared" ca="1" si="454"/>
        <v>6.91618043916136+2.86477573771652i</v>
      </c>
      <c r="EL236" s="181" t="str">
        <f t="shared" ca="1" si="455"/>
        <v>-7.34217799251708-1.46045000621222i</v>
      </c>
      <c r="EM236" s="181" t="str">
        <f t="shared" ca="1" si="456"/>
        <v>7.4860197631617-9.39146262572404E-13i</v>
      </c>
      <c r="EN236" s="181"/>
      <c r="EO236" s="181"/>
      <c r="EP236" s="181"/>
    </row>
    <row r="237" spans="1:146" ht="16" thickBot="1">
      <c r="A237" s="215">
        <f t="shared" si="323"/>
        <v>2.6757812500000019E-3</v>
      </c>
      <c r="B237" s="214">
        <v>137</v>
      </c>
      <c r="C237" s="188">
        <f t="shared" si="324"/>
        <v>27400</v>
      </c>
      <c r="D237" s="187">
        <f t="shared" si="457"/>
        <v>172159.27741672067</v>
      </c>
      <c r="E237" s="187" t="str">
        <f t="shared" si="458"/>
        <v>172159.277416721i</v>
      </c>
      <c r="F237" s="187" t="e">
        <f t="shared" si="325"/>
        <v>#REF!</v>
      </c>
      <c r="G237" s="187" t="str">
        <f t="shared" si="326"/>
        <v>-3.18175396032082+2.72984907705889i</v>
      </c>
      <c r="H237" s="187" t="e">
        <f t="shared" si="322"/>
        <v>#REF!</v>
      </c>
      <c r="I237" s="187" t="e">
        <f t="shared" si="459"/>
        <v>#REF!</v>
      </c>
      <c r="J237" s="213" t="str">
        <f ca="1">IMPRODUCT(1/N_FFT2,EM100)</f>
        <v>0.0381660030741859-2.45395488105112E-14i</v>
      </c>
      <c r="K237" s="212" t="e">
        <f t="shared" si="460"/>
        <v>#REF!</v>
      </c>
      <c r="N237" s="204">
        <f t="shared" ca="1" si="327"/>
        <v>22.485910789444844</v>
      </c>
      <c r="O237" s="181">
        <f t="shared" ca="1" si="328"/>
        <v>7.4859107894448425</v>
      </c>
      <c r="P237" s="181" t="str">
        <f t="shared" ca="1" si="329"/>
        <v>-7.30401910253973+1.64017233767109i</v>
      </c>
      <c r="Q237" s="181" t="str">
        <f t="shared" ca="1" si="330"/>
        <v>6.76718320293541-3.20063928699184i</v>
      </c>
      <c r="R237" s="181" t="str">
        <f t="shared" ca="1" si="331"/>
        <v>-5.9014910283902+4.60556880193496i</v>
      </c>
      <c r="S237" s="181" t="str">
        <f t="shared" ca="1" si="332"/>
        <v>4.74901153067199-5.78668729318176i</v>
      </c>
      <c r="T237" s="181" t="str">
        <f t="shared" ca="1" si="333"/>
        <v>-3.36575030371824+6.68659743371375i</v>
      </c>
      <c r="U237" s="181" t="str">
        <f t="shared" ca="1" si="334"/>
        <v>1.81892795035876-7.26156742438782i</v>
      </c>
      <c r="V237" s="181" t="str">
        <f t="shared" ca="1" si="335"/>
        <v>-0.183713447385754+7.48365617307318i</v>
      </c>
      <c r="W237" s="181" t="str">
        <f t="shared" ca="1" si="336"/>
        <v>-1.46042874649678-7.34207111269923i</v>
      </c>
      <c r="X237" s="181" t="str">
        <f t="shared" ca="1" si="337"/>
        <v>3.03360032483855+6.84369267403689i</v>
      </c>
      <c r="Y237" s="181" t="str">
        <f t="shared" ca="1" si="338"/>
        <v>-4.45935185076498-6.01273992607411i</v>
      </c>
      <c r="Z237" s="181" t="str">
        <f t="shared" ca="1" si="339"/>
        <v>5.66839787392605+4.88959363243995i</v>
      </c>
      <c r="AA237" s="181" t="str">
        <f t="shared" ca="1" si="340"/>
        <v>-6.60198390822617-3.52883391831487i</v>
      </c>
      <c r="AB237" s="181" t="str">
        <f t="shared" ca="1" si="341"/>
        <v>7.21474164954673+1.99658790886414i</v>
      </c>
      <c r="AC237" s="181" t="str">
        <f t="shared" ca="1" si="342"/>
        <v>-7.4768936820548-0.367316232660291i</v>
      </c>
      <c r="AD237" s="181" t="str">
        <f t="shared" ca="1" si="343"/>
        <v>7.37570053375813-1.27980544765473i</v>
      </c>
      <c r="AE237" s="181" t="str">
        <f t="shared" ca="1" si="344"/>
        <v>-6.91607976057352+2.86473403528356i</v>
      </c>
      <c r="AF237" s="181" t="str">
        <f t="shared" ca="1" si="345"/>
        <v>6.12036697405785-4.31044875278534i</v>
      </c>
      <c r="AG237" s="181" t="str">
        <f t="shared" ca="1" si="346"/>
        <v>-5.02723042583738+5.54669402374618i</v>
      </c>
      <c r="AH237" s="181" t="str">
        <f t="shared" ca="1" si="347"/>
        <v>3.68979189531069-6.51339359449636i</v>
      </c>
      <c r="AI237" s="181" t="str">
        <f t="shared" ca="1" si="348"/>
        <v>-2.17304519746974+7.1635699841127i</v>
      </c>
      <c r="AJ237" s="181" t="str">
        <f t="shared" ca="1" si="349"/>
        <v>0.550697760371829-7.46562738986136i</v>
      </c>
      <c r="AK237" s="181" t="str">
        <f t="shared" ca="1" si="350"/>
        <v>1.09841124186599+7.40488710861071i</v>
      </c>
      <c r="AL237" s="181" t="str">
        <f t="shared" ca="1" si="351"/>
        <v>-2.69414213706502-6.98430085927127i</v>
      </c>
      <c r="AM237" s="181" t="str">
        <f t="shared" ca="1" si="352"/>
        <v>4.15894920165574+6.2243073418312i</v>
      </c>
      <c r="AN237" s="181" t="str">
        <f t="shared" ca="1" si="353"/>
        <v>-5.42164905249011-5.16183900360712i</v>
      </c>
      <c r="AO237" s="181" t="str">
        <f t="shared" ca="1" si="354"/>
        <v>6.42087985601671+3.84852727963899i</v>
      </c>
      <c r="AP237" s="181" t="str">
        <f t="shared" ca="1" si="355"/>
        <v>-7.10808325198337-2.34819352490383i</v>
      </c>
      <c r="AQ237" s="181" t="str">
        <f t="shared" ca="1" si="356"/>
        <v>7.4498640828861+0.733747568343744i</v>
      </c>
      <c r="AR237" s="181" t="str">
        <f t="shared" ca="1" si="357"/>
        <v>7.4498640828861+0.733747568343744i</v>
      </c>
      <c r="AS237" s="181" t="str">
        <f t="shared" ca="1" si="358"/>
        <v>7.04831487629075-2.52192738836494i</v>
      </c>
      <c r="AT237" s="181" t="str">
        <f t="shared" ca="1" si="359"/>
        <v>-6.32449841960411+4.00494445503952i</v>
      </c>
      <c r="AU237" s="181" t="str">
        <f t="shared" ca="1" si="360"/>
        <v>5.29333828257617-5.29333828257181i</v>
      </c>
      <c r="AV237" s="181" t="str">
        <f t="shared" ca="1" si="361"/>
        <v>-4.00494445503852+6.32449841960474i</v>
      </c>
      <c r="AW237" s="181" t="str">
        <f t="shared" ca="1" si="362"/>
        <v>2.52192738836383-7.04831487629115i</v>
      </c>
      <c r="AX237" s="181" t="str">
        <f t="shared" ca="1" si="363"/>
        <v>-0.916355394219929+7.42961325635532i</v>
      </c>
      <c r="AY237" s="181" t="str">
        <f t="shared" ca="1" si="364"/>
        <v>-0.733747568345654-7.44986408288591i</v>
      </c>
      <c r="AZ237" s="181" t="str">
        <f t="shared" ca="1" si="365"/>
        <v>2.34819352490354+7.10808325198347i</v>
      </c>
      <c r="BA237" s="181" t="str">
        <f t="shared" ca="1" si="366"/>
        <v>-3.84852727963689-6.42087985601797i</v>
      </c>
      <c r="BB237" s="181" t="str">
        <f t="shared" ca="1" si="367"/>
        <v>5.16183900360852+5.42164905248879i</v>
      </c>
      <c r="BC237" s="181" t="str">
        <f t="shared" ca="1" si="368"/>
        <v>-6.22430734183108-4.15894920165591i</v>
      </c>
      <c r="BD237" s="181" t="str">
        <f t="shared" ca="1" si="369"/>
        <v>6.98430085927036+2.69414213706741i</v>
      </c>
      <c r="BE237" s="181" t="str">
        <f t="shared" ca="1" si="370"/>
        <v>-7.4048871086111-1.09841124186336i</v>
      </c>
      <c r="BF237" s="181" t="str">
        <f t="shared" ca="1" si="371"/>
        <v>7.46562738986138-0.55069776037162i</v>
      </c>
      <c r="BG237" s="181" t="str">
        <f t="shared" ca="1" si="372"/>
        <v>-7.16356998411344+2.1730451974673i</v>
      </c>
      <c r="BH237" s="181" t="str">
        <f t="shared" ca="1" si="373"/>
        <v>6.51339359449502-3.68979189531306i</v>
      </c>
      <c r="BI237" s="181" t="str">
        <f t="shared" ca="1" si="374"/>
        <v>-5.54669402374582+5.02723042583777i</v>
      </c>
      <c r="BJ237" s="181" t="str">
        <f t="shared" ca="1" si="375"/>
        <v>4.31044875278747-6.12036697405635i</v>
      </c>
      <c r="BK237" s="181" t="str">
        <f t="shared" ca="1" si="376"/>
        <v>-2.86473403528105+6.91607976057456i</v>
      </c>
      <c r="BL237" s="181" t="str">
        <f t="shared" ca="1" si="377"/>
        <v>1.2798054476542-7.37570053375823i</v>
      </c>
      <c r="BM237" s="181" t="str">
        <f t="shared" ca="1" si="378"/>
        <v>0.367316232658436+7.47689368205489i</v>
      </c>
      <c r="BN237" s="181" t="str">
        <f t="shared" ca="1" si="379"/>
        <v>-1.99658790886676-7.214741649546i</v>
      </c>
      <c r="BO237" s="181" t="str">
        <f t="shared" ca="1" si="380"/>
        <v>3.52883391831535+6.60198390822591i</v>
      </c>
      <c r="BP237" s="181" t="str">
        <f t="shared" ca="1" si="381"/>
        <v>-4.88959363243854-5.66839787392727i</v>
      </c>
      <c r="BQ237" s="181" t="str">
        <f t="shared" ca="1" si="382"/>
        <v>6.01273992607617+4.45935185076219i</v>
      </c>
      <c r="BR237" s="181" t="str">
        <f t="shared" ca="1" si="383"/>
        <v>-6.8436926740371-3.03360032483806i</v>
      </c>
      <c r="BS237" s="181" t="str">
        <f t="shared" ca="1" si="384"/>
        <v>7.34207111269887+1.46042874649858i</v>
      </c>
      <c r="BT237" s="181" t="str">
        <f t="shared" ca="1" si="385"/>
        <v>-7.4836561730731+0.183713447389188i</v>
      </c>
      <c r="BU237" s="181" t="str">
        <f t="shared" ca="1" si="386"/>
        <v>7.26156742438751-1.81892795036i</v>
      </c>
      <c r="BV237" s="181" t="str">
        <f t="shared" ca="1" si="387"/>
        <v>-6.68659743371457+3.3657503037166i</v>
      </c>
      <c r="BW237" s="181" t="str">
        <f t="shared" ca="1" si="388"/>
        <v>5.78668729317957-4.74901153067466i</v>
      </c>
      <c r="BX237" s="181" t="str">
        <f t="shared" ca="1" si="389"/>
        <v>-4.60556880193395+5.90149102839099i</v>
      </c>
      <c r="BY237" s="181" t="str">
        <f t="shared" ca="1" si="390"/>
        <v>3.20063928699316-6.76718320293478i</v>
      </c>
      <c r="BZ237" s="181" t="str">
        <f t="shared" ca="1" si="391"/>
        <v>-1.64017233766751+7.30401910254053i</v>
      </c>
      <c r="CA237" s="181" t="str">
        <f t="shared" ca="1" si="392"/>
        <v>-1.28026449452109E-12-7.48591078944484i</v>
      </c>
      <c r="CB237" s="181" t="str">
        <f t="shared" ca="1" si="393"/>
        <v>1.6401723376698+7.30401910254002i</v>
      </c>
      <c r="CC237" s="181" t="str">
        <f t="shared" ca="1" si="394"/>
        <v>-3.20063928698856-6.76718320293696i</v>
      </c>
      <c r="CD237" s="181" t="str">
        <f t="shared" ca="1" si="395"/>
        <v>4.60556880193597+5.90149102838942i</v>
      </c>
      <c r="CE237" s="181" t="str">
        <f t="shared" ca="1" si="396"/>
        <v>-5.78668729318106-4.74901153067284i</v>
      </c>
      <c r="CF237" s="181" t="str">
        <f t="shared" ca="1" si="397"/>
        <v>6.68659743371228+3.36575030372116i</v>
      </c>
      <c r="CG237" s="181" t="str">
        <f t="shared" ca="1" si="398"/>
        <v>-7.26156742438814-1.81892795035751i</v>
      </c>
      <c r="CH237" s="181" t="str">
        <f t="shared" ca="1" si="399"/>
        <v>7.48365617307315+0.18371344738684i</v>
      </c>
      <c r="CI237" s="181" t="str">
        <f t="shared" ca="1" si="400"/>
        <v>-7.34207111269987+1.46042874649358i</v>
      </c>
      <c r="CJ237" s="181" t="str">
        <f t="shared" ca="1" si="401"/>
        <v>6.84369267403606-3.03360032484041i</v>
      </c>
      <c r="CK237" s="181" t="str">
        <f t="shared" ca="1" si="402"/>
        <v>-6.01273992607477+4.45935185076408i</v>
      </c>
      <c r="CL237" s="181" t="str">
        <f t="shared" ca="1" si="403"/>
        <v>4.8895936324424-5.66839787392394i</v>
      </c>
      <c r="CM237" s="181" t="str">
        <f t="shared" ca="1" si="404"/>
        <v>-3.52883391831309+6.60198390822712i</v>
      </c>
      <c r="CN237" s="181" t="str">
        <f t="shared" ca="1" si="405"/>
        <v>1.99658790886429-7.21474164954668i</v>
      </c>
      <c r="CO237" s="181" t="str">
        <f t="shared" ca="1" si="406"/>
        <v>-0.367316232663741+7.47689368205463i</v>
      </c>
      <c r="CP237" s="181" t="str">
        <f t="shared" ca="1" si="407"/>
        <v>-1.27980544765672-7.37570053375778i</v>
      </c>
      <c r="CQ237" s="181" t="str">
        <f t="shared" ca="1" si="408"/>
        <v>2.86473403528342+6.91607976057357i</v>
      </c>
      <c r="CR237" s="181" t="str">
        <f t="shared" ca="1" si="409"/>
        <v>-4.31044875278313-6.12036697405941i</v>
      </c>
      <c r="CS237" s="181" t="str">
        <f t="shared" ca="1" si="410"/>
        <v>5.54669402374754+5.02723042583588i</v>
      </c>
      <c r="CT237" s="181" t="str">
        <f t="shared" ca="1" si="411"/>
        <v>-6.51339359449628-3.68979189531083i</v>
      </c>
      <c r="CU237" s="181" t="str">
        <f t="shared" ca="1" si="412"/>
        <v>7.1635699841119+2.17304519747239i</v>
      </c>
      <c r="CV237" s="181" t="str">
        <f t="shared" ca="1" si="413"/>
        <v>-7.46562738986157-0.550697760369067i</v>
      </c>
      <c r="CW237" s="181" t="str">
        <f t="shared" ca="1" si="414"/>
        <v>7.40488710861073-1.09841124186589i</v>
      </c>
      <c r="CX237" s="181" t="str">
        <f t="shared" ca="1" si="415"/>
        <v>-6.98430085927226+2.69414213706245i</v>
      </c>
      <c r="CY237" s="181" t="str">
        <f t="shared" ca="1" si="416"/>
        <v>6.22430734182967-4.15894920165804i</v>
      </c>
      <c r="CZ237" s="181" t="str">
        <f t="shared" ca="1" si="417"/>
        <v>-5.16183900360666+5.42164905249056i</v>
      </c>
      <c r="DA237" s="181" t="str">
        <f t="shared" ca="1" si="418"/>
        <v>3.84852727964136-6.4208798560153i</v>
      </c>
      <c r="DB237" s="181" t="str">
        <f t="shared" ca="1" si="419"/>
        <v>-2.34819352490121+7.10808325198424i</v>
      </c>
      <c r="DC237" s="181" t="str">
        <f t="shared" ca="1" si="420"/>
        <v>0.733747568343106-7.44986408288616i</v>
      </c>
      <c r="DD237" s="181" t="str">
        <f t="shared" ca="1" si="421"/>
        <v>0.916355394214764+7.42961325635596i</v>
      </c>
      <c r="DE237" s="181" t="str">
        <f t="shared" ca="1" si="422"/>
        <v>-2.52192738836615-7.04831487629032i</v>
      </c>
      <c r="DF237" s="181" t="str">
        <f t="shared" ca="1" si="423"/>
        <v>4.00494445504068+6.32449841960337i</v>
      </c>
      <c r="DG237" s="181" t="str">
        <f t="shared" ca="1" si="424"/>
        <v>-5.29333828257249-5.29333828257549i</v>
      </c>
      <c r="DH237" s="181" t="str">
        <f t="shared" ca="1" si="425"/>
        <v>6.32449841960543+4.00494445503744i</v>
      </c>
      <c r="DI237" s="181" t="str">
        <f t="shared" ca="1" si="426"/>
        <v>-7.04831487629161-2.52192738836253i</v>
      </c>
      <c r="DJ237" s="181" t="str">
        <f t="shared" ca="1" si="427"/>
        <v>7.42961325635544+0.916355394218978i</v>
      </c>
      <c r="DK237" s="181" t="str">
        <f t="shared" ca="1" si="428"/>
        <v>-7.44986408288579+0.733747568346928i</v>
      </c>
      <c r="DL237" s="181" t="str">
        <f t="shared" ca="1" si="429"/>
        <v>7.10808325198303-2.34819352490485i</v>
      </c>
      <c r="DM237" s="181" t="str">
        <f t="shared" ca="1" si="430"/>
        <v>-6.42087985601726+3.84852727963808i</v>
      </c>
      <c r="DN237" s="181" t="str">
        <f t="shared" ca="1" si="431"/>
        <v>5.42164905249319-5.16183900360389i</v>
      </c>
      <c r="DO237" s="181" t="str">
        <f t="shared" ca="1" si="432"/>
        <v>-4.15894920165485+6.22430734183179i</v>
      </c>
      <c r="DP237" s="181" t="str">
        <f t="shared" ca="1" si="433"/>
        <v>2.69414213706601-6.98430085927089i</v>
      </c>
      <c r="DQ237" s="181" t="str">
        <f t="shared" ca="1" si="434"/>
        <v>-1.09841124186967+7.40488710861016i</v>
      </c>
      <c r="DR237" s="181" t="str">
        <f t="shared" ca="1" si="435"/>
        <v>-0.550697760372897-7.46562738986128i</v>
      </c>
      <c r="DS237" s="181" t="str">
        <f t="shared" ca="1" si="436"/>
        <v>2.17304519746873+7.16356998411301i</v>
      </c>
      <c r="DT237" s="181" t="str">
        <f t="shared" ca="1" si="437"/>
        <v>-3.6897918953075-6.51339359449817i</v>
      </c>
      <c r="DU237" s="181" t="str">
        <f t="shared" ca="1" si="438"/>
        <v>5.02723042583872+5.54669402374497i</v>
      </c>
      <c r="DV237" s="181" t="str">
        <f t="shared" ca="1" si="439"/>
        <v>-6.12036697405721-4.31044875278625i</v>
      </c>
      <c r="DW237" s="181" t="str">
        <f t="shared" ca="1" si="440"/>
        <v>6.91607976057212+2.86473403528694i</v>
      </c>
      <c r="DX237" s="181" t="str">
        <f t="shared" ca="1" si="441"/>
        <v>-7.37570053375844-1.27980544765294i</v>
      </c>
      <c r="DY237" s="181" t="str">
        <f t="shared" ca="1" si="442"/>
        <v>7.47689368205482-0.367316232659927i</v>
      </c>
      <c r="DZ237" s="181" t="str">
        <f t="shared" ca="1" si="443"/>
        <v>-7.2147416495477+1.99658790886062i</v>
      </c>
      <c r="EA237" s="181" t="str">
        <f t="shared" ca="1" si="444"/>
        <v>6.6019839082253-3.52883391831648i</v>
      </c>
      <c r="EB237" s="181" t="str">
        <f t="shared" ca="1" si="445"/>
        <v>-5.66839787392629+4.88959363243967i</v>
      </c>
      <c r="EC237" s="181" t="str">
        <f t="shared" ca="1" si="446"/>
        <v>4.45935185076732-6.01273992607237i</v>
      </c>
      <c r="ED237" s="181" t="str">
        <f t="shared" ca="1" si="447"/>
        <v>-3.0336003248369+6.84369267403762i</v>
      </c>
      <c r="EE237" s="181" t="str">
        <f t="shared" ca="1" si="448"/>
        <v>1.46042874649711-7.34207111269916i</v>
      </c>
      <c r="EF237" s="181" t="str">
        <f t="shared" ca="1" si="449"/>
        <v>0.183713447382811+7.48365617307325i</v>
      </c>
      <c r="EG237" s="181" t="str">
        <f t="shared" ca="1" si="450"/>
        <v>-1.81892795036124-7.2615674243872i</v>
      </c>
      <c r="EH237" s="181" t="str">
        <f t="shared" ca="1" si="451"/>
        <v>3.36575030371794+6.6865974337139i</v>
      </c>
      <c r="EI237" s="181" t="str">
        <f t="shared" ca="1" si="452"/>
        <v>-4.74901153066972-5.78668729318361i</v>
      </c>
      <c r="EJ237" s="181" t="str">
        <f t="shared" ca="1" si="453"/>
        <v>5.90149102839178+4.60556880193294i</v>
      </c>
      <c r="EK237" s="181" t="str">
        <f t="shared" ca="1" si="454"/>
        <v>-6.76718320293541-3.20063928699182i</v>
      </c>
      <c r="EL237" s="181" t="str">
        <f t="shared" ca="1" si="455"/>
        <v>7.30401910253913+1.64017233767374i</v>
      </c>
      <c r="EM237" s="181" t="str">
        <f t="shared" ca="1" si="456"/>
        <v>-7.48591078944484+2.56052898904219E-12i</v>
      </c>
      <c r="EN237" s="181"/>
      <c r="EO237" s="181"/>
      <c r="EP237" s="181"/>
    </row>
    <row r="238" spans="1:146" s="208" customFormat="1">
      <c r="A238" s="211">
        <f t="shared" si="323"/>
        <v>2.695312500000002E-3</v>
      </c>
      <c r="B238" s="210">
        <v>138</v>
      </c>
      <c r="C238" s="209">
        <f t="shared" si="324"/>
        <v>27600</v>
      </c>
      <c r="N238" s="204">
        <f t="shared" ca="1" si="327"/>
        <v>22.485789470554934</v>
      </c>
      <c r="O238" s="208">
        <f t="shared" ca="1" si="328"/>
        <v>7.4857894705549342</v>
      </c>
      <c r="P238" s="208" t="str">
        <f t="shared" ca="1" si="329"/>
        <v>-7.26144974127292+1.81889847227343i</v>
      </c>
      <c r="Q238" s="208" t="str">
        <f t="shared" ca="1" si="330"/>
        <v>6.60187691451742-3.528776728986i</v>
      </c>
      <c r="R238" s="208" t="str">
        <f t="shared" ca="1" si="331"/>
        <v>-5.54660413237791+5.02714895305076i</v>
      </c>
      <c r="S238" s="208" t="str">
        <f t="shared" ca="1" si="332"/>
        <v>4.15888180049178-6.22420646886086i</v>
      </c>
      <c r="T238" s="208" t="str">
        <f t="shared" ca="1" si="333"/>
        <v>-2.52188651726013+7.0482006492106i</v>
      </c>
      <c r="U238" s="208" t="str">
        <f t="shared" ca="1" si="334"/>
        <v>0.733735677012735-7.44974334817984i</v>
      </c>
      <c r="V238" s="208" t="str">
        <f t="shared" ca="1" si="335"/>
        <v>1.0983934406877+7.4047671028146i</v>
      </c>
      <c r="W238" s="208" t="str">
        <f t="shared" ca="1" si="336"/>
        <v>-2.86468760855465-6.9159676765341i</v>
      </c>
      <c r="X238" s="208" t="str">
        <f t="shared" ca="1" si="337"/>
        <v>4.45927958118657+6.01264248182808i</v>
      </c>
      <c r="Y238" s="208" t="str">
        <f t="shared" ca="1" si="338"/>
        <v>-5.78659351241188-4.74893456678273i</v>
      </c>
      <c r="Z238" s="208" t="str">
        <f t="shared" ca="1" si="339"/>
        <v>6.7670735319577+3.20058741648291i</v>
      </c>
      <c r="AA238" s="208" t="str">
        <f t="shared" ca="1" si="340"/>
        <v>-7.3419521249177-1.46040507835585i</v>
      </c>
      <c r="AB238" s="208" t="str">
        <f t="shared" ca="1" si="341"/>
        <v>7.47677250929881-0.367310279824459i</v>
      </c>
      <c r="AC238" s="208" t="str">
        <f t="shared" ca="1" si="342"/>
        <v>-7.16345388917356+2.17300998045462i</v>
      </c>
      <c r="AD238" s="208" t="str">
        <f t="shared" ca="1" si="343"/>
        <v>6.4207757973339-3.84846490926477i</v>
      </c>
      <c r="AE238" s="208" t="str">
        <f t="shared" ca="1" si="344"/>
        <v>-5.29325249716445+5.29325249716406i</v>
      </c>
      <c r="AF238" s="208" t="str">
        <f t="shared" ca="1" si="345"/>
        <v>3.8484649092652-6.42077579733364i</v>
      </c>
      <c r="AG238" s="208" t="str">
        <f t="shared" ca="1" si="346"/>
        <v>-2.17300998045509+7.16345388917341i</v>
      </c>
      <c r="AH238" s="208" t="str">
        <f t="shared" ca="1" si="347"/>
        <v>0.367310279825008-7.47677250929878i</v>
      </c>
      <c r="AI238" s="208" t="str">
        <f t="shared" ca="1" si="348"/>
        <v>1.46040507835541+7.34195212491779i</v>
      </c>
      <c r="AJ238" s="208" t="str">
        <f t="shared" ca="1" si="349"/>
        <v>-3.20058741648246-6.76707353195791i</v>
      </c>
      <c r="AK238" s="208" t="str">
        <f t="shared" ca="1" si="350"/>
        <v>4.74893456678292+5.78659351241173i</v>
      </c>
      <c r="AL238" s="208" t="str">
        <f t="shared" ca="1" si="351"/>
        <v>-6.01264248182819-4.45927958118641i</v>
      </c>
      <c r="AM238" s="208" t="str">
        <f t="shared" ca="1" si="352"/>
        <v>6.91596767653422+2.86468760855437i</v>
      </c>
      <c r="AN238" s="208" t="str">
        <f t="shared" ca="1" si="353"/>
        <v>-7.40476710281464-1.09839344068743i</v>
      </c>
      <c r="AO238" s="208" t="str">
        <f t="shared" ca="1" si="354"/>
        <v>7.44974334817982-0.733735677012982i</v>
      </c>
      <c r="AP238" s="208" t="str">
        <f t="shared" ca="1" si="355"/>
        <v>-7.04820064921052+2.52188651726033i</v>
      </c>
      <c r="AQ238" s="208" t="str">
        <f t="shared" ca="1" si="356"/>
        <v>6.22420646886069-4.15888180049203i</v>
      </c>
      <c r="AR238" s="208" t="str">
        <f t="shared" ca="1" si="357"/>
        <v>6.22420646886069-4.15888180049203i</v>
      </c>
      <c r="AS238" s="208" t="str">
        <f t="shared" ca="1" si="358"/>
        <v>3.52877672898519-6.60187691451784i</v>
      </c>
      <c r="AT238" s="208" t="str">
        <f t="shared" ca="1" si="359"/>
        <v>-1.8188984722761+7.26144974127224i</v>
      </c>
      <c r="AU238" s="208" t="str">
        <f t="shared" ca="1" si="360"/>
        <v>-1.04546440327677E-12-7.48578947055493i</v>
      </c>
      <c r="AV238" s="208" t="str">
        <f t="shared" ca="1" si="361"/>
        <v>1.81889847227081+7.26144974127358i</v>
      </c>
      <c r="AW238" s="208" t="str">
        <f t="shared" ca="1" si="362"/>
        <v>-3.52877672898694-6.60187691451691i</v>
      </c>
      <c r="AX238" s="208" t="str">
        <f t="shared" ca="1" si="363"/>
        <v>5.02714895304872+5.54660413237977i</v>
      </c>
      <c r="AY238" s="208" t="str">
        <f t="shared" ca="1" si="364"/>
        <v>-6.22420646886138-4.158881800491i</v>
      </c>
      <c r="AZ238" s="208" t="str">
        <f t="shared" ca="1" si="365"/>
        <v>7.04820064920969+2.52188651726267i</v>
      </c>
      <c r="BA238" s="208" t="str">
        <f t="shared" ca="1" si="366"/>
        <v>-7.44974334817993-0.733735677011854i</v>
      </c>
      <c r="BB238" s="208" t="str">
        <f t="shared" ca="1" si="367"/>
        <v>7.40476710281499-1.09839344068508i</v>
      </c>
      <c r="BC238" s="208" t="str">
        <f t="shared" ca="1" si="368"/>
        <v>-6.91596767653371+2.86468760855562i</v>
      </c>
      <c r="BD238" s="208" t="str">
        <f t="shared" ca="1" si="369"/>
        <v>6.01264248182967-4.45927958118442i</v>
      </c>
      <c r="BE238" s="208" t="str">
        <f t="shared" ca="1" si="370"/>
        <v>-4.74893456678196+5.78659351241251i</v>
      </c>
      <c r="BF238" s="208" t="str">
        <f t="shared" ca="1" si="371"/>
        <v>3.20058741648471-6.76707353195684i</v>
      </c>
      <c r="BG238" s="208" t="str">
        <f t="shared" ca="1" si="372"/>
        <v>-1.4604050783542+7.34195212491803i</v>
      </c>
      <c r="BH238" s="208" t="str">
        <f t="shared" ca="1" si="373"/>
        <v>-0.367310279822422-7.47677250929891i</v>
      </c>
      <c r="BI238" s="208" t="str">
        <f t="shared" ca="1" si="374"/>
        <v>2.17300998045618+7.16345388917308i</v>
      </c>
      <c r="BJ238" s="208" t="str">
        <f t="shared" ca="1" si="375"/>
        <v>-3.84846490926298-6.42077579733498i</v>
      </c>
      <c r="BK238" s="208" t="str">
        <f t="shared" ca="1" si="376"/>
        <v>5.29325249716536+5.29325249716314i</v>
      </c>
      <c r="BL238" s="208" t="str">
        <f t="shared" ca="1" si="377"/>
        <v>-6.42077579733265-3.84846490926686i</v>
      </c>
      <c r="BM238" s="208" t="str">
        <f t="shared" ca="1" si="378"/>
        <v>7.16345388917393+2.17300998045338i</v>
      </c>
      <c r="BN238" s="208" t="str">
        <f t="shared" ca="1" si="379"/>
        <v>-7.47677250929868-0.367310279826939i</v>
      </c>
      <c r="BO238" s="208" t="str">
        <f t="shared" ca="1" si="380"/>
        <v>7.34195212491746-1.46040507835707i</v>
      </c>
      <c r="BP238" s="208" t="str">
        <f t="shared" ca="1" si="381"/>
        <v>-6.76707353195878+3.20058741648062i</v>
      </c>
      <c r="BQ238" s="208" t="str">
        <f t="shared" ca="1" si="382"/>
        <v>5.78659351241065-4.74893456678422i</v>
      </c>
      <c r="BR238" s="208" t="str">
        <f t="shared" ca="1" si="383"/>
        <v>-4.45927958118805+6.01264248182698i</v>
      </c>
      <c r="BS238" s="208" t="str">
        <f t="shared" ca="1" si="384"/>
        <v>2.86468760855272-6.9159676765349i</v>
      </c>
      <c r="BT238" s="208" t="str">
        <f t="shared" ca="1" si="385"/>
        <v>-1.09839344068934+7.40476710281436i</v>
      </c>
      <c r="BU238" s="208" t="str">
        <f t="shared" ca="1" si="386"/>
        <v>-0.733735677014763-7.44974334817964i</v>
      </c>
      <c r="BV238" s="208" t="str">
        <f t="shared" ca="1" si="387"/>
        <v>2.52188651725851+7.04820064921118i</v>
      </c>
      <c r="BW238" s="208" t="str">
        <f t="shared" ca="1" si="388"/>
        <v>-4.15888180049343-6.22420646885976i</v>
      </c>
      <c r="BX238" s="208" t="str">
        <f t="shared" ca="1" si="389"/>
        <v>5.54660413237673+5.02714895305207i</v>
      </c>
      <c r="BY238" s="208" t="str">
        <f t="shared" ca="1" si="390"/>
        <v>-6.60187691451829-3.52877672898436i</v>
      </c>
      <c r="BZ238" s="208" t="str">
        <f t="shared" ca="1" si="391"/>
        <v>7.26144974127248+1.81889847227519i</v>
      </c>
      <c r="CA238" s="208" t="str">
        <f t="shared" ca="1" si="392"/>
        <v>-7.48578947055493+2.09092880655354E-12i</v>
      </c>
      <c r="CB238" s="208" t="str">
        <f t="shared" ca="1" si="393"/>
        <v>7.26144974127332-1.81889847227182i</v>
      </c>
      <c r="CC238" s="208" t="str">
        <f t="shared" ca="1" si="394"/>
        <v>-6.60187691451642+3.52877672898786i</v>
      </c>
      <c r="CD238" s="208" t="str">
        <f t="shared" ca="1" si="395"/>
        <v>5.54660413237907-5.02714895304949i</v>
      </c>
      <c r="CE238" s="208" t="str">
        <f t="shared" ca="1" si="396"/>
        <v>-4.15888180049013+6.22420646886196i</v>
      </c>
      <c r="CF238" s="208" t="str">
        <f t="shared" ca="1" si="397"/>
        <v>2.52188651726179-7.04820064921001i</v>
      </c>
      <c r="CG238" s="208" t="str">
        <f t="shared" ca="1" si="398"/>
        <v>-0.733735677010813+7.44974334818003i</v>
      </c>
      <c r="CH238" s="208" t="str">
        <f t="shared" ca="1" si="399"/>
        <v>-1.09839344068591-7.40476710281487i</v>
      </c>
      <c r="CI238" s="208" t="str">
        <f t="shared" ca="1" si="400"/>
        <v>2.86468760855639+6.91596767653338i</v>
      </c>
      <c r="CJ238" s="208" t="str">
        <f t="shared" ca="1" si="401"/>
        <v>-4.45927958118526-6.01264248182905i</v>
      </c>
      <c r="CK238" s="208" t="str">
        <f t="shared" ca="1" si="402"/>
        <v>5.78659351241317+4.74893456678115i</v>
      </c>
      <c r="CL238" s="208" t="str">
        <f t="shared" ca="1" si="403"/>
        <v>-6.76707353195729-3.20058741648376i</v>
      </c>
      <c r="CM238" s="208" t="str">
        <f t="shared" ca="1" si="404"/>
        <v>7.34195212491819+1.46040507835338i</v>
      </c>
      <c r="CN238" s="208" t="str">
        <f t="shared" ca="1" si="405"/>
        <v>-7.47677250929886+0.367310279823465i</v>
      </c>
      <c r="CO238" s="208" t="str">
        <f t="shared" ca="1" si="406"/>
        <v>7.16345388917278-2.17300998045718i</v>
      </c>
      <c r="CP238" s="208" t="str">
        <f t="shared" ca="1" si="407"/>
        <v>-6.42077579733433+3.84846490926406i</v>
      </c>
      <c r="CQ238" s="208" t="str">
        <f t="shared" ca="1" si="408"/>
        <v>5.2932524971624-5.29325249716609i</v>
      </c>
      <c r="CR238" s="208" t="str">
        <f t="shared" ca="1" si="409"/>
        <v>-3.84846490926615+6.42077579733308i</v>
      </c>
      <c r="CS238" s="208" t="str">
        <f t="shared" ca="1" si="410"/>
        <v>2.17300998045258-7.16345388917417i</v>
      </c>
      <c r="CT238" s="208" t="str">
        <f t="shared" ca="1" si="411"/>
        <v>-0.367310279825894+7.47677250929874i</v>
      </c>
      <c r="CU238" s="208" t="str">
        <f t="shared" ca="1" si="412"/>
        <v>-1.46040507835809-7.34195212491726i</v>
      </c>
      <c r="CV238" s="208" t="str">
        <f t="shared" ca="1" si="413"/>
        <v>3.20058741648137+6.76707353195842i</v>
      </c>
      <c r="CW238" s="208" t="str">
        <f t="shared" ca="1" si="414"/>
        <v>-4.74893456678519-5.78659351240985i</v>
      </c>
      <c r="CX238" s="208" t="str">
        <f t="shared" ca="1" si="415"/>
        <v>6.0126424818276+4.45927958118721i</v>
      </c>
      <c r="CY238" s="208" t="str">
        <f t="shared" ca="1" si="416"/>
        <v>-6.91596767653523-2.86468760855195i</v>
      </c>
      <c r="CZ238" s="208" t="str">
        <f t="shared" ca="1" si="417"/>
        <v>7.40476710281451+1.09839344068831i</v>
      </c>
      <c r="DA238" s="208" t="str">
        <f t="shared" ca="1" si="418"/>
        <v>-7.44974334817954+0.733735677015803i</v>
      </c>
      <c r="DB238" s="208" t="str">
        <f t="shared" ca="1" si="419"/>
        <v>7.0482006492109-2.5218865172593i</v>
      </c>
      <c r="DC238" s="208" t="str">
        <f t="shared" ca="1" si="420"/>
        <v>-6.2242064688593+4.15888180049413i</v>
      </c>
      <c r="DD238" s="208" t="str">
        <f t="shared" ca="1" si="421"/>
        <v>5.02714895305129-5.54660413237744i</v>
      </c>
      <c r="DE238" s="208" t="str">
        <f t="shared" ca="1" si="422"/>
        <v>-3.52877672898344+6.60187691451878i</v>
      </c>
      <c r="DF238" s="208" t="str">
        <f t="shared" ca="1" si="423"/>
        <v>1.81889847227397-7.26144974127278i</v>
      </c>
      <c r="DG238" s="208" t="str">
        <f t="shared" ca="1" si="424"/>
        <v>3.13639320983031E-12+7.48578947055493i</v>
      </c>
      <c r="DH238" s="208" t="str">
        <f t="shared" ca="1" si="425"/>
        <v>-1.81889847227263-7.26144974127312i</v>
      </c>
      <c r="DI238" s="208" t="str">
        <f t="shared" ca="1" si="426"/>
        <v>3.5287767289886+6.60187691451603i</v>
      </c>
      <c r="DJ238" s="208" t="str">
        <f t="shared" ca="1" si="427"/>
        <v>-5.02714895305026-5.54660413237836i</v>
      </c>
      <c r="DK238" s="208" t="str">
        <f t="shared" ca="1" si="428"/>
        <v>6.22420646886254+4.15888180048926i</v>
      </c>
      <c r="DL238" s="208" t="str">
        <f t="shared" ca="1" si="429"/>
        <v>-7.04820064921029-2.521886517261i</v>
      </c>
      <c r="DM238" s="208" t="str">
        <f t="shared" ca="1" si="430"/>
        <v>7.44974334818015+0.733735677009561i</v>
      </c>
      <c r="DN238" s="208" t="str">
        <f t="shared" ca="1" si="431"/>
        <v>-7.40476710281472+1.09839344068694i</v>
      </c>
      <c r="DO238" s="208" t="str">
        <f t="shared" ca="1" si="432"/>
        <v>6.91596767653299-2.86468760855735i</v>
      </c>
      <c r="DP238" s="208" t="str">
        <f t="shared" ca="1" si="433"/>
        <v>-6.01264248182842+4.4592795811861i</v>
      </c>
      <c r="DQ238" s="208" t="str">
        <f t="shared" ca="1" si="434"/>
        <v>4.74893456678034-5.78659351241384i</v>
      </c>
      <c r="DR238" s="208" t="str">
        <f t="shared" ca="1" si="435"/>
        <v>-3.20058741648301+6.76707353195765i</v>
      </c>
      <c r="DS238" s="208" t="str">
        <f t="shared" ca="1" si="436"/>
        <v>1.46040507835236-7.3419521249184i</v>
      </c>
      <c r="DT238" s="208" t="str">
        <f t="shared" ca="1" si="437"/>
        <v>0.367310279824509+7.4767725092988i</v>
      </c>
      <c r="DU238" s="208" t="str">
        <f t="shared" ca="1" si="438"/>
        <v>-2.17300998045818-7.16345388917248i</v>
      </c>
      <c r="DV238" s="208" t="str">
        <f t="shared" ca="1" si="439"/>
        <v>3.84846490926496+6.42077579733379i</v>
      </c>
      <c r="DW238" s="208" t="str">
        <f t="shared" ca="1" si="440"/>
        <v>-5.29325249716684-5.29325249716166i</v>
      </c>
      <c r="DX238" s="208" t="str">
        <f t="shared" ca="1" si="441"/>
        <v>6.42077579733361+3.84846490926525i</v>
      </c>
      <c r="DY238" s="208" t="str">
        <f t="shared" ca="1" si="442"/>
        <v>-7.16345388917237-2.1730099804585i</v>
      </c>
      <c r="DZ238" s="208" t="str">
        <f t="shared" ca="1" si="443"/>
        <v>7.47677250929879+0.36731027982485i</v>
      </c>
      <c r="EA238" s="208" t="str">
        <f t="shared" ca="1" si="444"/>
        <v>-7.34195212491855+1.4604050783516i</v>
      </c>
      <c r="EB238" s="208" t="str">
        <f t="shared" ca="1" si="445"/>
        <v>6.76707353195797-3.20058741648231i</v>
      </c>
      <c r="EC238" s="208" t="str">
        <f t="shared" ca="1" si="446"/>
        <v>-5.78659351241405+4.74893456678008i</v>
      </c>
      <c r="ED238" s="208" t="str">
        <f t="shared" ca="1" si="447"/>
        <v>4.45927958118638-6.01264248182822i</v>
      </c>
      <c r="EE238" s="208" t="str">
        <f t="shared" ca="1" si="448"/>
        <v>-2.86468760855806+6.91596767653269i</v>
      </c>
      <c r="EF238" s="208" t="str">
        <f t="shared" ca="1" si="449"/>
        <v>1.09839344068728-7.40476710281467i</v>
      </c>
      <c r="EG238" s="208" t="str">
        <f t="shared" ca="1" si="450"/>
        <v>0.733735677016844+7.44974334817943i</v>
      </c>
      <c r="EH238" s="208" t="str">
        <f t="shared" ca="1" si="451"/>
        <v>-2.52188651726028-7.04820064921055i</v>
      </c>
      <c r="EI238" s="208" t="str">
        <f t="shared" ca="1" si="452"/>
        <v>4.15888180048898+6.22420646886273i</v>
      </c>
      <c r="EJ238" s="208" t="str">
        <f t="shared" ca="1" si="453"/>
        <v>-5.54660413237814-5.02714895305052i</v>
      </c>
      <c r="EK238" s="208" t="str">
        <f t="shared" ca="1" si="454"/>
        <v>6.60187691451567+3.52877672898928i</v>
      </c>
      <c r="EL238" s="208" t="str">
        <f t="shared" ca="1" si="455"/>
        <v>-7.26144974127293-1.81889847227337i</v>
      </c>
      <c r="EM238" s="208" t="str">
        <f t="shared" ca="1" si="456"/>
        <v>7.48578947055493+3.47746398170737E-12i</v>
      </c>
    </row>
    <row r="239" spans="1:146">
      <c r="A239" s="207">
        <f t="shared" si="323"/>
        <v>2.714843750000002E-3</v>
      </c>
      <c r="B239" s="206">
        <v>139</v>
      </c>
      <c r="C239" s="205">
        <f t="shared" si="324"/>
        <v>27800</v>
      </c>
      <c r="N239" s="204">
        <f t="shared" ca="1" si="327"/>
        <v>22.485655441141681</v>
      </c>
      <c r="O239" s="181">
        <f t="shared" ca="1" si="328"/>
        <v>7.4856554411416827</v>
      </c>
      <c r="P239" s="181" t="str">
        <f t="shared" ca="1" si="329"/>
        <v>-7.21449555096375+1.9965198042139i</v>
      </c>
      <c r="Q239" s="181" t="str">
        <f t="shared" ca="1" si="330"/>
        <v>6.42066083647144-3.84839600437585i</v>
      </c>
      <c r="R239" s="181" t="str">
        <f t="shared" ca="1" si="331"/>
        <v>-5.16166293059882+5.42146411722665i</v>
      </c>
      <c r="S239" s="181" t="str">
        <f t="shared" ca="1" si="332"/>
        <v>3.52871354795773-6.60175871112794i</v>
      </c>
      <c r="T239" s="181" t="str">
        <f t="shared" ca="1" si="333"/>
        <v>-1.64011639054137+7.30376995865639i</v>
      </c>
      <c r="U239" s="181" t="str">
        <f t="shared" ca="1" si="334"/>
        <v>-0.367303703313224-7.47663864132983i</v>
      </c>
      <c r="V239" s="181" t="str">
        <f t="shared" ca="1" si="335"/>
        <v>2.34811342680402+7.10784079157354i</v>
      </c>
      <c r="W239" s="181" t="str">
        <f t="shared" ca="1" si="336"/>
        <v>-4.15880733773936-6.22409502747664i</v>
      </c>
      <c r="X239" s="181" t="str">
        <f t="shared" ca="1" si="337"/>
        <v>5.66820452193191+4.88942684586289i</v>
      </c>
      <c r="Y239" s="181" t="str">
        <f t="shared" ca="1" si="338"/>
        <v>-6.76695237080346-3.20053011152395i</v>
      </c>
      <c r="Z239" s="181" t="str">
        <f t="shared" ca="1" si="339"/>
        <v>7.375448944784+1.2797617928266i</v>
      </c>
      <c r="AA239" s="181" t="str">
        <f t="shared" ca="1" si="340"/>
        <v>-7.44960996415482+0.733722539833162i</v>
      </c>
      <c r="AB239" s="181" t="str">
        <f t="shared" ca="1" si="341"/>
        <v>6.98406262114315-2.69405023847832i</v>
      </c>
      <c r="AC239" s="181" t="str">
        <f t="shared" ca="1" si="342"/>
        <v>-6.01253482839418+4.45919973995796i</v>
      </c>
      <c r="AD239" s="181" t="str">
        <f t="shared" ca="1" si="343"/>
        <v>4.60541170359207-5.90128972546775i</v>
      </c>
      <c r="AE239" s="181" t="str">
        <f t="shared" ca="1" si="344"/>
        <v>-2.86463631771823+6.91584384950266i</v>
      </c>
      <c r="AF239" s="181" t="str">
        <f t="shared" ca="1" si="345"/>
        <v>0.916324136858996-7.42935982839058i</v>
      </c>
      <c r="AG239" s="181" t="str">
        <f t="shared" ca="1" si="346"/>
        <v>1.09837377448816+7.40463452406739i</v>
      </c>
      <c r="AH239" s="181" t="str">
        <f t="shared" ca="1" si="347"/>
        <v>-3.03349684715652-6.8434592321271i</v>
      </c>
      <c r="AI239" s="181" t="str">
        <f t="shared" ca="1" si="348"/>
        <v>4.74884953942323+5.78648990627425i</v>
      </c>
      <c r="AJ239" s="181" t="str">
        <f t="shared" ca="1" si="349"/>
        <v>-6.12015820516302-4.31030172114086i</v>
      </c>
      <c r="AK239" s="181" t="str">
        <f t="shared" ca="1" si="350"/>
        <v>7.04807445461181+2.52184136411127i</v>
      </c>
      <c r="AL239" s="181" t="str">
        <f t="shared" ca="1" si="351"/>
        <v>-7.4653727334355-0.550678975785224i</v>
      </c>
      <c r="AM239" s="181" t="str">
        <f t="shared" ca="1" si="352"/>
        <v>7.34182067084209-1.46037893051419i</v>
      </c>
      <c r="AN239" s="181" t="str">
        <f t="shared" ca="1" si="353"/>
        <v>-6.68636935040404+3.36563549622823i</v>
      </c>
      <c r="AO239" s="181" t="str">
        <f t="shared" ca="1" si="354"/>
        <v>5.54650482313353-5.02705894439787i</v>
      </c>
      <c r="AP239" s="181" t="str">
        <f t="shared" ca="1" si="355"/>
        <v>-4.00480784430557+6.3242826876795i</v>
      </c>
      <c r="AQ239" s="181" t="str">
        <f t="shared" ca="1" si="356"/>
        <v>2.17297107377026-7.16332563102165i</v>
      </c>
      <c r="AR239" s="181" t="str">
        <f t="shared" ca="1" si="357"/>
        <v>2.17297107377026-7.16332563102165i</v>
      </c>
      <c r="AS239" s="181" t="str">
        <f t="shared" ca="1" si="358"/>
        <v>-1.81886590578257-7.26131972855319i</v>
      </c>
      <c r="AT239" s="181" t="str">
        <f t="shared" ca="1" si="359"/>
        <v>3.68966603459604+6.51317141925824i</v>
      </c>
      <c r="AU239" s="181" t="str">
        <f t="shared" ca="1" si="360"/>
        <v>-5.29315772405558-5.29315772405894i</v>
      </c>
      <c r="AV239" s="181" t="str">
        <f t="shared" ca="1" si="361"/>
        <v>6.51317141925957+3.6896660345937i</v>
      </c>
      <c r="AW239" s="181" t="str">
        <f t="shared" ca="1" si="362"/>
        <v>-7.26131972855388-1.81886590577986i</v>
      </c>
      <c r="AX239" s="181" t="str">
        <f t="shared" ca="1" si="363"/>
        <v>7.48340090167621-0.183707180822538i</v>
      </c>
      <c r="AY239" s="181" t="str">
        <f t="shared" ca="1" si="364"/>
        <v>-7.16332563102171+2.17297107377009i</v>
      </c>
      <c r="AZ239" s="181" t="str">
        <f t="shared" ca="1" si="365"/>
        <v>6.324282687678-4.00480784430793i</v>
      </c>
      <c r="BA239" s="181" t="str">
        <f t="shared" ca="1" si="366"/>
        <v>-5.02705894439966+5.54650482313191i</v>
      </c>
      <c r="BB239" s="181" t="str">
        <f t="shared" ca="1" si="367"/>
        <v>3.36563549622783-6.68636935040425i</v>
      </c>
      <c r="BC239" s="181" t="str">
        <f t="shared" ca="1" si="368"/>
        <v>-1.46037893051145+7.34182067084264i</v>
      </c>
      <c r="BD239" s="181" t="str">
        <f t="shared" ca="1" si="369"/>
        <v>-0.550678975782707-7.46537273343568i</v>
      </c>
      <c r="BE239" s="181" t="str">
        <f t="shared" ca="1" si="370"/>
        <v>2.5218413641111+7.04807445461187i</v>
      </c>
      <c r="BF239" s="181" t="str">
        <f t="shared" ca="1" si="371"/>
        <v>-4.31030172114305-6.12015820516147i</v>
      </c>
      <c r="BG239" s="181" t="str">
        <f t="shared" ca="1" si="372"/>
        <v>5.78648990627272+4.7488495394251i</v>
      </c>
      <c r="BH239" s="181" t="str">
        <f t="shared" ca="1" si="373"/>
        <v>-6.84345923212706-3.03349684715659i</v>
      </c>
      <c r="BI239" s="181" t="str">
        <f t="shared" ca="1" si="374"/>
        <v>7.40463452406779+1.09837377448545i</v>
      </c>
      <c r="BJ239" s="181" t="str">
        <f t="shared" ca="1" si="375"/>
        <v>-7.42935982839087+0.916324136856645i</v>
      </c>
      <c r="BK239" s="181" t="str">
        <f t="shared" ca="1" si="376"/>
        <v>6.91584384950249-2.86463631771865i</v>
      </c>
      <c r="BL239" s="181" t="str">
        <f t="shared" ca="1" si="377"/>
        <v>-5.90128972546603+4.60541170359428i</v>
      </c>
      <c r="BM239" s="181" t="str">
        <f t="shared" ca="1" si="378"/>
        <v>4.45919973995998-6.01253482839267i</v>
      </c>
      <c r="BN239" s="181" t="str">
        <f t="shared" ca="1" si="379"/>
        <v>-2.6940502384778+6.98406262114335i</v>
      </c>
      <c r="BO239" s="181" t="str">
        <f t="shared" ca="1" si="380"/>
        <v>0.733722539830327-7.44960996415511i</v>
      </c>
      <c r="BP239" s="181" t="str">
        <f t="shared" ca="1" si="381"/>
        <v>1.27976179282417+7.37544894478441i</v>
      </c>
      <c r="BQ239" s="181" t="str">
        <f t="shared" ca="1" si="382"/>
        <v>-3.20053011152451-6.7669523708032i</v>
      </c>
      <c r="BR239" s="181" t="str">
        <f t="shared" ca="1" si="383"/>
        <v>4.88942684586494+5.66820452193013i</v>
      </c>
      <c r="BS239" s="181" t="str">
        <f t="shared" ca="1" si="384"/>
        <v>-6.22409502747529-4.15880733774136i</v>
      </c>
      <c r="BT239" s="181" t="str">
        <f t="shared" ca="1" si="385"/>
        <v>7.10784079157368+2.34811342680359i</v>
      </c>
      <c r="BU239" s="181" t="str">
        <f t="shared" ca="1" si="386"/>
        <v>-7.47663864132997-0.367303703310459i</v>
      </c>
      <c r="BV239" s="181" t="str">
        <f t="shared" ca="1" si="387"/>
        <v>7.30376995865695-1.64011639053889i</v>
      </c>
      <c r="BW239" s="181" t="str">
        <f t="shared" ca="1" si="388"/>
        <v>-6.6017587111277+3.52871354795818i</v>
      </c>
      <c r="BX239" s="181" t="str">
        <f t="shared" ca="1" si="389"/>
        <v>5.42146411722469-5.16166293060087i</v>
      </c>
      <c r="BY239" s="181" t="str">
        <f t="shared" ca="1" si="390"/>
        <v>-3.84839600437779+6.42066083647027i</v>
      </c>
      <c r="BZ239" s="181" t="str">
        <f t="shared" ca="1" si="391"/>
        <v>1.99651980421357-7.21449555096384i</v>
      </c>
      <c r="CA239" s="181" t="str">
        <f t="shared" ca="1" si="392"/>
        <v>2.68880679110518E-12+7.48565544114168i</v>
      </c>
      <c r="CB239" s="181" t="str">
        <f t="shared" ca="1" si="393"/>
        <v>-1.99651980421178-7.21449555096434i</v>
      </c>
      <c r="CC239" s="181" t="str">
        <f t="shared" ca="1" si="394"/>
        <v>3.84839600437602+6.42066083647133i</v>
      </c>
      <c r="CD239" s="181" t="str">
        <f t="shared" ca="1" si="395"/>
        <v>-5.42146411722855-5.16166293059682i</v>
      </c>
      <c r="CE239" s="181" t="str">
        <f t="shared" ca="1" si="396"/>
        <v>6.60175871112683+3.52871354795981i</v>
      </c>
      <c r="CF239" s="181" t="str">
        <f t="shared" ca="1" si="397"/>
        <v>-7.3037699586565-1.64011639054091i</v>
      </c>
      <c r="CG239" s="181" t="str">
        <f t="shared" ca="1" si="398"/>
        <v>7.4766386413297-0.367303703316042i</v>
      </c>
      <c r="CH239" s="181" t="str">
        <f t="shared" ca="1" si="399"/>
        <v>-7.10784079157433+2.34811342680163i</v>
      </c>
      <c r="CI239" s="181" t="str">
        <f t="shared" ca="1" si="400"/>
        <v>6.22409502747632-4.15880733773982i</v>
      </c>
      <c r="CJ239" s="181" t="str">
        <f t="shared" ca="1" si="401"/>
        <v>-4.88942684586087+5.66820452193365i</v>
      </c>
      <c r="CK239" s="181" t="str">
        <f t="shared" ca="1" si="402"/>
        <v>3.20053011152618-6.7669523708024i</v>
      </c>
      <c r="CL239" s="181" t="str">
        <f t="shared" ca="1" si="403"/>
        <v>-1.279761792826+7.3754489447841i</v>
      </c>
      <c r="CM239" s="181" t="str">
        <f t="shared" ca="1" si="404"/>
        <v>-0.733722539835891-7.44960996415456i</v>
      </c>
      <c r="CN239" s="181" t="str">
        <f t="shared" ca="1" si="405"/>
        <v>2.69405023847588+6.9840626211441i</v>
      </c>
      <c r="CO239" s="181" t="str">
        <f t="shared" ca="1" si="406"/>
        <v>-4.45919973995832-6.01253482839391i</v>
      </c>
      <c r="CP239" s="181" t="str">
        <f t="shared" ca="1" si="407"/>
        <v>5.90128972546947+4.60541170358987i</v>
      </c>
      <c r="CQ239" s="181" t="str">
        <f t="shared" ca="1" si="408"/>
        <v>-6.9158438495017-2.86463631772056i</v>
      </c>
      <c r="CR239" s="181" t="str">
        <f t="shared" ca="1" si="409"/>
        <v>7.42935982839064+0.916324136858487i</v>
      </c>
      <c r="CS239" s="181" t="str">
        <f t="shared" ca="1" si="410"/>
        <v>-7.40463452406698+1.09837377449098i</v>
      </c>
      <c r="CT239" s="181" t="str">
        <f t="shared" ca="1" si="411"/>
        <v>6.84345923212781-3.0334968471549i</v>
      </c>
      <c r="CU239" s="181" t="str">
        <f t="shared" ca="1" si="412"/>
        <v>-5.78648990627389+4.74884953942367i</v>
      </c>
      <c r="CV239" s="181" t="str">
        <f t="shared" ca="1" si="413"/>
        <v>4.31030172113849-6.12015820516469i</v>
      </c>
      <c r="CW239" s="181" t="str">
        <f t="shared" ca="1" si="414"/>
        <v>-2.52184136411285+7.04807445461124i</v>
      </c>
      <c r="CX239" s="181" t="str">
        <f t="shared" ca="1" si="415"/>
        <v>0.550678975784558-7.46537273343555i</v>
      </c>
      <c r="CY239" s="181" t="str">
        <f t="shared" ca="1" si="416"/>
        <v>1.46037893051672+7.34182067084159i</v>
      </c>
      <c r="CZ239" s="181" t="str">
        <f t="shared" ca="1" si="417"/>
        <v>-3.36563549622617-6.68636935040508i</v>
      </c>
      <c r="DA239" s="181" t="str">
        <f t="shared" ca="1" si="418"/>
        <v>5.02705894439844+5.54650482313301i</v>
      </c>
      <c r="DB239" s="181" t="str">
        <f t="shared" ca="1" si="419"/>
        <v>-6.32428268768089-4.00480784430338i</v>
      </c>
      <c r="DC239" s="181" t="str">
        <f t="shared" ca="1" si="420"/>
        <v>7.1633256310212+2.17297107377176i</v>
      </c>
      <c r="DD239" s="181" t="str">
        <f t="shared" ca="1" si="421"/>
        <v>-7.48340090167616-0.183707180824606i</v>
      </c>
      <c r="DE239" s="181" t="str">
        <f t="shared" ca="1" si="422"/>
        <v>7.26131972855254-1.81886590578518i</v>
      </c>
      <c r="DF239" s="181" t="str">
        <f t="shared" ca="1" si="423"/>
        <v>-6.51317141926064+3.68966603459181i</v>
      </c>
      <c r="DG239" s="181" t="str">
        <f t="shared" ca="1" si="424"/>
        <v>5.29315772405704-5.29315772405748i</v>
      </c>
      <c r="DH239" s="181" t="str">
        <f t="shared" ca="1" si="425"/>
        <v>-3.68966603459127+6.51317141926095i</v>
      </c>
      <c r="DI239" s="181" t="str">
        <f t="shared" ca="1" si="426"/>
        <v>1.81886590578458-7.26131972855269i</v>
      </c>
      <c r="DJ239" s="181" t="str">
        <f t="shared" ca="1" si="427"/>
        <v>0.183707180825226+7.48340090167614i</v>
      </c>
      <c r="DK239" s="181" t="str">
        <f t="shared" ca="1" si="428"/>
        <v>-2.17297107377276-7.1633256310209i</v>
      </c>
      <c r="DL239" s="181" t="str">
        <f t="shared" ca="1" si="429"/>
        <v>4.00480784430391+6.32428268768055i</v>
      </c>
      <c r="DM239" s="181" t="str">
        <f t="shared" ca="1" si="430"/>
        <v>-5.54650482313372-5.02705894439767i</v>
      </c>
      <c r="DN239" s="181" t="str">
        <f t="shared" ca="1" si="431"/>
        <v>6.68636935040555+3.36563549622524i</v>
      </c>
      <c r="DO239" s="181" t="str">
        <f t="shared" ca="1" si="432"/>
        <v>-7.34182067084171-1.46037893051612i</v>
      </c>
      <c r="DP239" s="181" t="str">
        <f t="shared" ca="1" si="433"/>
        <v>7.46537273343547-0.550678975785601i</v>
      </c>
      <c r="DQ239" s="181" t="str">
        <f t="shared" ca="1" si="434"/>
        <v>-7.04807445461088+2.52184136411383i</v>
      </c>
      <c r="DR239" s="181" t="str">
        <f t="shared" ca="1" si="435"/>
        <v>6.12015820516409-4.31030172113934i</v>
      </c>
      <c r="DS239" s="181" t="str">
        <f t="shared" ca="1" si="436"/>
        <v>-4.74884953942286+5.78648990627456i</v>
      </c>
      <c r="DT239" s="181" t="str">
        <f t="shared" ca="1" si="437"/>
        <v>3.03349684715433-6.84345923212806i</v>
      </c>
      <c r="DU239" s="181" t="str">
        <f t="shared" ca="1" si="438"/>
        <v>-1.09837377448995+7.40463452406713i</v>
      </c>
      <c r="DV239" s="181" t="str">
        <f t="shared" ca="1" si="439"/>
        <v>-0.916324136859101-7.42935982839057i</v>
      </c>
      <c r="DW239" s="181" t="str">
        <f t="shared" ca="1" si="440"/>
        <v>2.86463631772114+6.91584384950146i</v>
      </c>
      <c r="DX239" s="181" t="str">
        <f t="shared" ca="1" si="441"/>
        <v>-4.60541170359069-5.90128972546883i</v>
      </c>
      <c r="DY239" s="181" t="str">
        <f t="shared" ca="1" si="442"/>
        <v>6.01253482839427+4.45919973995783i</v>
      </c>
      <c r="DZ239" s="181" t="str">
        <f t="shared" ca="1" si="443"/>
        <v>-6.98406262114432-2.69405023847529i</v>
      </c>
      <c r="EA239" s="181" t="str">
        <f t="shared" ca="1" si="444"/>
        <v>7.44960996415462+0.733722539835274i</v>
      </c>
      <c r="EB239" s="181" t="str">
        <f t="shared" ca="1" si="445"/>
        <v>-7.37544894478396+1.27976179282682i</v>
      </c>
      <c r="EC239" s="181" t="str">
        <f t="shared" ca="1" si="446"/>
        <v>6.76695237080204-3.20053011152694i</v>
      </c>
      <c r="ED239" s="181" t="str">
        <f t="shared" ca="1" si="447"/>
        <v>-5.66820452193324+4.88942684586134i</v>
      </c>
      <c r="EE239" s="181" t="str">
        <f t="shared" ca="1" si="448"/>
        <v>4.15880733773912-6.22409502747679i</v>
      </c>
      <c r="EF239" s="181" t="str">
        <f t="shared" ca="1" si="449"/>
        <v>-2.34811342680084+7.10784079157459i</v>
      </c>
      <c r="EG239" s="181" t="str">
        <f t="shared" ca="1" si="450"/>
        <v>0.367303703315211-7.47663864132974i</v>
      </c>
      <c r="EH239" s="181" t="str">
        <f t="shared" ca="1" si="451"/>
        <v>1.64011639054172+7.30376995865632i</v>
      </c>
      <c r="EI239" s="181" t="str">
        <f t="shared" ca="1" si="452"/>
        <v>-3.52871354796074-6.60175871112633i</v>
      </c>
      <c r="EJ239" s="181" t="str">
        <f t="shared" ca="1" si="453"/>
        <v>5.16166293059743+5.42146411722797i</v>
      </c>
      <c r="EK239" s="181" t="str">
        <f t="shared" ca="1" si="454"/>
        <v>-6.42066083647176-3.84839600437531i</v>
      </c>
      <c r="EL239" s="181" t="str">
        <f t="shared" ca="1" si="455"/>
        <v>7.21449555096462+1.99651980421077i</v>
      </c>
      <c r="EM239" s="181" t="str">
        <f t="shared" ca="1" si="456"/>
        <v>-7.48565544114168-1.85606062849419E-12i</v>
      </c>
      <c r="EN239" s="181"/>
      <c r="EO239" s="181"/>
      <c r="EP239" s="181"/>
    </row>
    <row r="240" spans="1:146">
      <c r="A240" s="207">
        <f t="shared" si="323"/>
        <v>2.734375000000002E-3</v>
      </c>
      <c r="B240" s="206">
        <v>140</v>
      </c>
      <c r="C240" s="205">
        <f t="shared" si="324"/>
        <v>28000</v>
      </c>
      <c r="N240" s="204">
        <f t="shared" ca="1" si="327"/>
        <v>22.485508288916286</v>
      </c>
      <c r="O240" s="181">
        <f t="shared" ca="1" si="328"/>
        <v>7.4855082889162876</v>
      </c>
      <c r="P240" s="181" t="str">
        <f t="shared" ca="1" si="329"/>
        <v>-7.16318481512178+2.17292835773369i</v>
      </c>
      <c r="Q240" s="181" t="str">
        <f t="shared" ca="1" si="330"/>
        <v>6.22397267487272-4.15872558434337i</v>
      </c>
      <c r="R240" s="181" t="str">
        <f t="shared" ca="1" si="331"/>
        <v>-4.74875618703984+5.78637615606566i</v>
      </c>
      <c r="S240" s="181" t="str">
        <f t="shared" ca="1" si="332"/>
        <v>2.86458000500013-6.91570789857321i</v>
      </c>
      <c r="T240" s="181" t="str">
        <f t="shared" ca="1" si="333"/>
        <v>-0.733708116392654+7.44946352050764i</v>
      </c>
      <c r="U240" s="181" t="str">
        <f t="shared" ca="1" si="334"/>
        <v>-1.46035022253895-7.34167634610549i</v>
      </c>
      <c r="V240" s="181" t="str">
        <f t="shared" ca="1" si="335"/>
        <v>3.5286441808794+6.60162893445099i</v>
      </c>
      <c r="W240" s="181" t="str">
        <f t="shared" ca="1" si="336"/>
        <v>-5.29305367172087-5.29305367172077i</v>
      </c>
      <c r="X240" s="181" t="str">
        <f t="shared" ca="1" si="337"/>
        <v>6.60162893445105+3.52864418087928i</v>
      </c>
      <c r="Y240" s="181" t="str">
        <f t="shared" ca="1" si="338"/>
        <v>-7.34167634610552-1.4603502225388i</v>
      </c>
      <c r="Z240" s="181" t="str">
        <f t="shared" ca="1" si="339"/>
        <v>7.44946352050762-0.73370811639281i</v>
      </c>
      <c r="AA240" s="181" t="str">
        <f t="shared" ca="1" si="340"/>
        <v>-6.91570789857344+2.86458000499958i</v>
      </c>
      <c r="AB240" s="181" t="str">
        <f t="shared" ca="1" si="341"/>
        <v>5.78637615606557-4.74875618703996i</v>
      </c>
      <c r="AC240" s="181" t="str">
        <f t="shared" ca="1" si="342"/>
        <v>-4.15872558434344+6.22397267487268i</v>
      </c>
      <c r="AD240" s="181" t="str">
        <f t="shared" ca="1" si="343"/>
        <v>2.17292835773399-7.16318481512169i</v>
      </c>
      <c r="AE240" s="181" t="str">
        <f t="shared" ca="1" si="344"/>
        <v>1.30223840708919E-13+7.48550828891629i</v>
      </c>
      <c r="AF240" s="181" t="str">
        <f t="shared" ca="1" si="345"/>
        <v>-2.17292835773353-7.16318481512182i</v>
      </c>
      <c r="AG240" s="181" t="str">
        <f t="shared" ca="1" si="346"/>
        <v>4.15872558434365+6.22397267487253i</v>
      </c>
      <c r="AH240" s="181" t="str">
        <f t="shared" ca="1" si="347"/>
        <v>-5.78637615606577-4.74875618703972i</v>
      </c>
      <c r="AI240" s="181" t="str">
        <f t="shared" ca="1" si="348"/>
        <v>6.91570789857328+2.86458000499997i</v>
      </c>
      <c r="AJ240" s="181" t="str">
        <f t="shared" ca="1" si="349"/>
        <v>-7.44946352050765-0.733708116392497i</v>
      </c>
      <c r="AK240" s="181" t="str">
        <f t="shared" ca="1" si="350"/>
        <v>7.34167634610546-1.4603502225391i</v>
      </c>
      <c r="AL240" s="181" t="str">
        <f t="shared" ca="1" si="351"/>
        <v>-6.60162893445126+3.52864418087887i</v>
      </c>
      <c r="AM240" s="181" t="str">
        <f t="shared" ca="1" si="352"/>
        <v>5.29305367172066-5.29305367172097i</v>
      </c>
      <c r="AN240" s="181" t="str">
        <f t="shared" ca="1" si="353"/>
        <v>-3.52864418087914+6.60162893445112i</v>
      </c>
      <c r="AO240" s="181" t="str">
        <f t="shared" ca="1" si="354"/>
        <v>1.4603502225394-7.3416763461054i</v>
      </c>
      <c r="AP240" s="181" t="str">
        <f t="shared" ca="1" si="355"/>
        <v>0.73370811639294+7.44946352050761i</v>
      </c>
      <c r="AQ240" s="181" t="str">
        <f t="shared" ca="1" si="356"/>
        <v>-2.8645800049997-6.91570789857339i</v>
      </c>
      <c r="AR240" s="181" t="str">
        <f t="shared" ca="1" si="357"/>
        <v>-2.8645800049997-6.91570789857339i</v>
      </c>
      <c r="AS240" s="181" t="str">
        <f t="shared" ca="1" si="358"/>
        <v>-6.22397267487234-4.15872558434395i</v>
      </c>
      <c r="AT240" s="181" t="str">
        <f t="shared" ca="1" si="359"/>
        <v>7.16318481512194+2.17292835773316i</v>
      </c>
      <c r="AU240" s="181" t="str">
        <f t="shared" ca="1" si="360"/>
        <v>-7.48550828891629+1.74970427210306E-12i</v>
      </c>
      <c r="AV240" s="181" t="str">
        <f t="shared" ca="1" si="361"/>
        <v>7.16318481512092-2.1729283577365i</v>
      </c>
      <c r="AW240" s="181" t="str">
        <f t="shared" ca="1" si="362"/>
        <v>-6.22397267487453+4.15872558434067i</v>
      </c>
      <c r="AX240" s="181" t="str">
        <f t="shared" ca="1" si="363"/>
        <v>4.74875618704138-5.7863761560644i</v>
      </c>
      <c r="AY240" s="181" t="str">
        <f t="shared" ca="1" si="364"/>
        <v>-2.86458000500059+6.91570789857302i</v>
      </c>
      <c r="AZ240" s="181" t="str">
        <f t="shared" ca="1" si="365"/>
        <v>0.733708116392421-7.44946352050766i</v>
      </c>
      <c r="BA240" s="181" t="str">
        <f t="shared" ca="1" si="366"/>
        <v>1.46035022254074+7.34167634610513i</v>
      </c>
      <c r="BB240" s="181" t="str">
        <f t="shared" ca="1" si="367"/>
        <v>-3.52864418088167-6.60162893444977i</v>
      </c>
      <c r="BC240" s="181" t="str">
        <f t="shared" ca="1" si="368"/>
        <v>5.29305367171847+5.29305367172316i</v>
      </c>
      <c r="BD240" s="181" t="str">
        <f t="shared" ca="1" si="369"/>
        <v>-6.60162893445016-3.52864418088095i</v>
      </c>
      <c r="BE240" s="181" t="str">
        <f t="shared" ca="1" si="370"/>
        <v>7.34167634610529+1.46035022253995i</v>
      </c>
      <c r="BF240" s="181" t="str">
        <f t="shared" ca="1" si="371"/>
        <v>-7.44946352050759+0.733708116393122i</v>
      </c>
      <c r="BG240" s="181" t="str">
        <f t="shared" ca="1" si="372"/>
        <v>6.91570789857275-2.86458000500124i</v>
      </c>
      <c r="BH240" s="181" t="str">
        <f t="shared" ca="1" si="373"/>
        <v>-5.78637615606395+4.74875618704192i</v>
      </c>
      <c r="BI240" s="181" t="str">
        <f t="shared" ca="1" si="374"/>
        <v>4.15872558434627-6.22397267487078i</v>
      </c>
      <c r="BJ240" s="181" t="str">
        <f t="shared" ca="1" si="375"/>
        <v>-2.17292835773583+7.16318481512113i</v>
      </c>
      <c r="BK240" s="181" t="str">
        <f t="shared" ca="1" si="376"/>
        <v>1.04539733317684E-12-7.48550828891629i</v>
      </c>
      <c r="BL240" s="181" t="str">
        <f t="shared" ca="1" si="377"/>
        <v>2.17292835773383+7.16318481512173i</v>
      </c>
      <c r="BM240" s="181" t="str">
        <f t="shared" ca="1" si="378"/>
        <v>-4.15872558434454-6.22397267487195i</v>
      </c>
      <c r="BN240" s="181" t="str">
        <f t="shared" ca="1" si="379"/>
        <v>5.78637615606735+4.74875618703778i</v>
      </c>
      <c r="BO240" s="181" t="str">
        <f t="shared" ca="1" si="380"/>
        <v>-6.91570789857195-2.86458000500317i</v>
      </c>
      <c r="BP240" s="181" t="str">
        <f t="shared" ca="1" si="381"/>
        <v>7.44946352050738+0.733708116395203i</v>
      </c>
      <c r="BQ240" s="181" t="str">
        <f t="shared" ca="1" si="382"/>
        <v>-7.3416763461057+1.4603502225379i</v>
      </c>
      <c r="BR240" s="181" t="str">
        <f t="shared" ca="1" si="383"/>
        <v>6.60162893445114-3.5286441808791i</v>
      </c>
      <c r="BS240" s="181" t="str">
        <f t="shared" ca="1" si="384"/>
        <v>-5.29305367171995+5.29305367172168i</v>
      </c>
      <c r="BT240" s="181" t="str">
        <f t="shared" ca="1" si="385"/>
        <v>3.52864418087694-6.6016289344523i</v>
      </c>
      <c r="BU240" s="181" t="str">
        <f t="shared" ca="1" si="386"/>
        <v>-1.46035022253549+7.34167634610618i</v>
      </c>
      <c r="BV240" s="181" t="str">
        <f t="shared" ca="1" si="387"/>
        <v>-0.733708116390234-7.44946352050788i</v>
      </c>
      <c r="BW240" s="181" t="str">
        <f t="shared" ca="1" si="388"/>
        <v>2.86458000499856+6.91570789857386i</v>
      </c>
      <c r="BX240" s="181" t="str">
        <f t="shared" ca="1" si="389"/>
        <v>-4.74875618703968-5.78637615606579i</v>
      </c>
      <c r="BY240" s="181" t="str">
        <f t="shared" ca="1" si="390"/>
        <v>6.22397267487331+4.15872558434249i</v>
      </c>
      <c r="BZ240" s="181" t="str">
        <f t="shared" ca="1" si="391"/>
        <v>-7.16318481512244-2.17292835773148i</v>
      </c>
      <c r="CA240" s="181" t="str">
        <f t="shared" ca="1" si="392"/>
        <v>7.48550828891629-3.49940854420611E-12i</v>
      </c>
      <c r="CB240" s="181" t="str">
        <f t="shared" ca="1" si="393"/>
        <v>-7.16318481512258+2.17292835773105i</v>
      </c>
      <c r="CC240" s="181" t="str">
        <f t="shared" ca="1" si="394"/>
        <v>6.22397267487356-4.15872558434213i</v>
      </c>
      <c r="CD240" s="181" t="str">
        <f t="shared" ca="1" si="395"/>
        <v>-4.74875618704003+5.78637615606551i</v>
      </c>
      <c r="CE240" s="181" t="str">
        <f t="shared" ca="1" si="396"/>
        <v>2.86458000499897-6.91570789857369i</v>
      </c>
      <c r="CF240" s="181" t="str">
        <f t="shared" ca="1" si="397"/>
        <v>-0.73370811639068+7.44946352050783i</v>
      </c>
      <c r="CG240" s="181" t="str">
        <f t="shared" ca="1" si="398"/>
        <v>-1.46035022254235-7.34167634610481i</v>
      </c>
      <c r="CH240" s="181" t="str">
        <f t="shared" ca="1" si="399"/>
        <v>3.52864418087655+6.60162893445251i</v>
      </c>
      <c r="CI240" s="181" t="str">
        <f t="shared" ca="1" si="400"/>
        <v>-5.29305367171963-5.293053671722i</v>
      </c>
      <c r="CJ240" s="181" t="str">
        <f t="shared" ca="1" si="401"/>
        <v>6.60162893445093+3.5286441808795i</v>
      </c>
      <c r="CK240" s="181" t="str">
        <f t="shared" ca="1" si="402"/>
        <v>-7.34167634610561-1.46035022253833i</v>
      </c>
      <c r="CL240" s="181" t="str">
        <f t="shared" ca="1" si="403"/>
        <v>7.44946352050743-0.733708116394757i</v>
      </c>
      <c r="CM240" s="181" t="str">
        <f t="shared" ca="1" si="404"/>
        <v>-6.91570789857204+2.86458000500295i</v>
      </c>
      <c r="CN240" s="181" t="str">
        <f t="shared" ca="1" si="405"/>
        <v>5.7863761560675-4.74875618703761i</v>
      </c>
      <c r="CO240" s="181" t="str">
        <f t="shared" ca="1" si="406"/>
        <v>-4.15872558434491+6.22397267487169i</v>
      </c>
      <c r="CP240" s="181" t="str">
        <f t="shared" ca="1" si="407"/>
        <v>2.17292835773405-7.16318481512167i</v>
      </c>
      <c r="CQ240" s="181" t="str">
        <f t="shared" ca="1" si="408"/>
        <v>5.97931468162981E-13+7.48550828891629i</v>
      </c>
      <c r="CR240" s="181" t="str">
        <f t="shared" ca="1" si="409"/>
        <v>-2.1729283577356-7.16318481512119i</v>
      </c>
      <c r="CS240" s="181" t="str">
        <f t="shared" ca="1" si="410"/>
        <v>4.15872558434591+6.22397267487104i</v>
      </c>
      <c r="CT240" s="181" t="str">
        <f t="shared" ca="1" si="411"/>
        <v>-5.78637615606367-4.74875618704227i</v>
      </c>
      <c r="CU240" s="181" t="str">
        <f t="shared" ca="1" si="412"/>
        <v>6.91570789857266+2.86458000500146i</v>
      </c>
      <c r="CV240" s="181" t="str">
        <f t="shared" ca="1" si="413"/>
        <v>-7.44946352050755-0.733708116393567i</v>
      </c>
      <c r="CW240" s="181" t="str">
        <f t="shared" ca="1" si="414"/>
        <v>7.34167634610534-1.46035022253972i</v>
      </c>
      <c r="CX240" s="181" t="str">
        <f t="shared" ca="1" si="415"/>
        <v>-6.60162893445037+3.52864418088056i</v>
      </c>
      <c r="CY240" s="181" t="str">
        <f t="shared" ca="1" si="416"/>
        <v>5.29305367171863-5.293053671723i</v>
      </c>
      <c r="CZ240" s="181" t="str">
        <f t="shared" ca="1" si="417"/>
        <v>-3.52864418088188+6.60162893444966i</v>
      </c>
      <c r="DA240" s="181" t="str">
        <f t="shared" ca="1" si="418"/>
        <v>1.46035022254118-7.34167634610504i</v>
      </c>
      <c r="DB240" s="181" t="str">
        <f t="shared" ca="1" si="419"/>
        <v>0.733708116392082+7.44946352050769i</v>
      </c>
      <c r="DC240" s="181" t="str">
        <f t="shared" ca="1" si="420"/>
        <v>-2.86458000500008-6.91570789857323i</v>
      </c>
      <c r="DD240" s="181" t="str">
        <f t="shared" ca="1" si="421"/>
        <v>4.74875618704112+5.78637615606462i</v>
      </c>
      <c r="DE240" s="181" t="str">
        <f t="shared" ca="1" si="422"/>
        <v>-6.22397267487422-4.15872558434113i</v>
      </c>
      <c r="DF240" s="181" t="str">
        <f t="shared" ca="1" si="423"/>
        <v>7.16318481512076+2.17292835773703i</v>
      </c>
      <c r="DG240" s="181" t="str">
        <f t="shared" ca="1" si="424"/>
        <v>-7.48550828891629-2.09079466635369E-12i</v>
      </c>
      <c r="DH240" s="181" t="str">
        <f t="shared" ca="1" si="425"/>
        <v>7.1631848151221-2.17292835773262i</v>
      </c>
      <c r="DI240" s="181" t="str">
        <f t="shared" ca="1" si="426"/>
        <v>-6.22397267487253+4.15872558434367i</v>
      </c>
      <c r="DJ240" s="181" t="str">
        <f t="shared" ca="1" si="427"/>
        <v>4.74875618703876-5.78637615606656i</v>
      </c>
      <c r="DK240" s="181" t="str">
        <f t="shared" ca="1" si="428"/>
        <v>-2.86458000499726+6.9157078985744i</v>
      </c>
      <c r="DL240" s="181" t="str">
        <f t="shared" ca="1" si="429"/>
        <v>0.733708116396243-7.44946352050728i</v>
      </c>
      <c r="DM240" s="181" t="str">
        <f t="shared" ca="1" si="430"/>
        <v>1.46035022253666+7.34167634610595i</v>
      </c>
      <c r="DN240" s="181" t="str">
        <f t="shared" ca="1" si="431"/>
        <v>-3.52864418087818-6.60162893445163i</v>
      </c>
      <c r="DO240" s="181" t="str">
        <f t="shared" ca="1" si="432"/>
        <v>5.2930536717208+5.29305367172084i</v>
      </c>
      <c r="DP240" s="181" t="str">
        <f t="shared" ca="1" si="433"/>
        <v>-6.6016289344518-3.52864418087786i</v>
      </c>
      <c r="DQ240" s="181" t="str">
        <f t="shared" ca="1" si="434"/>
        <v>7.34167634610594+1.46035022253672i</v>
      </c>
      <c r="DR240" s="181" t="str">
        <f t="shared" ca="1" si="435"/>
        <v>-7.44946352050799+0.733708116388982i</v>
      </c>
      <c r="DS240" s="181" t="str">
        <f t="shared" ca="1" si="436"/>
        <v>6.91570789857426-2.86458000499759i</v>
      </c>
      <c r="DT240" s="181" t="str">
        <f t="shared" ca="1" si="437"/>
        <v>-5.7863761560666+4.74875618703871i</v>
      </c>
      <c r="DU240" s="181" t="str">
        <f t="shared" ca="1" si="438"/>
        <v>4.15872558434337-6.22397267487273i</v>
      </c>
      <c r="DV240" s="181" t="str">
        <f t="shared" ca="1" si="439"/>
        <v>-2.17292835773268+7.16318481512208i</v>
      </c>
      <c r="DW240" s="181" t="str">
        <f t="shared" ca="1" si="440"/>
        <v>-2.45401121102926E-12-7.48550828891629i</v>
      </c>
      <c r="DX240" s="181" t="str">
        <f t="shared" ca="1" si="441"/>
        <v>2.17292835773005+7.16318481512288i</v>
      </c>
      <c r="DY240" s="181" t="str">
        <f t="shared" ca="1" si="442"/>
        <v>-4.15872558434108-6.22397267487425i</v>
      </c>
      <c r="DZ240" s="181" t="str">
        <f t="shared" ca="1" si="443"/>
        <v>5.78637615606485+4.74875618704084i</v>
      </c>
      <c r="EA240" s="181" t="str">
        <f t="shared" ca="1" si="444"/>
        <v>-6.91570789857337-2.86458000499974i</v>
      </c>
      <c r="EB240" s="181" t="str">
        <f t="shared" ca="1" si="445"/>
        <v>7.44946352050773+0.73370811639172i</v>
      </c>
      <c r="EC240" s="181" t="str">
        <f t="shared" ca="1" si="446"/>
        <v>-7.34167634610498+1.46035022254154i</v>
      </c>
      <c r="ED240" s="181" t="str">
        <f t="shared" ca="1" si="447"/>
        <v>6.6016289344531-3.52864418087544i</v>
      </c>
      <c r="EE240" s="181" t="str">
        <f t="shared" ca="1" si="448"/>
        <v>-5.29305367172274+5.2930536717189i</v>
      </c>
      <c r="EF240" s="181" t="str">
        <f t="shared" ca="1" si="449"/>
        <v>3.52864418088024-6.60162893445054i</v>
      </c>
      <c r="EG240" s="181" t="str">
        <f t="shared" ca="1" si="450"/>
        <v>-1.46035022253936+7.34167634610541i</v>
      </c>
      <c r="EH240" s="181" t="str">
        <f t="shared" ca="1" si="451"/>
        <v>-0.733708116393929-7.44946352050751i</v>
      </c>
      <c r="EI240" s="181" t="str">
        <f t="shared" ca="1" si="452"/>
        <v>2.86458000500179+6.91570789857252i</v>
      </c>
      <c r="EJ240" s="181" t="str">
        <f t="shared" ca="1" si="453"/>
        <v>-4.74875618704255-5.78637615606344i</v>
      </c>
      <c r="EK240" s="181" t="str">
        <f t="shared" ca="1" si="454"/>
        <v>6.22397267487124+4.1587255843456i</v>
      </c>
      <c r="EL240" s="181" t="str">
        <f t="shared" ca="1" si="455"/>
        <v>-7.1631848151213-2.17292835773526i</v>
      </c>
      <c r="EM240" s="181" t="str">
        <f t="shared" ca="1" si="456"/>
        <v>7.48550828891629+2.34714923487402E-13i</v>
      </c>
      <c r="EN240" s="181"/>
      <c r="EO240" s="181"/>
      <c r="EP240" s="181"/>
    </row>
    <row r="241" spans="1:146">
      <c r="A241" s="207">
        <f t="shared" si="323"/>
        <v>2.753906250000002E-3</v>
      </c>
      <c r="B241" s="206">
        <v>141</v>
      </c>
      <c r="C241" s="205">
        <f t="shared" si="324"/>
        <v>28200</v>
      </c>
      <c r="N241" s="204">
        <f t="shared" ca="1" si="327"/>
        <v>22.485347551288953</v>
      </c>
      <c r="O241" s="181">
        <f t="shared" ca="1" si="328"/>
        <v>7.4853475512889549</v>
      </c>
      <c r="P241" s="181" t="str">
        <f t="shared" ca="1" si="329"/>
        <v>-7.10754844148194+2.34801684737893i</v>
      </c>
      <c r="Q241" s="181" t="str">
        <f t="shared" ca="1" si="330"/>
        <v>6.01228752894551-4.45901633018695i</v>
      </c>
      <c r="R241" s="181" t="str">
        <f t="shared" ca="1" si="331"/>
        <v>-4.31012443564182+6.11990647909516i</v>
      </c>
      <c r="S241" s="181" t="str">
        <f t="shared" ca="1" si="332"/>
        <v>2.17288169806358-7.16303099880266i</v>
      </c>
      <c r="T241" s="181" t="str">
        <f t="shared" ca="1" si="333"/>
        <v>0.183699624829366+7.4830931045541i</v>
      </c>
      <c r="U241" s="181" t="str">
        <f t="shared" ca="1" si="334"/>
        <v>-2.52173763914326-7.04778456274848i</v>
      </c>
      <c r="V241" s="181" t="str">
        <f t="shared" ca="1" si="335"/>
        <v>4.60522228002803+5.90104700160243i</v>
      </c>
      <c r="W241" s="181" t="str">
        <f t="shared" ca="1" si="336"/>
        <v>-6.22383902642023-4.15863628330202i</v>
      </c>
      <c r="X241" s="181" t="str">
        <f t="shared" ca="1" si="337"/>
        <v>7.21419881409288+1.99643768606195i</v>
      </c>
      <c r="Y241" s="181" t="str">
        <f t="shared" ca="1" si="338"/>
        <v>-7.47633112234391+0.36728859587445i</v>
      </c>
      <c r="Z241" s="181" t="str">
        <f t="shared" ca="1" si="339"/>
        <v>6.98377536212776-2.69393943044843i</v>
      </c>
      <c r="AA241" s="181" t="str">
        <f t="shared" ca="1" si="340"/>
        <v>-5.78625190419945+4.7486542161686i</v>
      </c>
      <c r="AB241" s="181" t="str">
        <f t="shared" ca="1" si="341"/>
        <v>4.00464312396723-6.32402256583968i</v>
      </c>
      <c r="AC241" s="181" t="str">
        <f t="shared" ca="1" si="342"/>
        <v>-1.8187910946506+7.26102106577354i</v>
      </c>
      <c r="AD241" s="181" t="str">
        <f t="shared" ca="1" si="343"/>
        <v>-0.550656326002414-7.46506567782368i</v>
      </c>
      <c r="AE241" s="181" t="str">
        <f t="shared" ca="1" si="344"/>
        <v>2.86451849337284+6.91555939636936i</v>
      </c>
      <c r="AF241" s="181" t="str">
        <f t="shared" ca="1" si="345"/>
        <v>-4.88922574057243-5.6679713850117i</v>
      </c>
      <c r="AG241" s="181" t="str">
        <f t="shared" ca="1" si="346"/>
        <v>6.42039675053596+3.84823771735777i</v>
      </c>
      <c r="AH241" s="181" t="str">
        <f t="shared" ca="1" si="347"/>
        <v>-7.30346954987128-1.64004893149276i</v>
      </c>
      <c r="AI241" s="181" t="str">
        <f t="shared" ca="1" si="348"/>
        <v>7.44930355687592-0.733692361350014i</v>
      </c>
      <c r="AJ241" s="181" t="str">
        <f t="shared" ca="1" si="349"/>
        <v>-6.84317775622+3.03337207746814i</v>
      </c>
      <c r="AK241" s="181" t="str">
        <f t="shared" ca="1" si="350"/>
        <v>5.54627669180073-5.02685217821008i</v>
      </c>
      <c r="AL241" s="181" t="str">
        <f t="shared" ca="1" si="351"/>
        <v>-3.68951427624235+6.51290352830375i</v>
      </c>
      <c r="AM241" s="181" t="str">
        <f t="shared" ca="1" si="352"/>
        <v>1.46031886418334-7.34151869700662i</v>
      </c>
      <c r="AN241" s="181" t="str">
        <f t="shared" ca="1" si="353"/>
        <v>0.916286447854296+7.42905425401283i</v>
      </c>
      <c r="AO241" s="181" t="str">
        <f t="shared" ca="1" si="354"/>
        <v>-3.20039847164964-6.76667404167292i</v>
      </c>
      <c r="AP241" s="181" t="str">
        <f t="shared" ca="1" si="355"/>
        <v>5.16145062806215+5.42124112889884i</v>
      </c>
      <c r="AQ241" s="181" t="str">
        <f t="shared" ca="1" si="356"/>
        <v>-6.60148717651966-3.52856840968601i</v>
      </c>
      <c r="AR241" s="181" t="str">
        <f t="shared" ca="1" si="357"/>
        <v>-6.60148717651966-3.52856840968601i</v>
      </c>
      <c r="AS241" s="181" t="str">
        <f t="shared" ca="1" si="358"/>
        <v>-7.40432996665765+1.09832859766244i</v>
      </c>
      <c r="AT241" s="181" t="str">
        <f t="shared" ca="1" si="359"/>
        <v>6.68609433570632-3.36549706546052i</v>
      </c>
      <c r="AU241" s="181" t="str">
        <f t="shared" ca="1" si="360"/>
        <v>-5.29294001305565+5.29294001305343i</v>
      </c>
      <c r="AV241" s="181" t="str">
        <f t="shared" ca="1" si="361"/>
        <v>3.36549706546332-6.68609433570492i</v>
      </c>
      <c r="AW241" s="181" t="str">
        <f t="shared" ca="1" si="362"/>
        <v>-1.09832859766554+7.40432996665719i</v>
      </c>
      <c r="AX241" s="181" t="str">
        <f t="shared" ca="1" si="363"/>
        <v>-1.27970915539398-7.37514558779611i</v>
      </c>
      <c r="AY241" s="181" t="str">
        <f t="shared" ca="1" si="364"/>
        <v>3.52856840968455+6.60148717652043i</v>
      </c>
      <c r="AZ241" s="181" t="str">
        <f t="shared" ca="1" si="365"/>
        <v>-5.42124112889763-5.16145062806342i</v>
      </c>
      <c r="BA241" s="181" t="str">
        <f t="shared" ca="1" si="366"/>
        <v>6.76667404167222+3.20039847165113i</v>
      </c>
      <c r="BB241" s="181" t="str">
        <f t="shared" ca="1" si="367"/>
        <v>-7.42905425401262-0.91628644785604i</v>
      </c>
      <c r="BC241" s="181" t="str">
        <f t="shared" ca="1" si="368"/>
        <v>7.34151869700694-1.46031886418173i</v>
      </c>
      <c r="BD241" s="181" t="str">
        <f t="shared" ca="1" si="369"/>
        <v>-6.51290352830498+3.68951427624018i</v>
      </c>
      <c r="BE241" s="181" t="str">
        <f t="shared" ca="1" si="370"/>
        <v>5.02685217821178-5.5462766917992i</v>
      </c>
      <c r="BF241" s="181" t="str">
        <f t="shared" ca="1" si="371"/>
        <v>-3.03337207747032+6.84317775621903i</v>
      </c>
      <c r="BG241" s="181" t="str">
        <f t="shared" ca="1" si="372"/>
        <v>0.733692361352288-7.4493035568757i</v>
      </c>
      <c r="BH241" s="181" t="str">
        <f t="shared" ca="1" si="373"/>
        <v>1.64004893149043+7.30346954987181i</v>
      </c>
      <c r="BI241" s="181" t="str">
        <f t="shared" ca="1" si="374"/>
        <v>-3.84823771735563-6.42039675053724i</v>
      </c>
      <c r="BJ241" s="181" t="str">
        <f t="shared" ca="1" si="375"/>
        <v>5.66797138501014+4.88922574057424i</v>
      </c>
      <c r="BK241" s="181" t="str">
        <f t="shared" ca="1" si="376"/>
        <v>-6.9155593963684-2.86451849337515i</v>
      </c>
      <c r="BL241" s="181" t="str">
        <f t="shared" ca="1" si="377"/>
        <v>7.4650656778235+0.550656326004799i</v>
      </c>
      <c r="BM241" s="181" t="str">
        <f t="shared" ca="1" si="378"/>
        <v>-7.26102106577416+1.81879109464818i</v>
      </c>
      <c r="BN241" s="181" t="str">
        <f t="shared" ca="1" si="379"/>
        <v>6.32402256584096-4.0046431239652i</v>
      </c>
      <c r="BO241" s="181" t="str">
        <f t="shared" ca="1" si="380"/>
        <v>-4.74865421617053+5.78625190419786i</v>
      </c>
      <c r="BP241" s="181" t="str">
        <f t="shared" ca="1" si="381"/>
        <v>2.69393943045062-6.98377536212692i</v>
      </c>
      <c r="BQ241" s="181" t="str">
        <f t="shared" ca="1" si="382"/>
        <v>-0.367288595876892+7.47633112234379i</v>
      </c>
      <c r="BR241" s="181" t="str">
        <f t="shared" ca="1" si="383"/>
        <v>-1.9964376860597-7.2141988140935i</v>
      </c>
      <c r="BS241" s="181" t="str">
        <f t="shared" ca="1" si="384"/>
        <v>4.15863628329999+6.22383902642159i</v>
      </c>
      <c r="BT241" s="181" t="str">
        <f t="shared" ca="1" si="385"/>
        <v>-5.90104700160053-4.60522228003046i</v>
      </c>
      <c r="BU241" s="181" t="str">
        <f t="shared" ca="1" si="386"/>
        <v>7.0477845627474+2.52173763914627i</v>
      </c>
      <c r="BV241" s="181" t="str">
        <f t="shared" ca="1" si="387"/>
        <v>-7.48309310455402-0.183699624832421i</v>
      </c>
      <c r="BW241" s="181" t="str">
        <f t="shared" ca="1" si="388"/>
        <v>7.16303099880358-2.17288169806055i</v>
      </c>
      <c r="BX241" s="181" t="str">
        <f t="shared" ca="1" si="389"/>
        <v>-6.11990647909704+4.31012443563914i</v>
      </c>
      <c r="BY241" s="181" t="str">
        <f t="shared" ca="1" si="390"/>
        <v>4.45901633018942-6.01228752894367i</v>
      </c>
      <c r="BZ241" s="181" t="str">
        <f t="shared" ca="1" si="391"/>
        <v>-2.34801684738194+7.10754844148094i</v>
      </c>
      <c r="CA241" s="181" t="str">
        <f t="shared" ca="1" si="392"/>
        <v>3.13615245524293E-12-7.48534755128895i</v>
      </c>
      <c r="CB241" s="181" t="str">
        <f t="shared" ca="1" si="393"/>
        <v>2.34801684737578+7.10754844148297i</v>
      </c>
      <c r="CC241" s="181" t="str">
        <f t="shared" ca="1" si="394"/>
        <v>-4.45901633018438-6.01228752894741i</v>
      </c>
      <c r="CD241" s="181" t="str">
        <f t="shared" ca="1" si="395"/>
        <v>6.1199064790933+4.31012443564444i</v>
      </c>
      <c r="CE241" s="181" t="str">
        <f t="shared" ca="1" si="396"/>
        <v>-7.16303099880176-2.17288169806656i</v>
      </c>
      <c r="CF241" s="181" t="str">
        <f t="shared" ca="1" si="397"/>
        <v>7.48309310455418-0.183699624826151i</v>
      </c>
      <c r="CG241" s="181" t="str">
        <f t="shared" ca="1" si="398"/>
        <v>-7.04778456274951+2.52173763914036i</v>
      </c>
      <c r="CH241" s="181" t="str">
        <f t="shared" ca="1" si="399"/>
        <v>5.90104700160439-4.60522228002551i</v>
      </c>
      <c r="CI241" s="181" t="str">
        <f t="shared" ca="1" si="400"/>
        <v>-4.1586362833052+6.2238390264181i</v>
      </c>
      <c r="CJ241" s="181" t="str">
        <f t="shared" ca="1" si="401"/>
        <v>1.99643768606575-7.21419881409183i</v>
      </c>
      <c r="CK241" s="181" t="str">
        <f t="shared" ca="1" si="402"/>
        <v>0.367288595870414+7.47633112234411i</v>
      </c>
      <c r="CL241" s="181" t="str">
        <f t="shared" ca="1" si="403"/>
        <v>-2.69393943044456-6.98377536212925i</v>
      </c>
      <c r="CM241" s="181" t="str">
        <f t="shared" ca="1" si="404"/>
        <v>4.74865421616568+5.78625190420184i</v>
      </c>
      <c r="CN241" s="181" t="str">
        <f t="shared" ca="1" si="405"/>
        <v>-6.3240225658417-4.00464312396404i</v>
      </c>
      <c r="CO241" s="181" t="str">
        <f t="shared" ca="1" si="406"/>
        <v>7.26102106577444+1.81879109464704i</v>
      </c>
      <c r="CP241" s="181" t="str">
        <f t="shared" ca="1" si="407"/>
        <v>-7.46506567782341+0.550656326005969i</v>
      </c>
      <c r="CQ241" s="181" t="str">
        <f t="shared" ca="1" si="408"/>
        <v>6.91555939636804-2.86451849337604i</v>
      </c>
      <c r="CR241" s="181" t="str">
        <f t="shared" ca="1" si="409"/>
        <v>-5.66797138500951+4.88922574057498i</v>
      </c>
      <c r="CS241" s="181" t="str">
        <f t="shared" ca="1" si="410"/>
        <v>3.84823771735462-6.42039675053784i</v>
      </c>
      <c r="CT241" s="181" t="str">
        <f t="shared" ca="1" si="411"/>
        <v>-1.64004893148928+7.30346954987206i</v>
      </c>
      <c r="CU241" s="181" t="str">
        <f t="shared" ca="1" si="412"/>
        <v>-0.733692361353457-7.44930355687558i</v>
      </c>
      <c r="CV241" s="181" t="str">
        <f t="shared" ca="1" si="413"/>
        <v>3.03337207747121+6.84317775621864i</v>
      </c>
      <c r="CW241" s="181" t="str">
        <f t="shared" ca="1" si="414"/>
        <v>-5.0268521782128-5.54627669179827i</v>
      </c>
      <c r="CX241" s="181" t="str">
        <f t="shared" ca="1" si="415"/>
        <v>6.51290352830556+3.68951427623916i</v>
      </c>
      <c r="CY241" s="181" t="str">
        <f t="shared" ca="1" si="416"/>
        <v>-7.34151869700718-1.46031886418058i</v>
      </c>
      <c r="CZ241" s="181" t="str">
        <f t="shared" ca="1" si="417"/>
        <v>7.4290542540125-0.916286447856991i</v>
      </c>
      <c r="DA241" s="181" t="str">
        <f t="shared" ca="1" si="418"/>
        <v>-6.76667404167163+3.20039847165239i</v>
      </c>
      <c r="DB241" s="181" t="str">
        <f t="shared" ca="1" si="419"/>
        <v>5.42124112889682-5.16145062806427i</v>
      </c>
      <c r="DC241" s="181" t="str">
        <f t="shared" ca="1" si="420"/>
        <v>-3.52856840968352+6.60148717652099i</v>
      </c>
      <c r="DD241" s="181" t="str">
        <f t="shared" ca="1" si="421"/>
        <v>1.27970915539294-7.37514558779629i</v>
      </c>
      <c r="DE241" s="181" t="str">
        <f t="shared" ca="1" si="422"/>
        <v>1.09832859766691+7.40432996665698i</v>
      </c>
      <c r="DF241" s="181" t="str">
        <f t="shared" ca="1" si="423"/>
        <v>-3.36549706546447-6.68609433570434i</v>
      </c>
      <c r="DG241" s="181" t="str">
        <f t="shared" ca="1" si="424"/>
        <v>5.29294001305647+5.2929400130526i</v>
      </c>
      <c r="DH241" s="181" t="str">
        <f t="shared" ca="1" si="425"/>
        <v>-6.6860943357068-3.36549706545956i</v>
      </c>
      <c r="DI241" s="181" t="str">
        <f t="shared" ca="1" si="426"/>
        <v>7.40432996665779+1.09832859766149i</v>
      </c>
      <c r="DJ241" s="181" t="str">
        <f t="shared" ca="1" si="427"/>
        <v>-7.37514558779535+1.27970915539833i</v>
      </c>
      <c r="DK241" s="181" t="str">
        <f t="shared" ca="1" si="428"/>
        <v>6.6014871765184-3.52856840968836i</v>
      </c>
      <c r="DL241" s="181" t="str">
        <f t="shared" ca="1" si="429"/>
        <v>-5.1614506280603+5.4212411289006i</v>
      </c>
      <c r="DM241" s="181" t="str">
        <f t="shared" ca="1" si="430"/>
        <v>3.20039847164742-6.76667404167397i</v>
      </c>
      <c r="DN241" s="181" t="str">
        <f t="shared" ca="1" si="431"/>
        <v>-0.916286447851549+7.42905425401317i</v>
      </c>
      <c r="DO241" s="181" t="str">
        <f t="shared" ca="1" si="432"/>
        <v>-1.46031886418596-7.34151869700611i</v>
      </c>
      <c r="DP241" s="181" t="str">
        <f t="shared" ca="1" si="433"/>
        <v>3.68951427624393+6.51290352830286i</v>
      </c>
      <c r="DQ241" s="181" t="str">
        <f t="shared" ca="1" si="434"/>
        <v>-5.54627669180195-5.02685217820874i</v>
      </c>
      <c r="DR241" s="181" t="str">
        <f t="shared" ca="1" si="435"/>
        <v>6.84317775622087+3.03337207746619i</v>
      </c>
      <c r="DS241" s="181" t="str">
        <f t="shared" ca="1" si="436"/>
        <v>-7.44930355687611-0.733692361347999i</v>
      </c>
      <c r="DT241" s="181" t="str">
        <f t="shared" ca="1" si="437"/>
        <v>7.30346954987086-1.64004893149464i</v>
      </c>
      <c r="DU241" s="181" t="str">
        <f t="shared" ca="1" si="438"/>
        <v>-6.42039675053502+3.84823771735933i</v>
      </c>
      <c r="DV241" s="181" t="str">
        <f t="shared" ca="1" si="439"/>
        <v>4.88922574057114-5.66797138501282i</v>
      </c>
      <c r="DW241" s="181" t="str">
        <f t="shared" ca="1" si="440"/>
        <v>-2.86451849337097+6.91555939637013i</v>
      </c>
      <c r="DX241" s="181" t="str">
        <f t="shared" ca="1" si="441"/>
        <v>0.550656326000501-7.46506567782382i</v>
      </c>
      <c r="DY241" s="181" t="str">
        <f t="shared" ca="1" si="442"/>
        <v>1.81879109465236+7.26102106577311i</v>
      </c>
      <c r="DZ241" s="181" t="str">
        <f t="shared" ca="1" si="443"/>
        <v>-4.00464312396867-6.32402256583877i</v>
      </c>
      <c r="EA241" s="181" t="str">
        <f t="shared" ca="1" si="444"/>
        <v>5.78625190420073+4.74865421616704i</v>
      </c>
      <c r="EB241" s="181" t="str">
        <f t="shared" ca="1" si="445"/>
        <v>-6.98377536212847-2.6939394304466i</v>
      </c>
      <c r="EC241" s="181" t="str">
        <f t="shared" ca="1" si="446"/>
        <v>7.476331122344+0.367288595872587i</v>
      </c>
      <c r="ED241" s="181" t="str">
        <f t="shared" ca="1" si="447"/>
        <v>-7.21419881409241+1.99643768606365i</v>
      </c>
      <c r="EE241" s="181" t="str">
        <f t="shared" ca="1" si="448"/>
        <v>6.22383902641907-4.15863628330375i</v>
      </c>
      <c r="EF241" s="181" t="str">
        <f t="shared" ca="1" si="449"/>
        <v>-4.60522228002706+5.90104700160318i</v>
      </c>
      <c r="EG241" s="181" t="str">
        <f t="shared" ca="1" si="450"/>
        <v>2.5217376391422-7.04778456274885i</v>
      </c>
      <c r="EH241" s="181" t="str">
        <f t="shared" ca="1" si="451"/>
        <v>-0.183699624828325+7.48309310455412i</v>
      </c>
      <c r="EI241" s="181" t="str">
        <f t="shared" ca="1" si="452"/>
        <v>-2.17288169806488-7.16303099880227i</v>
      </c>
      <c r="EJ241" s="181" t="str">
        <f t="shared" ca="1" si="453"/>
        <v>4.31012443564284+6.11990647909443i</v>
      </c>
      <c r="EK241" s="181" t="str">
        <f t="shared" ca="1" si="454"/>
        <v>-6.01228752894624-4.45901633018596i</v>
      </c>
      <c r="EL241" s="181" t="str">
        <f t="shared" ca="1" si="455"/>
        <v>7.10754844148229+2.34801684737785i</v>
      </c>
      <c r="EM241" s="181" t="str">
        <f t="shared" ca="1" si="456"/>
        <v>-7.48534755128895+9.61071774517045E-13i</v>
      </c>
      <c r="EN241" s="181"/>
      <c r="EO241" s="181"/>
      <c r="EP241" s="181"/>
    </row>
    <row r="242" spans="1:146">
      <c r="A242" s="207">
        <f t="shared" si="323"/>
        <v>2.773437500000002E-3</v>
      </c>
      <c r="B242" s="206">
        <v>142</v>
      </c>
      <c r="C242" s="205">
        <f t="shared" si="324"/>
        <v>28400</v>
      </c>
      <c r="N242" s="204">
        <f t="shared" ca="1" si="327"/>
        <v>22.485172711505697</v>
      </c>
      <c r="O242" s="181">
        <f t="shared" ca="1" si="328"/>
        <v>7.4851727115056965</v>
      </c>
      <c r="P242" s="181" t="str">
        <f t="shared" ca="1" si="329"/>
        <v>-7.04761994338808+2.52167873739462i</v>
      </c>
      <c r="Q242" s="181" t="str">
        <f t="shared" ca="1" si="330"/>
        <v>5.78611675121942-4.74854329898418i</v>
      </c>
      <c r="R242" s="181" t="str">
        <f t="shared" ca="1" si="331"/>
        <v>-3.84814783174549+6.42024678545163i</v>
      </c>
      <c r="S242" s="181" t="str">
        <f t="shared" ca="1" si="332"/>
        <v>1.46028475463403-7.34134721672071i</v>
      </c>
      <c r="T242" s="181" t="str">
        <f t="shared" ca="1" si="333"/>
        <v>1.09830294333968+7.40415701925081i</v>
      </c>
      <c r="U242" s="181" t="str">
        <f t="shared" ca="1" si="334"/>
        <v>-3.52848599078305-6.60133298159677i</v>
      </c>
      <c r="V242" s="181" t="str">
        <f t="shared" ca="1" si="335"/>
        <v>5.54614714406618+5.02673476298841i</v>
      </c>
      <c r="W242" s="181" t="str">
        <f t="shared" ca="1" si="336"/>
        <v>-6.91539786547208-2.8644515850846i</v>
      </c>
      <c r="X242" s="181" t="str">
        <f t="shared" ca="1" si="337"/>
        <v>7.47615649316284+0.367280016892579i</v>
      </c>
      <c r="Y242" s="181" t="str">
        <f t="shared" ca="1" si="338"/>
        <v>-7.16286368756176+2.17283094475358i</v>
      </c>
      <c r="Z242" s="181" t="str">
        <f t="shared" ca="1" si="339"/>
        <v>6.01214709631499-4.4589121782494i</v>
      </c>
      <c r="AA242" s="181" t="str">
        <f t="shared" ca="1" si="340"/>
        <v>-4.15853914752333+6.22369365245314i</v>
      </c>
      <c r="AB242" s="181" t="str">
        <f t="shared" ca="1" si="341"/>
        <v>1.81874861204863-7.26085146571948i</v>
      </c>
      <c r="AC242" s="181" t="str">
        <f t="shared" ca="1" si="342"/>
        <v>0.733675224054807+7.44912955899397i</v>
      </c>
      <c r="AD242" s="181" t="str">
        <f t="shared" ca="1" si="343"/>
        <v>-3.20032371800926-6.76651598838109i</v>
      </c>
      <c r="AE242" s="181" t="str">
        <f t="shared" ca="1" si="344"/>
        <v>5.29281638265803+5.29281638265832i</v>
      </c>
      <c r="AF242" s="181" t="str">
        <f t="shared" ca="1" si="345"/>
        <v>-6.76651598838089-3.20032371800968i</v>
      </c>
      <c r="AG242" s="181" t="str">
        <f t="shared" ca="1" si="346"/>
        <v>7.44912955899399+0.733675224054535i</v>
      </c>
      <c r="AH242" s="181" t="str">
        <f t="shared" ca="1" si="347"/>
        <v>-7.2608514657194+1.81874861204896i</v>
      </c>
      <c r="AI242" s="181" t="str">
        <f t="shared" ca="1" si="348"/>
        <v>6.22369365245337-4.15853914752298i</v>
      </c>
      <c r="AJ242" s="181" t="str">
        <f t="shared" ca="1" si="349"/>
        <v>-4.45891217824973+6.01214709631474i</v>
      </c>
      <c r="AK242" s="181" t="str">
        <f t="shared" ca="1" si="350"/>
        <v>2.17283094475331-7.16286368756184i</v>
      </c>
      <c r="AL242" s="181" t="str">
        <f t="shared" ca="1" si="351"/>
        <v>0.367280016892853+7.47615649316283i</v>
      </c>
      <c r="AM242" s="181" t="str">
        <f t="shared" ca="1" si="352"/>
        <v>-2.86445158508419-6.91539786547225i</v>
      </c>
      <c r="AN242" s="181" t="str">
        <f t="shared" ca="1" si="353"/>
        <v>5.02673476298807+5.54614714406648i</v>
      </c>
      <c r="AO242" s="181" t="str">
        <f t="shared" ca="1" si="354"/>
        <v>-6.60133298159692-3.52848599078276i</v>
      </c>
      <c r="AP242" s="181" t="str">
        <f t="shared" ca="1" si="355"/>
        <v>7.40415701925085+1.09830294333933i</v>
      </c>
      <c r="AQ242" s="181" t="str">
        <f t="shared" ca="1" si="356"/>
        <v>-7.34134721672066+1.46028475463429i</v>
      </c>
      <c r="AR242" s="181" t="str">
        <f t="shared" ca="1" si="357"/>
        <v>-7.34134721672066+1.46028475463429i</v>
      </c>
      <c r="AS242" s="181" t="str">
        <f t="shared" ca="1" si="358"/>
        <v>-4.74854329898597+5.78611675121795i</v>
      </c>
      <c r="AT242" s="181" t="str">
        <f t="shared" ca="1" si="359"/>
        <v>2.52167873739798-7.04761994338688i</v>
      </c>
      <c r="AU242" s="181" t="str">
        <f t="shared" ca="1" si="360"/>
        <v>2.56024409988633E-12+7.4851727115057i</v>
      </c>
      <c r="AV242" s="181" t="str">
        <f t="shared" ca="1" si="361"/>
        <v>-2.52167873739579-7.04761994338766i</v>
      </c>
      <c r="AW242" s="181" t="str">
        <f t="shared" ca="1" si="362"/>
        <v>4.74854329898408+5.7861167512195i</v>
      </c>
      <c r="AX242" s="181" t="str">
        <f t="shared" ca="1" si="363"/>
        <v>-6.42024678545101-3.84814783174653i</v>
      </c>
      <c r="AY242" s="181" t="str">
        <f t="shared" ca="1" si="364"/>
        <v>7.34134721672019+1.46028475463667i</v>
      </c>
      <c r="AZ242" s="181" t="str">
        <f t="shared" ca="1" si="365"/>
        <v>-7.40415701925032+1.09830294334292i</v>
      </c>
      <c r="BA242" s="181" t="str">
        <f t="shared" ca="1" si="366"/>
        <v>6.60133298159592-3.52848599078464i</v>
      </c>
      <c r="BB242" s="181" t="str">
        <f t="shared" ca="1" si="367"/>
        <v>-5.02673476298759+5.54614714406692i</v>
      </c>
      <c r="BC242" s="181" t="str">
        <f t="shared" ca="1" si="368"/>
        <v>2.86445158508496-6.91539786547193i</v>
      </c>
      <c r="BD242" s="181" t="str">
        <f t="shared" ca="1" si="369"/>
        <v>-0.367280016894431+7.47615649316275i</v>
      </c>
      <c r="BE242" s="181" t="str">
        <f t="shared" ca="1" si="370"/>
        <v>-2.17283094475018-7.16286368756279i</v>
      </c>
      <c r="BF242" s="181" t="str">
        <f t="shared" ca="1" si="371"/>
        <v>4.45891217825214+6.01214709631296i</v>
      </c>
      <c r="BG242" s="181" t="str">
        <f t="shared" ca="1" si="372"/>
        <v>-6.22369365245408-4.15853914752191i</v>
      </c>
      <c r="BH242" s="181" t="str">
        <f t="shared" ca="1" si="373"/>
        <v>7.26085146571953+1.81874861204842i</v>
      </c>
      <c r="BI242" s="181" t="str">
        <f t="shared" ca="1" si="374"/>
        <v>-7.44912955899409+0.733675224053597i</v>
      </c>
      <c r="BJ242" s="181" t="str">
        <f t="shared" ca="1" si="375"/>
        <v>6.76651598838193-3.20032371800748i</v>
      </c>
      <c r="BK242" s="181" t="str">
        <f t="shared" ca="1" si="376"/>
        <v>-5.29281638266076+5.29281638265559i</v>
      </c>
      <c r="BL242" s="181" t="str">
        <f t="shared" ca="1" si="377"/>
        <v>3.20032371800737-6.76651598838198i</v>
      </c>
      <c r="BM242" s="181" t="str">
        <f t="shared" ca="1" si="378"/>
        <v>-0.733675224053469+7.4491295589941i</v>
      </c>
      <c r="BN242" s="181" t="str">
        <f t="shared" ca="1" si="379"/>
        <v>-1.81874861204854-7.2608514657195i</v>
      </c>
      <c r="BO242" s="181" t="str">
        <f t="shared" ca="1" si="380"/>
        <v>4.15853914752202+6.22369365245402i</v>
      </c>
      <c r="BP242" s="181" t="str">
        <f t="shared" ca="1" si="381"/>
        <v>-6.01214709631316-4.45891217825186i</v>
      </c>
      <c r="BQ242" s="181" t="str">
        <f t="shared" ca="1" si="382"/>
        <v>7.16286368756283+2.17283094475005i</v>
      </c>
      <c r="BR242" s="181" t="str">
        <f t="shared" ca="1" si="383"/>
        <v>-7.47615649316273+0.367280016894772i</v>
      </c>
      <c r="BS242" s="181" t="str">
        <f t="shared" ca="1" si="384"/>
        <v>6.91539786547189-2.86445158508508i</v>
      </c>
      <c r="BT242" s="181" t="str">
        <f t="shared" ca="1" si="385"/>
        <v>-5.54614714406683+5.02673476298769i</v>
      </c>
      <c r="BU242" s="181" t="str">
        <f t="shared" ca="1" si="386"/>
        <v>3.52848599078453-6.60133298159598i</v>
      </c>
      <c r="BV242" s="181" t="str">
        <f t="shared" ca="1" si="387"/>
        <v>-1.09830294334279+7.40415701925034i</v>
      </c>
      <c r="BW242" s="181" t="str">
        <f t="shared" ca="1" si="388"/>
        <v>-1.4602847546368-7.34134721672017i</v>
      </c>
      <c r="BX242" s="181" t="str">
        <f t="shared" ca="1" si="389"/>
        <v>3.84814783174665+6.42024678545094i</v>
      </c>
      <c r="BY242" s="181" t="str">
        <f t="shared" ca="1" si="390"/>
        <v>-5.78611675121958-4.74854329898398i</v>
      </c>
      <c r="BZ242" s="181" t="str">
        <f t="shared" ca="1" si="391"/>
        <v>7.04761994338774+2.52167873739557i</v>
      </c>
      <c r="CA242" s="181" t="str">
        <f t="shared" ca="1" si="392"/>
        <v>-7.4851727115057-2.32546093472549E-12i</v>
      </c>
      <c r="CB242" s="181" t="str">
        <f t="shared" ca="1" si="393"/>
        <v>7.04761994338931-2.52167873739119i</v>
      </c>
      <c r="CC242" s="181" t="str">
        <f t="shared" ca="1" si="394"/>
        <v>-5.7861167512178+4.74854329898615i</v>
      </c>
      <c r="CD242" s="181" t="str">
        <f t="shared" ca="1" si="395"/>
        <v>3.84814783174425-6.42024678545238i</v>
      </c>
      <c r="CE242" s="181" t="str">
        <f t="shared" ca="1" si="396"/>
        <v>-1.46028475463426+7.34134721672067i</v>
      </c>
      <c r="CF242" s="181" t="str">
        <f t="shared" ca="1" si="397"/>
        <v>-1.09830294333799-7.40415701925105i</v>
      </c>
      <c r="CG242" s="181" t="str">
        <f t="shared" ca="1" si="398"/>
        <v>3.52848599078024+6.60133298159827i</v>
      </c>
      <c r="CH242" s="181" t="str">
        <f t="shared" ca="1" si="399"/>
        <v>-5.54614714406856-5.02673476298578i</v>
      </c>
      <c r="CI242" s="181" t="str">
        <f t="shared" ca="1" si="400"/>
        <v>6.91539786547287+2.8644515850827i</v>
      </c>
      <c r="CJ242" s="181" t="str">
        <f t="shared" ca="1" si="401"/>
        <v>-7.47615649316287-0.367280016891981i</v>
      </c>
      <c r="CK242" s="181" t="str">
        <f t="shared" ca="1" si="402"/>
        <v>7.16286368756208-2.17283094475252i</v>
      </c>
      <c r="CL242" s="181" t="str">
        <f t="shared" ca="1" si="403"/>
        <v>-6.01214709631606+4.45891217824795i</v>
      </c>
      <c r="CM242" s="181" t="str">
        <f t="shared" ca="1" si="404"/>
        <v>4.15853914752606-6.22369365245132i</v>
      </c>
      <c r="CN242" s="181" t="str">
        <f t="shared" ca="1" si="405"/>
        <v>-1.81874861204583+7.26085146572018i</v>
      </c>
      <c r="CO242" s="181" t="str">
        <f t="shared" ca="1" si="406"/>
        <v>-0.73367522405625-7.44912955899383i</v>
      </c>
      <c r="CP242" s="181" t="str">
        <f t="shared" ca="1" si="407"/>
        <v>3.20032371800989+6.76651598838079i</v>
      </c>
      <c r="CQ242" s="181" t="str">
        <f t="shared" ca="1" si="408"/>
        <v>-5.29281638265747-5.29281638265888i</v>
      </c>
      <c r="CR242" s="181" t="str">
        <f t="shared" ca="1" si="409"/>
        <v>6.76651598837994+3.20032371801169i</v>
      </c>
      <c r="CS242" s="181" t="str">
        <f t="shared" ca="1" si="410"/>
        <v>-7.44912955899363-0.733675224058226i</v>
      </c>
      <c r="CT242" s="181" t="str">
        <f t="shared" ca="1" si="411"/>
        <v>7.2608514657189-1.81874861205092i</v>
      </c>
      <c r="CU242" s="181" t="str">
        <f t="shared" ca="1" si="412"/>
        <v>-6.22369365245265+4.15853914752405i</v>
      </c>
      <c r="CV242" s="181" t="str">
        <f t="shared" ca="1" si="413"/>
        <v>4.45891217824989-6.01214709631463i</v>
      </c>
      <c r="CW242" s="181" t="str">
        <f t="shared" ca="1" si="414"/>
        <v>-2.17283094475483+7.16286368756138i</v>
      </c>
      <c r="CX242" s="181" t="str">
        <f t="shared" ca="1" si="415"/>
        <v>-0.367280016889786-7.47615649316298i</v>
      </c>
      <c r="CY242" s="181" t="str">
        <f t="shared" ca="1" si="416"/>
        <v>2.86445158508735+6.91539786547094i</v>
      </c>
      <c r="CZ242" s="181" t="str">
        <f t="shared" ca="1" si="417"/>
        <v>-5.02673476298951-5.54614714406518i</v>
      </c>
      <c r="DA242" s="181" t="str">
        <f t="shared" ca="1" si="418"/>
        <v>6.60133298159713+3.52848599078237i</v>
      </c>
      <c r="DB242" s="181" t="str">
        <f t="shared" ca="1" si="419"/>
        <v>-7.4041570192507-1.09830294334037i</v>
      </c>
      <c r="DC242" s="181" t="str">
        <f t="shared" ca="1" si="420"/>
        <v>7.34134721672114-1.46028475463191i</v>
      </c>
      <c r="DD242" s="181" t="str">
        <f t="shared" ca="1" si="421"/>
        <v>-6.42024678545351+3.84814783174236i</v>
      </c>
      <c r="DE242" s="181" t="str">
        <f t="shared" ca="1" si="422"/>
        <v>4.74854329898193-5.78611675122127i</v>
      </c>
      <c r="DF242" s="181" t="str">
        <f t="shared" ca="1" si="423"/>
        <v>-2.52167873739306+7.04761994338864i</v>
      </c>
      <c r="DG242" s="181" t="str">
        <f t="shared" ca="1" si="424"/>
        <v>-3.41153867082241E-13-7.4851727115057i</v>
      </c>
      <c r="DH242" s="181" t="str">
        <f t="shared" ca="1" si="425"/>
        <v>2.5216787373933+7.04761994338855i</v>
      </c>
      <c r="DI242" s="181" t="str">
        <f t="shared" ca="1" si="426"/>
        <v>-4.74854329898212-5.78611675122111i</v>
      </c>
      <c r="DJ242" s="181" t="str">
        <f t="shared" ca="1" si="427"/>
        <v>6.42024678545364+3.84814783174215i</v>
      </c>
      <c r="DK242" s="181" t="str">
        <f t="shared" ca="1" si="428"/>
        <v>-7.34134721672118-1.46028475463165i</v>
      </c>
      <c r="DL242" s="181" t="str">
        <f t="shared" ca="1" si="429"/>
        <v>7.40415701925066-1.09830294334062i</v>
      </c>
      <c r="DM242" s="181" t="str">
        <f t="shared" ca="1" si="430"/>
        <v>-6.60133298159701+3.52848599078259i</v>
      </c>
      <c r="DN242" s="181" t="str">
        <f t="shared" ca="1" si="431"/>
        <v>5.02673476298932-5.54614714406536i</v>
      </c>
      <c r="DO242" s="181" t="str">
        <f t="shared" ca="1" si="432"/>
        <v>-2.86445158508711+6.91539786547105i</v>
      </c>
      <c r="DP242" s="181" t="str">
        <f t="shared" ca="1" si="433"/>
        <v>0.367280016889529-7.47615649316299i</v>
      </c>
      <c r="DQ242" s="181" t="str">
        <f t="shared" ca="1" si="434"/>
        <v>2.17283094475507+7.16286368756131i</v>
      </c>
      <c r="DR242" s="181" t="str">
        <f t="shared" ca="1" si="435"/>
        <v>-4.45891217825009-6.01214709631447i</v>
      </c>
      <c r="DS242" s="181" t="str">
        <f t="shared" ca="1" si="436"/>
        <v>6.2236936524528+4.15853914752384i</v>
      </c>
      <c r="DT242" s="181" t="str">
        <f t="shared" ca="1" si="437"/>
        <v>-7.26085146571897-1.81874861205068i</v>
      </c>
      <c r="DU242" s="181" t="str">
        <f t="shared" ca="1" si="438"/>
        <v>7.44912955899431-0.733675224051282i</v>
      </c>
      <c r="DV242" s="181" t="str">
        <f t="shared" ca="1" si="439"/>
        <v>-6.76651598837983+3.20032371801192i</v>
      </c>
      <c r="DW242" s="181" t="str">
        <f t="shared" ca="1" si="440"/>
        <v>5.2928163826573-5.29281638265905i</v>
      </c>
      <c r="DX242" s="181" t="str">
        <f t="shared" ca="1" si="441"/>
        <v>-3.20032371800966+6.7665159883809i</v>
      </c>
      <c r="DY242" s="181" t="str">
        <f t="shared" ca="1" si="442"/>
        <v>0.733675224055995-7.44912955899385i</v>
      </c>
      <c r="DZ242" s="181" t="str">
        <f t="shared" ca="1" si="443"/>
        <v>1.81874861204609+7.26085146572012i</v>
      </c>
      <c r="EA242" s="181" t="str">
        <f t="shared" ca="1" si="444"/>
        <v>-4.15853914752627-6.22369365245117i</v>
      </c>
      <c r="EB242" s="181" t="str">
        <f t="shared" ca="1" si="445"/>
        <v>6.01214709631621+4.45891217824775i</v>
      </c>
      <c r="EC242" s="181" t="str">
        <f t="shared" ca="1" si="446"/>
        <v>-7.16286368756215-2.17283094475227i</v>
      </c>
      <c r="ED242" s="181" t="str">
        <f t="shared" ca="1" si="447"/>
        <v>7.47615649316285-0.367280016892449i</v>
      </c>
      <c r="EE242" s="181" t="str">
        <f t="shared" ca="1" si="448"/>
        <v>-6.91539786547269+2.86445158508313i</v>
      </c>
      <c r="EF242" s="181" t="str">
        <f t="shared" ca="1" si="449"/>
        <v>5.54614714406853-5.02673476298581i</v>
      </c>
      <c r="EG242" s="181" t="str">
        <f t="shared" ca="1" si="450"/>
        <v>-3.52848599078002+6.60133298159839i</v>
      </c>
      <c r="EH242" s="181" t="str">
        <f t="shared" ca="1" si="451"/>
        <v>1.09830294333773-7.40415701925109i</v>
      </c>
      <c r="EI242" s="181" t="str">
        <f t="shared" ca="1" si="452"/>
        <v>1.46028475463452+7.34134721672062i</v>
      </c>
      <c r="EJ242" s="181" t="str">
        <f t="shared" ca="1" si="453"/>
        <v>-3.84814783174465-6.42024678545214i</v>
      </c>
      <c r="EK242" s="181" t="str">
        <f t="shared" ca="1" si="454"/>
        <v>5.7861167512181+4.74854329898578i</v>
      </c>
      <c r="EL242" s="181" t="str">
        <f t="shared" ca="1" si="455"/>
        <v>-7.04761994338696-2.52167873739776i</v>
      </c>
      <c r="EM242" s="181" t="str">
        <f t="shared" ca="1" si="456"/>
        <v>7.4851727115057-2.58228586120437E-12i</v>
      </c>
      <c r="EN242" s="181"/>
      <c r="EO242" s="181"/>
      <c r="EP242" s="181"/>
    </row>
    <row r="243" spans="1:146">
      <c r="A243" s="207">
        <f t="shared" si="323"/>
        <v>2.792968750000002E-3</v>
      </c>
      <c r="B243" s="206">
        <v>143</v>
      </c>
      <c r="C243" s="205">
        <f t="shared" si="324"/>
        <v>28600</v>
      </c>
      <c r="N243" s="204">
        <f t="shared" ca="1" si="327"/>
        <v>22.484983194219332</v>
      </c>
      <c r="O243" s="181">
        <f t="shared" ca="1" si="328"/>
        <v>7.4849831942193301</v>
      </c>
      <c r="P243" s="181" t="str">
        <f t="shared" ca="1" si="329"/>
        <v>-6.98343541960567+2.69380830014736i</v>
      </c>
      <c r="Q243" s="181" t="str">
        <f t="shared" ca="1" si="330"/>
        <v>5.54600672101979-5.0266074909574i</v>
      </c>
      <c r="R243" s="181" t="str">
        <f t="shared" ca="1" si="331"/>
        <v>-3.36533324639561+6.6857688831166i</v>
      </c>
      <c r="S243" s="181" t="str">
        <f t="shared" ca="1" si="332"/>
        <v>0.733656648112108-7.44894095428516i</v>
      </c>
      <c r="T243" s="181" t="str">
        <f t="shared" ca="1" si="333"/>
        <v>1.99634050738326+7.21384765546976i</v>
      </c>
      <c r="U243" s="181" t="str">
        <f t="shared" ca="1" si="334"/>
        <v>-4.45879928293412-6.01199487460294i</v>
      </c>
      <c r="V243" s="181" t="str">
        <f t="shared" ca="1" si="335"/>
        <v>6.32371473747023+4.00444819380244i</v>
      </c>
      <c r="W243" s="181" t="str">
        <f t="shared" ca="1" si="336"/>
        <v>-7.34116134095591-1.46024778164538i</v>
      </c>
      <c r="X243" s="181" t="str">
        <f t="shared" ca="1" si="337"/>
        <v>7.3747865949213-1.27964686422266i</v>
      </c>
      <c r="Y243" s="181" t="str">
        <f t="shared" ca="1" si="338"/>
        <v>-6.42008423105302+3.8480504003885i</v>
      </c>
      <c r="Z243" s="181" t="str">
        <f t="shared" ca="1" si="339"/>
        <v>4.60499811604893-5.9007597620079i</v>
      </c>
      <c r="AA243" s="181" t="str">
        <f t="shared" ca="1" si="340"/>
        <v>-2.17277593078877+7.16268233082626i</v>
      </c>
      <c r="AB243" s="181" t="str">
        <f t="shared" ca="1" si="341"/>
        <v>-0.550629522233488-7.46470230799532i</v>
      </c>
      <c r="AC243" s="181" t="str">
        <f t="shared" ca="1" si="342"/>
        <v>3.20024268892883+6.76634466678305i</v>
      </c>
      <c r="AD243" s="181" t="str">
        <f t="shared" ca="1" si="343"/>
        <v>-5.42097724435407-5.16119938908983i</v>
      </c>
      <c r="AE243" s="181" t="str">
        <f t="shared" ca="1" si="344"/>
        <v>6.91522277433034+2.86437905995853i</v>
      </c>
      <c r="AF243" s="181" t="str">
        <f t="shared" ca="1" si="345"/>
        <v>-7.482728857222-0.183690683059504i</v>
      </c>
      <c r="AG243" s="181" t="str">
        <f t="shared" ca="1" si="346"/>
        <v>7.04744150451199-2.52161489094341i</v>
      </c>
      <c r="AH243" s="181" t="str">
        <f t="shared" ca="1" si="347"/>
        <v>-5.66769549061521+4.8889877524295i</v>
      </c>
      <c r="AI243" s="181" t="str">
        <f t="shared" ca="1" si="348"/>
        <v>3.52839665295268-6.60116584227197i</v>
      </c>
      <c r="AJ243" s="181" t="str">
        <f t="shared" ca="1" si="349"/>
        <v>-0.916241846659143+7.42869263707797i</v>
      </c>
      <c r="AK243" s="181" t="str">
        <f t="shared" ca="1" si="350"/>
        <v>-1.81870256310404-7.26066762802875i</v>
      </c>
      <c r="AL243" s="181" t="str">
        <f t="shared" ca="1" si="351"/>
        <v>4.3099146358565+6.11960858628848i</v>
      </c>
      <c r="AM243" s="181" t="str">
        <f t="shared" ca="1" si="352"/>
        <v>-6.22353607458851-4.1584338573604i</v>
      </c>
      <c r="AN243" s="181" t="str">
        <f t="shared" ca="1" si="353"/>
        <v>7.30311404590242+1.63996910040667i</v>
      </c>
      <c r="AO243" s="181" t="str">
        <f t="shared" ca="1" si="354"/>
        <v>-7.40396955320295+1.09827513537801i</v>
      </c>
      <c r="AP243" s="181" t="str">
        <f t="shared" ca="1" si="355"/>
        <v>6.51258650595746-3.68933468530121i</v>
      </c>
      <c r="AQ243" s="181" t="str">
        <f t="shared" ca="1" si="356"/>
        <v>-4.74842307049057+5.78597025237588i</v>
      </c>
      <c r="AR243" s="181" t="str">
        <f t="shared" ca="1" si="357"/>
        <v>-4.74842307049057+5.78597025237588i</v>
      </c>
      <c r="AS243" s="181" t="str">
        <f t="shared" ca="1" si="358"/>
        <v>0.367270717717065+7.4759672041585i</v>
      </c>
      <c r="AT243" s="181" t="str">
        <f t="shared" ca="1" si="359"/>
        <v>-3.03322442493236-6.84284465743155i</v>
      </c>
      <c r="AU243" s="181" t="str">
        <f t="shared" ca="1" si="360"/>
        <v>5.2926823736993+5.29268237370037i</v>
      </c>
      <c r="AV243" s="181" t="str">
        <f t="shared" ca="1" si="361"/>
        <v>-6.8428446574309-3.03322442493384i</v>
      </c>
      <c r="AW243" s="181" t="str">
        <f t="shared" ca="1" si="362"/>
        <v>7.47596720415842+0.367270717718684i</v>
      </c>
      <c r="AX243" s="181" t="str">
        <f t="shared" ca="1" si="363"/>
        <v>-7.10720247417688+2.34790255521814i</v>
      </c>
      <c r="AY243" s="181" t="str">
        <f t="shared" ca="1" si="364"/>
        <v>5.78597025237833-4.74842307048759i</v>
      </c>
      <c r="AZ243" s="181" t="str">
        <f t="shared" ca="1" si="365"/>
        <v>-3.68933468529994+6.51258650595818i</v>
      </c>
      <c r="BA243" s="181" t="str">
        <f t="shared" ca="1" si="366"/>
        <v>1.09827513537961-7.40396955320271i</v>
      </c>
      <c r="BB243" s="181" t="str">
        <f t="shared" ca="1" si="367"/>
        <v>1.63996910041006+7.30311404590165i</v>
      </c>
      <c r="BC243" s="181" t="str">
        <f t="shared" ca="1" si="368"/>
        <v>-4.158433857361-6.2235360745881i</v>
      </c>
      <c r="BD243" s="181" t="str">
        <f t="shared" ca="1" si="369"/>
        <v>6.11960858628755+4.30991463585783i</v>
      </c>
      <c r="BE243" s="181" t="str">
        <f t="shared" ca="1" si="370"/>
        <v>-7.26066762802946-1.81870256310117i</v>
      </c>
      <c r="BF243" s="181" t="str">
        <f t="shared" ca="1" si="371"/>
        <v>7.42869263707789-0.916241846659756i</v>
      </c>
      <c r="BG243" s="181" t="str">
        <f t="shared" ca="1" si="372"/>
        <v>-6.60116584227308+3.52839665295059i</v>
      </c>
      <c r="BH243" s="181" t="str">
        <f t="shared" ca="1" si="373"/>
        <v>4.88898775242727-5.66769549061715i</v>
      </c>
      <c r="BI243" s="181" t="str">
        <f t="shared" ca="1" si="374"/>
        <v>-2.52161489094354+7.04744150451194i</v>
      </c>
      <c r="BJ243" s="181" t="str">
        <f t="shared" ca="1" si="375"/>
        <v>-0.183690683057087-7.48272885722206i</v>
      </c>
      <c r="BK243" s="181" t="str">
        <f t="shared" ca="1" si="376"/>
        <v>2.86437905996126+6.91522277432921i</v>
      </c>
      <c r="BL243" s="181" t="str">
        <f t="shared" ca="1" si="377"/>
        <v>-5.16119938908974-5.42097724435416i</v>
      </c>
      <c r="BM243" s="181" t="str">
        <f t="shared" ca="1" si="378"/>
        <v>6.76634466678202+3.20024268893101i</v>
      </c>
      <c r="BN243" s="181" t="str">
        <f t="shared" ca="1" si="379"/>
        <v>-7.46470230799548-0.55062952223134i</v>
      </c>
      <c r="BO243" s="181" t="str">
        <f t="shared" ca="1" si="380"/>
        <v>7.16268233082631-2.17277593078864i</v>
      </c>
      <c r="BP243" s="181" t="str">
        <f t="shared" ca="1" si="381"/>
        <v>-5.90075976200989+4.6049981160464i</v>
      </c>
      <c r="BQ243" s="181" t="str">
        <f t="shared" ca="1" si="382"/>
        <v>3.84805040038665-6.42008423105413i</v>
      </c>
      <c r="BR243" s="181" t="str">
        <f t="shared" ca="1" si="383"/>
        <v>-1.27964686422357+7.37478659492114i</v>
      </c>
      <c r="BS243" s="181" t="str">
        <f t="shared" ca="1" si="384"/>
        <v>-1.46024778164243-7.34116134095649i</v>
      </c>
      <c r="BT243" s="181" t="str">
        <f t="shared" ca="1" si="385"/>
        <v>4.00444819380361+6.32371473746949i</v>
      </c>
      <c r="BU243" s="181" t="str">
        <f t="shared" ca="1" si="386"/>
        <v>-6.01199487460238-4.45879928293487i</v>
      </c>
      <c r="BV243" s="181" t="str">
        <f t="shared" ca="1" si="387"/>
        <v>7.21384765546875+1.9963405073869i</v>
      </c>
      <c r="BW243" s="181" t="str">
        <f t="shared" ca="1" si="388"/>
        <v>-7.44894095428503+0.733656648113459i</v>
      </c>
      <c r="BX243" s="181" t="str">
        <f t="shared" ca="1" si="389"/>
        <v>6.68576888311736-3.36533324639409i</v>
      </c>
      <c r="BY243" s="181" t="str">
        <f t="shared" ca="1" si="390"/>
        <v>-5.02660749095476+5.54600672102219i</v>
      </c>
      <c r="BZ243" s="181" t="str">
        <f t="shared" ca="1" si="391"/>
        <v>2.69380830014647-6.98343541960601i</v>
      </c>
      <c r="CA243" s="181" t="str">
        <f t="shared" ca="1" si="392"/>
        <v>-1.51480431287325E-12+7.48498319421933i</v>
      </c>
      <c r="CB243" s="181" t="str">
        <f t="shared" ca="1" si="393"/>
        <v>-2.69380830015039-6.9834354196045i</v>
      </c>
      <c r="CC243" s="181" t="str">
        <f t="shared" ca="1" si="394"/>
        <v>5.02660749095788+5.54600672101936i</v>
      </c>
      <c r="CD243" s="181" t="str">
        <f t="shared" ca="1" si="395"/>
        <v>-6.68576888311591-3.36533324639699i</v>
      </c>
      <c r="CE243" s="181" t="str">
        <f t="shared" ca="1" si="396"/>
        <v>7.44894095428544+0.733656648109275i</v>
      </c>
      <c r="CF243" s="181" t="str">
        <f t="shared" ca="1" si="397"/>
        <v>-7.21384765546962+1.99634050738378i</v>
      </c>
      <c r="CG243" s="181" t="str">
        <f t="shared" ca="1" si="398"/>
        <v>6.01199487460432-4.45879928293226i</v>
      </c>
      <c r="CH243" s="181" t="str">
        <f t="shared" ca="1" si="399"/>
        <v>-4.00444819380006+6.32371473747173i</v>
      </c>
      <c r="CI243" s="181" t="str">
        <f t="shared" ca="1" si="400"/>
        <v>1.46024778164562-7.34116134095586i</v>
      </c>
      <c r="CJ243" s="181" t="str">
        <f t="shared" ca="1" si="401"/>
        <v>1.27964686422017+7.37478659492173i</v>
      </c>
      <c r="CK243" s="181" t="str">
        <f t="shared" ca="1" si="402"/>
        <v>-3.84805040039044-6.42008423105186i</v>
      </c>
      <c r="CL243" s="181" t="str">
        <f t="shared" ca="1" si="403"/>
        <v>5.90075976200776+4.60499811604912i</v>
      </c>
      <c r="CM243" s="181" t="str">
        <f t="shared" ca="1" si="404"/>
        <v>-7.16268233082536-2.17277593079175i</v>
      </c>
      <c r="CN243" s="181" t="str">
        <f t="shared" ca="1" si="405"/>
        <v>7.46470230799517-0.550629522235531i</v>
      </c>
      <c r="CO243" s="181" t="str">
        <f t="shared" ca="1" si="406"/>
        <v>-6.7663446667834+3.20024268892808i</v>
      </c>
      <c r="CP243" s="181" t="str">
        <f t="shared" ca="1" si="407"/>
        <v>5.16119938909224-5.42097724435178i</v>
      </c>
      <c r="CQ243" s="181" t="str">
        <f t="shared" ca="1" si="408"/>
        <v>-2.86437905995718+6.91522277433089i</v>
      </c>
      <c r="CR243" s="181" t="str">
        <f t="shared" ca="1" si="409"/>
        <v>0.18369068306054-7.48272885722198i</v>
      </c>
      <c r="CS243" s="181" t="str">
        <f t="shared" ca="1" si="410"/>
        <v>2.52161489094049+7.04744150451304i</v>
      </c>
      <c r="CT243" s="181" t="str">
        <f t="shared" ca="1" si="411"/>
        <v>-4.88898775243046-5.6676954906144i</v>
      </c>
      <c r="CU243" s="181" t="str">
        <f t="shared" ca="1" si="412"/>
        <v>6.60116584227155+3.52839665295345i</v>
      </c>
      <c r="CV243" s="181" t="str">
        <f t="shared" ca="1" si="413"/>
        <v>-7.42869263707752-0.916241846662758i</v>
      </c>
      <c r="CW243" s="181" t="str">
        <f t="shared" ca="1" si="414"/>
        <v>7.26066762802839-1.81870256310545i</v>
      </c>
      <c r="CX243" s="181" t="str">
        <f t="shared" ca="1" si="415"/>
        <v>-6.11960858628954+4.30991463585501i</v>
      </c>
      <c r="CY243" s="181" t="str">
        <f t="shared" ca="1" si="416"/>
        <v>4.15843385735733-6.22353607459056i</v>
      </c>
      <c r="CZ243" s="181" t="str">
        <f t="shared" ca="1" si="417"/>
        <v>-1.63996910040617+7.30311404590253i</v>
      </c>
      <c r="DA243" s="181" t="str">
        <f t="shared" ca="1" si="418"/>
        <v>-1.09827513537641-7.40396955320318i</v>
      </c>
      <c r="DB243" s="181" t="str">
        <f t="shared" ca="1" si="419"/>
        <v>3.6893346853036+6.51258650595611i</v>
      </c>
      <c r="DC243" s="181" t="str">
        <f t="shared" ca="1" si="420"/>
        <v>-5.78597025237627-4.7484230704901i</v>
      </c>
      <c r="DD243" s="181" t="str">
        <f t="shared" ca="1" si="421"/>
        <v>7.10720247417593+2.34790255522102i</v>
      </c>
      <c r="DE243" s="181" t="str">
        <f t="shared" ca="1" si="422"/>
        <v>-7.47596720415821+0.367270717722989i</v>
      </c>
      <c r="DF243" s="181" t="str">
        <f t="shared" ca="1" si="423"/>
        <v>6.8428446574323-3.03322442493068i</v>
      </c>
      <c r="DG243" s="181" t="str">
        <f t="shared" ca="1" si="424"/>
        <v>-5.29268237370159+5.29268237369808i</v>
      </c>
      <c r="DH243" s="181" t="str">
        <f t="shared" ca="1" si="425"/>
        <v>3.03322442492861-6.84284465743322i</v>
      </c>
      <c r="DI243" s="181" t="str">
        <f t="shared" ca="1" si="426"/>
        <v>-0.367270717720303+7.47596720415833i</v>
      </c>
      <c r="DJ243" s="181" t="str">
        <f t="shared" ca="1" si="427"/>
        <v>-2.3479025552167-7.10720247417736i</v>
      </c>
      <c r="DK243" s="181" t="str">
        <f t="shared" ca="1" si="428"/>
        <v>4.74842307049218+5.78597025237457i</v>
      </c>
      <c r="DL243" s="181" t="str">
        <f t="shared" ca="1" si="429"/>
        <v>-6.51258650595744-3.68933468530125i</v>
      </c>
      <c r="DM243" s="181" t="str">
        <f t="shared" ca="1" si="430"/>
        <v>7.40396955320245+1.09827513538132i</v>
      </c>
      <c r="DN243" s="181" t="str">
        <f t="shared" ca="1" si="431"/>
        <v>-7.30311404590203+1.63996910040838i</v>
      </c>
      <c r="DO243" s="181" t="str">
        <f t="shared" ca="1" si="432"/>
        <v>6.22353607458907-4.15843385735956i</v>
      </c>
      <c r="DP243" s="181" t="str">
        <f t="shared" ca="1" si="433"/>
        <v>-4.30991463585907+6.11960858628668i</v>
      </c>
      <c r="DQ243" s="181" t="str">
        <f t="shared" ca="1" si="434"/>
        <v>1.81870256310285-7.26066762802904i</v>
      </c>
      <c r="DR243" s="181" t="str">
        <f t="shared" ca="1" si="435"/>
        <v>0.916241846658252+7.42869263707808i</v>
      </c>
      <c r="DS243" s="181" t="str">
        <f t="shared" ca="1" si="436"/>
        <v>-3.52839665294907-6.6011658422739i</v>
      </c>
      <c r="DT243" s="181" t="str">
        <f t="shared" ca="1" si="437"/>
        <v>5.66769549061616+4.88898775242842i</v>
      </c>
      <c r="DU243" s="181" t="str">
        <f t="shared" ca="1" si="438"/>
        <v>-7.04744150451136-2.52161489094517i</v>
      </c>
      <c r="DV243" s="181" t="str">
        <f t="shared" ca="1" si="439"/>
        <v>7.48272885722192-0.183690683062803i</v>
      </c>
      <c r="DW243" s="181" t="str">
        <f t="shared" ca="1" si="440"/>
        <v>-6.91522277432987+2.86437905995966i</v>
      </c>
      <c r="DX243" s="181" t="str">
        <f t="shared" ca="1" si="441"/>
        <v>5.4209772443552-5.16119938908864i</v>
      </c>
      <c r="DY243" s="181" t="str">
        <f t="shared" ca="1" si="442"/>
        <v>-3.20024268892565+6.76634466678455i</v>
      </c>
      <c r="DZ243" s="181" t="str">
        <f t="shared" ca="1" si="443"/>
        <v>0.55062952223285-7.46470230799537i</v>
      </c>
      <c r="EA243" s="181" t="str">
        <f t="shared" ca="1" si="444"/>
        <v>2.17277593078699+7.16268233082681i</v>
      </c>
      <c r="EB243" s="181" t="str">
        <f t="shared" ca="1" si="445"/>
        <v>-4.60499811605125-5.90075976200611i</v>
      </c>
      <c r="EC243" s="181" t="str">
        <f t="shared" ca="1" si="446"/>
        <v>6.42008423105325+3.84805040038813i</v>
      </c>
      <c r="ED243" s="181" t="str">
        <f t="shared" ca="1" si="447"/>
        <v>-7.37478659492089-1.27964686422507i</v>
      </c>
      <c r="EE243" s="181" t="str">
        <f t="shared" ca="1" si="448"/>
        <v>7.34116134095538-1.46024778164804i</v>
      </c>
      <c r="EF243" s="181" t="str">
        <f t="shared" ca="1" si="449"/>
        <v>-6.3237147374703+4.00444819380233i</v>
      </c>
      <c r="EG243" s="181" t="str">
        <f t="shared" ca="1" si="450"/>
        <v>4.45879928293625-6.01199487460136i</v>
      </c>
      <c r="EH243" s="181" t="str">
        <f t="shared" ca="1" si="451"/>
        <v>-1.99634050738119+7.21384765547034i</v>
      </c>
      <c r="EI243" s="181" t="str">
        <f t="shared" ca="1" si="452"/>
        <v>-0.733656648111739-7.4489409542852i</v>
      </c>
      <c r="EJ243" s="181" t="str">
        <f t="shared" ca="1" si="453"/>
        <v>3.36533324639274+6.68576888311804i</v>
      </c>
      <c r="EK243" s="181" t="str">
        <f t="shared" ca="1" si="454"/>
        <v>-5.54600672102103-5.02660749095604i</v>
      </c>
      <c r="EL243" s="181" t="str">
        <f t="shared" ca="1" si="455"/>
        <v>6.98343541960547+2.69380830014788i</v>
      </c>
      <c r="EM243" s="181" t="str">
        <f t="shared" ca="1" si="456"/>
        <v>-7.48498319421933-3.0296086257465E-12i</v>
      </c>
      <c r="EN243" s="181"/>
      <c r="EO243" s="181"/>
      <c r="EP243" s="181"/>
    </row>
    <row r="244" spans="1:146">
      <c r="A244" s="207">
        <f t="shared" si="323"/>
        <v>2.8125000000000021E-3</v>
      </c>
      <c r="B244" s="206">
        <v>144</v>
      </c>
      <c r="C244" s="205">
        <f t="shared" si="324"/>
        <v>28800</v>
      </c>
      <c r="N244" s="204">
        <f t="shared" ca="1" si="327"/>
        <v>22.484778360423455</v>
      </c>
      <c r="O244" s="181">
        <f t="shared" ca="1" si="328"/>
        <v>7.484778360423455</v>
      </c>
      <c r="P244" s="181" t="str">
        <f t="shared" ca="1" si="329"/>
        <v>-6.91503353257861+2.86430067345881i</v>
      </c>
      <c r="Q244" s="181" t="str">
        <f t="shared" ca="1" si="330"/>
        <v>5.29253753433378-5.29253753433373i</v>
      </c>
      <c r="R244" s="181" t="str">
        <f t="shared" ca="1" si="331"/>
        <v>-2.86430067345847+6.91503353257875i</v>
      </c>
      <c r="S244" s="181" t="str">
        <f t="shared" ca="1" si="332"/>
        <v>-2.21901038505225E-13-7.48477836042346i</v>
      </c>
      <c r="T244" s="181" t="str">
        <f t="shared" ca="1" si="333"/>
        <v>2.8643006734589+6.91503353257857i</v>
      </c>
      <c r="U244" s="181" t="str">
        <f t="shared" ca="1" si="334"/>
        <v>-5.29253753433373-5.29253753433378i</v>
      </c>
      <c r="V244" s="181" t="str">
        <f t="shared" ca="1" si="335"/>
        <v>6.91503353257856+2.86430067345894i</v>
      </c>
      <c r="W244" s="181" t="str">
        <f t="shared" ca="1" si="336"/>
        <v>-7.48477836042346-3.00753607977808E-13i</v>
      </c>
      <c r="X244" s="181" t="str">
        <f t="shared" ca="1" si="337"/>
        <v>6.91503353257849-2.8643006734591i</v>
      </c>
      <c r="Y244" s="181" t="str">
        <f t="shared" ca="1" si="338"/>
        <v>-5.29253753433361+5.2925375343339i</v>
      </c>
      <c r="Z244" s="181" t="str">
        <f t="shared" ca="1" si="339"/>
        <v>2.86430067345874-6.91503353257864i</v>
      </c>
      <c r="AA244" s="181" t="str">
        <f t="shared" ca="1" si="340"/>
        <v>-7.88525694725831E-14+7.48477836042346i</v>
      </c>
      <c r="AB244" s="181" t="str">
        <f t="shared" ca="1" si="341"/>
        <v>-2.86430067345864-6.91503353257868i</v>
      </c>
      <c r="AC244" s="181" t="str">
        <f t="shared" ca="1" si="342"/>
        <v>5.29253753433353+5.29253753433397i</v>
      </c>
      <c r="AD244" s="181" t="str">
        <f t="shared" ca="1" si="343"/>
        <v>-6.91503353257872-2.86430067345853i</v>
      </c>
      <c r="AE244" s="181" t="str">
        <f t="shared" ca="1" si="344"/>
        <v>7.48477836042346-1.43048469032643E-13i</v>
      </c>
      <c r="AF244" s="181" t="str">
        <f t="shared" ca="1" si="345"/>
        <v>-6.9150335325786+2.86430067345884i</v>
      </c>
      <c r="AG244" s="181" t="str">
        <f t="shared" ca="1" si="346"/>
        <v>5.29253753433382-5.29253753433369i</v>
      </c>
      <c r="AH244" s="181" t="str">
        <f t="shared" ca="1" si="347"/>
        <v>-2.86430067345902+6.91503353257853i</v>
      </c>
      <c r="AI244" s="181" t="str">
        <f t="shared" ca="1" si="348"/>
        <v>3.26423628522658E-13-7.48477836042346i</v>
      </c>
      <c r="AJ244" s="181" t="str">
        <f t="shared" ca="1" si="349"/>
        <v>2.864300673459+6.91503353257853i</v>
      </c>
      <c r="AK244" s="181" t="str">
        <f t="shared" ca="1" si="350"/>
        <v>-5.29253753433385-5.29253753433366i</v>
      </c>
      <c r="AL244" s="181" t="str">
        <f t="shared" ca="1" si="351"/>
        <v>6.91503353257863+2.86430067345876i</v>
      </c>
      <c r="AM244" s="181" t="str">
        <f t="shared" ca="1" si="352"/>
        <v>-7.48477836042346-1.57705138945166E-13i</v>
      </c>
      <c r="AN244" s="181" t="str">
        <f t="shared" ca="1" si="353"/>
        <v>6.91503353257872-2.86430067345857i</v>
      </c>
      <c r="AO244" s="181" t="str">
        <f t="shared" ca="1" si="354"/>
        <v>-5.292537534334+5.29253753433351i</v>
      </c>
      <c r="AP244" s="181" t="str">
        <f t="shared" ca="1" si="355"/>
        <v>2.8643006734586-6.91503353257869i</v>
      </c>
      <c r="AQ244" s="181" t="str">
        <f t="shared" ca="1" si="356"/>
        <v>1.17378448487792E-13+7.48477836042346i</v>
      </c>
      <c r="AR244" s="181" t="str">
        <f t="shared" ca="1" si="357"/>
        <v>1.17378448487792E-13+7.48477836042346i</v>
      </c>
      <c r="AS244" s="181" t="str">
        <f t="shared" ca="1" si="358"/>
        <v>5.29253753433626+5.29253753433124i</v>
      </c>
      <c r="AT244" s="181" t="str">
        <f t="shared" ca="1" si="359"/>
        <v>-6.91503353257851-2.86430067345904i</v>
      </c>
      <c r="AU244" s="181" t="str">
        <f t="shared" ca="1" si="360"/>
        <v>7.48477836042346-3.37068477587379E-12i</v>
      </c>
      <c r="AV244" s="181" t="str">
        <f t="shared" ca="1" si="361"/>
        <v>-6.91503353257883+2.86430067345829i</v>
      </c>
      <c r="AW244" s="181" t="str">
        <f t="shared" ca="1" si="362"/>
        <v>5.29253753433157-5.29253753433594i</v>
      </c>
      <c r="AX244" s="181" t="str">
        <f t="shared" ca="1" si="363"/>
        <v>-2.86430067345957+6.9150335325783i</v>
      </c>
      <c r="AY244" s="181" t="str">
        <f t="shared" ca="1" si="364"/>
        <v>-2.79484758046302E-12-7.48477836042346i</v>
      </c>
      <c r="AZ244" s="181" t="str">
        <f t="shared" ca="1" si="365"/>
        <v>2.86430067345776+6.91503353257905i</v>
      </c>
      <c r="BA244" s="181" t="str">
        <f t="shared" ca="1" si="366"/>
        <v>-5.29253753433552-5.29253753433198i</v>
      </c>
      <c r="BB244" s="181" t="str">
        <f t="shared" ca="1" si="367"/>
        <v>6.91503353257812+2.86430067346i</v>
      </c>
      <c r="BC244" s="181" t="str">
        <f t="shared" ca="1" si="368"/>
        <v>-7.48477836042346+2.32537548290772E-12i</v>
      </c>
      <c r="BD244" s="181" t="str">
        <f t="shared" ca="1" si="369"/>
        <v>6.91503353257927-2.86430067345723i</v>
      </c>
      <c r="BE244" s="181" t="str">
        <f t="shared" ca="1" si="370"/>
        <v>-5.29253753433239+5.29253753433512i</v>
      </c>
      <c r="BF244" s="181" t="str">
        <f t="shared" ca="1" si="371"/>
        <v>2.86430067346053-6.91503353257789i</v>
      </c>
      <c r="BG244" s="181" t="str">
        <f t="shared" ca="1" si="372"/>
        <v>1.74953828749695E-12+7.48477836042346i</v>
      </c>
      <c r="BH244" s="181" t="str">
        <f t="shared" ca="1" si="373"/>
        <v>-2.86430067345689-6.9150335325794i</v>
      </c>
      <c r="BI244" s="181" t="str">
        <f t="shared" ca="1" si="374"/>
        <v>5.29253753433487+5.29253753433264i</v>
      </c>
      <c r="BJ244" s="181" t="str">
        <f t="shared" ca="1" si="375"/>
        <v>-6.91503353257768-2.86430067346107i</v>
      </c>
      <c r="BK244" s="181" t="str">
        <f t="shared" ca="1" si="376"/>
        <v>7.48477836042346-1.17370109208618E-12i</v>
      </c>
      <c r="BL244" s="181" t="str">
        <f t="shared" ca="1" si="377"/>
        <v>-6.91503353257963+2.86430067345636i</v>
      </c>
      <c r="BM244" s="181" t="str">
        <f t="shared" ca="1" si="378"/>
        <v>5.29253753433305-5.29253753433445i</v>
      </c>
      <c r="BN244" s="181" t="str">
        <f t="shared" ca="1" si="379"/>
        <v>-2.8643006734614+6.91503353257754i</v>
      </c>
      <c r="BO244" s="181" t="str">
        <f t="shared" ca="1" si="380"/>
        <v>-8.10594092386349E-13-7.48477836042346i</v>
      </c>
      <c r="BP244" s="181" t="str">
        <f t="shared" ca="1" si="381"/>
        <v>2.86430067345583+6.91503353257985i</v>
      </c>
      <c r="BQ244" s="181" t="str">
        <f t="shared" ca="1" si="382"/>
        <v>-5.29253753433405-5.29253753433346i</v>
      </c>
      <c r="BR244" s="181" t="str">
        <f t="shared" ca="1" si="383"/>
        <v>6.91503353257732+2.86430067346193i</v>
      </c>
      <c r="BS244" s="181" t="str">
        <f t="shared" ca="1" si="384"/>
        <v>-7.48477836042346+2.34756896975585E-13i</v>
      </c>
      <c r="BT244" s="181" t="str">
        <f t="shared" ca="1" si="385"/>
        <v>6.91503353257999-2.86430067345549i</v>
      </c>
      <c r="BU244" s="181" t="str">
        <f t="shared" ca="1" si="386"/>
        <v>-5.29253753433387+5.29253753433364i</v>
      </c>
      <c r="BV244" s="181" t="str">
        <f t="shared" ca="1" si="387"/>
        <v>2.86430067345559-6.91503353257994i</v>
      </c>
      <c r="BW244" s="181" t="str">
        <f t="shared" ca="1" si="388"/>
        <v>-3.41080298435182E-13+7.48477836042346i</v>
      </c>
      <c r="BX244" s="181" t="str">
        <f t="shared" ca="1" si="389"/>
        <v>-2.86430067346184-6.91503353257736i</v>
      </c>
      <c r="BY244" s="181" t="str">
        <f t="shared" ca="1" si="390"/>
        <v>5.29253753433338+5.29253753433412i</v>
      </c>
      <c r="BZ244" s="181" t="str">
        <f t="shared" ca="1" si="391"/>
        <v>-6.91503353257981-2.86430067345592i</v>
      </c>
      <c r="CA244" s="181" t="str">
        <f t="shared" ca="1" si="392"/>
        <v>7.48477836042346+9.16917493845949E-13i</v>
      </c>
      <c r="CB244" s="181" t="str">
        <f t="shared" ca="1" si="393"/>
        <v>-6.91503353257758+2.86430067346131i</v>
      </c>
      <c r="CC244" s="181" t="str">
        <f t="shared" ca="1" si="394"/>
        <v>5.29253753433453-5.29253753433298i</v>
      </c>
      <c r="CD244" s="181" t="str">
        <f t="shared" ca="1" si="395"/>
        <v>-2.86430067345646+6.91503353257958i</v>
      </c>
      <c r="CE244" s="181" t="str">
        <f t="shared" ca="1" si="396"/>
        <v>1.28002449354578E-12-7.48477836042346i</v>
      </c>
      <c r="CF244" s="181" t="str">
        <f t="shared" ca="1" si="397"/>
        <v>2.86430067346077+6.9150335325778i</v>
      </c>
      <c r="CG244" s="181" t="str">
        <f t="shared" ca="1" si="398"/>
        <v>-5.29253753433257-5.29253753433494i</v>
      </c>
      <c r="CH244" s="181" t="str">
        <f t="shared" ca="1" si="399"/>
        <v>6.91503353257937+2.86430067345699i</v>
      </c>
      <c r="CI244" s="181" t="str">
        <f t="shared" ca="1" si="400"/>
        <v>-7.48477836042346-1.85586168895655E-12i</v>
      </c>
      <c r="CJ244" s="181" t="str">
        <f t="shared" ca="1" si="401"/>
        <v>6.91503353257794-2.86430067346044i</v>
      </c>
      <c r="CK244" s="181" t="str">
        <f t="shared" ca="1" si="402"/>
        <v>-5.29253753433534+5.29253753433216i</v>
      </c>
      <c r="CL244" s="181" t="str">
        <f t="shared" ca="1" si="403"/>
        <v>2.86430067345752-6.91503353257914i</v>
      </c>
      <c r="CM244" s="181" t="str">
        <f t="shared" ca="1" si="404"/>
        <v>-2.21896868865638E-12+7.48477836042346i</v>
      </c>
      <c r="CN244" s="181" t="str">
        <f t="shared" ca="1" si="405"/>
        <v>-2.8643006734601-6.91503353257808i</v>
      </c>
      <c r="CO244" s="181" t="str">
        <f t="shared" ca="1" si="406"/>
        <v>5.29253753433191+5.2925375343356i</v>
      </c>
      <c r="CP244" s="181" t="str">
        <f t="shared" ca="1" si="407"/>
        <v>-6.91503353257901-2.86430067345786i</v>
      </c>
      <c r="CQ244" s="181" t="str">
        <f t="shared" ca="1" si="408"/>
        <v>7.48477836042346+3.00753607977808E-12i</v>
      </c>
      <c r="CR244" s="181" t="str">
        <f t="shared" ca="1" si="409"/>
        <v>-6.91503353257838+2.86430067345938i</v>
      </c>
      <c r="CS244" s="181" t="str">
        <f t="shared" ca="1" si="410"/>
        <v>5.29253753433616-5.29253753433135i</v>
      </c>
      <c r="CT244" s="181" t="str">
        <f t="shared" ca="1" si="411"/>
        <v>-2.86430067345858+6.91503353257871i</v>
      </c>
      <c r="CU244" s="181" t="str">
        <f t="shared" ca="1" si="412"/>
        <v>3.37064307947792E-12-7.48477836042346i</v>
      </c>
      <c r="CV244" s="181" t="str">
        <f t="shared" ca="1" si="413"/>
        <v>2.86430067345904+6.91503353257851i</v>
      </c>
      <c r="CW244" s="181" t="str">
        <f t="shared" ca="1" si="414"/>
        <v>-5.2925375343365-5.292537534331i</v>
      </c>
      <c r="CX244" s="181" t="str">
        <f t="shared" ca="1" si="415"/>
        <v>6.91503353257857+2.86430067345892i</v>
      </c>
      <c r="CY244" s="181" t="str">
        <f t="shared" ca="1" si="416"/>
        <v>-7.48477836042346-4.15921047059961E-12i</v>
      </c>
      <c r="CZ244" s="181" t="str">
        <f t="shared" ca="1" si="417"/>
        <v>6.91503353257882-2.86430067345831i</v>
      </c>
      <c r="DA244" s="181" t="str">
        <f t="shared" ca="1" si="418"/>
        <v>-5.29253753433156+5.29253753433595i</v>
      </c>
      <c r="DB244" s="181" t="str">
        <f t="shared" ca="1" si="419"/>
        <v>2.86430067345926-6.91503353257842i</v>
      </c>
      <c r="DC244" s="181" t="str">
        <f t="shared" ca="1" si="420"/>
        <v>3.13596957529407E-12+7.48477836042346i</v>
      </c>
      <c r="DD244" s="181" t="str">
        <f t="shared" ca="1" si="421"/>
        <v>-2.86430067345797-6.91503353257896i</v>
      </c>
      <c r="DE244" s="181" t="str">
        <f t="shared" ca="1" si="422"/>
        <v>5.29253753433569+5.29253753433182i</v>
      </c>
      <c r="DF244" s="181" t="str">
        <f t="shared" ca="1" si="423"/>
        <v>-6.91503353257812-2.86430067345998i</v>
      </c>
      <c r="DG244" s="181" t="str">
        <f t="shared" ca="1" si="424"/>
        <v>7.48477836042346-2.34740218417238E-12i</v>
      </c>
      <c r="DH244" s="181" t="str">
        <f t="shared" ca="1" si="425"/>
        <v>-6.9150335325791+2.86430067345764i</v>
      </c>
      <c r="DI244" s="181" t="str">
        <f t="shared" ca="1" si="426"/>
        <v>5.29253753433207-5.29253753433543i</v>
      </c>
      <c r="DJ244" s="181" t="str">
        <f t="shared" ca="1" si="427"/>
        <v>-2.86430067346032+6.91503353257798i</v>
      </c>
      <c r="DK244" s="181" t="str">
        <f t="shared" ca="1" si="428"/>
        <v>-1.98429518447254E-12-7.48477836042346i</v>
      </c>
      <c r="DL244" s="181" t="str">
        <f t="shared" ca="1" si="429"/>
        <v>2.86430067345691+6.9150335325794i</v>
      </c>
      <c r="DM244" s="181" t="str">
        <f t="shared" ca="1" si="430"/>
        <v>-5.29253753433488-5.29253753433263i</v>
      </c>
      <c r="DN244" s="181" t="str">
        <f t="shared" ca="1" si="431"/>
        <v>6.91503353257785+2.86430067346065i</v>
      </c>
      <c r="DO244" s="181" t="str">
        <f t="shared" ca="1" si="432"/>
        <v>-7.48477836042346+1.62118818477271E-12i</v>
      </c>
      <c r="DP244" s="181" t="str">
        <f t="shared" ca="1" si="433"/>
        <v>6.91503353257954-2.86430067345658i</v>
      </c>
      <c r="DQ244" s="181" t="str">
        <f t="shared" ca="1" si="434"/>
        <v>-5.29253753433289+5.29253753433462i</v>
      </c>
      <c r="DR244" s="181" t="str">
        <f t="shared" ca="1" si="435"/>
        <v>2.86430067346138-6.91503353257755i</v>
      </c>
      <c r="DS244" s="181" t="str">
        <f t="shared" ca="1" si="436"/>
        <v>8.32620793651001E-13+7.48477836042346i</v>
      </c>
      <c r="DT244" s="181" t="str">
        <f t="shared" ca="1" si="437"/>
        <v>-2.86430067345624-6.91503353257967i</v>
      </c>
      <c r="DU244" s="181" t="str">
        <f t="shared" ca="1" si="438"/>
        <v>5.29253753433406+5.29253753433344i</v>
      </c>
      <c r="DV244" s="181" t="str">
        <f t="shared" ca="1" si="439"/>
        <v>-6.91503353257741-2.86430067346172i</v>
      </c>
      <c r="DW244" s="181" t="str">
        <f t="shared" ca="1" si="440"/>
        <v>7.48477836042346-4.69513793951169E-13i</v>
      </c>
      <c r="DX244" s="181" t="str">
        <f t="shared" ca="1" si="441"/>
        <v>-6.91503353257998+2.86430067345551i</v>
      </c>
      <c r="DY244" s="181" t="str">
        <f t="shared" ca="1" si="442"/>
        <v>5.2925375343337-5.29253753433381i</v>
      </c>
      <c r="DZ244" s="181" t="str">
        <f t="shared" ca="1" si="443"/>
        <v>-2.86430067346244+6.91503353257711i</v>
      </c>
      <c r="EA244" s="181" t="str">
        <f t="shared" ca="1" si="444"/>
        <v>3.19053597170528E-13-7.48477836042346i</v>
      </c>
      <c r="EB244" s="181" t="str">
        <f t="shared" ca="1" si="445"/>
        <v>2.86430067346186+6.91503353257735i</v>
      </c>
      <c r="EC244" s="181" t="str">
        <f t="shared" ca="1" si="446"/>
        <v>-5.29253753433355-5.29253753433396i</v>
      </c>
      <c r="ED244" s="181" t="str">
        <f t="shared" ca="1" si="447"/>
        <v>6.9150335325799+2.86430067345571i</v>
      </c>
      <c r="EE244" s="181" t="str">
        <f t="shared" ca="1" si="448"/>
        <v>-7.48477836042346-6.82160596870364E-13i</v>
      </c>
      <c r="EF244" s="181" t="str">
        <f t="shared" ca="1" si="449"/>
        <v>6.91503353257749-2.86430067346152i</v>
      </c>
      <c r="EG244" s="181" t="str">
        <f t="shared" ca="1" si="450"/>
        <v>-5.29253753433451+5.29253753433299i</v>
      </c>
      <c r="EH244" s="181" t="str">
        <f t="shared" ca="1" si="451"/>
        <v>2.86430067345643-6.91503353257959i</v>
      </c>
      <c r="EI244" s="181" t="str">
        <f t="shared" ca="1" si="452"/>
        <v>-1.0452675965702E-12+7.48477836042346i</v>
      </c>
      <c r="EJ244" s="181" t="str">
        <f t="shared" ca="1" si="453"/>
        <v>-2.86430067346119-6.91503353257763i</v>
      </c>
      <c r="EK244" s="181" t="str">
        <f t="shared" ca="1" si="454"/>
        <v>5.29253753433274+5.29253753433478i</v>
      </c>
      <c r="EL244" s="181" t="str">
        <f t="shared" ca="1" si="455"/>
        <v>-6.91503353257946-2.86430067345677i</v>
      </c>
      <c r="EM244" s="181" t="str">
        <f t="shared" ca="1" si="456"/>
        <v>7.48477836042346+1.8338349876919E-12i</v>
      </c>
      <c r="EN244" s="181"/>
      <c r="EO244" s="181"/>
      <c r="EP244" s="181"/>
    </row>
    <row r="245" spans="1:146">
      <c r="A245" s="207">
        <f t="shared" si="323"/>
        <v>2.8320312500000021E-3</v>
      </c>
      <c r="B245" s="206">
        <v>145</v>
      </c>
      <c r="C245" s="205">
        <f t="shared" si="324"/>
        <v>29000</v>
      </c>
      <c r="N245" s="204">
        <f t="shared" ca="1" si="327"/>
        <v>22.484557501659868</v>
      </c>
      <c r="O245" s="181">
        <f t="shared" ca="1" si="328"/>
        <v>7.4845575016598689</v>
      </c>
      <c r="P245" s="181" t="str">
        <f t="shared" ca="1" si="329"/>
        <v>-6.84245548514149+3.03305191671857i</v>
      </c>
      <c r="Q245" s="181" t="str">
        <f t="shared" ca="1" si="330"/>
        <v>5.02632161330714-5.54569130363876i</v>
      </c>
      <c r="R245" s="181" t="str">
        <f t="shared" ca="1" si="331"/>
        <v>-2.34776902323598+7.10679826709514i</v>
      </c>
      <c r="S245" s="181" t="str">
        <f t="shared" ca="1" si="332"/>
        <v>-0.733614922944484-7.44851731155176i</v>
      </c>
      <c r="T245" s="181" t="str">
        <f t="shared" ca="1" si="333"/>
        <v>3.68912486220778+6.51221611639951i</v>
      </c>
      <c r="U245" s="181" t="str">
        <f t="shared" ca="1" si="334"/>
        <v>-6.01165295513305-4.45854569817256i</v>
      </c>
      <c r="V245" s="181" t="str">
        <f t="shared" ca="1" si="335"/>
        <v>7.30269869676536+1.63987583063918i</v>
      </c>
      <c r="W245" s="181" t="str">
        <f t="shared" ca="1" si="336"/>
        <v>-7.34074382795958+1.46016473314704i</v>
      </c>
      <c r="X245" s="181" t="str">
        <f t="shared" ca="1" si="337"/>
        <v>6.11926054651681-4.30966951859372i</v>
      </c>
      <c r="Y245" s="181" t="str">
        <f t="shared" ca="1" si="338"/>
        <v>-3.84783155067514+6.41971910236593i</v>
      </c>
      <c r="Z245" s="181" t="str">
        <f t="shared" ca="1" si="339"/>
        <v>0.916189737345265-7.42827014592471i</v>
      </c>
      <c r="AA245" s="181" t="str">
        <f t="shared" ca="1" si="340"/>
        <v>2.17265235876215+7.16227496844531i</v>
      </c>
      <c r="AB245" s="181" t="str">
        <f t="shared" ca="1" si="341"/>
        <v>-4.88870970160997-5.66737315244352i</v>
      </c>
      <c r="AC245" s="181" t="str">
        <f t="shared" ca="1" si="342"/>
        <v>6.76595984526719+3.20006068190669i</v>
      </c>
      <c r="AD245" s="181" t="str">
        <f t="shared" ca="1" si="343"/>
        <v>-7.48230329287318-0.183680236041227i</v>
      </c>
      <c r="AE245" s="181" t="str">
        <f t="shared" ca="1" si="344"/>
        <v>6.91482948568737-2.86421615446906i</v>
      </c>
      <c r="AF245" s="181" t="str">
        <f t="shared" ca="1" si="345"/>
        <v>-5.1609058568104+5.42066893775972i</v>
      </c>
      <c r="AG245" s="181" t="str">
        <f t="shared" ca="1" si="346"/>
        <v>2.52147147943965-7.04704069620898i</v>
      </c>
      <c r="AH245" s="181" t="str">
        <f t="shared" ca="1" si="347"/>
        <v>0.550598206346462+7.46427776886827i</v>
      </c>
      <c r="AI245" s="181" t="str">
        <f t="shared" ca="1" si="348"/>
        <v>-3.52819598286868-6.60079041495201i</v>
      </c>
      <c r="AJ245" s="181" t="str">
        <f t="shared" ca="1" si="349"/>
        <v>5.90042416879927+4.60473621653863i</v>
      </c>
      <c r="AK245" s="181" t="str">
        <f t="shared" ca="1" si="350"/>
        <v>-7.2602546929417-1.81859912824982i</v>
      </c>
      <c r="AL245" s="181" t="str">
        <f t="shared" ca="1" si="351"/>
        <v>7.37436716955993-1.2795740870187i</v>
      </c>
      <c r="AM245" s="181" t="str">
        <f t="shared" ca="1" si="352"/>
        <v>-6.22318212416124+4.15819735524578i</v>
      </c>
      <c r="AN245" s="181" t="str">
        <f t="shared" ca="1" si="353"/>
        <v>4.00422044929613-6.32335508959379i</v>
      </c>
      <c r="AO245" s="181" t="str">
        <f t="shared" ca="1" si="354"/>
        <v>-1.09821267330683+7.40354846812265i</v>
      </c>
      <c r="AP245" s="181" t="str">
        <f t="shared" ca="1" si="355"/>
        <v>-1.99622696974733-7.21343738316944i</v>
      </c>
      <c r="AQ245" s="181" t="str">
        <f t="shared" ca="1" si="356"/>
        <v>4.74815301398992+5.78564118757735i</v>
      </c>
      <c r="AR245" s="181" t="str">
        <f t="shared" ca="1" si="357"/>
        <v>4.74815301398992+5.78564118757735i</v>
      </c>
      <c r="AS245" s="181" t="str">
        <f t="shared" ca="1" si="358"/>
        <v>7.47554202436435+0.367249829973534i</v>
      </c>
      <c r="AT245" s="181" t="str">
        <f t="shared" ca="1" si="359"/>
        <v>-6.98303825151402+2.69365509550593i</v>
      </c>
      <c r="AU245" s="181" t="str">
        <f t="shared" ca="1" si="360"/>
        <v>5.29238136360438-5.2923813636043i</v>
      </c>
      <c r="AV245" s="181" t="str">
        <f t="shared" ca="1" si="361"/>
        <v>-2.69365509550593+6.98303825151402i</v>
      </c>
      <c r="AW245" s="181" t="str">
        <f t="shared" ca="1" si="362"/>
        <v>-0.367249829973428-7.47554202436435i</v>
      </c>
      <c r="AX245" s="181" t="str">
        <f t="shared" ca="1" si="363"/>
        <v>3.36514185019722+6.685388644178i</v>
      </c>
      <c r="AY245" s="181" t="str">
        <f t="shared" ca="1" si="364"/>
        <v>-5.78564118757877-4.74815301398819i</v>
      </c>
      <c r="AZ245" s="181" t="str">
        <f t="shared" ca="1" si="365"/>
        <v>7.21343738316862+1.9962269697503i</v>
      </c>
      <c r="BA245" s="181" t="str">
        <f t="shared" ca="1" si="366"/>
        <v>-7.40354846812278+1.09821267330599i</v>
      </c>
      <c r="BB245" s="181" t="str">
        <f t="shared" ca="1" si="367"/>
        <v>6.32335508959311-4.00422044929721i</v>
      </c>
      <c r="BC245" s="181" t="str">
        <f t="shared" ca="1" si="368"/>
        <v>-4.15819735524887+6.22318212415918i</v>
      </c>
      <c r="BD245" s="181" t="str">
        <f t="shared" ca="1" si="369"/>
        <v>1.27957408702027-7.37436716955965i</v>
      </c>
      <c r="BE245" s="181" t="str">
        <f t="shared" ca="1" si="370"/>
        <v>1.81859912825044+7.26025469294155i</v>
      </c>
      <c r="BF245" s="181" t="str">
        <f t="shared" ca="1" si="371"/>
        <v>-4.60473621654097-5.90042416879744i</v>
      </c>
      <c r="BG245" s="181" t="str">
        <f t="shared" ca="1" si="372"/>
        <v>6.60079041495095+3.52819598287065i</v>
      </c>
      <c r="BH245" s="181" t="str">
        <f t="shared" ca="1" si="373"/>
        <v>-7.46427776886832-0.550598206345826i</v>
      </c>
      <c r="BI245" s="181" t="str">
        <f t="shared" ca="1" si="374"/>
        <v>7.04704069620801-2.52147147944235i</v>
      </c>
      <c r="BJ245" s="181" t="str">
        <f t="shared" ca="1" si="375"/>
        <v>-5.42066893776126+5.16090585680879i</v>
      </c>
      <c r="BK245" s="181" t="str">
        <f t="shared" ca="1" si="376"/>
        <v>2.8642161544691-6.91482948568735i</v>
      </c>
      <c r="BL245" s="181" t="str">
        <f t="shared" ca="1" si="377"/>
        <v>0.183680236043353+7.48230329287313i</v>
      </c>
      <c r="BM245" s="181" t="str">
        <f t="shared" ca="1" si="378"/>
        <v>-3.20006068190385-6.76595984526853i</v>
      </c>
      <c r="BN245" s="181" t="str">
        <f t="shared" ca="1" si="379"/>
        <v>5.66737315244303+4.88870970161054i</v>
      </c>
      <c r="BO245" s="181" t="str">
        <f t="shared" ca="1" si="380"/>
        <v>-7.16227496844594-2.17265235876006i</v>
      </c>
      <c r="BP245" s="181" t="str">
        <f t="shared" ca="1" si="381"/>
        <v>7.42827014592508-0.916189737342204i</v>
      </c>
      <c r="BQ245" s="181" t="str">
        <f t="shared" ca="1" si="382"/>
        <v>-6.41971910236639+3.84783155067436i</v>
      </c>
      <c r="BR245" s="181" t="str">
        <f t="shared" ca="1" si="383"/>
        <v>4.3096695185925-6.11926054651766i</v>
      </c>
      <c r="BS245" s="181" t="str">
        <f t="shared" ca="1" si="384"/>
        <v>-1.46016473314347+7.34074382796029i</v>
      </c>
      <c r="BT245" s="181" t="str">
        <f t="shared" ca="1" si="385"/>
        <v>-1.6398758306376-7.30269869676571i</v>
      </c>
      <c r="BU245" s="181" t="str">
        <f t="shared" ca="1" si="386"/>
        <v>4.45854569817318+6.01165295513259i</v>
      </c>
      <c r="BV245" s="181" t="str">
        <f t="shared" ca="1" si="387"/>
        <v>-6.51221611640096-3.68912486220521i</v>
      </c>
      <c r="BW245" s="181" t="str">
        <f t="shared" ca="1" si="388"/>
        <v>7.44851731155152+0.733614922946799i</v>
      </c>
      <c r="BX245" s="181" t="str">
        <f t="shared" ca="1" si="389"/>
        <v>-7.10679826709496+2.34776902323655i</v>
      </c>
      <c r="BY245" s="181" t="str">
        <f t="shared" ca="1" si="390"/>
        <v>5.5456913036369-5.02632161330919i</v>
      </c>
      <c r="BZ245" s="181" t="str">
        <f t="shared" ca="1" si="391"/>
        <v>-3.03305191672072+6.84245548514053i</v>
      </c>
      <c r="CA245" s="181" t="str">
        <f t="shared" ca="1" si="392"/>
        <v>1.06338795282829E-13-7.48455750165987i</v>
      </c>
      <c r="CB245" s="181" t="str">
        <f t="shared" ca="1" si="393"/>
        <v>3.03305191672053+6.84245548514062i</v>
      </c>
      <c r="CC245" s="181" t="str">
        <f t="shared" ca="1" si="394"/>
        <v>-5.5456913036369-5.02632161330919i</v>
      </c>
      <c r="CD245" s="181" t="str">
        <f t="shared" ca="1" si="395"/>
        <v>7.10679826709489+2.34776902323675i</v>
      </c>
      <c r="CE245" s="181" t="str">
        <f t="shared" ca="1" si="396"/>
        <v>-7.44851731155155+0.733614922946587i</v>
      </c>
      <c r="CF245" s="181" t="str">
        <f t="shared" ca="1" si="397"/>
        <v>6.51221611640107-3.68912486220502i</v>
      </c>
      <c r="CG245" s="181" t="str">
        <f t="shared" ca="1" si="398"/>
        <v>-4.45854569817318+6.01165295513259i</v>
      </c>
      <c r="CH245" s="181" t="str">
        <f t="shared" ca="1" si="399"/>
        <v>1.6398758306378-7.30269869676567i</v>
      </c>
      <c r="CI245" s="181" t="str">
        <f t="shared" ca="1" si="400"/>
        <v>1.46016473315077+7.34074382795884i</v>
      </c>
      <c r="CJ245" s="181" t="str">
        <f t="shared" ca="1" si="401"/>
        <v>-4.3096695185925-6.11926054651766i</v>
      </c>
      <c r="CK245" s="181" t="str">
        <f t="shared" ca="1" si="402"/>
        <v>6.41971910236617+3.84783155067473i</v>
      </c>
      <c r="CL245" s="181" t="str">
        <f t="shared" ca="1" si="403"/>
        <v>-7.42827014592505-0.916189737342421i</v>
      </c>
      <c r="CM245" s="181" t="str">
        <f t="shared" ca="1" si="404"/>
        <v>7.16227496844601-2.17265235875986i</v>
      </c>
      <c r="CN245" s="181" t="str">
        <f t="shared" ca="1" si="405"/>
        <v>-5.66737315244303+4.88870970161054i</v>
      </c>
      <c r="CO245" s="181" t="str">
        <f t="shared" ca="1" si="406"/>
        <v>3.20006068190424-6.76595984526835i</v>
      </c>
      <c r="CP245" s="181" t="str">
        <f t="shared" ca="1" si="407"/>
        <v>-0.183680236043353+7.48230329287313i</v>
      </c>
      <c r="CQ245" s="181" t="str">
        <f t="shared" ca="1" si="408"/>
        <v>-2.86421615446891-6.91482948568743i</v>
      </c>
      <c r="CR245" s="181" t="str">
        <f t="shared" ca="1" si="409"/>
        <v>5.42066893776126+5.16090585680879i</v>
      </c>
      <c r="CS245" s="181" t="str">
        <f t="shared" ca="1" si="410"/>
        <v>-7.04704069620794-2.52147147944255i</v>
      </c>
      <c r="CT245" s="181" t="str">
        <f t="shared" ca="1" si="411"/>
        <v>7.46427776886832-0.550598206345826i</v>
      </c>
      <c r="CU245" s="181" t="str">
        <f t="shared" ca="1" si="412"/>
        <v>-6.60079041495106+3.52819598287047i</v>
      </c>
      <c r="CV245" s="181" t="str">
        <f t="shared" ca="1" si="413"/>
        <v>4.60473621654114-5.90042416879731i</v>
      </c>
      <c r="CW245" s="181" t="str">
        <f t="shared" ca="1" si="414"/>
        <v>-1.81859912825065+7.26025469294149i</v>
      </c>
      <c r="CX245" s="181" t="str">
        <f t="shared" ca="1" si="415"/>
        <v>-1.27957408702027-7.37436716955965i</v>
      </c>
      <c r="CY245" s="181" t="str">
        <f t="shared" ca="1" si="416"/>
        <v>4.15819735524268+6.22318212416332i</v>
      </c>
      <c r="CZ245" s="181" t="str">
        <f t="shared" ca="1" si="417"/>
        <v>-6.32335508959288-4.00422044929757i</v>
      </c>
      <c r="DA245" s="181" t="str">
        <f t="shared" ca="1" si="418"/>
        <v>7.40354846812275+1.0982126733062i</v>
      </c>
      <c r="DB245" s="181" t="str">
        <f t="shared" ca="1" si="419"/>
        <v>-7.21343738316862+1.9962269697503i</v>
      </c>
      <c r="DC245" s="181" t="str">
        <f t="shared" ca="1" si="420"/>
        <v>5.78564118757877-4.74815301398819i</v>
      </c>
      <c r="DD245" s="181" t="str">
        <f t="shared" ca="1" si="421"/>
        <v>-3.36514185019751+6.68538864417786i</v>
      </c>
      <c r="DE245" s="181" t="str">
        <f t="shared" ca="1" si="422"/>
        <v>0.367249829973641-7.47554202436435i</v>
      </c>
      <c r="DF245" s="181" t="str">
        <f t="shared" ca="1" si="423"/>
        <v>2.69365509550573+6.9830382515141i</v>
      </c>
      <c r="DG245" s="181" t="str">
        <f t="shared" ca="1" si="424"/>
        <v>-5.2923813636043-5.29238136360438i</v>
      </c>
      <c r="DH245" s="181" t="str">
        <f t="shared" ca="1" si="425"/>
        <v>6.98303825151406+2.69365509550583i</v>
      </c>
      <c r="DI245" s="181" t="str">
        <f t="shared" ca="1" si="426"/>
        <v>-7.47554202436435+0.367249829973534i</v>
      </c>
      <c r="DJ245" s="181" t="str">
        <f t="shared" ca="1" si="427"/>
        <v>6.6853886441781-3.36514185019704i</v>
      </c>
      <c r="DK245" s="181" t="str">
        <f t="shared" ca="1" si="428"/>
        <v>-4.74815301398827+5.78564118757871i</v>
      </c>
      <c r="DL245" s="181" t="str">
        <f t="shared" ca="1" si="429"/>
        <v>1.99622696975041-7.21343738316859i</v>
      </c>
      <c r="DM245" s="181" t="str">
        <f t="shared" ca="1" si="430"/>
        <v>1.09821267330609+7.40354846812276i</v>
      </c>
      <c r="DN245" s="181" t="str">
        <f t="shared" ca="1" si="431"/>
        <v>-4.00422044929712-6.32335508959317i</v>
      </c>
      <c r="DO245" s="181" t="str">
        <f t="shared" ca="1" si="432"/>
        <v>6.22318212416326+4.15819735524277i</v>
      </c>
      <c r="DP245" s="181" t="str">
        <f t="shared" ca="1" si="433"/>
        <v>-7.37436716955964-1.27957408702038i</v>
      </c>
      <c r="DQ245" s="181" t="str">
        <f t="shared" ca="1" si="434"/>
        <v>7.26025469294152-1.81859912825054i</v>
      </c>
      <c r="DR245" s="181" t="str">
        <f t="shared" ca="1" si="435"/>
        <v>-5.90042416879763+4.60473621654072i</v>
      </c>
      <c r="DS245" s="181" t="str">
        <f t="shared" ca="1" si="436"/>
        <v>3.52819598287093-6.6007904149508i</v>
      </c>
      <c r="DT245" s="181" t="str">
        <f t="shared" ca="1" si="437"/>
        <v>-0.550598206345932+7.46427776886831i</v>
      </c>
      <c r="DU245" s="181" t="str">
        <f t="shared" ca="1" si="438"/>
        <v>-2.52147147944245-7.04704069620797i</v>
      </c>
      <c r="DV245" s="181" t="str">
        <f t="shared" ca="1" si="439"/>
        <v>5.16090585680871+5.42066893776133i</v>
      </c>
      <c r="DW245" s="181" t="str">
        <f t="shared" ca="1" si="440"/>
        <v>-6.9148294856874-2.86421615446901i</v>
      </c>
      <c r="DX245" s="181" t="str">
        <f t="shared" ca="1" si="441"/>
        <v>7.48230329287313-0.183680236043247i</v>
      </c>
      <c r="DY245" s="181" t="str">
        <f t="shared" ca="1" si="442"/>
        <v>-6.76595984526857+3.20006068190376i</v>
      </c>
      <c r="DZ245" s="181" t="str">
        <f t="shared" ca="1" si="443"/>
        <v>4.88870970161061-5.66737315244296i</v>
      </c>
      <c r="EA245" s="181" t="str">
        <f t="shared" ca="1" si="444"/>
        <v>-2.17265235875996+7.16227496844597i</v>
      </c>
      <c r="EB245" s="181" t="str">
        <f t="shared" ca="1" si="445"/>
        <v>-0.916189737342308-7.42827014592507i</v>
      </c>
      <c r="EC245" s="181" t="str">
        <f t="shared" ca="1" si="446"/>
        <v>3.84783155067427+6.41971910236644i</v>
      </c>
      <c r="ED245" s="181" t="str">
        <f t="shared" ca="1" si="447"/>
        <v>-6.1192605465176-4.30966951859259i</v>
      </c>
      <c r="EE245" s="181" t="str">
        <f t="shared" ca="1" si="448"/>
        <v>7.34074382795882+1.46016473315087i</v>
      </c>
      <c r="EF245" s="181" t="str">
        <f t="shared" ca="1" si="449"/>
        <v>-7.30269869676569+1.6398758306377i</v>
      </c>
      <c r="EG245" s="181" t="str">
        <f t="shared" ca="1" si="450"/>
        <v>6.01165295513279-4.45854569817292i</v>
      </c>
      <c r="EH245" s="181" t="str">
        <f t="shared" ca="1" si="451"/>
        <v>-3.6891248622053+6.51221611640091i</v>
      </c>
      <c r="EI245" s="181" t="str">
        <f t="shared" ca="1" si="452"/>
        <v>0.733614922946905-7.44851731155152i</v>
      </c>
      <c r="EJ245" s="181" t="str">
        <f t="shared" ca="1" si="453"/>
        <v>2.34776902323665+7.10679826709493i</v>
      </c>
      <c r="EK245" s="181" t="str">
        <f t="shared" ca="1" si="454"/>
        <v>-5.02632161330895-5.54569130363711i</v>
      </c>
      <c r="EL245" s="181" t="str">
        <f t="shared" ca="1" si="455"/>
        <v>6.84245548514041+3.03305191672101i</v>
      </c>
      <c r="EM245" s="181" t="str">
        <f t="shared" ca="1" si="456"/>
        <v>-7.48455750165987-2.12677590565658E-13i</v>
      </c>
      <c r="EN245" s="181"/>
      <c r="EO245" s="181"/>
      <c r="EP245" s="181"/>
    </row>
    <row r="246" spans="1:146">
      <c r="A246" s="207">
        <f t="shared" si="323"/>
        <v>2.8515625000000021E-3</v>
      </c>
      <c r="B246" s="206">
        <v>146</v>
      </c>
      <c r="C246" s="205">
        <f t="shared" si="324"/>
        <v>29200</v>
      </c>
      <c r="N246" s="204">
        <f t="shared" ca="1" si="327"/>
        <v>22.484319833395716</v>
      </c>
      <c r="O246" s="181">
        <f t="shared" ca="1" si="328"/>
        <v>7.4843198333957153</v>
      </c>
      <c r="P246" s="181" t="str">
        <f t="shared" ca="1" si="329"/>
        <v>-6.76574499570116+3.19995906562963i</v>
      </c>
      <c r="Q246" s="181" t="str">
        <f t="shared" ca="1" si="330"/>
        <v>4.74800223883899-5.78545746752496i</v>
      </c>
      <c r="R246" s="181" t="str">
        <f t="shared" ca="1" si="331"/>
        <v>-1.81854137957186+7.26002414729768i</v>
      </c>
      <c r="S246" s="181" t="str">
        <f t="shared" ca="1" si="332"/>
        <v>-1.46011836636863-7.34051072642452i</v>
      </c>
      <c r="T246" s="181" t="str">
        <f t="shared" ca="1" si="333"/>
        <v>4.45840411935282+6.01146205819335i</v>
      </c>
      <c r="U246" s="181" t="str">
        <f t="shared" ca="1" si="334"/>
        <v>-6.60058081025565-3.52808394682516i</v>
      </c>
      <c r="V246" s="181" t="str">
        <f t="shared" ca="1" si="335"/>
        <v>7.47530464238189+0.367238168147342i</v>
      </c>
      <c r="W246" s="181" t="str">
        <f t="shared" ca="1" si="336"/>
        <v>-6.91460990884248+2.86412520276225i</v>
      </c>
      <c r="X246" s="181" t="str">
        <f t="shared" ca="1" si="337"/>
        <v>5.02616200505615-5.5455152030709i</v>
      </c>
      <c r="Y246" s="181" t="str">
        <f t="shared" ca="1" si="338"/>
        <v>-2.17258336730629+7.16204753409697i</v>
      </c>
      <c r="Z246" s="181" t="str">
        <f t="shared" ca="1" si="339"/>
        <v>-1.09817780012957-7.4033133722586i</v>
      </c>
      <c r="AA246" s="181" t="str">
        <f t="shared" ca="1" si="340"/>
        <v>4.1580653138329+6.22298451022178i</v>
      </c>
      <c r="AB246" s="181" t="str">
        <f t="shared" ca="1" si="341"/>
        <v>-6.41951524749615-3.84770936476821i</v>
      </c>
      <c r="AC246" s="181" t="str">
        <f t="shared" ca="1" si="342"/>
        <v>7.44828078772521+0.733591627381353i</v>
      </c>
      <c r="AD246" s="181" t="str">
        <f t="shared" ca="1" si="343"/>
        <v>-7.04681692106523+2.52139141141338i</v>
      </c>
      <c r="AE246" s="181" t="str">
        <f t="shared" ca="1" si="344"/>
        <v>5.29221330676322-5.29221330676294i</v>
      </c>
      <c r="AF246" s="181" t="str">
        <f t="shared" ca="1" si="345"/>
        <v>-2.52139141141305+7.04681692106535i</v>
      </c>
      <c r="AG246" s="181" t="str">
        <f t="shared" ca="1" si="346"/>
        <v>-0.733591627380962-7.44828078772525i</v>
      </c>
      <c r="AH246" s="181" t="str">
        <f t="shared" ca="1" si="347"/>
        <v>3.84770936476847+6.41951524749599i</v>
      </c>
      <c r="AI246" s="181" t="str">
        <f t="shared" ca="1" si="348"/>
        <v>-6.22298451022197-4.15806531383261i</v>
      </c>
      <c r="AJ246" s="181" t="str">
        <f t="shared" ca="1" si="349"/>
        <v>7.40331337225854+1.09817780012996i</v>
      </c>
      <c r="AK246" s="181" t="str">
        <f t="shared" ca="1" si="350"/>
        <v>-7.16204753409686+2.17258336730667i</v>
      </c>
      <c r="AL246" s="181" t="str">
        <f t="shared" ca="1" si="351"/>
        <v>5.54551520307116-5.02616200505585i</v>
      </c>
      <c r="AM246" s="181" t="str">
        <f t="shared" ca="1" si="352"/>
        <v>-2.86412520276197+6.91460990884259i</v>
      </c>
      <c r="AN246" s="181" t="str">
        <f t="shared" ca="1" si="353"/>
        <v>-0.367238168146951-7.47530464238191i</v>
      </c>
      <c r="AO246" s="181" t="str">
        <f t="shared" ca="1" si="354"/>
        <v>3.52808394682476+6.60058081025586i</v>
      </c>
      <c r="AP246" s="181" t="str">
        <f t="shared" ca="1" si="355"/>
        <v>-6.01146205819358-4.45840411935252i</v>
      </c>
      <c r="AQ246" s="181" t="str">
        <f t="shared" ca="1" si="356"/>
        <v>7.34051072642444+1.46011836636904i</v>
      </c>
      <c r="AR246" s="181" t="str">
        <f t="shared" ca="1" si="357"/>
        <v>7.34051072642444+1.46011836636904i</v>
      </c>
      <c r="AS246" s="181" t="str">
        <f t="shared" ca="1" si="358"/>
        <v>5.78545746752371-4.74800223884052i</v>
      </c>
      <c r="AT246" s="181" t="str">
        <f t="shared" ca="1" si="359"/>
        <v>-3.19995906562685+6.76574499570247i</v>
      </c>
      <c r="AU246" s="181" t="str">
        <f t="shared" ca="1" si="360"/>
        <v>3.3704551201985E-12-7.48431983339572i</v>
      </c>
      <c r="AV246" s="181" t="str">
        <f t="shared" ca="1" si="361"/>
        <v>3.19995906562748+6.76574499570217i</v>
      </c>
      <c r="AW246" s="181" t="str">
        <f t="shared" ca="1" si="362"/>
        <v>-5.78545746752416-4.74800223883998i</v>
      </c>
      <c r="AX246" s="181" t="str">
        <f t="shared" ca="1" si="363"/>
        <v>7.26002414729757+1.81854137957228i</v>
      </c>
      <c r="AY246" s="181" t="str">
        <f t="shared" ca="1" si="364"/>
        <v>-7.3405107264243+1.46011836636974i</v>
      </c>
      <c r="AZ246" s="181" t="str">
        <f t="shared" ca="1" si="365"/>
        <v>6.01146205819221-4.45840411935437i</v>
      </c>
      <c r="BA246" s="181" t="str">
        <f t="shared" ca="1" si="366"/>
        <v>-3.52808394682227+6.60058081025719i</v>
      </c>
      <c r="BB246" s="181" t="str">
        <f t="shared" ca="1" si="367"/>
        <v>0.367238168150708-7.47530464238173i</v>
      </c>
      <c r="BC246" s="181" t="str">
        <f t="shared" ca="1" si="368"/>
        <v>2.86412520275987+6.91460990884346i</v>
      </c>
      <c r="BD246" s="181" t="str">
        <f t="shared" ca="1" si="369"/>
        <v>-5.54551520307006-5.02616200505707i</v>
      </c>
      <c r="BE246" s="181" t="str">
        <f t="shared" ca="1" si="370"/>
        <v>7.16204753409684+2.17258336730671i</v>
      </c>
      <c r="BF246" s="181" t="str">
        <f t="shared" ca="1" si="371"/>
        <v>-7.40331337225844+1.09817780013066i</v>
      </c>
      <c r="BG246" s="181" t="str">
        <f t="shared" ca="1" si="372"/>
        <v>6.2229845102207-4.15806531383452i</v>
      </c>
      <c r="BH246" s="181" t="str">
        <f t="shared" ca="1" si="373"/>
        <v>-3.84770936476603+6.41951524749745i</v>
      </c>
      <c r="BI246" s="181" t="str">
        <f t="shared" ca="1" si="374"/>
        <v>0.733591627384707-7.44828078772488i</v>
      </c>
      <c r="BJ246" s="181" t="str">
        <f t="shared" ca="1" si="375"/>
        <v>2.52139141141096+7.0468169210661i</v>
      </c>
      <c r="BK246" s="181" t="str">
        <f t="shared" ca="1" si="376"/>
        <v>-5.29221330676207-5.2922133067641i</v>
      </c>
      <c r="BL246" s="181" t="str">
        <f t="shared" ca="1" si="377"/>
        <v>7.0468169210652+2.52139141141347i</v>
      </c>
      <c r="BM246" s="181" t="str">
        <f t="shared" ca="1" si="378"/>
        <v>-7.44828078772514+0.733591627382054i</v>
      </c>
      <c r="BN246" s="181" t="str">
        <f t="shared" ca="1" si="379"/>
        <v>6.41951524749499-3.84770936477013i</v>
      </c>
      <c r="BO246" s="181" t="str">
        <f t="shared" ca="1" si="380"/>
        <v>-4.15806531383054+6.22298451022335i</v>
      </c>
      <c r="BP246" s="181" t="str">
        <f t="shared" ca="1" si="381"/>
        <v>1.09817780013329-7.40331337225805i</v>
      </c>
      <c r="BQ246" s="181" t="str">
        <f t="shared" ca="1" si="382"/>
        <v>2.17258336730416+7.16204753409762i</v>
      </c>
      <c r="BR246" s="181" t="str">
        <f t="shared" ca="1" si="383"/>
        <v>-5.02616200505493-5.54551520307199i</v>
      </c>
      <c r="BS246" s="181" t="str">
        <f t="shared" ca="1" si="384"/>
        <v>6.91460990884244+2.86412520276233i</v>
      </c>
      <c r="BT246" s="181" t="str">
        <f t="shared" ca="1" si="385"/>
        <v>-7.47530464238186+0.367238168148045i</v>
      </c>
      <c r="BU246" s="181" t="str">
        <f t="shared" ca="1" si="386"/>
        <v>6.60058081025494-3.52808394682648i</v>
      </c>
      <c r="BV246" s="181" t="str">
        <f t="shared" ca="1" si="387"/>
        <v>-4.45840411935053+6.01146205819506i</v>
      </c>
      <c r="BW246" s="181" t="str">
        <f t="shared" ca="1" si="388"/>
        <v>1.46011836637235-7.34051072642378i</v>
      </c>
      <c r="BX246" s="181" t="str">
        <f t="shared" ca="1" si="389"/>
        <v>1.81854137956969+7.26002414729822i</v>
      </c>
      <c r="BY246" s="181" t="str">
        <f t="shared" ca="1" si="390"/>
        <v>-4.74800223883783-5.78545746752592i</v>
      </c>
      <c r="BZ246" s="181" t="str">
        <f t="shared" ca="1" si="391"/>
        <v>6.76574499570099+3.19995906562999i</v>
      </c>
      <c r="CA246" s="181" t="str">
        <f t="shared" ca="1" si="392"/>
        <v>-7.48431983339572+7.04190485217391E-13i</v>
      </c>
      <c r="CB246" s="181" t="str">
        <f t="shared" ca="1" si="393"/>
        <v>6.76574499570038-3.19995906563126i</v>
      </c>
      <c r="CC246" s="181" t="str">
        <f t="shared" ca="1" si="394"/>
        <v>-4.74800223883691+5.78545746752668i</v>
      </c>
      <c r="CD246" s="181" t="str">
        <f t="shared" ca="1" si="395"/>
        <v>1.81854137957555-7.26002414729675i</v>
      </c>
      <c r="CE246" s="181" t="str">
        <f t="shared" ca="1" si="396"/>
        <v>1.46011836636643+7.34051072642496i</v>
      </c>
      <c r="CF246" s="181" t="str">
        <f t="shared" ca="1" si="397"/>
        <v>-4.45840411935166-6.01146205819422i</v>
      </c>
      <c r="CG246" s="181" t="str">
        <f t="shared" ca="1" si="398"/>
        <v>6.6005808102556+3.52808394682524i</v>
      </c>
      <c r="CH246" s="181" t="str">
        <f t="shared" ca="1" si="399"/>
        <v>-7.47530464238193-0.367238168146639i</v>
      </c>
      <c r="CI246" s="181" t="str">
        <f t="shared" ca="1" si="400"/>
        <v>6.91460990884191-2.86412520276363i</v>
      </c>
      <c r="CJ246" s="181" t="str">
        <f t="shared" ca="1" si="401"/>
        <v>-5.02616200505405+5.5455152030728i</v>
      </c>
      <c r="CK246" s="181" t="str">
        <f t="shared" ca="1" si="402"/>
        <v>2.1725833673026-7.16204753409809i</v>
      </c>
      <c r="CL246" s="181" t="str">
        <f t="shared" ca="1" si="403"/>
        <v>1.09817780012711+7.40331337225897i</v>
      </c>
      <c r="CM246" s="181" t="str">
        <f t="shared" ca="1" si="404"/>
        <v>-4.15806531383172-6.22298451022257i</v>
      </c>
      <c r="CN246" s="181" t="str">
        <f t="shared" ca="1" si="405"/>
        <v>6.41951524749571+3.84770936476893i</v>
      </c>
      <c r="CO246" s="181" t="str">
        <f t="shared" ca="1" si="406"/>
        <v>-7.4482807877253-0.73359162738044i</v>
      </c>
      <c r="CP246" s="181" t="str">
        <f t="shared" ca="1" si="407"/>
        <v>7.04681692106473-2.5213914114148i</v>
      </c>
      <c r="CQ246" s="181" t="str">
        <f t="shared" ca="1" si="408"/>
        <v>-5.29221330676122+5.29221330676494i</v>
      </c>
      <c r="CR246" s="181" t="str">
        <f t="shared" ca="1" si="409"/>
        <v>2.52139141141665-7.04681692106407i</v>
      </c>
      <c r="CS246" s="181" t="str">
        <f t="shared" ca="1" si="410"/>
        <v>0.733591627378488+7.44828078772549i</v>
      </c>
      <c r="CT246" s="181" t="str">
        <f t="shared" ca="1" si="411"/>
        <v>-3.84770936476725-6.41951524749672i</v>
      </c>
      <c r="CU246" s="181" t="str">
        <f t="shared" ca="1" si="412"/>
        <v>6.22298451022148+4.15806531383334i</v>
      </c>
      <c r="CV246" s="181" t="str">
        <f t="shared" ca="1" si="413"/>
        <v>-7.40331337225868-1.09817780012906i</v>
      </c>
      <c r="CW246" s="181" t="str">
        <f t="shared" ca="1" si="414"/>
        <v>7.16204753409644-2.17258336730806i</v>
      </c>
      <c r="CX246" s="181" t="str">
        <f t="shared" ca="1" si="415"/>
        <v>-5.54551520306926+5.02616200505796i</v>
      </c>
      <c r="CY246" s="181" t="str">
        <f t="shared" ca="1" si="416"/>
        <v>2.86412520276544-6.91460990884116i</v>
      </c>
      <c r="CZ246" s="181" t="str">
        <f t="shared" ca="1" si="417"/>
        <v>0.367238168144466+7.47530464238203i</v>
      </c>
      <c r="DA246" s="181" t="str">
        <f t="shared" ca="1" si="418"/>
        <v>-3.52808394682351-6.60058081025653i</v>
      </c>
      <c r="DB246" s="181" t="str">
        <f t="shared" ca="1" si="419"/>
        <v>6.01146205819304+4.45840411935323i</v>
      </c>
      <c r="DC246" s="181" t="str">
        <f t="shared" ca="1" si="420"/>
        <v>-7.34051072642462-1.46011836636814i</v>
      </c>
      <c r="DD246" s="181" t="str">
        <f t="shared" ca="1" si="421"/>
        <v>7.26002414729723-1.81854137957364i</v>
      </c>
      <c r="DE246" s="181" t="str">
        <f t="shared" ca="1" si="422"/>
        <v>-5.78545746752333+4.74800223884098i</v>
      </c>
      <c r="DF246" s="181" t="str">
        <f t="shared" ca="1" si="423"/>
        <v>3.19995906562611-6.76574499570282i</v>
      </c>
      <c r="DG246" s="181" t="str">
        <f t="shared" ca="1" si="424"/>
        <v>-2.87898179857009E-12+7.48431983339572i</v>
      </c>
      <c r="DH246" s="181" t="str">
        <f t="shared" ca="1" si="425"/>
        <v>-3.19995906562822-6.76574499570182i</v>
      </c>
      <c r="DI246" s="181" t="str">
        <f t="shared" ca="1" si="426"/>
        <v>5.78545746752453+4.74800223883951i</v>
      </c>
      <c r="DJ246" s="181" t="str">
        <f t="shared" ca="1" si="427"/>
        <v>-7.26002414729779-1.81854137957139i</v>
      </c>
      <c r="DK246" s="181" t="str">
        <f t="shared" ca="1" si="428"/>
        <v>7.34051072642417-1.46011836637043i</v>
      </c>
      <c r="DL246" s="181" t="str">
        <f t="shared" ca="1" si="429"/>
        <v>-6.01146205819192+4.45840411935476i</v>
      </c>
      <c r="DM246" s="181" t="str">
        <f t="shared" ca="1" si="430"/>
        <v>3.52808394682146-6.60058081025762i</v>
      </c>
      <c r="DN246" s="181" t="str">
        <f t="shared" ca="1" si="431"/>
        <v>-0.367238168150218+7.47530464238175i</v>
      </c>
      <c r="DO246" s="181" t="str">
        <f t="shared" ca="1" si="432"/>
        <v>-2.86412520276052-6.91460990884319i</v>
      </c>
      <c r="DP246" s="181" t="str">
        <f t="shared" ca="1" si="433"/>
        <v>5.54551520307053+5.02616200505655i</v>
      </c>
      <c r="DQ246" s="181" t="str">
        <f t="shared" ca="1" si="434"/>
        <v>-7.16204753409711-2.17258336730583i</v>
      </c>
      <c r="DR246" s="181" t="str">
        <f t="shared" ca="1" si="435"/>
        <v>7.40331337225834-1.09817780013136i</v>
      </c>
      <c r="DS246" s="181" t="str">
        <f t="shared" ca="1" si="436"/>
        <v>-6.22298451022042+4.15806531383493i</v>
      </c>
      <c r="DT246" s="181" t="str">
        <f t="shared" ca="1" si="437"/>
        <v>3.84770936477182-6.41951524749398i</v>
      </c>
      <c r="DU246" s="181" t="str">
        <f t="shared" ca="1" si="438"/>
        <v>-0.733591627384218+7.44828078772493i</v>
      </c>
      <c r="DV246" s="181" t="str">
        <f t="shared" ca="1" si="439"/>
        <v>-2.52139141141163-7.04681692106587i</v>
      </c>
      <c r="DW246" s="181" t="str">
        <f t="shared" ca="1" si="440"/>
        <v>5.29221330676256+5.2922133067636i</v>
      </c>
      <c r="DX246" s="181" t="str">
        <f t="shared" ca="1" si="441"/>
        <v>-7.04681692106551-2.52139141141261i</v>
      </c>
      <c r="DY246" s="181" t="str">
        <f t="shared" ca="1" si="442"/>
        <v>7.44828078772507-0.733591627382755i</v>
      </c>
      <c r="DZ246" s="181" t="str">
        <f t="shared" ca="1" si="443"/>
        <v>-6.41951524749474+3.84770936477055i</v>
      </c>
      <c r="EA246" s="181" t="str">
        <f t="shared" ca="1" si="444"/>
        <v>4.15806531382978-6.22298451022386i</v>
      </c>
      <c r="EB246" s="181" t="str">
        <f t="shared" ca="1" si="445"/>
        <v>-1.09817780013281+7.40331337225812i</v>
      </c>
      <c r="EC246" s="181" t="str">
        <f t="shared" ca="1" si="446"/>
        <v>-2.17258336730483-7.16204753409741i</v>
      </c>
      <c r="ED246" s="181" t="str">
        <f t="shared" ca="1" si="447"/>
        <v>5.02616200505546+5.54551520307152i</v>
      </c>
      <c r="EE246" s="181" t="str">
        <f t="shared" ca="1" si="448"/>
        <v>-6.9146099088428-2.86412520276148i</v>
      </c>
      <c r="EF246" s="181" t="str">
        <f t="shared" ca="1" si="449"/>
        <v>7.47530464238182-0.367238168148749i</v>
      </c>
      <c r="EG246" s="181" t="str">
        <f t="shared" ca="1" si="450"/>
        <v>-6.6005808102547+3.52808394682692i</v>
      </c>
      <c r="EH246" s="181" t="str">
        <f t="shared" ca="1" si="451"/>
        <v>4.45840411934979-6.01146205819561i</v>
      </c>
      <c r="EI246" s="181" t="str">
        <f t="shared" ca="1" si="452"/>
        <v>-1.46011836637187+7.34051072642388i</v>
      </c>
      <c r="EJ246" s="181" t="str">
        <f t="shared" ca="1" si="453"/>
        <v>-1.81854137957037-7.26002414729805i</v>
      </c>
      <c r="EK246" s="181" t="str">
        <f t="shared" ca="1" si="454"/>
        <v>4.74800223883838+5.78545746752547i</v>
      </c>
      <c r="EL246" s="181" t="str">
        <f t="shared" ca="1" si="455"/>
        <v>-6.76574499570137-3.19995906562916i</v>
      </c>
      <c r="EM246" s="181" t="str">
        <f t="shared" ca="1" si="456"/>
        <v>7.48431983339572-1.40838097043479E-12i</v>
      </c>
      <c r="EN246" s="181"/>
      <c r="EO246" s="181"/>
      <c r="EP246" s="181"/>
    </row>
    <row r="247" spans="1:146">
      <c r="A247" s="207">
        <f t="shared" si="323"/>
        <v>2.8710937500000021E-3</v>
      </c>
      <c r="B247" s="206">
        <v>147</v>
      </c>
      <c r="C247" s="205">
        <f t="shared" si="324"/>
        <v>29400</v>
      </c>
      <c r="N247" s="204">
        <f t="shared" ca="1" si="327"/>
        <v>22.484064487449075</v>
      </c>
      <c r="O247" s="181">
        <f t="shared" ca="1" si="328"/>
        <v>7.4840644874490767</v>
      </c>
      <c r="P247" s="181" t="str">
        <f t="shared" ca="1" si="329"/>
        <v>-6.68494827190387+3.36492018542281i</v>
      </c>
      <c r="Q247" s="181" t="str">
        <f t="shared" ca="1" si="330"/>
        <v>4.45825200994991-6.01125696240595i</v>
      </c>
      <c r="R247" s="181" t="str">
        <f t="shared" ca="1" si="331"/>
        <v>-1.27948980037808+7.37388141368065i</v>
      </c>
      <c r="S247" s="181" t="str">
        <f t="shared" ca="1" si="332"/>
        <v>-2.17250924429065-7.16180318326104i</v>
      </c>
      <c r="T247" s="181" t="str">
        <f t="shared" ca="1" si="333"/>
        <v>5.16056590352276+5.42031187365586i</v>
      </c>
      <c r="U247" s="181" t="str">
        <f t="shared" ca="1" si="334"/>
        <v>-7.04657650160476-2.52130538795442i</v>
      </c>
      <c r="V247" s="181" t="str">
        <f t="shared" ca="1" si="335"/>
        <v>7.42778083941019-0.916129387143123i</v>
      </c>
      <c r="W247" s="181" t="str">
        <f t="shared" ca="1" si="336"/>
        <v>-6.22277219782663+4.15792345122566i</v>
      </c>
      <c r="X247" s="181" t="str">
        <f t="shared" ca="1" si="337"/>
        <v>3.68888185639513-6.51178715114793i</v>
      </c>
      <c r="Y247" s="181" t="str">
        <f t="shared" ca="1" si="338"/>
        <v>-0.367225638915396+7.47504960401063i</v>
      </c>
      <c r="Z247" s="181" t="str">
        <f t="shared" ca="1" si="339"/>
        <v>-3.03285212699186-6.84200476674033i</v>
      </c>
      <c r="AA247" s="181" t="str">
        <f t="shared" ca="1" si="340"/>
        <v>5.78526008243879+4.74784024908555i</v>
      </c>
      <c r="AB247" s="181" t="str">
        <f t="shared" ca="1" si="341"/>
        <v>-7.30221766174983-1.63976781061382i</v>
      </c>
      <c r="AC247" s="181" t="str">
        <f t="shared" ca="1" si="342"/>
        <v>7.259776453749-1.81847933556802i</v>
      </c>
      <c r="AD247" s="181" t="str">
        <f t="shared" ca="1" si="343"/>
        <v>-5.66699983772158+4.88838767811638i</v>
      </c>
      <c r="AE247" s="181" t="str">
        <f t="shared" ca="1" si="344"/>
        <v>2.86402748609834-6.91437399994892i</v>
      </c>
      <c r="AF247" s="181" t="str">
        <f t="shared" ca="1" si="345"/>
        <v>0.550561937971093+7.46378609050085i</v>
      </c>
      <c r="AG247" s="181" t="str">
        <f t="shared" ca="1" si="346"/>
        <v>-3.84757809071656-6.41929622997213i</v>
      </c>
      <c r="AH247" s="181" t="str">
        <f t="shared" ca="1" si="347"/>
        <v>6.32293856477991+4.00395668786706i</v>
      </c>
      <c r="AI247" s="181" t="str">
        <f t="shared" ca="1" si="348"/>
        <v>-7.44802667133914-0.733566599101478i</v>
      </c>
      <c r="AJ247" s="181" t="str">
        <f t="shared" ca="1" si="349"/>
        <v>6.98257827280477-2.69347766214074i</v>
      </c>
      <c r="AK247" s="181" t="str">
        <f t="shared" ca="1" si="350"/>
        <v>-5.02599052519913+5.54532600420435i</v>
      </c>
      <c r="AL247" s="181" t="str">
        <f t="shared" ca="1" si="351"/>
        <v>1.99609547656782-7.21296222787295i</v>
      </c>
      <c r="AM247" s="181" t="str">
        <f t="shared" ca="1" si="352"/>
        <v>1.46006855084607+7.34026028687857i</v>
      </c>
      <c r="AN247" s="181" t="str">
        <f t="shared" ca="1" si="353"/>
        <v>-4.60443289862122-5.90003550280768i</v>
      </c>
      <c r="AO247" s="181" t="str">
        <f t="shared" ca="1" si="354"/>
        <v>6.76551416569926+3.19984989116974i</v>
      </c>
      <c r="AP247" s="181" t="str">
        <f t="shared" ca="1" si="355"/>
        <v>-7.48181042714905+0.183668136866983i</v>
      </c>
      <c r="AQ247" s="181" t="str">
        <f t="shared" ca="1" si="356"/>
        <v>6.60035561523494-3.52796357758027i</v>
      </c>
      <c r="AR247" s="181" t="str">
        <f t="shared" ca="1" si="357"/>
        <v>6.60035561523494-3.52796357758027i</v>
      </c>
      <c r="AS247" s="181" t="str">
        <f t="shared" ca="1" si="358"/>
        <v>1.0981403330968-7.4030607900464i</v>
      </c>
      <c r="AT247" s="181" t="str">
        <f t="shared" ca="1" si="359"/>
        <v>2.34761437368141+7.1063301362082i</v>
      </c>
      <c r="AU247" s="181" t="str">
        <f t="shared" ca="1" si="360"/>
        <v>-5.2920327499132-5.29203274991213i</v>
      </c>
      <c r="AV247" s="181" t="str">
        <f t="shared" ca="1" si="361"/>
        <v>7.10633013620864+2.34761437368008i</v>
      </c>
      <c r="AW247" s="181" t="str">
        <f t="shared" ca="1" si="362"/>
        <v>-7.4030607900462+1.09814033309819i</v>
      </c>
      <c r="AX247" s="181" t="str">
        <f t="shared" ca="1" si="363"/>
        <v>6.11885746558538-4.30938563697268i</v>
      </c>
      <c r="AY247" s="181" t="str">
        <f t="shared" ca="1" si="364"/>
        <v>-3.52796357757894+6.60035561523566i</v>
      </c>
      <c r="AZ247" s="181" t="str">
        <f t="shared" ca="1" si="365"/>
        <v>0.183668136867064-7.48181042714905i</v>
      </c>
      <c r="BA247" s="181" t="str">
        <f t="shared" ca="1" si="366"/>
        <v>3.19984989116899+6.76551416569962i</v>
      </c>
      <c r="BB247" s="181" t="str">
        <f t="shared" ca="1" si="367"/>
        <v>-5.90003550280723-4.60443289862179i</v>
      </c>
      <c r="BC247" s="181" t="str">
        <f t="shared" ca="1" si="368"/>
        <v>7.34026028687843+1.46006855084678i</v>
      </c>
      <c r="BD247" s="181" t="str">
        <f t="shared" ca="1" si="369"/>
        <v>-7.21296222787334+1.99609547656641i</v>
      </c>
      <c r="BE247" s="181" t="str">
        <f t="shared" ca="1" si="370"/>
        <v>5.54532600420541-5.02599052519797i</v>
      </c>
      <c r="BF247" s="181" t="str">
        <f t="shared" ca="1" si="371"/>
        <v>-2.69347766214221+6.98257827280421i</v>
      </c>
      <c r="BG247" s="181" t="str">
        <f t="shared" ca="1" si="372"/>
        <v>-0.733566599099916-7.44802667133929i</v>
      </c>
      <c r="BH247" s="181" t="str">
        <f t="shared" ca="1" si="373"/>
        <v>4.00395668786519+6.32293856478109i</v>
      </c>
      <c r="BI247" s="181" t="str">
        <f t="shared" ca="1" si="374"/>
        <v>-6.41929622997099-3.84757809071845i</v>
      </c>
      <c r="BJ247" s="181" t="str">
        <f t="shared" ca="1" si="375"/>
        <v>7.46378609050068+0.550561937973347i</v>
      </c>
      <c r="BK247" s="181" t="str">
        <f t="shared" ca="1" si="376"/>
        <v>-6.91437399994979+2.86402748609625i</v>
      </c>
      <c r="BL247" s="181" t="str">
        <f t="shared" ca="1" si="377"/>
        <v>4.8883876781187-5.66699983771958i</v>
      </c>
      <c r="BM247" s="181" t="str">
        <f t="shared" ca="1" si="378"/>
        <v>-1.81847933557104+7.25977645374825i</v>
      </c>
      <c r="BN247" s="181" t="str">
        <f t="shared" ca="1" si="379"/>
        <v>-1.63976781061099-7.30221766175046i</v>
      </c>
      <c r="BO247" s="181" t="str">
        <f t="shared" ca="1" si="380"/>
        <v>4.74784024908269+5.78526008244113i</v>
      </c>
      <c r="BP247" s="181" t="str">
        <f t="shared" ca="1" si="381"/>
        <v>-6.84200476673881-3.03285212699528i</v>
      </c>
      <c r="BQ247" s="181" t="str">
        <f t="shared" ca="1" si="382"/>
        <v>7.47504960401046-0.367225638919087i</v>
      </c>
      <c r="BR247" s="181" t="str">
        <f t="shared" ca="1" si="383"/>
        <v>-6.5117871511465+3.68888185639765i</v>
      </c>
      <c r="BS247" s="181" t="str">
        <f t="shared" ca="1" si="384"/>
        <v>4.1579234512231-6.22277219782835i</v>
      </c>
      <c r="BT247" s="181" t="str">
        <f t="shared" ca="1" si="385"/>
        <v>-0.916129387140122+7.42778083941056i</v>
      </c>
      <c r="BU247" s="181" t="str">
        <f t="shared" ca="1" si="386"/>
        <v>-2.52130538795725-7.04657650160375i</v>
      </c>
      <c r="BV247" s="181" t="str">
        <f t="shared" ca="1" si="387"/>
        <v>5.4203118736574+5.16056590352114i</v>
      </c>
      <c r="BW247" s="181" t="str">
        <f t="shared" ca="1" si="388"/>
        <v>-7.16180318326168-2.17250924428855i</v>
      </c>
      <c r="BX247" s="181" t="str">
        <f t="shared" ca="1" si="389"/>
        <v>7.37388141368028-1.2794898003802i</v>
      </c>
      <c r="BY247" s="181" t="str">
        <f t="shared" ca="1" si="390"/>
        <v>-6.01125696240486+4.45825200995138i</v>
      </c>
      <c r="BZ247" s="181" t="str">
        <f t="shared" ca="1" si="391"/>
        <v>3.36492018542123-6.68494827190467i</v>
      </c>
      <c r="CA247" s="181" t="str">
        <f t="shared" ca="1" si="392"/>
        <v>1.51466471071546E-12+7.48406448744908i</v>
      </c>
      <c r="CB247" s="181" t="str">
        <f t="shared" ca="1" si="393"/>
        <v>-3.36492018542393-6.6849482719033i</v>
      </c>
      <c r="CC247" s="181" t="str">
        <f t="shared" ca="1" si="394"/>
        <v>6.01125696240654+4.45825200994911i</v>
      </c>
      <c r="CD247" s="181" t="str">
        <f t="shared" ca="1" si="395"/>
        <v>-7.37388141368076-1.27948980037742i</v>
      </c>
      <c r="CE247" s="181" t="str">
        <f t="shared" ca="1" si="396"/>
        <v>7.16180318326086-2.17250924429124i</v>
      </c>
      <c r="CF247" s="181" t="str">
        <f t="shared" ca="1" si="397"/>
        <v>-5.42031187365532+5.16056590352333i</v>
      </c>
      <c r="CG247" s="181" t="str">
        <f t="shared" ca="1" si="398"/>
        <v>2.5213053879544-7.04657650160477i</v>
      </c>
      <c r="CH247" s="181" t="str">
        <f t="shared" ca="1" si="399"/>
        <v>0.916129387143123+7.42778083941019i</v>
      </c>
      <c r="CI247" s="181" t="str">
        <f t="shared" ca="1" si="400"/>
        <v>-4.15792345122562-6.22277219782666i</v>
      </c>
      <c r="CJ247" s="181" t="str">
        <f t="shared" ca="1" si="401"/>
        <v>6.51178715114789+3.68888185639519i</v>
      </c>
      <c r="CK247" s="181" t="str">
        <f t="shared" ca="1" si="402"/>
        <v>-7.4750496040106-0.367225638916273i</v>
      </c>
      <c r="CL247" s="181" t="str">
        <f t="shared" ca="1" si="403"/>
        <v>6.84200476674068-3.03285212699106i</v>
      </c>
      <c r="CM247" s="181" t="str">
        <f t="shared" ca="1" si="404"/>
        <v>-4.74784024908627+5.7852600824382i</v>
      </c>
      <c r="CN247" s="181" t="str">
        <f t="shared" ca="1" si="405"/>
        <v>1.63976781061551-7.30221766174945i</v>
      </c>
      <c r="CO247" s="181" t="str">
        <f t="shared" ca="1" si="406"/>
        <v>1.81847933556676+7.25977645374932i</v>
      </c>
      <c r="CP247" s="181" t="str">
        <f t="shared" ca="1" si="407"/>
        <v>-4.88838767811535-5.66699983772246i</v>
      </c>
      <c r="CQ247" s="181" t="str">
        <f t="shared" ca="1" si="408"/>
        <v>6.9143739999481+2.86402748610033i</v>
      </c>
      <c r="CR247" s="181" t="str">
        <f t="shared" ca="1" si="409"/>
        <v>-7.463786090501+0.550561937968944i</v>
      </c>
      <c r="CS247" s="181" t="str">
        <f t="shared" ca="1" si="410"/>
        <v>6.41929622997326-3.84757809071466i</v>
      </c>
      <c r="CT247" s="181" t="str">
        <f t="shared" ca="1" si="411"/>
        <v>-4.00395668786893+6.32293856477873i</v>
      </c>
      <c r="CU247" s="181" t="str">
        <f t="shared" ca="1" si="412"/>
        <v>0.733566599104522-7.44802667133884i</v>
      </c>
      <c r="CV247" s="181" t="str">
        <f t="shared" ca="1" si="413"/>
        <v>2.69347766213789+6.98257827280587i</v>
      </c>
      <c r="CW247" s="181" t="str">
        <f t="shared" ca="1" si="414"/>
        <v>-5.5453260042023-5.0259905252014i</v>
      </c>
      <c r="CX247" s="181" t="str">
        <f t="shared" ca="1" si="415"/>
        <v>7.2129622278721+1.99609547657087i</v>
      </c>
      <c r="CY247" s="181" t="str">
        <f t="shared" ca="1" si="416"/>
        <v>-7.34026028687933+1.46006855084224i</v>
      </c>
      <c r="CZ247" s="181" t="str">
        <f t="shared" ca="1" si="417"/>
        <v>5.90003550280537-4.60443289862418i</v>
      </c>
      <c r="DA247" s="181" t="str">
        <f t="shared" ca="1" si="418"/>
        <v>-3.19984989116645+6.76551416570082i</v>
      </c>
      <c r="DB247" s="181" t="str">
        <f t="shared" ca="1" si="419"/>
        <v>-0.18366813686988-7.48181042714898i</v>
      </c>
      <c r="DC247" s="181" t="str">
        <f t="shared" ca="1" si="420"/>
        <v>3.52796357758142+6.60035561523433i</v>
      </c>
      <c r="DD247" s="181" t="str">
        <f t="shared" ca="1" si="421"/>
        <v>-6.11885746558701-4.30938563697037i</v>
      </c>
      <c r="DE247" s="181" t="str">
        <f t="shared" ca="1" si="422"/>
        <v>7.40306079004659+1.09814033309551i</v>
      </c>
      <c r="DF247" s="181" t="str">
        <f t="shared" ca="1" si="423"/>
        <v>-7.10633013620766+2.34761437368305i</v>
      </c>
      <c r="DG247" s="181" t="str">
        <f t="shared" ca="1" si="424"/>
        <v>5.29203274991098-5.29203274991434i</v>
      </c>
      <c r="DH247" s="181" t="str">
        <f t="shared" ca="1" si="425"/>
        <v>-2.34761437367854+7.10633013620915i</v>
      </c>
      <c r="DI247" s="181" t="str">
        <f t="shared" ca="1" si="426"/>
        <v>-1.09814033309979-7.40306079004596i</v>
      </c>
      <c r="DJ247" s="181" t="str">
        <f t="shared" ca="1" si="427"/>
        <v>4.30938563697392+6.11885746558451i</v>
      </c>
      <c r="DK247" s="181" t="str">
        <f t="shared" ca="1" si="428"/>
        <v>-6.60035561523637-3.5279635775776i</v>
      </c>
      <c r="DL247" s="181" t="str">
        <f t="shared" ca="1" si="429"/>
        <v>7.48181042714908+0.18366813686555i</v>
      </c>
      <c r="DM247" s="181" t="str">
        <f t="shared" ca="1" si="430"/>
        <v>-6.76551416569897+3.19984989117036i</v>
      </c>
      <c r="DN247" s="181" t="str">
        <f t="shared" ca="1" si="431"/>
        <v>4.60443289862076-5.90003550280804i</v>
      </c>
      <c r="DO247" s="181" t="str">
        <f t="shared" ca="1" si="432"/>
        <v>-1.4600685508455+7.34026028687868i</v>
      </c>
      <c r="DP247" s="181" t="str">
        <f t="shared" ca="1" si="433"/>
        <v>-1.99609547656767-7.21296222787299i</v>
      </c>
      <c r="DQ247" s="181" t="str">
        <f t="shared" ca="1" si="434"/>
        <v>5.02599052519893+5.54532600420453i</v>
      </c>
      <c r="DR247" s="181" t="str">
        <f t="shared" ca="1" si="435"/>
        <v>-6.98257827280483-2.69347766214059i</v>
      </c>
      <c r="DS247" s="181" t="str">
        <f t="shared" ca="1" si="436"/>
        <v>7.44802667133912-0.733566599101635i</v>
      </c>
      <c r="DT247" s="181" t="str">
        <f t="shared" ca="1" si="437"/>
        <v>-6.32293856478028+4.00395668786647i</v>
      </c>
      <c r="DU247" s="181" t="str">
        <f t="shared" ca="1" si="438"/>
        <v>3.84757809071715-6.41929622997177i</v>
      </c>
      <c r="DV247" s="181" t="str">
        <f t="shared" ca="1" si="439"/>
        <v>-0.550561937971837+7.4637860905008i</v>
      </c>
      <c r="DW247" s="181" t="str">
        <f t="shared" ca="1" si="440"/>
        <v>-2.86402748609765-6.9143739999492i</v>
      </c>
      <c r="DX247" s="181" t="str">
        <f t="shared" ca="1" si="441"/>
        <v>5.66699983772057+4.88838767811755i</v>
      </c>
      <c r="DY247" s="181" t="str">
        <f t="shared" ca="1" si="442"/>
        <v>-7.25977645374862-1.81847933556957i</v>
      </c>
      <c r="DZ247" s="181" t="str">
        <f t="shared" ca="1" si="443"/>
        <v>7.30221766175018-1.63976781061226i</v>
      </c>
      <c r="EA247" s="181" t="str">
        <f t="shared" ca="1" si="444"/>
        <v>-5.78526008244031+4.7478402490837i</v>
      </c>
      <c r="EB247" s="181" t="str">
        <f t="shared" ca="1" si="445"/>
        <v>3.03285212699409-6.84200476673933i</v>
      </c>
      <c r="EC247" s="181" t="str">
        <f t="shared" ca="1" si="446"/>
        <v>0.367225638912951+7.47504960401075i</v>
      </c>
      <c r="ED247" s="181" t="str">
        <f t="shared" ca="1" si="447"/>
        <v>-3.6888818563923-6.51178715114953i</v>
      </c>
      <c r="EE247" s="181" t="str">
        <f t="shared" ca="1" si="448"/>
        <v>6.22277219782505+4.15792345122803i</v>
      </c>
      <c r="EF247" s="181" t="str">
        <f t="shared" ca="1" si="449"/>
        <v>-7.42778083940983-0.916129387146005i</v>
      </c>
      <c r="EG247" s="181" t="str">
        <f t="shared" ca="1" si="450"/>
        <v>7.04657650160575-2.52130538795167i</v>
      </c>
      <c r="EH247" s="181" t="str">
        <f t="shared" ca="1" si="451"/>
        <v>-5.16056590352544+5.42031187365332i</v>
      </c>
      <c r="EI247" s="181" t="str">
        <f t="shared" ca="1" si="452"/>
        <v>2.17250924429423-7.16180318325996i</v>
      </c>
      <c r="EJ247" s="181" t="str">
        <f t="shared" ca="1" si="453"/>
        <v>1.27948980037436+7.37388141368129i</v>
      </c>
      <c r="EK247" s="181" t="str">
        <f t="shared" ca="1" si="454"/>
        <v>-4.45825200995276-6.01125696240384i</v>
      </c>
      <c r="EL247" s="181" t="str">
        <f t="shared" ca="1" si="455"/>
        <v>6.68494827190535+3.36492018541988i</v>
      </c>
      <c r="EM247" s="181" t="str">
        <f t="shared" ca="1" si="456"/>
        <v>-7.48406448744908+3.02932942143091E-12i</v>
      </c>
      <c r="EN247" s="181"/>
      <c r="EO247" s="181"/>
      <c r="EP247" s="181"/>
    </row>
    <row r="248" spans="1:146">
      <c r="A248" s="207">
        <f t="shared" si="323"/>
        <v>2.8906250000000021E-3</v>
      </c>
      <c r="B248" s="206">
        <v>148</v>
      </c>
      <c r="C248" s="205">
        <f t="shared" si="324"/>
        <v>29600</v>
      </c>
      <c r="N248" s="204">
        <f t="shared" ca="1" si="327"/>
        <v>22.483790503316666</v>
      </c>
      <c r="O248" s="181">
        <f t="shared" ca="1" si="328"/>
        <v>7.4837905033166647</v>
      </c>
      <c r="P248" s="181" t="str">
        <f t="shared" ca="1" si="329"/>
        <v>-6.60011398280324+3.52783442235288i</v>
      </c>
      <c r="Q248" s="181" t="str">
        <f t="shared" ca="1" si="330"/>
        <v>4.1577712337975-6.22254438834619i</v>
      </c>
      <c r="R248" s="181" t="str">
        <f t="shared" ca="1" si="331"/>
        <v>-0.733539743960584+7.44775400651518i</v>
      </c>
      <c r="S248" s="181" t="str">
        <f t="shared" ca="1" si="332"/>
        <v>-2.86392263691053-6.91412087161659i</v>
      </c>
      <c r="T248" s="181" t="str">
        <f t="shared" ca="1" si="333"/>
        <v>5.78504828984061+4.74766643539171i</v>
      </c>
      <c r="U248" s="181" t="str">
        <f t="shared" ca="1" si="334"/>
        <v>-7.33999156727449-1.46001509919321i</v>
      </c>
      <c r="V248" s="181" t="str">
        <f t="shared" ca="1" si="335"/>
        <v>7.16154099679334-2.17242971089538i</v>
      </c>
      <c r="W248" s="181" t="str">
        <f t="shared" ca="1" si="336"/>
        <v>-5.29183901387463+5.29183901387477i</v>
      </c>
      <c r="X248" s="181" t="str">
        <f t="shared" ca="1" si="337"/>
        <v>2.1724297108952-7.16154099679339i</v>
      </c>
      <c r="Y248" s="181" t="str">
        <f t="shared" ca="1" si="338"/>
        <v>1.46001509919342+7.33999156727444i</v>
      </c>
      <c r="Z248" s="181" t="str">
        <f t="shared" ca="1" si="339"/>
        <v>-4.74766643539185-5.78504828984049i</v>
      </c>
      <c r="AA248" s="181" t="str">
        <f t="shared" ca="1" si="340"/>
        <v>6.91412087161667+2.86392263691034i</v>
      </c>
      <c r="AB248" s="181" t="str">
        <f t="shared" ca="1" si="341"/>
        <v>-7.44775400651516+0.733539743960765i</v>
      </c>
      <c r="AC248" s="181" t="str">
        <f t="shared" ca="1" si="342"/>
        <v>6.22254438834608-4.15777123379768i</v>
      </c>
      <c r="AD248" s="181" t="str">
        <f t="shared" ca="1" si="343"/>
        <v>-3.52783442235272+6.60011398280333i</v>
      </c>
      <c r="AE248" s="181" t="str">
        <f t="shared" ca="1" si="344"/>
        <v>-2.09040751410543E-13-7.48379050331666i</v>
      </c>
      <c r="AF248" s="181" t="str">
        <f t="shared" ca="1" si="345"/>
        <v>3.52783442235304+6.60011398280315i</v>
      </c>
      <c r="AG248" s="181" t="str">
        <f t="shared" ca="1" si="346"/>
        <v>-6.22254438834628-4.15777123379737i</v>
      </c>
      <c r="AH248" s="181" t="str">
        <f t="shared" ca="1" si="347"/>
        <v>7.4477540065152+0.733539743960349i</v>
      </c>
      <c r="AI248" s="181" t="str">
        <f t="shared" ca="1" si="348"/>
        <v>-6.9141208716165+2.86392263691073i</v>
      </c>
      <c r="AJ248" s="181" t="str">
        <f t="shared" ca="1" si="349"/>
        <v>4.74766643539157-5.78504828984072i</v>
      </c>
      <c r="AK248" s="181" t="str">
        <f t="shared" ca="1" si="350"/>
        <v>-1.46001509919306+7.33999156727452i</v>
      </c>
      <c r="AL248" s="181" t="str">
        <f t="shared" ca="1" si="351"/>
        <v>-2.1724297108955-7.1615409967933i</v>
      </c>
      <c r="AM248" s="181" t="str">
        <f t="shared" ca="1" si="352"/>
        <v>5.29183901387492+5.29183901387448i</v>
      </c>
      <c r="AN248" s="181" t="str">
        <f t="shared" ca="1" si="353"/>
        <v>-7.16154099679345-2.172429710895i</v>
      </c>
      <c r="AO248" s="181" t="str">
        <f t="shared" ca="1" si="354"/>
        <v>7.33999156727441-1.46001509919357i</v>
      </c>
      <c r="AP248" s="181" t="str">
        <f t="shared" ca="1" si="355"/>
        <v>-5.78504828984039+4.74766643539197i</v>
      </c>
      <c r="AQ248" s="181" t="str">
        <f t="shared" ca="1" si="356"/>
        <v>2.86392263690739-6.91412087161789i</v>
      </c>
      <c r="AR248" s="181" t="str">
        <f t="shared" ca="1" si="357"/>
        <v>2.86392263690739-6.91412087161789i</v>
      </c>
      <c r="AS248" s="181" t="str">
        <f t="shared" ca="1" si="358"/>
        <v>-4.15777123379781-6.22254438834599i</v>
      </c>
      <c r="AT248" s="181" t="str">
        <f t="shared" ca="1" si="359"/>
        <v>6.6001139828027+3.52783442235389i</v>
      </c>
      <c r="AU248" s="181" t="str">
        <f t="shared" ca="1" si="360"/>
        <v>-7.48379050331666-2.66609922446652E-12i</v>
      </c>
      <c r="AV248" s="181" t="str">
        <f t="shared" ca="1" si="361"/>
        <v>6.60011398280165-3.52783442235585i</v>
      </c>
      <c r="AW248" s="181" t="str">
        <f t="shared" ca="1" si="362"/>
        <v>-4.15777123379596+6.22254438834722i</v>
      </c>
      <c r="AX248" s="181" t="str">
        <f t="shared" ca="1" si="363"/>
        <v>0.733539743960247-7.44775400651522i</v>
      </c>
      <c r="AY248" s="181" t="str">
        <f t="shared" ca="1" si="364"/>
        <v>2.86392263690945+6.91412087161704i</v>
      </c>
      <c r="AZ248" s="181" t="str">
        <f t="shared" ca="1" si="365"/>
        <v>-5.78504828983896-4.74766643539371i</v>
      </c>
      <c r="BA248" s="181" t="str">
        <f t="shared" ca="1" si="366"/>
        <v>7.33999156727515+1.46001509918983i</v>
      </c>
      <c r="BB248" s="181" t="str">
        <f t="shared" ca="1" si="367"/>
        <v>-7.16154099679281+2.17242971089713i</v>
      </c>
      <c r="BC248" s="181" t="str">
        <f t="shared" ca="1" si="368"/>
        <v>5.29183901387433-5.29183901387507i</v>
      </c>
      <c r="BD248" s="181" t="str">
        <f t="shared" ca="1" si="369"/>
        <v>-2.17242971089633+7.16154099679305i</v>
      </c>
      <c r="BE248" s="181" t="str">
        <f t="shared" ca="1" si="370"/>
        <v>-1.46001509919086-7.33999156727495i</v>
      </c>
      <c r="BF248" s="181" t="str">
        <f t="shared" ca="1" si="371"/>
        <v>4.74766643539452+5.7850482898383i</v>
      </c>
      <c r="BG248" s="181" t="str">
        <f t="shared" ca="1" si="372"/>
        <v>-6.91412087161736-2.86392263690867i</v>
      </c>
      <c r="BH248" s="181" t="str">
        <f t="shared" ca="1" si="373"/>
        <v>7.44775400651512-0.733539743961181i</v>
      </c>
      <c r="BI248" s="181" t="str">
        <f t="shared" ca="1" si="374"/>
        <v>-6.22254438834676+4.15777123379666i</v>
      </c>
      <c r="BJ248" s="181" t="str">
        <f t="shared" ca="1" si="375"/>
        <v>3.52783442235502-6.60011398280209i</v>
      </c>
      <c r="BK248" s="181" t="str">
        <f t="shared" ca="1" si="376"/>
        <v>3.60495192195759E-12+7.48379050331666i</v>
      </c>
      <c r="BL248" s="181" t="str">
        <f t="shared" ca="1" si="377"/>
        <v>-3.52783442235463-6.6001139828023i</v>
      </c>
      <c r="BM248" s="181" t="str">
        <f t="shared" ca="1" si="378"/>
        <v>6.22254438834651+4.15777123379703i</v>
      </c>
      <c r="BN248" s="181" t="str">
        <f t="shared" ca="1" si="379"/>
        <v>-7.4477540065151-0.733539743961414i</v>
      </c>
      <c r="BO248" s="181" t="str">
        <f t="shared" ca="1" si="380"/>
        <v>6.91412087161753-2.86392263690826i</v>
      </c>
      <c r="BP248" s="181" t="str">
        <f t="shared" ca="1" si="381"/>
        <v>-4.74766643538894+5.78504828984287i</v>
      </c>
      <c r="BQ248" s="181" t="str">
        <f t="shared" ca="1" si="382"/>
        <v>1.4600150991913-7.33999156727486i</v>
      </c>
      <c r="BR248" s="181" t="str">
        <f t="shared" ca="1" si="383"/>
        <v>2.1724297108959+7.16154099679318i</v>
      </c>
      <c r="BS248" s="181" t="str">
        <f t="shared" ca="1" si="384"/>
        <v>-5.29183901387416-5.29183901387523i</v>
      </c>
      <c r="BT248" s="181" t="str">
        <f t="shared" ca="1" si="385"/>
        <v>7.16154099679268+2.17242971089755i</v>
      </c>
      <c r="BU248" s="181" t="str">
        <f t="shared" ca="1" si="386"/>
        <v>-7.33999156727375+1.4600150991969i</v>
      </c>
      <c r="BV248" s="181" t="str">
        <f t="shared" ca="1" si="387"/>
        <v>5.78504828983911-4.74766643539353i</v>
      </c>
      <c r="BW248" s="181" t="str">
        <f t="shared" ca="1" si="388"/>
        <v>-2.86392263690986+6.91412087161686i</v>
      </c>
      <c r="BX248" s="181" t="str">
        <f t="shared" ca="1" si="389"/>
        <v>-0.733539743959908-7.44775400651525i</v>
      </c>
      <c r="BY248" s="181" t="str">
        <f t="shared" ca="1" si="390"/>
        <v>4.15777123379559+6.22254438834747i</v>
      </c>
      <c r="BZ248" s="181" t="str">
        <f t="shared" ca="1" si="391"/>
        <v>-6.600113982805-3.52783442234958i</v>
      </c>
      <c r="CA248" s="181" t="str">
        <f t="shared" ca="1" si="392"/>
        <v>7.48379050331666-2.32507783950516E-12i</v>
      </c>
      <c r="CB248" s="181" t="str">
        <f t="shared" ca="1" si="393"/>
        <v>-6.60011398280291+3.5278344223535i</v>
      </c>
      <c r="CC248" s="181" t="str">
        <f t="shared" ca="1" si="394"/>
        <v>4.15777123379809-6.2225443883458i</v>
      </c>
      <c r="CD248" s="181" t="str">
        <f t="shared" ca="1" si="395"/>
        <v>-0.7335397439629+7.44775400651495i</v>
      </c>
      <c r="CE248" s="181" t="str">
        <f t="shared" ca="1" si="396"/>
        <v>-2.86392263691396-6.91412087161517i</v>
      </c>
      <c r="CF248" s="181" t="str">
        <f t="shared" ca="1" si="397"/>
        <v>5.78504828984206+4.74766643538993i</v>
      </c>
      <c r="CG248" s="181" t="str">
        <f t="shared" ca="1" si="398"/>
        <v>-7.33999156727461-1.46001509919255i</v>
      </c>
      <c r="CH248" s="181" t="str">
        <f t="shared" ca="1" si="399"/>
        <v>7.16154099679361-2.17242971089447i</v>
      </c>
      <c r="CI248" s="181" t="str">
        <f t="shared" ca="1" si="400"/>
        <v>-5.29183901387629+5.29183901387311i</v>
      </c>
      <c r="CJ248" s="181" t="str">
        <f t="shared" ca="1" si="401"/>
        <v>2.17242971089878-7.1615409967923i</v>
      </c>
      <c r="CK248" s="181" t="str">
        <f t="shared" ca="1" si="402"/>
        <v>1.46001509919544+7.33999156727404i</v>
      </c>
      <c r="CL248" s="181" t="str">
        <f t="shared" ca="1" si="403"/>
        <v>-4.74766643539237-5.78504828984006i</v>
      </c>
      <c r="CM248" s="181" t="str">
        <f t="shared" ca="1" si="404"/>
        <v>6.91412087161638+2.86392263691104i</v>
      </c>
      <c r="CN248" s="181" t="str">
        <f t="shared" ca="1" si="405"/>
        <v>-7.44775400651537+0.733539743958634i</v>
      </c>
      <c r="CO248" s="181" t="str">
        <f t="shared" ca="1" si="406"/>
        <v>6.22254438834806-4.1577712337947i</v>
      </c>
      <c r="CP248" s="181" t="str">
        <f t="shared" ca="1" si="407"/>
        <v>-3.52783442235071+6.6001139828044i</v>
      </c>
      <c r="CQ248" s="181" t="str">
        <f t="shared" ca="1" si="408"/>
        <v>-1.04520375705271E-12-7.48379050331666i</v>
      </c>
      <c r="CR248" s="181" t="str">
        <f t="shared" ca="1" si="409"/>
        <v>3.52783442235255+6.60011398280341i</v>
      </c>
      <c r="CS248" s="181" t="str">
        <f t="shared" ca="1" si="410"/>
        <v>-6.22254438834497-4.15777123379933i</v>
      </c>
      <c r="CT248" s="181" t="str">
        <f t="shared" ca="1" si="411"/>
        <v>7.44775400651558+0.733539743956554i</v>
      </c>
      <c r="CU248" s="181" t="str">
        <f t="shared" ca="1" si="412"/>
        <v>-6.91412087161558+2.86392263691297i</v>
      </c>
      <c r="CV248" s="181" t="str">
        <f t="shared" ca="1" si="413"/>
        <v>4.74766643539109-5.78504828984112i</v>
      </c>
      <c r="CW248" s="181" t="str">
        <f t="shared" ca="1" si="414"/>
        <v>-1.46001509919381+7.33999156727437i</v>
      </c>
      <c r="CX248" s="181" t="str">
        <f t="shared" ca="1" si="415"/>
        <v>-2.17242971089345-7.16154099679392i</v>
      </c>
      <c r="CY248" s="181" t="str">
        <f t="shared" ca="1" si="416"/>
        <v>5.29183901387235+5.29183901387704i</v>
      </c>
      <c r="CZ248" s="181" t="str">
        <f t="shared" ca="1" si="417"/>
        <v>-7.1615409967941-2.17242971089288i</v>
      </c>
      <c r="DA248" s="181" t="str">
        <f t="shared" ca="1" si="418"/>
        <v>7.33999156727425-1.46001509919439i</v>
      </c>
      <c r="DB248" s="181" t="str">
        <f t="shared" ca="1" si="419"/>
        <v>-5.78504828984073+4.74766643539155i</v>
      </c>
      <c r="DC248" s="181" t="str">
        <f t="shared" ca="1" si="420"/>
        <v>2.86392263691242-6.91412087161581i</v>
      </c>
      <c r="DD248" s="181" t="str">
        <f t="shared" ca="1" si="421"/>
        <v>0.733539743957148+7.44775400651552i</v>
      </c>
      <c r="DE248" s="181" t="str">
        <f t="shared" ca="1" si="422"/>
        <v>-4.15777123379983-6.22254438834464i</v>
      </c>
      <c r="DF248" s="181" t="str">
        <f t="shared" ca="1" si="423"/>
        <v>6.60011398280369+3.52783442235203i</v>
      </c>
      <c r="DG248" s="181" t="str">
        <f t="shared" ca="1" si="424"/>
        <v>-7.48379050331666-4.4737244452301E-13i</v>
      </c>
      <c r="DH248" s="181" t="str">
        <f t="shared" ca="1" si="425"/>
        <v>6.60011398280411-3.52783442235124i</v>
      </c>
      <c r="DI248" s="181" t="str">
        <f t="shared" ca="1" si="426"/>
        <v>-4.15777123380022+6.22254438834438i</v>
      </c>
      <c r="DJ248" s="181" t="str">
        <f t="shared" ca="1" si="427"/>
        <v>0.733539743958039-7.44775400651543i</v>
      </c>
      <c r="DK248" s="181" t="str">
        <f t="shared" ca="1" si="428"/>
        <v>2.86392263691159+6.91412087161615i</v>
      </c>
      <c r="DL248" s="181" t="str">
        <f t="shared" ca="1" si="429"/>
        <v>-5.78504828984043-4.74766643539191i</v>
      </c>
      <c r="DM248" s="181" t="str">
        <f t="shared" ca="1" si="430"/>
        <v>7.33999156727416+1.46001509919485i</v>
      </c>
      <c r="DN248" s="181" t="str">
        <f t="shared" ca="1" si="431"/>
        <v>-7.16154099679436+2.17242971089202i</v>
      </c>
      <c r="DO248" s="181" t="str">
        <f t="shared" ca="1" si="432"/>
        <v>5.29183901387268-5.29183901387672i</v>
      </c>
      <c r="DP248" s="181" t="str">
        <f t="shared" ca="1" si="433"/>
        <v>-2.17242971089431+7.16154099679367i</v>
      </c>
      <c r="DQ248" s="181" t="str">
        <f t="shared" ca="1" si="434"/>
        <v>-1.46001509919293-7.33999156727454i</v>
      </c>
      <c r="DR248" s="181" t="str">
        <f t="shared" ca="1" si="435"/>
        <v>4.74766643539039+5.78504828984168i</v>
      </c>
      <c r="DS248" s="181" t="str">
        <f t="shared" ca="1" si="436"/>
        <v>-6.9141208716154-2.8639226369134i</v>
      </c>
      <c r="DT248" s="181" t="str">
        <f t="shared" ca="1" si="437"/>
        <v>7.44775400651492-0.733539743963284i</v>
      </c>
      <c r="DU248" s="181" t="str">
        <f t="shared" ca="1" si="438"/>
        <v>-6.22254438834546+4.15777123379859i</v>
      </c>
      <c r="DV248" s="181" t="str">
        <f t="shared" ca="1" si="439"/>
        <v>3.52783442235297-6.60011398280319i</v>
      </c>
      <c r="DW248" s="181" t="str">
        <f t="shared" ca="1" si="440"/>
        <v>-1.51454440785217E-12+7.48379050331666i</v>
      </c>
      <c r="DX248" s="181" t="str">
        <f t="shared" ca="1" si="441"/>
        <v>-3.52783442234993-6.60011398280482i</v>
      </c>
      <c r="DY248" s="181" t="str">
        <f t="shared" ca="1" si="442"/>
        <v>6.2225443883478+4.15777123379509i</v>
      </c>
      <c r="DZ248" s="181" t="str">
        <f t="shared" ca="1" si="443"/>
        <v>-7.44775400651533-0.733539743959101i</v>
      </c>
      <c r="EA248" s="181" t="str">
        <f t="shared" ca="1" si="444"/>
        <v>6.91412087161672-2.86392263691022i</v>
      </c>
      <c r="EB248" s="181" t="str">
        <f t="shared" ca="1" si="445"/>
        <v>-4.74766643539307+5.78504828983949i</v>
      </c>
      <c r="EC248" s="181" t="str">
        <f t="shared" ca="1" si="446"/>
        <v>1.46001509919632-7.33999156727387i</v>
      </c>
      <c r="ED248" s="181" t="str">
        <f t="shared" ca="1" si="447"/>
        <v>2.17242971089792+7.16154099679257i</v>
      </c>
      <c r="EE248" s="181" t="str">
        <f t="shared" ca="1" si="448"/>
        <v>-5.29183901387566-5.29183901387375i</v>
      </c>
      <c r="EF248" s="181" t="str">
        <f t="shared" ca="1" si="449"/>
        <v>7.16154099679335+2.17242971089533i</v>
      </c>
      <c r="EG248" s="181" t="str">
        <f t="shared" ca="1" si="450"/>
        <v>-7.33999156727475+1.46001509919188i</v>
      </c>
      <c r="EH248" s="181" t="str">
        <f t="shared" ca="1" si="451"/>
        <v>5.78504828984263-4.74766643538924i</v>
      </c>
      <c r="EI248" s="181" t="str">
        <f t="shared" ca="1" si="452"/>
        <v>-2.86392263690771+6.91412087161775i</v>
      </c>
      <c r="EJ248" s="181" t="str">
        <f t="shared" ca="1" si="453"/>
        <v>-0.733539743962221-7.44775400651502i</v>
      </c>
      <c r="EK248" s="181" t="str">
        <f t="shared" ca="1" si="454"/>
        <v>4.15777123379734+6.22254438834629i</v>
      </c>
      <c r="EL248" s="181" t="str">
        <f t="shared" ca="1" si="455"/>
        <v>-6.60011398280249-3.52783442235428i</v>
      </c>
      <c r="EM248" s="181" t="str">
        <f t="shared" ca="1" si="456"/>
        <v>7.48379050331666+3.00712060942789E-12i</v>
      </c>
      <c r="EN248" s="181"/>
      <c r="EO248" s="181"/>
      <c r="EP248" s="181"/>
    </row>
    <row r="249" spans="1:146">
      <c r="A249" s="207">
        <f t="shared" si="323"/>
        <v>2.9101562500000022E-3</v>
      </c>
      <c r="B249" s="206">
        <v>149</v>
      </c>
      <c r="C249" s="205">
        <f t="shared" si="324"/>
        <v>29800</v>
      </c>
      <c r="N249" s="204">
        <f t="shared" ca="1" si="327"/>
        <v>22.483496818229604</v>
      </c>
      <c r="O249" s="181">
        <f t="shared" ca="1" si="328"/>
        <v>7.4834968182296038</v>
      </c>
      <c r="P249" s="181" t="str">
        <f t="shared" ca="1" si="329"/>
        <v>-6.51129322954501+3.68860205326272i</v>
      </c>
      <c r="Q249" s="181" t="str">
        <f t="shared" ca="1" si="330"/>
        <v>3.84728625041307-6.41880932384154i</v>
      </c>
      <c r="R249" s="181" t="str">
        <f t="shared" ca="1" si="331"/>
        <v>-0.183654205566708+7.48124292890094i</v>
      </c>
      <c r="S249" s="181" t="str">
        <f t="shared" ca="1" si="332"/>
        <v>-3.52769598016133-6.59985497567986i</v>
      </c>
      <c r="T249" s="181" t="str">
        <f t="shared" ca="1" si="333"/>
        <v>6.32245896741595+4.00365298618577i</v>
      </c>
      <c r="U249" s="181" t="str">
        <f t="shared" ca="1" si="334"/>
        <v>-7.47448261857359-0.367197784707257i</v>
      </c>
      <c r="V249" s="181" t="str">
        <f t="shared" ca="1" si="335"/>
        <v>6.68444121596193-3.36466495491036i</v>
      </c>
      <c r="W249" s="181" t="str">
        <f t="shared" ca="1" si="336"/>
        <v>-4.15760807110559+6.22230019812049i</v>
      </c>
      <c r="X249" s="181" t="str">
        <f t="shared" ca="1" si="337"/>
        <v>0.55052017763272-7.46321995940572i</v>
      </c>
      <c r="Y249" s="181" t="str">
        <f t="shared" ca="1" si="338"/>
        <v>3.19960718130348+6.76500099880287i</v>
      </c>
      <c r="Z249" s="181" t="str">
        <f t="shared" ca="1" si="339"/>
        <v>-6.11839334785248-4.30905876838633i</v>
      </c>
      <c r="AA249" s="181" t="str">
        <f t="shared" ca="1" si="340"/>
        <v>7.44746173560206+0.733510957788427i</v>
      </c>
      <c r="AB249" s="181" t="str">
        <f t="shared" ca="1" si="341"/>
        <v>-6.84148579800181+3.03262208397159i</v>
      </c>
      <c r="AC249" s="181" t="str">
        <f t="shared" ca="1" si="342"/>
        <v>4.45791384979048-6.01080100621363i</v>
      </c>
      <c r="AD249" s="181" t="str">
        <f t="shared" ca="1" si="343"/>
        <v>-0.916059898370902+7.42721743932741i</v>
      </c>
      <c r="AE249" s="181" t="str">
        <f t="shared" ca="1" si="344"/>
        <v>-2.86381024849332-6.91384954197567i</v>
      </c>
      <c r="AF249" s="181" t="str">
        <f t="shared" ca="1" si="345"/>
        <v>5.89958798280654+4.60408365058426i</v>
      </c>
      <c r="AG249" s="181" t="str">
        <f t="shared" ca="1" si="346"/>
        <v>-7.40249926498886-1.09805703872434i</v>
      </c>
      <c r="AH249" s="181" t="str">
        <f t="shared" ca="1" si="347"/>
        <v>6.9820486415109-2.69327336080622i</v>
      </c>
      <c r="AI249" s="181" t="str">
        <f t="shared" ca="1" si="348"/>
        <v>-4.7474801235447+5.78482126819841i</v>
      </c>
      <c r="AJ249" s="181" t="str">
        <f t="shared" ca="1" si="349"/>
        <v>1.27939275057654-7.37332210189035i</v>
      </c>
      <c r="AK249" s="181" t="str">
        <f t="shared" ca="1" si="350"/>
        <v>2.52111414595443+7.04604201602013i</v>
      </c>
      <c r="AL249" s="181" t="str">
        <f t="shared" ca="1" si="351"/>
        <v>-5.66656999356667-4.88801689199847i</v>
      </c>
      <c r="AM249" s="181" t="str">
        <f t="shared" ca="1" si="352"/>
        <v>7.33970352526393+1.45995780407547i</v>
      </c>
      <c r="AN249" s="181" t="str">
        <f t="shared" ca="1" si="353"/>
        <v>-7.10579111828739+2.34743630621166i</v>
      </c>
      <c r="AO249" s="181" t="str">
        <f t="shared" ca="1" si="354"/>
        <v>5.02560930185115-5.54490538905758i</v>
      </c>
      <c r="AP249" s="181" t="str">
        <f t="shared" ca="1" si="355"/>
        <v>-1.63964343358446+7.3016637856831i</v>
      </c>
      <c r="AQ249" s="181" t="str">
        <f t="shared" ca="1" si="356"/>
        <v>-2.17234445861229-7.16125995768825i</v>
      </c>
      <c r="AR249" s="181" t="str">
        <f t="shared" ca="1" si="357"/>
        <v>-2.17234445861229-7.16125995768825i</v>
      </c>
      <c r="AS249" s="181" t="str">
        <f t="shared" ca="1" si="358"/>
        <v>-7.25922579686453-1.81834140319938i</v>
      </c>
      <c r="AT249" s="181" t="str">
        <f t="shared" ca="1" si="359"/>
        <v>7.21241512186688-1.99594407194154i</v>
      </c>
      <c r="AU249" s="181" t="str">
        <f t="shared" ca="1" si="360"/>
        <v>-5.29163134715707+5.29163134715914i</v>
      </c>
      <c r="AV249" s="181" t="str">
        <f t="shared" ca="1" si="361"/>
        <v>1.9959440719459-7.21241512186568i</v>
      </c>
      <c r="AW249" s="181" t="str">
        <f t="shared" ca="1" si="362"/>
        <v>1.81834140320232+7.2592257968638i</v>
      </c>
      <c r="AX249" s="181" t="str">
        <f t="shared" ca="1" si="363"/>
        <v>-5.16017447258068-5.41990074087887i</v>
      </c>
      <c r="AY249" s="181" t="str">
        <f t="shared" ca="1" si="364"/>
        <v>7.16125995768693+2.17234445861662i</v>
      </c>
      <c r="AZ249" s="181" t="str">
        <f t="shared" ca="1" si="365"/>
        <v>-7.30166378568257+1.63964343358679i</v>
      </c>
      <c r="BA249" s="181" t="str">
        <f t="shared" ca="1" si="366"/>
        <v>5.54490538905747-5.02560930185127i</v>
      </c>
      <c r="BB249" s="181" t="str">
        <f t="shared" ca="1" si="367"/>
        <v>-2.34743630621444+7.10579111828647i</v>
      </c>
      <c r="BC249" s="181" t="str">
        <f t="shared" ca="1" si="368"/>
        <v>-1.45995780407698-7.33970352526363i</v>
      </c>
      <c r="BD249" s="181" t="str">
        <f t="shared" ca="1" si="369"/>
        <v>4.88801689199795+5.66656999356713i</v>
      </c>
      <c r="BE249" s="181" t="str">
        <f t="shared" ca="1" si="370"/>
        <v>-7.04604201601889-2.52111414595789i</v>
      </c>
      <c r="BF249" s="181" t="str">
        <f t="shared" ca="1" si="371"/>
        <v>7.37332210189022-1.27939275057732i</v>
      </c>
      <c r="BG249" s="181" t="str">
        <f t="shared" ca="1" si="372"/>
        <v>-5.78482126819932+4.74748012354359i</v>
      </c>
      <c r="BH249" s="181" t="str">
        <f t="shared" ca="1" si="373"/>
        <v>2.69327336080339-6.98204864151199i</v>
      </c>
      <c r="BI249" s="181" t="str">
        <f t="shared" ca="1" si="374"/>
        <v>1.09805703872428+7.40249926498887i</v>
      </c>
      <c r="BJ249" s="181" t="str">
        <f t="shared" ca="1" si="375"/>
        <v>-4.60408365058249-5.89958798280791i</v>
      </c>
      <c r="BK249" s="181" t="str">
        <f t="shared" ca="1" si="376"/>
        <v>6.91384954197651+2.86381024849131i</v>
      </c>
      <c r="BL249" s="181" t="str">
        <f t="shared" ca="1" si="377"/>
        <v>-7.42721743932751+0.916059898370109i</v>
      </c>
      <c r="BM249" s="181" t="str">
        <f t="shared" ca="1" si="378"/>
        <v>6.01080100621544-4.45791384978804i</v>
      </c>
      <c r="BN249" s="181" t="str">
        <f t="shared" ca="1" si="379"/>
        <v>-3.03262208397009+6.84148579800247i</v>
      </c>
      <c r="BO249" s="181" t="str">
        <f t="shared" ca="1" si="380"/>
        <v>-0.733510957787049-7.4474617356022i</v>
      </c>
      <c r="BP249" s="181" t="str">
        <f t="shared" ca="1" si="381"/>
        <v>4.30905876838884+6.11839334785071i</v>
      </c>
      <c r="BQ249" s="181" t="str">
        <f t="shared" ca="1" si="382"/>
        <v>-6.76500099880324-3.19960718130271i</v>
      </c>
      <c r="BR249" s="181" t="str">
        <f t="shared" ca="1" si="383"/>
        <v>7.46321995940587-0.550520177630545i</v>
      </c>
      <c r="BS249" s="181" t="str">
        <f t="shared" ca="1" si="384"/>
        <v>-6.22230019811922+4.15760807110749i</v>
      </c>
      <c r="BT249" s="181" t="str">
        <f t="shared" ca="1" si="385"/>
        <v>3.36466495491032-6.68444121596196i</v>
      </c>
      <c r="BU249" s="181" t="str">
        <f t="shared" ca="1" si="386"/>
        <v>0.367197784704308+7.47448261857373i</v>
      </c>
      <c r="BV249" s="181" t="str">
        <f t="shared" ca="1" si="387"/>
        <v>-4.00365298618705-6.32245896741514i</v>
      </c>
      <c r="BW249" s="181" t="str">
        <f t="shared" ca="1" si="388"/>
        <v>6.59985497567951+3.52769598016199i</v>
      </c>
      <c r="BX249" s="181" t="str">
        <f t="shared" ca="1" si="389"/>
        <v>-7.48124292890103+0.183654205562973i</v>
      </c>
      <c r="BY249" s="181" t="str">
        <f t="shared" ca="1" si="390"/>
        <v>6.41880932384103-3.84728625041394i</v>
      </c>
      <c r="BZ249" s="181" t="str">
        <f t="shared" ca="1" si="391"/>
        <v>-3.68860205326425+6.51129322954414i</v>
      </c>
      <c r="CA249" s="181" t="str">
        <f t="shared" ca="1" si="392"/>
        <v>-2.92272959886543E-12-7.4834968182296i</v>
      </c>
      <c r="CB249" s="181" t="str">
        <f t="shared" ca="1" si="393"/>
        <v>3.68860205326285+6.51129322954493i</v>
      </c>
      <c r="CC249" s="181" t="str">
        <f t="shared" ca="1" si="394"/>
        <v>-6.4188093238402-3.84728625041531i</v>
      </c>
      <c r="CD249" s="181" t="str">
        <f t="shared" ca="1" si="395"/>
        <v>7.481242928901+0.183654205564359i</v>
      </c>
      <c r="CE249" s="181" t="str">
        <f t="shared" ca="1" si="396"/>
        <v>-6.59985497568016+3.52769598016077i</v>
      </c>
      <c r="CF249" s="181" t="str">
        <f t="shared" ca="1" si="397"/>
        <v>4.00365298618822-6.3224589674144i</v>
      </c>
      <c r="CG249" s="181" t="str">
        <f t="shared" ca="1" si="398"/>
        <v>-0.367197784705692+7.47448261857366i</v>
      </c>
      <c r="CH249" s="181" t="str">
        <f t="shared" ca="1" si="399"/>
        <v>-3.36466495490908-6.68444121596258i</v>
      </c>
      <c r="CI249" s="181" t="str">
        <f t="shared" ca="1" si="400"/>
        <v>6.22230019812258+4.15760807110245i</v>
      </c>
      <c r="CJ249" s="181" t="str">
        <f t="shared" ca="1" si="401"/>
        <v>-7.46321995940579-0.550520177631715i</v>
      </c>
      <c r="CK249" s="181" t="str">
        <f t="shared" ca="1" si="402"/>
        <v>6.76500099880383-3.19960718130146i</v>
      </c>
      <c r="CL249" s="181" t="str">
        <f t="shared" ca="1" si="403"/>
        <v>-4.30905876838389+6.1183933478542i</v>
      </c>
      <c r="CM249" s="181" t="str">
        <f t="shared" ca="1" si="404"/>
        <v>0.733510957788217-7.44746173560208i</v>
      </c>
      <c r="CN249" s="181" t="str">
        <f t="shared" ca="1" si="405"/>
        <v>3.03262208396882+6.84148579800303i</v>
      </c>
      <c r="CO249" s="181" t="str">
        <f t="shared" ca="1" si="406"/>
        <v>-6.01080100621449-4.45791384978933i</v>
      </c>
      <c r="CP249" s="181" t="str">
        <f t="shared" ca="1" si="407"/>
        <v>7.42721743932735+0.916059898371486i</v>
      </c>
      <c r="CQ249" s="181" t="str">
        <f t="shared" ca="1" si="408"/>
        <v>-6.91384954197419+2.8638102484969i</v>
      </c>
      <c r="CR249" s="181" t="str">
        <f t="shared" ca="1" si="409"/>
        <v>4.60408365058376-5.89958798280693i</v>
      </c>
      <c r="CS249" s="181" t="str">
        <f t="shared" ca="1" si="410"/>
        <v>-1.09805703872565+7.40249926498866i</v>
      </c>
      <c r="CT249" s="181" t="str">
        <f t="shared" ca="1" si="411"/>
        <v>-2.69327336080904-6.98204864150981i</v>
      </c>
      <c r="CU249" s="181" t="str">
        <f t="shared" ca="1" si="412"/>
        <v>5.7848212681983+4.74748012354482i</v>
      </c>
      <c r="CV249" s="181" t="str">
        <f t="shared" ca="1" si="413"/>
        <v>-7.37332210188998-1.27939275057869i</v>
      </c>
      <c r="CW249" s="181" t="str">
        <f t="shared" ca="1" si="414"/>
        <v>7.04604201601936-2.52111414595659i</v>
      </c>
      <c r="CX249" s="181" t="str">
        <f t="shared" ca="1" si="415"/>
        <v>-4.88801689199916+5.66656999356608i</v>
      </c>
      <c r="CY249" s="181" t="str">
        <f t="shared" ca="1" si="416"/>
        <v>1.45995780407834-7.33970352526336i</v>
      </c>
      <c r="CZ249" s="181" t="str">
        <f t="shared" ca="1" si="417"/>
        <v>2.34743630621313+7.1057911182869i</v>
      </c>
      <c r="DA249" s="181" t="str">
        <f t="shared" ca="1" si="418"/>
        <v>-5.54490538905669-5.02560930185213i</v>
      </c>
      <c r="DB249" s="181" t="str">
        <f t="shared" ca="1" si="419"/>
        <v>7.30166378568394+1.63964343358068i</v>
      </c>
      <c r="DC249" s="181" t="str">
        <f t="shared" ca="1" si="420"/>
        <v>-7.1612599576874+2.17234445861508i</v>
      </c>
      <c r="DD249" s="181" t="str">
        <f t="shared" ca="1" si="421"/>
        <v>5.16017447258161-5.41990074087798i</v>
      </c>
      <c r="DE249" s="181" t="str">
        <f t="shared" ca="1" si="422"/>
        <v>-1.81834140319634+7.2592257968653i</v>
      </c>
      <c r="DF249" s="181" t="str">
        <f t="shared" ca="1" si="423"/>
        <v>-1.99594407194436-7.2124151218661i</v>
      </c>
      <c r="DG249" s="181" t="str">
        <f t="shared" ca="1" si="424"/>
        <v>5.29163134715609+5.29163134716012i</v>
      </c>
      <c r="DH249" s="181" t="str">
        <f t="shared" ca="1" si="425"/>
        <v>-7.21241512186651-1.99594407194288i</v>
      </c>
      <c r="DI249" s="181" t="str">
        <f t="shared" ca="1" si="426"/>
        <v>7.25922579686492-1.81834140319783i</v>
      </c>
      <c r="DJ249" s="181" t="str">
        <f t="shared" ca="1" si="427"/>
        <v>-5.41990074087693+5.16017447258272i</v>
      </c>
      <c r="DK249" s="181" t="str">
        <f t="shared" ca="1" si="428"/>
        <v>2.17234445861362-7.16125995768785i</v>
      </c>
      <c r="DL249" s="181" t="str">
        <f t="shared" ca="1" si="429"/>
        <v>1.63964343358217+7.3016637856836i</v>
      </c>
      <c r="DM249" s="181" t="str">
        <f t="shared" ca="1" si="430"/>
        <v>-5.02560930185359-5.54490538905537i</v>
      </c>
      <c r="DN249" s="181" t="str">
        <f t="shared" ca="1" si="431"/>
        <v>7.10579111828739+2.34743630621167i</v>
      </c>
      <c r="DO249" s="181" t="str">
        <f t="shared" ca="1" si="432"/>
        <v>-7.33970352526447+1.45995780407276i</v>
      </c>
      <c r="DP249" s="181" t="str">
        <f t="shared" ca="1" si="433"/>
        <v>5.66656999356508-4.88801689200032i</v>
      </c>
      <c r="DQ249" s="181" t="str">
        <f t="shared" ca="1" si="434"/>
        <v>-2.52111414595514+7.04604201601988i</v>
      </c>
      <c r="DR249" s="181" t="str">
        <f t="shared" ca="1" si="435"/>
        <v>-1.27939275057308-7.37332210189096i</v>
      </c>
      <c r="DS249" s="181" t="str">
        <f t="shared" ca="1" si="436"/>
        <v>4.74748012354601+5.78482126819733i</v>
      </c>
      <c r="DT249" s="181" t="str">
        <f t="shared" ca="1" si="437"/>
        <v>-6.98204864151036-2.69327336080761i</v>
      </c>
      <c r="DU249" s="181" t="str">
        <f t="shared" ca="1" si="438"/>
        <v>7.40249926498843-1.09805703872717i</v>
      </c>
      <c r="DV249" s="181" t="str">
        <f t="shared" ca="1" si="439"/>
        <v>-5.89958798280598+4.60408365058497i</v>
      </c>
      <c r="DW249" s="181" t="str">
        <f t="shared" ca="1" si="440"/>
        <v>2.86381024849548-6.91384954197478i</v>
      </c>
      <c r="DX249" s="181" t="str">
        <f t="shared" ca="1" si="441"/>
        <v>0.916059898373013+7.42721743932715i</v>
      </c>
      <c r="DY249" s="181" t="str">
        <f t="shared" ca="1" si="442"/>
        <v>-4.45791384979056-6.01080100621357i</v>
      </c>
      <c r="DZ249" s="181" t="str">
        <f t="shared" ca="1" si="443"/>
        <v>6.84148579800055+3.03262208397441i</v>
      </c>
      <c r="EA249" s="181" t="str">
        <f t="shared" ca="1" si="444"/>
        <v>-7.44746173560193+0.733510957789746i</v>
      </c>
      <c r="EB249" s="181" t="str">
        <f t="shared" ca="1" si="445"/>
        <v>6.11839334785332-4.30905876838515i</v>
      </c>
      <c r="EC249" s="181" t="str">
        <f t="shared" ca="1" si="446"/>
        <v>-3.19960718130699+6.76500099880121i</v>
      </c>
      <c r="ED249" s="181" t="str">
        <f t="shared" ca="1" si="447"/>
        <v>-0.550520177633672-7.46321995940564i</v>
      </c>
      <c r="EE249" s="181" t="str">
        <f t="shared" ca="1" si="448"/>
        <v>4.15760807110373+6.22230019812173i</v>
      </c>
      <c r="EF249" s="181" t="str">
        <f t="shared" ca="1" si="449"/>
        <v>-6.68444121596327-3.3646649549077i</v>
      </c>
      <c r="EG249" s="181" t="str">
        <f t="shared" ca="1" si="450"/>
        <v>7.47448261857358-0.36719778470744i</v>
      </c>
      <c r="EH249" s="181" t="str">
        <f t="shared" ca="1" si="451"/>
        <v>-6.32245896741756+4.00365298618323i</v>
      </c>
      <c r="EI249" s="181" t="str">
        <f t="shared" ca="1" si="452"/>
        <v>3.52769598015942-6.59985497568089i</v>
      </c>
      <c r="EJ249" s="181" t="str">
        <f t="shared" ca="1" si="453"/>
        <v>0.183654205566108+7.48124292890095i</v>
      </c>
      <c r="EK249" s="181" t="str">
        <f t="shared" ca="1" si="454"/>
        <v>-3.84728625041006-6.41880932384335i</v>
      </c>
      <c r="EL249" s="181" t="str">
        <f t="shared" ca="1" si="455"/>
        <v>6.51129322954558+3.6886020532617i</v>
      </c>
      <c r="EM249" s="181" t="str">
        <f t="shared" ca="1" si="456"/>
        <v>-7.4834968182296-1.38612905336569E-12i</v>
      </c>
      <c r="EN249" s="181"/>
      <c r="EO249" s="181"/>
      <c r="EP249" s="181"/>
    </row>
    <row r="250" spans="1:146">
      <c r="A250" s="207">
        <f t="shared" si="323"/>
        <v>2.9296875000000022E-3</v>
      </c>
      <c r="B250" s="206">
        <v>150</v>
      </c>
      <c r="C250" s="205">
        <f t="shared" si="324"/>
        <v>30000</v>
      </c>
      <c r="N250" s="204">
        <f t="shared" ca="1" si="327"/>
        <v>22.48318225573265</v>
      </c>
      <c r="O250" s="181">
        <f t="shared" ca="1" si="328"/>
        <v>7.4831822557326486</v>
      </c>
      <c r="P250" s="181" t="str">
        <f t="shared" ca="1" si="329"/>
        <v>-6.41853951458826+3.84712453297019i</v>
      </c>
      <c r="Q250" s="181" t="str">
        <f t="shared" ca="1" si="330"/>
        <v>3.52754769642657-6.59957755632492i</v>
      </c>
      <c r="R250" s="181" t="str">
        <f t="shared" ca="1" si="331"/>
        <v>0.367182349856879+7.47416843498095i</v>
      </c>
      <c r="S250" s="181" t="str">
        <f t="shared" ca="1" si="332"/>
        <v>-4.15743330954581-6.22203864896313i</v>
      </c>
      <c r="T250" s="181" t="str">
        <f t="shared" ca="1" si="333"/>
        <v>6.76471663767367+3.19947268850556i</v>
      </c>
      <c r="U250" s="181" t="str">
        <f t="shared" ca="1" si="334"/>
        <v>-7.44714868780955+0.733480125271578i</v>
      </c>
      <c r="V250" s="181" t="str">
        <f t="shared" ca="1" si="335"/>
        <v>6.01054834724667-4.45772646513022i</v>
      </c>
      <c r="W250" s="181" t="str">
        <f t="shared" ca="1" si="336"/>
        <v>-2.86368987063739+6.913558924123i</v>
      </c>
      <c r="X250" s="181" t="str">
        <f t="shared" ca="1" si="337"/>
        <v>-1.09801088281998-7.40218810715594i</v>
      </c>
      <c r="Y250" s="181" t="str">
        <f t="shared" ca="1" si="338"/>
        <v>4.74728056720942+5.78457810809982i</v>
      </c>
      <c r="Z250" s="181" t="str">
        <f t="shared" ca="1" si="339"/>
        <v>-7.0457458415679-2.52100817304123i</v>
      </c>
      <c r="AA250" s="181" t="str">
        <f t="shared" ca="1" si="340"/>
        <v>7.33939500699718-1.4598964359765i</v>
      </c>
      <c r="AB250" s="181" t="str">
        <f t="shared" ca="1" si="341"/>
        <v>-5.5446723136214+5.02539805458954i</v>
      </c>
      <c r="AC250" s="181" t="str">
        <f t="shared" ca="1" si="342"/>
        <v>2.172253145942-7.16095894014601i</v>
      </c>
      <c r="AD250" s="181" t="str">
        <f t="shared" ca="1" si="343"/>
        <v>1.81826497074694+7.25892066141149i</v>
      </c>
      <c r="AE250" s="181" t="str">
        <f t="shared" ca="1" si="344"/>
        <v>-5.29140891788327-5.29140891788353i</v>
      </c>
      <c r="AF250" s="181" t="str">
        <f t="shared" ca="1" si="345"/>
        <v>7.25892066141158+1.81826497074657i</v>
      </c>
      <c r="AG250" s="181" t="str">
        <f t="shared" ca="1" si="346"/>
        <v>-7.1609589401461+2.1722531459417i</v>
      </c>
      <c r="AH250" s="181" t="str">
        <f t="shared" ca="1" si="347"/>
        <v>5.02539805458977-5.54467231362119i</v>
      </c>
      <c r="AI250" s="181" t="str">
        <f t="shared" ca="1" si="348"/>
        <v>-1.45989643597608+7.33939500699726i</v>
      </c>
      <c r="AJ250" s="181" t="str">
        <f t="shared" ca="1" si="349"/>
        <v>-2.52100817304093-7.045745841568i</v>
      </c>
      <c r="AK250" s="181" t="str">
        <f t="shared" ca="1" si="350"/>
        <v>5.78457810809963+4.74728056720966i</v>
      </c>
      <c r="AL250" s="181" t="str">
        <f t="shared" ca="1" si="351"/>
        <v>-7.40218810715601-1.09801088281955i</v>
      </c>
      <c r="AM250" s="181" t="str">
        <f t="shared" ca="1" si="352"/>
        <v>6.91355892412313-2.86368987063707i</v>
      </c>
      <c r="AN250" s="181" t="str">
        <f t="shared" ca="1" si="353"/>
        <v>-4.4577264651299+6.01054834724691i</v>
      </c>
      <c r="AO250" s="181" t="str">
        <f t="shared" ca="1" si="354"/>
        <v>0.733480125271916-7.44714868780952i</v>
      </c>
      <c r="AP250" s="181" t="str">
        <f t="shared" ca="1" si="355"/>
        <v>3.19947268850526+6.76471663767381i</v>
      </c>
      <c r="AQ250" s="181" t="str">
        <f t="shared" ca="1" si="356"/>
        <v>-6.22203864896294-4.15743330954611i</v>
      </c>
      <c r="AR250" s="181" t="str">
        <f t="shared" ca="1" si="357"/>
        <v>-6.22203864896294-4.15743330954611i</v>
      </c>
      <c r="AS250" s="181" t="str">
        <f t="shared" ca="1" si="358"/>
        <v>-6.59957755632551+3.52754769642546i</v>
      </c>
      <c r="AT250" s="181" t="str">
        <f t="shared" ca="1" si="359"/>
        <v>3.84712453296832-6.41853951458937i</v>
      </c>
      <c r="AU250" s="181" t="str">
        <f t="shared" ca="1" si="360"/>
        <v>-1.85547982831E-12+7.48318225573265i</v>
      </c>
      <c r="AV250" s="181" t="str">
        <f t="shared" ca="1" si="361"/>
        <v>-3.84712453297153-6.41853951458746i</v>
      </c>
      <c r="AW250" s="181" t="str">
        <f t="shared" ca="1" si="362"/>
        <v>6.59957755632376+3.52754769642874i</v>
      </c>
      <c r="AX250" s="181" t="str">
        <f t="shared" ca="1" si="363"/>
        <v>-7.47416843498089+0.367182349857986i</v>
      </c>
      <c r="AY250" s="181" t="str">
        <f t="shared" ca="1" si="364"/>
        <v>6.22203864896493-4.15743330954311i</v>
      </c>
      <c r="AZ250" s="181" t="str">
        <f t="shared" ca="1" si="365"/>
        <v>-3.19947268850524+6.76471663767382i</v>
      </c>
      <c r="BA250" s="181" t="str">
        <f t="shared" ca="1" si="366"/>
        <v>-0.733480125268329-7.44714868780988i</v>
      </c>
      <c r="BB250" s="181" t="str">
        <f t="shared" ca="1" si="367"/>
        <v>4.45772646512991+6.0105483472469i</v>
      </c>
      <c r="BC250" s="181" t="str">
        <f t="shared" ca="1" si="368"/>
        <v>-6.91355892412432-2.86368987063422i</v>
      </c>
      <c r="BD250" s="181" t="str">
        <f t="shared" ca="1" si="369"/>
        <v>7.40218810715611-1.09801088281883i</v>
      </c>
      <c r="BE250" s="181" t="str">
        <f t="shared" ca="1" si="370"/>
        <v>-5.78457810809813+4.74728056721148i</v>
      </c>
      <c r="BF250" s="181" t="str">
        <f t="shared" ca="1" si="371"/>
        <v>2.52100817304232-7.0457458415675i</v>
      </c>
      <c r="BG250" s="181" t="str">
        <f t="shared" ca="1" si="372"/>
        <v>1.45989643597838+7.3393950069968i</v>
      </c>
      <c r="BH250" s="181" t="str">
        <f t="shared" ca="1" si="373"/>
        <v>-5.02539805458812-5.54467231362268i</v>
      </c>
      <c r="BI250" s="181" t="str">
        <f t="shared" ca="1" si="374"/>
        <v>7.16095894014657+2.17225314594016i</v>
      </c>
      <c r="BJ250" s="181" t="str">
        <f t="shared" ca="1" si="375"/>
        <v>-7.25892066141214+1.81826497074436i</v>
      </c>
      <c r="BK250" s="181" t="str">
        <f t="shared" ca="1" si="376"/>
        <v>5.2914089178827-5.2914089178841i</v>
      </c>
      <c r="BL250" s="181" t="str">
        <f t="shared" ca="1" si="377"/>
        <v>-1.81826497074987+7.25892066141075i</v>
      </c>
      <c r="BM250" s="181" t="str">
        <f t="shared" ca="1" si="378"/>
        <v>-2.17225314594206-7.16095894014599i</v>
      </c>
      <c r="BN250" s="181" t="str">
        <f t="shared" ca="1" si="379"/>
        <v>5.54467231361887+5.02539805459233i</v>
      </c>
      <c r="BO250" s="181" t="str">
        <f t="shared" ca="1" si="380"/>
        <v>-7.33939500699719-1.45989643597644i</v>
      </c>
      <c r="BP250" s="181" t="str">
        <f t="shared" ca="1" si="381"/>
        <v>7.04574584156684-2.52100817304419i</v>
      </c>
      <c r="BQ250" s="181" t="str">
        <f t="shared" ca="1" si="382"/>
        <v>-4.74728056720995+5.78457810809939i</v>
      </c>
      <c r="BR250" s="181" t="str">
        <f t="shared" ca="1" si="383"/>
        <v>1.09801088281687-7.4021881071564i</v>
      </c>
      <c r="BS250" s="181" t="str">
        <f t="shared" ca="1" si="384"/>
        <v>2.86368987063605+6.91355892412355i</v>
      </c>
      <c r="BT250" s="181" t="str">
        <f t="shared" ca="1" si="385"/>
        <v>-6.01054834724808-4.45772646512831i</v>
      </c>
      <c r="BU250" s="181" t="str">
        <f t="shared" ca="1" si="386"/>
        <v>7.44714868780934+0.733480125273763i</v>
      </c>
      <c r="BV250" s="181" t="str">
        <f t="shared" ca="1" si="387"/>
        <v>-6.76471663767297+3.19947268850704i</v>
      </c>
      <c r="BW250" s="181" t="str">
        <f t="shared" ca="1" si="388"/>
        <v>4.15743330954765-6.2220386489619i</v>
      </c>
      <c r="BX250" s="181" t="str">
        <f t="shared" ca="1" si="389"/>
        <v>-0.367182349856005+7.47416843498099i</v>
      </c>
      <c r="BY250" s="181" t="str">
        <f t="shared" ca="1" si="390"/>
        <v>-3.52754769642383-6.59957755632639i</v>
      </c>
      <c r="BZ250" s="181" t="str">
        <f t="shared" ca="1" si="391"/>
        <v>6.41853951458847+3.84712453296983i</v>
      </c>
      <c r="CA250" s="181" t="str">
        <f t="shared" ca="1" si="392"/>
        <v>-7.48318225573265-3.71095965662E-12i</v>
      </c>
      <c r="CB250" s="181" t="str">
        <f t="shared" ca="1" si="393"/>
        <v>6.41853951458835-3.84712453297002i</v>
      </c>
      <c r="CC250" s="181" t="str">
        <f t="shared" ca="1" si="394"/>
        <v>-3.52754769642381+6.59957755632639i</v>
      </c>
      <c r="CD250" s="181" t="str">
        <f t="shared" ca="1" si="395"/>
        <v>-0.367182349856239-7.47416843498098i</v>
      </c>
      <c r="CE250" s="181" t="str">
        <f t="shared" ca="1" si="396"/>
        <v>4.15743330954766+6.22203864896189i</v>
      </c>
      <c r="CF250" s="181" t="str">
        <f t="shared" ca="1" si="397"/>
        <v>-6.76471663767307-3.19947268850682i</v>
      </c>
      <c r="CG250" s="181" t="str">
        <f t="shared" ca="1" si="398"/>
        <v>7.44714868780934-0.733480125273785i</v>
      </c>
      <c r="CH250" s="181" t="str">
        <f t="shared" ca="1" si="399"/>
        <v>-6.01054834724806+4.45772646512833i</v>
      </c>
      <c r="CI250" s="181" t="str">
        <f t="shared" ca="1" si="400"/>
        <v>2.86368987063603-6.91355892412356i</v>
      </c>
      <c r="CJ250" s="181" t="str">
        <f t="shared" ca="1" si="401"/>
        <v>1.09801088281688+7.4021881071564i</v>
      </c>
      <c r="CK250" s="181" t="str">
        <f t="shared" ca="1" si="402"/>
        <v>-4.74728056720996-5.78457810809938i</v>
      </c>
      <c r="CL250" s="181" t="str">
        <f t="shared" ca="1" si="403"/>
        <v>7.04574584156684+2.52100817304417i</v>
      </c>
      <c r="CM250" s="181" t="str">
        <f t="shared" ca="1" si="404"/>
        <v>-7.33939500699718+1.45989643597646i</v>
      </c>
      <c r="CN250" s="181" t="str">
        <f t="shared" ca="1" si="405"/>
        <v>5.544672313624-5.02539805458667i</v>
      </c>
      <c r="CO250" s="181" t="str">
        <f t="shared" ca="1" si="406"/>
        <v>-2.17225314594204+7.160958940146i</v>
      </c>
      <c r="CP250" s="181" t="str">
        <f t="shared" ca="1" si="407"/>
        <v>-1.81826497074989-7.25892066141075i</v>
      </c>
      <c r="CQ250" s="181" t="str">
        <f t="shared" ca="1" si="408"/>
        <v>5.29140891788272+5.29140891788409i</v>
      </c>
      <c r="CR250" s="181" t="str">
        <f t="shared" ca="1" si="409"/>
        <v>-7.25892066141214-1.81826497074434i</v>
      </c>
      <c r="CS250" s="181" t="str">
        <f t="shared" ca="1" si="410"/>
        <v>7.16095894014656-2.17225314594018i</v>
      </c>
      <c r="CT250" s="181" t="str">
        <f t="shared" ca="1" si="411"/>
        <v>-5.02539805458811+5.5446723136227i</v>
      </c>
      <c r="CU250" s="181" t="str">
        <f t="shared" ca="1" si="412"/>
        <v>1.45989643597836-7.3393950069968i</v>
      </c>
      <c r="CV250" s="181" t="str">
        <f t="shared" ca="1" si="413"/>
        <v>2.52100817304234+7.04574584156749i</v>
      </c>
      <c r="CW250" s="181" t="str">
        <f t="shared" ca="1" si="414"/>
        <v>-5.78457810809815-4.74728056721147i</v>
      </c>
      <c r="CX250" s="181" t="str">
        <f t="shared" ca="1" si="415"/>
        <v>7.40218810715612+1.0980108828188i</v>
      </c>
      <c r="CY250" s="181" t="str">
        <f t="shared" ca="1" si="416"/>
        <v>-6.91355892412431+2.86368987063424i</v>
      </c>
      <c r="CZ250" s="181" t="str">
        <f t="shared" ca="1" si="417"/>
        <v>4.45772646512988-6.01054834724691i</v>
      </c>
      <c r="DA250" s="181" t="str">
        <f t="shared" ca="1" si="418"/>
        <v>-0.733480125275715+7.44714868780915i</v>
      </c>
      <c r="DB250" s="181" t="str">
        <f t="shared" ca="1" si="419"/>
        <v>-3.19947268850526-6.76471663767381i</v>
      </c>
      <c r="DC250" s="181" t="str">
        <f t="shared" ca="1" si="420"/>
        <v>6.22203864896507+4.15743330954291i</v>
      </c>
      <c r="DD250" s="181" t="str">
        <f t="shared" ca="1" si="421"/>
        <v>-7.47416843498089-0.367182349857964i</v>
      </c>
      <c r="DE250" s="181" t="str">
        <f t="shared" ca="1" si="422"/>
        <v>6.5995775563237-3.52754769642885i</v>
      </c>
      <c r="DF250" s="181" t="str">
        <f t="shared" ca="1" si="423"/>
        <v>-3.8471245329715+6.41853951458747i</v>
      </c>
      <c r="DG250" s="181" t="str">
        <f t="shared" ca="1" si="424"/>
        <v>-1.9838720399652E-12-7.48318225573265i</v>
      </c>
      <c r="DH250" s="181" t="str">
        <f t="shared" ca="1" si="425"/>
        <v>3.84712453296835+6.41853951458936i</v>
      </c>
      <c r="DI250" s="181" t="str">
        <f t="shared" ca="1" si="426"/>
        <v>-6.59957755632557-3.52754769642535i</v>
      </c>
      <c r="DJ250" s="181" t="str">
        <f t="shared" ca="1" si="427"/>
        <v>7.47416843498107-0.36718234985428i</v>
      </c>
      <c r="DK250" s="181" t="str">
        <f t="shared" ca="1" si="428"/>
        <v>-6.22203864896286+4.15743330954621i</v>
      </c>
      <c r="DL250" s="181" t="str">
        <f t="shared" ca="1" si="429"/>
        <v>3.19947268850859-6.76471663767223i</v>
      </c>
      <c r="DM250" s="181" t="str">
        <f t="shared" ca="1" si="430"/>
        <v>0.733480125272044+7.44714868780951i</v>
      </c>
      <c r="DN250" s="181" t="str">
        <f t="shared" ca="1" si="431"/>
        <v>-4.45772646513307-6.01054834724455i</v>
      </c>
      <c r="DO250" s="181" t="str">
        <f t="shared" ca="1" si="432"/>
        <v>6.91355892412289+2.86368987063764i</v>
      </c>
      <c r="DP250" s="181" t="str">
        <f t="shared" ca="1" si="433"/>
        <v>-7.40218810715553+1.09801088282273i</v>
      </c>
      <c r="DQ250" s="181" t="str">
        <f t="shared" ca="1" si="434"/>
        <v>5.78457810810049-4.74728056720862i</v>
      </c>
      <c r="DR250" s="181" t="str">
        <f t="shared" ca="1" si="435"/>
        <v>-2.52100817303861+7.04574584156884i</v>
      </c>
      <c r="DS250" s="181" t="str">
        <f t="shared" ca="1" si="436"/>
        <v>-1.45989643597475-7.33939500699753i</v>
      </c>
      <c r="DT250" s="181" t="str">
        <f t="shared" ca="1" si="437"/>
        <v>5.02539805459105+5.54467231362003i</v>
      </c>
      <c r="DU250" s="181" t="str">
        <f t="shared" ca="1" si="438"/>
        <v>-7.16095894014549-2.17225314594371i</v>
      </c>
      <c r="DV250" s="181" t="str">
        <f t="shared" ca="1" si="439"/>
        <v>7.25892066141117-1.81826497074819i</v>
      </c>
      <c r="DW250" s="181" t="str">
        <f t="shared" ca="1" si="440"/>
        <v>-5.29140891788532+5.29140891788148i</v>
      </c>
      <c r="DX250" s="181" t="str">
        <f t="shared" ca="1" si="441"/>
        <v>1.81826497074604-7.25892066141172i</v>
      </c>
      <c r="DY250" s="181" t="str">
        <f t="shared" ca="1" si="442"/>
        <v>2.17225314593851+7.16095894014707i</v>
      </c>
      <c r="DZ250" s="181" t="str">
        <f t="shared" ca="1" si="443"/>
        <v>-5.54467231362152-5.0253980545894i</v>
      </c>
      <c r="EA250" s="181" t="str">
        <f t="shared" ca="1" si="444"/>
        <v>7.33939500699796+1.45989643597257i</v>
      </c>
      <c r="EB250" s="181" t="str">
        <f t="shared" ca="1" si="445"/>
        <v>-7.04574584156809+2.5210081730407i</v>
      </c>
      <c r="EC250" s="181" t="str">
        <f t="shared" ca="1" si="446"/>
        <v>4.7472805672069-5.7845781081019i</v>
      </c>
      <c r="ED250" s="181" t="str">
        <f t="shared" ca="1" si="447"/>
        <v>-1.09801088282053+7.40218810715586i</v>
      </c>
      <c r="EE250" s="181" t="str">
        <f t="shared" ca="1" si="448"/>
        <v>-2.86368987063969-6.91355892412205i</v>
      </c>
      <c r="EF250" s="181" t="str">
        <f t="shared" ca="1" si="449"/>
        <v>6.01054834724587+4.45772646513129i</v>
      </c>
      <c r="EG250" s="181" t="str">
        <f t="shared" ca="1" si="450"/>
        <v>-7.44714868780973-0.733480125269836i</v>
      </c>
      <c r="EH250" s="181" t="str">
        <f t="shared" ca="1" si="451"/>
        <v>6.76471663767456-3.19947268850369i</v>
      </c>
      <c r="EI250" s="181" t="str">
        <f t="shared" ca="1" si="452"/>
        <v>-4.15743330954437+6.2220386489641i</v>
      </c>
      <c r="EJ250" s="181" t="str">
        <f t="shared" ca="1" si="453"/>
        <v>0.367182349859712-7.47416843498081i</v>
      </c>
      <c r="EK250" s="181" t="str">
        <f t="shared" ca="1" si="454"/>
        <v>3.52754769642731+6.59957755632452i</v>
      </c>
      <c r="EL250" s="181" t="str">
        <f t="shared" ca="1" si="455"/>
        <v>-6.41853951458657-3.84712453297301i</v>
      </c>
      <c r="EM250" s="181" t="str">
        <f t="shared" ca="1" si="456"/>
        <v>7.48318225573265-2.34734627498791E-13i</v>
      </c>
      <c r="EN250" s="181"/>
      <c r="EO250" s="181"/>
      <c r="EP250" s="181"/>
    </row>
    <row r="251" spans="1:146">
      <c r="A251" s="207">
        <f t="shared" si="323"/>
        <v>2.9492187500000022E-3</v>
      </c>
      <c r="B251" s="206">
        <v>151</v>
      </c>
      <c r="C251" s="205">
        <f t="shared" si="324"/>
        <v>30200</v>
      </c>
      <c r="N251" s="204">
        <f t="shared" ca="1" si="327"/>
        <v>22.482845512536333</v>
      </c>
      <c r="O251" s="181">
        <f t="shared" ca="1" si="328"/>
        <v>7.4828455125363336</v>
      </c>
      <c r="P251" s="181" t="str">
        <f t="shared" ca="1" si="329"/>
        <v>-6.32190870947909+4.00330453918979i</v>
      </c>
      <c r="Q251" s="181" t="str">
        <f t="shared" ca="1" si="330"/>
        <v>3.19932871223683-6.76441222542966i</v>
      </c>
      <c r="R251" s="181" t="str">
        <f t="shared" ca="1" si="331"/>
        <v>0.915980171600787+7.42657103175614i</v>
      </c>
      <c r="S251" s="181" t="str">
        <f t="shared" ca="1" si="332"/>
        <v>-4.74706693958691-5.78431780208921i</v>
      </c>
      <c r="T251" s="181" t="str">
        <f t="shared" ca="1" si="333"/>
        <v>7.10517268517729+2.34723200350875i</v>
      </c>
      <c r="U251" s="181" t="str">
        <f t="shared" ca="1" si="334"/>
        <v>-7.25859400998671+1.81818314882475i</v>
      </c>
      <c r="V251" s="181" t="str">
        <f t="shared" ca="1" si="335"/>
        <v>5.15972537089743-5.41942903463109i</v>
      </c>
      <c r="W251" s="181" t="str">
        <f t="shared" ca="1" si="336"/>
        <v>-1.45983074063746+7.33906473422704i</v>
      </c>
      <c r="X251" s="181" t="str">
        <f t="shared" ca="1" si="337"/>
        <v>-2.69303895912006-6.98144097798919i</v>
      </c>
      <c r="Y251" s="181" t="str">
        <f t="shared" ca="1" si="338"/>
        <v>6.01027787257538+4.45752586744216i</v>
      </c>
      <c r="Z251" s="181" t="str">
        <f t="shared" ca="1" si="339"/>
        <v>-7.46257041845345-0.550472264613455i</v>
      </c>
      <c r="AA251" s="181" t="str">
        <f t="shared" ca="1" si="340"/>
        <v>6.59928057533951-3.52738895678259i</v>
      </c>
      <c r="AB251" s="181" t="str">
        <f t="shared" ca="1" si="341"/>
        <v>-3.68828102586405+6.51072653693398i</v>
      </c>
      <c r="AC251" s="181" t="str">
        <f t="shared" ca="1" si="342"/>
        <v>-0.367165826651285-7.47383209740657i</v>
      </c>
      <c r="AD251" s="181" t="str">
        <f t="shared" ca="1" si="343"/>
        <v>4.30868374123244+6.11786085020935i</v>
      </c>
      <c r="AE251" s="181" t="str">
        <f t="shared" ca="1" si="344"/>
        <v>-6.91324781397612-2.86356100459544i</v>
      </c>
      <c r="AF251" s="181" t="str">
        <f t="shared" ca="1" si="345"/>
        <v>7.37268038495241-1.27928140212508i</v>
      </c>
      <c r="AG251" s="181" t="str">
        <f t="shared" ca="1" si="346"/>
        <v>-5.54442280337092+5.0251719116808i</v>
      </c>
      <c r="AH251" s="181" t="str">
        <f t="shared" ca="1" si="347"/>
        <v>1.99577036040704-7.21178740902738i</v>
      </c>
      <c r="AI251" s="181" t="str">
        <f t="shared" ca="1" si="348"/>
        <v>2.17215539455175+7.16063669699873i</v>
      </c>
      <c r="AJ251" s="181" t="str">
        <f t="shared" ca="1" si="349"/>
        <v>-5.66607681913392-4.8875914768072i</v>
      </c>
      <c r="AK251" s="181" t="str">
        <f t="shared" ca="1" si="350"/>
        <v>7.40185500869631+1.09796147233061i</v>
      </c>
      <c r="AL251" s="181" t="str">
        <f t="shared" ca="1" si="351"/>
        <v>-6.84089036798312+3.03235814799653i</v>
      </c>
      <c r="AM251" s="181" t="str">
        <f t="shared" ca="1" si="352"/>
        <v>4.15724622504967-6.22175865722831i</v>
      </c>
      <c r="AN251" s="181" t="str">
        <f t="shared" ca="1" si="353"/>
        <v>-0.183638221725075+7.48059181936876i</v>
      </c>
      <c r="AO251" s="181" t="str">
        <f t="shared" ca="1" si="354"/>
        <v>-3.84695141236857-6.41825068031473i</v>
      </c>
      <c r="AP251" s="181" t="str">
        <f t="shared" ca="1" si="355"/>
        <v>6.68385945388875+3.36437212049249i</v>
      </c>
      <c r="AQ251" s="181" t="str">
        <f t="shared" ca="1" si="356"/>
        <v>-7.44681356612364+0.733447118667722i</v>
      </c>
      <c r="AR251" s="181" t="str">
        <f t="shared" ca="1" si="357"/>
        <v>-7.44681356612364+0.733447118667722i</v>
      </c>
      <c r="AS251" s="181" t="str">
        <f t="shared" ca="1" si="358"/>
        <v>-2.52089472767695+7.04542878300929i</v>
      </c>
      <c r="AT251" s="181" t="str">
        <f t="shared" ca="1" si="359"/>
        <v>-1.63950073169908-7.30102830533093i</v>
      </c>
      <c r="AU251" s="181" t="str">
        <f t="shared" ca="1" si="360"/>
        <v>5.29117080448737+5.29117080448416i</v>
      </c>
      <c r="AV251" s="181" t="str">
        <f t="shared" ca="1" si="361"/>
        <v>-7.30102830533029-1.63950073170191i</v>
      </c>
      <c r="AW251" s="181" t="str">
        <f t="shared" ca="1" si="362"/>
        <v>7.04542878301026-2.52089472767422i</v>
      </c>
      <c r="AX251" s="181" t="str">
        <f t="shared" ca="1" si="363"/>
        <v>-4.60368294674577+5.89907452829063i</v>
      </c>
      <c r="AY251" s="181" t="str">
        <f t="shared" ca="1" si="364"/>
        <v>0.733447118663201-7.44681356612409i</v>
      </c>
      <c r="AZ251" s="181" t="str">
        <f t="shared" ca="1" si="365"/>
        <v>3.3643721204899+6.68385945389006i</v>
      </c>
      <c r="BA251" s="181" t="str">
        <f t="shared" ca="1" si="366"/>
        <v>-6.41825068031477-3.84695141236851i</v>
      </c>
      <c r="BB251" s="181" t="str">
        <f t="shared" ca="1" si="367"/>
        <v>7.4805918193687-0.183638221727385i</v>
      </c>
      <c r="BC251" s="181" t="str">
        <f t="shared" ca="1" si="368"/>
        <v>-6.22175865722992+4.15724622504726i</v>
      </c>
      <c r="BD251" s="181" t="str">
        <f t="shared" ca="1" si="369"/>
        <v>3.03235814799704-6.8408903679829i</v>
      </c>
      <c r="BE251" s="181" t="str">
        <f t="shared" ca="1" si="370"/>
        <v>1.09796147233226+7.40185500869607i</v>
      </c>
      <c r="BF251" s="181" t="str">
        <f t="shared" ca="1" si="371"/>
        <v>-4.88759147680452-5.66607681913623i</v>
      </c>
      <c r="BG251" s="181" t="str">
        <f t="shared" ca="1" si="372"/>
        <v>7.16063669699835+2.172155394553i</v>
      </c>
      <c r="BH251" s="181" t="str">
        <f t="shared" ca="1" si="373"/>
        <v>-7.21178740902714+1.99577036040793i</v>
      </c>
      <c r="BI251" s="181" t="str">
        <f t="shared" ca="1" si="374"/>
        <v>5.02517191167846-5.54442280337305i</v>
      </c>
      <c r="BJ251" s="181" t="str">
        <f t="shared" ca="1" si="375"/>
        <v>-1.27928140212731+7.37268038495202i</v>
      </c>
      <c r="BK251" s="181" t="str">
        <f t="shared" ca="1" si="376"/>
        <v>-2.86356100459473-6.91324781397641i</v>
      </c>
      <c r="BL251" s="181" t="str">
        <f t="shared" ca="1" si="377"/>
        <v>6.11786085021032+4.30868374123108i</v>
      </c>
      <c r="BM251" s="181" t="str">
        <f t="shared" ca="1" si="378"/>
        <v>-7.47383209740638-0.367165826655032i</v>
      </c>
      <c r="BN251" s="181" t="str">
        <f t="shared" ca="1" si="379"/>
        <v>6.51072653693472-3.68828102586274i</v>
      </c>
      <c r="BO251" s="181" t="str">
        <f t="shared" ca="1" si="380"/>
        <v>-3.52738895678196+6.59928057533985i</v>
      </c>
      <c r="BP251" s="181" t="str">
        <f t="shared" ca="1" si="381"/>
        <v>-0.550472264616448-7.46257041845323i</v>
      </c>
      <c r="BQ251" s="181" t="str">
        <f t="shared" ca="1" si="382"/>
        <v>4.45752586744038+6.01027787257668i</v>
      </c>
      <c r="BR251" s="181" t="str">
        <f t="shared" ca="1" si="383"/>
        <v>-6.9814409779892-2.69303895912004i</v>
      </c>
      <c r="BS251" s="181" t="str">
        <f t="shared" ca="1" si="384"/>
        <v>7.3390647342266-1.45983074063967i</v>
      </c>
      <c r="BT251" s="181" t="str">
        <f t="shared" ca="1" si="385"/>
        <v>-5.41942903463313+5.15972537089529i</v>
      </c>
      <c r="BU251" s="181" t="str">
        <f t="shared" ca="1" si="386"/>
        <v>1.81818314882542-7.25859400998654i</v>
      </c>
      <c r="BV251" s="181" t="str">
        <f t="shared" ca="1" si="387"/>
        <v>2.34723200350951+7.10517268517704i</v>
      </c>
      <c r="BW251" s="181" t="str">
        <f t="shared" ca="1" si="388"/>
        <v>-5.78431780209113-4.74706693958457i</v>
      </c>
      <c r="BX251" s="181" t="str">
        <f t="shared" ca="1" si="389"/>
        <v>7.42657103175587+0.915980171602957i</v>
      </c>
      <c r="BY251" s="181" t="str">
        <f t="shared" ca="1" si="390"/>
        <v>-6.76441222542957+3.19932871223702i</v>
      </c>
      <c r="BZ251" s="181" t="str">
        <f t="shared" ca="1" si="391"/>
        <v>4.00330453918778-6.32190870948036i</v>
      </c>
      <c r="CA251" s="181" t="str">
        <f t="shared" ca="1" si="392"/>
        <v>-2.90042642351177E-12+7.48284551253633i</v>
      </c>
      <c r="CB251" s="181" t="str">
        <f t="shared" ca="1" si="393"/>
        <v>-4.00330453918917-6.32190870947948i</v>
      </c>
      <c r="CC251" s="181" t="str">
        <f t="shared" ca="1" si="394"/>
        <v>6.76441222543027+3.19932871223554i</v>
      </c>
      <c r="CD251" s="181" t="str">
        <f t="shared" ca="1" si="395"/>
        <v>-7.42657103175566+0.91598017160458i</v>
      </c>
      <c r="CE251" s="181" t="str">
        <f t="shared" ca="1" si="396"/>
        <v>5.78431780209009-4.74706693958584i</v>
      </c>
      <c r="CF251" s="181" t="str">
        <f t="shared" ca="1" si="397"/>
        <v>-2.34723200350795+7.10517268517755i</v>
      </c>
      <c r="CG251" s="181" t="str">
        <f t="shared" ca="1" si="398"/>
        <v>-1.81818314882701-7.25859400998614i</v>
      </c>
      <c r="CH251" s="181" t="str">
        <f t="shared" ca="1" si="399"/>
        <v>5.41942903462913+5.1597253708995i</v>
      </c>
      <c r="CI251" s="181" t="str">
        <f t="shared" ca="1" si="400"/>
        <v>-7.33906473422688-1.45983074063827i</v>
      </c>
      <c r="CJ251" s="181" t="str">
        <f t="shared" ca="1" si="401"/>
        <v>6.98144097798861-2.69303895912157i</v>
      </c>
      <c r="CK251" s="181" t="str">
        <f t="shared" ca="1" si="402"/>
        <v>-4.45752586744505+6.01027787257323i</v>
      </c>
      <c r="CL251" s="181" t="str">
        <f t="shared" ca="1" si="403"/>
        <v>0.550472264615022-7.46257041845333i</v>
      </c>
      <c r="CM251" s="181" t="str">
        <f t="shared" ca="1" si="404"/>
        <v>3.52738895678342+6.59928057533907i</v>
      </c>
      <c r="CN251" s="181" t="str">
        <f t="shared" ca="1" si="405"/>
        <v>-6.51072653693544-3.68828102586149i</v>
      </c>
      <c r="CO251" s="181" t="str">
        <f t="shared" ca="1" si="406"/>
        <v>7.47383209740668-0.367165826649026i</v>
      </c>
      <c r="CP251" s="181" t="str">
        <f t="shared" ca="1" si="407"/>
        <v>-6.11786085020925+4.3086837412326i</v>
      </c>
      <c r="CQ251" s="181" t="str">
        <f t="shared" ca="1" si="408"/>
        <v>2.8635610045934-6.91324781397695i</v>
      </c>
      <c r="CR251" s="181" t="str">
        <f t="shared" ca="1" si="409"/>
        <v>1.27928140212139+7.37268038495305i</v>
      </c>
      <c r="CS251" s="181" t="str">
        <f t="shared" ca="1" si="410"/>
        <v>-5.02517191167984-5.5444228033718i</v>
      </c>
      <c r="CT251" s="181" t="str">
        <f t="shared" ca="1" si="411"/>
        <v>7.21178740902758+1.99577036040635i</v>
      </c>
      <c r="CU251" s="181" t="str">
        <f t="shared" ca="1" si="412"/>
        <v>-7.16063669699782+2.17215539455477i</v>
      </c>
      <c r="CV251" s="181" t="str">
        <f t="shared" ca="1" si="413"/>
        <v>4.88759147680876-5.66607681913258i</v>
      </c>
      <c r="CW251" s="181" t="str">
        <f t="shared" ca="1" si="414"/>
        <v>-1.09796147233064+7.40185500869631i</v>
      </c>
      <c r="CX251" s="181" t="str">
        <f t="shared" ca="1" si="415"/>
        <v>-3.03235814799874-6.84089036798214i</v>
      </c>
      <c r="CY251" s="181" t="str">
        <f t="shared" ca="1" si="416"/>
        <v>6.22175865722681+4.1572462250519i</v>
      </c>
      <c r="CZ251" s="181" t="str">
        <f t="shared" ca="1" si="417"/>
        <v>-7.48059181936874-0.183638221725742i</v>
      </c>
      <c r="DA251" s="181" t="str">
        <f t="shared" ca="1" si="418"/>
        <v>6.41825068031382-3.8469514123701i</v>
      </c>
      <c r="DB251" s="181" t="str">
        <f t="shared" ca="1" si="419"/>
        <v>-3.36437212048842+6.6838594538908i</v>
      </c>
      <c r="DC251" s="181" t="str">
        <f t="shared" ca="1" si="420"/>
        <v>-0.733447118664836-7.44681356612393i</v>
      </c>
      <c r="DD251" s="181" t="str">
        <f t="shared" ca="1" si="421"/>
        <v>4.60368294674724+5.89907452828948i</v>
      </c>
      <c r="DE251" s="181" t="str">
        <f t="shared" ca="1" si="422"/>
        <v>-7.04542878301082-2.52089472767267i</v>
      </c>
      <c r="DF251" s="181" t="str">
        <f t="shared" ca="1" si="423"/>
        <v>7.30102830533156-1.63950073169625i</v>
      </c>
      <c r="DG251" s="181" t="str">
        <f t="shared" ca="1" si="424"/>
        <v>-5.29117080448636+5.29117080448517i</v>
      </c>
      <c r="DH251" s="181" t="str">
        <f t="shared" ca="1" si="425"/>
        <v>1.63950073169748-7.30102830533129i</v>
      </c>
      <c r="DI251" s="181" t="str">
        <f t="shared" ca="1" si="426"/>
        <v>2.52089472767149+7.04542878301124i</v>
      </c>
      <c r="DJ251" s="181" t="str">
        <f t="shared" ca="1" si="427"/>
        <v>-5.89907452828871-4.60368294674823i</v>
      </c>
      <c r="DK251" s="181" t="str">
        <f t="shared" ca="1" si="428"/>
        <v>7.44681356612381+0.733447118666087i</v>
      </c>
      <c r="DL251" s="181" t="str">
        <f t="shared" ca="1" si="429"/>
        <v>-6.68385945388811+3.36437212049376i</v>
      </c>
      <c r="DM251" s="181" t="str">
        <f t="shared" ca="1" si="430"/>
        <v>3.84695141237118-6.41825068031317i</v>
      </c>
      <c r="DN251" s="181" t="str">
        <f t="shared" ca="1" si="431"/>
        <v>0.183638221724485+7.48059181936877i</v>
      </c>
      <c r="DO251" s="181" t="str">
        <f t="shared" ca="1" si="432"/>
        <v>-4.15724622505086-6.22175865722751i</v>
      </c>
      <c r="DP251" s="181" t="str">
        <f t="shared" ca="1" si="433"/>
        <v>6.84089036798163+3.03235814799989i</v>
      </c>
      <c r="DQ251" s="181" t="str">
        <f t="shared" ca="1" si="434"/>
        <v>-7.40185500869649+1.0979614723294i</v>
      </c>
      <c r="DR251" s="181" t="str">
        <f t="shared" ca="1" si="435"/>
        <v>5.6660768191334-4.88759147680781i</v>
      </c>
      <c r="DS251" s="181" t="str">
        <f t="shared" ca="1" si="436"/>
        <v>-2.17215539454865+7.16063669699967i</v>
      </c>
      <c r="DT251" s="181" t="str">
        <f t="shared" ca="1" si="437"/>
        <v>-1.99577036040514-7.21178740902791i</v>
      </c>
      <c r="DU251" s="181" t="str">
        <f t="shared" ca="1" si="438"/>
        <v>5.54442280337095+5.02517191168076i</v>
      </c>
      <c r="DV251" s="181" t="str">
        <f t="shared" ca="1" si="439"/>
        <v>-7.37268038495284-1.27928140212262i</v>
      </c>
      <c r="DW251" s="181" t="str">
        <f t="shared" ca="1" si="440"/>
        <v>6.91324781397744-2.86356100459224i</v>
      </c>
      <c r="DX251" s="181" t="str">
        <f t="shared" ca="1" si="441"/>
        <v>-4.30868374123363+6.11786085020852i</v>
      </c>
      <c r="DY251" s="181" t="str">
        <f t="shared" ca="1" si="442"/>
        <v>0.367165826650282-7.47383209740662i</v>
      </c>
      <c r="DZ251" s="181" t="str">
        <f t="shared" ca="1" si="443"/>
        <v>3.68828102586669+6.51072653693249i</v>
      </c>
      <c r="EA251" s="181" t="str">
        <f t="shared" ca="1" si="444"/>
        <v>-6.59928057533848-3.52738895678452i</v>
      </c>
      <c r="EB251" s="181" t="str">
        <f t="shared" ca="1" si="445"/>
        <v>7.46257041845342-0.550472264613768i</v>
      </c>
      <c r="EC251" s="181" t="str">
        <f t="shared" ca="1" si="446"/>
        <v>-6.01027787257398+4.45752586744404i</v>
      </c>
      <c r="ED251" s="181" t="str">
        <f t="shared" ca="1" si="447"/>
        <v>2.69303895912274-6.98144097798816i</v>
      </c>
      <c r="EE251" s="181" t="str">
        <f t="shared" ca="1" si="448"/>
        <v>1.45983074063704+7.33906473422713i</v>
      </c>
      <c r="EF251" s="181" t="str">
        <f t="shared" ca="1" si="449"/>
        <v>-5.15972537089859-5.41942903462999i</v>
      </c>
      <c r="EG251" s="181" t="str">
        <f t="shared" ca="1" si="450"/>
        <v>7.25859400998769+1.8181831488208i</v>
      </c>
      <c r="EH251" s="181" t="str">
        <f t="shared" ca="1" si="451"/>
        <v>-7.10517268517788+2.34723200350695i</v>
      </c>
      <c r="EI251" s="181" t="str">
        <f t="shared" ca="1" si="452"/>
        <v>4.74706693958681-5.78431780208929i</v>
      </c>
      <c r="EJ251" s="181" t="str">
        <f t="shared" ca="1" si="453"/>
        <v>-0.915980171598235+7.42657103175645i</v>
      </c>
      <c r="EK251" s="181" t="str">
        <f t="shared" ca="1" si="454"/>
        <v>-3.19932871223459-6.76441222543071i</v>
      </c>
      <c r="EL251" s="181" t="str">
        <f t="shared" ca="1" si="455"/>
        <v>6.32190870947881+4.00330453919023i</v>
      </c>
      <c r="EM251" s="181" t="str">
        <f t="shared" ca="1" si="456"/>
        <v>-7.48284551253633+1.85545654429324E-12i</v>
      </c>
      <c r="EN251" s="181"/>
      <c r="EO251" s="181"/>
      <c r="EP251" s="181"/>
    </row>
    <row r="252" spans="1:146">
      <c r="A252" s="207">
        <f t="shared" si="323"/>
        <v>2.9687500000000022E-3</v>
      </c>
      <c r="B252" s="206">
        <v>152</v>
      </c>
      <c r="C252" s="205">
        <f t="shared" si="324"/>
        <v>30400</v>
      </c>
      <c r="N252" s="204">
        <f t="shared" ca="1" si="327"/>
        <v>22.482485143348232</v>
      </c>
      <c r="O252" s="181">
        <f t="shared" ca="1" si="328"/>
        <v>7.4824851433482316</v>
      </c>
      <c r="P252" s="181" t="str">
        <f t="shared" ca="1" si="329"/>
        <v>-6.22145902119931+4.15704601465569i</v>
      </c>
      <c r="Q252" s="181" t="str">
        <f t="shared" ca="1" si="330"/>
        <v>2.86342309727729-6.91291487625921i</v>
      </c>
      <c r="R252" s="181" t="str">
        <f t="shared" ca="1" si="331"/>
        <v>1.45976043609642+7.33871128943186i</v>
      </c>
      <c r="S252" s="181" t="str">
        <f t="shared" ca="1" si="332"/>
        <v>-5.29091598498904-5.29091598498922i</v>
      </c>
      <c r="T252" s="181" t="str">
        <f t="shared" ca="1" si="333"/>
        <v>7.33871128943181+1.45976043609668i</v>
      </c>
      <c r="U252" s="181" t="str">
        <f t="shared" ca="1" si="334"/>
        <v>-6.91291487625915+2.86342309727745i</v>
      </c>
      <c r="V252" s="181" t="str">
        <f t="shared" ca="1" si="335"/>
        <v>4.15704601465541-6.22145902119949i</v>
      </c>
      <c r="W252" s="181" t="str">
        <f t="shared" ca="1" si="336"/>
        <v>-2.61244940948296E-13+7.48248514334823i</v>
      </c>
      <c r="X252" s="181" t="str">
        <f t="shared" ca="1" si="337"/>
        <v>-4.15704601465559-6.22145902119937i</v>
      </c>
      <c r="Y252" s="181" t="str">
        <f t="shared" ca="1" si="338"/>
        <v>6.91291487625923+2.86342309727724i</v>
      </c>
      <c r="Z252" s="181" t="str">
        <f t="shared" ca="1" si="339"/>
        <v>-7.33871128943177+1.45976043609686i</v>
      </c>
      <c r="AA252" s="181" t="str">
        <f t="shared" ca="1" si="340"/>
        <v>5.29091598498942-5.29091598498884i</v>
      </c>
      <c r="AB252" s="181" t="str">
        <f t="shared" ca="1" si="341"/>
        <v>-1.45976043609693+7.33871128943175i</v>
      </c>
      <c r="AC252" s="181" t="str">
        <f t="shared" ca="1" si="342"/>
        <v>-2.86342309727718-6.91291487625926i</v>
      </c>
      <c r="AD252" s="181" t="str">
        <f t="shared" ca="1" si="343"/>
        <v>6.22145902119934+4.15704601465564i</v>
      </c>
      <c r="AE252" s="181" t="str">
        <f t="shared" ca="1" si="344"/>
        <v>-7.48248514334823+2.21837683068862E-13i</v>
      </c>
      <c r="AF252" s="181" t="str">
        <f t="shared" ca="1" si="345"/>
        <v>6.22145902119909-4.15704601465602i</v>
      </c>
      <c r="AG252" s="181" t="str">
        <f t="shared" ca="1" si="346"/>
        <v>-2.86342309727751+6.91291487625912i</v>
      </c>
      <c r="AH252" s="181" t="str">
        <f t="shared" ca="1" si="347"/>
        <v>-1.45976043609664-7.33871128943181i</v>
      </c>
      <c r="AI252" s="181" t="str">
        <f t="shared" ca="1" si="348"/>
        <v>5.2909159849892+5.29091598498906i</v>
      </c>
      <c r="AJ252" s="181" t="str">
        <f t="shared" ca="1" si="349"/>
        <v>-7.33871128943186-1.45976043609643i</v>
      </c>
      <c r="AK252" s="181" t="str">
        <f t="shared" ca="1" si="350"/>
        <v>6.91291487625936-2.86342309727692i</v>
      </c>
      <c r="AL252" s="181" t="str">
        <f t="shared" ca="1" si="351"/>
        <v>-4.15704601465588+6.22145902119918i</v>
      </c>
      <c r="AM252" s="181" t="str">
        <f t="shared" ca="1" si="352"/>
        <v>6.59903851996289E-14-7.48248514334823i</v>
      </c>
      <c r="AN252" s="181" t="str">
        <f t="shared" ca="1" si="353"/>
        <v>4.15704601465578+6.22145902119925i</v>
      </c>
      <c r="AO252" s="181" t="str">
        <f t="shared" ca="1" si="354"/>
        <v>-6.91291487625932-2.86342309727704i</v>
      </c>
      <c r="AP252" s="181" t="str">
        <f t="shared" ca="1" si="355"/>
        <v>7.33871128943142-1.4597604360986i</v>
      </c>
      <c r="AQ252" s="181" t="str">
        <f t="shared" ca="1" si="356"/>
        <v>-5.29091598498711+5.29091598499115i</v>
      </c>
      <c r="AR252" s="181" t="str">
        <f t="shared" ca="1" si="357"/>
        <v>-5.29091598498711+5.29091598499115i</v>
      </c>
      <c r="AS252" s="181" t="str">
        <f t="shared" ca="1" si="358"/>
        <v>2.86342309727464+6.91291487626031i</v>
      </c>
      <c r="AT252" s="181" t="str">
        <f t="shared" ca="1" si="359"/>
        <v>-6.22145902119822-4.15704601465732i</v>
      </c>
      <c r="AU252" s="181" t="str">
        <f t="shared" ca="1" si="360"/>
        <v>7.48248514334823+1.04497976379318E-12i</v>
      </c>
      <c r="AV252" s="181" t="str">
        <f t="shared" ca="1" si="361"/>
        <v>-6.22145902119938+4.15704601465558i</v>
      </c>
      <c r="AW252" s="181" t="str">
        <f t="shared" ca="1" si="362"/>
        <v>2.86342309727657-6.91291487625951i</v>
      </c>
      <c r="AX252" s="181" t="str">
        <f t="shared" ca="1" si="363"/>
        <v>1.45976043609837+7.33871128943147i</v>
      </c>
      <c r="AY252" s="181" t="str">
        <f t="shared" ca="1" si="364"/>
        <v>-5.2909159849909-5.29091598498736i</v>
      </c>
      <c r="AZ252" s="181" t="str">
        <f t="shared" ca="1" si="365"/>
        <v>7.33871128943249+1.45976043609324i</v>
      </c>
      <c r="BA252" s="181" t="str">
        <f t="shared" ca="1" si="366"/>
        <v>-6.9129148762604+2.86342309727442i</v>
      </c>
      <c r="BB252" s="181" t="str">
        <f t="shared" ca="1" si="367"/>
        <v>4.1570460146576-6.22145902119803i</v>
      </c>
      <c r="BC252" s="181" t="str">
        <f t="shared" ca="1" si="368"/>
        <v>-1.27964157742128E-12+7.48248514334823i</v>
      </c>
      <c r="BD252" s="181" t="str">
        <f t="shared" ca="1" si="369"/>
        <v>-4.1570460146553-6.22145902119957i</v>
      </c>
      <c r="BE252" s="181" t="str">
        <f t="shared" ca="1" si="370"/>
        <v>6.91291487625942+2.86342309727678i</v>
      </c>
      <c r="BF252" s="181" t="str">
        <f t="shared" ca="1" si="371"/>
        <v>-7.33871128943154+1.45976043609803i</v>
      </c>
      <c r="BG252" s="181" t="str">
        <f t="shared" ca="1" si="372"/>
        <v>5.2909159849876-5.29091598499066i</v>
      </c>
      <c r="BH252" s="181" t="str">
        <f t="shared" ca="1" si="373"/>
        <v>-1.45976043609358+7.33871128943242i</v>
      </c>
      <c r="BI252" s="181" t="str">
        <f t="shared" ca="1" si="374"/>
        <v>-2.86342309727411-6.91291487626053i</v>
      </c>
      <c r="BJ252" s="181" t="str">
        <f t="shared" ca="1" si="375"/>
        <v>6.22145902119796+4.15704601465771i</v>
      </c>
      <c r="BK252" s="181" t="str">
        <f t="shared" ca="1" si="376"/>
        <v>-7.48248514334823-1.62063590033016E-12i</v>
      </c>
      <c r="BL252" s="181" t="str">
        <f t="shared" ca="1" si="377"/>
        <v>6.22145902119964-4.15704601465519i</v>
      </c>
      <c r="BM252" s="181" t="str">
        <f t="shared" ca="1" si="378"/>
        <v>-2.8634230972771+6.91291487625929i</v>
      </c>
      <c r="BN252" s="181" t="str">
        <f t="shared" ca="1" si="379"/>
        <v>-1.4597604360977-7.3387112894316i</v>
      </c>
      <c r="BO252" s="181" t="str">
        <f t="shared" ca="1" si="380"/>
        <v>5.29091598499057+5.29091598498769i</v>
      </c>
      <c r="BP252" s="181" t="str">
        <f t="shared" ca="1" si="381"/>
        <v>-7.33871128943236-1.45976043609391i</v>
      </c>
      <c r="BQ252" s="181" t="str">
        <f t="shared" ca="1" si="382"/>
        <v>6.91291487626058-2.86342309727399i</v>
      </c>
      <c r="BR252" s="181" t="str">
        <f t="shared" ca="1" si="383"/>
        <v>-4.15704601465799+6.22145902119777i</v>
      </c>
      <c r="BS252" s="181" t="str">
        <f t="shared" ca="1" si="384"/>
        <v>1.96163022323905E-12-7.48248514334823i</v>
      </c>
      <c r="BT252" s="181" t="str">
        <f t="shared" ca="1" si="385"/>
        <v>4.15704601465491+6.22145902119983i</v>
      </c>
      <c r="BU252" s="181" t="str">
        <f t="shared" ca="1" si="386"/>
        <v>-6.91291487625916-2.86342309727741i</v>
      </c>
      <c r="BV252" s="181" t="str">
        <f t="shared" ca="1" si="387"/>
        <v>7.33871128943163-1.45976043609758i</v>
      </c>
      <c r="BW252" s="181" t="str">
        <f t="shared" ca="1" si="388"/>
        <v>-5.29091598498793+5.29091598499033i</v>
      </c>
      <c r="BX252" s="181" t="str">
        <f t="shared" ca="1" si="389"/>
        <v>1.45976043609404-7.33871128943233i</v>
      </c>
      <c r="BY252" s="181" t="str">
        <f t="shared" ca="1" si="390"/>
        <v>2.86342309728055+6.91291487625787i</v>
      </c>
      <c r="BZ252" s="181" t="str">
        <f t="shared" ca="1" si="391"/>
        <v>-6.22145902119758-4.15704601465828i</v>
      </c>
      <c r="CA252" s="181" t="str">
        <f t="shared" ca="1" si="392"/>
        <v>7.48248514334823+2.08995952758637E-12i</v>
      </c>
      <c r="CB252" s="181" t="str">
        <f t="shared" ca="1" si="393"/>
        <v>-6.22145902120002+4.15704601465462i</v>
      </c>
      <c r="CC252" s="181" t="str">
        <f t="shared" ca="1" si="394"/>
        <v>2.86342309727753-6.91291487625911i</v>
      </c>
      <c r="CD252" s="181" t="str">
        <f t="shared" ca="1" si="395"/>
        <v>1.45976043609724+7.33871128943169i</v>
      </c>
      <c r="CE252" s="181" t="str">
        <f t="shared" ca="1" si="396"/>
        <v>-5.29091598499024-5.29091598498802i</v>
      </c>
      <c r="CF252" s="181" t="str">
        <f t="shared" ca="1" si="397"/>
        <v>7.33871128943222+1.45976043609458i</v>
      </c>
      <c r="CG252" s="181" t="str">
        <f t="shared" ca="1" si="398"/>
        <v>-6.91291487625791+2.86342309728043i</v>
      </c>
      <c r="CH252" s="181" t="str">
        <f t="shared" ca="1" si="399"/>
        <v>4.15704601465856-6.22145902119739i</v>
      </c>
      <c r="CI252" s="181" t="str">
        <f t="shared" ca="1" si="400"/>
        <v>-2.21828883193369E-12+7.48248514334823i</v>
      </c>
      <c r="CJ252" s="181" t="str">
        <f t="shared" ca="1" si="401"/>
        <v>-4.15704601465452-6.22145902120009i</v>
      </c>
      <c r="CK252" s="181" t="str">
        <f t="shared" ca="1" si="402"/>
        <v>6.91291487625898+2.86342309727785i</v>
      </c>
      <c r="CL252" s="181" t="str">
        <f t="shared" ca="1" si="403"/>
        <v>-7.33871128943176+1.4597604360969i</v>
      </c>
      <c r="CM252" s="181" t="str">
        <f t="shared" ca="1" si="404"/>
        <v>5.29091598498842-5.29091598498985i</v>
      </c>
      <c r="CN252" s="181" t="str">
        <f t="shared" ca="1" si="405"/>
        <v>-1.4597604360945+7.33871128943224i</v>
      </c>
      <c r="CO252" s="181" t="str">
        <f t="shared" ca="1" si="406"/>
        <v>-2.86342309728011-6.91291487625805i</v>
      </c>
      <c r="CP252" s="181" t="str">
        <f t="shared" ca="1" si="407"/>
        <v>6.22145902119744+4.15704601465849i</v>
      </c>
      <c r="CQ252" s="181" t="str">
        <f t="shared" ca="1" si="408"/>
        <v>-7.48248514334823-2.55928315484257E-12i</v>
      </c>
      <c r="CR252" s="181" t="str">
        <f t="shared" ca="1" si="409"/>
        <v>6.22145902120028-4.15704601465424i</v>
      </c>
      <c r="CS252" s="181" t="str">
        <f t="shared" ca="1" si="410"/>
        <v>-2.86342309727816+6.91291487625886i</v>
      </c>
      <c r="CT252" s="181" t="str">
        <f t="shared" ca="1" si="411"/>
        <v>-1.45976043609657-7.33871128943183i</v>
      </c>
      <c r="CU252" s="181" t="str">
        <f t="shared" ca="1" si="412"/>
        <v>5.29091598498991+5.29091598498836i</v>
      </c>
      <c r="CV252" s="181" t="str">
        <f t="shared" ca="1" si="413"/>
        <v>-7.33871128943217-1.45976043609483i</v>
      </c>
      <c r="CW252" s="181" t="str">
        <f t="shared" ca="1" si="414"/>
        <v>6.91291487625817-2.8634230972798i</v>
      </c>
      <c r="CX252" s="181" t="str">
        <f t="shared" ca="1" si="415"/>
        <v>-4.15704601465877+6.22145902119725i</v>
      </c>
      <c r="CY252" s="181" t="str">
        <f t="shared" ca="1" si="416"/>
        <v>2.90027747775145E-12-7.48248514334823i</v>
      </c>
      <c r="CZ252" s="181" t="str">
        <f t="shared" ca="1" si="417"/>
        <v>4.15704601465395+6.22145902120047i</v>
      </c>
      <c r="DA252" s="181" t="str">
        <f t="shared" ca="1" si="418"/>
        <v>-6.91291487625872-2.86342309727848i</v>
      </c>
      <c r="DB252" s="181" t="str">
        <f t="shared" ca="1" si="419"/>
        <v>7.33871128943181-1.45976043609666i</v>
      </c>
      <c r="DC252" s="181" t="str">
        <f t="shared" ca="1" si="420"/>
        <v>-5.2909159849886+5.29091598498966i</v>
      </c>
      <c r="DD252" s="181" t="str">
        <f t="shared" ca="1" si="421"/>
        <v>1.45976043609517-7.3387112894321i</v>
      </c>
      <c r="DE252" s="181" t="str">
        <f t="shared" ca="1" si="422"/>
        <v>2.86342309727949+6.9129148762583i</v>
      </c>
      <c r="DF252" s="181" t="str">
        <f t="shared" ca="1" si="423"/>
        <v>-6.22145902120107-4.15704601465305i</v>
      </c>
      <c r="DG252" s="181" t="str">
        <f t="shared" ca="1" si="424"/>
        <v>7.48248514334823+3.24127180066033E-12i</v>
      </c>
      <c r="DH252" s="181" t="str">
        <f t="shared" ca="1" si="425"/>
        <v>-6.22145902120066+4.15704601465367i</v>
      </c>
      <c r="DI252" s="181" t="str">
        <f t="shared" ca="1" si="426"/>
        <v>2.8634230972784-6.91291487625875i</v>
      </c>
      <c r="DJ252" s="181" t="str">
        <f t="shared" ca="1" si="427"/>
        <v>1.45976043609632+7.33871128943188i</v>
      </c>
      <c r="DK252" s="181" t="str">
        <f t="shared" ca="1" si="428"/>
        <v>-5.29091598498943-5.29091598498884i</v>
      </c>
      <c r="DL252" s="181" t="str">
        <f t="shared" ca="1" si="429"/>
        <v>7.33871128943204+1.4597604360955i</v>
      </c>
      <c r="DM252" s="181" t="str">
        <f t="shared" ca="1" si="430"/>
        <v>-6.91291487625844+2.86342309727917i</v>
      </c>
      <c r="DN252" s="181" t="str">
        <f t="shared" ca="1" si="431"/>
        <v>4.15704601465297-6.22145902120113i</v>
      </c>
      <c r="DO252" s="181" t="str">
        <f t="shared" ca="1" si="432"/>
        <v>-3.58226612356921E-12+7.48248514334823i</v>
      </c>
      <c r="DP252" s="181" t="str">
        <f t="shared" ca="1" si="433"/>
        <v>-4.15704601465338-6.22145902120085i</v>
      </c>
      <c r="DQ252" s="181" t="str">
        <f t="shared" ca="1" si="434"/>
        <v>6.91291487625862+2.86342309727872i</v>
      </c>
      <c r="DR252" s="181" t="str">
        <f t="shared" ca="1" si="435"/>
        <v>-7.33871128943195+1.45976043609598i</v>
      </c>
      <c r="DS252" s="181" t="str">
        <f t="shared" ca="1" si="436"/>
        <v>5.29091598498907-5.29091598498919i</v>
      </c>
      <c r="DT252" s="181" t="str">
        <f t="shared" ca="1" si="437"/>
        <v>-1.45976043609584+7.33871128943198i</v>
      </c>
      <c r="DU252" s="181" t="str">
        <f t="shared" ca="1" si="438"/>
        <v>-2.86342309727925-6.9129148762584i</v>
      </c>
      <c r="DV252" s="181" t="str">
        <f t="shared" ca="1" si="439"/>
        <v>6.22145902120093+4.15704601465325i</v>
      </c>
      <c r="DW252" s="181" t="str">
        <f t="shared" ca="1" si="440"/>
        <v>-7.48248514334823-3.92326044647809E-12i</v>
      </c>
      <c r="DX252" s="181" t="str">
        <f t="shared" ca="1" si="441"/>
        <v>6.2214590212008-4.15704601465345i</v>
      </c>
      <c r="DY252" s="181" t="str">
        <f t="shared" ca="1" si="442"/>
        <v>-2.86342309727903+6.91291487625849i</v>
      </c>
      <c r="DZ252" s="181" t="str">
        <f t="shared" ca="1" si="443"/>
        <v>-1.45976043609565-7.33871128943201i</v>
      </c>
      <c r="EA252" s="181" t="str">
        <f t="shared" ca="1" si="444"/>
        <v>5.29091598498894+5.29091598498932i</v>
      </c>
      <c r="EB252" s="181" t="str">
        <f t="shared" ca="1" si="445"/>
        <v>-7.33871128943199-1.45976043609575i</v>
      </c>
      <c r="EC252" s="181" t="str">
        <f t="shared" ca="1" si="446"/>
        <v>6.91291487625853-2.86342309727893i</v>
      </c>
      <c r="ED252" s="181" t="str">
        <f t="shared" ca="1" si="447"/>
        <v>-4.15704601465354+6.22145902120074i</v>
      </c>
      <c r="EE252" s="181" t="str">
        <f t="shared" ca="1" si="448"/>
        <v>3.83892473226386E-12-7.48248514334823i</v>
      </c>
      <c r="EF252" s="181" t="str">
        <f t="shared" ca="1" si="449"/>
        <v>4.15704601465317+6.22145902120099i</v>
      </c>
      <c r="EG252" s="181" t="str">
        <f t="shared" ca="1" si="450"/>
        <v>-6.91291487625836-2.86342309727934i</v>
      </c>
      <c r="EH252" s="181" t="str">
        <f t="shared" ca="1" si="451"/>
        <v>7.33871128943207-1.45976043609532i</v>
      </c>
      <c r="EI252" s="181" t="str">
        <f t="shared" ca="1" si="452"/>
        <v>-5.29091598498956+5.2909159849887i</v>
      </c>
      <c r="EJ252" s="181" t="str">
        <f t="shared" ca="1" si="453"/>
        <v>1.45976043609609-7.33871128943192i</v>
      </c>
      <c r="EK252" s="181" t="str">
        <f t="shared" ca="1" si="454"/>
        <v>2.86342309727862+6.91291487625866i</v>
      </c>
      <c r="EL252" s="181" t="str">
        <f t="shared" ca="1" si="455"/>
        <v>-6.22145902120056-4.15704601465382i</v>
      </c>
      <c r="EM252" s="181" t="str">
        <f t="shared" ca="1" si="456"/>
        <v>7.48248514334823-3.05069157592024E-12i</v>
      </c>
      <c r="EN252" s="181"/>
      <c r="EO252" s="181"/>
      <c r="EP252" s="181"/>
    </row>
    <row r="253" spans="1:146">
      <c r="A253" s="207">
        <f t="shared" si="323"/>
        <v>2.9882812500000022E-3</v>
      </c>
      <c r="B253" s="206">
        <v>153</v>
      </c>
      <c r="C253" s="205">
        <f t="shared" si="324"/>
        <v>30600</v>
      </c>
      <c r="N253" s="204">
        <f t="shared" ca="1" si="327"/>
        <v>22.482099543320491</v>
      </c>
      <c r="O253" s="181">
        <f t="shared" ca="1" si="328"/>
        <v>7.4820995433204907</v>
      </c>
      <c r="P253" s="181" t="str">
        <f t="shared" ca="1" si="329"/>
        <v>-6.11725095710723+4.30825420604766i</v>
      </c>
      <c r="Q253" s="181" t="str">
        <f t="shared" ca="1" si="330"/>
        <v>2.52064341821523-7.044726420122i</v>
      </c>
      <c r="R253" s="181" t="str">
        <f t="shared" ca="1" si="331"/>
        <v>1.99557140090034+7.21106846175138i</v>
      </c>
      <c r="S253" s="181" t="str">
        <f t="shared" ca="1" si="332"/>
        <v>-5.78374116008731-4.74659370172639i</v>
      </c>
      <c r="T253" s="181" t="str">
        <f t="shared" ca="1" si="333"/>
        <v>7.46182647047349+0.550417387713997i</v>
      </c>
      <c r="U253" s="181" t="str">
        <f t="shared" ca="1" si="334"/>
        <v>-6.41761084117595+3.84656790754793i</v>
      </c>
      <c r="V253" s="181" t="str">
        <f t="shared" ca="1" si="335"/>
        <v>3.03205585045165-6.84020839564838i</v>
      </c>
      <c r="W253" s="181" t="str">
        <f t="shared" ca="1" si="336"/>
        <v>1.45968520926315+7.33833309860047i</v>
      </c>
      <c r="X253" s="181" t="str">
        <f t="shared" ca="1" si="337"/>
        <v>-5.41888876860211-5.15921099487844i</v>
      </c>
      <c r="Y253" s="181" t="str">
        <f t="shared" ca="1" si="338"/>
        <v>7.40111711347085+1.09785201591363i</v>
      </c>
      <c r="Z253" s="181" t="str">
        <f t="shared" ca="1" si="339"/>
        <v>-6.68319313605789+3.36403672428012i</v>
      </c>
      <c r="AA253" s="181" t="str">
        <f t="shared" ca="1" si="340"/>
        <v>3.52703730932853-6.59862268922547i</v>
      </c>
      <c r="AB253" s="181" t="str">
        <f t="shared" ca="1" si="341"/>
        <v>0.915888857005255+7.42583067257599i</v>
      </c>
      <c r="AC253" s="181" t="str">
        <f t="shared" ca="1" si="342"/>
        <v>-5.0246709493737-5.54387007664111i</v>
      </c>
      <c r="AD253" s="181" t="str">
        <f t="shared" ca="1" si="343"/>
        <v>7.30030046157803+1.63933728891901i</v>
      </c>
      <c r="AE253" s="181" t="str">
        <f t="shared" ca="1" si="344"/>
        <v>-6.91255862828583+2.8632755345352i</v>
      </c>
      <c r="AF253" s="181" t="str">
        <f t="shared" ca="1" si="345"/>
        <v>4.00290544743509-6.32127847472734i</v>
      </c>
      <c r="AG253" s="181" t="str">
        <f t="shared" ca="1" si="346"/>
        <v>0.367129223676979+7.4730870267433i</v>
      </c>
      <c r="AH253" s="181" t="str">
        <f t="shared" ca="1" si="347"/>
        <v>-4.60322400291938-5.89848644612358i</v>
      </c>
      <c r="AI253" s="181" t="str">
        <f t="shared" ca="1" si="348"/>
        <v>7.15992284896693+2.17193885111849i</v>
      </c>
      <c r="AJ253" s="181" t="str">
        <f t="shared" ca="1" si="349"/>
        <v>-7.10446436638522+2.34699800658616i</v>
      </c>
      <c r="AK253" s="181" t="str">
        <f t="shared" ca="1" si="350"/>
        <v>4.45708149409915-6.00967870448292i</v>
      </c>
      <c r="AL253" s="181" t="str">
        <f t="shared" ca="1" si="351"/>
        <v>-0.183619914724129+7.47984607482489i</v>
      </c>
      <c r="AM253" s="181" t="str">
        <f t="shared" ca="1" si="352"/>
        <v>-4.15683178675849-6.22113840649369i</v>
      </c>
      <c r="AN253" s="181" t="str">
        <f t="shared" ca="1" si="353"/>
        <v>6.98074499408284+2.69277048850139i</v>
      </c>
      <c r="AO253" s="181" t="str">
        <f t="shared" ca="1" si="354"/>
        <v>-7.25787039653349+1.81800189309017i</v>
      </c>
      <c r="AP253" s="181" t="str">
        <f t="shared" ca="1" si="355"/>
        <v>4.88710422997572-5.66551196464275i</v>
      </c>
      <c r="AQ253" s="181" t="str">
        <f t="shared" ca="1" si="356"/>
        <v>-0.733374000900257+7.44607118895329i</v>
      </c>
      <c r="AR253" s="181" t="str">
        <f t="shared" ca="1" si="357"/>
        <v>-0.733374000900257+7.44607118895329i</v>
      </c>
      <c r="AS253" s="181" t="str">
        <f t="shared" ca="1" si="358"/>
        <v>6.76373787724395+3.19900976930238i</v>
      </c>
      <c r="AT253" s="181" t="str">
        <f t="shared" ca="1" si="359"/>
        <v>-7.3719453981616+1.27915386982203i</v>
      </c>
      <c r="AU253" s="181" t="str">
        <f t="shared" ca="1" si="360"/>
        <v>5.29064332459251-5.29064332459687i</v>
      </c>
      <c r="AV253" s="181" t="str">
        <f t="shared" ca="1" si="361"/>
        <v>-1.27915386981606+7.37194539816263i</v>
      </c>
      <c r="AW253" s="181" t="str">
        <f t="shared" ca="1" si="362"/>
        <v>-3.19900976930114-6.76373787724455i</v>
      </c>
      <c r="AX253" s="181" t="str">
        <f t="shared" ca="1" si="363"/>
        <v>6.5100774788245+3.68791333898436i</v>
      </c>
      <c r="AY253" s="181" t="str">
        <f t="shared" ca="1" si="364"/>
        <v>-7.44607118895342+0.733374000898878i</v>
      </c>
      <c r="AZ253" s="181" t="str">
        <f t="shared" ca="1" si="365"/>
        <v>5.66551196464364-4.88710422997468i</v>
      </c>
      <c r="BA253" s="181" t="str">
        <f t="shared" ca="1" si="366"/>
        <v>-1.81800189308935+7.2578703965337i</v>
      </c>
      <c r="BB253" s="181" t="str">
        <f t="shared" ca="1" si="367"/>
        <v>-2.69277048850219-6.98074499408254i</v>
      </c>
      <c r="BC253" s="181" t="str">
        <f t="shared" ca="1" si="368"/>
        <v>6.22113840649381+4.15683178675832i</v>
      </c>
      <c r="BD253" s="181" t="str">
        <f t="shared" ca="1" si="369"/>
        <v>-7.47984607482491+0.183619914723594i</v>
      </c>
      <c r="BE253" s="181" t="str">
        <f t="shared" ca="1" si="370"/>
        <v>6.00967870448337-4.45708149409855i</v>
      </c>
      <c r="BF253" s="181" t="str">
        <f t="shared" ca="1" si="371"/>
        <v>-2.34699800658757+7.10446436638475i</v>
      </c>
      <c r="BG253" s="181" t="str">
        <f t="shared" ca="1" si="372"/>
        <v>-2.17193885111716-7.15992284896734i</v>
      </c>
      <c r="BH253" s="181" t="str">
        <f t="shared" ca="1" si="373"/>
        <v>5.89848644612227+4.60322400292106i</v>
      </c>
      <c r="BI253" s="181" t="str">
        <f t="shared" ca="1" si="374"/>
        <v>-7.47308702674319-0.367129223679106i</v>
      </c>
      <c r="BJ253" s="181" t="str">
        <f t="shared" ca="1" si="375"/>
        <v>6.32127847472885-4.0029054474327i</v>
      </c>
      <c r="BK253" s="181" t="str">
        <f t="shared" ca="1" si="376"/>
        <v>-2.86327553453776+6.91255862828477i</v>
      </c>
      <c r="BL253" s="181" t="str">
        <f t="shared" ca="1" si="377"/>
        <v>-1.63933728891558-7.3003004615788i</v>
      </c>
      <c r="BM253" s="181" t="str">
        <f t="shared" ca="1" si="378"/>
        <v>5.54387007664379+5.02467094937074i</v>
      </c>
      <c r="BN253" s="181" t="str">
        <f t="shared" ca="1" si="379"/>
        <v>-7.42583067257635-0.915888857002247i</v>
      </c>
      <c r="BO253" s="181" t="str">
        <f t="shared" ca="1" si="380"/>
        <v>6.59862268922402-3.52703730933125i</v>
      </c>
      <c r="BP253" s="181" t="str">
        <f t="shared" ca="1" si="381"/>
        <v>-3.36403672427804+6.68319313605894i</v>
      </c>
      <c r="BQ253" s="181" t="str">
        <f t="shared" ca="1" si="382"/>
        <v>-1.09785201591599-7.4011171134705i</v>
      </c>
      <c r="BR253" s="181" t="str">
        <f t="shared" ca="1" si="383"/>
        <v>5.15921099487963+5.41888876860098i</v>
      </c>
      <c r="BS253" s="181" t="str">
        <f t="shared" ca="1" si="384"/>
        <v>-7.3383330986008-1.45968520926148i</v>
      </c>
      <c r="BT253" s="181" t="str">
        <f t="shared" ca="1" si="385"/>
        <v>6.84020839564799-3.03205585045254i</v>
      </c>
      <c r="BU253" s="181" t="str">
        <f t="shared" ca="1" si="386"/>
        <v>-3.84656790754725+6.41761084117635i</v>
      </c>
      <c r="BV253" s="181" t="str">
        <f t="shared" ca="1" si="387"/>
        <v>-0.550417387714074-7.46182647047348i</v>
      </c>
      <c r="BW253" s="181" t="str">
        <f t="shared" ca="1" si="388"/>
        <v>4.74659370172647+5.78374116008724i</v>
      </c>
      <c r="BX253" s="181" t="str">
        <f t="shared" ca="1" si="389"/>
        <v>-7.21106846175121-1.99557140090093i</v>
      </c>
      <c r="BY253" s="181" t="str">
        <f t="shared" ca="1" si="390"/>
        <v>7.0447264201222-2.52064341821468i</v>
      </c>
      <c r="BZ253" s="181" t="str">
        <f t="shared" ca="1" si="391"/>
        <v>-4.30825420604843+6.1172509571067i</v>
      </c>
      <c r="CA253" s="181" t="str">
        <f t="shared" ca="1" si="392"/>
        <v>1.27956637022664E-12-7.48209954332049i</v>
      </c>
      <c r="CB253" s="181" t="str">
        <f t="shared" ca="1" si="393"/>
        <v>4.30825420604616+6.11725095710829i</v>
      </c>
      <c r="CC253" s="181" t="str">
        <f t="shared" ca="1" si="394"/>
        <v>-7.04472642012127-2.52064341821729i</v>
      </c>
      <c r="CD253" s="181" t="str">
        <f t="shared" ca="1" si="395"/>
        <v>7.21106846175195-1.99557140089826i</v>
      </c>
      <c r="CE253" s="181" t="str">
        <f t="shared" ca="1" si="396"/>
        <v>-4.74659370172861+5.78374116008548i</v>
      </c>
      <c r="CF253" s="181" t="str">
        <f t="shared" ca="1" si="397"/>
        <v>0.550417387716838-7.46182647047328i</v>
      </c>
      <c r="CG253" s="181" t="str">
        <f t="shared" ca="1" si="398"/>
        <v>3.84656790754487+6.41761084117778i</v>
      </c>
      <c r="CH253" s="181" t="str">
        <f t="shared" ca="1" si="399"/>
        <v>-6.84020839564988-3.03205585044828i</v>
      </c>
      <c r="CI253" s="181" t="str">
        <f t="shared" ca="1" si="400"/>
        <v>7.33833309859988-1.45968520926606i</v>
      </c>
      <c r="CJ253" s="181" t="str">
        <f t="shared" ca="1" si="401"/>
        <v>-5.15921099487625+5.4188887686042i</v>
      </c>
      <c r="CK253" s="181" t="str">
        <f t="shared" ca="1" si="402"/>
        <v>1.09785201591137-7.40111711347118i</v>
      </c>
      <c r="CL253" s="181" t="str">
        <f t="shared" ca="1" si="403"/>
        <v>3.36403672428221+6.68319313605684i</v>
      </c>
      <c r="CM253" s="181" t="str">
        <f t="shared" ca="1" si="404"/>
        <v>-6.59862268922623-3.52703730932713i</v>
      </c>
      <c r="CN253" s="181" t="str">
        <f t="shared" ca="1" si="405"/>
        <v>7.42583067257578-0.915888857006886i</v>
      </c>
      <c r="CO253" s="181" t="str">
        <f t="shared" ca="1" si="406"/>
        <v>-5.54387007664051+5.02467094937436i</v>
      </c>
      <c r="CP253" s="181" t="str">
        <f t="shared" ca="1" si="407"/>
        <v>1.63933728891808-7.30030046157824i</v>
      </c>
      <c r="CQ253" s="181" t="str">
        <f t="shared" ca="1" si="408"/>
        <v>2.8632755345354+6.91255862828574i</v>
      </c>
      <c r="CR253" s="181" t="str">
        <f t="shared" ca="1" si="409"/>
        <v>-6.32127847472748-4.00290544743487i</v>
      </c>
      <c r="CS253" s="181" t="str">
        <f t="shared" ca="1" si="410"/>
        <v>7.47308702674332-0.36712922367655i</v>
      </c>
      <c r="CT253" s="181" t="str">
        <f t="shared" ca="1" si="411"/>
        <v>-5.89848644612384+4.60322400291904i</v>
      </c>
      <c r="CU253" s="181" t="str">
        <f t="shared" ca="1" si="412"/>
        <v>2.17193885112001-7.15992284896647i</v>
      </c>
      <c r="CV253" s="181" t="str">
        <f t="shared" ca="1" si="413"/>
        <v>2.34699800658474+7.10446436638568i</v>
      </c>
      <c r="CW253" s="181" t="str">
        <f t="shared" ca="1" si="414"/>
        <v>-6.00967870448159-4.45708149410095i</v>
      </c>
      <c r="CX253" s="181" t="str">
        <f t="shared" ca="1" si="415"/>
        <v>7.47984607482484+0.183619914726366i</v>
      </c>
      <c r="CY253" s="181" t="str">
        <f t="shared" ca="1" si="416"/>
        <v>-6.22113840649535+4.15683178675601i</v>
      </c>
      <c r="CZ253" s="181" t="str">
        <f t="shared" ca="1" si="417"/>
        <v>2.69277048850478-6.98074499408154i</v>
      </c>
      <c r="DA253" s="181" t="str">
        <f t="shared" ca="1" si="418"/>
        <v>1.81800189308666+7.25787039653437i</v>
      </c>
      <c r="DB253" s="181" t="str">
        <f t="shared" ca="1" si="419"/>
        <v>-5.66551196464684-4.88710422997098i</v>
      </c>
      <c r="DC253" s="181" t="str">
        <f t="shared" ca="1" si="420"/>
        <v>7.4460711889539+0.733374000894018i</v>
      </c>
      <c r="DD253" s="181" t="str">
        <f t="shared" ca="1" si="421"/>
        <v>-6.5100774788223+3.68791333898824i</v>
      </c>
      <c r="DE253" s="181" t="str">
        <f t="shared" ca="1" si="422"/>
        <v>3.19900976929701-6.7637378772465i</v>
      </c>
      <c r="DF253" s="181" t="str">
        <f t="shared" ca="1" si="423"/>
        <v>1.27915386982056+7.37194539816186i</v>
      </c>
      <c r="DG253" s="181" t="str">
        <f t="shared" ca="1" si="424"/>
        <v>-5.29064332459582-5.29064332459356i</v>
      </c>
      <c r="DH253" s="181" t="str">
        <f t="shared" ca="1" si="425"/>
        <v>7.3719453981624+1.27915386981743i</v>
      </c>
      <c r="DI253" s="181" t="str">
        <f t="shared" ca="1" si="426"/>
        <v>-6.76373787724514+3.19900976929988i</v>
      </c>
      <c r="DJ253" s="181" t="str">
        <f t="shared" ca="1" si="427"/>
        <v>3.68791333898548-6.51007747882386i</v>
      </c>
      <c r="DK253" s="181" t="str">
        <f t="shared" ca="1" si="428"/>
        <v>0.733374000897605+7.44607118895355i</v>
      </c>
      <c r="DL253" s="181" t="str">
        <f t="shared" ca="1" si="429"/>
        <v>-4.8871042299737-5.66551196464448i</v>
      </c>
      <c r="DM253" s="181" t="str">
        <f t="shared" ca="1" si="430"/>
        <v>7.25787039653339+1.81800189309059i</v>
      </c>
      <c r="DN253" s="181" t="str">
        <f t="shared" ca="1" si="431"/>
        <v>-6.980744994083+2.692770488501i</v>
      </c>
      <c r="DO253" s="181" t="str">
        <f t="shared" ca="1" si="432"/>
        <v>4.15683178675938-6.2211384064931i</v>
      </c>
      <c r="DP253" s="181" t="str">
        <f t="shared" ca="1" si="433"/>
        <v>0.183619914722315+7.47984607482494i</v>
      </c>
      <c r="DQ253" s="181" t="str">
        <f t="shared" ca="1" si="434"/>
        <v>-4.4570814940977-6.00967870448401i</v>
      </c>
      <c r="DR253" s="181" t="str">
        <f t="shared" ca="1" si="435"/>
        <v>7.10446436638428+2.346998006589i</v>
      </c>
      <c r="DS253" s="181" t="str">
        <f t="shared" ca="1" si="436"/>
        <v>-7.15992284896777+2.17193885111573i</v>
      </c>
      <c r="DT253" s="181" t="str">
        <f t="shared" ca="1" si="437"/>
        <v>4.60322400292224-5.89848644612135i</v>
      </c>
      <c r="DU253" s="181" t="str">
        <f t="shared" ca="1" si="438"/>
        <v>-0.367129223680596+7.47308702674313i</v>
      </c>
      <c r="DV253" s="181" t="str">
        <f t="shared" ca="1" si="439"/>
        <v>-4.00290544743791-6.32127847472555i</v>
      </c>
      <c r="DW253" s="181" t="str">
        <f t="shared" ca="1" si="440"/>
        <v>6.91255862828713+2.86327553453207i</v>
      </c>
      <c r="DX253" s="181" t="str">
        <f t="shared" ca="1" si="441"/>
        <v>-7.30030046157745+1.6393372889216i</v>
      </c>
      <c r="DY253" s="181" t="str">
        <f t="shared" ca="1" si="442"/>
        <v>5.02467094937169-5.54387007664293i</v>
      </c>
      <c r="DZ253" s="181" t="str">
        <f t="shared" ca="1" si="443"/>
        <v>-0.915888857003729+7.42583067257617i</v>
      </c>
      <c r="EA253" s="181" t="str">
        <f t="shared" ca="1" si="444"/>
        <v>-3.52703730932993-6.59862268922472i</v>
      </c>
      <c r="EB253" s="181" t="str">
        <f t="shared" ca="1" si="445"/>
        <v>6.68319313605827+3.36403672427938i</v>
      </c>
      <c r="EC253" s="181" t="str">
        <f t="shared" ca="1" si="446"/>
        <v>-7.40111711347072+1.09785201591452i</v>
      </c>
      <c r="ED253" s="181" t="str">
        <f t="shared" ca="1" si="447"/>
        <v>5.41888876860201-5.15921099487855i</v>
      </c>
      <c r="EE253" s="181" t="str">
        <f t="shared" ca="1" si="448"/>
        <v>-1.45968520926295+7.3383330986005i</v>
      </c>
      <c r="EF253" s="181" t="str">
        <f t="shared" ca="1" si="449"/>
        <v>-3.03205585045118-6.84020839564859i</v>
      </c>
      <c r="EG253" s="181" t="str">
        <f t="shared" ca="1" si="450"/>
        <v>6.41761084117569+3.84656790754835i</v>
      </c>
      <c r="EH253" s="181" t="str">
        <f t="shared" ca="1" si="451"/>
        <v>-7.46182647047358+0.550417387712797i</v>
      </c>
      <c r="EI253" s="181" t="str">
        <f t="shared" ca="1" si="452"/>
        <v>5.78374116008806-4.74659370172548i</v>
      </c>
      <c r="EJ253" s="181" t="str">
        <f t="shared" ca="1" si="453"/>
        <v>-1.99557140090216+7.21106846175087i</v>
      </c>
      <c r="EK253" s="181" t="str">
        <f t="shared" ca="1" si="454"/>
        <v>-2.52064341821347-7.04472642012263i</v>
      </c>
      <c r="EL253" s="181" t="str">
        <f t="shared" ca="1" si="455"/>
        <v>6.11725095710596+4.30825420604947i</v>
      </c>
      <c r="EM253" s="181" t="str">
        <f t="shared" ca="1" si="456"/>
        <v>-7.48209954332049-2.55913274045328E-12i</v>
      </c>
      <c r="EN253" s="181"/>
      <c r="EO253" s="181"/>
      <c r="EP253" s="181"/>
    </row>
    <row r="254" spans="1:146">
      <c r="A254" s="207">
        <f t="shared" si="323"/>
        <v>3.0078125000000022E-3</v>
      </c>
      <c r="B254" s="206">
        <v>154</v>
      </c>
      <c r="C254" s="205">
        <f t="shared" si="324"/>
        <v>30800</v>
      </c>
      <c r="N254" s="204">
        <f t="shared" ca="1" si="327"/>
        <v>22.481686927682155</v>
      </c>
      <c r="O254" s="181">
        <f t="shared" ca="1" si="328"/>
        <v>7.4816869276821567</v>
      </c>
      <c r="P254" s="181" t="str">
        <f t="shared" ca="1" si="329"/>
        <v>-6.0093472884946+4.45683569925039i</v>
      </c>
      <c r="Q254" s="181" t="str">
        <f t="shared" ca="1" si="330"/>
        <v>2.17181907512115-7.15952800041944i</v>
      </c>
      <c r="R254" s="181" t="str">
        <f t="shared" ca="1" si="331"/>
        <v>2.52050441219361+7.04433792431643i</v>
      </c>
      <c r="S254" s="181" t="str">
        <f t="shared" ca="1" si="332"/>
        <v>-6.22079532912898-4.15660254979197i</v>
      </c>
      <c r="T254" s="181" t="str">
        <f t="shared" ca="1" si="333"/>
        <v>7.47267490811857-0.367108977587215i</v>
      </c>
      <c r="U254" s="181" t="str">
        <f t="shared" ca="1" si="334"/>
        <v>-5.78342220388574+4.74633194113637i</v>
      </c>
      <c r="V254" s="181" t="str">
        <f t="shared" ca="1" si="335"/>
        <v>1.81790163566839-7.25747014646868i</v>
      </c>
      <c r="W254" s="181" t="str">
        <f t="shared" ca="1" si="336"/>
        <v>2.86311763336669+6.91217742114269i</v>
      </c>
      <c r="X254" s="181" t="str">
        <f t="shared" ca="1" si="337"/>
        <v>-6.41725692893811-3.8463557807158i</v>
      </c>
      <c r="Y254" s="181" t="str">
        <f t="shared" ca="1" si="338"/>
        <v>7.44566056017232-0.733333557492474i</v>
      </c>
      <c r="Z254" s="181" t="str">
        <f t="shared" ca="1" si="339"/>
        <v>-5.54356434861968+5.02439385364671i</v>
      </c>
      <c r="AA254" s="181" t="str">
        <f t="shared" ca="1" si="340"/>
        <v>1.45960471194567-7.33792841125586i</v>
      </c>
      <c r="AB254" s="181" t="str">
        <f t="shared" ca="1" si="341"/>
        <v>3.19883335338156+6.76336487712616i</v>
      </c>
      <c r="AC254" s="181" t="str">
        <f t="shared" ca="1" si="342"/>
        <v>-6.59825879472008-3.52684280366295i</v>
      </c>
      <c r="AD254" s="181" t="str">
        <f t="shared" ca="1" si="343"/>
        <v>7.40070896377376-1.09779147262528i</v>
      </c>
      <c r="AE254" s="181" t="str">
        <f t="shared" ca="1" si="344"/>
        <v>-5.29035156127892+5.29035156127868i</v>
      </c>
      <c r="AF254" s="181" t="str">
        <f t="shared" ca="1" si="345"/>
        <v>1.09779147262556-7.40070896377372i</v>
      </c>
      <c r="AG254" s="181" t="str">
        <f t="shared" ca="1" si="346"/>
        <v>3.5268428036634+6.59825879471984i</v>
      </c>
      <c r="AH254" s="181" t="str">
        <f t="shared" ca="1" si="347"/>
        <v>-6.76336487712636-3.19883335338114i</v>
      </c>
      <c r="AI254" s="181" t="str">
        <f t="shared" ca="1" si="348"/>
        <v>7.33792841125592-1.4596047119454i</v>
      </c>
      <c r="AJ254" s="181" t="str">
        <f t="shared" ca="1" si="349"/>
        <v>-5.02439385364697+5.54356434861945i</v>
      </c>
      <c r="AK254" s="181" t="str">
        <f t="shared" ca="1" si="350"/>
        <v>0.73333355749276-7.44566056017229i</v>
      </c>
      <c r="AL254" s="181" t="str">
        <f t="shared" ca="1" si="351"/>
        <v>3.8463557807156+6.41725692893823i</v>
      </c>
      <c r="AM254" s="181" t="str">
        <f t="shared" ca="1" si="352"/>
        <v>-6.91217742114284-2.86311763336632i</v>
      </c>
      <c r="AN254" s="181" t="str">
        <f t="shared" ca="1" si="353"/>
        <v>7.25747014646876-1.81790163566812i</v>
      </c>
      <c r="AO254" s="181" t="str">
        <f t="shared" ca="1" si="354"/>
        <v>-4.74633194113658+5.78342220388558i</v>
      </c>
      <c r="AP254" s="181" t="str">
        <f t="shared" ca="1" si="355"/>
        <v>0.367108977586786-7.47267490811859i</v>
      </c>
      <c r="AQ254" s="181" t="str">
        <f t="shared" ca="1" si="356"/>
        <v>4.15660254979111+6.22079532912955i</v>
      </c>
      <c r="AR254" s="181" t="str">
        <f t="shared" ca="1" si="357"/>
        <v>4.15660254979111+6.22079532912955i</v>
      </c>
      <c r="AS254" s="181" t="str">
        <f t="shared" ca="1" si="358"/>
        <v>7.15952800041858-2.17181907512398i</v>
      </c>
      <c r="AT254" s="181" t="str">
        <f t="shared" ca="1" si="359"/>
        <v>-4.4568356992493+6.00934728849541i</v>
      </c>
      <c r="AU254" s="181" t="str">
        <f t="shared" ca="1" si="360"/>
        <v>3.40948684318115E-13-7.48168692768216i</v>
      </c>
      <c r="AV254" s="181" t="str">
        <f t="shared" ca="1" si="361"/>
        <v>4.45683569924883+6.00934728849575i</v>
      </c>
      <c r="AW254" s="181" t="str">
        <f t="shared" ca="1" si="362"/>
        <v>-7.15952800041842-2.17181907512453i</v>
      </c>
      <c r="AX254" s="181" t="str">
        <f t="shared" ca="1" si="363"/>
        <v>7.04433792431578-2.5205044121954i</v>
      </c>
      <c r="AY254" s="181" t="str">
        <f t="shared" ca="1" si="364"/>
        <v>-4.1566025497915+6.2207953291293i</v>
      </c>
      <c r="AZ254" s="181" t="str">
        <f t="shared" ca="1" si="365"/>
        <v>-0.367108977586211-7.47267490811862i</v>
      </c>
      <c r="BA254" s="181" t="str">
        <f t="shared" ca="1" si="366"/>
        <v>4.74633194113441+5.78342220388736i</v>
      </c>
      <c r="BB254" s="181" t="str">
        <f t="shared" ca="1" si="367"/>
        <v>-7.25747014646955-1.81790163566496i</v>
      </c>
      <c r="BC254" s="181" t="str">
        <f t="shared" ca="1" si="368"/>
        <v>6.91217742114221-2.86311763336785i</v>
      </c>
      <c r="BD254" s="181" t="str">
        <f t="shared" ca="1" si="369"/>
        <v>-3.84635578071609+6.41725692893794i</v>
      </c>
      <c r="BE254" s="181" t="str">
        <f t="shared" ca="1" si="370"/>
        <v>-0.7333335574906-7.4456605601725i</v>
      </c>
      <c r="BF254" s="181" t="str">
        <f t="shared" ca="1" si="371"/>
        <v>5.02439385364434+5.54356434862184i</v>
      </c>
      <c r="BG254" s="181" t="str">
        <f t="shared" ca="1" si="372"/>
        <v>-7.33792841125639-1.45960471194304i</v>
      </c>
      <c r="BH254" s="181" t="str">
        <f t="shared" ca="1" si="373"/>
        <v>6.76336487712601-3.19883335338187i</v>
      </c>
      <c r="BI254" s="181" t="str">
        <f t="shared" ca="1" si="374"/>
        <v>-3.52684280366382+6.59825879471962i</v>
      </c>
      <c r="BJ254" s="181" t="str">
        <f t="shared" ca="1" si="375"/>
        <v>-1.09779147262278-7.40070896377413i</v>
      </c>
      <c r="BK254" s="181" t="str">
        <f t="shared" ca="1" si="376"/>
        <v>5.29035156128107+5.29035156127653i</v>
      </c>
      <c r="BL254" s="181" t="str">
        <f t="shared" ca="1" si="377"/>
        <v>-7.40070896377402-1.09779147262358i</v>
      </c>
      <c r="BM254" s="181" t="str">
        <f t="shared" ca="1" si="378"/>
        <v>6.59825879472-3.5268428036631i</v>
      </c>
      <c r="BN254" s="181" t="str">
        <f t="shared" ca="1" si="379"/>
        <v>-3.1988333533828+6.76336487712558i</v>
      </c>
      <c r="BO254" s="181" t="str">
        <f t="shared" ca="1" si="380"/>
        <v>-1.45960471194225-7.33792841125655i</v>
      </c>
      <c r="BP254" s="181" t="str">
        <f t="shared" ca="1" si="381"/>
        <v>5.54356434862129+5.02439385364494i</v>
      </c>
      <c r="BQ254" s="181" t="str">
        <f t="shared" ca="1" si="382"/>
        <v>-7.4456605601724-0.733333557491619i</v>
      </c>
      <c r="BR254" s="181" t="str">
        <f t="shared" ca="1" si="383"/>
        <v>6.41725692893835-3.8463557807154i</v>
      </c>
      <c r="BS254" s="181" t="str">
        <f t="shared" ca="1" si="384"/>
        <v>-2.8631176333686+6.9121774211419i</v>
      </c>
      <c r="BT254" s="181" t="str">
        <f t="shared" ca="1" si="385"/>
        <v>-1.81790163567139-7.25747014646794i</v>
      </c>
      <c r="BU254" s="181" t="str">
        <f t="shared" ca="1" si="386"/>
        <v>5.78342220388685+4.74633194113504i</v>
      </c>
      <c r="BV254" s="181" t="str">
        <f t="shared" ca="1" si="387"/>
        <v>-7.47267490811859-0.36710897758702i</v>
      </c>
      <c r="BW254" s="181" t="str">
        <f t="shared" ca="1" si="388"/>
        <v>6.22079532912975-4.15660254979083i</v>
      </c>
      <c r="BX254" s="181" t="str">
        <f t="shared" ca="1" si="389"/>
        <v>-2.52050441219636+7.04433792431544i</v>
      </c>
      <c r="BY254" s="181" t="str">
        <f t="shared" ca="1" si="390"/>
        <v>-2.17181907512375-7.15952800041865i</v>
      </c>
      <c r="BZ254" s="181" t="str">
        <f t="shared" ca="1" si="391"/>
        <v>6.0093472884952+4.45683569924957i</v>
      </c>
      <c r="CA254" s="181" t="str">
        <f t="shared" ca="1" si="392"/>
        <v>-7.48168692768216-6.81897368636229E-13i</v>
      </c>
      <c r="CB254" s="181" t="str">
        <f t="shared" ca="1" si="393"/>
        <v>6.00934728849589-4.45683569924865i</v>
      </c>
      <c r="CC254" s="181" t="str">
        <f t="shared" ca="1" si="394"/>
        <v>-2.17181907511774+7.15952800042048i</v>
      </c>
      <c r="CD254" s="181" t="str">
        <f t="shared" ca="1" si="395"/>
        <v>-2.52050441219508-7.0443379243159i</v>
      </c>
      <c r="CE254" s="181" t="str">
        <f t="shared" ca="1" si="396"/>
        <v>6.22079532912899+4.15660254979196i</v>
      </c>
      <c r="CF254" s="181" t="str">
        <f t="shared" ca="1" si="397"/>
        <v>-7.47267490811864+0.36710897758587i</v>
      </c>
      <c r="CG254" s="181" t="str">
        <f t="shared" ca="1" si="398"/>
        <v>5.78342220388744-4.74633194113431i</v>
      </c>
      <c r="CH254" s="181" t="str">
        <f t="shared" ca="1" si="399"/>
        <v>-1.81790163566529+7.25747014646946i</v>
      </c>
      <c r="CI254" s="181" t="str">
        <f t="shared" ca="1" si="400"/>
        <v>-2.86311763336773-6.91217742114226i</v>
      </c>
      <c r="CJ254" s="181" t="str">
        <f t="shared" ca="1" si="401"/>
        <v>6.41725692893776+3.84635578071639i</v>
      </c>
      <c r="CK254" s="181" t="str">
        <f t="shared" ca="1" si="402"/>
        <v>-7.44566056017251+0.733333557490473i</v>
      </c>
      <c r="CL254" s="181" t="str">
        <f t="shared" ca="1" si="403"/>
        <v>5.54356434862221-5.02439385364393i</v>
      </c>
      <c r="CM254" s="181" t="str">
        <f t="shared" ca="1" si="404"/>
        <v>-1.45960471194317+7.33792841125637i</v>
      </c>
      <c r="CN254" s="181" t="str">
        <f t="shared" ca="1" si="405"/>
        <v>-3.19883335338156-6.76336487712616i</v>
      </c>
      <c r="CO254" s="181" t="str">
        <f t="shared" ca="1" si="406"/>
        <v>6.59825879471946+3.52684280366412i</v>
      </c>
      <c r="CP254" s="181" t="str">
        <f t="shared" ca="1" si="407"/>
        <v>-7.40070896377415+1.09779147262266i</v>
      </c>
      <c r="CQ254" s="181" t="str">
        <f t="shared" ca="1" si="408"/>
        <v>5.29035156127662-5.29035156128098i</v>
      </c>
      <c r="CR254" s="181" t="str">
        <f t="shared" ca="1" si="409"/>
        <v>-1.09779147262413+7.40070896377393i</v>
      </c>
      <c r="CS254" s="181" t="str">
        <f t="shared" ca="1" si="410"/>
        <v>-3.5268428036628-6.59825879472016i</v>
      </c>
      <c r="CT254" s="181" t="str">
        <f t="shared" ca="1" si="411"/>
        <v>6.76336487712552+3.19883335338291i</v>
      </c>
      <c r="CU254" s="181" t="str">
        <f t="shared" ca="1" si="412"/>
        <v>-7.33792841125666+1.4596047119417i</v>
      </c>
      <c r="CV254" s="181" t="str">
        <f t="shared" ca="1" si="413"/>
        <v>5.02439385364503-5.54356434862121i</v>
      </c>
      <c r="CW254" s="181" t="str">
        <f t="shared" ca="1" si="414"/>
        <v>-0.733333557491957+7.44566056017236i</v>
      </c>
      <c r="CX254" s="181" t="str">
        <f t="shared" ca="1" si="415"/>
        <v>-3.84635578071511-6.41725692893853i</v>
      </c>
      <c r="CY254" s="181" t="str">
        <f t="shared" ca="1" si="416"/>
        <v>6.91217742114185+2.86311763336872i</v>
      </c>
      <c r="CZ254" s="181" t="str">
        <f t="shared" ca="1" si="417"/>
        <v>-7.25747014646797+1.81790163567127i</v>
      </c>
      <c r="DA254" s="181" t="str">
        <f t="shared" ca="1" si="418"/>
        <v>4.74633194113546-5.7834222038865i</v>
      </c>
      <c r="DB254" s="181" t="str">
        <f t="shared" ca="1" si="419"/>
        <v>-0.36710897758736+7.47267490811856i</v>
      </c>
      <c r="DC254" s="181" t="str">
        <f t="shared" ca="1" si="420"/>
        <v>-4.15660254979072-6.22079532912981i</v>
      </c>
      <c r="DD254" s="181" t="str">
        <f t="shared" ca="1" si="421"/>
        <v>7.04433792431532+2.52050441219668i</v>
      </c>
      <c r="DE254" s="181" t="str">
        <f t="shared" ca="1" si="422"/>
        <v>-7.15952800041869+2.17181907512363i</v>
      </c>
      <c r="DF254" s="181" t="str">
        <f t="shared" ca="1" si="423"/>
        <v>4.45683569924984-6.009347288495i</v>
      </c>
      <c r="DG254" s="181" t="str">
        <f t="shared" ca="1" si="424"/>
        <v>-8.10203721046508E-13+7.48168692768216i</v>
      </c>
      <c r="DH254" s="181" t="str">
        <f t="shared" ca="1" si="425"/>
        <v>-4.4568356992482-6.00934728849622i</v>
      </c>
      <c r="DI254" s="181" t="str">
        <f t="shared" ca="1" si="426"/>
        <v>7.15952800042044+2.17181907511786i</v>
      </c>
      <c r="DJ254" s="181" t="str">
        <f t="shared" ca="1" si="427"/>
        <v>-7.04433792431602+2.52050441219476i</v>
      </c>
      <c r="DK254" s="181" t="str">
        <f t="shared" ca="1" si="428"/>
        <v>4.15660254979207-6.22079532912892i</v>
      </c>
      <c r="DL254" s="181" t="str">
        <f t="shared" ca="1" si="429"/>
        <v>0.367108977585742+7.47267490811865i</v>
      </c>
      <c r="DM254" s="181" t="str">
        <f t="shared" ca="1" si="430"/>
        <v>-4.74633194113388-5.78342220388779i</v>
      </c>
      <c r="DN254" s="181" t="str">
        <f t="shared" ca="1" si="431"/>
        <v>7.25747014646933+1.81790163566583i</v>
      </c>
      <c r="DO254" s="181" t="str">
        <f t="shared" ca="1" si="432"/>
        <v>-6.91217742114247+2.86311763336723i</v>
      </c>
      <c r="DP254" s="181" t="str">
        <f t="shared" ca="1" si="433"/>
        <v>3.84635578071649-6.41725692893769i</v>
      </c>
      <c r="DQ254" s="181" t="str">
        <f t="shared" ca="1" si="434"/>
        <v>0.733333557489922+7.44566056017256i</v>
      </c>
      <c r="DR254" s="181" t="str">
        <f t="shared" ca="1" si="435"/>
        <v>-5.0243938536495-5.54356434861716i</v>
      </c>
      <c r="DS254" s="181" t="str">
        <f t="shared" ca="1" si="436"/>
        <v>7.33792841125626+1.45960471194371i</v>
      </c>
      <c r="DT254" s="181" t="str">
        <f t="shared" ca="1" si="437"/>
        <v>-6.76336487712621+3.19883335338144i</v>
      </c>
      <c r="DU254" s="181" t="str">
        <f t="shared" ca="1" si="438"/>
        <v>3.52684280366423-6.5982587947194i</v>
      </c>
      <c r="DV254" s="181" t="str">
        <f t="shared" ca="1" si="439"/>
        <v>1.0977914726221+7.40070896377423i</v>
      </c>
      <c r="DW254" s="181" t="str">
        <f t="shared" ca="1" si="440"/>
        <v>-5.29035156128058-5.29035156127702i</v>
      </c>
      <c r="DX254" s="181" t="str">
        <f t="shared" ca="1" si="441"/>
        <v>7.40070896377391+1.09779147262426i</v>
      </c>
      <c r="DY254" s="181" t="str">
        <f t="shared" ca="1" si="442"/>
        <v>-6.59825879472022+3.52684280366269i</v>
      </c>
      <c r="DZ254" s="181" t="str">
        <f t="shared" ca="1" si="443"/>
        <v>3.19883335338341-6.76336487712529i</v>
      </c>
      <c r="EA254" s="181" t="str">
        <f t="shared" ca="1" si="444"/>
        <v>1.45960471194909+7.33792841125519i</v>
      </c>
      <c r="EB254" s="181" t="str">
        <f t="shared" ca="1" si="445"/>
        <v>-5.54356434862084-5.02439385364544i</v>
      </c>
      <c r="EC254" s="181" t="str">
        <f t="shared" ca="1" si="446"/>
        <v>7.44566056017235+0.733333557492085i</v>
      </c>
      <c r="ED254" s="181" t="str">
        <f t="shared" ca="1" si="447"/>
        <v>-6.41725692893881+3.84635578071463i</v>
      </c>
      <c r="EE254" s="181" t="str">
        <f t="shared" ca="1" si="448"/>
        <v>2.86311763336923-6.91217742114164i</v>
      </c>
      <c r="EF254" s="181" t="str">
        <f t="shared" ca="1" si="449"/>
        <v>1.81790163567074+7.2574701464681i</v>
      </c>
      <c r="EG254" s="181" t="str">
        <f t="shared" ca="1" si="450"/>
        <v>-5.78342220388642-4.74633194113556i</v>
      </c>
      <c r="EH254" s="181" t="str">
        <f t="shared" ca="1" si="451"/>
        <v>7.47267490811856+0.367108977587489i</v>
      </c>
      <c r="EI254" s="181" t="str">
        <f t="shared" ca="1" si="452"/>
        <v>-6.22079532913012+4.15660254979026i</v>
      </c>
      <c r="EJ254" s="181" t="str">
        <f t="shared" ca="1" si="453"/>
        <v>2.52050441219681-7.04433792431528i</v>
      </c>
      <c r="EK254" s="181" t="str">
        <f t="shared" ca="1" si="454"/>
        <v>2.1718190751231+7.15952800041884i</v>
      </c>
      <c r="EL254" s="181" t="str">
        <f t="shared" ca="1" si="455"/>
        <v>-6.00934728849493-4.45683569924995i</v>
      </c>
      <c r="EM254" s="181" t="str">
        <f t="shared" ca="1" si="456"/>
        <v>7.48168692768216+1.36379473727246E-12i</v>
      </c>
      <c r="EN254" s="181"/>
      <c r="EO254" s="181"/>
      <c r="EP254" s="181"/>
    </row>
    <row r="255" spans="1:146">
      <c r="A255" s="207">
        <f t="shared" si="323"/>
        <v>3.0273437500000023E-3</v>
      </c>
      <c r="B255" s="206">
        <v>155</v>
      </c>
      <c r="C255" s="205">
        <f t="shared" si="324"/>
        <v>31000</v>
      </c>
      <c r="N255" s="204">
        <f t="shared" ca="1" si="327"/>
        <v>22.481245308025198</v>
      </c>
      <c r="O255" s="181">
        <f t="shared" ca="1" si="328"/>
        <v>7.4812453080251986</v>
      </c>
      <c r="P255" s="181" t="str">
        <f t="shared" ca="1" si="329"/>
        <v>-5.89781301277997+4.6026984503802i</v>
      </c>
      <c r="Q255" s="181" t="str">
        <f t="shared" ca="1" si="330"/>
        <v>1.81779433084441-7.25704176159949i</v>
      </c>
      <c r="R255" s="181" t="str">
        <f t="shared" ca="1" si="331"/>
        <v>3.031709679018+6.83942744540782i</v>
      </c>
      <c r="S255" s="181" t="str">
        <f t="shared" ca="1" si="332"/>
        <v>-6.59786932095392-3.52663462559763i</v>
      </c>
      <c r="T255" s="181" t="str">
        <f t="shared" ca="1" si="333"/>
        <v>7.37110373922433-1.27900782813949i</v>
      </c>
      <c r="U255" s="181" t="str">
        <f t="shared" ca="1" si="334"/>
        <v>-5.02409728001179+5.54323713003758i</v>
      </c>
      <c r="V255" s="181" t="str">
        <f t="shared" ca="1" si="335"/>
        <v>0.550354546267171-7.46097454976574i</v>
      </c>
      <c r="W255" s="181" t="str">
        <f t="shared" ca="1" si="336"/>
        <v>4.15635719905622+6.22042813580404i</v>
      </c>
      <c r="X255" s="181" t="str">
        <f t="shared" ca="1" si="337"/>
        <v>-7.10365324589934-2.34673004857246i</v>
      </c>
      <c r="Y255" s="181" t="str">
        <f t="shared" ca="1" si="338"/>
        <v>7.04392211994945-2.52035563501184i</v>
      </c>
      <c r="Z255" s="181" t="str">
        <f t="shared" ca="1" si="339"/>
        <v>-4.00244843358494+6.32055677099276i</v>
      </c>
      <c r="AA255" s="181" t="str">
        <f t="shared" ca="1" si="340"/>
        <v>-0.733290271196703-7.4452210670347i</v>
      </c>
      <c r="AB255" s="181" t="str">
        <f t="shared" ca="1" si="341"/>
        <v>5.15862196500746+5.41827009118146i</v>
      </c>
      <c r="AC255" s="181" t="str">
        <f t="shared" ca="1" si="342"/>
        <v>-7.4002721239828-1.09772667356322i</v>
      </c>
      <c r="AD255" s="181" t="str">
        <f t="shared" ca="1" si="343"/>
        <v>6.50933421980601-3.68749228795282i</v>
      </c>
      <c r="AE255" s="181" t="str">
        <f t="shared" ca="1" si="344"/>
        <v>-2.86294863284062+6.91176941778044i</v>
      </c>
      <c r="AF255" s="181" t="str">
        <f t="shared" ca="1" si="345"/>
        <v>-1.99534356544928-7.21024517021919i</v>
      </c>
      <c r="AG255" s="181" t="str">
        <f t="shared" ca="1" si="346"/>
        <v>6.00899257625999+4.45657262672801i</v>
      </c>
      <c r="AH255" s="181" t="str">
        <f t="shared" ca="1" si="347"/>
        <v>-7.47899209680932+0.183598950740077i</v>
      </c>
      <c r="AI255" s="181" t="str">
        <f t="shared" ca="1" si="348"/>
        <v>5.78308082727442-4.74605178059196i</v>
      </c>
      <c r="AJ255" s="181" t="str">
        <f t="shared" ca="1" si="349"/>
        <v>-1.63915012490608+7.29946698238094i</v>
      </c>
      <c r="AK255" s="181" t="str">
        <f t="shared" ca="1" si="350"/>
        <v>-3.19864453664768-6.76296565768472i</v>
      </c>
      <c r="AL255" s="181" t="str">
        <f t="shared" ca="1" si="351"/>
        <v>6.6824301123331+3.36365265041337i</v>
      </c>
      <c r="AM255" s="181" t="str">
        <f t="shared" ca="1" si="352"/>
        <v>-7.3374952771968+1.45951855622454i</v>
      </c>
      <c r="AN255" s="181" t="str">
        <f t="shared" ca="1" si="353"/>
        <v>4.88654626667721-5.66486513012199i</v>
      </c>
      <c r="AO255" s="181" t="str">
        <f t="shared" ca="1" si="354"/>
        <v>-0.367087308337307+7.47223382041185i</v>
      </c>
      <c r="AP255" s="181" t="str">
        <f t="shared" ca="1" si="355"/>
        <v>-4.30776233037009-6.11655254730093i</v>
      </c>
      <c r="AQ255" s="181" t="str">
        <f t="shared" ca="1" si="356"/>
        <v>7.1591053967568+2.17169087970104i</v>
      </c>
      <c r="AR255" s="181" t="str">
        <f t="shared" ca="1" si="357"/>
        <v>7.1591053967568+2.17169087970104i</v>
      </c>
      <c r="AS255" s="181" t="str">
        <f t="shared" ca="1" si="358"/>
        <v>3.84612874283657-6.41687813912462i</v>
      </c>
      <c r="AT255" s="181" t="str">
        <f t="shared" ca="1" si="359"/>
        <v>0.915784289485643+7.42498286152771i</v>
      </c>
      <c r="AU255" s="181" t="str">
        <f t="shared" ca="1" si="360"/>
        <v>-5.29003928902207-5.29003928902724i</v>
      </c>
      <c r="AV255" s="181" t="str">
        <f t="shared" ca="1" si="361"/>
        <v>7.42498286152774+0.915784289485411i</v>
      </c>
      <c r="AW255" s="181" t="str">
        <f t="shared" ca="1" si="362"/>
        <v>-6.41687813912456+3.84612874283668i</v>
      </c>
      <c r="AX255" s="181" t="str">
        <f t="shared" ca="1" si="363"/>
        <v>2.69246305345655-6.97994799870461i</v>
      </c>
      <c r="AY255" s="181" t="str">
        <f t="shared" ca="1" si="364"/>
        <v>2.17169087970127+7.15910539675673i</v>
      </c>
      <c r="AZ255" s="181" t="str">
        <f t="shared" ca="1" si="365"/>
        <v>-6.116552547301-4.30776233036998i</v>
      </c>
      <c r="BA255" s="181" t="str">
        <f t="shared" ca="1" si="366"/>
        <v>7.47223382041177-0.367087308338922i</v>
      </c>
      <c r="BB255" s="181" t="str">
        <f t="shared" ca="1" si="367"/>
        <v>-5.66486513012288+4.88654626667618i</v>
      </c>
      <c r="BC255" s="181" t="str">
        <f t="shared" ca="1" si="368"/>
        <v>1.45951855622139-7.33749527719742i</v>
      </c>
      <c r="BD255" s="181" t="str">
        <f t="shared" ca="1" si="369"/>
        <v>3.36365265041358+6.682430112333i</v>
      </c>
      <c r="BE255" s="181" t="str">
        <f t="shared" ca="1" si="370"/>
        <v>-6.7629656576835-3.19864453665026i</v>
      </c>
      <c r="BF255" s="181" t="str">
        <f t="shared" ca="1" si="371"/>
        <v>7.29946698238058-1.63915012490766i</v>
      </c>
      <c r="BG255" s="181" t="str">
        <f t="shared" ca="1" si="372"/>
        <v>-4.74605178059293+5.78308082727362i</v>
      </c>
      <c r="BH255" s="181" t="str">
        <f t="shared" ca="1" si="373"/>
        <v>0.183598950736867-7.47899209680939i</v>
      </c>
      <c r="BI255" s="181" t="str">
        <f t="shared" ca="1" si="374"/>
        <v>4.45657262672811+6.00899257625991i</v>
      </c>
      <c r="BJ255" s="181" t="str">
        <f t="shared" ca="1" si="375"/>
        <v>-7.21024517021843-1.99534356545203i</v>
      </c>
      <c r="BK255" s="181" t="str">
        <f t="shared" ca="1" si="376"/>
        <v>6.91176941777981-2.86294863284216i</v>
      </c>
      <c r="BL255" s="181" t="str">
        <f t="shared" ca="1" si="377"/>
        <v>-3.68749228795391+6.5093342198054i</v>
      </c>
      <c r="BM255" s="181" t="str">
        <f t="shared" ca="1" si="378"/>
        <v>-1.09772667356718-7.40027212398221i</v>
      </c>
      <c r="BN255" s="181" t="str">
        <f t="shared" ca="1" si="379"/>
        <v>5.41827009118206+5.15862196500684i</v>
      </c>
      <c r="BO255" s="181" t="str">
        <f t="shared" ca="1" si="380"/>
        <v>-7.4452210670345-0.733290271198744i</v>
      </c>
      <c r="BP255" s="181" t="str">
        <f t="shared" ca="1" si="381"/>
        <v>6.32055677099144-4.00244843358703i</v>
      </c>
      <c r="BQ255" s="181" t="str">
        <f t="shared" ca="1" si="382"/>
        <v>-2.52035563501227+7.04392211994929i</v>
      </c>
      <c r="BR255" s="181" t="str">
        <f t="shared" ca="1" si="383"/>
        <v>-2.34673004856904-7.10365324590046i</v>
      </c>
      <c r="BS255" s="181" t="str">
        <f t="shared" ca="1" si="384"/>
        <v>6.22042813580454+4.15635719905547i</v>
      </c>
      <c r="BT255" s="181" t="str">
        <f t="shared" ca="1" si="385"/>
        <v>-7.46097454976589+0.550354546265152i</v>
      </c>
      <c r="BU255" s="181" t="str">
        <f t="shared" ca="1" si="386"/>
        <v>5.5432371300359-5.02409728001364i</v>
      </c>
      <c r="BV255" s="181" t="str">
        <f t="shared" ca="1" si="387"/>
        <v>-1.27900782813939+7.37110373922435i</v>
      </c>
      <c r="BW255" s="181" t="str">
        <f t="shared" ca="1" si="388"/>
        <v>-3.52663462559513-6.59786932095526i</v>
      </c>
      <c r="BX255" s="181" t="str">
        <f t="shared" ca="1" si="389"/>
        <v>6.83942744540849+3.03170967901646i</v>
      </c>
      <c r="BY255" s="181" t="str">
        <f t="shared" ca="1" si="390"/>
        <v>-7.25704176159982+1.81779433084307i</v>
      </c>
      <c r="BZ255" s="181" t="str">
        <f t="shared" ca="1" si="391"/>
        <v>4.60269845037767-5.89781301278194i</v>
      </c>
      <c r="CA255" s="181" t="str">
        <f t="shared" ca="1" si="392"/>
        <v>1.28335824871278E-13+7.4812453080252i</v>
      </c>
      <c r="CB255" s="181" t="str">
        <f t="shared" ca="1" si="393"/>
        <v>-4.60269845037804-5.89781301278165i</v>
      </c>
      <c r="CC255" s="181" t="str">
        <f t="shared" ca="1" si="394"/>
        <v>7.25704176159994+1.81779433084261i</v>
      </c>
      <c r="CD255" s="181" t="str">
        <f t="shared" ca="1" si="395"/>
        <v>-6.83942744540831+3.03170967901689i</v>
      </c>
      <c r="CE255" s="181" t="str">
        <f t="shared" ca="1" si="396"/>
        <v>3.52663462559471-6.59786932095547i</v>
      </c>
      <c r="CF255" s="181" t="str">
        <f t="shared" ca="1" si="397"/>
        <v>1.27900782813964+7.3711037392243i</v>
      </c>
      <c r="CG255" s="181" t="str">
        <f t="shared" ca="1" si="398"/>
        <v>-5.54323713003607-5.02409728001344i</v>
      </c>
      <c r="CH255" s="181" t="str">
        <f t="shared" ca="1" si="399"/>
        <v>7.46097454976591+0.550354546264896i</v>
      </c>
      <c r="CI255" s="181" t="str">
        <f t="shared" ca="1" si="400"/>
        <v>-6.22042813580428+4.15635719905587i</v>
      </c>
      <c r="CJ255" s="181" t="str">
        <f t="shared" ca="1" si="401"/>
        <v>2.34673004857587-7.10365324589821i</v>
      </c>
      <c r="CK255" s="181" t="str">
        <f t="shared" ca="1" si="402"/>
        <v>2.52035563501271+7.04392211994913i</v>
      </c>
      <c r="CL255" s="181" t="str">
        <f t="shared" ca="1" si="403"/>
        <v>-6.32055677099158-4.00244843358681i</v>
      </c>
      <c r="CM255" s="181" t="str">
        <f t="shared" ca="1" si="404"/>
        <v>7.44522106703447-0.733290271198999i</v>
      </c>
      <c r="CN255" s="181" t="str">
        <f t="shared" ca="1" si="405"/>
        <v>-5.41827009118174+5.15862196500717i</v>
      </c>
      <c r="CO255" s="181" t="str">
        <f t="shared" ca="1" si="406"/>
        <v>1.09772667356672-7.40027212398228i</v>
      </c>
      <c r="CP255" s="181" t="str">
        <f t="shared" ca="1" si="407"/>
        <v>3.68749228795432+6.50933421980516i</v>
      </c>
      <c r="CQ255" s="181" t="str">
        <f t="shared" ca="1" si="408"/>
        <v>-6.91176941777991-2.86294863284192i</v>
      </c>
      <c r="CR255" s="181" t="str">
        <f t="shared" ca="1" si="409"/>
        <v>7.21024517021837-1.99534356545227i</v>
      </c>
      <c r="CS255" s="181" t="str">
        <f t="shared" ca="1" si="410"/>
        <v>-4.45657262672774+6.00899257626019i</v>
      </c>
      <c r="CT255" s="181" t="str">
        <f t="shared" ca="1" si="411"/>
        <v>-0.183598950737336-7.47899209680939i</v>
      </c>
      <c r="CU255" s="181" t="str">
        <f t="shared" ca="1" si="412"/>
        <v>4.74605178059329+5.78308082727332i</v>
      </c>
      <c r="CV255" s="181" t="str">
        <f t="shared" ca="1" si="413"/>
        <v>-7.29946698238064-1.63915012490741i</v>
      </c>
      <c r="CW255" s="181" t="str">
        <f t="shared" ca="1" si="414"/>
        <v>6.7629656576834-3.19864453665049i</v>
      </c>
      <c r="CX255" s="181" t="str">
        <f t="shared" ca="1" si="415"/>
        <v>-3.36365265041335+6.68243011233311i</v>
      </c>
      <c r="CY255" s="181" t="str">
        <f t="shared" ca="1" si="416"/>
        <v>-1.45951855622185-7.33749527719733i</v>
      </c>
      <c r="CZ255" s="181" t="str">
        <f t="shared" ca="1" si="417"/>
        <v>5.66486513012318+4.88654626667583i</v>
      </c>
      <c r="DA255" s="181" t="str">
        <f t="shared" ca="1" si="418"/>
        <v>-7.47223382041179-0.367087308338666i</v>
      </c>
      <c r="DB255" s="181" t="str">
        <f t="shared" ca="1" si="419"/>
        <v>6.11655254730527-4.30776233036394i</v>
      </c>
      <c r="DC255" s="181" t="str">
        <f t="shared" ca="1" si="420"/>
        <v>-2.17169087970102+7.1591053967568i</v>
      </c>
      <c r="DD255" s="181" t="str">
        <f t="shared" ca="1" si="421"/>
        <v>-2.69246305345699-6.97994799870444i</v>
      </c>
      <c r="DE255" s="181" t="str">
        <f t="shared" ca="1" si="422"/>
        <v>6.4168781391248+3.84612874283627i</v>
      </c>
      <c r="DF255" s="181" t="str">
        <f t="shared" ca="1" si="423"/>
        <v>-7.4249828615277+0.91578428948577i</v>
      </c>
      <c r="DG255" s="181" t="str">
        <f t="shared" ca="1" si="424"/>
        <v>5.29003928902723-5.29003928902209i</v>
      </c>
      <c r="DH255" s="181" t="str">
        <f t="shared" ca="1" si="425"/>
        <v>-0.915784289485389+7.42498286152775i</v>
      </c>
      <c r="DI255" s="181" t="str">
        <f t="shared" ca="1" si="426"/>
        <v>-3.84612874283697-6.41687813912438i</v>
      </c>
      <c r="DJ255" s="181" t="str">
        <f t="shared" ca="1" si="427"/>
        <v>6.97994799870473+2.69246305345624i</v>
      </c>
      <c r="DK255" s="181" t="str">
        <f t="shared" ca="1" si="428"/>
        <v>-7.15910539675669+2.17169087970139i</v>
      </c>
      <c r="DL255" s="181" t="str">
        <f t="shared" ca="1" si="429"/>
        <v>4.30776233036988-6.11655254730108i</v>
      </c>
      <c r="DM255" s="181" t="str">
        <f t="shared" ca="1" si="430"/>
        <v>0.36708730833905+7.47223382041177i</v>
      </c>
      <c r="DN255" s="181" t="str">
        <f t="shared" ca="1" si="431"/>
        <v>-4.88654626667644-5.66486513012266i</v>
      </c>
      <c r="DO255" s="181" t="str">
        <f t="shared" ca="1" si="432"/>
        <v>7.33749527719749+1.45951855622106i</v>
      </c>
      <c r="DP255" s="181" t="str">
        <f t="shared" ca="1" si="433"/>
        <v>-6.68243011233294+3.36365265041369i</v>
      </c>
      <c r="DQ255" s="181" t="str">
        <f t="shared" ca="1" si="434"/>
        <v>3.19864453665015-6.76296565768356i</v>
      </c>
      <c r="DR255" s="181" t="str">
        <f t="shared" ca="1" si="435"/>
        <v>1.63915012490778+7.29946698238055i</v>
      </c>
      <c r="DS255" s="181" t="str">
        <f t="shared" ca="1" si="436"/>
        <v>-5.78308082727384-4.74605178059266i</v>
      </c>
      <c r="DT255" s="181" t="str">
        <f t="shared" ca="1" si="437"/>
        <v>7.47899209680939+0.183598950736951i</v>
      </c>
      <c r="DU255" s="181" t="str">
        <f t="shared" ca="1" si="438"/>
        <v>-6.00899257625971+4.45657262672839i</v>
      </c>
      <c r="DV255" s="181" t="str">
        <f t="shared" ca="1" si="439"/>
        <v>1.99534356545191-7.21024517021847i</v>
      </c>
      <c r="DW255" s="181" t="str">
        <f t="shared" ca="1" si="440"/>
        <v>2.86294863284228+6.91176941777976i</v>
      </c>
      <c r="DX255" s="181" t="str">
        <f t="shared" ca="1" si="441"/>
        <v>-6.50933421980535-3.68749228795398i</v>
      </c>
      <c r="DY255" s="181" t="str">
        <f t="shared" ca="1" si="442"/>
        <v>7.40027212398328-1.09772667355995i</v>
      </c>
      <c r="DZ255" s="181" t="str">
        <f t="shared" ca="1" si="443"/>
        <v>-5.15862196500659+5.4182700911823i</v>
      </c>
      <c r="EA255" s="181" t="str">
        <f t="shared" ca="1" si="444"/>
        <v>0.733290271198616-7.44522106703451i</v>
      </c>
      <c r="EB255" s="181" t="str">
        <f t="shared" ca="1" si="445"/>
        <v>4.00244843358713+6.32055677099138i</v>
      </c>
      <c r="EC255" s="181" t="str">
        <f t="shared" ca="1" si="446"/>
        <v>-7.04392211994927-2.52035563501234i</v>
      </c>
      <c r="ED255" s="181" t="str">
        <f t="shared" ca="1" si="447"/>
        <v>7.10365324590036-2.34673004856937i</v>
      </c>
      <c r="EE255" s="181" t="str">
        <f t="shared" ca="1" si="448"/>
        <v>-4.1563571990552+6.22042813580473i</v>
      </c>
      <c r="EF255" s="181" t="str">
        <f t="shared" ca="1" si="449"/>
        <v>-0.55035454626528-7.46097454976588i</v>
      </c>
      <c r="EG255" s="181" t="str">
        <f t="shared" ca="1" si="450"/>
        <v>5.02409728001374+5.54323713003581i</v>
      </c>
      <c r="EH255" s="181" t="str">
        <f t="shared" ca="1" si="451"/>
        <v>-7.37110373922437-1.27900782813927i</v>
      </c>
      <c r="EI255" s="181" t="str">
        <f t="shared" ca="1" si="452"/>
        <v>6.59786932095509-3.52663462559543i</v>
      </c>
      <c r="EJ255" s="181" t="str">
        <f t="shared" ca="1" si="453"/>
        <v>-3.03170967901614+6.83942744540864i</v>
      </c>
      <c r="EK255" s="181" t="str">
        <f t="shared" ca="1" si="454"/>
        <v>-1.81779433084319-7.25704176159979i</v>
      </c>
      <c r="EL255" s="181" t="str">
        <f t="shared" ca="1" si="455"/>
        <v>5.89781301278202+4.60269845037758i</v>
      </c>
      <c r="EM255" s="181" t="str">
        <f t="shared" ca="1" si="456"/>
        <v>-7.4812453080252+2.56671649742555E-13i</v>
      </c>
      <c r="EN255" s="181"/>
      <c r="EO255" s="181"/>
      <c r="EP255" s="181"/>
    </row>
    <row r="256" spans="1:146">
      <c r="A256" s="207">
        <f t="shared" si="323"/>
        <v>3.0468750000000023E-3</v>
      </c>
      <c r="B256" s="206">
        <v>156</v>
      </c>
      <c r="C256" s="205">
        <f t="shared" si="324"/>
        <v>31200</v>
      </c>
      <c r="N256" s="204">
        <f t="shared" ca="1" si="327"/>
        <v>22.480772464597564</v>
      </c>
      <c r="O256" s="181">
        <f t="shared" ca="1" si="328"/>
        <v>7.4807724645975631</v>
      </c>
      <c r="P256" s="181" t="str">
        <f t="shared" ca="1" si="329"/>
        <v>-5.78271531436204+4.74575181189701i</v>
      </c>
      <c r="Q256" s="181" t="str">
        <f t="shared" ca="1" si="330"/>
        <v>1.45942630904774-7.33703151932308i</v>
      </c>
      <c r="R256" s="181" t="str">
        <f t="shared" ca="1" si="331"/>
        <v>3.5264117287492+6.59745231028017i</v>
      </c>
      <c r="S256" s="181" t="str">
        <f t="shared" ca="1" si="332"/>
        <v>-6.91133256741558-2.86276768349473i</v>
      </c>
      <c r="T256" s="181" t="str">
        <f t="shared" ca="1" si="333"/>
        <v>7.15865291380826-2.17155362049976i</v>
      </c>
      <c r="U256" s="181" t="str">
        <f t="shared" ca="1" si="334"/>
        <v>-4.15609450132285+6.22003498086265i</v>
      </c>
      <c r="V256" s="181" t="str">
        <f t="shared" ca="1" si="335"/>
        <v>-0.73324392443579-7.44475050047744i</v>
      </c>
      <c r="W256" s="181" t="str">
        <f t="shared" ca="1" si="336"/>
        <v>5.28970493823063+5.28970493823045i</v>
      </c>
      <c r="X256" s="181" t="str">
        <f t="shared" ca="1" si="337"/>
        <v>-7.44475050047739-0.733243924436297i</v>
      </c>
      <c r="Y256" s="181" t="str">
        <f t="shared" ca="1" si="338"/>
        <v>6.22003498086251-4.15609450132307i</v>
      </c>
      <c r="Z256" s="181" t="str">
        <f t="shared" ca="1" si="339"/>
        <v>-2.17155362049951+7.15865291380833i</v>
      </c>
      <c r="AA256" s="181" t="str">
        <f t="shared" ca="1" si="340"/>
        <v>-2.86276768349429-6.91133256741576i</v>
      </c>
      <c r="AB256" s="181" t="str">
        <f t="shared" ca="1" si="341"/>
        <v>6.59745231028028+3.52641172874899i</v>
      </c>
      <c r="AC256" s="181" t="str">
        <f t="shared" ca="1" si="342"/>
        <v>-7.33703151932316+1.45942630904736i</v>
      </c>
      <c r="AD256" s="181" t="str">
        <f t="shared" ca="1" si="343"/>
        <v>4.74575181189707-5.782715314362i</v>
      </c>
      <c r="AE256" s="181" t="str">
        <f t="shared" ca="1" si="344"/>
        <v>2.34617362393072E-13+7.48077246459756i</v>
      </c>
      <c r="AF256" s="181" t="str">
        <f t="shared" ca="1" si="345"/>
        <v>-4.74575181189681-5.78271531436221i</v>
      </c>
      <c r="AG256" s="181" t="str">
        <f t="shared" ca="1" si="346"/>
        <v>7.33703151932311+1.45942630904763i</v>
      </c>
      <c r="AH256" s="181" t="str">
        <f t="shared" ca="1" si="347"/>
        <v>-6.59745231028044+3.52641172874871i</v>
      </c>
      <c r="AI256" s="181" t="str">
        <f t="shared" ca="1" si="348"/>
        <v>2.86276768349449-6.91133256741568i</v>
      </c>
      <c r="AJ256" s="181" t="str">
        <f t="shared" ca="1" si="349"/>
        <v>2.17155362049996+7.1586529138082i</v>
      </c>
      <c r="AK256" s="181" t="str">
        <f t="shared" ca="1" si="350"/>
        <v>-6.22003498086239-4.15609450132326i</v>
      </c>
      <c r="AL256" s="181" t="str">
        <f t="shared" ca="1" si="351"/>
        <v>7.44475050047742-0.733243924436024i</v>
      </c>
      <c r="AM256" s="181" t="str">
        <f t="shared" ca="1" si="352"/>
        <v>-5.28970493823078+5.2897049382303i</v>
      </c>
      <c r="AN256" s="181" t="str">
        <f t="shared" ca="1" si="353"/>
        <v>0.733243924436064-7.44475050047742i</v>
      </c>
      <c r="AO256" s="181" t="str">
        <f t="shared" ca="1" si="354"/>
        <v>4.15609450132322+6.22003498086241i</v>
      </c>
      <c r="AP256" s="181" t="str">
        <f t="shared" ca="1" si="355"/>
        <v>-7.15865291380797-2.17155362050071i</v>
      </c>
      <c r="AQ256" s="181" t="str">
        <f t="shared" ca="1" si="356"/>
        <v>6.91133256741484-2.86276768349652i</v>
      </c>
      <c r="AR256" s="181" t="str">
        <f t="shared" ca="1" si="357"/>
        <v>6.91133256741484-2.86276768349652i</v>
      </c>
      <c r="AS256" s="181" t="str">
        <f t="shared" ca="1" si="358"/>
        <v>-1.45942630904905-7.33703151932282i</v>
      </c>
      <c r="AT256" s="181" t="str">
        <f t="shared" ca="1" si="359"/>
        <v>5.78271531436022+4.74575181189923i</v>
      </c>
      <c r="AU256" s="181" t="str">
        <f t="shared" ca="1" si="360"/>
        <v>-7.48077246459756+4.69234724786143E-13i</v>
      </c>
      <c r="AV256" s="181" t="str">
        <f t="shared" ca="1" si="361"/>
        <v>5.78271531436442-4.74575181189412i</v>
      </c>
      <c r="AW256" s="181" t="str">
        <f t="shared" ca="1" si="362"/>
        <v>-1.45942630904824+7.33703151932299i</v>
      </c>
      <c r="AX256" s="181" t="str">
        <f t="shared" ca="1" si="363"/>
        <v>-3.52641172875164-6.59745231027887i</v>
      </c>
      <c r="AY256" s="181" t="str">
        <f t="shared" ca="1" si="364"/>
        <v>6.9113325674152+2.86276768349565i</v>
      </c>
      <c r="AZ256" s="181" t="str">
        <f t="shared" ca="1" si="365"/>
        <v>-7.1586529138077+2.17155362050161i</v>
      </c>
      <c r="BA256" s="181" t="str">
        <f t="shared" ca="1" si="366"/>
        <v>4.15609450132501-6.22003498086121i</v>
      </c>
      <c r="BB256" s="181" t="str">
        <f t="shared" ca="1" si="367"/>
        <v>0.733243924437103+7.44475050047731i</v>
      </c>
      <c r="BC256" s="181" t="str">
        <f t="shared" ca="1" si="368"/>
        <v>-5.28970493822836-5.28970493823272i</v>
      </c>
      <c r="BD256" s="181" t="str">
        <f t="shared" ca="1" si="369"/>
        <v>7.44475050047744+0.73324392443583i</v>
      </c>
      <c r="BE256" s="181" t="str">
        <f t="shared" ca="1" si="370"/>
        <v>-6.22003498086062+4.15609450132589i</v>
      </c>
      <c r="BF256" s="181" t="str">
        <f t="shared" ca="1" si="371"/>
        <v>2.17155362050059-7.15865291380801i</v>
      </c>
      <c r="BG256" s="181" t="str">
        <f t="shared" ca="1" si="372"/>
        <v>2.86276768349684+6.91133256741472i</v>
      </c>
      <c r="BH256" s="181" t="str">
        <f t="shared" ca="1" si="373"/>
        <v>-6.59745231027947-3.52641172875051i</v>
      </c>
      <c r="BI256" s="181" t="str">
        <f t="shared" ca="1" si="374"/>
        <v>7.33703151932278-1.45942630904929i</v>
      </c>
      <c r="BJ256" s="181" t="str">
        <f t="shared" ca="1" si="375"/>
        <v>-4.74575181189905+5.78271531436037i</v>
      </c>
      <c r="BK256" s="181" t="str">
        <f t="shared" ca="1" si="376"/>
        <v>-8.10160257831093E-13-7.48077246459756i</v>
      </c>
      <c r="BL256" s="181" t="str">
        <f t="shared" ca="1" si="377"/>
        <v>4.74575181189438+5.7827153143642i</v>
      </c>
      <c r="BM256" s="181" t="str">
        <f t="shared" ca="1" si="378"/>
        <v>-7.33703151932305-1.4594263090479i</v>
      </c>
      <c r="BN256" s="181" t="str">
        <f t="shared" ca="1" si="379"/>
        <v>6.59745231027881-3.52641172875175i</v>
      </c>
      <c r="BO256" s="181" t="str">
        <f t="shared" ca="1" si="380"/>
        <v>-2.86276768349553+6.91133256741525i</v>
      </c>
      <c r="BP256" s="181" t="str">
        <f t="shared" ca="1" si="381"/>
        <v>-2.17155362050193-7.1586529138076i</v>
      </c>
      <c r="BQ256" s="181" t="str">
        <f t="shared" ca="1" si="382"/>
        <v>6.22003498086141+4.15609450132472i</v>
      </c>
      <c r="BR256" s="181" t="str">
        <f t="shared" ca="1" si="383"/>
        <v>-7.4447505004773+0.733243924437231i</v>
      </c>
      <c r="BS256" s="181" t="str">
        <f t="shared" ca="1" si="384"/>
        <v>5.28970493823263-5.28970493822845i</v>
      </c>
      <c r="BT256" s="181" t="str">
        <f t="shared" ca="1" si="385"/>
        <v>-0.733243924435491+7.44475050047747i</v>
      </c>
      <c r="BU256" s="181" t="str">
        <f t="shared" ca="1" si="386"/>
        <v>-4.15609450132617-6.22003498086043i</v>
      </c>
      <c r="BV256" s="181" t="str">
        <f t="shared" ca="1" si="387"/>
        <v>7.15865291380811+2.17155362050026i</v>
      </c>
      <c r="BW256" s="181" t="str">
        <f t="shared" ca="1" si="388"/>
        <v>-6.91133256741466+2.86276768349696i</v>
      </c>
      <c r="BX256" s="181" t="str">
        <f t="shared" ca="1" si="389"/>
        <v>3.52641172875039-6.59745231027953i</v>
      </c>
      <c r="BY256" s="181" t="str">
        <f t="shared" ca="1" si="390"/>
        <v>1.45942630904962+7.33703151932271i</v>
      </c>
      <c r="BZ256" s="181" t="str">
        <f t="shared" ca="1" si="391"/>
        <v>-5.78271531436059-4.74575181189879i</v>
      </c>
      <c r="CA256" s="181" t="str">
        <f t="shared" ca="1" si="392"/>
        <v>7.48077246459756-9.3846944957229E-13i</v>
      </c>
      <c r="CB256" s="181" t="str">
        <f t="shared" ca="1" si="393"/>
        <v>-5.78271531436412+4.74575181189448i</v>
      </c>
      <c r="CC256" s="181" t="str">
        <f t="shared" ca="1" si="394"/>
        <v>1.45942630904778-7.33703151932307i</v>
      </c>
      <c r="CD256" s="181" t="str">
        <f t="shared" ca="1" si="395"/>
        <v>3.52641172875186+6.59745231027875i</v>
      </c>
      <c r="CE256" s="181" t="str">
        <f t="shared" ca="1" si="396"/>
        <v>-6.9113325674153-2.86276768349541i</v>
      </c>
      <c r="CF256" s="181" t="str">
        <f t="shared" ca="1" si="397"/>
        <v>7.15865291380756-2.17155362050206i</v>
      </c>
      <c r="CG256" s="181" t="str">
        <f t="shared" ca="1" si="398"/>
        <v>-4.15609450132462+6.22003498086147i</v>
      </c>
      <c r="CH256" s="181" t="str">
        <f t="shared" ca="1" si="399"/>
        <v>-0.73324392443757-7.44475050047727i</v>
      </c>
      <c r="CI256" s="181" t="str">
        <f t="shared" ca="1" si="400"/>
        <v>5.28970493822869+5.28970493823238i</v>
      </c>
      <c r="CJ256" s="181" t="str">
        <f t="shared" ca="1" si="401"/>
        <v>-7.44475050047751-0.733243924435152i</v>
      </c>
      <c r="CK256" s="181" t="str">
        <f t="shared" ca="1" si="402"/>
        <v>6.22003498086438-4.15609450132027i</v>
      </c>
      <c r="CL256" s="181" t="str">
        <f t="shared" ca="1" si="403"/>
        <v>-2.17155362050014+7.15865291380814i</v>
      </c>
      <c r="CM256" s="181" t="str">
        <f t="shared" ca="1" si="404"/>
        <v>-2.86276768349727-6.91133256741454i</v>
      </c>
      <c r="CN256" s="181" t="str">
        <f t="shared" ca="1" si="405"/>
        <v>6.5974523102797+3.52641172875009i</v>
      </c>
      <c r="CO256" s="181" t="str">
        <f t="shared" ca="1" si="406"/>
        <v>-7.33703151932264+1.45942630904995i</v>
      </c>
      <c r="CP256" s="181" t="str">
        <f t="shared" ca="1" si="407"/>
        <v>4.74575181189852-5.78271531436081i</v>
      </c>
      <c r="CQ256" s="181" t="str">
        <f t="shared" ca="1" si="408"/>
        <v>1.06677864131348E-12+7.48077246459756i</v>
      </c>
      <c r="CR256" s="181" t="str">
        <f t="shared" ca="1" si="409"/>
        <v>-4.74575181189458-5.78271531436404i</v>
      </c>
      <c r="CS256" s="181" t="str">
        <f t="shared" ca="1" si="410"/>
        <v>7.33703151932314+1.45942630904745i</v>
      </c>
      <c r="CT256" s="181" t="str">
        <f t="shared" ca="1" si="411"/>
        <v>-6.59745231027848+3.52641172875235i</v>
      </c>
      <c r="CU256" s="181" t="str">
        <f t="shared" ca="1" si="412"/>
        <v>2.86276768349491-6.91133256741551i</v>
      </c>
      <c r="CV256" s="181" t="str">
        <f t="shared" ca="1" si="413"/>
        <v>2.17155362050218+7.15865291380752i</v>
      </c>
      <c r="CW256" s="181" t="str">
        <f t="shared" ca="1" si="414"/>
        <v>-6.22003498086155-4.1560945013245i</v>
      </c>
      <c r="CX256" s="181" t="str">
        <f t="shared" ca="1" si="415"/>
        <v>7.44475050047725-0.733243924437698i</v>
      </c>
      <c r="CY256" s="181" t="str">
        <f t="shared" ca="1" si="416"/>
        <v>-5.28970493823229+5.28970493822878i</v>
      </c>
      <c r="CZ256" s="181" t="str">
        <f t="shared" ca="1" si="417"/>
        <v>0.733243924435024-7.44475050047751i</v>
      </c>
      <c r="DA256" s="181" t="str">
        <f t="shared" ca="1" si="418"/>
        <v>4.15609450132037+6.22003498086431i</v>
      </c>
      <c r="DB256" s="181" t="str">
        <f t="shared" ca="1" si="419"/>
        <v>-7.15865291380818-2.17155362050002i</v>
      </c>
      <c r="DC256" s="181" t="str">
        <f t="shared" ca="1" si="420"/>
        <v>6.91133256741448-2.86276768349739i</v>
      </c>
      <c r="DD256" s="181" t="str">
        <f t="shared" ca="1" si="421"/>
        <v>-3.52641172874998+6.59745231027976i</v>
      </c>
      <c r="DE256" s="181" t="str">
        <f t="shared" ca="1" si="422"/>
        <v>-1.45942630905008-7.33703151932262i</v>
      </c>
      <c r="DF256" s="181" t="str">
        <f t="shared" ca="1" si="423"/>
        <v>5.78271531436089+4.74575181189842i</v>
      </c>
      <c r="DG256" s="181" t="str">
        <f t="shared" ca="1" si="424"/>
        <v>-7.48077246459756+1.62032051566219E-12i</v>
      </c>
      <c r="DH256" s="181" t="str">
        <f t="shared" ca="1" si="425"/>
        <v>5.78271531436369-4.74575181189501i</v>
      </c>
      <c r="DI256" s="181" t="str">
        <f t="shared" ca="1" si="426"/>
        <v>-1.45942630904732+7.33703151932316i</v>
      </c>
      <c r="DJ256" s="181" t="str">
        <f t="shared" ca="1" si="427"/>
        <v>-3.52641172874571-6.59745231028204i</v>
      </c>
      <c r="DK256" s="181" t="str">
        <f t="shared" ca="1" si="428"/>
        <v>6.91133256741556+2.86276768349479i</v>
      </c>
      <c r="DL256" s="181" t="str">
        <f t="shared" ca="1" si="429"/>
        <v>-7.15865291380737+2.17155362050271i</v>
      </c>
      <c r="DM256" s="181" t="str">
        <f t="shared" ca="1" si="430"/>
        <v>4.15609450132405-6.22003498086185i</v>
      </c>
      <c r="DN256" s="181" t="str">
        <f t="shared" ca="1" si="431"/>
        <v>0.733243924437826+7.44475050047724i</v>
      </c>
      <c r="DO256" s="181" t="str">
        <f t="shared" ca="1" si="432"/>
        <v>-5.28970493822887-5.2897049382322i</v>
      </c>
      <c r="DP256" s="181" t="str">
        <f t="shared" ca="1" si="433"/>
        <v>7.44475050047753+0.733243924434896i</v>
      </c>
      <c r="DQ256" s="181" t="str">
        <f t="shared" ca="1" si="434"/>
        <v>-6.22003498086423+4.15609450132049i</v>
      </c>
      <c r="DR256" s="181" t="str">
        <f t="shared" ca="1" si="435"/>
        <v>2.17155362049949-7.15865291380834i</v>
      </c>
      <c r="DS256" s="181" t="str">
        <f t="shared" ca="1" si="436"/>
        <v>2.86276768349751+6.91133256741443i</v>
      </c>
      <c r="DT256" s="181" t="str">
        <f t="shared" ca="1" si="437"/>
        <v>-6.59745231027982-3.52641172874987i</v>
      </c>
      <c r="DU256" s="181" t="str">
        <f t="shared" ca="1" si="438"/>
        <v>7.33703151932259-1.45942630905021i</v>
      </c>
      <c r="DV256" s="181" t="str">
        <f t="shared" ca="1" si="439"/>
        <v>-4.74575181189832+5.78271531436097i</v>
      </c>
      <c r="DW256" s="181" t="str">
        <f t="shared" ca="1" si="440"/>
        <v>-1.74862970740338E-12-7.48077246459756i</v>
      </c>
      <c r="DX256" s="181" t="str">
        <f t="shared" ca="1" si="441"/>
        <v>4.74575181189511+5.78271531436361i</v>
      </c>
      <c r="DY256" s="181" t="str">
        <f t="shared" ca="1" si="442"/>
        <v>-7.33703151932328-1.45942630904677i</v>
      </c>
      <c r="DZ256" s="181" t="str">
        <f t="shared" ca="1" si="443"/>
        <v>6.59745231028178-3.5264117287462i</v>
      </c>
      <c r="EA256" s="181" t="str">
        <f t="shared" ca="1" si="444"/>
        <v>-2.86276768349467+6.91133256741561i</v>
      </c>
      <c r="EB256" s="181" t="str">
        <f t="shared" ca="1" si="445"/>
        <v>-2.17155362050283-7.15865291380733i</v>
      </c>
      <c r="EC256" s="181" t="str">
        <f t="shared" ca="1" si="446"/>
        <v>6.22003498086192+4.15609450132394i</v>
      </c>
      <c r="ED256" s="181" t="str">
        <f t="shared" ca="1" si="447"/>
        <v>-7.44475050047718+0.733243924438377i</v>
      </c>
      <c r="EE256" s="181" t="str">
        <f t="shared" ca="1" si="448"/>
        <v>5.28970493823181-5.28970493822926i</v>
      </c>
      <c r="EF256" s="181" t="str">
        <f t="shared" ca="1" si="449"/>
        <v>-0.733243924434769+7.44475050047754i</v>
      </c>
      <c r="EG256" s="181" t="str">
        <f t="shared" ca="1" si="450"/>
        <v>-4.15609450132059-6.22003498086417i</v>
      </c>
      <c r="EH256" s="181" t="str">
        <f t="shared" ca="1" si="451"/>
        <v>7.15865291380838+2.17155362049937i</v>
      </c>
      <c r="EI256" s="181" t="str">
        <f t="shared" ca="1" si="452"/>
        <v>-6.91133256741716+2.86276768349095i</v>
      </c>
      <c r="EJ256" s="181" t="str">
        <f t="shared" ca="1" si="453"/>
        <v>3.52641172874938-6.59745231028008i</v>
      </c>
      <c r="EK256" s="181" t="str">
        <f t="shared" ca="1" si="454"/>
        <v>1.45942630905033+7.33703151932257i</v>
      </c>
      <c r="EL256" s="181" t="str">
        <f t="shared" ca="1" si="455"/>
        <v>-5.78271531436105-4.74575181189822i</v>
      </c>
      <c r="EM256" s="181" t="str">
        <f t="shared" ca="1" si="456"/>
        <v>7.48077246459756-1.87693889914457E-12i</v>
      </c>
      <c r="EN256" s="181"/>
      <c r="EO256" s="181"/>
      <c r="EP256" s="181"/>
    </row>
    <row r="257" spans="1:146">
      <c r="A257" s="207">
        <f t="shared" si="323"/>
        <v>3.0664062500000023E-3</v>
      </c>
      <c r="B257" s="206">
        <v>157</v>
      </c>
      <c r="C257" s="205">
        <f t="shared" si="324"/>
        <v>31400</v>
      </c>
      <c r="N257" s="204">
        <f t="shared" ca="1" si="327"/>
        <v>22.480265913809081</v>
      </c>
      <c r="O257" s="181">
        <f t="shared" ca="1" si="328"/>
        <v>7.4802659138090819</v>
      </c>
      <c r="P257" s="181" t="str">
        <f t="shared" ca="1" si="329"/>
        <v>-5.66412352415715+4.8859065529729i</v>
      </c>
      <c r="Q257" s="181" t="str">
        <f t="shared" ca="1" si="330"/>
        <v>1.09758296658549-7.39930333023018i</v>
      </c>
      <c r="R257" s="181" t="str">
        <f t="shared" ca="1" si="331"/>
        <v>4.00192446001048+6.31972932629743i</v>
      </c>
      <c r="S257" s="181" t="str">
        <f t="shared" ca="1" si="332"/>
        <v>-7.15816817492661-2.17140657656779i</v>
      </c>
      <c r="T257" s="181" t="str">
        <f t="shared" ca="1" si="333"/>
        <v>6.83853207366071-3.03131278801905i</v>
      </c>
      <c r="U257" s="181" t="str">
        <f t="shared" ca="1" si="334"/>
        <v>-3.1982257916619+6.76208029579971i</v>
      </c>
      <c r="V257" s="181" t="str">
        <f t="shared" ca="1" si="335"/>
        <v>-1.99508234851739-7.20930125351468i</v>
      </c>
      <c r="W257" s="181" t="str">
        <f t="shared" ca="1" si="336"/>
        <v>6.21961379927459+4.15581307678378i</v>
      </c>
      <c r="X257" s="181" t="str">
        <f t="shared" ca="1" si="337"/>
        <v>-7.42401083281181+0.915664401179215i</v>
      </c>
      <c r="Y257" s="181" t="str">
        <f t="shared" ca="1" si="338"/>
        <v>5.02343955905544-5.54251144679115i</v>
      </c>
      <c r="Z257" s="181" t="str">
        <f t="shared" ca="1" si="339"/>
        <v>-0.183574915203251+7.47801299756841i</v>
      </c>
      <c r="AA257" s="181" t="str">
        <f t="shared" ca="1" si="340"/>
        <v>-4.74543045947888-5.78232374530724i</v>
      </c>
      <c r="AB257" s="181" t="str">
        <f t="shared" ca="1" si="341"/>
        <v>7.37013876400017+1.27884038905409i</v>
      </c>
      <c r="AC257" s="181" t="str">
        <f t="shared" ca="1" si="342"/>
        <v>-6.41603808468401+3.84562523358404i</v>
      </c>
      <c r="AD257" s="181" t="str">
        <f t="shared" ca="1" si="343"/>
        <v>2.34642283048987-7.10272328349133i</v>
      </c>
      <c r="AE257" s="181" t="str">
        <f t="shared" ca="1" si="344"/>
        <v>2.86257383490011+6.91086457551002i</v>
      </c>
      <c r="AF257" s="181" t="str">
        <f t="shared" ca="1" si="345"/>
        <v>-6.68155529361868-3.36321230367786i</v>
      </c>
      <c r="AG257" s="181" t="str">
        <f t="shared" ca="1" si="346"/>
        <v>7.25609171860057-1.81755635746191i</v>
      </c>
      <c r="AH257" s="181" t="str">
        <f t="shared" ca="1" si="347"/>
        <v>-4.30719838715491+6.1157518094658i</v>
      </c>
      <c r="AI257" s="181" t="str">
        <f t="shared" ca="1" si="348"/>
        <v>-0.733194273776162-7.44424638886945i</v>
      </c>
      <c r="AJ257" s="181" t="str">
        <f t="shared" ca="1" si="349"/>
        <v>5.41756076777727+5.15794663298628i</v>
      </c>
      <c r="AK257" s="181" t="str">
        <f t="shared" ca="1" si="350"/>
        <v>-7.47125560591895-0.367039251741147i</v>
      </c>
      <c r="AL257" s="181" t="str">
        <f t="shared" ca="1" si="351"/>
        <v>5.89704091084848-4.60209589611878i</v>
      </c>
      <c r="AM257" s="181" t="str">
        <f t="shared" ca="1" si="352"/>
        <v>-1.45932748589158+7.33653470176591i</v>
      </c>
      <c r="AN257" s="181" t="str">
        <f t="shared" ca="1" si="353"/>
        <v>-3.68700954631473-6.50848206163911i</v>
      </c>
      <c r="AO257" s="181" t="str">
        <f t="shared" ca="1" si="354"/>
        <v>7.0429999771378+2.52002568703795i</v>
      </c>
      <c r="AP257" s="181" t="str">
        <f t="shared" ca="1" si="355"/>
        <v>-6.97903423095211+2.6921105743436i</v>
      </c>
      <c r="AQ257" s="181" t="str">
        <f t="shared" ca="1" si="356"/>
        <v>3.52617294236342-6.59700557236676i</v>
      </c>
      <c r="AR257" s="181" t="str">
        <f t="shared" ca="1" si="357"/>
        <v>3.52617294236342-6.59700557236676i</v>
      </c>
      <c r="AS257" s="181" t="str">
        <f t="shared" ca="1" si="358"/>
        <v>-6.00820591944973-4.45598920227408i</v>
      </c>
      <c r="AT257" s="181" t="str">
        <f t="shared" ca="1" si="359"/>
        <v>7.4599978092605-0.550282497561453i</v>
      </c>
      <c r="AU257" s="181" t="str">
        <f t="shared" ca="1" si="360"/>
        <v>-5.289346752735+5.28934675273097i</v>
      </c>
      <c r="AV257" s="181" t="str">
        <f t="shared" ca="1" si="361"/>
        <v>0.550282497559709-7.45999780926064i</v>
      </c>
      <c r="AW257" s="181" t="str">
        <f t="shared" ca="1" si="362"/>
        <v>4.45598920227549+6.00820591944869i</v>
      </c>
      <c r="AX257" s="181" t="str">
        <f t="shared" ca="1" si="363"/>
        <v>-7.29851138535884-1.63893553841554i</v>
      </c>
      <c r="AY257" s="181" t="str">
        <f t="shared" ca="1" si="364"/>
        <v>6.5970055723695-3.5261729423583i</v>
      </c>
      <c r="AZ257" s="181" t="str">
        <f t="shared" ca="1" si="365"/>
        <v>-2.69211057434197+6.97903423095274i</v>
      </c>
      <c r="BA257" s="181" t="str">
        <f t="shared" ca="1" si="366"/>
        <v>-2.52002568703949-7.04299997713724i</v>
      </c>
      <c r="BB257" s="181" t="str">
        <f t="shared" ca="1" si="367"/>
        <v>6.50848206163736+3.68700954631783i</v>
      </c>
      <c r="BC257" s="181" t="str">
        <f t="shared" ca="1" si="368"/>
        <v>-7.33653470176629+1.45932748588964i</v>
      </c>
      <c r="BD257" s="181" t="str">
        <f t="shared" ca="1" si="369"/>
        <v>4.60209589611866-5.89704091084858i</v>
      </c>
      <c r="BE257" s="181" t="str">
        <f t="shared" ca="1" si="370"/>
        <v>0.367039251743531+7.47125560591883i</v>
      </c>
      <c r="BF257" s="181" t="str">
        <f t="shared" ca="1" si="371"/>
        <v>-5.15794663298378-5.41756076777966i</v>
      </c>
      <c r="BG257" s="181" t="str">
        <f t="shared" ca="1" si="372"/>
        <v>7.44424638886932+0.73319427377749i</v>
      </c>
      <c r="BH257" s="181" t="str">
        <f t="shared" ca="1" si="373"/>
        <v>-6.11575180946528+4.30719838715564i</v>
      </c>
      <c r="BI257" s="181" t="str">
        <f t="shared" ca="1" si="374"/>
        <v>1.81755635745876-7.25609171860136i</v>
      </c>
      <c r="BJ257" s="181" t="str">
        <f t="shared" ca="1" si="375"/>
        <v>3.36321230367534+6.68155529361995i</v>
      </c>
      <c r="BK257" s="181" t="str">
        <f t="shared" ca="1" si="376"/>
        <v>-6.91086457550982-2.8625738349006i</v>
      </c>
      <c r="BL257" s="181" t="str">
        <f t="shared" ca="1" si="377"/>
        <v>7.10272328349078-2.34642283049153i</v>
      </c>
      <c r="BM257" s="181" t="str">
        <f t="shared" ca="1" si="378"/>
        <v>-3.84562523358122+6.4160380846857i</v>
      </c>
      <c r="BN257" s="181" t="str">
        <f t="shared" ca="1" si="379"/>
        <v>-1.27884038905209-7.37013876400052i</v>
      </c>
      <c r="BO257" s="181" t="str">
        <f t="shared" ca="1" si="380"/>
        <v>5.78232374530741+4.74543045947868i</v>
      </c>
      <c r="BP257" s="181" t="str">
        <f t="shared" ca="1" si="381"/>
        <v>-7.47801299756837+0.183574915205052i</v>
      </c>
      <c r="BQ257" s="181" t="str">
        <f t="shared" ca="1" si="382"/>
        <v>5.54251144679351-5.02343955905284i</v>
      </c>
      <c r="BR257" s="181" t="str">
        <f t="shared" ca="1" si="383"/>
        <v>-0.915664401180434+7.42401083281166i</v>
      </c>
      <c r="BS257" s="181" t="str">
        <f t="shared" ca="1" si="384"/>
        <v>-4.15581307678407-6.21961379927441i</v>
      </c>
      <c r="BT257" s="181" t="str">
        <f t="shared" ca="1" si="385"/>
        <v>7.20930125351532+1.99508234851506i</v>
      </c>
      <c r="BU257" s="181" t="str">
        <f t="shared" ca="1" si="386"/>
        <v>-6.76208029580087+3.19822579165944i</v>
      </c>
      <c r="BV257" s="181" t="str">
        <f t="shared" ca="1" si="387"/>
        <v>3.03131278801961-6.83853207366045i</v>
      </c>
      <c r="BW257" s="181" t="str">
        <f t="shared" ca="1" si="388"/>
        <v>2.17140657656868+7.15816817492634i</v>
      </c>
      <c r="BX257" s="181" t="str">
        <f t="shared" ca="1" si="389"/>
        <v>-6.31972932629917-4.00192446000775i</v>
      </c>
      <c r="BY257" s="181" t="str">
        <f t="shared" ca="1" si="390"/>
        <v>7.39930333023053-1.09758296658311i</v>
      </c>
      <c r="BZ257" s="181" t="str">
        <f t="shared" ca="1" si="391"/>
        <v>-4.88590655297316+5.66412352415694i</v>
      </c>
      <c r="CA257" s="181" t="str">
        <f t="shared" ca="1" si="392"/>
        <v>-1.74849278065553E-12-7.48026591380908i</v>
      </c>
      <c r="CB257" s="181" t="str">
        <f t="shared" ca="1" si="393"/>
        <v>4.88590655297001+5.66412352415965i</v>
      </c>
      <c r="CC257" s="181" t="str">
        <f t="shared" ca="1" si="394"/>
        <v>-7.39930333022992-1.09758296658721i</v>
      </c>
      <c r="CD257" s="181" t="str">
        <f t="shared" ca="1" si="395"/>
        <v>6.31972932629741-4.00192446001053i</v>
      </c>
      <c r="CE257" s="181" t="str">
        <f t="shared" ca="1" si="396"/>
        <v>-2.17140657656534+7.15816817492736i</v>
      </c>
      <c r="CF257" s="181" t="str">
        <f t="shared" ca="1" si="397"/>
        <v>-3.03131278801601-6.83853207366205i</v>
      </c>
      <c r="CG257" s="181" t="str">
        <f t="shared" ca="1" si="398"/>
        <v>6.76208029579919+3.19822579166301i</v>
      </c>
      <c r="CH257" s="181" t="str">
        <f t="shared" ca="1" si="399"/>
        <v>-7.20930125351445+1.99508234851823i</v>
      </c>
      <c r="CI257" s="181" t="str">
        <f t="shared" ca="1" si="400"/>
        <v>4.15581307678098-6.21961379927646i</v>
      </c>
      <c r="CJ257" s="181" t="str">
        <f t="shared" ca="1" si="401"/>
        <v>0.915664401176312+7.42401083281217i</v>
      </c>
      <c r="CK257" s="181" t="str">
        <f t="shared" ca="1" si="402"/>
        <v>-5.54251144679086-5.02343955905576i</v>
      </c>
      <c r="CL257" s="181" t="str">
        <f t="shared" ca="1" si="403"/>
        <v>7.47801299756846+0.183574915201555i</v>
      </c>
      <c r="CM257" s="181" t="str">
        <f t="shared" ca="1" si="404"/>
        <v>-5.78232374530533+4.74543045948123i</v>
      </c>
      <c r="CN257" s="181" t="str">
        <f t="shared" ca="1" si="405"/>
        <v>1.27884038905619-7.37013876399981i</v>
      </c>
      <c r="CO257" s="181" t="str">
        <f t="shared" ca="1" si="406"/>
        <v>3.84562523358441+6.4160380846838i</v>
      </c>
      <c r="CP257" s="181" t="str">
        <f t="shared" ca="1" si="407"/>
        <v>-7.10272328349189-2.34642283048821i</v>
      </c>
      <c r="CQ257" s="181" t="str">
        <f t="shared" ca="1" si="408"/>
        <v>6.91086457551133-2.86257383489696i</v>
      </c>
      <c r="CR257" s="181" t="str">
        <f t="shared" ca="1" si="409"/>
        <v>-3.36321230367905+6.68155529361808i</v>
      </c>
      <c r="CS257" s="181" t="str">
        <f t="shared" ca="1" si="410"/>
        <v>-1.81755635746195-7.25609171860056i</v>
      </c>
      <c r="CT257" s="181" t="str">
        <f t="shared" ca="1" si="411"/>
        <v>6.11575180946729+4.30719838715278i</v>
      </c>
      <c r="CU257" s="181" t="str">
        <f t="shared" ca="1" si="412"/>
        <v>-7.44424638886971+0.733194273773565i</v>
      </c>
      <c r="CV257" s="181" t="str">
        <f t="shared" ca="1" si="413"/>
        <v>5.15794663298663-5.41756076777693i</v>
      </c>
      <c r="CW257" s="181" t="str">
        <f t="shared" ca="1" si="414"/>
        <v>-0.36703925174025+7.47125560591899i</v>
      </c>
      <c r="CX257" s="181" t="str">
        <f t="shared" ca="1" si="415"/>
        <v>-4.60209589612141-5.89704091084642i</v>
      </c>
      <c r="CY257" s="181" t="str">
        <f t="shared" ca="1" si="416"/>
        <v>7.33653470176549+1.45932748589372i</v>
      </c>
      <c r="CZ257" s="181" t="str">
        <f t="shared" ca="1" si="417"/>
        <v>-6.5084820616393+3.6870095463144i</v>
      </c>
      <c r="DA257" s="181" t="str">
        <f t="shared" ca="1" si="418"/>
        <v>2.5200256870364-7.04299997713835i</v>
      </c>
      <c r="DB257" s="181" t="str">
        <f t="shared" ca="1" si="419"/>
        <v>2.69211057433829+6.97903423095416i</v>
      </c>
      <c r="DC257" s="181" t="str">
        <f t="shared" ca="1" si="420"/>
        <v>-6.59700557236754-3.52617294236197i</v>
      </c>
      <c r="DD257" s="181" t="str">
        <f t="shared" ca="1" si="421"/>
        <v>7.29851138535803-1.63893553841916i</v>
      </c>
      <c r="DE257" s="181" t="str">
        <f t="shared" ca="1" si="422"/>
        <v>-4.45598920227268+6.00820591945077i</v>
      </c>
      <c r="DF257" s="181" t="str">
        <f t="shared" ca="1" si="423"/>
        <v>-0.550282497555776-7.45999780926092i</v>
      </c>
      <c r="DG257" s="181" t="str">
        <f t="shared" ca="1" si="424"/>
        <v>5.28934675273214+5.28934675273384i</v>
      </c>
      <c r="DH257" s="181" t="str">
        <f t="shared" ca="1" si="425"/>
        <v>-7.45999780926075-0.550282497558177i</v>
      </c>
      <c r="DI257" s="181" t="str">
        <f t="shared" ca="1" si="426"/>
        <v>6.00820591944765-4.45598920227689i</v>
      </c>
      <c r="DJ257" s="181" t="str">
        <f t="shared" ca="1" si="427"/>
        <v>-1.6389355384211+7.29851138535759i</v>
      </c>
      <c r="DK257" s="181" t="str">
        <f t="shared" ca="1" si="428"/>
        <v>-3.52617294235984-6.59700557236868i</v>
      </c>
      <c r="DL257" s="181" t="str">
        <f t="shared" ca="1" si="429"/>
        <v>6.9790342309533+2.69211057434053i</v>
      </c>
      <c r="DM257" s="181" t="str">
        <f t="shared" ca="1" si="430"/>
        <v>-7.04299997713658+2.52002568704134i</v>
      </c>
      <c r="DN257" s="181" t="str">
        <f t="shared" ca="1" si="431"/>
        <v>3.68700954631649-6.50848206163811i</v>
      </c>
      <c r="DO257" s="181" t="str">
        <f t="shared" ca="1" si="432"/>
        <v>1.45932748589135+7.33653470176595i</v>
      </c>
      <c r="DP257" s="181" t="str">
        <f t="shared" ca="1" si="433"/>
        <v>-5.89704091084966-4.60209589611728i</v>
      </c>
      <c r="DQ257" s="181" t="str">
        <f t="shared" ca="1" si="434"/>
        <v>7.47125560591911-0.367039251737845i</v>
      </c>
      <c r="DR257" s="181" t="str">
        <f t="shared" ca="1" si="435"/>
        <v>-5.41756076777859+5.15794663298489i</v>
      </c>
      <c r="DS257" s="181" t="str">
        <f t="shared" ca="1" si="436"/>
        <v>0.733194273775538-7.44424638886951i</v>
      </c>
      <c r="DT257" s="181" t="str">
        <f t="shared" ca="1" si="437"/>
        <v>4.30719838715707+6.11575180946427i</v>
      </c>
      <c r="DU257" s="181" t="str">
        <f t="shared" ca="1" si="438"/>
        <v>-7.25609171859997-1.81755635746428i</v>
      </c>
      <c r="DV257" s="181" t="str">
        <f t="shared" ca="1" si="439"/>
        <v>6.68155529361917-3.3632123036769i</v>
      </c>
      <c r="DW257" s="181" t="str">
        <f t="shared" ca="1" si="440"/>
        <v>-2.86257383489879+6.91086457551057i</v>
      </c>
      <c r="DX257" s="181" t="str">
        <f t="shared" ca="1" si="441"/>
        <v>-2.34642283049319-7.10272328349024i</v>
      </c>
      <c r="DY257" s="181" t="str">
        <f t="shared" ca="1" si="442"/>
        <v>6.41603808468277+3.84562523358611i</v>
      </c>
      <c r="DZ257" s="181" t="str">
        <f t="shared" ca="1" si="443"/>
        <v>-7.37013876400022+1.27884038905382i</v>
      </c>
      <c r="EA257" s="181" t="str">
        <f t="shared" ca="1" si="444"/>
        <v>4.7454304594775-5.78232374530839i</v>
      </c>
      <c r="EB257" s="181" t="str">
        <f t="shared" ca="1" si="445"/>
        <v>0.1835749152068+7.47801299756833i</v>
      </c>
      <c r="EC257" s="181" t="str">
        <f t="shared" ca="1" si="446"/>
        <v>-5.02343955905397-5.54251144679248i</v>
      </c>
      <c r="ED257" s="181" t="str">
        <f t="shared" ca="1" si="447"/>
        <v>7.42401083281188+0.915664401178699i</v>
      </c>
      <c r="EE257" s="181" t="str">
        <f t="shared" ca="1" si="448"/>
        <v>-6.21961379927355+4.15581307678534i</v>
      </c>
      <c r="EF257" s="181" t="str">
        <f t="shared" ca="1" si="449"/>
        <v>1.99508234852054-7.2093012535138i</v>
      </c>
      <c r="EG257" s="181" t="str">
        <f t="shared" ca="1" si="450"/>
        <v>3.19822579166083+6.76208029580021i</v>
      </c>
      <c r="EH257" s="181" t="str">
        <f t="shared" ca="1" si="451"/>
        <v>-6.83853207366125-3.03131278801782i</v>
      </c>
      <c r="EI257" s="181" t="str">
        <f t="shared" ca="1" si="452"/>
        <v>7.15816817492583-2.17140657657036i</v>
      </c>
      <c r="EJ257" s="181" t="str">
        <f t="shared" ca="1" si="453"/>
        <v>-4.00192446001256+6.31972932629611i</v>
      </c>
      <c r="EK257" s="181" t="str">
        <f t="shared" ca="1" si="454"/>
        <v>-1.09758296658484-7.39930333023028i</v>
      </c>
      <c r="EL257" s="181" t="str">
        <f t="shared" ca="1" si="455"/>
        <v>5.66412352415822+4.88590655297167i</v>
      </c>
      <c r="EM257" s="181" t="str">
        <f t="shared" ca="1" si="456"/>
        <v>-7.48026591380908-4.15668443220869E-12i</v>
      </c>
      <c r="EN257" s="181"/>
      <c r="EO257" s="181"/>
      <c r="EP257" s="181"/>
    </row>
    <row r="258" spans="1:146">
      <c r="A258" s="207">
        <f t="shared" si="323"/>
        <v>3.0859375000000023E-3</v>
      </c>
      <c r="B258" s="206">
        <v>158</v>
      </c>
      <c r="C258" s="205">
        <f t="shared" si="324"/>
        <v>31600</v>
      </c>
      <c r="N258" s="204">
        <f t="shared" ca="1" si="327"/>
        <v>22.479722869966196</v>
      </c>
      <c r="O258" s="181">
        <f t="shared" ca="1" si="328"/>
        <v>7.4797228699661957</v>
      </c>
      <c r="P258" s="181" t="str">
        <f t="shared" ca="1" si="329"/>
        <v>-5.54210907784468+5.02307487309984i</v>
      </c>
      <c r="Q258" s="181" t="str">
        <f t="shared" ca="1" si="330"/>
        <v>0.733141046171713-7.44370595993109i</v>
      </c>
      <c r="R258" s="181" t="str">
        <f t="shared" ca="1" si="331"/>
        <v>4.45566571143499+6.00776974254488i</v>
      </c>
      <c r="S258" s="181" t="str">
        <f t="shared" ca="1" si="332"/>
        <v>-7.33600209235825-1.45922154329313i</v>
      </c>
      <c r="T258" s="181" t="str">
        <f t="shared" ca="1" si="333"/>
        <v>6.41557230044337-3.84534605325439i</v>
      </c>
      <c r="U258" s="181" t="str">
        <f t="shared" ca="1" si="334"/>
        <v>-2.17124893926099+7.15764851436932i</v>
      </c>
      <c r="V258" s="181" t="str">
        <f t="shared" ca="1" si="335"/>
        <v>-3.19799361050098-6.76158938998001i</v>
      </c>
      <c r="W258" s="181" t="str">
        <f t="shared" ca="1" si="336"/>
        <v>6.91036286841833+2.86236602101837i</v>
      </c>
      <c r="X258" s="181" t="str">
        <f t="shared" ca="1" si="337"/>
        <v>-7.04248867743041+2.51984274107726i</v>
      </c>
      <c r="Y258" s="181" t="str">
        <f t="shared" ca="1" si="338"/>
        <v>3.52591695326491-6.59652665045586i</v>
      </c>
      <c r="Z258" s="181" t="str">
        <f t="shared" ca="1" si="339"/>
        <v>1.81742440857085+7.25556494910122i</v>
      </c>
      <c r="AA258" s="181" t="str">
        <f t="shared" ca="1" si="340"/>
        <v>-6.21916227482123-4.15551137778923i</v>
      </c>
      <c r="AB258" s="181" t="str">
        <f t="shared" ca="1" si="341"/>
        <v>7.39876616401693-1.09750328550465i</v>
      </c>
      <c r="AC258" s="181" t="str">
        <f t="shared" ca="1" si="342"/>
        <v>-4.74508595611185+5.78190396674014i</v>
      </c>
      <c r="AD258" s="181" t="str">
        <f t="shared" ca="1" si="343"/>
        <v>-0.367012605842717-7.47071321619615i</v>
      </c>
      <c r="AE258" s="181" t="str">
        <f t="shared" ca="1" si="344"/>
        <v>5.28896276274913+5.28896276274927i</v>
      </c>
      <c r="AF258" s="181" t="str">
        <f t="shared" ca="1" si="345"/>
        <v>-7.47071321619614-0.367012605842979i</v>
      </c>
      <c r="AG258" s="181" t="str">
        <f t="shared" ca="1" si="346"/>
        <v>5.78190396674031-4.74508595611165i</v>
      </c>
      <c r="AH258" s="181" t="str">
        <f t="shared" ca="1" si="347"/>
        <v>-1.09750328550486+7.3987661640169i</v>
      </c>
      <c r="AI258" s="181" t="str">
        <f t="shared" ca="1" si="348"/>
        <v>-4.15551137778906-6.21916227482135i</v>
      </c>
      <c r="AJ258" s="181" t="str">
        <f t="shared" ca="1" si="349"/>
        <v>7.25556494910116+1.8174244085711i</v>
      </c>
      <c r="AK258" s="181" t="str">
        <f t="shared" ca="1" si="350"/>
        <v>-6.59652665045598+3.52591695326467i</v>
      </c>
      <c r="AL258" s="181" t="str">
        <f t="shared" ca="1" si="351"/>
        <v>2.51984274107756-7.0424886774303i</v>
      </c>
      <c r="AM258" s="181" t="str">
        <f t="shared" ca="1" si="352"/>
        <v>2.86236602101818+6.91036286841841i</v>
      </c>
      <c r="AN258" s="181" t="str">
        <f t="shared" ca="1" si="353"/>
        <v>-6.76158938997991-3.19799361050119i</v>
      </c>
      <c r="AO258" s="181" t="str">
        <f t="shared" ca="1" si="354"/>
        <v>7.15764851437026-2.1712489392579i</v>
      </c>
      <c r="AP258" s="181" t="str">
        <f t="shared" ca="1" si="355"/>
        <v>-3.84534605325655+6.41557230044207i</v>
      </c>
      <c r="AQ258" s="181" t="str">
        <f t="shared" ca="1" si="356"/>
        <v>-1.45922154329146-7.33600209235858i</v>
      </c>
      <c r="AR258" s="181" t="str">
        <f t="shared" ca="1" si="357"/>
        <v>-1.45922154329146-7.33600209235858i</v>
      </c>
      <c r="AS258" s="181" t="str">
        <f t="shared" ca="1" si="358"/>
        <v>-7.44370595993111+0.733141046171453i</v>
      </c>
      <c r="AT258" s="181" t="str">
        <f t="shared" ca="1" si="359"/>
        <v>5.0230748730995-5.54210907784499i</v>
      </c>
      <c r="AU258" s="181" t="str">
        <f t="shared" ca="1" si="360"/>
        <v>1.27919695706012E-12+7.4797228699662i</v>
      </c>
      <c r="AV258" s="181" t="str">
        <f t="shared" ca="1" si="361"/>
        <v>-5.02307487310132-5.54210907784334i</v>
      </c>
      <c r="AW258" s="181" t="str">
        <f t="shared" ca="1" si="362"/>
        <v>7.44370595993135+0.733141046169012i</v>
      </c>
      <c r="AX258" s="181" t="str">
        <f t="shared" ca="1" si="363"/>
        <v>-6.00776974254284+4.45566571143775i</v>
      </c>
      <c r="AY258" s="181" t="str">
        <f t="shared" ca="1" si="364"/>
        <v>1.45922154329636-7.3360020923576i</v>
      </c>
      <c r="AZ258" s="181" t="str">
        <f t="shared" ca="1" si="365"/>
        <v>3.84534605325219+6.41557230044469i</v>
      </c>
      <c r="BA258" s="181" t="str">
        <f t="shared" ca="1" si="366"/>
        <v>-7.15764851436885-2.17124893926257i</v>
      </c>
      <c r="BB258" s="181" t="str">
        <f t="shared" ca="1" si="367"/>
        <v>6.76158938998041-3.19799361050014i</v>
      </c>
      <c r="BC258" s="181" t="str">
        <f t="shared" ca="1" si="368"/>
        <v>-2.86236602101856+6.91036286841825i</v>
      </c>
      <c r="BD258" s="181" t="str">
        <f t="shared" ca="1" si="369"/>
        <v>-2.51984274107777-7.04248867743023i</v>
      </c>
      <c r="BE258" s="181" t="str">
        <f t="shared" ca="1" si="370"/>
        <v>6.59652665045644+3.52591695326383i</v>
      </c>
      <c r="BF258" s="181" t="str">
        <f t="shared" ca="1" si="371"/>
        <v>-7.25556494910074+1.81742440857276i</v>
      </c>
      <c r="BG258" s="181" t="str">
        <f t="shared" ca="1" si="372"/>
        <v>4.15551137778702-6.21916227482271i</v>
      </c>
      <c r="BH258" s="181" t="str">
        <f t="shared" ca="1" si="373"/>
        <v>1.09750328550802+7.39876616401643i</v>
      </c>
      <c r="BI258" s="181" t="str">
        <f t="shared" ca="1" si="374"/>
        <v>-5.78190396673802-4.74508595611444i</v>
      </c>
      <c r="BJ258" s="181" t="str">
        <f t="shared" ca="1" si="375"/>
        <v>7.47071321619627-0.367012605840332i</v>
      </c>
      <c r="BK258" s="181" t="str">
        <f t="shared" ca="1" si="376"/>
        <v>-5.28896276275048+5.28896276274793i</v>
      </c>
      <c r="BL258" s="181" t="str">
        <f t="shared" ca="1" si="377"/>
        <v>0.367012605843931-7.47071321619609i</v>
      </c>
      <c r="BM258" s="181" t="str">
        <f t="shared" ca="1" si="378"/>
        <v>4.74508595611149+5.78190396674044i</v>
      </c>
      <c r="BN258" s="181" t="str">
        <f t="shared" ca="1" si="379"/>
        <v>-7.39876616401696-1.09750328550443i</v>
      </c>
      <c r="BO258" s="181" t="str">
        <f t="shared" ca="1" si="380"/>
        <v>6.2191622748207-4.15551137779003i</v>
      </c>
      <c r="BP258" s="181" t="str">
        <f t="shared" ca="1" si="381"/>
        <v>-1.81742440856924+7.25556494910163i</v>
      </c>
      <c r="BQ258" s="181" t="str">
        <f t="shared" ca="1" si="382"/>
        <v>-3.52591695326721-6.59652665045463i</v>
      </c>
      <c r="BR258" s="181" t="str">
        <f t="shared" ca="1" si="383"/>
        <v>7.04248867743152+2.51984274107416i</v>
      </c>
      <c r="BS258" s="181" t="str">
        <f t="shared" ca="1" si="384"/>
        <v>-6.91036286841963+2.86236602101524i</v>
      </c>
      <c r="BT258" s="181" t="str">
        <f t="shared" ca="1" si="385"/>
        <v>3.19799361050339-6.76158938997887i</v>
      </c>
      <c r="BU258" s="181" t="str">
        <f t="shared" ca="1" si="386"/>
        <v>2.17124893925912+7.15764851436989i</v>
      </c>
      <c r="BV258" s="181" t="str">
        <f t="shared" ca="1" si="387"/>
        <v>-6.41557230044273-3.84534605325546i</v>
      </c>
      <c r="BW258" s="181" t="str">
        <f t="shared" ca="1" si="388"/>
        <v>7.33600209235834-1.45922154329262i</v>
      </c>
      <c r="BX258" s="181" t="str">
        <f t="shared" ca="1" si="389"/>
        <v>-4.45566571143484+6.007769742545i</v>
      </c>
      <c r="BY258" s="181" t="str">
        <f t="shared" ca="1" si="390"/>
        <v>-0.73314104617262-7.443705959931i</v>
      </c>
      <c r="BZ258" s="181" t="str">
        <f t="shared" ca="1" si="391"/>
        <v>5.54210907784592+5.02307487309847i</v>
      </c>
      <c r="CA258" s="181" t="str">
        <f t="shared" ca="1" si="392"/>
        <v>-7.4797228699662+2.55839391412023E-12i</v>
      </c>
      <c r="CB258" s="181" t="str">
        <f t="shared" ca="1" si="393"/>
        <v>5.54210907784249-5.02307487310226i</v>
      </c>
      <c r="CC258" s="181" t="str">
        <f t="shared" ca="1" si="394"/>
        <v>-0.733141046175144+7.44370595993075i</v>
      </c>
      <c r="CD258" s="181" t="str">
        <f t="shared" ca="1" si="395"/>
        <v>-4.45566571143263-6.00776974254664i</v>
      </c>
      <c r="CE258" s="181" t="str">
        <f t="shared" ca="1" si="396"/>
        <v>7.3360020923579+1.4592215432949i</v>
      </c>
      <c r="CF258" s="181" t="str">
        <f t="shared" ca="1" si="397"/>
        <v>-6.41557230044393+3.84534605325347i</v>
      </c>
      <c r="CG258" s="181" t="str">
        <f t="shared" ca="1" si="398"/>
        <v>2.17124893926134-7.15764851436921i</v>
      </c>
      <c r="CH258" s="181" t="str">
        <f t="shared" ca="1" si="399"/>
        <v>3.19799361050129+6.76158938997986i</v>
      </c>
      <c r="CI258" s="181" t="str">
        <f t="shared" ca="1" si="400"/>
        <v>-6.91036286841874-2.86236602101738i</v>
      </c>
      <c r="CJ258" s="181" t="str">
        <f t="shared" ca="1" si="401"/>
        <v>7.0424886774298-2.51984274107898i</v>
      </c>
      <c r="CK258" s="181" t="str">
        <f t="shared" ca="1" si="402"/>
        <v>-3.5259169532627+6.59652665045705i</v>
      </c>
      <c r="CL258" s="181" t="str">
        <f t="shared" ca="1" si="403"/>
        <v>-1.817424408574-7.25556494910044i</v>
      </c>
      <c r="CM258" s="181" t="str">
        <f t="shared" ca="1" si="404"/>
        <v>6.2191622748194+4.15551137779196i</v>
      </c>
      <c r="CN258" s="181" t="str">
        <f t="shared" ca="1" si="405"/>
        <v>-7.39876616401731+1.09750328550214i</v>
      </c>
      <c r="CO258" s="181" t="str">
        <f t="shared" ca="1" si="406"/>
        <v>4.74508595611328-5.78190396673897i</v>
      </c>
      <c r="CP258" s="181" t="str">
        <f t="shared" ca="1" si="407"/>
        <v>0.36701260584161+7.47071321619621i</v>
      </c>
      <c r="CQ258" s="181" t="str">
        <f t="shared" ca="1" si="408"/>
        <v>-5.28896276274883-5.28896276274957i</v>
      </c>
      <c r="CR258" s="181" t="str">
        <f t="shared" ca="1" si="409"/>
        <v>7.47071321619616+0.367012605842653i</v>
      </c>
      <c r="CS258" s="181" t="str">
        <f t="shared" ca="1" si="410"/>
        <v>-5.78190396673963+4.74508595611247i</v>
      </c>
      <c r="CT258" s="181" t="str">
        <f t="shared" ca="1" si="411"/>
        <v>1.09750328550317-7.39876616401716i</v>
      </c>
      <c r="CU258" s="181" t="str">
        <f t="shared" ca="1" si="412"/>
        <v>4.1555113777911+6.21916227481999i</v>
      </c>
      <c r="CV258" s="181" t="str">
        <f t="shared" ca="1" si="413"/>
        <v>-7.25556494910193-1.817424408568i</v>
      </c>
      <c r="CW258" s="181" t="str">
        <f t="shared" ca="1" si="414"/>
        <v>6.59652665045754-3.52591695326178i</v>
      </c>
      <c r="CX258" s="181" t="str">
        <f t="shared" ca="1" si="415"/>
        <v>-2.51984274107996+7.04248867742945i</v>
      </c>
      <c r="CY258" s="181" t="str">
        <f t="shared" ca="1" si="416"/>
        <v>-2.86236602101642-6.91036286841914i</v>
      </c>
      <c r="CZ258" s="181" t="str">
        <f t="shared" ca="1" si="417"/>
        <v>6.76158938997942+3.19799361050223i</v>
      </c>
      <c r="DA258" s="181" t="str">
        <f t="shared" ca="1" si="418"/>
        <v>-7.15764851436952+2.17124893926034i</v>
      </c>
      <c r="DB258" s="181" t="str">
        <f t="shared" ca="1" si="419"/>
        <v>3.84534605325436-6.41557230044339i</v>
      </c>
      <c r="DC258" s="181" t="str">
        <f t="shared" ca="1" si="420"/>
        <v>1.45922154329387+7.3360020923581i</v>
      </c>
      <c r="DD258" s="181" t="str">
        <f t="shared" ca="1" si="421"/>
        <v>-6.00776974254576-4.45566571143381i</v>
      </c>
      <c r="DE258" s="181" t="str">
        <f t="shared" ca="1" si="422"/>
        <v>7.44370595993087-0.733141046173893i</v>
      </c>
      <c r="DF258" s="181" t="str">
        <f t="shared" ca="1" si="423"/>
        <v>-5.02307487309768+5.54210907784664i</v>
      </c>
      <c r="DG258" s="181" t="str">
        <f t="shared" ca="1" si="424"/>
        <v>3.60293697987409E-12-7.4797228699662i</v>
      </c>
      <c r="DH258" s="181" t="str">
        <f t="shared" ca="1" si="425"/>
        <v>5.0230748730977+5.54210907784662i</v>
      </c>
      <c r="DI258" s="181" t="str">
        <f t="shared" ca="1" si="426"/>
        <v>-7.44370595993087-0.733141046173871i</v>
      </c>
      <c r="DJ258" s="181" t="str">
        <f t="shared" ca="1" si="427"/>
        <v>6.00776974254575-4.45566571143383i</v>
      </c>
      <c r="DK258" s="181" t="str">
        <f t="shared" ca="1" si="428"/>
        <v>-1.45922154329385+7.33600209235811i</v>
      </c>
      <c r="DL258" s="181" t="str">
        <f t="shared" ca="1" si="429"/>
        <v>-3.84534605325438-6.41557230044337i</v>
      </c>
      <c r="DM258" s="181" t="str">
        <f t="shared" ca="1" si="430"/>
        <v>7.15764851436953+2.17124893926033i</v>
      </c>
      <c r="DN258" s="181" t="str">
        <f t="shared" ca="1" si="431"/>
        <v>-6.76158938997941+3.19799361050226i</v>
      </c>
      <c r="DO258" s="181" t="str">
        <f t="shared" ca="1" si="432"/>
        <v>2.8623660210164-6.91036286841914i</v>
      </c>
      <c r="DP258" s="181" t="str">
        <f t="shared" ca="1" si="433"/>
        <v>2.51984274107998+7.04248867742944i</v>
      </c>
      <c r="DQ258" s="181" t="str">
        <f t="shared" ca="1" si="434"/>
        <v>-6.59652665045755-3.52591695326176i</v>
      </c>
      <c r="DR258" s="181" t="str">
        <f t="shared" ca="1" si="435"/>
        <v>7.25556494910193-1.81742440856802i</v>
      </c>
      <c r="DS258" s="181" t="str">
        <f t="shared" ca="1" si="436"/>
        <v>-4.15551137779108+6.21916227481999i</v>
      </c>
      <c r="DT258" s="181" t="str">
        <f t="shared" ca="1" si="437"/>
        <v>-1.09750328550319-7.39876616401715i</v>
      </c>
      <c r="DU258" s="181" t="str">
        <f t="shared" ca="1" si="438"/>
        <v>5.78190396673964+4.74508595611246i</v>
      </c>
      <c r="DV258" s="181" t="str">
        <f t="shared" ca="1" si="439"/>
        <v>-7.47071321619616+0.367012605842676i</v>
      </c>
      <c r="DW258" s="181" t="str">
        <f t="shared" ca="1" si="440"/>
        <v>5.28896276274882-5.28896276274959i</v>
      </c>
      <c r="DX258" s="181" t="str">
        <f t="shared" ca="1" si="441"/>
        <v>-0.367012605841588+7.47071321619621i</v>
      </c>
      <c r="DY258" s="181" t="str">
        <f t="shared" ca="1" si="442"/>
        <v>-4.7450859561133-5.78190396673895i</v>
      </c>
      <c r="DZ258" s="181" t="str">
        <f t="shared" ca="1" si="443"/>
        <v>7.39876616401731+1.09750328550211i</v>
      </c>
      <c r="EA258" s="181" t="str">
        <f t="shared" ca="1" si="444"/>
        <v>-6.21916227481939+4.15551137779198i</v>
      </c>
      <c r="EB258" s="181" t="str">
        <f t="shared" ca="1" si="445"/>
        <v>1.81742440857398-7.25556494910044i</v>
      </c>
      <c r="EC258" s="181" t="str">
        <f t="shared" ca="1" si="446"/>
        <v>3.52591695326272+6.59652665045703i</v>
      </c>
      <c r="ED258" s="181" t="str">
        <f t="shared" ca="1" si="447"/>
        <v>-7.04248867742981-2.51984274107895i</v>
      </c>
      <c r="EE258" s="181" t="str">
        <f t="shared" ca="1" si="448"/>
        <v>6.91036286841873-2.86236602101741i</v>
      </c>
      <c r="EF258" s="181" t="str">
        <f t="shared" ca="1" si="449"/>
        <v>-3.19799361050128+6.76158938997987i</v>
      </c>
      <c r="EG258" s="181" t="str">
        <f t="shared" ca="1" si="450"/>
        <v>-2.17124893926137-7.15764851436921i</v>
      </c>
      <c r="EH258" s="181" t="str">
        <f t="shared" ca="1" si="451"/>
        <v>6.41557230044393+3.84534605325344i</v>
      </c>
      <c r="EI258" s="181" t="str">
        <f t="shared" ca="1" si="452"/>
        <v>-7.33600209235789+1.45922154329492i</v>
      </c>
      <c r="EJ258" s="181" t="str">
        <f t="shared" ca="1" si="453"/>
        <v>4.45566571143261-6.00776974254665i</v>
      </c>
      <c r="EK258" s="181" t="str">
        <f t="shared" ca="1" si="454"/>
        <v>0.733141046175377+7.44370595993072i</v>
      </c>
      <c r="EL258" s="181" t="str">
        <f t="shared" ca="1" si="455"/>
        <v>-5.5421090778425-5.02307487310224i</v>
      </c>
      <c r="EM258" s="181" t="str">
        <f t="shared" ca="1" si="456"/>
        <v>7.4797228699662+2.53632653284409E-12i</v>
      </c>
      <c r="EN258" s="181"/>
      <c r="EO258" s="181"/>
      <c r="EP258" s="181"/>
    </row>
    <row r="259" spans="1:146">
      <c r="A259" s="207">
        <f t="shared" si="323"/>
        <v>3.1054687500000023E-3</v>
      </c>
      <c r="B259" s="206">
        <v>159</v>
      </c>
      <c r="C259" s="205">
        <f t="shared" si="324"/>
        <v>31800</v>
      </c>
      <c r="N259" s="204">
        <f t="shared" ca="1" si="327"/>
        <v>22.479140200015859</v>
      </c>
      <c r="O259" s="181">
        <f t="shared" ca="1" si="328"/>
        <v>7.47914020001586</v>
      </c>
      <c r="P259" s="181" t="str">
        <f t="shared" ca="1" si="329"/>
        <v>-5.41674547284655+5.15717040768383i</v>
      </c>
      <c r="Q259" s="181" t="str">
        <f t="shared" ca="1" si="330"/>
        <v>0.366984015583499-7.47013124809728i</v>
      </c>
      <c r="R259" s="181" t="str">
        <f t="shared" ca="1" si="331"/>
        <v>4.88517126729416+5.66327112371436i</v>
      </c>
      <c r="S259" s="181" t="str">
        <f t="shared" ca="1" si="332"/>
        <v>-7.44312609569583-0.733083934529296i</v>
      </c>
      <c r="T259" s="181" t="str">
        <f t="shared" ca="1" si="333"/>
        <v>5.89615345840084-4.60140332143153i</v>
      </c>
      <c r="U259" s="181" t="str">
        <f t="shared" ca="1" si="334"/>
        <v>-1.09741779006671+7.39818980058895i</v>
      </c>
      <c r="V259" s="181" t="str">
        <f t="shared" ca="1" si="335"/>
        <v>-4.30655019193164-6.11483144296446i</v>
      </c>
      <c r="W259" s="181" t="str">
        <f t="shared" ca="1" si="336"/>
        <v>7.33543061824768+1.45910787002463i</v>
      </c>
      <c r="X259" s="181" t="str">
        <f t="shared" ca="1" si="337"/>
        <v>-6.31877826298598+4.00132220581011i</v>
      </c>
      <c r="Y259" s="181" t="str">
        <f t="shared" ca="1" si="338"/>
        <v>1.81728283132167-7.25499974103905i</v>
      </c>
      <c r="Z259" s="181" t="str">
        <f t="shared" ca="1" si="339"/>
        <v>3.68645468402102+6.50750259271195i</v>
      </c>
      <c r="AA259" s="181" t="str">
        <f t="shared" ca="1" si="340"/>
        <v>-7.15709093399153-2.17107979910218i</v>
      </c>
      <c r="AB259" s="181" t="str">
        <f t="shared" ca="1" si="341"/>
        <v>6.68054977870253-3.36270617000219i</v>
      </c>
      <c r="AC259" s="181" t="str">
        <f t="shared" ca="1" si="342"/>
        <v>-2.51964644548319+7.04194006799669i</v>
      </c>
      <c r="AD259" s="181" t="str">
        <f t="shared" ca="1" si="343"/>
        <v>-3.03085660228217-6.83750293512887i</v>
      </c>
      <c r="AE259" s="181" t="str">
        <f t="shared" ca="1" si="344"/>
        <v>6.9098245515769+2.86214304288209i</v>
      </c>
      <c r="AF259" s="181" t="str">
        <f t="shared" ca="1" si="345"/>
        <v>-6.97798394809025+2.69170543553489i</v>
      </c>
      <c r="AG259" s="181" t="str">
        <f t="shared" ca="1" si="346"/>
        <v>3.1977444869958-6.76106266258354i</v>
      </c>
      <c r="AH259" s="181" t="str">
        <f t="shared" ca="1" si="347"/>
        <v>2.34606971462794+7.10165438652141i</v>
      </c>
      <c r="AI259" s="181" t="str">
        <f t="shared" ca="1" si="348"/>
        <v>-6.59601278143651-3.52564228455177i</v>
      </c>
      <c r="AJ259" s="181" t="str">
        <f t="shared" ca="1" si="349"/>
        <v>7.2082163175038-1.99478210628762i</v>
      </c>
      <c r="AK259" s="181" t="str">
        <f t="shared" ca="1" si="350"/>
        <v>-3.8450465010338+6.41507252775688i</v>
      </c>
      <c r="AL259" s="181" t="str">
        <f t="shared" ca="1" si="351"/>
        <v>-1.63868889313026-7.29741302401233i</v>
      </c>
      <c r="AM259" s="181" t="str">
        <f t="shared" ca="1" si="352"/>
        <v>6.2186778024635+4.15518766370918i</v>
      </c>
      <c r="AN259" s="181" t="str">
        <f t="shared" ca="1" si="353"/>
        <v>-7.36902962336796+1.27864793489789i</v>
      </c>
      <c r="AO259" s="181" t="str">
        <f t="shared" ca="1" si="354"/>
        <v>4.45531861534994-6.00730173765307i</v>
      </c>
      <c r="AP259" s="181" t="str">
        <f t="shared" ca="1" si="355"/>
        <v>0.915526601794124+7.42289358491017i</v>
      </c>
      <c r="AQ259" s="181" t="str">
        <f t="shared" ca="1" si="356"/>
        <v>-5.78145355677775-4.74471631420837i</v>
      </c>
      <c r="AR259" s="181" t="str">
        <f t="shared" ca="1" si="357"/>
        <v>-5.78145355677775-4.74471631420837i</v>
      </c>
      <c r="AS259" s="181" t="str">
        <f t="shared" ca="1" si="358"/>
        <v>-5.02268357587775+5.54167734788856i</v>
      </c>
      <c r="AT259" s="181" t="str">
        <f t="shared" ca="1" si="359"/>
        <v>-0.183547288801892-7.47688762281918i</v>
      </c>
      <c r="AU259" s="181" t="str">
        <f t="shared" ca="1" si="360"/>
        <v>5.28855075287461+5.28855075287764i</v>
      </c>
      <c r="AV259" s="181" t="str">
        <f t="shared" ca="1" si="361"/>
        <v>-7.47688762281909-0.18354728880607i</v>
      </c>
      <c r="AW259" s="181" t="str">
        <f t="shared" ca="1" si="362"/>
        <v>5.54167734789143-5.02268357587458i</v>
      </c>
      <c r="AX259" s="181" t="str">
        <f t="shared" ca="1" si="363"/>
        <v>-0.550199684918558+7.4588751456375i</v>
      </c>
      <c r="AY259" s="181" t="str">
        <f t="shared" ca="1" si="364"/>
        <v>-4.74471631421098-5.78145355677562i</v>
      </c>
      <c r="AZ259" s="181" t="str">
        <f t="shared" ca="1" si="365"/>
        <v>7.42289358491057+0.915526601790886i</v>
      </c>
      <c r="BA259" s="181" t="str">
        <f t="shared" ca="1" si="366"/>
        <v>-6.00730173765106+4.45531861535265i</v>
      </c>
      <c r="BB259" s="181" t="str">
        <f t="shared" ca="1" si="367"/>
        <v>1.27864793489624-7.36902962336826i</v>
      </c>
      <c r="BC259" s="181" t="str">
        <f t="shared" ca="1" si="368"/>
        <v>4.15518766371004+6.21867780246293i</v>
      </c>
      <c r="BD259" s="181" t="str">
        <f t="shared" ca="1" si="369"/>
        <v>-7.29741302401237-1.63868889313009i</v>
      </c>
      <c r="BE259" s="181" t="str">
        <f t="shared" ca="1" si="370"/>
        <v>6.41507252775673-3.84504650103404i</v>
      </c>
      <c r="BF259" s="181" t="str">
        <f t="shared" ca="1" si="371"/>
        <v>-1.99478210628817+7.20821631750365i</v>
      </c>
      <c r="BG259" s="181" t="str">
        <f t="shared" ca="1" si="372"/>
        <v>-3.52564228455071-6.59601278143708i</v>
      </c>
      <c r="BH259" s="181" t="str">
        <f t="shared" ca="1" si="373"/>
        <v>7.10165438652084+2.34606971462968i</v>
      </c>
      <c r="BI259" s="181" t="str">
        <f t="shared" ca="1" si="374"/>
        <v>-6.76106266258438+3.19774448699404i</v>
      </c>
      <c r="BJ259" s="181" t="str">
        <f t="shared" ca="1" si="375"/>
        <v>2.6917054355374-6.97798394808929i</v>
      </c>
      <c r="BK259" s="181" t="str">
        <f t="shared" ca="1" si="376"/>
        <v>2.86214304287883+6.90982455157825i</v>
      </c>
      <c r="BL259" s="181" t="str">
        <f t="shared" ca="1" si="377"/>
        <v>-6.83750293512748-3.03085660228531i</v>
      </c>
      <c r="BM259" s="181" t="str">
        <f t="shared" ca="1" si="378"/>
        <v>7.04194006799556-2.51964644548636i</v>
      </c>
      <c r="BN259" s="181" t="str">
        <f t="shared" ca="1" si="379"/>
        <v>-3.36270616999994+6.68054977870366i</v>
      </c>
      <c r="BO259" s="181" t="str">
        <f t="shared" ca="1" si="380"/>
        <v>-2.17107979910464-7.15709093399078i</v>
      </c>
      <c r="BP259" s="181" t="str">
        <f t="shared" ca="1" si="381"/>
        <v>6.5075025927128+3.68645468401952i</v>
      </c>
      <c r="BQ259" s="181" t="str">
        <f t="shared" ca="1" si="382"/>
        <v>-7.25499974103879+1.81728283132272i</v>
      </c>
      <c r="BR259" s="181" t="str">
        <f t="shared" ca="1" si="383"/>
        <v>4.00132220580996-6.31877826298608i</v>
      </c>
      <c r="BS259" s="181" t="str">
        <f t="shared" ca="1" si="384"/>
        <v>1.45910787002494+7.33543061824761i</v>
      </c>
      <c r="BT259" s="181" t="str">
        <f t="shared" ca="1" si="385"/>
        <v>-6.11483144296414-4.3065501919321i</v>
      </c>
      <c r="BU259" s="181" t="str">
        <f t="shared" ca="1" si="386"/>
        <v>7.39818980058913-1.0974177900655i</v>
      </c>
      <c r="BV259" s="181" t="str">
        <f t="shared" ca="1" si="387"/>
        <v>-4.60140332143241+5.89615345840015i</v>
      </c>
      <c r="BW259" s="181" t="str">
        <f t="shared" ca="1" si="388"/>
        <v>-0.733083934527319-7.44312609569603i</v>
      </c>
      <c r="BX259" s="181" t="str">
        <f t="shared" ca="1" si="389"/>
        <v>5.66327112371263+4.88517126729616i</v>
      </c>
      <c r="BY259" s="181" t="str">
        <f t="shared" ca="1" si="390"/>
        <v>-7.47013124809744+0.366984015580288i</v>
      </c>
      <c r="BZ259" s="181" t="str">
        <f t="shared" ca="1" si="391"/>
        <v>5.15717040768646-5.41674547284403i</v>
      </c>
      <c r="CA259" s="181" t="str">
        <f t="shared" ca="1" si="392"/>
        <v>3.36815958281179E-12+7.47914020001586i</v>
      </c>
      <c r="CB259" s="181" t="str">
        <f t="shared" ca="1" si="393"/>
        <v>-5.1571704076858-5.41674547284467i</v>
      </c>
      <c r="CC259" s="181" t="str">
        <f t="shared" ca="1" si="394"/>
        <v>7.47013124809739+0.366984015581415i</v>
      </c>
      <c r="CD259" s="181" t="str">
        <f t="shared" ca="1" si="395"/>
        <v>-5.66327112371323+4.88517126729547i</v>
      </c>
      <c r="CE259" s="181" t="str">
        <f t="shared" ca="1" si="396"/>
        <v>0.733083934528231-7.44312609569594i</v>
      </c>
      <c r="CF259" s="181" t="str">
        <f t="shared" ca="1" si="397"/>
        <v>4.60140332143186+5.89615345840059i</v>
      </c>
      <c r="CG259" s="181" t="str">
        <f t="shared" ca="1" si="398"/>
        <v>-7.39818980058897-1.09741779006661i</v>
      </c>
      <c r="CH259" s="181" t="str">
        <f t="shared" ca="1" si="399"/>
        <v>6.11483144296478-4.30655019193118i</v>
      </c>
      <c r="CI259" s="181" t="str">
        <f t="shared" ca="1" si="400"/>
        <v>-1.45910787002584+7.33543061824744i</v>
      </c>
      <c r="CJ259" s="181" t="str">
        <f t="shared" ca="1" si="401"/>
        <v>-4.00132220580918-6.31877826298657i</v>
      </c>
      <c r="CK259" s="181" t="str">
        <f t="shared" ca="1" si="402"/>
        <v>7.25499974103862+1.81728283132341i</v>
      </c>
      <c r="CL259" s="181" t="str">
        <f t="shared" ca="1" si="403"/>
        <v>-6.50750259271336+3.68645468401854i</v>
      </c>
      <c r="CM259" s="181" t="str">
        <f t="shared" ca="1" si="404"/>
        <v>2.17107979910552-7.15709093399052i</v>
      </c>
      <c r="CN259" s="181" t="str">
        <f t="shared" ca="1" si="405"/>
        <v>3.36270616999912+6.68054977870408i</v>
      </c>
      <c r="CO259" s="181" t="str">
        <f t="shared" ca="1" si="406"/>
        <v>-7.04194006799776-2.51964644548021i</v>
      </c>
      <c r="CP259" s="181" t="str">
        <f t="shared" ca="1" si="407"/>
        <v>6.83750293512784-3.03085660228447i</v>
      </c>
      <c r="CQ259" s="181" t="str">
        <f t="shared" ca="1" si="408"/>
        <v>-2.86214304287967+6.9098245515779i</v>
      </c>
      <c r="CR259" s="181" t="str">
        <f t="shared" ca="1" si="409"/>
        <v>-2.69170543553674-6.97798394808953i</v>
      </c>
      <c r="CS259" s="181" t="str">
        <f t="shared" ca="1" si="410"/>
        <v>6.76106266258389+3.19774448699506i</v>
      </c>
      <c r="CT259" s="181" t="str">
        <f t="shared" ca="1" si="411"/>
        <v>-7.10165438652112+2.34606971462882i</v>
      </c>
      <c r="CU259" s="181" t="str">
        <f t="shared" ca="1" si="412"/>
        <v>3.52564228455151-6.59601278143665i</v>
      </c>
      <c r="CV259" s="181" t="str">
        <f t="shared" ca="1" si="413"/>
        <v>1.99478210628728+7.20821631750389i</v>
      </c>
      <c r="CW259" s="181" t="str">
        <f t="shared" ca="1" si="414"/>
        <v>-6.41507252775615-3.84504650103501i</v>
      </c>
      <c r="CX259" s="181" t="str">
        <f t="shared" ca="1" si="415"/>
        <v>7.29741302401262-1.63868889312899i</v>
      </c>
      <c r="CY259" s="181" t="str">
        <f t="shared" ca="1" si="416"/>
        <v>-4.1551876637108+6.21867780246242i</v>
      </c>
      <c r="CZ259" s="181" t="str">
        <f t="shared" ca="1" si="417"/>
        <v>-1.27864793489534-7.36902962336841i</v>
      </c>
      <c r="DA259" s="181" t="str">
        <f t="shared" ca="1" si="418"/>
        <v>6.00730173765065+4.45531861535321i</v>
      </c>
      <c r="DB259" s="181" t="str">
        <f t="shared" ca="1" si="419"/>
        <v>-7.42289358491071+0.915526601789764i</v>
      </c>
      <c r="DC259" s="181" t="str">
        <f t="shared" ca="1" si="420"/>
        <v>4.74471631420577-5.78145355677989i</v>
      </c>
      <c r="DD259" s="181" t="str">
        <f t="shared" ca="1" si="421"/>
        <v>0.550199684917856+7.45887514563755i</v>
      </c>
      <c r="DE259" s="181" t="str">
        <f t="shared" ca="1" si="422"/>
        <v>-5.54167734789068-5.02268357587541i</v>
      </c>
      <c r="DF259" s="181" t="str">
        <f t="shared" ca="1" si="423"/>
        <v>7.47688762281911-0.183547288805153i</v>
      </c>
      <c r="DG259" s="181" t="str">
        <f t="shared" ca="1" si="424"/>
        <v>-5.28855075287526+5.28855075287699i</v>
      </c>
      <c r="DH259" s="181" t="str">
        <f t="shared" ca="1" si="425"/>
        <v>0.183547288802702-7.47688762281917i</v>
      </c>
      <c r="DI259" s="181" t="str">
        <f t="shared" ca="1" si="426"/>
        <v>5.02268357587692+5.54167734788932i</v>
      </c>
      <c r="DJ259" s="181" t="str">
        <f t="shared" ca="1" si="427"/>
        <v>-7.45887514563773-0.55019968491541i</v>
      </c>
      <c r="DK259" s="181" t="str">
        <f t="shared" ca="1" si="428"/>
        <v>5.78145355677834-4.74471631420767i</v>
      </c>
      <c r="DL259" s="181" t="str">
        <f t="shared" ca="1" si="429"/>
        <v>-0.915526601794925+7.42289358491007i</v>
      </c>
      <c r="DM259" s="181" t="str">
        <f t="shared" ca="1" si="430"/>
        <v>-4.45531861534938-6.00730173765349i</v>
      </c>
      <c r="DN259" s="181" t="str">
        <f t="shared" ca="1" si="431"/>
        <v>7.36902962336752+1.27864793490047i</v>
      </c>
      <c r="DO259" s="181" t="str">
        <f t="shared" ca="1" si="432"/>
        <v>-6.21867780246531+4.15518766370648i</v>
      </c>
      <c r="DP259" s="181" t="str">
        <f t="shared" ca="1" si="433"/>
        <v>1.63868889312701-7.29741302401307i</v>
      </c>
      <c r="DQ259" s="181" t="str">
        <f t="shared" ca="1" si="434"/>
        <v>3.84504650103675+6.41507252775511i</v>
      </c>
      <c r="DR259" s="181" t="str">
        <f t="shared" ca="1" si="435"/>
        <v>-7.20821631750455-1.99478210628492i</v>
      </c>
      <c r="DS259" s="181" t="str">
        <f t="shared" ca="1" si="436"/>
        <v>6.5960127814355-3.52564228455367i</v>
      </c>
      <c r="DT259" s="181" t="str">
        <f t="shared" ca="1" si="437"/>
        <v>-2.34606971462649+7.10165438652189i</v>
      </c>
      <c r="DU259" s="181" t="str">
        <f t="shared" ca="1" si="438"/>
        <v>-3.19774448699689-6.76106266258302i</v>
      </c>
      <c r="DV259" s="181" t="str">
        <f t="shared" ca="1" si="439"/>
        <v>6.97798394809042+2.69170543553445i</v>
      </c>
      <c r="DW259" s="181" t="str">
        <f t="shared" ca="1" si="440"/>
        <v>-6.90982455157697+2.86214304288194i</v>
      </c>
      <c r="DX259" s="181" t="str">
        <f t="shared" ca="1" si="441"/>
        <v>3.03085660228223-6.83750293512884i</v>
      </c>
      <c r="DY259" s="181" t="str">
        <f t="shared" ca="1" si="442"/>
        <v>2.51964644548213+7.04194006799707i</v>
      </c>
      <c r="DZ259" s="181" t="str">
        <f t="shared" ca="1" si="443"/>
        <v>-6.68054977870174-3.36270617000377i</v>
      </c>
      <c r="EA259" s="181" t="str">
        <f t="shared" ca="1" si="444"/>
        <v>7.15709093399203-2.17107979910054i</v>
      </c>
      <c r="EB259" s="181" t="str">
        <f t="shared" ca="1" si="445"/>
        <v>-3.68645468402307+6.50750259271079i</v>
      </c>
      <c r="EC259" s="181" t="str">
        <f t="shared" ca="1" si="446"/>
        <v>-1.81728283131877-7.25499974103978i</v>
      </c>
      <c r="ED259" s="181" t="str">
        <f t="shared" ca="1" si="447"/>
        <v>6.31877826298379+4.00132220581358i</v>
      </c>
      <c r="EE259" s="181" t="str">
        <f t="shared" ca="1" si="448"/>
        <v>-7.33543061824696+1.45910787002824i</v>
      </c>
      <c r="EF259" s="181" t="str">
        <f t="shared" ca="1" si="449"/>
        <v>4.30655019192918-6.11483144296619i</v>
      </c>
      <c r="EG259" s="181" t="str">
        <f t="shared" ca="1" si="450"/>
        <v>1.09741779006861+7.39818980058867i</v>
      </c>
      <c r="EH259" s="181" t="str">
        <f t="shared" ca="1" si="451"/>
        <v>-5.89615345840209-4.60140332142992i</v>
      </c>
      <c r="EI259" s="181" t="str">
        <f t="shared" ca="1" si="452"/>
        <v>7.4431260956957-0.733083934530671i</v>
      </c>
      <c r="EJ259" s="181" t="str">
        <f t="shared" ca="1" si="453"/>
        <v>-4.88517126729361+5.66327112371483i</v>
      </c>
      <c r="EK259" s="181" t="str">
        <f t="shared" ca="1" si="454"/>
        <v>-0.36698401558344-7.47013124809729i</v>
      </c>
      <c r="EL259" s="181" t="str">
        <f t="shared" ca="1" si="455"/>
        <v>5.41674547284621+5.15717040768418i</v>
      </c>
      <c r="EM259" s="181" t="str">
        <f t="shared" ca="1" si="456"/>
        <v>-7.47914020001586-9.16199018324173E-13i</v>
      </c>
      <c r="EN259" s="181"/>
      <c r="EO259" s="181"/>
      <c r="EP259" s="181"/>
    </row>
    <row r="260" spans="1:146">
      <c r="A260" s="207">
        <f t="shared" si="323"/>
        <v>3.1250000000000023E-3</v>
      </c>
      <c r="B260" s="206">
        <v>160</v>
      </c>
      <c r="C260" s="205">
        <f t="shared" si="324"/>
        <v>32000</v>
      </c>
      <c r="N260" s="204">
        <f t="shared" ca="1" si="327"/>
        <v>22.478514369772455</v>
      </c>
      <c r="O260" s="181">
        <f t="shared" ca="1" si="328"/>
        <v>7.478514369772455</v>
      </c>
      <c r="P260" s="181" t="str">
        <f t="shared" ca="1" si="329"/>
        <v>-5.28810822406715+5.28810822406713i</v>
      </c>
      <c r="Q260" s="181" t="str">
        <f t="shared" ca="1" si="330"/>
        <v>2.22163998952773E-14-7.47851436977245i</v>
      </c>
      <c r="R260" s="181" t="str">
        <f t="shared" ca="1" si="331"/>
        <v>5.28810822406701+5.28810822406727i</v>
      </c>
      <c r="S260" s="181" t="str">
        <f t="shared" ca="1" si="332"/>
        <v>-7.47851436977245+2.47826423494009E-13i</v>
      </c>
      <c r="T260" s="181" t="str">
        <f t="shared" ca="1" si="333"/>
        <v>5.28810822406718-5.28810822406711i</v>
      </c>
      <c r="U260" s="181" t="str">
        <f t="shared" ca="1" si="334"/>
        <v>-3.65550678045045E-13+7.47851436977245i</v>
      </c>
      <c r="V260" s="181" t="str">
        <f t="shared" ca="1" si="335"/>
        <v>-5.28810822406719-5.28810822406709i</v>
      </c>
      <c r="W260" s="181" t="str">
        <f t="shared" ca="1" si="336"/>
        <v>7.47851436977245+2.4827972137269E-13i</v>
      </c>
      <c r="X260" s="181" t="str">
        <f t="shared" ca="1" si="337"/>
        <v>-5.288108224067+5.28810822406729i</v>
      </c>
      <c r="Y260" s="181" t="str">
        <f t="shared" ca="1" si="338"/>
        <v>1.04439744401737E-13-7.47851436977245i</v>
      </c>
      <c r="Z260" s="181" t="str">
        <f t="shared" ca="1" si="339"/>
        <v>5.28810822406737+5.28810822406691i</v>
      </c>
      <c r="AA260" s="181" t="str">
        <f t="shared" ca="1" si="340"/>
        <v>-7.47851436977245+1.28312122706177E-14i</v>
      </c>
      <c r="AB260" s="181" t="str">
        <f t="shared" ca="1" si="341"/>
        <v>5.28810822406736-5.28810822406693i</v>
      </c>
      <c r="AC260" s="181" t="str">
        <f t="shared" ca="1" si="342"/>
        <v>1.30102168942973E-13+7.47851436977245i</v>
      </c>
      <c r="AD260" s="181" t="str">
        <f t="shared" ca="1" si="343"/>
        <v>-5.28810822406701-5.28810822406727i</v>
      </c>
      <c r="AE260" s="181" t="str">
        <f t="shared" ca="1" si="344"/>
        <v>7.47851436977245-2.47373125615328E-13i</v>
      </c>
      <c r="AF260" s="181" t="str">
        <f t="shared" ca="1" si="345"/>
        <v>-5.28810822406715+5.28810822406713i</v>
      </c>
      <c r="AG260" s="181" t="str">
        <f t="shared" ca="1" si="346"/>
        <v>3.26150445475831E-13-7.47851436977245i</v>
      </c>
      <c r="AH260" s="181" t="str">
        <f t="shared" ca="1" si="347"/>
        <v>5.28810822406721+5.28810822406707i</v>
      </c>
      <c r="AI260" s="181" t="str">
        <f t="shared" ca="1" si="348"/>
        <v>-7.47851436977245-2.08879488803475E-13i</v>
      </c>
      <c r="AJ260" s="181" t="str">
        <f t="shared" ca="1" si="349"/>
        <v>5.28810822406699-5.2881082240673i</v>
      </c>
      <c r="AK260" s="181" t="str">
        <f t="shared" ca="1" si="350"/>
        <v>-9.16085321311201E-14+7.47851436977245i</v>
      </c>
      <c r="AL260" s="181" t="str">
        <f t="shared" ca="1" si="351"/>
        <v>-5.28810822406686-5.28810822406743i</v>
      </c>
      <c r="AM260" s="181" t="str">
        <f t="shared" ca="1" si="352"/>
        <v>7.47851436977245-2.56624245412354E-14i</v>
      </c>
      <c r="AN260" s="181" t="str">
        <f t="shared" ca="1" si="353"/>
        <v>-5.28810822406735+5.28810822406694i</v>
      </c>
      <c r="AO260" s="181" t="str">
        <f t="shared" ca="1" si="354"/>
        <v>2.08886432386853E-12-7.47851436977245i</v>
      </c>
      <c r="AP260" s="181" t="str">
        <f t="shared" ca="1" si="355"/>
        <v>5.28810822406965+5.28810822406463i</v>
      </c>
      <c r="AQ260" s="181" t="str">
        <f t="shared" ca="1" si="356"/>
        <v>-7.47851436977245+1.74806947460736E-12i</v>
      </c>
      <c r="AR260" s="181" t="str">
        <f t="shared" ca="1" si="357"/>
        <v>-7.47851436977245+1.74806947460736E-12i</v>
      </c>
      <c r="AS260" s="181" t="str">
        <f t="shared" ca="1" si="358"/>
        <v>-1.85432241052382E-12+7.47851436977245i</v>
      </c>
      <c r="AT260" s="181" t="str">
        <f t="shared" ca="1" si="359"/>
        <v>-5.28810822406456-5.28810822406973i</v>
      </c>
      <c r="AU260" s="181" t="str">
        <f t="shared" ca="1" si="360"/>
        <v>7.47851436977245-1.98261138795208E-12i</v>
      </c>
      <c r="AV260" s="181" t="str">
        <f t="shared" ca="1" si="361"/>
        <v>-5.28810822406694+5.28810822406735i</v>
      </c>
      <c r="AW260" s="181" t="str">
        <f t="shared" ca="1" si="362"/>
        <v>1.51350441598472E-12-7.47851436977245i</v>
      </c>
      <c r="AX260" s="181" t="str">
        <f t="shared" ca="1" si="363"/>
        <v>5.2881082240648+5.28810822406949i</v>
      </c>
      <c r="AY260" s="181" t="str">
        <f t="shared" ca="1" si="364"/>
        <v>-7.47851436977245+2.32342938249117E-12i</v>
      </c>
      <c r="AZ260" s="181" t="str">
        <f t="shared" ca="1" si="365"/>
        <v>5.28810822406677-5.28810822406751i</v>
      </c>
      <c r="BA260" s="181" t="str">
        <f t="shared" ca="1" si="366"/>
        <v>-1.27896250264001E-12+7.47851436977245i</v>
      </c>
      <c r="BB260" s="181" t="str">
        <f t="shared" ca="1" si="367"/>
        <v>-5.28810822406496-5.28810822406932i</v>
      </c>
      <c r="BC260" s="181" t="str">
        <f t="shared" ca="1" si="368"/>
        <v>7.47851436977245-2.55797129583588E-12i</v>
      </c>
      <c r="BD260" s="181" t="str">
        <f t="shared" ca="1" si="369"/>
        <v>-5.28810822406661+5.28810822406768i</v>
      </c>
      <c r="BE260" s="181" t="str">
        <f t="shared" ca="1" si="370"/>
        <v>1.0444205892953E-12-7.47851436977245i</v>
      </c>
      <c r="BF260" s="181" t="str">
        <f t="shared" ca="1" si="371"/>
        <v>5.28810822406513+5.28810822406916i</v>
      </c>
      <c r="BG260" s="181" t="str">
        <f t="shared" ca="1" si="372"/>
        <v>-7.47851436977245+2.79251320918059E-12i</v>
      </c>
      <c r="BH260" s="181" t="str">
        <f t="shared" ca="1" si="373"/>
        <v>5.28810822406644-5.28810822406784i</v>
      </c>
      <c r="BI260" s="181" t="str">
        <f t="shared" ca="1" si="374"/>
        <v>-8.09878675950596E-13+7.47851436977245i</v>
      </c>
      <c r="BJ260" s="181" t="str">
        <f t="shared" ca="1" si="375"/>
        <v>-5.2881082240653-5.28810822406899i</v>
      </c>
      <c r="BK260" s="181" t="str">
        <f t="shared" ca="1" si="376"/>
        <v>7.47851436977245-3.0270551225253E-12i</v>
      </c>
      <c r="BL260" s="181" t="str">
        <f t="shared" ca="1" si="377"/>
        <v>-5.28810822406628+5.28810822406801i</v>
      </c>
      <c r="BM260" s="181" t="str">
        <f t="shared" ca="1" si="378"/>
        <v>5.75336762605881E-13-7.47851436977245i</v>
      </c>
      <c r="BN260" s="181" t="str">
        <f t="shared" ca="1" si="379"/>
        <v>5.28810822406546+5.28810822406882i</v>
      </c>
      <c r="BO260" s="181" t="str">
        <f t="shared" ca="1" si="380"/>
        <v>-7.47851436977245+3.26159703587001E-12i</v>
      </c>
      <c r="BP260" s="181" t="str">
        <f t="shared" ca="1" si="381"/>
        <v>5.28810822406611-5.28810822406818i</v>
      </c>
      <c r="BQ260" s="181" t="str">
        <f t="shared" ca="1" si="382"/>
        <v>-3.40794849261171E-13+7.47851436977245i</v>
      </c>
      <c r="BR260" s="181" t="str">
        <f t="shared" ca="1" si="383"/>
        <v>-5.28810822406563-5.28810822406866i</v>
      </c>
      <c r="BS260" s="181" t="str">
        <f t="shared" ca="1" si="384"/>
        <v>7.47851436977245-3.49613894921473E-12i</v>
      </c>
      <c r="BT260" s="181" t="str">
        <f t="shared" ca="1" si="385"/>
        <v>-5.28810822406594+5.28810822406834i</v>
      </c>
      <c r="BU260" s="181" t="str">
        <f t="shared" ca="1" si="386"/>
        <v>1.0625293591646E-13-7.47851436977245i</v>
      </c>
      <c r="BV260" s="181" t="str">
        <f t="shared" ca="1" si="387"/>
        <v>5.28810822406579+5.28810822406849i</v>
      </c>
      <c r="BW260" s="181" t="str">
        <f t="shared" ca="1" si="388"/>
        <v>-7.47851436977245-3.70864482104765E-12i</v>
      </c>
      <c r="BX260" s="181" t="str">
        <f t="shared" ca="1" si="389"/>
        <v>5.28810822406578-5.28810822406851i</v>
      </c>
      <c r="BY260" s="181" t="str">
        <f t="shared" ca="1" si="390"/>
        <v>1.28288977428251E-13+7.47851436977245i</v>
      </c>
      <c r="BZ260" s="181" t="str">
        <f t="shared" ca="1" si="391"/>
        <v>-5.28810822406596-5.28810822406833i</v>
      </c>
      <c r="CA260" s="181" t="str">
        <f t="shared" ca="1" si="392"/>
        <v>7.47851436977245+3.47410290770293E-12i</v>
      </c>
      <c r="CB260" s="181" t="str">
        <f t="shared" ca="1" si="393"/>
        <v>-5.28810822406561+5.28810822406867i</v>
      </c>
      <c r="CC260" s="181" t="str">
        <f t="shared" ca="1" si="394"/>
        <v>-5.75383053161735E-13-7.47851436977245i</v>
      </c>
      <c r="CD260" s="181" t="str">
        <f t="shared" ca="1" si="395"/>
        <v>5.28810822406613+5.28810822406816i</v>
      </c>
      <c r="CE260" s="181" t="str">
        <f t="shared" ca="1" si="396"/>
        <v>-7.47851436977245-3.02700883196945E-12i</v>
      </c>
      <c r="CF260" s="181" t="str">
        <f t="shared" ca="1" si="397"/>
        <v>5.2881082240653-5.28810822406899i</v>
      </c>
      <c r="CG260" s="181" t="str">
        <f t="shared" ca="1" si="398"/>
        <v>5.97372804117672E-13+7.47851436977245i</v>
      </c>
      <c r="CH260" s="181" t="str">
        <f t="shared" ca="1" si="399"/>
        <v>-5.28810822406644-5.28810822406784i</v>
      </c>
      <c r="CI260" s="181" t="str">
        <f t="shared" ca="1" si="400"/>
        <v>7.47851436977245+3.00501908101351E-12i</v>
      </c>
      <c r="CJ260" s="181" t="str">
        <f t="shared" ca="1" si="401"/>
        <v>-5.28810822406528+5.288108224069i</v>
      </c>
      <c r="CK260" s="181" t="str">
        <f t="shared" ca="1" si="402"/>
        <v>-1.04446687985115E-12-7.47851436977245i</v>
      </c>
      <c r="CL260" s="181" t="str">
        <f t="shared" ca="1" si="403"/>
        <v>5.28810822406646+5.28810822406783i</v>
      </c>
      <c r="CM260" s="181" t="str">
        <f t="shared" ca="1" si="404"/>
        <v>-7.47851436977245-2.55792500528002E-12i</v>
      </c>
      <c r="CN260" s="181" t="str">
        <f t="shared" ca="1" si="405"/>
        <v>5.28810822406496-5.28810822406932i</v>
      </c>
      <c r="CO260" s="181" t="str">
        <f t="shared" ca="1" si="406"/>
        <v>1.06645663080709E-12+7.47851436977245i</v>
      </c>
      <c r="CP260" s="181" t="str">
        <f t="shared" ca="1" si="407"/>
        <v>-5.28810822406677-5.28810822406751i</v>
      </c>
      <c r="CQ260" s="181" t="str">
        <f t="shared" ca="1" si="408"/>
        <v>7.47851436977245+2.53593525432409E-12i</v>
      </c>
      <c r="CR260" s="181" t="str">
        <f t="shared" ca="1" si="409"/>
        <v>-5.28810822406495+5.28810822406934i</v>
      </c>
      <c r="CS260" s="181" t="str">
        <f t="shared" ca="1" si="410"/>
        <v>-1.51355070654058E-12-7.47851436977245i</v>
      </c>
      <c r="CT260" s="181" t="str">
        <f t="shared" ca="1" si="411"/>
        <v>5.28810822406679+5.2881082240675i</v>
      </c>
      <c r="CU260" s="181" t="str">
        <f t="shared" ca="1" si="412"/>
        <v>-7.47851436977245-2.08884117859061E-12i</v>
      </c>
      <c r="CV260" s="181" t="str">
        <f t="shared" ca="1" si="413"/>
        <v>5.28810822407004-5.28810822406424i</v>
      </c>
      <c r="CW260" s="181" t="str">
        <f t="shared" ca="1" si="414"/>
        <v>1.53554045749652E-12+7.47851436977245i</v>
      </c>
      <c r="CX260" s="181" t="str">
        <f t="shared" ca="1" si="415"/>
        <v>-5.2881082240671-5.28810822406718i</v>
      </c>
      <c r="CY260" s="181" t="str">
        <f t="shared" ca="1" si="416"/>
        <v>7.47851436977245+2.06685142763467E-12i</v>
      </c>
      <c r="CZ260" s="181" t="str">
        <f t="shared" ca="1" si="417"/>
        <v>-5.28810822406462+5.28810822406967i</v>
      </c>
      <c r="DA260" s="181" t="str">
        <f t="shared" ca="1" si="418"/>
        <v>-1.98263453323E-12-7.47851436977245i</v>
      </c>
      <c r="DB260" s="181" t="str">
        <f t="shared" ca="1" si="419"/>
        <v>5.28810822406712+5.28810822406716i</v>
      </c>
      <c r="DC260" s="181" t="str">
        <f t="shared" ca="1" si="420"/>
        <v>-7.47851436977245-1.61975735190118E-12i</v>
      </c>
      <c r="DD260" s="181" t="str">
        <f t="shared" ca="1" si="421"/>
        <v>5.28810822406971-5.28810822406457i</v>
      </c>
      <c r="DE260" s="181" t="str">
        <f t="shared" ca="1" si="422"/>
        <v>2.00462428418593E-12+7.47851436977245i</v>
      </c>
      <c r="DF260" s="181" t="str">
        <f t="shared" ca="1" si="423"/>
        <v>-5.28810822406744-5.28810822406685i</v>
      </c>
      <c r="DG260" s="181" t="str">
        <f t="shared" ca="1" si="424"/>
        <v>7.47851436977245+1.59776760094525E-12i</v>
      </c>
      <c r="DH260" s="181" t="str">
        <f t="shared" ca="1" si="425"/>
        <v>-5.2881082240694+5.28810822406489i</v>
      </c>
      <c r="DI260" s="181" t="str">
        <f t="shared" ca="1" si="426"/>
        <v>-2.45171835991942E-12-7.47851436977245i</v>
      </c>
      <c r="DJ260" s="181" t="str">
        <f t="shared" ca="1" si="427"/>
        <v>5.28810822406745+5.28810822406683i</v>
      </c>
      <c r="DK260" s="181" t="str">
        <f t="shared" ca="1" si="428"/>
        <v>-7.47851436977245-1.15067352521176E-12i</v>
      </c>
      <c r="DL260" s="181" t="str">
        <f t="shared" ca="1" si="429"/>
        <v>5.28810822406938-5.2881082240649i</v>
      </c>
      <c r="DM260" s="181" t="str">
        <f t="shared" ca="1" si="430"/>
        <v>2.8988124356529E-12+7.47851436977245i</v>
      </c>
      <c r="DN260" s="181" t="str">
        <f t="shared" ca="1" si="431"/>
        <v>-5.28810822406777-5.28810822406652i</v>
      </c>
      <c r="DO260" s="181" t="str">
        <f t="shared" ca="1" si="432"/>
        <v>7.47851436977245+7.03579449478279E-13i</v>
      </c>
      <c r="DP260" s="181" t="str">
        <f t="shared" ca="1" si="433"/>
        <v>-5.28810822406906+5.28810822406522i</v>
      </c>
      <c r="DQ260" s="181" t="str">
        <f t="shared" ca="1" si="434"/>
        <v>-2.92080218660884E-12-7.47851436977245i</v>
      </c>
      <c r="DR260" s="181" t="str">
        <f t="shared" ca="1" si="435"/>
        <v>5.28810822406808+5.2881082240662i</v>
      </c>
      <c r="DS260" s="181" t="str">
        <f t="shared" ca="1" si="436"/>
        <v>-7.47851436977245-6.81589698522342E-13i</v>
      </c>
      <c r="DT260" s="181" t="str">
        <f t="shared" ca="1" si="437"/>
        <v>5.28810822406875-5.28810822406554i</v>
      </c>
      <c r="DU260" s="181" t="str">
        <f t="shared" ca="1" si="438"/>
        <v>3.36789626234233E-12+7.47851436977245i</v>
      </c>
      <c r="DV260" s="181" t="str">
        <f t="shared" ca="1" si="439"/>
        <v>-5.2881082240681-5.28810822406619i</v>
      </c>
      <c r="DW260" s="181" t="str">
        <f t="shared" ca="1" si="440"/>
        <v>7.47851436977245+2.34495622788857E-13i</v>
      </c>
      <c r="DX260" s="181" t="str">
        <f t="shared" ca="1" si="441"/>
        <v>-5.28810822406873+5.28810822406555i</v>
      </c>
      <c r="DY260" s="181" t="str">
        <f t="shared" ca="1" si="442"/>
        <v>3.83688750792004E-12-7.47851436977245i</v>
      </c>
      <c r="DZ260" s="181" t="str">
        <f t="shared" ca="1" si="443"/>
        <v>5.28810822406842+5.28810822406587i</v>
      </c>
      <c r="EA260" s="181" t="str">
        <f t="shared" ca="1" si="444"/>
        <v>-7.47851436977245-2.1250587183292E-13i</v>
      </c>
      <c r="EB260" s="181" t="str">
        <f t="shared" ca="1" si="445"/>
        <v>5.28810822406842-5.28810822406587i</v>
      </c>
      <c r="EC260" s="181" t="str">
        <f t="shared" ca="1" si="446"/>
        <v>-3.81489775696411E-12+7.47851436977245i</v>
      </c>
      <c r="ED260" s="181" t="str">
        <f t="shared" ca="1" si="447"/>
        <v>-5.28810822406843-5.28810822406585i</v>
      </c>
      <c r="EE260" s="181" t="str">
        <f t="shared" ca="1" si="448"/>
        <v>7.47851436977245-2.34588203900564E-13i</v>
      </c>
      <c r="EF260" s="181" t="str">
        <f t="shared" ca="1" si="449"/>
        <v>-5.2881082240684+5.28810822406588i</v>
      </c>
      <c r="EG260" s="181" t="str">
        <f t="shared" ca="1" si="450"/>
        <v>3.36780368123062E-12-7.47851436977245i</v>
      </c>
      <c r="EH260" s="181" t="str">
        <f t="shared" ca="1" si="451"/>
        <v>5.28810822406875+5.28810822406554i</v>
      </c>
      <c r="EI260" s="181" t="str">
        <f t="shared" ca="1" si="452"/>
        <v>-7.47851436977245+2.56577954856501E-13i</v>
      </c>
      <c r="EJ260" s="181" t="str">
        <f t="shared" ca="1" si="453"/>
        <v>5.28810822406808-5.2881082240662i</v>
      </c>
      <c r="EK260" s="181" t="str">
        <f t="shared" ca="1" si="454"/>
        <v>-3.34581393027468E-12+7.47851436977245i</v>
      </c>
      <c r="EL260" s="181" t="str">
        <f t="shared" ca="1" si="455"/>
        <v>-5.28810822406876-5.28810822406552i</v>
      </c>
      <c r="EM260" s="181" t="str">
        <f t="shared" ca="1" si="456"/>
        <v>7.47851436977245-7.03672030589986E-13i</v>
      </c>
      <c r="EN260" s="181"/>
      <c r="EO260" s="181"/>
      <c r="EP260" s="181"/>
    </row>
    <row r="261" spans="1:146">
      <c r="A261" s="207">
        <f t="shared" si="323"/>
        <v>3.1445312500000024E-3</v>
      </c>
      <c r="B261" s="206">
        <v>161</v>
      </c>
      <c r="C261" s="205">
        <f t="shared" si="324"/>
        <v>32200</v>
      </c>
      <c r="N261" s="204">
        <f t="shared" ca="1" si="327"/>
        <v>22.477841379706327</v>
      </c>
      <c r="O261" s="181">
        <f t="shared" ca="1" si="328"/>
        <v>7.4778413797063275</v>
      </c>
      <c r="P261" s="181" t="str">
        <f t="shared" ca="1" si="329"/>
        <v>-5.15627481842009+5.41580480602607i</v>
      </c>
      <c r="Q261" s="181" t="str">
        <f t="shared" ca="1" si="330"/>
        <v>-0.36692028549149-7.4688339922737i</v>
      </c>
      <c r="R261" s="181" t="str">
        <f t="shared" ca="1" si="331"/>
        <v>5.66228764548571+4.88432291314038i</v>
      </c>
      <c r="S261" s="181" t="str">
        <f t="shared" ca="1" si="332"/>
        <v>-7.44183352956112+0.732956627876519i</v>
      </c>
      <c r="T261" s="181" t="str">
        <f t="shared" ca="1" si="333"/>
        <v>4.60060424614611-5.89512953805009i</v>
      </c>
      <c r="U261" s="181" t="str">
        <f t="shared" ca="1" si="334"/>
        <v>1.09722721354647+7.39690503804809i</v>
      </c>
      <c r="V261" s="181" t="str">
        <f t="shared" ca="1" si="335"/>
        <v>-6.11376954720445-4.30580232055813i</v>
      </c>
      <c r="W261" s="181" t="str">
        <f t="shared" ca="1" si="336"/>
        <v>7.33415675440614-1.45885448275247i</v>
      </c>
      <c r="X261" s="181" t="str">
        <f t="shared" ca="1" si="337"/>
        <v>-4.00062734003617+6.31768095001666i</v>
      </c>
      <c r="Y261" s="181" t="str">
        <f t="shared" ca="1" si="338"/>
        <v>-1.816967243729-7.25373984474658i</v>
      </c>
      <c r="Z261" s="181" t="str">
        <f t="shared" ca="1" si="339"/>
        <v>6.50637250605679+3.6858144978385i</v>
      </c>
      <c r="AA261" s="181" t="str">
        <f t="shared" ca="1" si="340"/>
        <v>-7.15584804044846+2.17070277146784i</v>
      </c>
      <c r="AB261" s="181" t="str">
        <f t="shared" ca="1" si="341"/>
        <v>3.36212220567571-6.67938964083924i</v>
      </c>
      <c r="AC261" s="181" t="str">
        <f t="shared" ca="1" si="342"/>
        <v>2.51920888609977+7.04071717144242i</v>
      </c>
      <c r="AD261" s="181" t="str">
        <f t="shared" ca="1" si="343"/>
        <v>-6.83631554093114-3.03033026663293i</v>
      </c>
      <c r="AE261" s="181" t="str">
        <f t="shared" ca="1" si="344"/>
        <v>6.90862459807661-2.86164600586778i</v>
      </c>
      <c r="AF261" s="181" t="str">
        <f t="shared" ca="1" si="345"/>
        <v>-2.69123799655226+6.97677215809443i</v>
      </c>
      <c r="AG261" s="181" t="str">
        <f t="shared" ca="1" si="346"/>
        <v>-3.19718916975709-6.75988854292999i</v>
      </c>
      <c r="AH261" s="181" t="str">
        <f t="shared" ca="1" si="347"/>
        <v>7.10042112003582+2.34566229841329i</v>
      </c>
      <c r="AI261" s="181" t="str">
        <f t="shared" ca="1" si="348"/>
        <v>-6.59486732418717+3.52503002489576i</v>
      </c>
      <c r="AJ261" s="181" t="str">
        <f t="shared" ca="1" si="349"/>
        <v>1.99443569434169-7.20696454557562i</v>
      </c>
      <c r="AK261" s="181" t="str">
        <f t="shared" ca="1" si="350"/>
        <v>3.8443787739483+6.41395849241823i</v>
      </c>
      <c r="AL261" s="181" t="str">
        <f t="shared" ca="1" si="351"/>
        <v>-7.29614576226977-1.63840431998977i</v>
      </c>
      <c r="AM261" s="181" t="str">
        <f t="shared" ca="1" si="352"/>
        <v>6.21759787284426-4.15446607780721i</v>
      </c>
      <c r="AN261" s="181" t="str">
        <f t="shared" ca="1" si="353"/>
        <v>-1.27842588612445+7.36774992475553i</v>
      </c>
      <c r="AO261" s="181" t="str">
        <f t="shared" ca="1" si="354"/>
        <v>-4.4545449089976-6.00625851539641i</v>
      </c>
      <c r="AP261" s="181" t="str">
        <f t="shared" ca="1" si="355"/>
        <v>7.4216045323338+0.915367612323408i</v>
      </c>
      <c r="AQ261" s="181" t="str">
        <f t="shared" ca="1" si="356"/>
        <v>-5.78044955509923+4.74389235132938i</v>
      </c>
      <c r="AR261" s="181" t="str">
        <f t="shared" ca="1" si="357"/>
        <v>-5.78044955509923+4.74389235132938i</v>
      </c>
      <c r="AS261" s="181" t="str">
        <f t="shared" ca="1" si="358"/>
        <v>5.0218113414654+5.54071498552107i</v>
      </c>
      <c r="AT261" s="181" t="str">
        <f t="shared" ca="1" si="359"/>
        <v>-7.47558919369005-0.183515414155738i</v>
      </c>
      <c r="AU261" s="181" t="str">
        <f t="shared" ca="1" si="360"/>
        <v>5.28763234822865-5.28763234822677i</v>
      </c>
      <c r="AV261" s="181" t="str">
        <f t="shared" ca="1" si="361"/>
        <v>0.183515414160618+7.47558919368993i</v>
      </c>
      <c r="AW261" s="181" t="str">
        <f t="shared" ca="1" si="362"/>
        <v>-5.54071498551928-5.02181134146737i</v>
      </c>
      <c r="AX261" s="181" t="str">
        <f t="shared" ca="1" si="363"/>
        <v>7.45757984453836-0.550104137762469i</v>
      </c>
      <c r="AY261" s="181" t="str">
        <f t="shared" ca="1" si="364"/>
        <v>-4.74389235132568+5.78044955510226i</v>
      </c>
      <c r="AZ261" s="181" t="str">
        <f t="shared" ca="1" si="365"/>
        <v>-0.915367612320656-7.42160453233414i</v>
      </c>
      <c r="BA261" s="181" t="str">
        <f t="shared" ca="1" si="366"/>
        <v>6.00625851539931+4.45454490899367i</v>
      </c>
      <c r="BB261" s="181" t="str">
        <f t="shared" ca="1" si="367"/>
        <v>-7.36774992475561+1.27842588612402i</v>
      </c>
      <c r="BC261" s="181" t="str">
        <f t="shared" ca="1" si="368"/>
        <v>4.15446607780995-6.21759787284242i</v>
      </c>
      <c r="BD261" s="181" t="str">
        <f t="shared" ca="1" si="369"/>
        <v>1.6384043199908+7.29614576226954i</v>
      </c>
      <c r="BE261" s="181" t="str">
        <f t="shared" ca="1" si="370"/>
        <v>-6.41395849241692-3.84437877395049i</v>
      </c>
      <c r="BF261" s="181" t="str">
        <f t="shared" ca="1" si="371"/>
        <v>7.20696454557514-1.99443569434343i</v>
      </c>
      <c r="BG261" s="181" t="str">
        <f t="shared" ca="1" si="372"/>
        <v>-3.52503002489671+6.59486732418666i</v>
      </c>
      <c r="BH261" s="181" t="str">
        <f t="shared" ca="1" si="373"/>
        <v>-2.34566229841641-7.10042112003479i</v>
      </c>
      <c r="BI261" s="181" t="str">
        <f t="shared" ca="1" si="374"/>
        <v>6.75988854293017+3.19718916975671i</v>
      </c>
      <c r="BJ261" s="181" t="str">
        <f t="shared" ca="1" si="375"/>
        <v>-6.97677215809539+2.69123799654977i</v>
      </c>
      <c r="BK261" s="181" t="str">
        <f t="shared" ca="1" si="376"/>
        <v>2.86164600586603-6.90862459807733i</v>
      </c>
      <c r="BL261" s="181" t="str">
        <f t="shared" ca="1" si="377"/>
        <v>3.03033026663186+6.83631554093161i</v>
      </c>
      <c r="BM261" s="181" t="str">
        <f t="shared" ca="1" si="378"/>
        <v>-7.04071717144357-2.51920888609657i</v>
      </c>
      <c r="BN261" s="181" t="str">
        <f t="shared" ca="1" si="379"/>
        <v>6.6793896408391-3.36212220567599i</v>
      </c>
      <c r="BO261" s="181" t="str">
        <f t="shared" ca="1" si="380"/>
        <v>-2.17070277147116+7.15584804044746i</v>
      </c>
      <c r="BP261" s="181" t="str">
        <f t="shared" ca="1" si="381"/>
        <v>-3.68581449783947-6.50637250605625i</v>
      </c>
      <c r="BQ261" s="181" t="str">
        <f t="shared" ca="1" si="382"/>
        <v>7.2537398447461+1.81696724373091i</v>
      </c>
      <c r="BR261" s="181" t="str">
        <f t="shared" ca="1" si="383"/>
        <v>-6.31768095001527+4.00062734003836i</v>
      </c>
      <c r="BS261" s="181" t="str">
        <f t="shared" ca="1" si="384"/>
        <v>1.45885448275295-7.33415675440605i</v>
      </c>
      <c r="BT261" s="181" t="str">
        <f t="shared" ca="1" si="385"/>
        <v>4.30580232055538+6.11376954720638i</v>
      </c>
      <c r="BU261" s="181" t="str">
        <f t="shared" ca="1" si="386"/>
        <v>-7.39690503804825-1.09722721354546i</v>
      </c>
      <c r="BV261" s="181" t="str">
        <f t="shared" ca="1" si="387"/>
        <v>5.89512953805122-4.60060424614466i</v>
      </c>
      <c r="BW261" s="181" t="str">
        <f t="shared" ca="1" si="388"/>
        <v>-0.732956627874755+7.4418335295613i</v>
      </c>
      <c r="BX261" s="181" t="str">
        <f t="shared" ca="1" si="389"/>
        <v>-4.88432291313955-5.66228764548643i</v>
      </c>
      <c r="BY261" s="181" t="str">
        <f t="shared" ca="1" si="390"/>
        <v>7.46883399227387+0.366920285488074i</v>
      </c>
      <c r="BZ261" s="181" t="str">
        <f t="shared" ca="1" si="391"/>
        <v>-5.41580480602574+5.15627481842044i</v>
      </c>
      <c r="CA261" s="181" t="str">
        <f t="shared" ca="1" si="392"/>
        <v>2.66396596417137E-12-7.47784137970633i</v>
      </c>
      <c r="CB261" s="181" t="str">
        <f t="shared" ca="1" si="393"/>
        <v>5.41580480602734+5.15627481841876i</v>
      </c>
      <c r="CC261" s="181" t="str">
        <f t="shared" ca="1" si="394"/>
        <v>-7.46883399227376+0.366920285490182i</v>
      </c>
      <c r="CD261" s="181" t="str">
        <f t="shared" ca="1" si="395"/>
        <v>4.88432291313779-5.66228764548795i</v>
      </c>
      <c r="CE261" s="181" t="str">
        <f t="shared" ca="1" si="396"/>
        <v>0.732956627876856+7.44183352956109i</v>
      </c>
      <c r="CF261" s="181" t="str">
        <f t="shared" ca="1" si="397"/>
        <v>-5.89512953804794-4.60060424614886i</v>
      </c>
      <c r="CG261" s="181" t="str">
        <f t="shared" ca="1" si="398"/>
        <v>7.39690503804793-1.09722721354754i</v>
      </c>
      <c r="CH261" s="181" t="str">
        <f t="shared" ca="1" si="399"/>
        <v>-4.30580232055974+6.11376954720331i</v>
      </c>
      <c r="CI261" s="181" t="str">
        <f t="shared" ca="1" si="400"/>
        <v>-1.45885448275502-7.33415675440564i</v>
      </c>
      <c r="CJ261" s="181" t="str">
        <f t="shared" ca="1" si="401"/>
        <v>6.31768095001639+4.00062734003658i</v>
      </c>
      <c r="CK261" s="181" t="str">
        <f t="shared" ca="1" si="402"/>
        <v>-7.25373984474744+1.81696724372553i</v>
      </c>
      <c r="CL261" s="181" t="str">
        <f t="shared" ca="1" si="403"/>
        <v>3.68581449783763-6.50637250605729i</v>
      </c>
      <c r="CM261" s="181" t="str">
        <f t="shared" ca="1" si="404"/>
        <v>2.17070277146585+7.15584804044907i</v>
      </c>
      <c r="CN261" s="181" t="str">
        <f t="shared" ca="1" si="405"/>
        <v>-6.67938964084005-3.3621222056741i</v>
      </c>
      <c r="CO261" s="181" t="str">
        <f t="shared" ca="1" si="406"/>
        <v>7.04071717144286-2.51920888609856i</v>
      </c>
      <c r="CP261" s="181" t="str">
        <f t="shared" ca="1" si="407"/>
        <v>-3.03033026662993+6.83631554093247i</v>
      </c>
      <c r="CQ261" s="181" t="str">
        <f t="shared" ca="1" si="408"/>
        <v>-2.86164600586798-6.90862459807653i</v>
      </c>
      <c r="CR261" s="181" t="str">
        <f t="shared" ca="1" si="409"/>
        <v>6.97677215809355+2.69123799655454i</v>
      </c>
      <c r="CS261" s="181" t="str">
        <f t="shared" ca="1" si="410"/>
        <v>-6.75988854292927+3.19718916975862i</v>
      </c>
      <c r="CT261" s="181" t="str">
        <f t="shared" ca="1" si="411"/>
        <v>2.34566229841461-7.10042112003538i</v>
      </c>
      <c r="CU261" s="181" t="str">
        <f t="shared" ca="1" si="412"/>
        <v>3.52503002489857+6.59486732418567i</v>
      </c>
      <c r="CV261" s="181" t="str">
        <f t="shared" ca="1" si="413"/>
        <v>-7.20696454557565-1.99443569434159i</v>
      </c>
      <c r="CW261" s="181" t="str">
        <f t="shared" ca="1" si="414"/>
        <v>6.41395849241955-3.8443787739461i</v>
      </c>
      <c r="CX261" s="181" t="str">
        <f t="shared" ca="1" si="415"/>
        <v>-1.63840431998895+7.29614576226996i</v>
      </c>
      <c r="CY261" s="181" t="str">
        <f t="shared" ca="1" si="416"/>
        <v>-4.1544660778057-6.21759787284526i</v>
      </c>
      <c r="CZ261" s="181" t="str">
        <f t="shared" ca="1" si="417"/>
        <v>7.36774992475593+1.27842588612214i</v>
      </c>
      <c r="DA261" s="181" t="str">
        <f t="shared" ca="1" si="418"/>
        <v>-6.00625851539793+4.45454490899554i</v>
      </c>
      <c r="DB261" s="181" t="str">
        <f t="shared" ca="1" si="419"/>
        <v>0.915367612325943-7.42160453233349i</v>
      </c>
      <c r="DC261" s="181" t="str">
        <f t="shared" ca="1" si="420"/>
        <v>4.74389235132748+5.78044955510079i</v>
      </c>
      <c r="DD261" s="181" t="str">
        <f t="shared" ca="1" si="421"/>
        <v>-7.45757984453797-0.550104137767783i</v>
      </c>
      <c r="DE261" s="181" t="str">
        <f t="shared" ca="1" si="422"/>
        <v>5.54071498551772-5.02181134146909i</v>
      </c>
      <c r="DF261" s="181" t="str">
        <f t="shared" ca="1" si="423"/>
        <v>-0.183515414158295+7.47558919368999i</v>
      </c>
      <c r="DG261" s="181" t="str">
        <f t="shared" ca="1" si="424"/>
        <v>-5.2876323482303-5.28763234822513i</v>
      </c>
      <c r="DH261" s="181" t="str">
        <f t="shared" ca="1" si="425"/>
        <v>7.47558919369-0.183515414157955i</v>
      </c>
      <c r="DI261" s="181" t="str">
        <f t="shared" ca="1" si="426"/>
        <v>-5.02181134146935+5.54071498551749i</v>
      </c>
      <c r="DJ261" s="181" t="str">
        <f t="shared" ca="1" si="427"/>
        <v>-0.550104137767443-7.45757984453799i</v>
      </c>
      <c r="DK261" s="181" t="str">
        <f t="shared" ca="1" si="428"/>
        <v>5.78044955510057+4.74389235132775i</v>
      </c>
      <c r="DL261" s="181" t="str">
        <f t="shared" ca="1" si="429"/>
        <v>-7.42160453233353+0.915367612325607i</v>
      </c>
      <c r="DM261" s="181" t="str">
        <f t="shared" ca="1" si="430"/>
        <v>4.45454490899582-6.00625851539773i</v>
      </c>
      <c r="DN261" s="181" t="str">
        <f t="shared" ca="1" si="431"/>
        <v>1.2784258861214+7.36774992475606i</v>
      </c>
      <c r="DO261" s="181" t="str">
        <f t="shared" ca="1" si="432"/>
        <v>-6.21759787284507-4.15446607780598i</v>
      </c>
      <c r="DP261" s="181" t="str">
        <f t="shared" ca="1" si="433"/>
        <v>7.29614576227012-1.6384043199882i</v>
      </c>
      <c r="DQ261" s="181" t="str">
        <f t="shared" ca="1" si="434"/>
        <v>-3.84437877394639+6.41395849241938i</v>
      </c>
      <c r="DR261" s="181" t="str">
        <f t="shared" ca="1" si="435"/>
        <v>-1.99443569434085-7.20696454557585i</v>
      </c>
      <c r="DS261" s="181" t="str">
        <f t="shared" ca="1" si="436"/>
        <v>6.59486732418531+3.52503002489924i</v>
      </c>
      <c r="DT261" s="181" t="str">
        <f t="shared" ca="1" si="437"/>
        <v>-7.10042112003563+2.34566229841388i</v>
      </c>
      <c r="DU261" s="181" t="str">
        <f t="shared" ca="1" si="438"/>
        <v>3.19718916975931-6.75988854292895i</v>
      </c>
      <c r="DV261" s="181" t="str">
        <f t="shared" ca="1" si="439"/>
        <v>2.69123799655423+6.97677215809367i</v>
      </c>
      <c r="DW261" s="181" t="str">
        <f t="shared" ca="1" si="440"/>
        <v>-6.90862459807624-2.86164600586868i</v>
      </c>
      <c r="DX261" s="181" t="str">
        <f t="shared" ca="1" si="441"/>
        <v>6.83631554093261-3.03033026662962i</v>
      </c>
      <c r="DY261" s="181" t="str">
        <f t="shared" ca="1" si="442"/>
        <v>-2.51920888609928+7.0407171714426i</v>
      </c>
      <c r="DZ261" s="181" t="str">
        <f t="shared" ca="1" si="443"/>
        <v>-3.36212220567342-6.67938964084039i</v>
      </c>
      <c r="EA261" s="181" t="str">
        <f t="shared" ca="1" si="444"/>
        <v>7.15584804044884+2.17070277146659i</v>
      </c>
      <c r="EB261" s="181" t="str">
        <f t="shared" ca="1" si="445"/>
        <v>-6.50637250605766+3.68581449783696i</v>
      </c>
      <c r="EC261" s="181" t="str">
        <f t="shared" ca="1" si="446"/>
        <v>1.81696724372627-7.25373984474726i</v>
      </c>
      <c r="ED261" s="181" t="str">
        <f t="shared" ca="1" si="447"/>
        <v>4.00062734003593+6.31768095001681i</v>
      </c>
      <c r="EE261" s="181" t="str">
        <f t="shared" ca="1" si="448"/>
        <v>-7.33415675440557-1.45885448275536i</v>
      </c>
      <c r="EF261" s="181" t="str">
        <f t="shared" ca="1" si="449"/>
        <v>6.11376954720375-4.30580232055911i</v>
      </c>
      <c r="EG261" s="181" t="str">
        <f t="shared" ca="1" si="450"/>
        <v>-1.09722721354788+7.39690503804789i</v>
      </c>
      <c r="EH261" s="181" t="str">
        <f t="shared" ca="1" si="451"/>
        <v>-4.60060424614825-5.89512953804841i</v>
      </c>
      <c r="EI261" s="181" t="str">
        <f t="shared" ca="1" si="452"/>
        <v>7.44183352956106+0.732956627877195i</v>
      </c>
      <c r="EJ261" s="181" t="str">
        <f t="shared" ca="1" si="453"/>
        <v>-5.66228764548816+4.88432291313753i</v>
      </c>
      <c r="EK261" s="181" t="str">
        <f t="shared" ca="1" si="454"/>
        <v>0.366920285490523-7.46883399227375i</v>
      </c>
      <c r="EL261" s="181" t="str">
        <f t="shared" ca="1" si="455"/>
        <v>5.15627481841851+5.41580480602758i</v>
      </c>
      <c r="EM261" s="181" t="str">
        <f t="shared" ca="1" si="456"/>
        <v>-7.47784137970633+2.32325732664118E-12i</v>
      </c>
      <c r="EN261" s="181"/>
      <c r="EO261" s="181"/>
      <c r="EP261" s="181"/>
    </row>
    <row r="262" spans="1:146">
      <c r="A262" s="207">
        <f t="shared" si="323"/>
        <v>3.1640625000000024E-3</v>
      </c>
      <c r="B262" s="206">
        <v>162</v>
      </c>
      <c r="C262" s="205">
        <f t="shared" si="324"/>
        <v>32400</v>
      </c>
      <c r="N262" s="204">
        <f t="shared" ca="1" si="327"/>
        <v>22.4771166878641</v>
      </c>
      <c r="O262" s="181">
        <f t="shared" ca="1" si="328"/>
        <v>7.4771166878641013</v>
      </c>
      <c r="P262" s="181" t="str">
        <f t="shared" ca="1" si="329"/>
        <v>-5.02132466817123+5.54017802428324i</v>
      </c>
      <c r="Q262" s="181" t="str">
        <f t="shared" ca="1" si="330"/>
        <v>-0.732885595654844-7.44111232730816i</v>
      </c>
      <c r="R262" s="181" t="str">
        <f t="shared" ca="1" si="331"/>
        <v>6.00567643745185+4.45411321056969i</v>
      </c>
      <c r="S262" s="181" t="str">
        <f t="shared" ca="1" si="332"/>
        <v>-7.33344598731451+1.45871310238737i</v>
      </c>
      <c r="T262" s="181" t="str">
        <f t="shared" ca="1" si="333"/>
        <v>3.84400620788393-6.41333690349148i</v>
      </c>
      <c r="U262" s="181" t="str">
        <f t="shared" ca="1" si="334"/>
        <v>2.17049240453063+7.15515455359356i</v>
      </c>
      <c r="V262" s="181" t="str">
        <f t="shared" ca="1" si="335"/>
        <v>-6.75923342926386-3.19687932406868i</v>
      </c>
      <c r="W262" s="181" t="str">
        <f t="shared" ca="1" si="336"/>
        <v>6.9079550701161-2.86136867830643i</v>
      </c>
      <c r="X262" s="181" t="str">
        <f t="shared" ca="1" si="337"/>
        <v>-2.51896474477134+7.04003484213927i</v>
      </c>
      <c r="Y262" s="181" t="str">
        <f t="shared" ca="1" si="338"/>
        <v>-3.52468840752622-6.59422820304136i</v>
      </c>
      <c r="Z262" s="181" t="str">
        <f t="shared" ca="1" si="339"/>
        <v>7.25303687101064+1.81679115797496i</v>
      </c>
      <c r="AA262" s="181" t="str">
        <f t="shared" ca="1" si="340"/>
        <v>-6.21699531359919+4.1540634605915i</v>
      </c>
      <c r="AB262" s="181" t="str">
        <f t="shared" ca="1" si="341"/>
        <v>1.09712087916815-7.39618818990087i</v>
      </c>
      <c r="AC262" s="181" t="str">
        <f t="shared" ca="1" si="342"/>
        <v>4.7434326116886+5.77988936073216i</v>
      </c>
      <c r="AD262" s="181" t="str">
        <f t="shared" ca="1" si="343"/>
        <v>-7.46811017335452-0.36688472654846i</v>
      </c>
      <c r="AE262" s="181" t="str">
        <f t="shared" ca="1" si="344"/>
        <v>5.28711991371187-5.28711991371174i</v>
      </c>
      <c r="AF262" s="181" t="str">
        <f t="shared" ca="1" si="345"/>
        <v>0.366884726548224+7.46811017335453i</v>
      </c>
      <c r="AG262" s="181" t="str">
        <f t="shared" ca="1" si="346"/>
        <v>-5.77988936073201-4.74343261168878i</v>
      </c>
      <c r="AH262" s="181" t="str">
        <f t="shared" ca="1" si="347"/>
        <v>7.39618818990079-1.0971208791687i</v>
      </c>
      <c r="AI262" s="181" t="str">
        <f t="shared" ca="1" si="348"/>
        <v>-4.15406346059165+6.2169953135991i</v>
      </c>
      <c r="AJ262" s="181" t="str">
        <f t="shared" ca="1" si="349"/>
        <v>-1.81679115797478-7.25303687101068i</v>
      </c>
      <c r="AK262" s="181" t="str">
        <f t="shared" ca="1" si="350"/>
        <v>6.59422820304125+3.52468840752643i</v>
      </c>
      <c r="AL262" s="181" t="str">
        <f t="shared" ca="1" si="351"/>
        <v>-7.04003484213935+2.51896474477111i</v>
      </c>
      <c r="AM262" s="181" t="str">
        <f t="shared" ca="1" si="352"/>
        <v>2.86136867830593-6.9079550701163i</v>
      </c>
      <c r="AN262" s="181" t="str">
        <f t="shared" ca="1" si="353"/>
        <v>3.19687932406918+6.75923342926362i</v>
      </c>
      <c r="AO262" s="181" t="str">
        <f t="shared" ca="1" si="354"/>
        <v>-7.15515455359329-2.17049240453152i</v>
      </c>
      <c r="AP262" s="181" t="str">
        <f t="shared" ca="1" si="355"/>
        <v>6.41333690349041-3.84400620788571i</v>
      </c>
      <c r="AQ262" s="181" t="str">
        <f t="shared" ca="1" si="356"/>
        <v>-1.4587131023898+7.33344598731402i</v>
      </c>
      <c r="AR262" s="181" t="str">
        <f t="shared" ca="1" si="357"/>
        <v>-1.4587131023898+7.33344598731402i</v>
      </c>
      <c r="AS262" s="181" t="str">
        <f t="shared" ca="1" si="358"/>
        <v>7.44111232730782+0.732885595658317i</v>
      </c>
      <c r="AT262" s="181" t="str">
        <f t="shared" ca="1" si="359"/>
        <v>-5.54017802428347+5.02132466817097i</v>
      </c>
      <c r="AU262" s="181" t="str">
        <f t="shared" ca="1" si="360"/>
        <v>-2.79198667984798E-12-7.4771166878641i</v>
      </c>
      <c r="AV262" s="181" t="str">
        <f t="shared" ca="1" si="361"/>
        <v>5.54017802428216+5.02132466817242i</v>
      </c>
      <c r="AW262" s="181" t="str">
        <f t="shared" ca="1" si="362"/>
        <v>-7.44111232730801+0.732885595656367i</v>
      </c>
      <c r="AX262" s="181" t="str">
        <f t="shared" ca="1" si="363"/>
        <v>4.45411321057168-6.00567643745039i</v>
      </c>
      <c r="AY262" s="181" t="str">
        <f t="shared" ca="1" si="364"/>
        <v>1.45871310238788+7.3334459873144i</v>
      </c>
      <c r="AZ262" s="181" t="str">
        <f t="shared" ca="1" si="365"/>
        <v>-6.41333690349328-3.84400620788092i</v>
      </c>
      <c r="BA262" s="181" t="str">
        <f t="shared" ca="1" si="366"/>
        <v>7.15515455359383-2.17049240452975i</v>
      </c>
      <c r="BB262" s="181" t="str">
        <f t="shared" ca="1" si="367"/>
        <v>-3.19687932406682+6.75923342926473i</v>
      </c>
      <c r="BC262" s="181" t="str">
        <f t="shared" ca="1" si="368"/>
        <v>-2.86136867830422-6.90795507011701i</v>
      </c>
      <c r="BD262" s="181" t="str">
        <f t="shared" ca="1" si="369"/>
        <v>7.04003484213973+2.51896474477006i</v>
      </c>
      <c r="BE262" s="181" t="str">
        <f t="shared" ca="1" si="370"/>
        <v>-6.59422820304283+3.52468840752348i</v>
      </c>
      <c r="BF262" s="181" t="str">
        <f t="shared" ca="1" si="371"/>
        <v>1.81679115797504-7.25303687101062i</v>
      </c>
      <c r="BG262" s="181" t="str">
        <f t="shared" ca="1" si="372"/>
        <v>4.15406346059391+6.21699531359759i</v>
      </c>
      <c r="BH262" s="181" t="str">
        <f t="shared" ca="1" si="373"/>
        <v>-7.39618818990061-1.09712087916991i</v>
      </c>
      <c r="BI262" s="181" t="str">
        <f t="shared" ca="1" si="374"/>
        <v>5.7798893607309-4.74343261169014i</v>
      </c>
      <c r="BJ262" s="181" t="str">
        <f t="shared" ca="1" si="375"/>
        <v>-0.366884726550925+7.4681101733544i</v>
      </c>
      <c r="BK262" s="181" t="str">
        <f t="shared" ca="1" si="376"/>
        <v>-5.2871199137121-5.28711991371151i</v>
      </c>
      <c r="BL262" s="181" t="str">
        <f t="shared" ca="1" si="377"/>
        <v>7.46811017335436-0.366884726551756i</v>
      </c>
      <c r="BM262" s="181" t="str">
        <f t="shared" ca="1" si="378"/>
        <v>-4.7434326116895+5.77988936073142i</v>
      </c>
      <c r="BN262" s="181" t="str">
        <f t="shared" ca="1" si="379"/>
        <v>-1.09712087917073-7.39618818990049i</v>
      </c>
      <c r="BO262" s="181" t="str">
        <f t="shared" ca="1" si="380"/>
        <v>6.21699531359817+4.15406346059304i</v>
      </c>
      <c r="BP262" s="181" t="str">
        <f t="shared" ca="1" si="381"/>
        <v>-7.25303687101037+1.81679115797605i</v>
      </c>
      <c r="BQ262" s="181" t="str">
        <f t="shared" ca="1" si="382"/>
        <v>3.52468840752913-6.59422820303981i</v>
      </c>
      <c r="BR262" s="181" t="str">
        <f t="shared" ca="1" si="383"/>
        <v>2.51896474477104+7.04003484213938i</v>
      </c>
      <c r="BS262" s="181" t="str">
        <f t="shared" ca="1" si="384"/>
        <v>-6.90795507011742-2.86136867830326i</v>
      </c>
      <c r="BT262" s="181" t="str">
        <f t="shared" ca="1" si="385"/>
        <v>6.75923342926437-3.19687932406758i</v>
      </c>
      <c r="BU262" s="181" t="str">
        <f t="shared" ca="1" si="386"/>
        <v>-2.17049240452895+7.15515455359407i</v>
      </c>
      <c r="BV262" s="181" t="str">
        <f t="shared" ca="1" si="387"/>
        <v>-3.84400620788163-6.41333690349285i</v>
      </c>
      <c r="BW262" s="181" t="str">
        <f t="shared" ca="1" si="388"/>
        <v>7.33344598731457+1.45871310238706i</v>
      </c>
      <c r="BX262" s="181" t="str">
        <f t="shared" ca="1" si="389"/>
        <v>-6.00567643744989+4.45411321057234i</v>
      </c>
      <c r="BY262" s="181" t="str">
        <f t="shared" ca="1" si="390"/>
        <v>0.732885595655539-7.44111232730809i</v>
      </c>
      <c r="BZ262" s="181" t="str">
        <f t="shared" ca="1" si="391"/>
        <v>5.02132466817304+5.5401780242816i</v>
      </c>
      <c r="CA262" s="181" t="str">
        <f t="shared" ca="1" si="392"/>
        <v>-7.4771166878641-1.85396196609349E-12i</v>
      </c>
      <c r="CB262" s="181" t="str">
        <f t="shared" ca="1" si="393"/>
        <v>5.02132466817043-5.54017802428396i</v>
      </c>
      <c r="CC262" s="181" t="str">
        <f t="shared" ca="1" si="394"/>
        <v>0.732885595651637+7.44111232730848i</v>
      </c>
      <c r="CD262" s="181" t="str">
        <f t="shared" ca="1" si="395"/>
        <v>-6.00567643745211-4.45411321056934i</v>
      </c>
      <c r="CE262" s="181" t="str">
        <f t="shared" ca="1" si="396"/>
        <v>7.33344598731388-1.45871310239051i</v>
      </c>
      <c r="CF262" s="181" t="str">
        <f t="shared" ca="1" si="397"/>
        <v>-3.844006207885+6.41333690349084i</v>
      </c>
      <c r="CG262" s="181" t="str">
        <f t="shared" ca="1" si="398"/>
        <v>-2.17049240453252-7.15515455359299i</v>
      </c>
      <c r="CH262" s="181" t="str">
        <f t="shared" ca="1" si="399"/>
        <v>6.75923342926279+3.19687932407093i</v>
      </c>
      <c r="CI262" s="181" t="str">
        <f t="shared" ca="1" si="400"/>
        <v>-6.90795507011599+2.8613686783067i</v>
      </c>
      <c r="CJ262" s="181" t="str">
        <f t="shared" ca="1" si="401"/>
        <v>2.51896474477454-7.04003484213813i</v>
      </c>
      <c r="CK262" s="181" t="str">
        <f t="shared" ca="1" si="402"/>
        <v>3.52468840752604+6.59422820304146i</v>
      </c>
      <c r="CL262" s="181" t="str">
        <f t="shared" ca="1" si="403"/>
        <v>-7.25303687101127-1.81679115797243i</v>
      </c>
      <c r="CM262" s="181" t="str">
        <f t="shared" ca="1" si="404"/>
        <v>6.21699531360023-4.15406346058996i</v>
      </c>
      <c r="CN262" s="181" t="str">
        <f t="shared" ca="1" si="405"/>
        <v>-1.09712087916725+7.39618818990101i</v>
      </c>
      <c r="CO262" s="181" t="str">
        <f t="shared" ca="1" si="406"/>
        <v>-4.74343261168647-5.77988936073391i</v>
      </c>
      <c r="CP262" s="181" t="str">
        <f t="shared" ca="1" si="407"/>
        <v>7.46811017335454+0.36688472654803i</v>
      </c>
      <c r="CQ262" s="181" t="str">
        <f t="shared" ca="1" si="408"/>
        <v>-5.28711991370961+5.287119913714i</v>
      </c>
      <c r="CR262" s="181" t="str">
        <f t="shared" ca="1" si="409"/>
        <v>-0.366884726547009-7.46811017335459i</v>
      </c>
      <c r="CS262" s="181" t="str">
        <f t="shared" ca="1" si="410"/>
        <v>5.77988936073326+4.74343261168727i</v>
      </c>
      <c r="CT262" s="181" t="str">
        <f t="shared" ca="1" si="411"/>
        <v>-7.39618818990116+1.09712087916624i</v>
      </c>
      <c r="CU262" s="181" t="str">
        <f t="shared" ca="1" si="412"/>
        <v>4.15406346059081-6.21699531359966i</v>
      </c>
      <c r="CV262" s="181" t="str">
        <f t="shared" ca="1" si="413"/>
        <v>1.81679115797144+7.25303687101152i</v>
      </c>
      <c r="CW262" s="181" t="str">
        <f t="shared" ca="1" si="414"/>
        <v>-6.59422820304118-3.52468840752657i</v>
      </c>
      <c r="CX262" s="181" t="str">
        <f t="shared" ca="1" si="415"/>
        <v>7.04003484213847-2.51896474477357i</v>
      </c>
      <c r="CY262" s="181" t="str">
        <f t="shared" ca="1" si="416"/>
        <v>-2.86136867830765+6.90795507011559i</v>
      </c>
      <c r="CZ262" s="181" t="str">
        <f t="shared" ca="1" si="417"/>
        <v>-3.19687932407-6.75923342926323i</v>
      </c>
      <c r="DA262" s="181" t="str">
        <f t="shared" ca="1" si="418"/>
        <v>7.15515455359269+2.1704924045335i</v>
      </c>
      <c r="DB262" s="181" t="str">
        <f t="shared" ca="1" si="419"/>
        <v>-6.41333690349136+3.84400620788412i</v>
      </c>
      <c r="DC262" s="181" t="str">
        <f t="shared" ca="1" si="420"/>
        <v>1.45871310238443-7.33344598731509i</v>
      </c>
      <c r="DD262" s="181" t="str">
        <f t="shared" ca="1" si="421"/>
        <v>4.45411321056852+6.00567643745272i</v>
      </c>
      <c r="DE262" s="181" t="str">
        <f t="shared" ca="1" si="422"/>
        <v>-7.44111232730838-0.732885595652654i</v>
      </c>
      <c r="DF262" s="181" t="str">
        <f t="shared" ca="1" si="423"/>
        <v>5.54017802428465-5.02132466816967i</v>
      </c>
      <c r="DG262" s="181" t="str">
        <f t="shared" ca="1" si="424"/>
        <v>8.31768494814633E-13+7.4771166878641i</v>
      </c>
      <c r="DH262" s="181" t="str">
        <f t="shared" ca="1" si="425"/>
        <v>-5.54017802428091-5.02132466817379i</v>
      </c>
      <c r="DI262" s="181" t="str">
        <f t="shared" ca="1" si="426"/>
        <v>7.44111232730817-0.732885595654733i</v>
      </c>
      <c r="DJ262" s="181" t="str">
        <f t="shared" ca="1" si="427"/>
        <v>-4.45411321056719+6.00567643745371i</v>
      </c>
      <c r="DK262" s="181" t="str">
        <f t="shared" ca="1" si="428"/>
        <v>-1.45871310238606-7.33344598731477i</v>
      </c>
      <c r="DL262" s="181" t="str">
        <f t="shared" ca="1" si="429"/>
        <v>6.41333690349222+3.84400620788269i</v>
      </c>
      <c r="DM262" s="181" t="str">
        <f t="shared" ca="1" si="430"/>
        <v>-7.15515455359443+2.17049240452777i</v>
      </c>
      <c r="DN262" s="181" t="str">
        <f t="shared" ca="1" si="431"/>
        <v>3.1968793240685-6.75923342926394i</v>
      </c>
      <c r="DO262" s="181" t="str">
        <f t="shared" ca="1" si="432"/>
        <v>2.86136867830919+6.90795507011496i</v>
      </c>
      <c r="DP262" s="181" t="str">
        <f t="shared" ca="1" si="433"/>
        <v>-7.04003484213903-2.518964744772i</v>
      </c>
      <c r="DQ262" s="181" t="str">
        <f t="shared" ca="1" si="434"/>
        <v>6.59422820304019-3.52468840752841i</v>
      </c>
      <c r="DR262" s="181" t="str">
        <f t="shared" ca="1" si="435"/>
        <v>-1.81679115797683+7.25303687101017i</v>
      </c>
      <c r="DS262" s="181" t="str">
        <f t="shared" ca="1" si="436"/>
        <v>-4.15406346059219-6.21699531359874i</v>
      </c>
      <c r="DT262" s="181" t="str">
        <f t="shared" ca="1" si="437"/>
        <v>7.39618818990034+1.09712087917174i</v>
      </c>
      <c r="DU262" s="181" t="str">
        <f t="shared" ca="1" si="438"/>
        <v>-5.77988936073194+4.74343261168887i</v>
      </c>
      <c r="DV262" s="181" t="str">
        <f t="shared" ca="1" si="439"/>
        <v>0.366884726545348-7.46811017335467i</v>
      </c>
      <c r="DW262" s="181" t="str">
        <f t="shared" ca="1" si="440"/>
        <v>5.28711991371079+5.28711991371283i</v>
      </c>
      <c r="DX262" s="181" t="str">
        <f t="shared" ca="1" si="441"/>
        <v>-7.46811017335444+0.366884726550116i</v>
      </c>
      <c r="DY262" s="181" t="str">
        <f t="shared" ca="1" si="442"/>
        <v>4.7434326116911-5.77988936073011i</v>
      </c>
      <c r="DZ262" s="181" t="str">
        <f t="shared" ca="1" si="443"/>
        <v>1.0971208791689+7.39618818990076i</v>
      </c>
      <c r="EA262" s="181" t="str">
        <f t="shared" ca="1" si="444"/>
        <v>-6.21699531360115-4.15406346058858i</v>
      </c>
      <c r="EB262" s="181" t="str">
        <f t="shared" ca="1" si="445"/>
        <v>7.25303687101087-1.81679115797404i</v>
      </c>
      <c r="EC262" s="181" t="str">
        <f t="shared" ca="1" si="446"/>
        <v>-3.5246884075242+6.59422820304244i</v>
      </c>
      <c r="ED262" s="181" t="str">
        <f t="shared" ca="1" si="447"/>
        <v>-2.51896474476929-7.04003484214i</v>
      </c>
      <c r="EE262" s="181" t="str">
        <f t="shared" ca="1" si="448"/>
        <v>6.90795507011662+2.86136867830516i</v>
      </c>
      <c r="EF262" s="181" t="str">
        <f t="shared" ca="1" si="449"/>
        <v>-6.75923342926517+3.1968793240659i</v>
      </c>
      <c r="EG262" s="181" t="str">
        <f t="shared" ca="1" si="450"/>
        <v>2.17049240453052-7.15515455359359i</v>
      </c>
      <c r="EH262" s="181" t="str">
        <f t="shared" ca="1" si="451"/>
        <v>3.84400620788642+6.41333690348998i</v>
      </c>
      <c r="EI262" s="181" t="str">
        <f t="shared" ca="1" si="452"/>
        <v>-7.33344598731421-1.45871310238888i</v>
      </c>
      <c r="EJ262" s="181" t="str">
        <f t="shared" ca="1" si="453"/>
        <v>6.00567643745086-4.45411321057102i</v>
      </c>
      <c r="EK262" s="181" t="str">
        <f t="shared" ca="1" si="454"/>
        <v>-0.732885595657595+7.44111232730789i</v>
      </c>
      <c r="EL262" s="181" t="str">
        <f t="shared" ca="1" si="455"/>
        <v>-5.02132466817166-5.54017802428285i</v>
      </c>
      <c r="EM262" s="181" t="str">
        <f t="shared" ca="1" si="456"/>
        <v>7.4771166878641+3.70792393218698E-12i</v>
      </c>
      <c r="EN262" s="181"/>
      <c r="EO262" s="181"/>
      <c r="EP262" s="181"/>
    </row>
    <row r="263" spans="1:146">
      <c r="A263" s="207">
        <f t="shared" si="323"/>
        <v>3.1835937500000024E-3</v>
      </c>
      <c r="B263" s="206">
        <v>163</v>
      </c>
      <c r="C263" s="205">
        <f t="shared" si="324"/>
        <v>32600</v>
      </c>
      <c r="N263" s="204">
        <f t="shared" ca="1" si="327"/>
        <v>22.47633511681601</v>
      </c>
      <c r="O263" s="181">
        <f t="shared" ca="1" si="328"/>
        <v>7.4763351168160117</v>
      </c>
      <c r="P263" s="181" t="str">
        <f t="shared" ca="1" si="329"/>
        <v>-4.88333906312588+5.66114708990016i</v>
      </c>
      <c r="Q263" s="181" t="str">
        <f t="shared" ca="1" si="330"/>
        <v>-1.09700619887766-7.3954150781792i</v>
      </c>
      <c r="R263" s="181" t="str">
        <f t="shared" ca="1" si="331"/>
        <v>6.31640837844376+3.99982149297462i</v>
      </c>
      <c r="S263" s="181" t="str">
        <f t="shared" ca="1" si="332"/>
        <v>-7.15440663673243+2.17026552643108i</v>
      </c>
      <c r="T263" s="181" t="str">
        <f t="shared" ca="1" si="333"/>
        <v>3.0297198666799-6.83493850070221i</v>
      </c>
      <c r="U263" s="181" t="str">
        <f t="shared" ca="1" si="334"/>
        <v>3.19654515938628+6.75852689740452i</v>
      </c>
      <c r="V263" s="181" t="str">
        <f t="shared" ca="1" si="335"/>
        <v>-7.20551284545329-1.99403395481217i</v>
      </c>
      <c r="W263" s="181" t="str">
        <f t="shared" ca="1" si="336"/>
        <v>6.21634546102299-4.153629242982i</v>
      </c>
      <c r="X263" s="181" t="str">
        <f t="shared" ca="1" si="337"/>
        <v>-0.915183229664863+7.42010959724157i</v>
      </c>
      <c r="Y263" s="181" t="str">
        <f t="shared" ca="1" si="338"/>
        <v>-5.0207997971349-5.53959891833573i</v>
      </c>
      <c r="Z263" s="181" t="str">
        <f t="shared" ca="1" si="339"/>
        <v>7.47408338445791-0.183478448615822i</v>
      </c>
      <c r="AA263" s="181" t="str">
        <f t="shared" ca="1" si="340"/>
        <v>-4.74293678826506+5.77928519814157i</v>
      </c>
      <c r="AB263" s="181" t="str">
        <f t="shared" ca="1" si="341"/>
        <v>-1.27816837257597-7.36626583760611i</v>
      </c>
      <c r="AC263" s="181" t="str">
        <f t="shared" ca="1" si="342"/>
        <v>6.4126665276427+3.84360440006346i</v>
      </c>
      <c r="AD263" s="181" t="str">
        <f t="shared" ca="1" si="343"/>
        <v>-7.0989908809741+2.34518981124829i</v>
      </c>
      <c r="AE263" s="181" t="str">
        <f t="shared" ca="1" si="344"/>
        <v>2.86106958401505-6.90723299262159i</v>
      </c>
      <c r="AF263" s="181" t="str">
        <f t="shared" ca="1" si="345"/>
        <v>3.36144497281518+6.67804421022142i</v>
      </c>
      <c r="AG263" s="181" t="str">
        <f t="shared" ca="1" si="346"/>
        <v>-7.25227872266733-1.81660125170138i</v>
      </c>
      <c r="AH263" s="181" t="str">
        <f t="shared" ca="1" si="347"/>
        <v>6.11253804954062-4.30493500204758i</v>
      </c>
      <c r="AI263" s="181" t="str">
        <f t="shared" ca="1" si="348"/>
        <v>-0.732808988296101+7.44033451973826i</v>
      </c>
      <c r="AJ263" s="181" t="str">
        <f t="shared" ca="1" si="349"/>
        <v>-5.15523618908621-5.41471389952157i</v>
      </c>
      <c r="AK263" s="181" t="str">
        <f t="shared" ca="1" si="350"/>
        <v>7.46732954374302-0.366846376674155i</v>
      </c>
      <c r="AL263" s="181" t="str">
        <f t="shared" ca="1" si="351"/>
        <v>-4.59967754563254+5.89394208108123i</v>
      </c>
      <c r="AM263" s="181" t="str">
        <f t="shared" ca="1" si="352"/>
        <v>-1.45856062543974-7.33267943393499i</v>
      </c>
      <c r="AN263" s="181" t="str">
        <f t="shared" ca="1" si="353"/>
        <v>6.50506192631157+3.68507206358138i</v>
      </c>
      <c r="AO263" s="181" t="str">
        <f t="shared" ca="1" si="354"/>
        <v>-7.03929895855643+2.5187014414183i</v>
      </c>
      <c r="AP263" s="181" t="str">
        <f t="shared" ca="1" si="355"/>
        <v>2.69069590001648-6.97536682566378i</v>
      </c>
      <c r="AQ263" s="181" t="str">
        <f t="shared" ca="1" si="356"/>
        <v>3.52431997748428+6.5935389189146i</v>
      </c>
      <c r="AR263" s="181" t="str">
        <f t="shared" ca="1" si="357"/>
        <v>3.52431997748428+6.5935389189146i</v>
      </c>
      <c r="AS263" s="181" t="str">
        <f t="shared" ca="1" si="358"/>
        <v>6.00504867369796-4.45364762924221i</v>
      </c>
      <c r="AT263" s="181" t="str">
        <f t="shared" ca="1" si="359"/>
        <v>-0.549993330195823+7.4560776629322i</v>
      </c>
      <c r="AU263" s="181" t="str">
        <f t="shared" ca="1" si="360"/>
        <v>-5.28656725952335-5.28656725952409i</v>
      </c>
      <c r="AV263" s="181" t="str">
        <f t="shared" ca="1" si="361"/>
        <v>7.45607766293228-0.549993330194676i</v>
      </c>
      <c r="AW263" s="181" t="str">
        <f t="shared" ca="1" si="362"/>
        <v>-4.45364762923707+6.00504867370176i</v>
      </c>
      <c r="AX263" s="181" t="str">
        <f t="shared" ca="1" si="363"/>
        <v>-1.63807429592035-7.29467609835978i</v>
      </c>
      <c r="AY263" s="181" t="str">
        <f t="shared" ca="1" si="364"/>
        <v>6.59353891891405+3.52431997748529i</v>
      </c>
      <c r="AZ263" s="181" t="str">
        <f t="shared" ca="1" si="365"/>
        <v>-6.97536682566415+2.69069590001551i</v>
      </c>
      <c r="BA263" s="181" t="str">
        <f t="shared" ca="1" si="366"/>
        <v>2.51870144141239-7.03929895855855i</v>
      </c>
      <c r="BB263" s="181" t="str">
        <f t="shared" ca="1" si="367"/>
        <v>3.68507206358038+6.50506192631214i</v>
      </c>
      <c r="BC263" s="181" t="str">
        <f t="shared" ca="1" si="368"/>
        <v>-7.33267943393478-1.45856062544076i</v>
      </c>
      <c r="BD263" s="181" t="str">
        <f t="shared" ca="1" si="369"/>
        <v>5.89394208108057-4.59967754563339i</v>
      </c>
      <c r="BE263" s="181" t="str">
        <f t="shared" ca="1" si="370"/>
        <v>-0.366846376671484+7.46732954374315i</v>
      </c>
      <c r="BF263" s="181" t="str">
        <f t="shared" ca="1" si="371"/>
        <v>-5.41471389951982-5.15523618908805i</v>
      </c>
      <c r="BG263" s="181" t="str">
        <f t="shared" ca="1" si="372"/>
        <v>7.44033451973837-0.732808988294957i</v>
      </c>
      <c r="BH263" s="181" t="str">
        <f t="shared" ca="1" si="373"/>
        <v>-4.30493500204661+6.1125380495413i</v>
      </c>
      <c r="BI263" s="181" t="str">
        <f t="shared" ca="1" si="374"/>
        <v>-1.81660125170387-7.2522787226667i</v>
      </c>
      <c r="BJ263" s="181" t="str">
        <f t="shared" ca="1" si="375"/>
        <v>6.67804421022023+3.36144497281754i</v>
      </c>
      <c r="BK263" s="181" t="str">
        <f t="shared" ca="1" si="376"/>
        <v>-6.90723299262199+2.86106958401408i</v>
      </c>
      <c r="BL263" s="181" t="str">
        <f t="shared" ca="1" si="377"/>
        <v>2.34518981124727-7.09899088097445i</v>
      </c>
      <c r="BM263" s="181" t="str">
        <f t="shared" ca="1" si="378"/>
        <v>3.8436044000658+6.4126665276413i</v>
      </c>
      <c r="BN263" s="181" t="str">
        <f t="shared" ca="1" si="379"/>
        <v>-7.36626583760566-1.27816837257851i</v>
      </c>
      <c r="BO263" s="181" t="str">
        <f t="shared" ca="1" si="380"/>
        <v>5.7792851981423-4.74293678826417i</v>
      </c>
      <c r="BP263" s="181" t="str">
        <f t="shared" ca="1" si="381"/>
        <v>-0.183478448614635+7.47408338445794i</v>
      </c>
      <c r="BQ263" s="181" t="str">
        <f t="shared" ca="1" si="382"/>
        <v>-5.53959891833749-5.02079979713296i</v>
      </c>
      <c r="BR263" s="181" t="str">
        <f t="shared" ca="1" si="383"/>
        <v>7.4201095972419-0.915183229662194i</v>
      </c>
      <c r="BS263" s="181" t="str">
        <f t="shared" ca="1" si="384"/>
        <v>-4.15362924298287+6.2163454610224i</v>
      </c>
      <c r="BT263" s="181" t="str">
        <f t="shared" ca="1" si="385"/>
        <v>-1.99403395481323-7.205512845453i</v>
      </c>
      <c r="BU263" s="181" t="str">
        <f t="shared" ca="1" si="386"/>
        <v>6.75852689740569+3.19654515938381i</v>
      </c>
      <c r="BV263" s="181" t="str">
        <f t="shared" ca="1" si="387"/>
        <v>-6.83493850070325+3.02971986667757i</v>
      </c>
      <c r="BW263" s="181" t="str">
        <f t="shared" ca="1" si="388"/>
        <v>2.17026552643218-7.1544066367321i</v>
      </c>
      <c r="BX263" s="181" t="str">
        <f t="shared" ca="1" si="389"/>
        <v>3.99982149297564+6.31640837844311i</v>
      </c>
      <c r="BY263" s="181" t="str">
        <f t="shared" ca="1" si="390"/>
        <v>-7.39541507817958-1.09700619887507i</v>
      </c>
      <c r="BZ263" s="181" t="str">
        <f t="shared" ca="1" si="391"/>
        <v>5.66114708990215-4.88333906312358i</v>
      </c>
      <c r="CA263" s="181" t="str">
        <f t="shared" ca="1" si="392"/>
        <v>-1.04410698778534E-12+7.47633511681601i</v>
      </c>
      <c r="CB263" s="181" t="str">
        <f t="shared" ca="1" si="393"/>
        <v>-5.66114708990064-4.88333906312533i</v>
      </c>
      <c r="CC263" s="181" t="str">
        <f t="shared" ca="1" si="394"/>
        <v>7.39541507817883-1.09700619888015i</v>
      </c>
      <c r="CD263" s="181" t="str">
        <f t="shared" ca="1" si="395"/>
        <v>-3.99982149297741+6.316408378442i</v>
      </c>
      <c r="CE263" s="181" t="str">
        <f t="shared" ca="1" si="396"/>
        <v>-2.17026552642998-7.15440663673277i</v>
      </c>
      <c r="CF263" s="181" t="str">
        <f t="shared" ca="1" si="397"/>
        <v>6.83493850070231+3.02971986667967i</v>
      </c>
      <c r="CG263" s="181" t="str">
        <f t="shared" ca="1" si="398"/>
        <v>-6.75852689740349+3.19654515938846i</v>
      </c>
      <c r="CH263" s="181" t="str">
        <f t="shared" ca="1" si="399"/>
        <v>1.99403395481545-7.20551284545238i</v>
      </c>
      <c r="CI263" s="181" t="str">
        <f t="shared" ca="1" si="400"/>
        <v>4.15362924298095+6.21634546102368i</v>
      </c>
      <c r="CJ263" s="181" t="str">
        <f t="shared" ca="1" si="401"/>
        <v>-7.42010959724164-0.915183229664265i</v>
      </c>
      <c r="CK263" s="181" t="str">
        <f t="shared" ca="1" si="402"/>
        <v>5.5395989183339-5.02079979713693i</v>
      </c>
      <c r="CL263" s="181" t="str">
        <f t="shared" ca="1" si="403"/>
        <v>0.183478448612335+7.474083384458i</v>
      </c>
      <c r="CM263" s="181" t="str">
        <f t="shared" ca="1" si="404"/>
        <v>-5.77928519814098-4.74293678826578i</v>
      </c>
      <c r="CN263" s="181" t="str">
        <f t="shared" ca="1" si="405"/>
        <v>7.36626583760602-1.27816837257645i</v>
      </c>
      <c r="CO263" s="181" t="str">
        <f t="shared" ca="1" si="406"/>
        <v>-3.84360440006121+6.41266652764405i</v>
      </c>
      <c r="CP263" s="181" t="str">
        <f t="shared" ca="1" si="407"/>
        <v>-2.34518981124528-7.0989908809751i</v>
      </c>
      <c r="CQ263" s="181" t="str">
        <f t="shared" ca="1" si="408"/>
        <v>6.90723299262119+2.86106958401601i</v>
      </c>
      <c r="CR263" s="181" t="str">
        <f t="shared" ca="1" si="409"/>
        <v>-6.67804421022127+3.36144497281548i</v>
      </c>
      <c r="CS263" s="181" t="str">
        <f t="shared" ca="1" si="410"/>
        <v>1.81660125169889-7.25227872266795i</v>
      </c>
      <c r="CT263" s="181" t="str">
        <f t="shared" ca="1" si="411"/>
        <v>4.3049350020449+6.11253804954251i</v>
      </c>
      <c r="CU263" s="181" t="str">
        <f t="shared" ca="1" si="412"/>
        <v>-7.44033451973814-0.732808988297247i</v>
      </c>
      <c r="CV263" s="181" t="str">
        <f t="shared" ca="1" si="413"/>
        <v>5.41471389952141-5.15523618908639i</v>
      </c>
      <c r="CW263" s="181" t="str">
        <f t="shared" ca="1" si="414"/>
        <v>0.366846376676614+7.4673295437429i</v>
      </c>
      <c r="CX263" s="181" t="str">
        <f t="shared" ca="1" si="415"/>
        <v>-5.89394208107915-4.5996775456352i</v>
      </c>
      <c r="CY263" s="181" t="str">
        <f t="shared" ca="1" si="416"/>
        <v>7.33267943393524-1.45856062543851i</v>
      </c>
      <c r="CZ263" s="181" t="str">
        <f t="shared" ca="1" si="417"/>
        <v>-3.68507206358257+6.5050619263109i</v>
      </c>
      <c r="DA263" s="181" t="str">
        <f t="shared" ca="1" si="418"/>
        <v>-2.51870144141742-7.03929895855675i</v>
      </c>
      <c r="DB263" s="181" t="str">
        <f t="shared" ca="1" si="419"/>
        <v>6.97536682566332+2.69069590001765i</v>
      </c>
      <c r="DC263" s="181" t="str">
        <f t="shared" ca="1" si="420"/>
        <v>-6.59353891891504+3.52431997748345i</v>
      </c>
      <c r="DD263" s="181" t="str">
        <f t="shared" ca="1" si="421"/>
        <v>1.63807429592239-7.29467609835931i</v>
      </c>
      <c r="DE263" s="181" t="str">
        <f t="shared" ca="1" si="422"/>
        <v>4.45364762924136+6.00504867369858i</v>
      </c>
      <c r="DF263" s="181" t="str">
        <f t="shared" ca="1" si="423"/>
        <v>-7.45607766293212-0.549993330196759i</v>
      </c>
      <c r="DG263" s="181" t="str">
        <f t="shared" ca="1" si="424"/>
        <v>5.28656725952483-5.28656725952261i</v>
      </c>
      <c r="DH263" s="181" t="str">
        <f t="shared" ca="1" si="425"/>
        <v>0.549993330193635+7.45607766293235i</v>
      </c>
      <c r="DI263" s="181" t="str">
        <f t="shared" ca="1" si="426"/>
        <v>-6.00504867370102-4.45364762923808i</v>
      </c>
      <c r="DJ263" s="181" t="str">
        <f t="shared" ca="1" si="427"/>
        <v>7.29467609835841-1.63807429592638i</v>
      </c>
      <c r="DK263" s="181" t="str">
        <f t="shared" ca="1" si="428"/>
        <v>-3.52431997748622+6.59353891891356i</v>
      </c>
      <c r="DL263" s="181" t="str">
        <f t="shared" ca="1" si="429"/>
        <v>-2.69069590001433-6.97536682566461i</v>
      </c>
      <c r="DM263" s="181" t="str">
        <f t="shared" ca="1" si="430"/>
        <v>7.03929895855812+2.51870144141357i</v>
      </c>
      <c r="DN263" s="181" t="str">
        <f t="shared" ca="1" si="431"/>
        <v>-6.50506192631265+3.68507206357947i</v>
      </c>
      <c r="DO263" s="181" t="str">
        <f t="shared" ca="1" si="432"/>
        <v>1.458560625442-7.33267943393454i</v>
      </c>
      <c r="DP263" s="181" t="str">
        <f t="shared" ca="1" si="433"/>
        <v>4.59967754563239+5.89394208108134i</v>
      </c>
      <c r="DQ263" s="181" t="str">
        <f t="shared" ca="1" si="434"/>
        <v>-7.4673295437431-0.366846376672527i</v>
      </c>
      <c r="DR263" s="181" t="str">
        <f t="shared" ca="1" si="435"/>
        <v>5.15523618908896-5.41471389951896i</v>
      </c>
      <c r="DS263" s="181" t="str">
        <f t="shared" ca="1" si="436"/>
        <v>0.732808988293706+7.44033451973849i</v>
      </c>
      <c r="DT263" s="181" t="str">
        <f t="shared" ca="1" si="437"/>
        <v>-6.1125380495407-4.30493500204747i</v>
      </c>
      <c r="DU263" s="181" t="str">
        <f t="shared" ca="1" si="438"/>
        <v>7.25227872266696-1.81660125170286i</v>
      </c>
      <c r="DV263" s="181" t="str">
        <f t="shared" ca="1" si="439"/>
        <v>-3.36144497281829+6.67804421021986i</v>
      </c>
      <c r="DW263" s="181" t="str">
        <f t="shared" ca="1" si="440"/>
        <v>-2.86106958401312-6.90723299262239i</v>
      </c>
      <c r="DX263" s="181" t="str">
        <f t="shared" ca="1" si="441"/>
        <v>7.09899088097412+2.34518981124826i</v>
      </c>
      <c r="DY263" s="181" t="str">
        <f t="shared" ca="1" si="442"/>
        <v>-6.41266652764194+3.84360440006472i</v>
      </c>
      <c r="DZ263" s="181" t="str">
        <f t="shared" ca="1" si="443"/>
        <v>1.27816837257242-7.36626583760672i</v>
      </c>
      <c r="EA263" s="181" t="str">
        <f t="shared" ca="1" si="444"/>
        <v>4.74293678826336+5.77928519814297i</v>
      </c>
      <c r="EB263" s="181" t="str">
        <f t="shared" ca="1" si="445"/>
        <v>-7.47408338445791-0.183478448615891i</v>
      </c>
      <c r="EC263" s="181" t="str">
        <f t="shared" ca="1" si="446"/>
        <v>5.02079979713389-5.53959891833665i</v>
      </c>
      <c r="ED263" s="181" t="str">
        <f t="shared" ca="1" si="447"/>
        <v>0.915183229668751+7.42010959724109i</v>
      </c>
      <c r="EE263" s="181" t="str">
        <f t="shared" ca="1" si="448"/>
        <v>-6.21634546102171-4.15362924298391i</v>
      </c>
      <c r="EF263" s="181" t="str">
        <f t="shared" ca="1" si="449"/>
        <v>7.20551284545333-1.99403395481202i</v>
      </c>
      <c r="EG263" s="181" t="str">
        <f t="shared" ca="1" si="450"/>
        <v>-3.19654515938476+6.75852689740524i</v>
      </c>
      <c r="EH263" s="181" t="str">
        <f t="shared" ca="1" si="451"/>
        <v>-3.02971986667642-6.83493850070376i</v>
      </c>
      <c r="EI263" s="181" t="str">
        <f t="shared" ca="1" si="452"/>
        <v>7.15440663673174+2.17026552643338i</v>
      </c>
      <c r="EJ263" s="181" t="str">
        <f t="shared" ca="1" si="453"/>
        <v>-6.31640837844367+3.99982149297476i</v>
      </c>
      <c r="EK263" s="181" t="str">
        <f t="shared" ca="1" si="454"/>
        <v>1.09700619887611-7.39541507817944i</v>
      </c>
      <c r="EL263" s="181" t="str">
        <f t="shared" ca="1" si="455"/>
        <v>4.88333906312842+5.66114708989797i</v>
      </c>
      <c r="EM263" s="181" t="str">
        <f t="shared" ca="1" si="456"/>
        <v>-7.47633511681601-2.08821397557067E-12i</v>
      </c>
      <c r="EN263" s="181"/>
      <c r="EO263" s="181"/>
      <c r="EP263" s="181"/>
    </row>
    <row r="264" spans="1:146">
      <c r="A264" s="207">
        <f t="shared" si="323"/>
        <v>3.2031250000000024E-3</v>
      </c>
      <c r="B264" s="206">
        <v>164</v>
      </c>
      <c r="C264" s="205">
        <f t="shared" si="324"/>
        <v>32800</v>
      </c>
      <c r="N264" s="204">
        <f t="shared" ca="1" si="327"/>
        <v>22.475490740642414</v>
      </c>
      <c r="O264" s="181">
        <f t="shared" ca="1" si="328"/>
        <v>7.4754907406424129</v>
      </c>
      <c r="P264" s="181" t="str">
        <f t="shared" ca="1" si="329"/>
        <v>-4.74240112169107+5.77863248653293i</v>
      </c>
      <c r="Q264" s="181" t="str">
        <f t="shared" ca="1" si="330"/>
        <v>-1.45839589582048-7.33185128221273i</v>
      </c>
      <c r="R264" s="181" t="str">
        <f t="shared" ca="1" si="331"/>
        <v>6.59279424561189+3.52392194131159i</v>
      </c>
      <c r="S264" s="181" t="str">
        <f t="shared" ca="1" si="332"/>
        <v>-6.90645289075714+2.86074645524255i</v>
      </c>
      <c r="T264" s="181" t="str">
        <f t="shared" ca="1" si="333"/>
        <v>2.17002041696619-7.15359861911334i</v>
      </c>
      <c r="U264" s="181" t="str">
        <f t="shared" ca="1" si="334"/>
        <v>4.15316013271436+6.21564338789337i</v>
      </c>
      <c r="V264" s="181" t="str">
        <f t="shared" ca="1" si="335"/>
        <v>-7.43949420946679-0.732726224957567i</v>
      </c>
      <c r="W264" s="181" t="str">
        <f t="shared" ca="1" si="336"/>
        <v>5.2859701954054-5.28597019540559i</v>
      </c>
      <c r="X264" s="181" t="str">
        <f t="shared" ca="1" si="337"/>
        <v>0.732726224957878+7.43949420946676i</v>
      </c>
      <c r="Y264" s="181" t="str">
        <f t="shared" ca="1" si="338"/>
        <v>-6.21564338789311-4.15316013271474i</v>
      </c>
      <c r="Z264" s="181" t="str">
        <f t="shared" ca="1" si="339"/>
        <v>7.15359861911347-2.17002041696576i</v>
      </c>
      <c r="AA264" s="181" t="str">
        <f t="shared" ca="1" si="340"/>
        <v>-2.86074645524231+6.90645289075724i</v>
      </c>
      <c r="AB264" s="181" t="str">
        <f t="shared" ca="1" si="341"/>
        <v>-3.52392194131185-6.59279424561175i</v>
      </c>
      <c r="AC264" s="181" t="str">
        <f t="shared" ca="1" si="342"/>
        <v>7.3318512822127+1.45839589582063i</v>
      </c>
      <c r="AD264" s="181" t="str">
        <f t="shared" ca="1" si="343"/>
        <v>-5.77863248653312+4.74240112169083i</v>
      </c>
      <c r="AE264" s="181" t="str">
        <f t="shared" ca="1" si="344"/>
        <v>-2.60094507799735E-13-7.47549074064241i</v>
      </c>
      <c r="AF264" s="181" t="str">
        <f t="shared" ca="1" si="345"/>
        <v>5.77863248653302+4.74240112169096i</v>
      </c>
      <c r="AG264" s="181" t="str">
        <f t="shared" ca="1" si="346"/>
        <v>-7.33185128221272+1.45839589582051i</v>
      </c>
      <c r="AH264" s="181" t="str">
        <f t="shared" ca="1" si="347"/>
        <v>3.523921941312-6.59279424561166i</v>
      </c>
      <c r="AI264" s="181" t="str">
        <f t="shared" ca="1" si="348"/>
        <v>2.86074645524215+6.90645289075731i</v>
      </c>
      <c r="AJ264" s="181" t="str">
        <f t="shared" ca="1" si="349"/>
        <v>-7.15359861911341-2.17002041696597i</v>
      </c>
      <c r="AK264" s="181" t="str">
        <f t="shared" ca="1" si="350"/>
        <v>6.2156433878932-4.1531601327146i</v>
      </c>
      <c r="AL264" s="181" t="str">
        <f t="shared" ca="1" si="351"/>
        <v>-0.732726224957995+7.43949420946674i</v>
      </c>
      <c r="AM264" s="181" t="str">
        <f t="shared" ca="1" si="352"/>
        <v>-5.28597019540525-5.28597019540575i</v>
      </c>
      <c r="AN264" s="181" t="str">
        <f t="shared" ca="1" si="353"/>
        <v>7.4394942094668-0.732726224957398i</v>
      </c>
      <c r="AO264" s="181" t="str">
        <f t="shared" ca="1" si="354"/>
        <v>-4.15316013271448+6.21564338789329i</v>
      </c>
      <c r="AP264" s="181" t="str">
        <f t="shared" ca="1" si="355"/>
        <v>-2.17002041696671-7.15359861911318i</v>
      </c>
      <c r="AQ264" s="181" t="str">
        <f t="shared" ca="1" si="356"/>
        <v>6.90645289075765+2.86074645524133i</v>
      </c>
      <c r="AR264" s="181" t="str">
        <f t="shared" ca="1" si="357"/>
        <v>6.90645289075765+2.86074645524133i</v>
      </c>
      <c r="AS264" s="181" t="str">
        <f t="shared" ca="1" si="358"/>
        <v>1.45839589581819-7.33185128221318i</v>
      </c>
      <c r="AT264" s="181" t="str">
        <f t="shared" ca="1" si="359"/>
        <v>4.74240112169337+5.77863248653104i</v>
      </c>
      <c r="AU264" s="181" t="str">
        <f t="shared" ca="1" si="360"/>
        <v>-7.47549074064241+3.49471617512247E-12i</v>
      </c>
      <c r="AV264" s="181" t="str">
        <f t="shared" ca="1" si="361"/>
        <v>4.74240112169364-5.77863248653083i</v>
      </c>
      <c r="AW264" s="181" t="str">
        <f t="shared" ca="1" si="362"/>
        <v>1.45839589581785+7.33185128221325i</v>
      </c>
      <c r="AX264" s="181" t="str">
        <f t="shared" ca="1" si="363"/>
        <v>-6.59279424561079-3.52392194131364i</v>
      </c>
      <c r="AY264" s="181" t="str">
        <f t="shared" ca="1" si="364"/>
        <v>6.90645289075782-2.86074645524092i</v>
      </c>
      <c r="AZ264" s="181" t="str">
        <f t="shared" ca="1" si="365"/>
        <v>-2.17002041696714+7.15359861911306i</v>
      </c>
      <c r="BA264" s="181" t="str">
        <f t="shared" ca="1" si="366"/>
        <v>-4.15316013271419-6.21564338789347i</v>
      </c>
      <c r="BB264" s="181" t="str">
        <f t="shared" ca="1" si="367"/>
        <v>7.43949420946677+0.732726224957736i</v>
      </c>
      <c r="BC264" s="181" t="str">
        <f t="shared" ca="1" si="368"/>
        <v>-5.28597019540496+5.28597019540603i</v>
      </c>
      <c r="BD264" s="181" t="str">
        <f t="shared" ca="1" si="369"/>
        <v>-0.732726224959242-7.43949420946663i</v>
      </c>
      <c r="BE264" s="181" t="str">
        <f t="shared" ca="1" si="370"/>
        <v>6.21564338789432+4.15316013271294i</v>
      </c>
      <c r="BF264" s="181" t="str">
        <f t="shared" ca="1" si="371"/>
        <v>-7.15359861911268+2.17002041696839i</v>
      </c>
      <c r="BG264" s="181" t="str">
        <f t="shared" ca="1" si="372"/>
        <v>2.86074645523971-6.90645289075831i</v>
      </c>
      <c r="BH264" s="181" t="str">
        <f t="shared" ca="1" si="373"/>
        <v>3.52392194131498+6.59279424561007i</v>
      </c>
      <c r="BI264" s="181" t="str">
        <f t="shared" ca="1" si="374"/>
        <v>-7.3318512822121-1.45839589582366i</v>
      </c>
      <c r="BJ264" s="181" t="str">
        <f t="shared" ca="1" si="375"/>
        <v>5.77863248653471-4.74240112168889i</v>
      </c>
      <c r="BK264" s="181" t="str">
        <f t="shared" ca="1" si="376"/>
        <v>-2.1942436361238E-12+7.47549074064241i</v>
      </c>
      <c r="BL264" s="181" t="str">
        <f t="shared" ca="1" si="377"/>
        <v>-5.77863248653193-4.74240112169229i</v>
      </c>
      <c r="BM264" s="181" t="str">
        <f t="shared" ca="1" si="378"/>
        <v>7.33185128221291-1.45839589581956i</v>
      </c>
      <c r="BN264" s="181" t="str">
        <f t="shared" ca="1" si="379"/>
        <v>-3.5239219413121+6.59279424561161i</v>
      </c>
      <c r="BO264" s="181" t="str">
        <f t="shared" ca="1" si="380"/>
        <v>-2.86074645524273-6.90645289075706i</v>
      </c>
      <c r="BP264" s="181" t="str">
        <f t="shared" ca="1" si="381"/>
        <v>7.15359861911362+2.17002041696526i</v>
      </c>
      <c r="BQ264" s="181" t="str">
        <f t="shared" ca="1" si="382"/>
        <v>-6.2156433878925+4.15316013271564i</v>
      </c>
      <c r="BR264" s="181" t="str">
        <f t="shared" ca="1" si="383"/>
        <v>0.732726224955997-7.43949420946695i</v>
      </c>
      <c r="BS264" s="181" t="str">
        <f t="shared" ca="1" si="384"/>
        <v>5.28597019540727+5.28597019540373i</v>
      </c>
      <c r="BT264" s="181" t="str">
        <f t="shared" ca="1" si="385"/>
        <v>-7.43949420946645+0.732726224960981i</v>
      </c>
      <c r="BU264" s="181" t="str">
        <f t="shared" ca="1" si="386"/>
        <v>4.15316013271784-6.21564338789104i</v>
      </c>
      <c r="BV264" s="181" t="str">
        <f t="shared" ca="1" si="387"/>
        <v>2.17002041696295+7.15359861911433i</v>
      </c>
      <c r="BW264" s="181" t="str">
        <f t="shared" ca="1" si="388"/>
        <v>-6.90645289075614-2.86074645524497i</v>
      </c>
      <c r="BX264" s="181" t="str">
        <f t="shared" ca="1" si="389"/>
        <v>6.59279424561276-3.52392194130996i</v>
      </c>
      <c r="BY264" s="181" t="str">
        <f t="shared" ca="1" si="390"/>
        <v>-1.45839589582195+7.33185128221243i</v>
      </c>
      <c r="BZ264" s="181" t="str">
        <f t="shared" ca="1" si="391"/>
        <v>-4.74240112169041-5.77863248653347i</v>
      </c>
      <c r="CA264" s="181" t="str">
        <f t="shared" ca="1" si="392"/>
        <v>7.47549074064241+2.34419322882345E-13i</v>
      </c>
      <c r="CB264" s="181" t="str">
        <f t="shared" ca="1" si="393"/>
        <v>-4.74240112169077+5.77863248653317i</v>
      </c>
      <c r="CC264" s="181" t="str">
        <f t="shared" ca="1" si="394"/>
        <v>-1.45839589582149-7.33185128221253i</v>
      </c>
      <c r="CD264" s="181" t="str">
        <f t="shared" ca="1" si="395"/>
        <v>6.59279424561253+3.52392194131038i</v>
      </c>
      <c r="CE264" s="181" t="str">
        <f t="shared" ca="1" si="396"/>
        <v>-6.90645289075648+2.86074645524415i</v>
      </c>
      <c r="CF264" s="181" t="str">
        <f t="shared" ca="1" si="397"/>
        <v>2.1700204169638-7.15359861911407i</v>
      </c>
      <c r="CG264" s="181" t="str">
        <f t="shared" ca="1" si="398"/>
        <v>4.1531601327171+6.21564338789154i</v>
      </c>
      <c r="CH264" s="181" t="str">
        <f t="shared" ca="1" si="399"/>
        <v>-7.43949420946641-0.732726224961448i</v>
      </c>
      <c r="CI264" s="181" t="str">
        <f t="shared" ca="1" si="400"/>
        <v>5.2859701954079-5.28597019540309i</v>
      </c>
      <c r="CJ264" s="181" t="str">
        <f t="shared" ca="1" si="401"/>
        <v>0.732726224955108+7.43949420946703i</v>
      </c>
      <c r="CK264" s="181" t="str">
        <f t="shared" ca="1" si="402"/>
        <v>-6.21564338789201-4.15316013271639i</v>
      </c>
      <c r="CL264" s="181" t="str">
        <f t="shared" ca="1" si="403"/>
        <v>7.15359861911382-2.17002041696461i</v>
      </c>
      <c r="CM264" s="181" t="str">
        <f t="shared" ca="1" si="404"/>
        <v>-2.86074645524335+6.90645289075681i</v>
      </c>
      <c r="CN264" s="181" t="str">
        <f t="shared" ca="1" si="405"/>
        <v>-3.5239219413115-6.59279424561193i</v>
      </c>
      <c r="CO264" s="181" t="str">
        <f t="shared" ca="1" si="406"/>
        <v>7.33185128221278+1.45839589582023i</v>
      </c>
      <c r="CP264" s="181" t="str">
        <f t="shared" ca="1" si="407"/>
        <v>-5.77863248653237+4.74240112169175i</v>
      </c>
      <c r="CQ264" s="181" t="str">
        <f t="shared" ca="1" si="408"/>
        <v>-1.51293876467889E-12-7.47549074064241i</v>
      </c>
      <c r="CR264" s="181" t="str">
        <f t="shared" ca="1" si="409"/>
        <v>5.77863248653428+4.74240112168942i</v>
      </c>
      <c r="CS264" s="181" t="str">
        <f t="shared" ca="1" si="410"/>
        <v>-7.33185128221219+1.4583958958232i</v>
      </c>
      <c r="CT264" s="181" t="str">
        <f t="shared" ca="1" si="411"/>
        <v>3.52392194130884-6.59279424561336i</v>
      </c>
      <c r="CU264" s="181" t="str">
        <f t="shared" ca="1" si="412"/>
        <v>2.86074645524615+6.90645289075565i</v>
      </c>
      <c r="CV264" s="181" t="str">
        <f t="shared" ca="1" si="413"/>
        <v>-7.15359861911248-2.17002041696904i</v>
      </c>
      <c r="CW264" s="181" t="str">
        <f t="shared" ca="1" si="414"/>
        <v>6.21564338789458-4.15316013271254i</v>
      </c>
      <c r="CX264" s="181" t="str">
        <f t="shared" ca="1" si="415"/>
        <v>-0.732726224959708+7.43949420946658i</v>
      </c>
      <c r="CY264" s="181" t="str">
        <f t="shared" ca="1" si="416"/>
        <v>-5.28597019540463-5.28597019540636i</v>
      </c>
      <c r="CZ264" s="181" t="str">
        <f t="shared" ca="1" si="417"/>
        <v>7.43949420946686-0.732726224956847i</v>
      </c>
      <c r="DA264" s="181" t="str">
        <f t="shared" ca="1" si="418"/>
        <v>-4.15316013271493+6.21564338789298i</v>
      </c>
      <c r="DB264" s="181" t="str">
        <f t="shared" ca="1" si="419"/>
        <v>-2.17002041696629-7.15359861911331i</v>
      </c>
      <c r="DC264" s="181" t="str">
        <f t="shared" ca="1" si="420"/>
        <v>6.90645289075747+2.86074645524174i</v>
      </c>
      <c r="DD264" s="181" t="str">
        <f t="shared" ca="1" si="421"/>
        <v>-6.59279424561111+3.52392194131304i</v>
      </c>
      <c r="DE264" s="181" t="str">
        <f t="shared" ca="1" si="422"/>
        <v>1.45839589581852-7.33185128221312i</v>
      </c>
      <c r="DF264" s="181" t="str">
        <f t="shared" ca="1" si="423"/>
        <v>4.74240112169311+5.77863248653125i</v>
      </c>
      <c r="DG264" s="181" t="str">
        <f t="shared" ca="1" si="424"/>
        <v>-7.47549074064241+3.26029685224013E-12i</v>
      </c>
      <c r="DH264" s="181" t="str">
        <f t="shared" ca="1" si="425"/>
        <v>4.74240112169398-5.77863248653054i</v>
      </c>
      <c r="DI264" s="181" t="str">
        <f t="shared" ca="1" si="426"/>
        <v>1.45839589581742+7.33185128221334i</v>
      </c>
      <c r="DJ264" s="181" t="str">
        <f t="shared" ca="1" si="427"/>
        <v>-6.59279424561057-3.52392194131404i</v>
      </c>
      <c r="DK264" s="181" t="str">
        <f t="shared" ca="1" si="428"/>
        <v>6.90645289075791-2.8607464552407i</v>
      </c>
      <c r="DL264" s="181" t="str">
        <f t="shared" ca="1" si="429"/>
        <v>-2.17002041696737+7.15359861911299i</v>
      </c>
      <c r="DM264" s="181" t="str">
        <f t="shared" ca="1" si="430"/>
        <v>-4.153160132714-6.21564338789361i</v>
      </c>
      <c r="DN264" s="181" t="str">
        <f t="shared" ca="1" si="431"/>
        <v>7.43949420946675+0.732726224957969i</v>
      </c>
      <c r="DO264" s="181" t="str">
        <f t="shared" ca="1" si="432"/>
        <v>-5.28597019540513+5.28597019540587i</v>
      </c>
      <c r="DP264" s="181" t="str">
        <f t="shared" ca="1" si="433"/>
        <v>-0.732726224959009-7.43949420946665i</v>
      </c>
      <c r="DQ264" s="181" t="str">
        <f t="shared" ca="1" si="434"/>
        <v>6.21564338789418+4.15316013271313i</v>
      </c>
      <c r="DR264" s="181" t="str">
        <f t="shared" ca="1" si="435"/>
        <v>-7.15359861911281+2.17002041696796i</v>
      </c>
      <c r="DS264" s="181" t="str">
        <f t="shared" ca="1" si="436"/>
        <v>2.86074645524012-6.90645289075814i</v>
      </c>
      <c r="DT264" s="181" t="str">
        <f t="shared" ca="1" si="437"/>
        <v>3.52392194131459+6.59279424561028i</v>
      </c>
      <c r="DU264" s="181" t="str">
        <f t="shared" ca="1" si="438"/>
        <v>-7.33185128221205-1.45839589582389i</v>
      </c>
      <c r="DV264" s="181" t="str">
        <f t="shared" ca="1" si="439"/>
        <v>5.778632486535-4.74240112168855i</v>
      </c>
      <c r="DW264" s="181" t="str">
        <f t="shared" ca="1" si="440"/>
        <v>-2.64112918468635E-12+7.47549074064241i</v>
      </c>
      <c r="DX264" s="181" t="str">
        <f t="shared" ca="1" si="441"/>
        <v>-5.77863248653165-4.74240112169263i</v>
      </c>
      <c r="DY264" s="181" t="str">
        <f t="shared" ca="1" si="442"/>
        <v>7.33185128221299-1.45839589581913i</v>
      </c>
      <c r="DZ264" s="181" t="str">
        <f t="shared" ca="1" si="443"/>
        <v>-3.5239219413125+6.5927942456114i</v>
      </c>
      <c r="EA264" s="181" t="str">
        <f t="shared" ca="1" si="444"/>
        <v>-2.86074645524232-6.90645289075723i</v>
      </c>
      <c r="EB264" s="181" t="str">
        <f t="shared" ca="1" si="445"/>
        <v>7.15359861911349+2.1700204169657i</v>
      </c>
      <c r="EC264" s="181" t="str">
        <f t="shared" ca="1" si="446"/>
        <v>-6.21564338789264+4.15316013271545i</v>
      </c>
      <c r="ED264" s="181" t="str">
        <f t="shared" ca="1" si="447"/>
        <v>0.732726224956231-7.43949420946692i</v>
      </c>
      <c r="EE264" s="181" t="str">
        <f t="shared" ca="1" si="448"/>
        <v>5.2859701954071+5.28597019540389i</v>
      </c>
      <c r="EF264" s="181" t="str">
        <f t="shared" ca="1" si="449"/>
        <v>-7.43949420946648+0.732726224960747i</v>
      </c>
      <c r="EG264" s="181" t="str">
        <f t="shared" ca="1" si="450"/>
        <v>4.15316013271168-6.21564338789516i</v>
      </c>
      <c r="EH264" s="181" t="str">
        <f t="shared" ca="1" si="451"/>
        <v>2.17002041696272+7.15359861911439i</v>
      </c>
      <c r="EI264" s="181" t="str">
        <f t="shared" ca="1" si="452"/>
        <v>-6.90645289075605-2.86074645524519i</v>
      </c>
      <c r="EJ264" s="181" t="str">
        <f t="shared" ca="1" si="453"/>
        <v>6.59279424561287-3.52392194130976i</v>
      </c>
      <c r="EK264" s="181" t="str">
        <f t="shared" ca="1" si="454"/>
        <v>-1.45839589582218+7.33185128221239i</v>
      </c>
      <c r="EL264" s="181" t="str">
        <f t="shared" ca="1" si="455"/>
        <v>-4.74240112169023-5.77863248653362i</v>
      </c>
      <c r="EM264" s="181" t="str">
        <f t="shared" ca="1" si="456"/>
        <v>7.47549074064241+4.68838645764689E-13i</v>
      </c>
      <c r="EN264" s="181"/>
      <c r="EO264" s="181"/>
      <c r="EP264" s="181"/>
    </row>
    <row r="265" spans="1:146">
      <c r="A265" s="207">
        <f t="shared" si="323"/>
        <v>3.2226562500000024E-3</v>
      </c>
      <c r="B265" s="206">
        <v>165</v>
      </c>
      <c r="C265" s="205">
        <f t="shared" si="324"/>
        <v>33000</v>
      </c>
      <c r="N265" s="204">
        <f t="shared" ca="1" si="327"/>
        <v>22.474576746787129</v>
      </c>
      <c r="O265" s="181">
        <f t="shared" ca="1" si="328"/>
        <v>7.4745767467871271</v>
      </c>
      <c r="P265" s="181" t="str">
        <f t="shared" ca="1" si="329"/>
        <v>-4.59859574084283+5.89255587635052i</v>
      </c>
      <c r="Q265" s="181" t="str">
        <f t="shared" ca="1" si="330"/>
        <v>-1.81617400263505-7.25057304878473i</v>
      </c>
      <c r="R265" s="181" t="str">
        <f t="shared" ca="1" si="331"/>
        <v>6.83333098166761+3.02900730249901i</v>
      </c>
      <c r="S265" s="181" t="str">
        <f t="shared" ca="1" si="332"/>
        <v>-6.59198817499521+3.52349108759113i</v>
      </c>
      <c r="T265" s="181" t="str">
        <f t="shared" ca="1" si="333"/>
        <v>1.27786775831429-7.36453335492967i</v>
      </c>
      <c r="U265" s="181" t="str">
        <f t="shared" ca="1" si="334"/>
        <v>5.01961894799643+5.53829605208371i</v>
      </c>
      <c r="V265" s="181" t="str">
        <f t="shared" ca="1" si="335"/>
        <v>-7.45432405728328+0.549863976469243i</v>
      </c>
      <c r="W265" s="181" t="str">
        <f t="shared" ca="1" si="336"/>
        <v>4.15265234493568-6.21488342977655i</v>
      </c>
      <c r="X265" s="181" t="str">
        <f t="shared" ca="1" si="337"/>
        <v>2.34463824267704+7.09732125907988i</v>
      </c>
      <c r="Y265" s="181" t="str">
        <f t="shared" ca="1" si="338"/>
        <v>-7.03764337569237-2.51810906439421i</v>
      </c>
      <c r="Z265" s="181" t="str">
        <f t="shared" ca="1" si="339"/>
        <v>6.31492281325574-3.99888076919443i</v>
      </c>
      <c r="AA265" s="181" t="str">
        <f t="shared" ca="1" si="340"/>
        <v>-0.732636637894008+7.43858461674169i</v>
      </c>
      <c r="AB265" s="181" t="str">
        <f t="shared" ca="1" si="341"/>
        <v>-5.41344040515741-5.15402372165865i</v>
      </c>
      <c r="AC265" s="181" t="str">
        <f t="shared" ca="1" si="342"/>
        <v>7.3936757398508-1.09674819240908i</v>
      </c>
      <c r="AD265" s="181" t="str">
        <f t="shared" ca="1" si="343"/>
        <v>-3.68420536617412+6.50353199142317i</v>
      </c>
      <c r="AE265" s="181" t="str">
        <f t="shared" ca="1" si="344"/>
        <v>-2.86039668493692-6.90560847054137i</v>
      </c>
      <c r="AF265" s="181" t="str">
        <f t="shared" ca="1" si="345"/>
        <v>7.20381817050461+1.99356497509321i</v>
      </c>
      <c r="AG265" s="181" t="str">
        <f t="shared" ca="1" si="346"/>
        <v>-6.00363633764938+4.4526001694366i</v>
      </c>
      <c r="AH265" s="181" t="str">
        <f t="shared" ca="1" si="347"/>
        <v>0.183435296054712-7.47232554401721i</v>
      </c>
      <c r="AI265" s="181" t="str">
        <f t="shared" ca="1" si="348"/>
        <v>5.77792595972871+4.74182129012724i</v>
      </c>
      <c r="AJ265" s="181" t="str">
        <f t="shared" ca="1" si="349"/>
        <v>-7.29296045297658+1.63768903486908i</v>
      </c>
      <c r="AK265" s="181" t="str">
        <f t="shared" ca="1" si="350"/>
        <v>3.19579335932466-6.75693734972489i</v>
      </c>
      <c r="AL265" s="181" t="str">
        <f t="shared" ca="1" si="351"/>
        <v>3.36065438972808+6.67647359138132i</v>
      </c>
      <c r="AM265" s="181" t="str">
        <f t="shared" ca="1" si="352"/>
        <v>-7.33095485049304-1.45821758446517i</v>
      </c>
      <c r="AN265" s="181" t="str">
        <f t="shared" ca="1" si="353"/>
        <v>5.65981563656047-4.88219054357329i</v>
      </c>
      <c r="AO265" s="181" t="str">
        <f t="shared" ca="1" si="354"/>
        <v>0.36676009754356+7.46557329174798i</v>
      </c>
      <c r="AP265" s="181" t="str">
        <f t="shared" ca="1" si="355"/>
        <v>-6.11110043290692-4.30392251818451i</v>
      </c>
      <c r="AQ265" s="181" t="str">
        <f t="shared" ca="1" si="356"/>
        <v>7.15272398152578-2.16975509855764i</v>
      </c>
      <c r="AR265" s="181" t="str">
        <f t="shared" ca="1" si="357"/>
        <v>7.15272398152578-2.16975509855764i</v>
      </c>
      <c r="AS265" s="181" t="str">
        <f t="shared" ca="1" si="358"/>
        <v>-3.84270041720745-6.41115832336127i</v>
      </c>
      <c r="AT265" s="181" t="str">
        <f t="shared" ca="1" si="359"/>
        <v>7.41836445097374+0.914967986401652i</v>
      </c>
      <c r="AU265" s="181" t="str">
        <f t="shared" ca="1" si="360"/>
        <v>-5.28532390415226+5.28532390415267i</v>
      </c>
      <c r="AV265" s="181" t="str">
        <f t="shared" ca="1" si="361"/>
        <v>-0.914967986402116-7.41836445097369i</v>
      </c>
      <c r="AW265" s="181" t="str">
        <f t="shared" ca="1" si="362"/>
        <v>6.41115832336146+3.84270041720714i</v>
      </c>
      <c r="AX265" s="181" t="str">
        <f t="shared" ca="1" si="363"/>
        <v>-6.97372627909068+2.6900630713667i</v>
      </c>
      <c r="AY265" s="181" t="str">
        <f t="shared" ca="1" si="364"/>
        <v>2.16975509855719-7.15272398152591i</v>
      </c>
      <c r="AZ265" s="181" t="str">
        <f t="shared" ca="1" si="365"/>
        <v>4.30392251817873+6.11110043291099i</v>
      </c>
      <c r="BA265" s="181" t="str">
        <f t="shared" ca="1" si="366"/>
        <v>-7.46557329174799-0.366760097543198i</v>
      </c>
      <c r="BB265" s="181" t="str">
        <f t="shared" ca="1" si="367"/>
        <v>4.88219054357294-5.65981563656077i</v>
      </c>
      <c r="BC265" s="181" t="str">
        <f t="shared" ca="1" si="368"/>
        <v>1.45821758446709+7.33095485049266i</v>
      </c>
      <c r="BD265" s="181" t="str">
        <f t="shared" ca="1" si="369"/>
        <v>-6.67647359138182-3.3606543897271i</v>
      </c>
      <c r="BE265" s="181" t="str">
        <f t="shared" ca="1" si="370"/>
        <v>6.75693734972474-3.19579335932499i</v>
      </c>
      <c r="BF265" s="181" t="str">
        <f t="shared" ca="1" si="371"/>
        <v>-1.63768903486863+7.29296045297668i</v>
      </c>
      <c r="BG265" s="181" t="str">
        <f t="shared" ca="1" si="372"/>
        <v>-4.74182129012703-5.77792595972888i</v>
      </c>
      <c r="BH265" s="181" t="str">
        <f t="shared" ca="1" si="373"/>
        <v>7.47232554401724-0.183435296053588i</v>
      </c>
      <c r="BI265" s="181" t="str">
        <f t="shared" ca="1" si="374"/>
        <v>-4.4526001694381+6.00363633764826i</v>
      </c>
      <c r="BJ265" s="181" t="str">
        <f t="shared" ca="1" si="375"/>
        <v>-1.9935649750908-7.20381817050528i</v>
      </c>
      <c r="BK265" s="181" t="str">
        <f t="shared" ca="1" si="376"/>
        <v>6.90560847054013+2.86039668493992i</v>
      </c>
      <c r="BL265" s="181" t="str">
        <f t="shared" ca="1" si="377"/>
        <v>-6.50353199142153+3.68420536617703i</v>
      </c>
      <c r="BM265" s="181" t="str">
        <f t="shared" ca="1" si="378"/>
        <v>1.09674819240636-7.3936757398512i</v>
      </c>
      <c r="BN265" s="181" t="str">
        <f t="shared" ca="1" si="379"/>
        <v>5.15402372166007+5.41344040515605i</v>
      </c>
      <c r="BO265" s="181" t="str">
        <f t="shared" ca="1" si="380"/>
        <v>-7.43858461674158+0.732636637895162i</v>
      </c>
      <c r="BP265" s="181" t="str">
        <f t="shared" ca="1" si="381"/>
        <v>3.99888076919412-6.31492281325594i</v>
      </c>
      <c r="BQ265" s="181" t="str">
        <f t="shared" ca="1" si="382"/>
        <v>2.518109064394+7.03764337569244i</v>
      </c>
      <c r="BR265" s="181" t="str">
        <f t="shared" ca="1" si="383"/>
        <v>-7.09732125907956-2.344638242678i</v>
      </c>
      <c r="BS265" s="181" t="str">
        <f t="shared" ca="1" si="384"/>
        <v>6.21488342977756-4.15265234493417i</v>
      </c>
      <c r="BT265" s="181" t="str">
        <f t="shared" ca="1" si="385"/>
        <v>-0.549863976471873+7.45432405728309i</v>
      </c>
      <c r="BU265" s="181" t="str">
        <f t="shared" ca="1" si="386"/>
        <v>-5.53829605208205-5.01961894799827i</v>
      </c>
      <c r="BV265" s="181" t="str">
        <f t="shared" ca="1" si="387"/>
        <v>7.36453335493023-1.27786775831106i</v>
      </c>
      <c r="BW265" s="181" t="str">
        <f t="shared" ca="1" si="388"/>
        <v>-3.52349108758816+6.5919881749968i</v>
      </c>
      <c r="BX265" s="181" t="str">
        <f t="shared" ca="1" si="389"/>
        <v>-3.02900730250154-6.83333098166649i</v>
      </c>
      <c r="BY265" s="181" t="str">
        <f t="shared" ca="1" si="390"/>
        <v>7.25057304878516+1.81617400263329i</v>
      </c>
      <c r="BZ265" s="181" t="str">
        <f t="shared" ca="1" si="391"/>
        <v>-5.89255587634985+4.59859574084369i</v>
      </c>
      <c r="CA265" s="181" t="str">
        <f t="shared" ca="1" si="392"/>
        <v>-5.75080099737636E-13-7.47457674678713i</v>
      </c>
      <c r="CB265" s="181" t="str">
        <f t="shared" ca="1" si="393"/>
        <v>5.8925558763503+4.59859574084311i</v>
      </c>
      <c r="CC265" s="181" t="str">
        <f t="shared" ca="1" si="394"/>
        <v>-7.25057304878494+1.81617400263419i</v>
      </c>
      <c r="CD265" s="181" t="str">
        <f t="shared" ca="1" si="395"/>
        <v>3.02900730250049-6.83333098166696i</v>
      </c>
      <c r="CE265" s="181" t="str">
        <f t="shared" ca="1" si="396"/>
        <v>3.52349108758881+6.59198817499645i</v>
      </c>
      <c r="CF265" s="181" t="str">
        <f t="shared" ca="1" si="397"/>
        <v>-7.36453335492912-1.27786775831746i</v>
      </c>
      <c r="CG265" s="181" t="str">
        <f t="shared" ca="1" si="398"/>
        <v>5.53829605208656-5.01961894799329i</v>
      </c>
      <c r="CH265" s="181" t="str">
        <f t="shared" ca="1" si="399"/>
        <v>0.549863976472809+7.45432405728302i</v>
      </c>
      <c r="CI265" s="181" t="str">
        <f t="shared" ca="1" si="400"/>
        <v>-6.21488342977796-4.15265234493356i</v>
      </c>
      <c r="CJ265" s="181" t="str">
        <f t="shared" ca="1" si="401"/>
        <v>7.09732125907926-2.34463824267889i</v>
      </c>
      <c r="CK265" s="181" t="str">
        <f t="shared" ca="1" si="402"/>
        <v>-2.51810906439291+7.03764337569283i</v>
      </c>
      <c r="CL265" s="181" t="str">
        <f t="shared" ca="1" si="403"/>
        <v>-3.99888076919473-6.31492281325555i</v>
      </c>
      <c r="CM265" s="181" t="str">
        <f t="shared" ca="1" si="404"/>
        <v>7.43858461674168+0.732636637894229i</v>
      </c>
      <c r="CN265" s="181" t="str">
        <f t="shared" ca="1" si="405"/>
        <v>-5.15402372165954+5.41344040515655i</v>
      </c>
      <c r="CO265" s="181" t="str">
        <f t="shared" ca="1" si="406"/>
        <v>-1.09674819240729-7.39367573985107i</v>
      </c>
      <c r="CP265" s="181" t="str">
        <f t="shared" ca="1" si="407"/>
        <v>6.50353199142199+3.6842053661762i</v>
      </c>
      <c r="CQ265" s="181" t="str">
        <f t="shared" ca="1" si="408"/>
        <v>-6.9056084705427+2.86039668493372i</v>
      </c>
      <c r="CR265" s="181" t="str">
        <f t="shared" ca="1" si="409"/>
        <v>1.99356497508969-7.20381817050558i</v>
      </c>
      <c r="CS265" s="181" t="str">
        <f t="shared" ca="1" si="410"/>
        <v>4.45260016943868+6.00363633764783i</v>
      </c>
      <c r="CT265" s="181" t="str">
        <f t="shared" ca="1" si="411"/>
        <v>-7.47232554401727-0.183435296052651i</v>
      </c>
      <c r="CU265" s="181" t="str">
        <f t="shared" ca="1" si="412"/>
        <v>4.74182129012647-5.77792595972934i</v>
      </c>
      <c r="CV265" s="181" t="str">
        <f t="shared" ca="1" si="413"/>
        <v>1.63768903486955+7.29296045297648i</v>
      </c>
      <c r="CW265" s="181" t="str">
        <f t="shared" ca="1" si="414"/>
        <v>-6.75693734972514-3.19579335932414i</v>
      </c>
      <c r="CX265" s="181" t="str">
        <f t="shared" ca="1" si="415"/>
        <v>6.67647359138149-3.36065438972775i</v>
      </c>
      <c r="CY265" s="181" t="str">
        <f t="shared" ca="1" si="416"/>
        <v>-1.45821758446617+7.33095485049284i</v>
      </c>
      <c r="CZ265" s="181" t="str">
        <f t="shared" ca="1" si="417"/>
        <v>-4.8821905435738-5.65981563656003i</v>
      </c>
      <c r="DA265" s="181" t="str">
        <f t="shared" ca="1" si="418"/>
        <v>7.46557329174795-0.366760097543922i</v>
      </c>
      <c r="DB265" s="181" t="str">
        <f t="shared" ca="1" si="419"/>
        <v>-4.30392251818404+6.11110043290725i</v>
      </c>
      <c r="DC265" s="181" t="str">
        <f t="shared" ca="1" si="420"/>
        <v>-2.16975509855077-7.15272398152786i</v>
      </c>
      <c r="DD265" s="181" t="str">
        <f t="shared" ca="1" si="421"/>
        <v>6.97372627909102+2.69006307136583i</v>
      </c>
      <c r="DE265" s="181" t="str">
        <f t="shared" ca="1" si="422"/>
        <v>-6.41115832336108+3.84270041720777i</v>
      </c>
      <c r="DF265" s="181" t="str">
        <f t="shared" ca="1" si="423"/>
        <v>0.914967986401189-7.4183644509738i</v>
      </c>
      <c r="DG265" s="181" t="str">
        <f t="shared" ca="1" si="424"/>
        <v>5.28532390415277+5.28532390415215i</v>
      </c>
      <c r="DH265" s="181" t="str">
        <f t="shared" ca="1" si="425"/>
        <v>-7.41836445097364+0.914967986402474i</v>
      </c>
      <c r="DI265" s="181" t="str">
        <f t="shared" ca="1" si="426"/>
        <v>3.84270041720665-6.41115832336175i</v>
      </c>
      <c r="DJ265" s="181" t="str">
        <f t="shared" ca="1" si="427"/>
        <v>2.69006307136704+6.97372627909056i</v>
      </c>
      <c r="DK265" s="181" t="str">
        <f t="shared" ca="1" si="428"/>
        <v>-7.15272398152602-2.16975509855685i</v>
      </c>
      <c r="DL265" s="181" t="str">
        <f t="shared" ca="1" si="429"/>
        <v>6.11110043291066-4.3039225181792i</v>
      </c>
      <c r="DM265" s="181" t="str">
        <f t="shared" ca="1" si="430"/>
        <v>-0.366760097550262+7.46557329174765i</v>
      </c>
      <c r="DN265" s="181" t="str">
        <f t="shared" ca="1" si="431"/>
        <v>-5.65981563656087-4.88219054357282i</v>
      </c>
      <c r="DO265" s="181" t="str">
        <f t="shared" ca="1" si="432"/>
        <v>7.33095485049258-1.45821758446744i</v>
      </c>
      <c r="DP265" s="181" t="str">
        <f t="shared" ca="1" si="433"/>
        <v>-3.36065438972659+6.67647359138207i</v>
      </c>
      <c r="DQ265" s="181" t="str">
        <f t="shared" ca="1" si="434"/>
        <v>-3.19579335932532-6.75693734972458i</v>
      </c>
      <c r="DR265" s="181" t="str">
        <f t="shared" ca="1" si="435"/>
        <v>7.29296045297676+1.63768903486828i</v>
      </c>
      <c r="DS265" s="181" t="str">
        <f t="shared" ca="1" si="436"/>
        <v>-5.77792595972851+4.74182129012747i</v>
      </c>
      <c r="DT265" s="181" t="str">
        <f t="shared" ca="1" si="437"/>
        <v>-0.183435296053951-7.47232554401723i</v>
      </c>
      <c r="DU265" s="181" t="str">
        <f t="shared" ca="1" si="438"/>
        <v>6.00363633764861+4.45260016943764i</v>
      </c>
      <c r="DV265" s="181" t="str">
        <f t="shared" ca="1" si="439"/>
        <v>-7.20381817050524+1.99356497509095i</v>
      </c>
      <c r="DW265" s="181" t="str">
        <f t="shared" ca="1" si="440"/>
        <v>2.86039668493958-6.90560847054027i</v>
      </c>
      <c r="DX265" s="181" t="str">
        <f t="shared" ca="1" si="441"/>
        <v>3.68420536617105+6.50353199142491i</v>
      </c>
      <c r="DY265" s="181" t="str">
        <f t="shared" ca="1" si="442"/>
        <v>-7.39367573985125-1.096748192406i</v>
      </c>
      <c r="DZ265" s="181" t="str">
        <f t="shared" ca="1" si="443"/>
        <v>5.41344040515566-5.15402372166049i</v>
      </c>
      <c r="EA265" s="181" t="str">
        <f t="shared" ca="1" si="444"/>
        <v>0.732636637895523+7.43858461674155i</v>
      </c>
      <c r="EB265" s="181" t="str">
        <f t="shared" ca="1" si="445"/>
        <v>-6.31492281325624-3.99888076919363i</v>
      </c>
      <c r="EC265" s="181" t="str">
        <f t="shared" ca="1" si="446"/>
        <v>7.03764337569239-2.51810906439414i</v>
      </c>
      <c r="ED265" s="181" t="str">
        <f t="shared" ca="1" si="447"/>
        <v>-2.34463824267766+7.09732125907968i</v>
      </c>
      <c r="EE265" s="181" t="str">
        <f t="shared" ca="1" si="448"/>
        <v>-4.15265234493465-6.21488342977723i</v>
      </c>
      <c r="EF265" s="181" t="str">
        <f t="shared" ca="1" si="449"/>
        <v>7.45432405728312+0.549863976471512i</v>
      </c>
      <c r="EG265" s="181" t="str">
        <f t="shared" ca="1" si="450"/>
        <v>-5.019618947998+5.53829605208229i</v>
      </c>
      <c r="EH265" s="181" t="str">
        <f t="shared" ca="1" si="451"/>
        <v>-1.27786775831163-7.36453335493013i</v>
      </c>
      <c r="EI265" s="181" t="str">
        <f t="shared" ca="1" si="452"/>
        <v>6.59198817499346+3.5234910875944i</v>
      </c>
      <c r="EJ265" s="181" t="str">
        <f t="shared" ca="1" si="453"/>
        <v>-6.83333098166643+3.02900730250168i</v>
      </c>
      <c r="EK265" s="181" t="str">
        <f t="shared" ca="1" si="454"/>
        <v>1.81617400263294-7.25057304878525i</v>
      </c>
      <c r="EL265" s="181" t="str">
        <f t="shared" ca="1" si="455"/>
        <v>4.59859574084381+5.89255587634976i</v>
      </c>
      <c r="EM265" s="181" t="str">
        <f t="shared" ca="1" si="456"/>
        <v>-7.47457674678713+1.15016019947527E-12i</v>
      </c>
      <c r="EN265" s="181"/>
      <c r="EO265" s="181"/>
      <c r="EP265" s="181"/>
    </row>
    <row r="266" spans="1:146">
      <c r="A266" s="207">
        <f t="shared" si="323"/>
        <v>3.2421875000000024E-3</v>
      </c>
      <c r="B266" s="206">
        <v>166</v>
      </c>
      <c r="C266" s="205">
        <f t="shared" si="324"/>
        <v>33200</v>
      </c>
      <c r="N266" s="204">
        <f t="shared" ca="1" si="327"/>
        <v>22.473585266020052</v>
      </c>
      <c r="O266" s="181">
        <f t="shared" ca="1" si="328"/>
        <v>7.4735852660200539</v>
      </c>
      <c r="P266" s="181" t="str">
        <f t="shared" ca="1" si="329"/>
        <v>-4.45200954503306+6.00283997283007i</v>
      </c>
      <c r="Q266" s="181" t="str">
        <f t="shared" ca="1" si="330"/>
        <v>-2.16946728688036-7.15177519358851i</v>
      </c>
      <c r="R266" s="181" t="str">
        <f t="shared" ca="1" si="331"/>
        <v>7.03670985286048+2.51777504458367i</v>
      </c>
      <c r="S266" s="181" t="str">
        <f t="shared" ca="1" si="332"/>
        <v>-6.21405904364751+4.15210150773492i</v>
      </c>
      <c r="T266" s="181" t="str">
        <f t="shared" ca="1" si="333"/>
        <v>0.366711447891372-7.46458300526275i</v>
      </c>
      <c r="U266" s="181" t="str">
        <f t="shared" ca="1" si="334"/>
        <v>5.77715953473134+4.74119230138736i</v>
      </c>
      <c r="V266" s="181" t="str">
        <f t="shared" ca="1" si="335"/>
        <v>-7.24961128145379+1.81593309245962i</v>
      </c>
      <c r="W266" s="181" t="str">
        <f t="shared" ca="1" si="336"/>
        <v>2.86001726167376-6.90469246175383i</v>
      </c>
      <c r="X266" s="181" t="str">
        <f t="shared" ca="1" si="337"/>
        <v>3.84219069422314+6.41030790194177i</v>
      </c>
      <c r="Y266" s="181" t="str">
        <f t="shared" ca="1" si="338"/>
        <v>-7.4375979102255-0.732539455784645i</v>
      </c>
      <c r="Z266" s="181" t="str">
        <f t="shared" ca="1" si="339"/>
        <v>5.01895311020846-5.53756141329384i</v>
      </c>
      <c r="AA266" s="181" t="str">
        <f t="shared" ca="1" si="340"/>
        <v>1.45802415616318+7.32998242075087i</v>
      </c>
      <c r="AB266" s="181" t="str">
        <f t="shared" ca="1" si="341"/>
        <v>-6.75604106172717-3.19536944667254i</v>
      </c>
      <c r="AC266" s="181" t="str">
        <f t="shared" ca="1" si="342"/>
        <v>6.59111376702359-3.5230237067928i</v>
      </c>
      <c r="AD266" s="181" t="str">
        <f t="shared" ca="1" si="343"/>
        <v>-1.09660271196608+7.39269499036587i</v>
      </c>
      <c r="AE266" s="181" t="str">
        <f t="shared" ca="1" si="344"/>
        <v>-5.28462282137859-5.2846228213787i</v>
      </c>
      <c r="AF266" s="181" t="str">
        <f t="shared" ca="1" si="345"/>
        <v>7.39269499036589-1.09660271196597i</v>
      </c>
      <c r="AG266" s="181" t="str">
        <f t="shared" ca="1" si="346"/>
        <v>-3.52302370679294+6.59111376702352i</v>
      </c>
      <c r="AH266" s="181" t="str">
        <f t="shared" ca="1" si="347"/>
        <v>-3.19536944667235-6.75604106172726i</v>
      </c>
      <c r="AI266" s="181" t="str">
        <f t="shared" ca="1" si="348"/>
        <v>7.32998242075099+1.45802415616255i</v>
      </c>
      <c r="AJ266" s="181" t="str">
        <f t="shared" ca="1" si="349"/>
        <v>-5.53756141329395+5.01895311020834i</v>
      </c>
      <c r="AK266" s="181" t="str">
        <f t="shared" ca="1" si="350"/>
        <v>-0.732539455784541-7.43759791022551i</v>
      </c>
      <c r="AL266" s="181" t="str">
        <f t="shared" ca="1" si="351"/>
        <v>6.41030790194169+3.84219069422328i</v>
      </c>
      <c r="AM266" s="181" t="str">
        <f t="shared" ca="1" si="352"/>
        <v>-6.90469246175387+2.86001726167366i</v>
      </c>
      <c r="AN266" s="181" t="str">
        <f t="shared" ca="1" si="353"/>
        <v>1.81593309245689-7.24961128145447i</v>
      </c>
      <c r="AO266" s="181" t="str">
        <f t="shared" ca="1" si="354"/>
        <v>4.74119230138846+5.77715953473045i</v>
      </c>
      <c r="AP266" s="181" t="str">
        <f t="shared" ca="1" si="355"/>
        <v>-7.46458300526279+0.366711447890499i</v>
      </c>
      <c r="AQ266" s="181" t="str">
        <f t="shared" ca="1" si="356"/>
        <v>4.15210150773693-6.21405904364617i</v>
      </c>
      <c r="AR266" s="181" t="str">
        <f t="shared" ca="1" si="357"/>
        <v>4.15210150773693-6.21405904364617i</v>
      </c>
      <c r="AS266" s="181" t="str">
        <f t="shared" ca="1" si="358"/>
        <v>-7.15177519358875-2.1694672868796i</v>
      </c>
      <c r="AT266" s="181" t="str">
        <f t="shared" ca="1" si="359"/>
        <v>6.00283997283076-4.45200954503214i</v>
      </c>
      <c r="AU266" s="181" t="str">
        <f t="shared" ca="1" si="360"/>
        <v>-3.13123363683548E-12+7.47358526602005i</v>
      </c>
      <c r="AV266" s="181" t="str">
        <f t="shared" ca="1" si="361"/>
        <v>-6.00283997283152-4.45200954503111i</v>
      </c>
      <c r="AW266" s="181" t="str">
        <f t="shared" ca="1" si="362"/>
        <v>7.15177519358837-2.16946728688083i</v>
      </c>
      <c r="AX266" s="181" t="str">
        <f t="shared" ca="1" si="363"/>
        <v>-2.51777504458526+7.03670985285991i</v>
      </c>
      <c r="AY266" s="181" t="str">
        <f t="shared" ca="1" si="364"/>
        <v>-4.15210150773172-6.21405904364965i</v>
      </c>
      <c r="AZ266" s="181" t="str">
        <f t="shared" ca="1" si="365"/>
        <v>7.46458300526286+0.366711447889223i</v>
      </c>
      <c r="BA266" s="181" t="str">
        <f t="shared" ca="1" si="366"/>
        <v>-4.74119230138754+5.77715953473119i</v>
      </c>
      <c r="BB266" s="181" t="str">
        <f t="shared" ca="1" si="367"/>
        <v>-1.81593309245803-7.24961128145419i</v>
      </c>
      <c r="BC266" s="181" t="str">
        <f t="shared" ca="1" si="368"/>
        <v>6.90469246175522+2.86001726167042i</v>
      </c>
      <c r="BD266" s="181" t="str">
        <f t="shared" ca="1" si="369"/>
        <v>-6.41030790194103+3.84219069422438i</v>
      </c>
      <c r="BE266" s="181" t="str">
        <f t="shared" ca="1" si="370"/>
        <v>0.732539455784855-7.43759791022548i</v>
      </c>
      <c r="BF266" s="181" t="str">
        <f t="shared" ca="1" si="371"/>
        <v>5.53756141329224+5.01895311021023i</v>
      </c>
      <c r="BG266" s="181" t="str">
        <f t="shared" ca="1" si="372"/>
        <v>-7.32998242075031+1.45802415616599i</v>
      </c>
      <c r="BH266" s="181" t="str">
        <f t="shared" ca="1" si="373"/>
        <v>3.19536944667139-6.75604106172772i</v>
      </c>
      <c r="BI266" s="181" t="str">
        <f t="shared" ca="1" si="374"/>
        <v>3.52302370679201+6.59111376702402i</v>
      </c>
      <c r="BJ266" s="181" t="str">
        <f t="shared" ca="1" si="375"/>
        <v>-7.39269499036553-1.09660271196839i</v>
      </c>
      <c r="BK266" s="181" t="str">
        <f t="shared" ca="1" si="376"/>
        <v>5.28462282137663-5.28462282138066i</v>
      </c>
      <c r="BL266" s="181" t="str">
        <f t="shared" ca="1" si="377"/>
        <v>1.09660271196645+7.39269499036582i</v>
      </c>
      <c r="BM266" s="181" t="str">
        <f t="shared" ca="1" si="378"/>
        <v>-6.5911137670231-3.52302370679374i</v>
      </c>
      <c r="BN266" s="181" t="str">
        <f t="shared" ca="1" si="379"/>
        <v>6.75604106172856-3.19536944666962i</v>
      </c>
      <c r="BO266" s="181" t="str">
        <f t="shared" ca="1" si="380"/>
        <v>-1.45802415616041+7.32998242075141i</v>
      </c>
      <c r="BP266" s="181" t="str">
        <f t="shared" ca="1" si="381"/>
        <v>-5.01895311020878-5.53756141329355i</v>
      </c>
      <c r="BQ266" s="181" t="str">
        <f t="shared" ca="1" si="382"/>
        <v>7.43759791022568-0.732539455782905i</v>
      </c>
      <c r="BR266" s="181" t="str">
        <f t="shared" ca="1" si="383"/>
        <v>-3.84219069422588+6.41030790194014i</v>
      </c>
      <c r="BS266" s="181" t="str">
        <f t="shared" ca="1" si="384"/>
        <v>-2.86001726167547-6.90469246175312i</v>
      </c>
      <c r="BT266" s="181" t="str">
        <f t="shared" ca="1" si="385"/>
        <v>7.24961128145371+1.81593309245993i</v>
      </c>
      <c r="BU266" s="181" t="str">
        <f t="shared" ca="1" si="386"/>
        <v>-5.77715953473244+4.74119230138603i</v>
      </c>
      <c r="BV266" s="181" t="str">
        <f t="shared" ca="1" si="387"/>
        <v>-0.366711447887265-7.46458300526295i</v>
      </c>
      <c r="BW266" s="181" t="str">
        <f t="shared" ca="1" si="388"/>
        <v>6.21405904364856+4.15210150773335i</v>
      </c>
      <c r="BX266" s="181" t="str">
        <f t="shared" ca="1" si="389"/>
        <v>-7.03670985286057+2.51777504458342i</v>
      </c>
      <c r="BY266" s="181" t="str">
        <f t="shared" ca="1" si="390"/>
        <v>2.16946728688249-7.15177519358786i</v>
      </c>
      <c r="BZ266" s="181" t="str">
        <f t="shared" ca="1" si="391"/>
        <v>4.45200954503551+6.00283997282826i</v>
      </c>
      <c r="CA266" s="181" t="str">
        <f t="shared" ca="1" si="392"/>
        <v>-7.47358526602005+1.38436720435918E-12i</v>
      </c>
      <c r="CB266" s="181" t="str">
        <f t="shared" ca="1" si="393"/>
        <v>4.45200954503362-6.00283997282965i</v>
      </c>
      <c r="CC266" s="181" t="str">
        <f t="shared" ca="1" si="394"/>
        <v>2.16946728687763+7.15177519358934i</v>
      </c>
      <c r="CD266" s="181" t="str">
        <f t="shared" ca="1" si="395"/>
        <v>-7.03670985286136-2.5177750445812i</v>
      </c>
      <c r="CE266" s="181" t="str">
        <f t="shared" ca="1" si="396"/>
        <v>6.21405904364714-4.15210150773548i</v>
      </c>
      <c r="CF266" s="181" t="str">
        <f t="shared" ca="1" si="397"/>
        <v>-0.36671144789235+7.4645830052627i</v>
      </c>
      <c r="CG266" s="181" t="str">
        <f t="shared" ca="1" si="398"/>
        <v>-5.7771595347292-4.74119230138996i</v>
      </c>
      <c r="CH266" s="181" t="str">
        <f t="shared" ca="1" si="399"/>
        <v>7.24961128145315-1.8159330924622i</v>
      </c>
      <c r="CI266" s="181" t="str">
        <f t="shared" ca="1" si="400"/>
        <v>-2.8600172616735+6.90469246175394i</v>
      </c>
      <c r="CJ266" s="181" t="str">
        <f t="shared" ca="1" si="401"/>
        <v>-3.84219069422169-6.41030790194264i</v>
      </c>
      <c r="CK266" s="181" t="str">
        <f t="shared" ca="1" si="402"/>
        <v>7.43759791022517+0.73253945578797i</v>
      </c>
      <c r="CL266" s="181" t="str">
        <f t="shared" ca="1" si="403"/>
        <v>-5.01895311020704+5.53756141329513i</v>
      </c>
      <c r="CM266" s="181" t="str">
        <f t="shared" ca="1" si="404"/>
        <v>-1.45802415616271-7.32998242075096i</v>
      </c>
      <c r="CN266" s="181" t="str">
        <f t="shared" ca="1" si="405"/>
        <v>6.75604106172647+3.19536944667403i</v>
      </c>
      <c r="CO266" s="181" t="str">
        <f t="shared" ca="1" si="406"/>
        <v>-6.59111376702189+3.52302370679599i</v>
      </c>
      <c r="CP266" s="181" t="str">
        <f t="shared" ca="1" si="407"/>
        <v>1.09660271196413-7.39269499036617i</v>
      </c>
      <c r="CQ266" s="181" t="str">
        <f t="shared" ca="1" si="408"/>
        <v>5.28462282137829+5.284622821379i</v>
      </c>
      <c r="CR266" s="181" t="str">
        <f t="shared" ca="1" si="409"/>
        <v>-7.39269499036625+1.09660271196357i</v>
      </c>
      <c r="CS266" s="181" t="str">
        <f t="shared" ca="1" si="410"/>
        <v>3.52302370678975-6.59111376702523i</v>
      </c>
      <c r="CT266" s="181" t="str">
        <f t="shared" ca="1" si="411"/>
        <v>3.19536944667351+6.75604106172672i</v>
      </c>
      <c r="CU266" s="181" t="str">
        <f t="shared" ca="1" si="412"/>
        <v>-7.32998242075076-1.45802415616369i</v>
      </c>
      <c r="CV266" s="181" t="str">
        <f t="shared" ca="1" si="413"/>
        <v>5.53756141329551-5.01895311020662i</v>
      </c>
      <c r="CW266" s="181" t="str">
        <f t="shared" ca="1" si="414"/>
        <v>0.732539455787399+7.43759791022523i</v>
      </c>
      <c r="CX266" s="181" t="str">
        <f t="shared" ca="1" si="415"/>
        <v>-6.41030790194235-3.84219069422219i</v>
      </c>
      <c r="CY266" s="181" t="str">
        <f t="shared" ca="1" si="416"/>
        <v>6.90469246175432-2.86001726167258i</v>
      </c>
      <c r="CZ266" s="181" t="str">
        <f t="shared" ca="1" si="417"/>
        <v>-1.81593309246276+7.249611281453i</v>
      </c>
      <c r="DA266" s="181" t="str">
        <f t="shared" ca="1" si="418"/>
        <v>-4.74119230138919-5.77715953472984i</v>
      </c>
      <c r="DB266" s="181" t="str">
        <f t="shared" ca="1" si="419"/>
        <v>7.46458300526273-0.366711447891776i</v>
      </c>
      <c r="DC266" s="181" t="str">
        <f t="shared" ca="1" si="420"/>
        <v>-4.15210150773596+6.21405904364682i</v>
      </c>
      <c r="DD266" s="181" t="str">
        <f t="shared" ca="1" si="421"/>
        <v>-2.51777504458026-7.0367098528617i</v>
      </c>
      <c r="DE266" s="181" t="str">
        <f t="shared" ca="1" si="422"/>
        <v>7.15177519358905+2.16946728687859i</v>
      </c>
      <c r="DF266" s="181" t="str">
        <f t="shared" ca="1" si="423"/>
        <v>-6.00283997283+4.45200954503316i</v>
      </c>
      <c r="DG266" s="181" t="str">
        <f t="shared" ca="1" si="424"/>
        <v>1.95927850131047E-12-7.47358526602005i</v>
      </c>
      <c r="DH266" s="181" t="str">
        <f t="shared" ca="1" si="425"/>
        <v>6.00283997282767+4.45200954503631i</v>
      </c>
      <c r="DI266" s="181" t="str">
        <f t="shared" ca="1" si="426"/>
        <v>-7.15177519358809+2.16946728688175i</v>
      </c>
      <c r="DJ266" s="181" t="str">
        <f t="shared" ca="1" si="427"/>
        <v>2.51777504458395-7.03670985286038i</v>
      </c>
      <c r="DK266" s="181" t="str">
        <f t="shared" ca="1" si="428"/>
        <v>4.1521015077327+6.214059043649i</v>
      </c>
      <c r="DL266" s="181" t="str">
        <f t="shared" ca="1" si="429"/>
        <v>-7.46458300526291-0.366711447888052i</v>
      </c>
      <c r="DM266" s="181" t="str">
        <f t="shared" ca="1" si="430"/>
        <v>4.74119230138664-5.77715953473194i</v>
      </c>
      <c r="DN266" s="181" t="str">
        <f t="shared" ca="1" si="431"/>
        <v>1.81593309245938+7.24961128145385i</v>
      </c>
      <c r="DO266" s="181" t="str">
        <f t="shared" ca="1" si="432"/>
        <v>-6.90469246175282-2.8600172616762i</v>
      </c>
      <c r="DP266" s="181" t="str">
        <f t="shared" ca="1" si="433"/>
        <v>6.41030790194043-3.84219069422538i</v>
      </c>
      <c r="DQ266" s="181" t="str">
        <f t="shared" ca="1" si="434"/>
        <v>-0.732539455783688+7.4375979102256i</v>
      </c>
      <c r="DR266" s="181" t="str">
        <f t="shared" ca="1" si="435"/>
        <v>-5.53756141329316-5.0189531102092i</v>
      </c>
      <c r="DS266" s="181" t="str">
        <f t="shared" ca="1" si="436"/>
        <v>7.32998242075153-1.45802415615985i</v>
      </c>
      <c r="DT266" s="181" t="str">
        <f t="shared" ca="1" si="437"/>
        <v>-3.19536944667014+6.75604106172831i</v>
      </c>
      <c r="DU266" s="181" t="str">
        <f t="shared" ca="1" si="438"/>
        <v>-3.52302370679304-6.59111376702346i</v>
      </c>
      <c r="DV266" s="181" t="str">
        <f t="shared" ca="1" si="439"/>
        <v>7.39269499036567+1.09660271196744i</v>
      </c>
      <c r="DW266" s="181" t="str">
        <f t="shared" ca="1" si="440"/>
        <v>-5.28462282138107+5.28462282137623i</v>
      </c>
      <c r="DX266" s="181" t="str">
        <f t="shared" ca="1" si="441"/>
        <v>-1.09660271196782-7.39269499036561i</v>
      </c>
      <c r="DY266" s="181" t="str">
        <f t="shared" ca="1" si="442"/>
        <v>6.59111376702365+3.5230237067927i</v>
      </c>
      <c r="DZ266" s="181" t="str">
        <f t="shared" ca="1" si="443"/>
        <v>-6.75604106172814+3.19536944667048i</v>
      </c>
      <c r="EA266" s="181" t="str">
        <f t="shared" ca="1" si="444"/>
        <v>1.45802415615947-7.3299824207516i</v>
      </c>
      <c r="EB266" s="181" t="str">
        <f t="shared" ca="1" si="445"/>
        <v>5.0189531102098+5.53756141329262i</v>
      </c>
      <c r="EC266" s="181" t="str">
        <f t="shared" ca="1" si="446"/>
        <v>-7.43759791022556+0.732539455784071i</v>
      </c>
      <c r="ED266" s="181" t="str">
        <f t="shared" ca="1" si="447"/>
        <v>3.84219069422506-6.41030790194063i</v>
      </c>
      <c r="EE266" s="181" t="str">
        <f t="shared" ca="1" si="448"/>
        <v>2.86001726167656+6.90469246175267i</v>
      </c>
      <c r="EF266" s="181" t="str">
        <f t="shared" ca="1" si="449"/>
        <v>-7.24961128145405-1.81593309245859i</v>
      </c>
      <c r="EG266" s="181" t="str">
        <f t="shared" ca="1" si="450"/>
        <v>5.77715953473169-4.74119230138694i</v>
      </c>
      <c r="EH266" s="181" t="str">
        <f t="shared" ca="1" si="451"/>
        <v>0.366711447888436+7.46458300526289i</v>
      </c>
      <c r="EI266" s="181" t="str">
        <f t="shared" ca="1" si="452"/>
        <v>-6.21405904364922-4.15210150773238i</v>
      </c>
      <c r="EJ266" s="181" t="str">
        <f t="shared" ca="1" si="453"/>
        <v>7.03670985286011-2.51777504458472i</v>
      </c>
      <c r="EK266" s="181" t="str">
        <f t="shared" ca="1" si="454"/>
        <v>-2.16946728688178+7.15177519358808i</v>
      </c>
      <c r="EL266" s="181" t="str">
        <f t="shared" ca="1" si="455"/>
        <v>-4.45200954503082-6.00283997283174i</v>
      </c>
      <c r="EM266" s="181" t="str">
        <f t="shared" ca="1" si="456"/>
        <v>7.47358526602005-2.76873440871835E-12i</v>
      </c>
      <c r="EN266" s="181"/>
      <c r="EO266" s="181"/>
      <c r="EP266" s="181"/>
    </row>
    <row r="267" spans="1:146">
      <c r="A267" s="207">
        <f t="shared" si="323"/>
        <v>3.2617187500000025E-3</v>
      </c>
      <c r="B267" s="206">
        <v>167</v>
      </c>
      <c r="C267" s="205">
        <f t="shared" si="324"/>
        <v>33400</v>
      </c>
      <c r="N267" s="204">
        <f t="shared" ca="1" si="327"/>
        <v>22.472507161582246</v>
      </c>
      <c r="O267" s="181">
        <f t="shared" ca="1" si="328"/>
        <v>7.4725071615822465</v>
      </c>
      <c r="P267" s="181" t="str">
        <f t="shared" ca="1" si="329"/>
        <v>-4.30273083406759+6.10940837147608i</v>
      </c>
      <c r="Q267" s="181" t="str">
        <f t="shared" ca="1" si="330"/>
        <v>-2.51741184213779-7.03569477002537i</v>
      </c>
      <c r="R267" s="181" t="str">
        <f t="shared" ca="1" si="331"/>
        <v>7.20182355381799+1.99301299031653i</v>
      </c>
      <c r="S267" s="181" t="str">
        <f t="shared" ca="1" si="332"/>
        <v>-5.77632614873116+4.74050835917232i</v>
      </c>
      <c r="T267" s="181" t="str">
        <f t="shared" ca="1" si="333"/>
        <v>-0.549711728337438-7.45226007970913i</v>
      </c>
      <c r="U267" s="181" t="str">
        <f t="shared" ca="1" si="334"/>
        <v>6.40938318092102+3.84163643777294i</v>
      </c>
      <c r="V267" s="181" t="str">
        <f t="shared" ca="1" si="335"/>
        <v>-6.83143894668309+3.02816862107107i</v>
      </c>
      <c r="W267" s="181" t="str">
        <f t="shared" ca="1" si="336"/>
        <v>1.45781382842069-7.32892503178763i</v>
      </c>
      <c r="X267" s="181" t="str">
        <f t="shared" ca="1" si="337"/>
        <v>5.15259665874905+5.4119415141099i</v>
      </c>
      <c r="Y267" s="181" t="str">
        <f t="shared" ca="1" si="338"/>
        <v>-7.3916285547808+1.09644452118981i</v>
      </c>
      <c r="Z267" s="181" t="str">
        <f t="shared" ca="1" si="339"/>
        <v>3.35972388077232-6.67462498758291i</v>
      </c>
      <c r="AA267" s="181" t="str">
        <f t="shared" ca="1" si="340"/>
        <v>3.52251549187876+6.59016296379476i</v>
      </c>
      <c r="AB267" s="181" t="str">
        <f t="shared" ca="1" si="341"/>
        <v>-7.41631043001265-0.914714647080506i</v>
      </c>
      <c r="AC267" s="181" t="str">
        <f t="shared" ca="1" si="342"/>
        <v>5.01822909951884-5.53676259059753i</v>
      </c>
      <c r="AD267" s="181" t="str">
        <f t="shared" ca="1" si="343"/>
        <v>1.63723558618375+7.29094115428396i</v>
      </c>
      <c r="AE267" s="181" t="str">
        <f t="shared" ca="1" si="344"/>
        <v>-6.90369642312973-2.85960468896729i</v>
      </c>
      <c r="AF267" s="181" t="str">
        <f t="shared" ca="1" si="345"/>
        <v>6.31317431681659-3.99777354603601i</v>
      </c>
      <c r="AG267" s="181" t="str">
        <f t="shared" ca="1" si="346"/>
        <v>-0.366658547813836+7.46350619944895i</v>
      </c>
      <c r="AH267" s="181" t="str">
        <f t="shared" ca="1" si="347"/>
        <v>-5.89092432624741-4.59732246664561i</v>
      </c>
      <c r="AI267" s="181" t="str">
        <f t="shared" ca="1" si="348"/>
        <v>7.15074351196578-2.16915432968181i</v>
      </c>
      <c r="AJ267" s="181" t="str">
        <f t="shared" ca="1" si="349"/>
        <v>-2.34398905158832+7.09535612960562i</v>
      </c>
      <c r="AK267" s="181" t="str">
        <f t="shared" ca="1" si="350"/>
        <v>-4.45136731896911-6.00197403122604i</v>
      </c>
      <c r="AL267" s="181" t="str">
        <f t="shared" ca="1" si="351"/>
        <v>7.47025658213269-0.183384505891746i</v>
      </c>
      <c r="AM267" s="181" t="str">
        <f t="shared" ca="1" si="352"/>
        <v>-4.15150254500092+6.21316263256877i</v>
      </c>
      <c r="AN267" s="181" t="str">
        <f t="shared" ca="1" si="353"/>
        <v>-2.6893182379268-6.97179537099679i</v>
      </c>
      <c r="AO267" s="181" t="str">
        <f t="shared" ca="1" si="354"/>
        <v>7.24856548645435+1.8156711344516i</v>
      </c>
      <c r="AP267" s="181" t="str">
        <f t="shared" ca="1" si="355"/>
        <v>-5.6582485283317+4.8808387467248i</v>
      </c>
      <c r="AQ267" s="181" t="str">
        <f t="shared" ca="1" si="356"/>
        <v>-0.732433783069506-7.43652499715535i</v>
      </c>
      <c r="AR267" s="181" t="str">
        <f t="shared" ca="1" si="357"/>
        <v>-0.732433783069506-7.43652499715535i</v>
      </c>
      <c r="AS267" s="181" t="str">
        <f t="shared" ca="1" si="358"/>
        <v>-6.75506646685862+3.19490849762872i</v>
      </c>
      <c r="AT267" s="181" t="str">
        <f t="shared" ca="1" si="359"/>
        <v>1.27751393812222-7.36249423889767i</v>
      </c>
      <c r="AU267" s="181" t="str">
        <f t="shared" ca="1" si="360"/>
        <v>5.28386048642047+5.28386048641922i</v>
      </c>
      <c r="AV267" s="181" t="str">
        <f t="shared" ca="1" si="361"/>
        <v>-7.36249423889861+1.27751393811685i</v>
      </c>
      <c r="AW267" s="181" t="str">
        <f t="shared" ca="1" si="362"/>
        <v>3.19490849762693-6.75506646685947i</v>
      </c>
      <c r="AX267" s="181" t="str">
        <f t="shared" ca="1" si="363"/>
        <v>3.68318527136692+6.50173127226i</v>
      </c>
      <c r="AY267" s="181" t="str">
        <f t="shared" ca="1" si="364"/>
        <v>-7.43652499715555-0.732433783067535i</v>
      </c>
      <c r="AZ267" s="181" t="str">
        <f t="shared" ca="1" si="365"/>
        <v>4.88083874672338-5.65824852833292i</v>
      </c>
      <c r="BA267" s="181" t="str">
        <f t="shared" ca="1" si="366"/>
        <v>1.81567113444621+7.2485654864557i</v>
      </c>
      <c r="BB267" s="181" t="str">
        <f t="shared" ca="1" si="367"/>
        <v>-6.97179537099754-2.68931823792486i</v>
      </c>
      <c r="BC267" s="181" t="str">
        <f t="shared" ca="1" si="368"/>
        <v>6.21316263257015-4.15150254499885i</v>
      </c>
      <c r="BD267" s="181" t="str">
        <f t="shared" ca="1" si="369"/>
        <v>-0.183384505889765+7.47025658213274i</v>
      </c>
      <c r="BE267" s="181" t="str">
        <f t="shared" ca="1" si="370"/>
        <v>-6.00197403122501-4.4513673189705i</v>
      </c>
      <c r="BF267" s="181" t="str">
        <f t="shared" ca="1" si="371"/>
        <v>7.0953561296048-2.34398905159081i</v>
      </c>
      <c r="BG267" s="181" t="str">
        <f t="shared" ca="1" si="372"/>
        <v>-2.16915432968195+7.15074351196573i</v>
      </c>
      <c r="BH267" s="181" t="str">
        <f t="shared" ca="1" si="373"/>
        <v>-4.59732246664249-5.89092432624985i</v>
      </c>
      <c r="BI267" s="181" t="str">
        <f t="shared" ca="1" si="374"/>
        <v>7.46350619944893-0.36665854781433i</v>
      </c>
      <c r="BJ267" s="181" t="str">
        <f t="shared" ca="1" si="375"/>
        <v>-3.99777354603811+6.31317431681526i</v>
      </c>
      <c r="BK267" s="181" t="str">
        <f t="shared" ca="1" si="376"/>
        <v>-2.85960468896833-6.9036964231293i</v>
      </c>
      <c r="BL267" s="181" t="str">
        <f t="shared" ca="1" si="377"/>
        <v>7.29094115428356+1.63723558618554i</v>
      </c>
      <c r="BM267" s="181" t="str">
        <f t="shared" ca="1" si="378"/>
        <v>-5.53676259059564+5.01822909952094i</v>
      </c>
      <c r="BN267" s="181" t="str">
        <f t="shared" ca="1" si="379"/>
        <v>-0.914714647079572-7.41631043001276i</v>
      </c>
      <c r="BO267" s="181" t="str">
        <f t="shared" ca="1" si="380"/>
        <v>6.5901629637964+3.5225154918757i</v>
      </c>
      <c r="BP267" s="181" t="str">
        <f t="shared" ca="1" si="381"/>
        <v>-6.67462498758269+3.35972388077276i</v>
      </c>
      <c r="BQ267" s="181" t="str">
        <f t="shared" ca="1" si="382"/>
        <v>1.09644452119305-7.39162855478031i</v>
      </c>
      <c r="BR267" s="181" t="str">
        <f t="shared" ca="1" si="383"/>
        <v>5.41194151411067+5.15259665874823i</v>
      </c>
      <c r="BS267" s="181" t="str">
        <f t="shared" ca="1" si="384"/>
        <v>-7.32892503178796+1.45781382841903i</v>
      </c>
      <c r="BT267" s="181" t="str">
        <f t="shared" ca="1" si="385"/>
        <v>3.02816862106921-6.83143894668391i</v>
      </c>
      <c r="BU267" s="181" t="str">
        <f t="shared" ca="1" si="386"/>
        <v>3.84163643777209+6.40938318092153i</v>
      </c>
      <c r="BV267" s="181" t="str">
        <f t="shared" ca="1" si="387"/>
        <v>-7.45226007970938-0.549711728334006i</v>
      </c>
      <c r="BW267" s="181" t="str">
        <f t="shared" ca="1" si="388"/>
        <v>4.74050835917257-5.77632614873095i</v>
      </c>
      <c r="BX267" s="181" t="str">
        <f t="shared" ca="1" si="389"/>
        <v>1.99301299031333+7.20182355381888i</v>
      </c>
      <c r="BY267" s="181" t="str">
        <f t="shared" ca="1" si="390"/>
        <v>-7.03569477002574-2.51741184213676i</v>
      </c>
      <c r="BZ267" s="181" t="str">
        <f t="shared" ca="1" si="391"/>
        <v>6.10940837147736-4.30273083406577i</v>
      </c>
      <c r="CA267" s="181" t="str">
        <f t="shared" ca="1" si="392"/>
        <v>1.76865127983995E-12+7.47250716158225i</v>
      </c>
      <c r="CB267" s="181" t="str">
        <f t="shared" ca="1" si="393"/>
        <v>-6.10940837147548-4.30273083406844i</v>
      </c>
      <c r="CC267" s="181" t="str">
        <f t="shared" ca="1" si="394"/>
        <v>7.03569477002441-2.51741184214048i</v>
      </c>
      <c r="CD267" s="181" t="str">
        <f t="shared" ca="1" si="395"/>
        <v>-1.99301299031688+7.20182355381789i</v>
      </c>
      <c r="CE267" s="181" t="str">
        <f t="shared" ca="1" si="396"/>
        <v>-4.74050835916972-5.77632614873329i</v>
      </c>
      <c r="CF267" s="181" t="str">
        <f t="shared" ca="1" si="397"/>
        <v>7.45226007970909-0.549711728337957i</v>
      </c>
      <c r="CG267" s="181" t="str">
        <f t="shared" ca="1" si="398"/>
        <v>-3.84163643777507+6.40938318091974i</v>
      </c>
      <c r="CH267" s="181" t="str">
        <f t="shared" ca="1" si="399"/>
        <v>-3.02816862107303-6.83143894668221i</v>
      </c>
      <c r="CI267" s="181" t="str">
        <f t="shared" ca="1" si="400"/>
        <v>7.32892503178733+1.45781382842223i</v>
      </c>
      <c r="CJ267" s="181" t="str">
        <f t="shared" ca="1" si="401"/>
        <v>-5.41194151410809+5.15259665875095i</v>
      </c>
      <c r="CK267" s="181" t="str">
        <f t="shared" ca="1" si="402"/>
        <v>-1.09644452118941-7.39162855478086i</v>
      </c>
      <c r="CL267" s="181" t="str">
        <f t="shared" ca="1" si="403"/>
        <v>6.67462498758103+3.35972388077606i</v>
      </c>
      <c r="CM267" s="181" t="str">
        <f t="shared" ca="1" si="404"/>
        <v>-6.59016296379453+3.52251549187919i</v>
      </c>
      <c r="CN267" s="181" t="str">
        <f t="shared" ca="1" si="405"/>
        <v>0.914714647083017-7.41631043001234i</v>
      </c>
      <c r="CO267" s="181" t="str">
        <f t="shared" ca="1" si="406"/>
        <v>5.53676259059844+5.01822909951784i</v>
      </c>
      <c r="CP267" s="181" t="str">
        <f t="shared" ca="1" si="407"/>
        <v>-7.29094115428432+1.63723558618216i</v>
      </c>
      <c r="CQ267" s="181" t="str">
        <f t="shared" ca="1" si="408"/>
        <v>2.85960468896487-6.90369642313073i</v>
      </c>
      <c r="CR267" s="181" t="str">
        <f t="shared" ca="1" si="409"/>
        <v>3.997773546035+6.31317431681723i</v>
      </c>
      <c r="CS267" s="181" t="str">
        <f t="shared" ca="1" si="410"/>
        <v>-7.46350619944875-0.36665854781801i</v>
      </c>
      <c r="CT267" s="181" t="str">
        <f t="shared" ca="1" si="411"/>
        <v>4.59732246664522-5.89092432624771i</v>
      </c>
      <c r="CU267" s="181" t="str">
        <f t="shared" ca="1" si="412"/>
        <v>2.16915432967862+7.15074351196674i</v>
      </c>
      <c r="CV267" s="181" t="str">
        <f t="shared" ca="1" si="413"/>
        <v>-7.09535612960604-2.34398905158705i</v>
      </c>
      <c r="CW267" s="181" t="str">
        <f t="shared" ca="1" si="414"/>
        <v>6.00197403122707-4.45136731896771i</v>
      </c>
      <c r="CX267" s="181" t="str">
        <f t="shared" ca="1" si="415"/>
        <v>0.183384505893514+7.47025658213265i</v>
      </c>
      <c r="CY267" s="181" t="str">
        <f t="shared" ca="1" si="416"/>
        <v>-6.21316263256833-4.15150254500157i</v>
      </c>
      <c r="CZ267" s="181" t="str">
        <f t="shared" ca="1" si="417"/>
        <v>6.97179537099611-2.68931823792855i</v>
      </c>
      <c r="DA267" s="181" t="str">
        <f t="shared" ca="1" si="418"/>
        <v>-1.81567113444978+7.24856548645481i</v>
      </c>
      <c r="DB267" s="181" t="str">
        <f t="shared" ca="1" si="419"/>
        <v>-4.88083874672059-5.65824852833533i</v>
      </c>
      <c r="DC267" s="181" t="str">
        <f t="shared" ca="1" si="420"/>
        <v>7.43652499715516-0.732433783071478i</v>
      </c>
      <c r="DD267" s="181" t="str">
        <f t="shared" ca="1" si="421"/>
        <v>-3.68318527136994+6.50173127225829i</v>
      </c>
      <c r="DE267" s="181" t="str">
        <f t="shared" ca="1" si="422"/>
        <v>-3.1949084976307-6.75506646685768i</v>
      </c>
      <c r="DF267" s="181" t="str">
        <f t="shared" ca="1" si="423"/>
        <v>7.36249423889805+1.27751393812006i</v>
      </c>
      <c r="DG267" s="181" t="str">
        <f t="shared" ca="1" si="424"/>
        <v>-5.28386048641782+5.28386048642188i</v>
      </c>
      <c r="DH267" s="181" t="str">
        <f t="shared" ca="1" si="425"/>
        <v>-1.2775139381186-7.3624942388983i</v>
      </c>
      <c r="DI267" s="181" t="str">
        <f t="shared" ca="1" si="426"/>
        <v>6.75506646685705+3.19490849763205i</v>
      </c>
      <c r="DJ267" s="181" t="str">
        <f t="shared" ca="1" si="427"/>
        <v>-6.50173127225903+3.68318527136865i</v>
      </c>
      <c r="DK267" s="181" t="str">
        <f t="shared" ca="1" si="428"/>
        <v>0.732433783072961-7.43652499715502i</v>
      </c>
      <c r="DL267" s="181" t="str">
        <f t="shared" ca="1" si="429"/>
        <v>5.65824852833436+4.88083874672172i</v>
      </c>
      <c r="DM267" s="181" t="str">
        <f t="shared" ca="1" si="430"/>
        <v>-7.24856548645517+1.81567113444834i</v>
      </c>
      <c r="DN267" s="181" t="str">
        <f t="shared" ca="1" si="431"/>
        <v>2.6893182379232-6.97179537099818i</v>
      </c>
      <c r="DO267" s="181" t="str">
        <f t="shared" ca="1" si="432"/>
        <v>4.15150254500033+6.21316263256916i</v>
      </c>
      <c r="DP267" s="181" t="str">
        <f t="shared" ca="1" si="433"/>
        <v>-7.4702565821326-0.183384505895428i</v>
      </c>
      <c r="DQ267" s="181" t="str">
        <f t="shared" ca="1" si="434"/>
        <v>4.45136731896891-6.00197403122619i</v>
      </c>
      <c r="DR267" s="181" t="str">
        <f t="shared" ca="1" si="435"/>
        <v>2.34398905158563+7.09535612960651i</v>
      </c>
      <c r="DS267" s="181" t="str">
        <f t="shared" ca="1" si="436"/>
        <v>-7.15074351196631-2.16915432968005i</v>
      </c>
      <c r="DT267" s="181" t="str">
        <f t="shared" ca="1" si="437"/>
        <v>5.89092432624863-4.59732246664405i</v>
      </c>
      <c r="DU267" s="181" t="str">
        <f t="shared" ca="1" si="438"/>
        <v>0.366658547816097+7.46350619944884i</v>
      </c>
      <c r="DV267" s="181" t="str">
        <f t="shared" ca="1" si="439"/>
        <v>-6.31317431681621-3.99777354603661i</v>
      </c>
      <c r="DW267" s="181" t="str">
        <f t="shared" ca="1" si="440"/>
        <v>6.90369642312854-2.85960468897016i</v>
      </c>
      <c r="DX267" s="181" t="str">
        <f t="shared" ca="1" si="441"/>
        <v>-1.63723558618361+7.29094115428399i</v>
      </c>
      <c r="DY267" s="181" t="str">
        <f t="shared" ca="1" si="442"/>
        <v>-5.01822909951674-5.53676259059944i</v>
      </c>
      <c r="DZ267" s="181" t="str">
        <f t="shared" ca="1" si="443"/>
        <v>7.41631043001252-0.914714647081538i</v>
      </c>
      <c r="EA267" s="181" t="str">
        <f t="shared" ca="1" si="444"/>
        <v>-3.52251549188051+6.59016296379383i</v>
      </c>
      <c r="EB267" s="181" t="str">
        <f t="shared" ca="1" si="445"/>
        <v>-3.35972388077473-6.6746249875817i</v>
      </c>
      <c r="EC267" s="181" t="str">
        <f t="shared" ca="1" si="446"/>
        <v>7.39162855478063+1.09644452119088i</v>
      </c>
      <c r="ED267" s="181" t="str">
        <f t="shared" ca="1" si="447"/>
        <v>-5.15259665874679+5.41194151411204i</v>
      </c>
      <c r="EE267" s="181" t="str">
        <f t="shared" ca="1" si="448"/>
        <v>-1.45781382842078-7.32892503178762i</v>
      </c>
      <c r="EF267" s="181" t="str">
        <f t="shared" ca="1" si="449"/>
        <v>6.83143894668162+3.02816862107439i</v>
      </c>
      <c r="EG267" s="181" t="str">
        <f t="shared" ca="1" si="450"/>
        <v>-6.40938318092051+3.84163643777379i</v>
      </c>
      <c r="EH267" s="181" t="str">
        <f t="shared" ca="1" si="451"/>
        <v>0.549711728339443-7.45226007970898i</v>
      </c>
      <c r="EI267" s="181" t="str">
        <f t="shared" ca="1" si="452"/>
        <v>5.77632614873234+4.74050835917088i</v>
      </c>
      <c r="EJ267" s="181" t="str">
        <f t="shared" ca="1" si="453"/>
        <v>-7.20182355381829+1.99301299031543i</v>
      </c>
      <c r="EK267" s="181" t="str">
        <f t="shared" ca="1" si="454"/>
        <v>2.51741184213469-7.03569477002648i</v>
      </c>
      <c r="EL267" s="181" t="str">
        <f t="shared" ca="1" si="455"/>
        <v>4.30273083406757+6.10940837147609i</v>
      </c>
      <c r="EM267" s="181" t="str">
        <f t="shared" ca="1" si="456"/>
        <v>-7.47250716158225-3.25890311273941E-12i</v>
      </c>
      <c r="EN267" s="181"/>
      <c r="EO267" s="181"/>
      <c r="EP267" s="181"/>
    </row>
    <row r="268" spans="1:146">
      <c r="A268" s="207">
        <f t="shared" si="323"/>
        <v>3.2812500000000025E-3</v>
      </c>
      <c r="B268" s="206">
        <v>168</v>
      </c>
      <c r="C268" s="205">
        <f t="shared" si="324"/>
        <v>33600</v>
      </c>
      <c r="N268" s="204">
        <f t="shared" ca="1" si="327"/>
        <v>22.471331765620675</v>
      </c>
      <c r="O268" s="181">
        <f t="shared" ca="1" si="328"/>
        <v>7.4713317656206764</v>
      </c>
      <c r="P268" s="181" t="str">
        <f t="shared" ca="1" si="329"/>
        <v>-4.15084952999266+6.2121853265443i</v>
      </c>
      <c r="Q268" s="181" t="str">
        <f t="shared" ca="1" si="330"/>
        <v>-2.85915488440606-6.90261049885835i</v>
      </c>
      <c r="R268" s="181" t="str">
        <f t="shared" ca="1" si="331"/>
        <v>7.32777222072982+1.45758452004435i</v>
      </c>
      <c r="S268" s="181" t="str">
        <f t="shared" ca="1" si="332"/>
        <v>-5.28302935596491+5.28302935596477i</v>
      </c>
      <c r="T268" s="181" t="str">
        <f t="shared" ca="1" si="333"/>
        <v>-1.45758452004414-7.32777222072986i</v>
      </c>
      <c r="U268" s="181" t="str">
        <f t="shared" ca="1" si="334"/>
        <v>6.9026104988583+2.85915488440619i</v>
      </c>
      <c r="V268" s="181" t="str">
        <f t="shared" ca="1" si="335"/>
        <v>-6.21218532654442+4.15084952999248i</v>
      </c>
      <c r="W268" s="181" t="str">
        <f t="shared" ca="1" si="336"/>
        <v>2.08683498878072E-13-7.47133176562068i</v>
      </c>
      <c r="X268" s="181" t="str">
        <f t="shared" ca="1" si="337"/>
        <v>6.21218532654417+4.15084952999285i</v>
      </c>
      <c r="Y268" s="181" t="str">
        <f t="shared" ca="1" si="338"/>
        <v>-6.90261049885846+2.85915488440581i</v>
      </c>
      <c r="Z268" s="181" t="str">
        <f t="shared" ca="1" si="339"/>
        <v>1.45758452004457-7.32777222072977i</v>
      </c>
      <c r="AA268" s="181" t="str">
        <f t="shared" ca="1" si="340"/>
        <v>5.28302935596462+5.28302935596506i</v>
      </c>
      <c r="AB268" s="181" t="str">
        <f t="shared" ca="1" si="341"/>
        <v>-7.32777222072991+1.45758452004391i</v>
      </c>
      <c r="AC268" s="181" t="str">
        <f t="shared" ca="1" si="342"/>
        <v>2.8591548844057-6.9026104988585i</v>
      </c>
      <c r="AD268" s="181" t="str">
        <f t="shared" ca="1" si="343"/>
        <v>4.15084952999229+6.21218532654454i</v>
      </c>
      <c r="AE268" s="181" t="str">
        <f t="shared" ca="1" si="344"/>
        <v>-7.47133176562068+3.25851073996021E-13i</v>
      </c>
      <c r="AF268" s="181" t="str">
        <f t="shared" ca="1" si="345"/>
        <v>4.15084952999241-6.21218532654447i</v>
      </c>
      <c r="AG268" s="181" t="str">
        <f t="shared" ca="1" si="346"/>
        <v>2.85915488440625+6.90261049885827i</v>
      </c>
      <c r="AH268" s="181" t="str">
        <f t="shared" ca="1" si="347"/>
        <v>-7.32777222072989-1.45758452004399i</v>
      </c>
      <c r="AI268" s="181" t="str">
        <f t="shared" ca="1" si="348"/>
        <v>5.28302935596469-5.28302935596499i</v>
      </c>
      <c r="AJ268" s="181" t="str">
        <f t="shared" ca="1" si="349"/>
        <v>1.45758452004443+7.3277722207298i</v>
      </c>
      <c r="AK268" s="181" t="str">
        <f t="shared" ca="1" si="350"/>
        <v>-6.9026104988584-2.85915488440594i</v>
      </c>
      <c r="AL268" s="181" t="str">
        <f t="shared" ca="1" si="351"/>
        <v>6.21218532654422-4.15084952999278i</v>
      </c>
      <c r="AM268" s="181" t="str">
        <f t="shared" ca="1" si="352"/>
        <v>1.17167575117949E-13+7.47133176562068i</v>
      </c>
      <c r="AN268" s="181" t="str">
        <f t="shared" ca="1" si="353"/>
        <v>-6.21218532654394-4.1508495299932i</v>
      </c>
      <c r="AO268" s="181" t="str">
        <f t="shared" ca="1" si="354"/>
        <v>6.9026104988575-2.85915488440812i</v>
      </c>
      <c r="AP268" s="181" t="str">
        <f t="shared" ca="1" si="355"/>
        <v>-1.45758452004649+7.32777222072939i</v>
      </c>
      <c r="AQ268" s="181" t="str">
        <f t="shared" ca="1" si="356"/>
        <v>-5.28302935596538-5.28302935596431i</v>
      </c>
      <c r="AR268" s="181" t="str">
        <f t="shared" ca="1" si="357"/>
        <v>-5.28302935596538-5.28302935596431i</v>
      </c>
      <c r="AS268" s="181" t="str">
        <f t="shared" ca="1" si="358"/>
        <v>-2.85915488440682+6.90261049885804i</v>
      </c>
      <c r="AT268" s="181" t="str">
        <f t="shared" ca="1" si="359"/>
        <v>-4.15084952999446-6.2121853265431i</v>
      </c>
      <c r="AU268" s="181" t="str">
        <f t="shared" ca="1" si="360"/>
        <v>7.47133176562068+2.32117013901661E-12i</v>
      </c>
      <c r="AV268" s="181" t="str">
        <f t="shared" ca="1" si="361"/>
        <v>-4.15084952999205+6.21218532654471i</v>
      </c>
      <c r="AW268" s="181" t="str">
        <f t="shared" ca="1" si="362"/>
        <v>-2.8591548844093-6.90261049885701i</v>
      </c>
      <c r="AX268" s="181" t="str">
        <f t="shared" ca="1" si="363"/>
        <v>7.32777222072966+1.45758452004514i</v>
      </c>
      <c r="AY268" s="181" t="str">
        <f t="shared" ca="1" si="364"/>
        <v>-5.28302935596348+5.2830293559662i</v>
      </c>
      <c r="AZ268" s="181" t="str">
        <f t="shared" ca="1" si="365"/>
        <v>-1.45758452004184-7.32777222073032i</v>
      </c>
      <c r="BA268" s="181" t="str">
        <f t="shared" ca="1" si="366"/>
        <v>6.90261049885857+2.85915488440554i</v>
      </c>
      <c r="BB268" s="181" t="str">
        <f t="shared" ca="1" si="367"/>
        <v>-6.21218532654244+4.15084952999543i</v>
      </c>
      <c r="BC268" s="181" t="str">
        <f t="shared" ca="1" si="368"/>
        <v>1.04341749439036E-12-7.47133176562068i</v>
      </c>
      <c r="BD268" s="181" t="str">
        <f t="shared" ca="1" si="369"/>
        <v>6.21218532654542+4.15084952999099i</v>
      </c>
      <c r="BE268" s="181" t="str">
        <f t="shared" ca="1" si="370"/>
        <v>-6.90261049885937+2.85915488440361i</v>
      </c>
      <c r="BF268" s="181" t="str">
        <f t="shared" ca="1" si="371"/>
        <v>1.45758452004388-7.32777222072992i</v>
      </c>
      <c r="BG268" s="181" t="str">
        <f t="shared" ca="1" si="372"/>
        <v>5.28302935596711+5.28302935596257i</v>
      </c>
      <c r="BH268" s="181" t="str">
        <f t="shared" ca="1" si="373"/>
        <v>-7.32777222073007+1.45758452004309i</v>
      </c>
      <c r="BI268" s="181" t="str">
        <f t="shared" ca="1" si="374"/>
        <v>2.85915488440436-6.90261049885905i</v>
      </c>
      <c r="BJ268" s="181" t="str">
        <f t="shared" ca="1" si="375"/>
        <v>4.15084952999032+6.21218532654587i</v>
      </c>
      <c r="BK268" s="181" t="str">
        <f t="shared" ca="1" si="376"/>
        <v>-7.47133176562068+2.34335150235898E-13i</v>
      </c>
      <c r="BL268" s="181" t="str">
        <f t="shared" ca="1" si="377"/>
        <v>4.15084952998992-6.21218532654613i</v>
      </c>
      <c r="BM268" s="181" t="str">
        <f t="shared" ca="1" si="378"/>
        <v>2.85915488440479+6.90261049885887i</v>
      </c>
      <c r="BN268" s="181" t="str">
        <f t="shared" ca="1" si="379"/>
        <v>-7.32777222073016-1.45758452004263i</v>
      </c>
      <c r="BO268" s="181" t="str">
        <f t="shared" ca="1" si="380"/>
        <v>5.28302935596693-5.28302935596275i</v>
      </c>
      <c r="BP268" s="181" t="str">
        <f t="shared" ca="1" si="381"/>
        <v>1.45758452004434+7.32777222072982i</v>
      </c>
      <c r="BQ268" s="181" t="str">
        <f t="shared" ca="1" si="382"/>
        <v>-6.90261049885955-2.85915488440318i</v>
      </c>
      <c r="BR268" s="181" t="str">
        <f t="shared" ca="1" si="383"/>
        <v>6.21218532654516-4.15084952999138i</v>
      </c>
      <c r="BS268" s="181" t="str">
        <f t="shared" ca="1" si="384"/>
        <v>1.51208779486216E-12+7.47133176562068i</v>
      </c>
      <c r="BT268" s="181" t="str">
        <f t="shared" ca="1" si="385"/>
        <v>-6.21218532654259-4.15084952999522i</v>
      </c>
      <c r="BU268" s="181" t="str">
        <f t="shared" ca="1" si="386"/>
        <v>6.90261049885839-2.85915488440597i</v>
      </c>
      <c r="BV268" s="181" t="str">
        <f t="shared" ca="1" si="387"/>
        <v>-1.45758452004137+7.32777222073041i</v>
      </c>
      <c r="BW268" s="181" t="str">
        <f t="shared" ca="1" si="388"/>
        <v>-5.28302935596366-5.28302935596603i</v>
      </c>
      <c r="BX268" s="181" t="str">
        <f t="shared" ca="1" si="389"/>
        <v>7.32777222072957-1.45758452004559i</v>
      </c>
      <c r="BY268" s="181" t="str">
        <f t="shared" ca="1" si="390"/>
        <v>-2.85915488440906+6.90261049885711i</v>
      </c>
      <c r="BZ268" s="181" t="str">
        <f t="shared" ca="1" si="391"/>
        <v>-4.15084952999244-6.21218532654445i</v>
      </c>
      <c r="CA268" s="181" t="str">
        <f t="shared" ca="1" si="392"/>
        <v>7.47133176562068-2.57749241898779E-12i</v>
      </c>
      <c r="CB268" s="181" t="str">
        <f t="shared" ca="1" si="393"/>
        <v>-4.15084952999416+6.2121853265433i</v>
      </c>
      <c r="CC268" s="181" t="str">
        <f t="shared" ca="1" si="394"/>
        <v>-2.85915488440735-6.90261049885782i</v>
      </c>
      <c r="CD268" s="181" t="str">
        <f t="shared" ca="1" si="395"/>
        <v>7.32777222072917+1.45758452004762i</v>
      </c>
      <c r="CE268" s="181" t="str">
        <f t="shared" ca="1" si="396"/>
        <v>-5.28302935596497+5.28302935596471i</v>
      </c>
      <c r="CF268" s="181" t="str">
        <f t="shared" ca="1" si="397"/>
        <v>-1.45758452004685-7.32777222072933i</v>
      </c>
      <c r="CG268" s="181" t="str">
        <f t="shared" ca="1" si="398"/>
        <v>6.90261049885768+2.85915488440768i</v>
      </c>
      <c r="CH268" s="181" t="str">
        <f t="shared" ca="1" si="399"/>
        <v>-6.21218532654374+4.1508495299935i</v>
      </c>
      <c r="CI268" s="181" t="str">
        <f t="shared" ca="1" si="400"/>
        <v>3.36458763340697E-12-7.47133176562068i</v>
      </c>
      <c r="CJ268" s="181" t="str">
        <f t="shared" ca="1" si="401"/>
        <v>6.21218532654401+4.15084952999309i</v>
      </c>
      <c r="CK268" s="181" t="str">
        <f t="shared" ca="1" si="402"/>
        <v>-6.90261049885733+2.85915488440853i</v>
      </c>
      <c r="CL268" s="181" t="str">
        <f t="shared" ca="1" si="403"/>
        <v>1.45758452004636-7.32777222072942i</v>
      </c>
      <c r="CM268" s="181" t="str">
        <f t="shared" ca="1" si="404"/>
        <v>5.28302935596562+5.28302935596407i</v>
      </c>
      <c r="CN268" s="181" t="str">
        <f t="shared" ca="1" si="405"/>
        <v>-7.32777222073057+1.4575845200406i</v>
      </c>
      <c r="CO268" s="181" t="str">
        <f t="shared" ca="1" si="406"/>
        <v>2.8591548844065-6.90261049885816i</v>
      </c>
      <c r="CP268" s="181" t="str">
        <f t="shared" ca="1" si="407"/>
        <v>4.15084952999456+6.21218532654303i</v>
      </c>
      <c r="CQ268" s="181" t="str">
        <f t="shared" ca="1" si="408"/>
        <v>-7.47133176562068-2.08683498878072E-12i</v>
      </c>
      <c r="CR268" s="181" t="str">
        <f t="shared" ca="1" si="409"/>
        <v>4.15084952999203-6.21218532654472i</v>
      </c>
      <c r="CS268" s="181" t="str">
        <f t="shared" ca="1" si="410"/>
        <v>2.85915488440265+6.90261049885976i</v>
      </c>
      <c r="CT268" s="181" t="str">
        <f t="shared" ca="1" si="411"/>
        <v>-7.32777222072967-1.45758452004512i</v>
      </c>
      <c r="CU268" s="181" t="str">
        <f t="shared" ca="1" si="412"/>
        <v>5.28302935596316-5.28302935596652i</v>
      </c>
      <c r="CV268" s="181" t="str">
        <f t="shared" ca="1" si="413"/>
        <v>1.45758452004186+7.32777222073032i</v>
      </c>
      <c r="CW268" s="181" t="str">
        <f t="shared" ca="1" si="414"/>
        <v>-6.90261049885866-2.85915488440532i</v>
      </c>
      <c r="CX268" s="181" t="str">
        <f t="shared" ca="1" si="415"/>
        <v>6.21218532654656-4.15084952998927i</v>
      </c>
      <c r="CY268" s="181" t="str">
        <f t="shared" ca="1" si="416"/>
        <v>-8.09082344154459E-13+7.47133176562068i</v>
      </c>
      <c r="CZ268" s="181" t="str">
        <f t="shared" ca="1" si="417"/>
        <v>-6.21218532654543-4.15084952999097i</v>
      </c>
      <c r="DA268" s="181" t="str">
        <f t="shared" ca="1" si="418"/>
        <v>6.90261049885928-2.85915488440383i</v>
      </c>
      <c r="DB268" s="181" t="str">
        <f t="shared" ca="1" si="419"/>
        <v>-1.45758452004386+7.32777222072992i</v>
      </c>
      <c r="DC268" s="181" t="str">
        <f t="shared" ca="1" si="420"/>
        <v>-5.28302935596742-5.28302935596226i</v>
      </c>
      <c r="DD268" s="181" t="str">
        <f t="shared" ca="1" si="421"/>
        <v>7.32777222073007-1.45758452004311i</v>
      </c>
      <c r="DE268" s="181" t="str">
        <f t="shared" ca="1" si="422"/>
        <v>-2.85915488440414+6.90261049885914i</v>
      </c>
      <c r="DF268" s="181" t="str">
        <f t="shared" ca="1" si="423"/>
        <v>-4.15084952999033-6.21218532654585i</v>
      </c>
      <c r="DG268" s="181" t="str">
        <f t="shared" ca="1" si="424"/>
        <v>7.47133176562068-4.68670300471796E-13i</v>
      </c>
      <c r="DH268" s="181" t="str">
        <f t="shared" ca="1" si="425"/>
        <v>-4.15084952998991+6.21218532654614i</v>
      </c>
      <c r="DI268" s="181" t="str">
        <f t="shared" ca="1" si="426"/>
        <v>-2.85915488440501-6.90261049885878i</v>
      </c>
      <c r="DJ268" s="181" t="str">
        <f t="shared" ca="1" si="427"/>
        <v>7.32777222073017+1.45758452004261i</v>
      </c>
      <c r="DK268" s="181" t="str">
        <f t="shared" ca="1" si="428"/>
        <v>-5.28302935596676+5.28302935596292i</v>
      </c>
      <c r="DL268" s="181" t="str">
        <f t="shared" ca="1" si="429"/>
        <v>-1.45758452004436-7.32777222072982i</v>
      </c>
      <c r="DM268" s="181" t="str">
        <f t="shared" ca="1" si="430"/>
        <v>6.90261049885964+2.85915488440296i</v>
      </c>
      <c r="DN268" s="181" t="str">
        <f t="shared" ca="1" si="431"/>
        <v>-6.21218532654514+4.15084952999139i</v>
      </c>
      <c r="DO268" s="181" t="str">
        <f t="shared" ca="1" si="432"/>
        <v>-1.74642294509805E-12-7.47133176562068i</v>
      </c>
      <c r="DP268" s="181" t="str">
        <f t="shared" ca="1" si="433"/>
        <v>6.21218532654284+4.15084952999485i</v>
      </c>
      <c r="DQ268" s="181" t="str">
        <f t="shared" ca="1" si="434"/>
        <v>-6.9026104988583+2.85915488440619i</v>
      </c>
      <c r="DR268" s="181" t="str">
        <f t="shared" ca="1" si="435"/>
        <v>1.45758452004136-7.32777222073042i</v>
      </c>
      <c r="DS268" s="181" t="str">
        <f t="shared" ca="1" si="436"/>
        <v>5.28302935596383+5.28302935596586i</v>
      </c>
      <c r="DT268" s="181" t="str">
        <f t="shared" ca="1" si="437"/>
        <v>-7.32777222072957+1.45758452004562i</v>
      </c>
      <c r="DU268" s="181" t="str">
        <f t="shared" ca="1" si="438"/>
        <v>2.85915488440884-6.9026104988572i</v>
      </c>
      <c r="DV268" s="181" t="str">
        <f t="shared" ca="1" si="439"/>
        <v>4.15084952999245+6.21218532654443i</v>
      </c>
      <c r="DW268" s="181" t="str">
        <f t="shared" ca="1" si="440"/>
        <v>-7.47133176562068+3.02417558972431E-12i</v>
      </c>
      <c r="DX268" s="181" t="str">
        <f t="shared" ca="1" si="441"/>
        <v>4.15084952999378-6.21218532654355i</v>
      </c>
      <c r="DY268" s="181" t="str">
        <f t="shared" ca="1" si="442"/>
        <v>2.85915488440737+6.90261049885781i</v>
      </c>
      <c r="DZ268" s="181" t="str">
        <f t="shared" ca="1" si="443"/>
        <v>-7.32777222072926-1.45758452004719i</v>
      </c>
      <c r="EA268" s="181" t="str">
        <f t="shared" ca="1" si="444"/>
        <v>5.28302935596496-5.28302935596473i</v>
      </c>
      <c r="EB268" s="181" t="str">
        <f t="shared" ca="1" si="445"/>
        <v>1.45758452004687+7.32777222072932i</v>
      </c>
      <c r="EC268" s="181" t="str">
        <f t="shared" ca="1" si="446"/>
        <v>-6.90261049885769-2.85915488440766i</v>
      </c>
      <c r="ED268" s="181" t="str">
        <f t="shared" ca="1" si="447"/>
        <v>6.21218532654372-4.15084952999352i</v>
      </c>
      <c r="EE268" s="181" t="str">
        <f t="shared" ca="1" si="448"/>
        <v>-3.34260050367169E-12+7.47133176562068i</v>
      </c>
      <c r="EF268" s="181" t="str">
        <f t="shared" ca="1" si="449"/>
        <v>-6.21218532654425-4.15084952999272i</v>
      </c>
      <c r="EG268" s="181" t="str">
        <f t="shared" ca="1" si="450"/>
        <v>6.90261049885732-2.85915488440855i</v>
      </c>
      <c r="EH268" s="181" t="str">
        <f t="shared" ca="1" si="451"/>
        <v>-1.45758452004593+7.32777222072951i</v>
      </c>
      <c r="EI268" s="181" t="str">
        <f t="shared" ca="1" si="452"/>
        <v>-5.28302935596563-5.28302935596405i</v>
      </c>
      <c r="EJ268" s="181" t="str">
        <f t="shared" ca="1" si="453"/>
        <v>7.32777222073056-1.45758452004063i</v>
      </c>
      <c r="EK268" s="181" t="str">
        <f t="shared" ca="1" si="454"/>
        <v>-2.85915488440648+6.90261049885818i</v>
      </c>
      <c r="EL268" s="181" t="str">
        <f t="shared" ca="1" si="455"/>
        <v>-4.15084952999494-6.21218532654278i</v>
      </c>
      <c r="EM268" s="181" t="str">
        <f t="shared" ca="1" si="456"/>
        <v>7.47133176562068+1.6401518180442E-12i</v>
      </c>
      <c r="EN268" s="181"/>
      <c r="EO268" s="181"/>
      <c r="EP268" s="181"/>
    </row>
    <row r="269" spans="1:146">
      <c r="A269" s="207">
        <f t="shared" si="323"/>
        <v>3.3007812500000025E-3</v>
      </c>
      <c r="B269" s="206">
        <v>169</v>
      </c>
      <c r="C269" s="205">
        <f t="shared" si="324"/>
        <v>33800</v>
      </c>
      <c r="N269" s="204">
        <f t="shared" ca="1" si="327"/>
        <v>22.470046546881274</v>
      </c>
      <c r="O269" s="181">
        <f t="shared" ca="1" si="328"/>
        <v>7.4700465468812753</v>
      </c>
      <c r="P269" s="181" t="str">
        <f t="shared" ca="1" si="329"/>
        <v>-3.99645712302733+6.31109545771389i</v>
      </c>
      <c r="Q269" s="181" t="str">
        <f t="shared" ca="1" si="330"/>
        <v>-3.19385644928039-6.75284209751442i</v>
      </c>
      <c r="R269" s="181" t="str">
        <f t="shared" ca="1" si="331"/>
        <v>7.41386832027941+0.914413441573473i</v>
      </c>
      <c r="S269" s="181" t="str">
        <f t="shared" ca="1" si="332"/>
        <v>-4.73894736173129+5.77442406784546i</v>
      </c>
      <c r="T269" s="181" t="str">
        <f t="shared" ca="1" si="333"/>
        <v>-2.34321720168667-7.0930197066054i</v>
      </c>
      <c r="U269" s="181" t="str">
        <f t="shared" ca="1" si="334"/>
        <v>7.24617861329274+1.81507325384729i</v>
      </c>
      <c r="V269" s="181" t="str">
        <f t="shared" ca="1" si="335"/>
        <v>-5.41015942109053+5.15089996514767i</v>
      </c>
      <c r="W269" s="181" t="str">
        <f t="shared" ca="1" si="336"/>
        <v>-1.45733378630659-7.32651169710812i</v>
      </c>
      <c r="X269" s="181" t="str">
        <f t="shared" ca="1" si="337"/>
        <v>6.96949963520064+2.68843267490764i</v>
      </c>
      <c r="Y269" s="181" t="str">
        <f t="shared" ca="1" si="338"/>
        <v>-5.99999764696619+4.44990153250305i</v>
      </c>
      <c r="Z269" s="181" t="str">
        <f t="shared" ca="1" si="339"/>
        <v>-0.549530714290423-7.44980613215031i</v>
      </c>
      <c r="AA269" s="181" t="str">
        <f t="shared" ca="1" si="340"/>
        <v>6.58799289536664+3.52135556613807i</v>
      </c>
      <c r="AB269" s="181" t="str">
        <f t="shared" ca="1" si="341"/>
        <v>-6.4995903234178+3.68197243883039i</v>
      </c>
      <c r="AC269" s="181" t="str">
        <f t="shared" ca="1" si="342"/>
        <v>0.366537811173278-7.46104854866615i</v>
      </c>
      <c r="AD269" s="181" t="str">
        <f t="shared" ca="1" si="343"/>
        <v>6.10739661026552+4.30131399196689i</v>
      </c>
      <c r="AE269" s="181" t="str">
        <f t="shared" ca="1" si="344"/>
        <v>-6.90142311157018+2.85866305248761i</v>
      </c>
      <c r="AF269" s="181" t="str">
        <f t="shared" ca="1" si="345"/>
        <v>1.27709326678191-7.36006985024688i</v>
      </c>
      <c r="AG269" s="181" t="str">
        <f t="shared" ca="1" si="346"/>
        <v>5.53493939536549+5.0165766516823i</v>
      </c>
      <c r="AH269" s="181" t="str">
        <f t="shared" ca="1" si="347"/>
        <v>-7.19945207226205+1.99235671298455i</v>
      </c>
      <c r="AI269" s="181" t="str">
        <f t="shared" ca="1" si="348"/>
        <v>2.16844005093707-7.14838885050785i</v>
      </c>
      <c r="AJ269" s="181" t="str">
        <f t="shared" ca="1" si="349"/>
        <v>4.87923154002376+5.65638532911348i</v>
      </c>
      <c r="AK269" s="181" t="str">
        <f t="shared" ca="1" si="350"/>
        <v>-7.38919457251851+1.09608347402733i</v>
      </c>
      <c r="AL269" s="181" t="str">
        <f t="shared" ca="1" si="351"/>
        <v>3.02717147833663-6.82918942871832i</v>
      </c>
      <c r="AM269" s="181" t="str">
        <f t="shared" ca="1" si="352"/>
        <v>4.15013550071823+6.21111670621726i</v>
      </c>
      <c r="AN269" s="181" t="str">
        <f t="shared" ca="1" si="353"/>
        <v>-7.46779670852294+0.183324119381168i</v>
      </c>
      <c r="AO269" s="181" t="str">
        <f t="shared" ca="1" si="354"/>
        <v>3.84037142900351-6.40727264129336i</v>
      </c>
      <c r="AP269" s="181" t="str">
        <f t="shared" ca="1" si="355"/>
        <v>3.35861756052581+6.67242710673564i</v>
      </c>
      <c r="AQ269" s="181" t="str">
        <f t="shared" ca="1" si="356"/>
        <v>-7.43407623098687-0.73219260065156i</v>
      </c>
      <c r="AR269" s="181" t="str">
        <f t="shared" ca="1" si="357"/>
        <v>-7.43407623098687-0.73219260065156i</v>
      </c>
      <c r="AS269" s="181" t="str">
        <f t="shared" ca="1" si="358"/>
        <v>2.51658288601035+7.03337799285754i</v>
      </c>
      <c r="AT269" s="181" t="str">
        <f t="shared" ca="1" si="359"/>
        <v>-7.28854032727902-1.6366964624512i</v>
      </c>
      <c r="AU269" s="181" t="str">
        <f t="shared" ca="1" si="360"/>
        <v>5.2821205690777-5.2821205690801i</v>
      </c>
      <c r="AV269" s="181" t="str">
        <f t="shared" ca="1" si="361"/>
        <v>1.6366964624545+7.28854032727828i</v>
      </c>
      <c r="AW269" s="181" t="str">
        <f t="shared" ca="1" si="362"/>
        <v>-7.03337799285617-2.51658288601416i</v>
      </c>
      <c r="AX269" s="181" t="str">
        <f t="shared" ca="1" si="363"/>
        <v>5.88898450943877-4.5958086187485i</v>
      </c>
      <c r="AY269" s="181" t="str">
        <f t="shared" ca="1" si="364"/>
        <v>0.732192600655141+7.43407623098652i</v>
      </c>
      <c r="AZ269" s="181" t="str">
        <f t="shared" ca="1" si="365"/>
        <v>-6.67242710673726-3.35861756052259i</v>
      </c>
      <c r="BA269" s="181" t="str">
        <f t="shared" ca="1" si="366"/>
        <v>6.40727264129533-3.84037142900022i</v>
      </c>
      <c r="BB269" s="181" t="str">
        <f t="shared" ca="1" si="367"/>
        <v>-0.183324119385105+7.46779670852284i</v>
      </c>
      <c r="BC269" s="181" t="str">
        <f t="shared" ca="1" si="368"/>
        <v>-6.21111670621754-4.1501355007178i</v>
      </c>
      <c r="BD269" s="181" t="str">
        <f t="shared" ca="1" si="369"/>
        <v>6.82918942871751-3.02717147833846i</v>
      </c>
      <c r="BE269" s="181" t="str">
        <f t="shared" ca="1" si="370"/>
        <v>-1.09608347402387+7.38919457251903i</v>
      </c>
      <c r="BF269" s="181" t="str">
        <f t="shared" ca="1" si="371"/>
        <v>-5.65638532911236-4.87923154002506i</v>
      </c>
      <c r="BG269" s="181" t="str">
        <f t="shared" ca="1" si="372"/>
        <v>7.14838885050792-2.16844005093685i</v>
      </c>
      <c r="BH269" s="181" t="str">
        <f t="shared" ca="1" si="373"/>
        <v>-1.99235671298333+7.19945207226238i</v>
      </c>
      <c r="BI269" s="181" t="str">
        <f t="shared" ca="1" si="374"/>
        <v>-5.01657665168434-5.53493939536364i</v>
      </c>
      <c r="BJ269" s="181" t="str">
        <f t="shared" ca="1" si="375"/>
        <v>7.36006985024732-1.27709326677939i</v>
      </c>
      <c r="BK269" s="181" t="str">
        <f t="shared" ca="1" si="376"/>
        <v>-2.8586630524886+6.90142311156977i</v>
      </c>
      <c r="BL269" s="181" t="str">
        <f t="shared" ca="1" si="377"/>
        <v>-4.30131399196723-6.10739661026528i</v>
      </c>
      <c r="BM269" s="181" t="str">
        <f t="shared" ca="1" si="378"/>
        <v>7.46104854866604-0.366537811175388i</v>
      </c>
      <c r="BN269" s="181" t="str">
        <f t="shared" ca="1" si="379"/>
        <v>-3.68197243883308+6.49959032341627i</v>
      </c>
      <c r="BO269" s="181" t="str">
        <f t="shared" ca="1" si="380"/>
        <v>-3.52135556613662-6.58799289536741i</v>
      </c>
      <c r="BP269" s="181" t="str">
        <f t="shared" ca="1" si="381"/>
        <v>7.4498061321503+0.549530714290592i</v>
      </c>
      <c r="BQ269" s="181" t="str">
        <f t="shared" ca="1" si="382"/>
        <v>-4.449901532502+5.99999764696697i</v>
      </c>
      <c r="BR269" s="181" t="str">
        <f t="shared" ca="1" si="383"/>
        <v>-2.68843267491095-6.96949963519936i</v>
      </c>
      <c r="BS269" s="181" t="str">
        <f t="shared" ca="1" si="384"/>
        <v>7.32651169710765+1.45733378630899i</v>
      </c>
      <c r="BT269" s="181" t="str">
        <f t="shared" ca="1" si="385"/>
        <v>-5.15089996514837+5.41015942108986i</v>
      </c>
      <c r="BU269" s="181" t="str">
        <f t="shared" ca="1" si="386"/>
        <v>-1.81507325384777-7.24617861329262i</v>
      </c>
      <c r="BV269" s="181" t="str">
        <f t="shared" ca="1" si="387"/>
        <v>7.09301970660625+2.34321720168408i</v>
      </c>
      <c r="BW269" s="181" t="str">
        <f t="shared" ca="1" si="388"/>
        <v>-5.77442406784752+4.73894736172878i</v>
      </c>
      <c r="BX269" s="181" t="str">
        <f t="shared" ca="1" si="389"/>
        <v>-0.91441344157171-7.41386832027962i</v>
      </c>
      <c r="BY269" s="181" t="str">
        <f t="shared" ca="1" si="390"/>
        <v>6.75284209751445+3.19385644928033i</v>
      </c>
      <c r="BZ269" s="181" t="str">
        <f t="shared" ca="1" si="391"/>
        <v>-6.31109545771299+3.99645712302877i</v>
      </c>
      <c r="CA269" s="181" t="str">
        <f t="shared" ca="1" si="392"/>
        <v>-3.38602919495193E-12-7.47004654688128i</v>
      </c>
      <c r="CB269" s="181" t="str">
        <f t="shared" ca="1" si="393"/>
        <v>6.31109545771275+3.99645712302914i</v>
      </c>
      <c r="CC269" s="181" t="str">
        <f t="shared" ca="1" si="394"/>
        <v>-6.75284209751464+3.19385644927992i</v>
      </c>
      <c r="CD269" s="181" t="str">
        <f t="shared" ca="1" si="395"/>
        <v>0.914413441572158-7.41386832027957i</v>
      </c>
      <c r="CE269" s="181" t="str">
        <f t="shared" ca="1" si="396"/>
        <v>5.77442406784724+4.73894736172913i</v>
      </c>
      <c r="CF269" s="181" t="str">
        <f t="shared" ca="1" si="397"/>
        <v>-7.09301970660646+2.34321720168346i</v>
      </c>
      <c r="CG269" s="181" t="str">
        <f t="shared" ca="1" si="398"/>
        <v>1.81507325384841-7.24617861329246i</v>
      </c>
      <c r="CH269" s="181" t="str">
        <f t="shared" ca="1" si="399"/>
        <v>5.1508999651482+5.41015942109002i</v>
      </c>
      <c r="CI269" s="181" t="str">
        <f t="shared" ca="1" si="400"/>
        <v>-7.32651169710769+1.45733378630876i</v>
      </c>
      <c r="CJ269" s="181" t="str">
        <f t="shared" ca="1" si="401"/>
        <v>2.68843267491136-6.9694996351992i</v>
      </c>
      <c r="CK269" s="181" t="str">
        <f t="shared" ca="1" si="402"/>
        <v>4.44990153250164+5.99999764696724i</v>
      </c>
      <c r="CL269" s="181" t="str">
        <f t="shared" ca="1" si="403"/>
        <v>-7.44980613215033+0.549530714290147i</v>
      </c>
      <c r="CM269" s="181" t="str">
        <f t="shared" ca="1" si="404"/>
        <v>3.52135556613701-6.5879928953672i</v>
      </c>
      <c r="CN269" s="181" t="str">
        <f t="shared" ca="1" si="405"/>
        <v>3.68197243883269+6.4995903234165i</v>
      </c>
      <c r="CO269" s="181" t="str">
        <f t="shared" ca="1" si="406"/>
        <v>-7.46104854866603-0.366537811175622i</v>
      </c>
      <c r="CP269" s="181" t="str">
        <f t="shared" ca="1" si="407"/>
        <v>4.30131399196759-6.10739661026502i</v>
      </c>
      <c r="CQ269" s="181" t="str">
        <f t="shared" ca="1" si="408"/>
        <v>2.85866305248819+6.90142311156994i</v>
      </c>
      <c r="CR269" s="181" t="str">
        <f t="shared" ca="1" si="409"/>
        <v>-7.36006985024724-1.27709326677983i</v>
      </c>
      <c r="CS269" s="181" t="str">
        <f t="shared" ca="1" si="410"/>
        <v>5.01657665168482-5.5349393953632i</v>
      </c>
      <c r="CT269" s="181" t="str">
        <f t="shared" ca="1" si="411"/>
        <v>1.9923567129827+7.19945207226256i</v>
      </c>
      <c r="CU269" s="181" t="str">
        <f t="shared" ca="1" si="412"/>
        <v>-7.14838885050772-2.16844005093749i</v>
      </c>
      <c r="CV269" s="181" t="str">
        <f t="shared" ca="1" si="413"/>
        <v>5.65638532911252-4.87923154002488i</v>
      </c>
      <c r="CW269" s="181" t="str">
        <f t="shared" ca="1" si="414"/>
        <v>1.09608347403099+7.38919457251797i</v>
      </c>
      <c r="CX269" s="181" t="str">
        <f t="shared" ca="1" si="415"/>
        <v>-6.82918942871733-3.02717147833887i</v>
      </c>
      <c r="CY269" s="181" t="str">
        <f t="shared" ca="1" si="416"/>
        <v>6.21111670621779-4.15013550071743i</v>
      </c>
      <c r="CZ269" s="181" t="str">
        <f t="shared" ca="1" si="417"/>
        <v>0.183324119384659+7.46779670852285i</v>
      </c>
      <c r="DA269" s="181" t="str">
        <f t="shared" ca="1" si="418"/>
        <v>-6.4072726412951-3.8403714290006i</v>
      </c>
      <c r="DB269" s="181" t="str">
        <f t="shared" ca="1" si="419"/>
        <v>6.67242710673736-3.35861756052238i</v>
      </c>
      <c r="DC269" s="181" t="str">
        <f t="shared" ca="1" si="420"/>
        <v>-0.732192600655374+7.4340762309865i</v>
      </c>
      <c r="DD269" s="181" t="str">
        <f t="shared" ca="1" si="421"/>
        <v>-5.8889845094385-4.59580861874886i</v>
      </c>
      <c r="DE269" s="181" t="str">
        <f t="shared" ca="1" si="422"/>
        <v>7.03337799285632-2.51658288601374i</v>
      </c>
      <c r="DF269" s="181" t="str">
        <f t="shared" ca="1" si="423"/>
        <v>-1.63669646245515+7.28854032727814i</v>
      </c>
      <c r="DG269" s="181" t="str">
        <f t="shared" ca="1" si="424"/>
        <v>-5.28212056907724-5.28212056908056i</v>
      </c>
      <c r="DH269" s="181" t="str">
        <f t="shared" ca="1" si="425"/>
        <v>7.28854032727917-1.63669646245056i</v>
      </c>
      <c r="DI269" s="181" t="str">
        <f t="shared" ca="1" si="426"/>
        <v>-2.51658288601097+7.03337799285731i</v>
      </c>
      <c r="DJ269" s="181" t="str">
        <f t="shared" ca="1" si="427"/>
        <v>-4.59580861875151-5.88898450943644i</v>
      </c>
      <c r="DK269" s="181" t="str">
        <f t="shared" ca="1" si="428"/>
        <v>7.43407623098692-0.732192600651115i</v>
      </c>
      <c r="DL269" s="181" t="str">
        <f t="shared" ca="1" si="429"/>
        <v>-3.3586175605262+6.67242710673544i</v>
      </c>
      <c r="DM269" s="181" t="str">
        <f t="shared" ca="1" si="430"/>
        <v>-3.84037142900312-6.40727264129359i</v>
      </c>
      <c r="DN269" s="181" t="str">
        <f t="shared" ca="1" si="431"/>
        <v>7.46779670852292+0.18332411938172i</v>
      </c>
      <c r="DO269" s="181" t="str">
        <f t="shared" ca="1" si="432"/>
        <v>-4.15013550071499+6.21111670621942i</v>
      </c>
      <c r="DP269" s="181" t="str">
        <f t="shared" ca="1" si="433"/>
        <v>-3.02717147833496-6.82918942871907i</v>
      </c>
      <c r="DQ269" s="181" t="str">
        <f t="shared" ca="1" si="434"/>
        <v>7.38919457251846+1.09608347402766i</v>
      </c>
      <c r="DR269" s="181" t="str">
        <f t="shared" ca="1" si="435"/>
        <v>-4.87923154002233+5.65638532911472i</v>
      </c>
      <c r="DS269" s="181" t="str">
        <f t="shared" ca="1" si="436"/>
        <v>-2.16844005094029-7.14838885050687i</v>
      </c>
      <c r="DT269" s="181" t="str">
        <f t="shared" ca="1" si="437"/>
        <v>7.1994520722613+1.99235671298723i</v>
      </c>
      <c r="DU269" s="181" t="str">
        <f t="shared" ca="1" si="438"/>
        <v>-5.53493939536636+5.01657665168134i</v>
      </c>
      <c r="DV269" s="181" t="str">
        <f t="shared" ca="1" si="439"/>
        <v>-1.27709326678273-7.36006985024674i</v>
      </c>
      <c r="DW269" s="181" t="str">
        <f t="shared" ca="1" si="440"/>
        <v>6.90142311157123+2.85866305248508i</v>
      </c>
      <c r="DX269" s="181" t="str">
        <f t="shared" ca="1" si="441"/>
        <v>-6.10739661026748+4.30131399196409i</v>
      </c>
      <c r="DY269" s="181" t="str">
        <f t="shared" ca="1" si="442"/>
        <v>-0.366537811171348-7.46104854866624i</v>
      </c>
      <c r="DZ269" s="181" t="str">
        <f t="shared" ca="1" si="443"/>
        <v>6.49959032341795+3.68197243883014i</v>
      </c>
      <c r="EA269" s="181" t="str">
        <f t="shared" ca="1" si="444"/>
        <v>-6.58799289536582+3.5213555661396i</v>
      </c>
      <c r="EB269" s="181" t="str">
        <f t="shared" ca="1" si="445"/>
        <v>0.549530714287216-7.44980613215054i</v>
      </c>
      <c r="EC269" s="181" t="str">
        <f t="shared" ca="1" si="446"/>
        <v>5.9999976469647+4.44990153250508i</v>
      </c>
      <c r="ED269" s="181" t="str">
        <f t="shared" ca="1" si="447"/>
        <v>-6.96949963520074+2.68843267490737i</v>
      </c>
      <c r="EE269" s="181" t="str">
        <f t="shared" ca="1" si="448"/>
        <v>1.45733378630546-7.32651169710835i</v>
      </c>
      <c r="EF269" s="181" t="str">
        <f t="shared" ca="1" si="449"/>
        <v>5.41015942109235+5.15089996514576i</v>
      </c>
      <c r="EG269" s="181" t="str">
        <f t="shared" ca="1" si="450"/>
        <v>-7.2461786132936+1.81507325384385i</v>
      </c>
      <c r="EH269" s="181" t="str">
        <f t="shared" ca="1" si="451"/>
        <v>2.34321720168792-7.09301970660498i</v>
      </c>
      <c r="EI269" s="181" t="str">
        <f t="shared" ca="1" si="452"/>
        <v>4.7389473617314+5.77442406784537i</v>
      </c>
      <c r="EJ269" s="181" t="str">
        <f t="shared" ca="1" si="453"/>
        <v>-7.41386832027916+0.914413441575498i</v>
      </c>
      <c r="EK269" s="181" t="str">
        <f t="shared" ca="1" si="454"/>
        <v>3.19385644927727-6.75284209751589i</v>
      </c>
      <c r="EL269" s="181" t="str">
        <f t="shared" ca="1" si="455"/>
        <v>3.99645712302552+6.31109545771504i</v>
      </c>
      <c r="EM269" s="181" t="str">
        <f t="shared" ca="1" si="456"/>
        <v>-7.47004654688128-2.19093664818184E-14i</v>
      </c>
      <c r="EN269" s="181"/>
      <c r="EO269" s="181"/>
      <c r="EP269" s="181"/>
    </row>
    <row r="270" spans="1:146">
      <c r="A270" s="207">
        <f t="shared" si="323"/>
        <v>3.3203125000000025E-3</v>
      </c>
      <c r="B270" s="206">
        <v>170</v>
      </c>
      <c r="C270" s="205">
        <f t="shared" si="324"/>
        <v>34000</v>
      </c>
      <c r="N270" s="204">
        <f t="shared" ca="1" si="327"/>
        <v>22.468636687805748</v>
      </c>
      <c r="O270" s="181">
        <f t="shared" ca="1" si="328"/>
        <v>7.4686366878057484</v>
      </c>
      <c r="P270" s="181" t="str">
        <f t="shared" ca="1" si="329"/>
        <v>-3.83964661658314+6.40606336482865i</v>
      </c>
      <c r="Q270" s="181" t="str">
        <f t="shared" ca="1" si="330"/>
        <v>-3.52069096317057-6.58674951066815i</v>
      </c>
      <c r="R270" s="181" t="str">
        <f t="shared" ca="1" si="331"/>
        <v>7.45964038782762+0.3664686326673i</v>
      </c>
      <c r="S270" s="181" t="str">
        <f t="shared" ca="1" si="332"/>
        <v>-4.14935222498284+6.20994445123851i</v>
      </c>
      <c r="T270" s="181" t="str">
        <f t="shared" ca="1" si="333"/>
        <v>-3.19325365685148-6.7515676000054i</v>
      </c>
      <c r="U270" s="181" t="str">
        <f t="shared" ca="1" si="334"/>
        <v>7.43267316076793+0.732054410298902i</v>
      </c>
      <c r="V270" s="181" t="str">
        <f t="shared" ca="1" si="335"/>
        <v>-4.44906168043261+5.99886523753819i</v>
      </c>
      <c r="W270" s="181" t="str">
        <f t="shared" ca="1" si="336"/>
        <v>-2.85812352277768-6.90012057162648i</v>
      </c>
      <c r="X270" s="181" t="str">
        <f t="shared" ca="1" si="337"/>
        <v>7.38779997303862+1.09587660473642i</v>
      </c>
      <c r="Y270" s="181" t="str">
        <f t="shared" ca="1" si="338"/>
        <v>-4.73805295660242+5.7733342320421i</v>
      </c>
      <c r="Z270" s="181" t="str">
        <f t="shared" ca="1" si="339"/>
        <v>-2.51610791879474-7.03205054841164i</v>
      </c>
      <c r="AA270" s="181" t="str">
        <f t="shared" ca="1" si="340"/>
        <v>7.32512892807937+1.45705873644571i</v>
      </c>
      <c r="AB270" s="181" t="str">
        <f t="shared" ca="1" si="341"/>
        <v>-5.01562984819479+5.53389475869713i</v>
      </c>
      <c r="AC270" s="181" t="str">
        <f t="shared" ca="1" si="342"/>
        <v>-2.16803079045039-7.14703969949076i</v>
      </c>
      <c r="AD270" s="181" t="str">
        <f t="shared" ca="1" si="343"/>
        <v>7.24481100592703+1.8147306860349i</v>
      </c>
      <c r="AE270" s="181" t="str">
        <f t="shared" ca="1" si="344"/>
        <v>-5.28112364816609+5.28112364816607i</v>
      </c>
      <c r="AF270" s="181" t="str">
        <f t="shared" ca="1" si="345"/>
        <v>-1.81473068603482-7.24481100592704i</v>
      </c>
      <c r="AG270" s="181" t="str">
        <f t="shared" ca="1" si="346"/>
        <v>7.14703969949074+2.16803079045047i</v>
      </c>
      <c r="AH270" s="181" t="str">
        <f t="shared" ca="1" si="347"/>
        <v>-5.53389475869718+5.01562984819473i</v>
      </c>
      <c r="AI270" s="181" t="str">
        <f t="shared" ca="1" si="348"/>
        <v>-1.45705873644563-7.32512892807939i</v>
      </c>
      <c r="AJ270" s="181" t="str">
        <f t="shared" ca="1" si="349"/>
        <v>7.03205054841161+2.51610791879481i</v>
      </c>
      <c r="AK270" s="181" t="str">
        <f t="shared" ca="1" si="350"/>
        <v>-5.77333423204215+4.73805295660235i</v>
      </c>
      <c r="AL270" s="181" t="str">
        <f t="shared" ca="1" si="351"/>
        <v>-1.09587660473635-7.38779997303863i</v>
      </c>
      <c r="AM270" s="181" t="str">
        <f t="shared" ca="1" si="352"/>
        <v>6.90012057162758+2.858123522775i</v>
      </c>
      <c r="AN270" s="181" t="str">
        <f t="shared" ca="1" si="353"/>
        <v>-5.99886523753649+4.44906168043491i</v>
      </c>
      <c r="AO270" s="181" t="str">
        <f t="shared" ca="1" si="354"/>
        <v>-0.732054410302494-7.43267316076758i</v>
      </c>
      <c r="AP270" s="181" t="str">
        <f t="shared" ca="1" si="355"/>
        <v>6.75156760000376+3.19325365685493i</v>
      </c>
      <c r="AQ270" s="181" t="str">
        <f t="shared" ca="1" si="356"/>
        <v>-6.20994445124022+4.14935222498028i</v>
      </c>
      <c r="AR270" s="181" t="str">
        <f t="shared" ca="1" si="357"/>
        <v>-6.20994445124022+4.14935222498028i</v>
      </c>
      <c r="AS270" s="181" t="str">
        <f t="shared" ca="1" si="358"/>
        <v>6.58674951066701+3.52069096317271i</v>
      </c>
      <c r="AT270" s="181" t="str">
        <f t="shared" ca="1" si="359"/>
        <v>-6.40606336482971+3.83964661658137i</v>
      </c>
      <c r="AU270" s="181" t="str">
        <f t="shared" ca="1" si="360"/>
        <v>1.5115053671714E-12-7.46863668780575i</v>
      </c>
      <c r="AV270" s="181" t="str">
        <f t="shared" ca="1" si="361"/>
        <v>6.40606336482804+3.83964661658414i</v>
      </c>
      <c r="AW270" s="181" t="str">
        <f t="shared" ca="1" si="362"/>
        <v>-6.58674951066848+3.52069096316995i</v>
      </c>
      <c r="AX270" s="181" t="str">
        <f t="shared" ca="1" si="363"/>
        <v>0.366468632667444-7.45964038782761i</v>
      </c>
      <c r="AY270" s="181" t="str">
        <f t="shared" ca="1" si="364"/>
        <v>6.20994445123848+4.14935222498288i</v>
      </c>
      <c r="AZ270" s="181" t="str">
        <f t="shared" ca="1" si="365"/>
        <v>-6.75156760000514+3.19325365685201i</v>
      </c>
      <c r="BA270" s="181" t="str">
        <f t="shared" ca="1" si="366"/>
        <v>0.732054410298214-7.432673160768i</v>
      </c>
      <c r="BB270" s="181" t="str">
        <f t="shared" ca="1" si="367"/>
        <v>5.99886523753898+4.44906168043154i</v>
      </c>
      <c r="BC270" s="181" t="str">
        <f t="shared" ca="1" si="368"/>
        <v>-6.90012057162594+2.85812352277898i</v>
      </c>
      <c r="BD270" s="181" t="str">
        <f t="shared" ca="1" si="369"/>
        <v>1.09587660473441-7.38779997303892i</v>
      </c>
      <c r="BE270" s="181" t="str">
        <f t="shared" ca="1" si="370"/>
        <v>5.77333423204394+4.73805295660017i</v>
      </c>
      <c r="BF270" s="181" t="str">
        <f t="shared" ca="1" si="371"/>
        <v>-7.0320505484107+2.51610791879736i</v>
      </c>
      <c r="BG270" s="181" t="str">
        <f t="shared" ca="1" si="372"/>
        <v>1.45705873644215-7.32512892808008i</v>
      </c>
      <c r="BH270" s="181" t="str">
        <f t="shared" ca="1" si="373"/>
        <v>5.53389475869451+5.01562984819768i</v>
      </c>
      <c r="BI270" s="181" t="str">
        <f t="shared" ca="1" si="374"/>
        <v>-7.14703969949165+2.16803079044747i</v>
      </c>
      <c r="BJ270" s="181" t="str">
        <f t="shared" ca="1" si="375"/>
        <v>1.81473068603796-7.24481100592626i</v>
      </c>
      <c r="BK270" s="181" t="str">
        <f t="shared" ca="1" si="376"/>
        <v>5.2811236481644+5.28112364816776i</v>
      </c>
      <c r="BL270" s="181" t="str">
        <f t="shared" ca="1" si="377"/>
        <v>-7.24481100592746+1.81473068603315i</v>
      </c>
      <c r="BM270" s="181" t="str">
        <f t="shared" ca="1" si="378"/>
        <v>2.16803079045201-7.14703969949028i</v>
      </c>
      <c r="BN270" s="181" t="str">
        <f t="shared" ca="1" si="379"/>
        <v>5.01562984819416+5.5338947586977i</v>
      </c>
      <c r="BO270" s="181" t="str">
        <f t="shared" ca="1" si="380"/>
        <v>-7.32512892807956+1.45705873644477i</v>
      </c>
      <c r="BP270" s="181" t="str">
        <f t="shared" ca="1" si="381"/>
        <v>2.51610791879484-7.0320505484116i</v>
      </c>
      <c r="BQ270" s="181" t="str">
        <f t="shared" ca="1" si="382"/>
        <v>4.73805295660225+5.77333423204223i</v>
      </c>
      <c r="BR270" s="181" t="str">
        <f t="shared" ca="1" si="383"/>
        <v>-7.38779997303852+1.09587660473706i</v>
      </c>
      <c r="BS270" s="181" t="str">
        <f t="shared" ca="1" si="384"/>
        <v>2.8581235227765-6.90012057162697i</v>
      </c>
      <c r="BT270" s="181" t="str">
        <f t="shared" ca="1" si="385"/>
        <v>4.4490616804337+5.99886523753738i</v>
      </c>
      <c r="BU270" s="181" t="str">
        <f t="shared" ca="1" si="386"/>
        <v>-7.43267316076773+0.732054410300884i</v>
      </c>
      <c r="BV270" s="181" t="str">
        <f t="shared" ca="1" si="387"/>
        <v>3.19325365684959-6.75156760000629i</v>
      </c>
      <c r="BW270" s="181" t="str">
        <f t="shared" ca="1" si="388"/>
        <v>4.14935222498511+6.20994445123699i</v>
      </c>
      <c r="BX270" s="181" t="str">
        <f t="shared" ca="1" si="389"/>
        <v>-7.45964038782748+0.366468632670123i</v>
      </c>
      <c r="BY270" s="181" t="str">
        <f t="shared" ca="1" si="390"/>
        <v>3.52069096316739-6.58674951066984i</v>
      </c>
      <c r="BZ270" s="181" t="str">
        <f t="shared" ca="1" si="391"/>
        <v>3.83964661658007+6.40606336483048i</v>
      </c>
      <c r="CA270" s="181" t="str">
        <f t="shared" ca="1" si="392"/>
        <v>-7.46863668780575-3.0230107343428E-12i</v>
      </c>
      <c r="CB270" s="181" t="str">
        <f t="shared" ca="1" si="393"/>
        <v>3.83964661658562-6.40606336482715i</v>
      </c>
      <c r="CC270" s="181" t="str">
        <f t="shared" ca="1" si="394"/>
        <v>3.52069096316843+6.58674951066929i</v>
      </c>
      <c r="CD270" s="181" t="str">
        <f t="shared" ca="1" si="395"/>
        <v>-7.45964038782754-0.366468632668954i</v>
      </c>
      <c r="CE270" s="181" t="str">
        <f t="shared" ca="1" si="396"/>
        <v>4.14935222498414-6.20994445123765i</v>
      </c>
      <c r="CF270" s="181" t="str">
        <f t="shared" ca="1" si="397"/>
        <v>3.19325365685045+6.75156760000588i</v>
      </c>
      <c r="CG270" s="181" t="str">
        <f t="shared" ca="1" si="398"/>
        <v>-7.43267316076783-0.732054410299929i</v>
      </c>
      <c r="CH270" s="181" t="str">
        <f t="shared" ca="1" si="399"/>
        <v>4.44906168043276-5.99886523753809i</v>
      </c>
      <c r="CI270" s="181" t="str">
        <f t="shared" ca="1" si="400"/>
        <v>2.85812352277758+6.90012057162652i</v>
      </c>
      <c r="CJ270" s="181" t="str">
        <f t="shared" ca="1" si="401"/>
        <v>-7.38779997303872-1.09587660473569i</v>
      </c>
      <c r="CK270" s="181" t="str">
        <f t="shared" ca="1" si="402"/>
        <v>4.73805295660151-5.77333423204284i</v>
      </c>
      <c r="CL270" s="181" t="str">
        <f t="shared" ca="1" si="403"/>
        <v>2.51610791879594+7.03205054841121i</v>
      </c>
      <c r="CM270" s="181" t="str">
        <f t="shared" ca="1" si="404"/>
        <v>-7.32512892807978-1.45705873644362i</v>
      </c>
      <c r="CN270" s="181" t="str">
        <f t="shared" ca="1" si="405"/>
        <v>5.01562984819313-5.53389475869863i</v>
      </c>
      <c r="CO270" s="181" t="str">
        <f t="shared" ca="1" si="406"/>
        <v>2.16803079045293+7.14703969948999i</v>
      </c>
      <c r="CP270" s="181" t="str">
        <f t="shared" ca="1" si="407"/>
        <v>-7.24481100592769-1.81473068603222i</v>
      </c>
      <c r="CQ270" s="181" t="str">
        <f t="shared" ca="1" si="408"/>
        <v>5.28112364816897-5.28112364816319i</v>
      </c>
      <c r="CR270" s="181" t="str">
        <f t="shared" ca="1" si="409"/>
        <v>1.81473068603169+7.24481100592782i</v>
      </c>
      <c r="CS270" s="181" t="str">
        <f t="shared" ca="1" si="410"/>
        <v>-7.14703969948984-2.16803079045346i</v>
      </c>
      <c r="CT270" s="181" t="str">
        <f t="shared" ca="1" si="411"/>
        <v>5.53389475869871-5.01562984819304i</v>
      </c>
      <c r="CU270" s="181" t="str">
        <f t="shared" ca="1" si="412"/>
        <v>1.45705873644309+7.3251289280799i</v>
      </c>
      <c r="CV270" s="181" t="str">
        <f t="shared" ca="1" si="413"/>
        <v>-7.03205054841102-2.51610791879646i</v>
      </c>
      <c r="CW270" s="181" t="str">
        <f t="shared" ca="1" si="414"/>
        <v>5.7733342320432-4.73805295660108i</v>
      </c>
      <c r="CX270" s="181" t="str">
        <f t="shared" ca="1" si="415"/>
        <v>1.09587660473556+7.38779997303875i</v>
      </c>
      <c r="CY270" s="181" t="str">
        <f t="shared" ca="1" si="416"/>
        <v>-6.90012057162631-2.85812352277809i</v>
      </c>
      <c r="CZ270" s="181" t="str">
        <f t="shared" ca="1" si="417"/>
        <v>5.99886523753842-4.44906168043231i</v>
      </c>
      <c r="DA270" s="181" t="str">
        <f t="shared" ca="1" si="418"/>
        <v>0.73205441029938+7.43267316076788i</v>
      </c>
      <c r="DB270" s="181" t="str">
        <f t="shared" ca="1" si="419"/>
        <v>-6.75156760000565-3.19325365685095i</v>
      </c>
      <c r="DC270" s="181" t="str">
        <f t="shared" ca="1" si="420"/>
        <v>6.20994445123795-4.14935222498368i</v>
      </c>
      <c r="DD270" s="181" t="str">
        <f t="shared" ca="1" si="421"/>
        <v>0.366468632668402+7.45964038782757i</v>
      </c>
      <c r="DE270" s="181" t="str">
        <f t="shared" ca="1" si="422"/>
        <v>-6.58674951066904-3.52069096316892i</v>
      </c>
      <c r="DF270" s="181" t="str">
        <f t="shared" ca="1" si="423"/>
        <v>6.40606336482744-3.83964661658515i</v>
      </c>
      <c r="DG270" s="181" t="str">
        <f t="shared" ca="1" si="424"/>
        <v>2.89498366085824E-12+7.46863668780575i</v>
      </c>
      <c r="DH270" s="181" t="str">
        <f t="shared" ca="1" si="425"/>
        <v>-6.4060633648302-3.83964661658055i</v>
      </c>
      <c r="DI270" s="181" t="str">
        <f t="shared" ca="1" si="426"/>
        <v>6.5867495106701-3.52069096316691i</v>
      </c>
      <c r="DJ270" s="181" t="str">
        <f t="shared" ca="1" si="427"/>
        <v>-0.366468632670675+7.45964038782746i</v>
      </c>
      <c r="DK270" s="181" t="str">
        <f t="shared" ca="1" si="428"/>
        <v>-6.20994445123668-4.14935222498557i</v>
      </c>
      <c r="DL270" s="181" t="str">
        <f t="shared" ca="1" si="429"/>
        <v>6.75156760000644-3.19325365684928i</v>
      </c>
      <c r="DM270" s="181" t="str">
        <f t="shared" ca="1" si="430"/>
        <v>-0.732054410301222+7.4326731607677i</v>
      </c>
      <c r="DN270" s="181" t="str">
        <f t="shared" ca="1" si="431"/>
        <v>-5.99886523753706-4.44906168043414i</v>
      </c>
      <c r="DO270" s="181" t="str">
        <f t="shared" ca="1" si="432"/>
        <v>6.90012057162718-2.85812352277599i</v>
      </c>
      <c r="DP270" s="181" t="str">
        <f t="shared" ca="1" si="433"/>
        <v>-1.09587660473739+7.38779997303847i</v>
      </c>
      <c r="DQ270" s="181" t="str">
        <f t="shared" ca="1" si="434"/>
        <v>-5.77333423204202-4.73805295660251i</v>
      </c>
      <c r="DR270" s="181" t="str">
        <f t="shared" ca="1" si="435"/>
        <v>7.03205054841179-2.51610791879431i</v>
      </c>
      <c r="DS270" s="181" t="str">
        <f t="shared" ca="1" si="436"/>
        <v>-1.45705873644532+7.32512892807945i</v>
      </c>
      <c r="DT270" s="181" t="str">
        <f t="shared" ca="1" si="437"/>
        <v>-5.53389475869747-5.01562984819441i</v>
      </c>
      <c r="DU270" s="181" t="str">
        <f t="shared" ca="1" si="438"/>
        <v>7.14703969949038-2.16803079045169i</v>
      </c>
      <c r="DV270" s="181" t="str">
        <f t="shared" ca="1" si="439"/>
        <v>-1.8147306860339+7.24481100592727i</v>
      </c>
      <c r="DW270" s="181" t="str">
        <f t="shared" ca="1" si="440"/>
        <v>-5.28112364816737-5.28112364816479i</v>
      </c>
      <c r="DX270" s="181" t="str">
        <f t="shared" ca="1" si="441"/>
        <v>7.24481100592639-1.81473068603742i</v>
      </c>
      <c r="DY270" s="181" t="str">
        <f t="shared" ca="1" si="442"/>
        <v>-2.1680307904478+7.14703969949155i</v>
      </c>
      <c r="DZ270" s="181" t="str">
        <f t="shared" ca="1" si="443"/>
        <v>-5.01562984819742-5.53389475869474i</v>
      </c>
      <c r="EA270" s="181" t="str">
        <f t="shared" ca="1" si="444"/>
        <v>7.32512892807874-1.45705873644889i</v>
      </c>
      <c r="EB270" s="181" t="str">
        <f t="shared" ca="1" si="445"/>
        <v>-2.51610791879808+7.03205054841045i</v>
      </c>
      <c r="EC270" s="181" t="str">
        <f t="shared" ca="1" si="446"/>
        <v>-4.73805295659975-5.77333423204429i</v>
      </c>
      <c r="ED270" s="181" t="str">
        <f t="shared" ca="1" si="447"/>
        <v>7.387799973039-1.09587660473386i</v>
      </c>
      <c r="EE270" s="181" t="str">
        <f t="shared" ca="1" si="448"/>
        <v>-2.85812352277929+6.90012057162581i</v>
      </c>
      <c r="EF270" s="181" t="str">
        <f t="shared" ca="1" si="449"/>
        <v>-4.44906168043128-5.99886523753918i</v>
      </c>
      <c r="EG270" s="181" t="str">
        <f t="shared" ca="1" si="450"/>
        <v>7.43267316076806-0.732054410297664i</v>
      </c>
      <c r="EH270" s="181" t="str">
        <f t="shared" ca="1" si="451"/>
        <v>-3.19325365685213+6.75156760000509i</v>
      </c>
      <c r="EI270" s="181" t="str">
        <f t="shared" ca="1" si="452"/>
        <v>-4.1493522249826-6.20994445123867i</v>
      </c>
      <c r="EJ270" s="181" t="str">
        <f t="shared" ca="1" si="453"/>
        <v>7.45964038782765-0.36646863266668i</v>
      </c>
      <c r="EK270" s="181" t="str">
        <f t="shared" ca="1" si="454"/>
        <v>-3.52069096317006+6.58674951066843i</v>
      </c>
      <c r="EL270" s="181" t="str">
        <f t="shared" ca="1" si="455"/>
        <v>-3.83964661658367-6.40606336482832i</v>
      </c>
      <c r="EM270" s="181" t="str">
        <f t="shared" ca="1" si="456"/>
        <v>7.46863668780575-7.46664028340629E-13i</v>
      </c>
      <c r="EN270" s="181"/>
      <c r="EO270" s="181"/>
      <c r="EP270" s="181"/>
    </row>
    <row r="271" spans="1:146">
      <c r="A271" s="207">
        <f t="shared" si="323"/>
        <v>3.3398437500000025E-3</v>
      </c>
      <c r="B271" s="206">
        <v>171</v>
      </c>
      <c r="C271" s="205">
        <f t="shared" si="324"/>
        <v>34200</v>
      </c>
      <c r="N271" s="204">
        <f t="shared" ca="1" si="327"/>
        <v>22.467084540858526</v>
      </c>
      <c r="O271" s="181">
        <f t="shared" ca="1" si="328"/>
        <v>7.4670845408585249</v>
      </c>
      <c r="P271" s="181" t="str">
        <f t="shared" ca="1" si="329"/>
        <v>-3.68051247141616+6.49701312050995i</v>
      </c>
      <c r="Q271" s="181" t="str">
        <f t="shared" ca="1" si="330"/>
        <v>-3.83884865357816-6.40473204398509i</v>
      </c>
      <c r="R271" s="181" t="str">
        <f t="shared" ca="1" si="331"/>
        <v>7.46483559460096-0.183251428116785i</v>
      </c>
      <c r="S271" s="181" t="str">
        <f t="shared" ca="1" si="332"/>
        <v>-3.51995928616429+6.58538063927016i</v>
      </c>
      <c r="T271" s="181" t="str">
        <f t="shared" ca="1" si="333"/>
        <v>-3.99487245685523-6.30859299636518i</v>
      </c>
      <c r="U271" s="181" t="str">
        <f t="shared" ca="1" si="334"/>
        <v>7.45809011050938-0.366392472426254i</v>
      </c>
      <c r="V271" s="181" t="str">
        <f t="shared" ca="1" si="335"/>
        <v>-3.35728580905878+6.66978137097618i</v>
      </c>
      <c r="W271" s="181" t="str">
        <f t="shared" ca="1" si="336"/>
        <v>-4.14848989834174-6.20865388821803i</v>
      </c>
      <c r="X271" s="181" t="str">
        <f t="shared" ca="1" si="337"/>
        <v>7.4468521518112-0.549312815609862i</v>
      </c>
      <c r="Y271" s="181" t="str">
        <f t="shared" ca="1" si="338"/>
        <v>-3.19259002851887+6.75016447578355i</v>
      </c>
      <c r="Z271" s="181" t="str">
        <f t="shared" ca="1" si="339"/>
        <v>-4.29960844463617-6.10497491912471i</v>
      </c>
      <c r="AA271" s="181" t="str">
        <f t="shared" ca="1" si="340"/>
        <v>7.43112848783246-0.731902273294243i</v>
      </c>
      <c r="AB271" s="181" t="str">
        <f t="shared" ca="1" si="341"/>
        <v>-3.02597115112374+6.82648153391593i</v>
      </c>
      <c r="AC271" s="181" t="str">
        <f t="shared" ca="1" si="342"/>
        <v>-4.4481370675756-5.99761854142028i</v>
      </c>
      <c r="AD271" s="181" t="str">
        <f t="shared" ca="1" si="343"/>
        <v>7.41092858992051-0.914050860415985i</v>
      </c>
      <c r="AE271" s="181" t="str">
        <f t="shared" ca="1" si="344"/>
        <v>-2.85752954185626+6.89868657483054i</v>
      </c>
      <c r="AF271" s="181" t="str">
        <f t="shared" ca="1" si="345"/>
        <v>-4.59398629907213-5.88664942257188i</v>
      </c>
      <c r="AG271" s="181" t="str">
        <f t="shared" ca="1" si="346"/>
        <v>7.38626462573836-1.09564885747877i</v>
      </c>
      <c r="AH271" s="181" t="str">
        <f t="shared" ca="1" si="347"/>
        <v>-2.68736666364194+6.96673610491128i</v>
      </c>
      <c r="AI271" s="181" t="str">
        <f t="shared" ca="1" si="348"/>
        <v>-4.73706828500291-5.77213440622687i</v>
      </c>
      <c r="AJ271" s="181" t="str">
        <f t="shared" ca="1" si="349"/>
        <v>7.357151451936-1.27658687663803i</v>
      </c>
      <c r="AK271" s="181" t="str">
        <f t="shared" ca="1" si="350"/>
        <v>-2.51558501623723+7.03058913366519i</v>
      </c>
      <c r="AL271" s="181" t="str">
        <f t="shared" ca="1" si="351"/>
        <v>-4.87729683812861-5.65414247195002i</v>
      </c>
      <c r="AM271" s="181" t="str">
        <f t="shared" ca="1" si="352"/>
        <v>7.32360660520018-1.45675592759964i</v>
      </c>
      <c r="AN271" s="181" t="str">
        <f t="shared" ca="1" si="353"/>
        <v>-2.34228807448113+7.09020719841612i</v>
      </c>
      <c r="AO271" s="181" t="str">
        <f t="shared" ca="1" si="354"/>
        <v>-5.01458749001346-5.53274469366958i</v>
      </c>
      <c r="AP271" s="181" t="str">
        <f t="shared" ca="1" si="355"/>
        <v>7.28565029169358-1.6360474832576i</v>
      </c>
      <c r="AQ271" s="181" t="str">
        <f t="shared" ca="1" si="356"/>
        <v>-2.16758022597639+7.1455543874695i</v>
      </c>
      <c r="AR271" s="181" t="str">
        <f t="shared" ca="1" si="357"/>
        <v>-2.16758022597639+7.1455543874695i</v>
      </c>
      <c r="AS271" s="181" t="str">
        <f t="shared" ca="1" si="358"/>
        <v>7.24330537487938-1.81435354508754i</v>
      </c>
      <c r="AT271" s="181" t="str">
        <f t="shared" ca="1" si="359"/>
        <v>-1.99156670818734+7.19659736175147i</v>
      </c>
      <c r="AU271" s="181" t="str">
        <f t="shared" ca="1" si="360"/>
        <v>-5.28002611453607-5.28002611453253i</v>
      </c>
      <c r="AV271" s="181" t="str">
        <f t="shared" ca="1" si="361"/>
        <v>7.19659736175014-1.99156670819216i</v>
      </c>
      <c r="AW271" s="181" t="str">
        <f t="shared" ca="1" si="362"/>
        <v>-1.81435354508989+7.2433053748788i</v>
      </c>
      <c r="AX271" s="181" t="str">
        <f t="shared" ca="1" si="363"/>
        <v>-5.40801419686876-5.14885754190134i</v>
      </c>
      <c r="AY271" s="181" t="str">
        <f t="shared" ca="1" si="364"/>
        <v>7.1455543874702-2.16758022597406i</v>
      </c>
      <c r="AZ271" s="181" t="str">
        <f t="shared" ca="1" si="365"/>
        <v>-1.63604748325997+7.28565029169305i</v>
      </c>
      <c r="BA271" s="181" t="str">
        <f t="shared" ca="1" si="366"/>
        <v>-5.53274469366802-5.01458749001518i</v>
      </c>
      <c r="BB271" s="181" t="str">
        <f t="shared" ca="1" si="367"/>
        <v>7.09020719841686-2.34228807447892i</v>
      </c>
      <c r="BC271" s="181" t="str">
        <f t="shared" ca="1" si="368"/>
        <v>-1.45675592759463+7.32360660520117i</v>
      </c>
      <c r="BD271" s="181" t="str">
        <f t="shared" ca="1" si="369"/>
        <v>-5.65414247195141-4.87729683812699i</v>
      </c>
      <c r="BE271" s="181" t="str">
        <f t="shared" ca="1" si="370"/>
        <v>7.03058913366473-2.51558501623854i</v>
      </c>
      <c r="BF271" s="181" t="str">
        <f t="shared" ca="1" si="371"/>
        <v>-1.27658687663738+7.35715145193611i</v>
      </c>
      <c r="BG271" s="181" t="str">
        <f t="shared" ca="1" si="372"/>
        <v>-5.77213440622681-4.73706828500298i</v>
      </c>
      <c r="BH271" s="181" t="str">
        <f t="shared" ca="1" si="373"/>
        <v>6.96673610491158-2.68736666364115i</v>
      </c>
      <c r="BI271" s="181" t="str">
        <f t="shared" ca="1" si="374"/>
        <v>-1.09564885748033+7.38626462573813i</v>
      </c>
      <c r="BJ271" s="181" t="str">
        <f t="shared" ca="1" si="375"/>
        <v>-5.88664942257-4.59398629907455i</v>
      </c>
      <c r="BK271" s="181" t="str">
        <f t="shared" ca="1" si="376"/>
        <v>6.898686574832-2.85752954185274i</v>
      </c>
      <c r="BL271" s="181" t="str">
        <f t="shared" ca="1" si="377"/>
        <v>-0.914050860413133+7.41092858992086i</v>
      </c>
      <c r="BM271" s="181" t="str">
        <f t="shared" ca="1" si="378"/>
        <v>-5.99761854142155-4.44813706757388i</v>
      </c>
      <c r="BN271" s="181" t="str">
        <f t="shared" ca="1" si="379"/>
        <v>6.82648153391535-3.02597115112507i</v>
      </c>
      <c r="BO271" s="181" t="str">
        <f t="shared" ca="1" si="380"/>
        <v>-0.731902273293542+7.43112848783252i</v>
      </c>
      <c r="BP271" s="181" t="str">
        <f t="shared" ca="1" si="381"/>
        <v>-6.10497491912457-4.29960844463637i</v>
      </c>
      <c r="BQ271" s="181" t="str">
        <f t="shared" ca="1" si="382"/>
        <v>6.75016447578429-3.1925900285173i</v>
      </c>
      <c r="BR271" s="181" t="str">
        <f t="shared" ca="1" si="383"/>
        <v>-0.549312815612334+7.44685215181102i</v>
      </c>
      <c r="BS271" s="181" t="str">
        <f t="shared" ca="1" si="384"/>
        <v>-6.20865388821624-4.14848989834442i</v>
      </c>
      <c r="BT271" s="181" t="str">
        <f t="shared" ca="1" si="385"/>
        <v>6.66978137097463-3.35728580906187i</v>
      </c>
      <c r="BU271" s="181" t="str">
        <f t="shared" ca="1" si="386"/>
        <v>-0.366392472423511+7.45809011050951i</v>
      </c>
      <c r="BV271" s="181" t="str">
        <f t="shared" ca="1" si="387"/>
        <v>-6.30859299636625-3.99487245685353i</v>
      </c>
      <c r="BW271" s="181" t="str">
        <f t="shared" ca="1" si="388"/>
        <v>6.58538063926956-3.5199592861654i</v>
      </c>
      <c r="BX271" s="181" t="str">
        <f t="shared" ca="1" si="389"/>
        <v>-0.183251428117009+7.46483559460096i</v>
      </c>
      <c r="BY271" s="181" t="str">
        <f t="shared" ca="1" si="390"/>
        <v>-6.40473204398483-3.8388486535786i</v>
      </c>
      <c r="BZ271" s="181" t="str">
        <f t="shared" ca="1" si="391"/>
        <v>6.49701312051075-3.68051247141476i</v>
      </c>
      <c r="CA271" s="181" t="str">
        <f t="shared" ca="1" si="392"/>
        <v>-2.21372310492542E-12+7.46708454085852i</v>
      </c>
      <c r="CB271" s="181" t="str">
        <f t="shared" ca="1" si="393"/>
        <v>-6.49701312050836-3.68051247141898i</v>
      </c>
      <c r="CC271" s="181" t="str">
        <f t="shared" ca="1" si="394"/>
        <v>6.4047320439834-3.83884865358099i</v>
      </c>
      <c r="CD271" s="181" t="str">
        <f t="shared" ca="1" si="395"/>
        <v>0.183251428119797+7.46483559460089i</v>
      </c>
      <c r="CE271" s="181" t="str">
        <f t="shared" ca="1" si="396"/>
        <v>-6.58538063927077-3.51995928616312i</v>
      </c>
      <c r="CF271" s="181" t="str">
        <f t="shared" ca="1" si="397"/>
        <v>6.30859299636477-3.99487245685589i</v>
      </c>
      <c r="CG271" s="181" t="str">
        <f t="shared" ca="1" si="398"/>
        <v>0.366392472426084+7.45809011050939i</v>
      </c>
      <c r="CH271" s="181" t="str">
        <f t="shared" ca="1" si="399"/>
        <v>-6.66978137097569-3.35728580905975i</v>
      </c>
      <c r="CI271" s="181" t="str">
        <f t="shared" ca="1" si="400"/>
        <v>6.20865388821894-4.14848989834039i</v>
      </c>
      <c r="CJ271" s="181" t="str">
        <f t="shared" ca="1" si="401"/>
        <v>0.549312815607285+7.44685215181139i</v>
      </c>
      <c r="CK271" s="181" t="str">
        <f t="shared" ca="1" si="402"/>
        <v>-6.75016447578222-3.19259002852169i</v>
      </c>
      <c r="CL271" s="181" t="str">
        <f t="shared" ca="1" si="403"/>
        <v>6.10497491912308-4.29960844463847i</v>
      </c>
      <c r="CM271" s="181" t="str">
        <f t="shared" ca="1" si="404"/>
        <v>0.731902273296106+7.43112848783227i</v>
      </c>
      <c r="CN271" s="181" t="str">
        <f t="shared" ca="1" si="405"/>
        <v>-6.82648153391647-3.02597115112252i</v>
      </c>
      <c r="CO271" s="181" t="str">
        <f t="shared" ca="1" si="406"/>
        <v>5.99761854142002-4.44813706757595i</v>
      </c>
      <c r="CP271" s="181" t="str">
        <f t="shared" ca="1" si="407"/>
        <v>0.914050860415896+7.41092858992052i</v>
      </c>
      <c r="CQ271" s="181" t="str">
        <f t="shared" ca="1" si="408"/>
        <v>-6.89868657483014-2.85752954185722i</v>
      </c>
      <c r="CR271" s="181" t="str">
        <f t="shared" ca="1" si="409"/>
        <v>5.88664942257285-4.59398629907089i</v>
      </c>
      <c r="CS271" s="181" t="str">
        <f t="shared" ca="1" si="410"/>
        <v>1.09564885747553+7.38626462573884i</v>
      </c>
      <c r="CT271" s="181" t="str">
        <f t="shared" ca="1" si="411"/>
        <v>-6.96673610491251-2.68736666363875i</v>
      </c>
      <c r="CU271" s="181" t="str">
        <f t="shared" ca="1" si="412"/>
        <v>5.77213440622504-4.73706828500513i</v>
      </c>
      <c r="CV271" s="181" t="str">
        <f t="shared" ca="1" si="413"/>
        <v>1.27658687663992+7.35715145193567i</v>
      </c>
      <c r="CW271" s="181" t="str">
        <f t="shared" ca="1" si="414"/>
        <v>-7.03058913366566-2.51558501623592i</v>
      </c>
      <c r="CX271" s="181" t="str">
        <f t="shared" ca="1" si="415"/>
        <v>5.65414247194973-4.87729683812894i</v>
      </c>
      <c r="CY271" s="181" t="str">
        <f t="shared" ca="1" si="416"/>
        <v>1.45675592759736+7.32360660520063i</v>
      </c>
      <c r="CZ271" s="181" t="str">
        <f t="shared" ca="1" si="417"/>
        <v>-7.09020719841533-2.34228807448353i</v>
      </c>
      <c r="DA271" s="181" t="str">
        <f t="shared" ca="1" si="418"/>
        <v>5.53274469367114-5.01458749001174i</v>
      </c>
      <c r="DB271" s="181" t="str">
        <f t="shared" ca="1" si="419"/>
        <v>1.63604748325523+7.28565029169411i</v>
      </c>
      <c r="DC271" s="181" t="str">
        <f t="shared" ca="1" si="420"/>
        <v>-7.14555438746885-2.16758022597851i</v>
      </c>
      <c r="DD271" s="181" t="str">
        <f t="shared" ca="1" si="421"/>
        <v>5.40801419686684-5.14885754190336i</v>
      </c>
      <c r="DE271" s="181" t="str">
        <f t="shared" ca="1" si="422"/>
        <v>1.8143535450924+7.24330537487818i</v>
      </c>
      <c r="DF271" s="181" t="str">
        <f t="shared" ca="1" si="423"/>
        <v>-7.19659736175088-1.99156670818947i</v>
      </c>
      <c r="DG271" s="181" t="str">
        <f t="shared" ca="1" si="424"/>
        <v>5.28002611453424-5.28002611453436i</v>
      </c>
      <c r="DH271" s="181" t="str">
        <f t="shared" ca="1" si="425"/>
        <v>1.99156670819003+7.19659736175073i</v>
      </c>
      <c r="DI271" s="181" t="str">
        <f t="shared" ca="1" si="426"/>
        <v>-7.24330537487821-1.81435354509225i</v>
      </c>
      <c r="DJ271" s="181" t="str">
        <f t="shared" ca="1" si="427"/>
        <v>5.14885754190295-5.40801419686724i</v>
      </c>
      <c r="DK271" s="181" t="str">
        <f t="shared" ca="1" si="428"/>
        <v>2.16758022597175+7.1455543874709i</v>
      </c>
      <c r="DL271" s="181" t="str">
        <f t="shared" ca="1" si="429"/>
        <v>-7.28565029169415-1.63604748325509i</v>
      </c>
      <c r="DM271" s="181" t="str">
        <f t="shared" ca="1" si="430"/>
        <v>5.01458749001131-5.53274469367153i</v>
      </c>
      <c r="DN271" s="181" t="str">
        <f t="shared" ca="1" si="431"/>
        <v>2.34228807448368+7.09020719841529i</v>
      </c>
      <c r="DO271" s="181" t="str">
        <f t="shared" ca="1" si="432"/>
        <v>-7.32360660520075-1.45675592759679i</v>
      </c>
      <c r="DP271" s="181" t="str">
        <f t="shared" ca="1" si="433"/>
        <v>4.87729683812883-5.65414247194983i</v>
      </c>
      <c r="DQ271" s="181" t="str">
        <f t="shared" ca="1" si="434"/>
        <v>2.51558501623607+7.03058913366562i</v>
      </c>
      <c r="DR271" s="181" t="str">
        <f t="shared" ca="1" si="435"/>
        <v>-7.3571514519357-1.27658687663977i</v>
      </c>
      <c r="DS271" s="181" t="str">
        <f t="shared" ca="1" si="436"/>
        <v>4.73706828500502-5.77213440622513i</v>
      </c>
      <c r="DT271" s="181" t="str">
        <f t="shared" ca="1" si="437"/>
        <v>2.68736666363889+6.96673610491245i</v>
      </c>
      <c r="DU271" s="181" t="str">
        <f t="shared" ca="1" si="438"/>
        <v>-7.38626462573886-1.09564885747539i</v>
      </c>
      <c r="DV271" s="181" t="str">
        <f t="shared" ca="1" si="439"/>
        <v>4.59398629907077-5.88664942257294i</v>
      </c>
      <c r="DW271" s="181" t="str">
        <f t="shared" ca="1" si="440"/>
        <v>2.85752954185736+6.89868657483008i</v>
      </c>
      <c r="DX271" s="181" t="str">
        <f t="shared" ca="1" si="441"/>
        <v>-7.41092858992054-0.914050860415746i</v>
      </c>
      <c r="DY271" s="181" t="str">
        <f t="shared" ca="1" si="442"/>
        <v>4.44813706757583-5.99761854142011i</v>
      </c>
      <c r="DZ271" s="181" t="str">
        <f t="shared" ca="1" si="443"/>
        <v>3.02597115112265+6.82648153391642i</v>
      </c>
      <c r="EA271" s="181" t="str">
        <f t="shared" ca="1" si="444"/>
        <v>-7.43112848783228-0.731902273295957i</v>
      </c>
      <c r="EB271" s="181" t="str">
        <f t="shared" ca="1" si="445"/>
        <v>4.29960844463835-6.10497491912317i</v>
      </c>
      <c r="EC271" s="181" t="str">
        <f t="shared" ca="1" si="446"/>
        <v>3.1925900285153+6.75016447578524i</v>
      </c>
      <c r="ED271" s="181" t="str">
        <f t="shared" ca="1" si="447"/>
        <v>-7.4468521518114-0.549312815607134i</v>
      </c>
      <c r="EE271" s="181" t="str">
        <f t="shared" ca="1" si="448"/>
        <v>4.14848989834026-6.20865388821902i</v>
      </c>
      <c r="EF271" s="181" t="str">
        <f t="shared" ca="1" si="449"/>
        <v>3.35728580905989+6.66978137097562i</v>
      </c>
      <c r="EG271" s="181" t="str">
        <f t="shared" ca="1" si="450"/>
        <v>-7.45809011050939-0.366392472425934i</v>
      </c>
      <c r="EH271" s="181" t="str">
        <f t="shared" ca="1" si="451"/>
        <v>3.99487245685576-6.30859299636484i</v>
      </c>
      <c r="EI271" s="181" t="str">
        <f t="shared" ca="1" si="452"/>
        <v>3.51995928616363+6.5853806392705i</v>
      </c>
      <c r="EJ271" s="181" t="str">
        <f t="shared" ca="1" si="453"/>
        <v>-7.4648355946009-0.183251428119223i</v>
      </c>
      <c r="EK271" s="181" t="str">
        <f t="shared" ca="1" si="454"/>
        <v>3.83884865358086-6.40473204398347i</v>
      </c>
      <c r="EL271" s="181" t="str">
        <f t="shared" ca="1" si="455"/>
        <v>3.68051247141911+6.49701312050828i</v>
      </c>
      <c r="EM271" s="181" t="str">
        <f t="shared" ca="1" si="456"/>
        <v>-7.46708454085852+2.36382761775053E-12i</v>
      </c>
      <c r="EN271" s="181"/>
      <c r="EO271" s="181"/>
      <c r="EP271" s="181"/>
    </row>
    <row r="272" spans="1:146">
      <c r="A272" s="207">
        <f t="shared" si="323"/>
        <v>3.3593750000000026E-3</v>
      </c>
      <c r="B272" s="206">
        <v>172</v>
      </c>
      <c r="C272" s="205">
        <f t="shared" si="324"/>
        <v>34400</v>
      </c>
      <c r="N272" s="204">
        <f t="shared" ca="1" si="327"/>
        <v>22.465368921853361</v>
      </c>
      <c r="O272" s="181">
        <f t="shared" ca="1" si="328"/>
        <v>7.4653689218533632</v>
      </c>
      <c r="P272" s="181" t="str">
        <f t="shared" ca="1" si="329"/>
        <v>-3.51915054896392+6.58386759838782i</v>
      </c>
      <c r="Q272" s="181" t="str">
        <f t="shared" ca="1" si="330"/>
        <v>-4.14753675149138-6.20722740314888i</v>
      </c>
      <c r="R272" s="181" t="str">
        <f t="shared" ca="1" si="331"/>
        <v>7.42942113000172-0.731734113225578i</v>
      </c>
      <c r="S272" s="181" t="str">
        <f t="shared" ca="1" si="332"/>
        <v>-2.85687300288679+6.89710154954606i</v>
      </c>
      <c r="T272" s="181" t="str">
        <f t="shared" ca="1" si="333"/>
        <v>-4.73597990782764-5.77080821480206i</v>
      </c>
      <c r="U272" s="181" t="str">
        <f t="shared" ca="1" si="334"/>
        <v>7.32192395133352-1.45642122693351i</v>
      </c>
      <c r="V272" s="181" t="str">
        <f t="shared" ca="1" si="335"/>
        <v>-2.16708220806563+7.14391264244317i</v>
      </c>
      <c r="W272" s="181" t="str">
        <f t="shared" ca="1" si="336"/>
        <v>-5.27881298870196-5.27881298870168i</v>
      </c>
      <c r="X272" s="181" t="str">
        <f t="shared" ca="1" si="337"/>
        <v>7.14391264244308-2.16708220806596i</v>
      </c>
      <c r="Y272" s="181" t="str">
        <f t="shared" ca="1" si="338"/>
        <v>-1.4564212269339+7.32192395133345i</v>
      </c>
      <c r="Z272" s="181" t="str">
        <f t="shared" ca="1" si="339"/>
        <v>-5.77080821480182-4.73597990782793i</v>
      </c>
      <c r="AA272" s="181" t="str">
        <f t="shared" ca="1" si="340"/>
        <v>6.89710154954622-2.8568730028864i</v>
      </c>
      <c r="AB272" s="181" t="str">
        <f t="shared" ca="1" si="341"/>
        <v>-0.731734113225242+7.42942113000175i</v>
      </c>
      <c r="AC272" s="181" t="str">
        <f t="shared" ca="1" si="342"/>
        <v>-6.20722740314896-4.14753675149126i</v>
      </c>
      <c r="AD272" s="181" t="str">
        <f t="shared" ca="1" si="343"/>
        <v>6.58386759838774-3.51915054896407i</v>
      </c>
      <c r="AE272" s="181" t="str">
        <f t="shared" ca="1" si="344"/>
        <v>3.91439687099996E-13+7.46536892185336i</v>
      </c>
      <c r="AF272" s="181" t="str">
        <f t="shared" ca="1" si="345"/>
        <v>-6.58386759838768-3.51915054896418i</v>
      </c>
      <c r="AG272" s="181" t="str">
        <f t="shared" ca="1" si="346"/>
        <v>6.207227403149-4.1475367514912i</v>
      </c>
      <c r="AH272" s="181" t="str">
        <f t="shared" ca="1" si="347"/>
        <v>0.731734113225177+7.42942113000176i</v>
      </c>
      <c r="AI272" s="181" t="str">
        <f t="shared" ca="1" si="348"/>
        <v>-6.8971015495462-2.85687300288646i</v>
      </c>
      <c r="AJ272" s="181" t="str">
        <f t="shared" ca="1" si="349"/>
        <v>5.77080821480183-4.73597990782792i</v>
      </c>
      <c r="AK272" s="181" t="str">
        <f t="shared" ca="1" si="350"/>
        <v>1.45642122693316+7.32192395133359i</v>
      </c>
      <c r="AL272" s="181" t="str">
        <f t="shared" ca="1" si="351"/>
        <v>-7.14391264244304-2.16708220806608i</v>
      </c>
      <c r="AM272" s="181" t="str">
        <f t="shared" ca="1" si="352"/>
        <v>5.27881298870096-5.27881298870268i</v>
      </c>
      <c r="AN272" s="181" t="str">
        <f t="shared" ca="1" si="353"/>
        <v>2.16708220806486+7.14391264244341i</v>
      </c>
      <c r="AO272" s="181" t="str">
        <f t="shared" ca="1" si="354"/>
        <v>-7.32192395133294-1.45642122693649i</v>
      </c>
      <c r="AP272" s="181" t="str">
        <f t="shared" ca="1" si="355"/>
        <v>4.73597990782594-5.77080821480345i</v>
      </c>
      <c r="AQ272" s="181" t="str">
        <f t="shared" ca="1" si="356"/>
        <v>2.85687300288676+6.89710154954607i</v>
      </c>
      <c r="AR272" s="181" t="str">
        <f t="shared" ca="1" si="357"/>
        <v>2.85687300288676+6.89710154954607i</v>
      </c>
      <c r="AS272" s="181" t="str">
        <f t="shared" ca="1" si="358"/>
        <v>4.14753675148855-6.20722740315077i</v>
      </c>
      <c r="AT272" s="181" t="str">
        <f t="shared" ca="1" si="359"/>
        <v>3.51915054896503+6.58386759838723i</v>
      </c>
      <c r="AU272" s="181" t="str">
        <f t="shared" ca="1" si="360"/>
        <v>-7.46536892185336-9.14548996101486E-13i</v>
      </c>
      <c r="AV272" s="181" t="str">
        <f t="shared" ca="1" si="361"/>
        <v>3.51915054896645-6.58386759838647i</v>
      </c>
      <c r="AW272" s="181" t="str">
        <f t="shared" ca="1" si="362"/>
        <v>4.14753675149329+6.2072274031476i</v>
      </c>
      <c r="AX272" s="181" t="str">
        <f t="shared" ca="1" si="363"/>
        <v>-7.42942113000172+0.731734113225566i</v>
      </c>
      <c r="AY272" s="181" t="str">
        <f t="shared" ca="1" si="364"/>
        <v>2.85687300288825-6.89710154954545i</v>
      </c>
      <c r="AZ272" s="181" t="str">
        <f t="shared" ca="1" si="365"/>
        <v>4.73597990783052+5.7708082147997i</v>
      </c>
      <c r="BA272" s="181" t="str">
        <f t="shared" ca="1" si="366"/>
        <v>-7.32192395133325+1.4564212269349i</v>
      </c>
      <c r="BB272" s="181" t="str">
        <f t="shared" ca="1" si="367"/>
        <v>2.16708220806651-7.14391264244291i</v>
      </c>
      <c r="BC272" s="181" t="str">
        <f t="shared" ca="1" si="368"/>
        <v>5.27881298869981+5.27881298870383i</v>
      </c>
      <c r="BD272" s="181" t="str">
        <f t="shared" ca="1" si="369"/>
        <v>-7.14391264244246+2.16708220806798i</v>
      </c>
      <c r="BE272" s="181" t="str">
        <f t="shared" ca="1" si="370"/>
        <v>1.45642122693319-7.32192395133359i</v>
      </c>
      <c r="BF272" s="181" t="str">
        <f t="shared" ca="1" si="371"/>
        <v>5.77080821480081+4.73597990782917i</v>
      </c>
      <c r="BG272" s="181" t="str">
        <f t="shared" ca="1" si="372"/>
        <v>-6.89710154954771+2.85687300288281i</v>
      </c>
      <c r="BH272" s="181" t="str">
        <f t="shared" ca="1" si="373"/>
        <v>0.731734113223829-7.42942113000189i</v>
      </c>
      <c r="BI272" s="181" t="str">
        <f t="shared" ca="1" si="374"/>
        <v>6.20722740314845+4.14753675149202i</v>
      </c>
      <c r="BJ272" s="181" t="str">
        <f t="shared" ca="1" si="375"/>
        <v>-6.58386759838914+3.51915054896145i</v>
      </c>
      <c r="BK272" s="181" t="str">
        <f t="shared" ca="1" si="376"/>
        <v>-2.44739033902609E-12-7.46536892185336i</v>
      </c>
      <c r="BL272" s="181" t="str">
        <f t="shared" ca="1" si="377"/>
        <v>6.58386759838805+3.51915054896349i</v>
      </c>
      <c r="BM272" s="181" t="str">
        <f t="shared" ca="1" si="378"/>
        <v>-6.20722740314986+4.14753675148992i</v>
      </c>
      <c r="BN272" s="181" t="str">
        <f t="shared" ca="1" si="379"/>
        <v>-0.731734113228912-7.4294211300014i</v>
      </c>
      <c r="BO272" s="181" t="str">
        <f t="shared" ca="1" si="380"/>
        <v>6.89710154954674+2.85687300288514i</v>
      </c>
      <c r="BP272" s="181" t="str">
        <f t="shared" ca="1" si="381"/>
        <v>-5.77080821480241+4.73597990782721i</v>
      </c>
      <c r="BQ272" s="181" t="str">
        <f t="shared" ca="1" si="382"/>
        <v>-1.45642122693091-7.32192395133404i</v>
      </c>
      <c r="BR272" s="181" t="str">
        <f t="shared" ca="1" si="383"/>
        <v>7.14391264244389+2.16708220806329i</v>
      </c>
      <c r="BS272" s="181" t="str">
        <f t="shared" ca="1" si="384"/>
        <v>-5.27881298870145+5.27881298870219i</v>
      </c>
      <c r="BT272" s="181" t="str">
        <f t="shared" ca="1" si="385"/>
        <v>-2.16708220806409-7.14391264244364i</v>
      </c>
      <c r="BU272" s="181" t="str">
        <f t="shared" ca="1" si="386"/>
        <v>7.32192395133425+1.45642122692989i</v>
      </c>
      <c r="BV272" s="181" t="str">
        <f t="shared" ca="1" si="387"/>
        <v>-4.73597990782657+5.77080821480294i</v>
      </c>
      <c r="BW272" s="181" t="str">
        <f t="shared" ca="1" si="388"/>
        <v>-2.85687300288591-6.89710154954642i</v>
      </c>
      <c r="BX272" s="181" t="str">
        <f t="shared" ca="1" si="389"/>
        <v>7.42942113000147+0.731734113228085i</v>
      </c>
      <c r="BY272" s="181" t="str">
        <f t="shared" ca="1" si="390"/>
        <v>-4.14753675148923+6.20722740315032i</v>
      </c>
      <c r="BZ272" s="181" t="str">
        <f t="shared" ca="1" si="391"/>
        <v>-3.51915054896422-6.58386759838765i</v>
      </c>
      <c r="CA272" s="181" t="str">
        <f t="shared" ca="1" si="392"/>
        <v>7.46536892185336+1.82909799220297E-12i</v>
      </c>
      <c r="CB272" s="181" t="str">
        <f t="shared" ca="1" si="393"/>
        <v>-3.51915054896707+6.58386759838613i</v>
      </c>
      <c r="CC272" s="181" t="str">
        <f t="shared" ca="1" si="394"/>
        <v>-4.14753675149253-6.20722740314811i</v>
      </c>
      <c r="CD272" s="181" t="str">
        <f t="shared" ca="1" si="395"/>
        <v>7.42942113000179-0.731734113224867i</v>
      </c>
      <c r="CE272" s="181" t="str">
        <f t="shared" ca="1" si="396"/>
        <v>-2.8568730028889+6.89710154954519i</v>
      </c>
      <c r="CF272" s="181" t="str">
        <f t="shared" ca="1" si="397"/>
        <v>-4.73597990782998-5.77080821480014i</v>
      </c>
      <c r="CG272" s="181" t="str">
        <f t="shared" ca="1" si="398"/>
        <v>7.32192395133338-1.45642122693421i</v>
      </c>
      <c r="CH272" s="181" t="str">
        <f t="shared" ca="1" si="399"/>
        <v>-2.16708220806718+7.14391264244271i</v>
      </c>
      <c r="CI272" s="181" t="str">
        <f t="shared" ca="1" si="400"/>
        <v>-5.27881298870456-5.27881298869907i</v>
      </c>
      <c r="CJ272" s="181" t="str">
        <f t="shared" ca="1" si="401"/>
        <v>7.14391264244267-2.16708220806731i</v>
      </c>
      <c r="CK272" s="181" t="str">
        <f t="shared" ca="1" si="402"/>
        <v>-1.45642122693408+7.32192395133341i</v>
      </c>
      <c r="CL272" s="181" t="str">
        <f t="shared" ca="1" si="403"/>
        <v>-5.77080821480022-4.73597990782988i</v>
      </c>
      <c r="CM272" s="181" t="str">
        <f t="shared" ca="1" si="404"/>
        <v>6.89710154954514-2.85687300288902i</v>
      </c>
      <c r="CN272" s="181" t="str">
        <f t="shared" ca="1" si="405"/>
        <v>-0.731734113224739+7.4294211300018i</v>
      </c>
      <c r="CO272" s="181" t="str">
        <f t="shared" ca="1" si="406"/>
        <v>-6.20722740314794-4.14753675149278i</v>
      </c>
      <c r="CP272" s="181" t="str">
        <f t="shared" ca="1" si="407"/>
        <v>6.58386759838948-3.51915054896083i</v>
      </c>
      <c r="CQ272" s="181" t="str">
        <f t="shared" ca="1" si="408"/>
        <v>1.53284134292461E-12+7.46536892185336i</v>
      </c>
      <c r="CR272" s="181" t="str">
        <f t="shared" ca="1" si="409"/>
        <v>-6.58386759838772-3.51915054896411i</v>
      </c>
      <c r="CS272" s="181" t="str">
        <f t="shared" ca="1" si="410"/>
        <v>6.20722740315025-4.14753675148933i</v>
      </c>
      <c r="CT272" s="181" t="str">
        <f t="shared" ca="1" si="411"/>
        <v>0.731734113228213+7.42942113000146i</v>
      </c>
      <c r="CU272" s="181" t="str">
        <f t="shared" ca="1" si="412"/>
        <v>-6.89710154954648-2.85687300288579i</v>
      </c>
      <c r="CV272" s="181" t="str">
        <f t="shared" ca="1" si="413"/>
        <v>5.77080821480286-4.73597990782667i</v>
      </c>
      <c r="CW272" s="181" t="str">
        <f t="shared" ca="1" si="414"/>
        <v>1.45642122693001+7.32192395133422i</v>
      </c>
      <c r="CX272" s="181" t="str">
        <f t="shared" ca="1" si="415"/>
        <v>-7.14391264244368-2.16708220806396i</v>
      </c>
      <c r="CY272" s="181" t="str">
        <f t="shared" ca="1" si="416"/>
        <v>5.2788129887021-5.27881298870154i</v>
      </c>
      <c r="CZ272" s="181" t="str">
        <f t="shared" ca="1" si="417"/>
        <v>2.16708220806322+7.14391264244391i</v>
      </c>
      <c r="DA272" s="181" t="str">
        <f t="shared" ca="1" si="418"/>
        <v>-7.32192395133407-1.45642122693078i</v>
      </c>
      <c r="DB272" s="181" t="str">
        <f t="shared" ca="1" si="419"/>
        <v>4.73597990782728-5.77080821480236i</v>
      </c>
      <c r="DC272" s="181" t="str">
        <f t="shared" ca="1" si="420"/>
        <v>2.85687300288507+6.89710154954677i</v>
      </c>
      <c r="DD272" s="181" t="str">
        <f t="shared" ca="1" si="421"/>
        <v>-7.42942113000142-0.731734113228573i</v>
      </c>
      <c r="DE272" s="181" t="str">
        <f t="shared" ca="1" si="422"/>
        <v>4.14753675148999-6.20722740314981i</v>
      </c>
      <c r="DF272" s="181" t="str">
        <f t="shared" ca="1" si="423"/>
        <v>3.51915054896379+6.58386759838789i</v>
      </c>
      <c r="DG272" s="181" t="str">
        <f t="shared" ca="1" si="424"/>
        <v>-7.46536892185336-2.31928989572909E-12i</v>
      </c>
      <c r="DH272" s="181" t="str">
        <f t="shared" ca="1" si="425"/>
        <v>3.51915054896152-6.5838675983891i</v>
      </c>
      <c r="DI272" s="181" t="str">
        <f t="shared" ca="1" si="426"/>
        <v>4.14753675149213+6.20722740314838i</v>
      </c>
      <c r="DJ272" s="181" t="str">
        <f t="shared" ca="1" si="427"/>
        <v>-7.42942113000188+0.731734113223957i</v>
      </c>
      <c r="DK272" s="181" t="str">
        <f t="shared" ca="1" si="428"/>
        <v>2.85687300288974-6.89710154954484i</v>
      </c>
      <c r="DL272" s="181" t="str">
        <f t="shared" ca="1" si="429"/>
        <v>4.73597990782927+5.77080821480072i</v>
      </c>
      <c r="DM272" s="181" t="str">
        <f t="shared" ca="1" si="430"/>
        <v>-7.32192395133356+1.45642122693331i</v>
      </c>
      <c r="DN272" s="181" t="str">
        <f t="shared" ca="1" si="431"/>
        <v>2.16708220806806-7.14391264244244i</v>
      </c>
      <c r="DO272" s="181" t="str">
        <f t="shared" ca="1" si="432"/>
        <v>5.27881298870392+5.27881298869972i</v>
      </c>
      <c r="DP272" s="181" t="str">
        <f t="shared" ca="1" si="433"/>
        <v>-7.14391264244293+2.16708220806643i</v>
      </c>
      <c r="DQ272" s="181" t="str">
        <f t="shared" ca="1" si="434"/>
        <v>1.45642122693498-7.32192395133323i</v>
      </c>
      <c r="DR272" s="181" t="str">
        <f t="shared" ca="1" si="435"/>
        <v>5.77080821479992+4.73597990783026i</v>
      </c>
      <c r="DS272" s="181" t="str">
        <f t="shared" ca="1" si="436"/>
        <v>-6.89710154954549+2.85687300288817i</v>
      </c>
      <c r="DT272" s="181" t="str">
        <f t="shared" ca="1" si="437"/>
        <v>0.731734113225649-7.42942113000171i</v>
      </c>
      <c r="DU272" s="181" t="str">
        <f t="shared" ca="1" si="438"/>
        <v>6.20722740314767+4.14753675149319i</v>
      </c>
      <c r="DV272" s="181" t="str">
        <f t="shared" ca="1" si="439"/>
        <v>-6.5838675983865+3.51915054896638i</v>
      </c>
      <c r="DW272" s="181" t="str">
        <f t="shared" ca="1" si="440"/>
        <v>-1.04264943939849E-12-7.46536892185336i</v>
      </c>
      <c r="DX272" s="181" t="str">
        <f t="shared" ca="1" si="441"/>
        <v>6.58386759838729+3.51915054896492i</v>
      </c>
      <c r="DY272" s="181" t="str">
        <f t="shared" ca="1" si="442"/>
        <v>-6.20722740315076+4.14753675148858i</v>
      </c>
      <c r="DZ272" s="181" t="str">
        <f t="shared" ca="1" si="443"/>
        <v>-0.731734113227303-7.42942113000155i</v>
      </c>
      <c r="EA272" s="181" t="str">
        <f t="shared" ca="1" si="444"/>
        <v>6.89710154954612+2.85687300288664i</v>
      </c>
      <c r="EB272" s="181" t="str">
        <f t="shared" ca="1" si="445"/>
        <v>-5.77080821480344+4.73597990782597i</v>
      </c>
      <c r="EC272" s="181" t="str">
        <f t="shared" ca="1" si="446"/>
        <v>-1.45642122693661-7.32192395133291i</v>
      </c>
      <c r="ED272" s="181" t="str">
        <f t="shared" ca="1" si="447"/>
        <v>7.14391264244342+2.16708220806484i</v>
      </c>
      <c r="EE272" s="181" t="str">
        <f t="shared" ca="1" si="448"/>
        <v>-5.27881298870274+5.2788129887009i</v>
      </c>
      <c r="EF272" s="181" t="str">
        <f t="shared" ca="1" si="449"/>
        <v>-2.16708220806234-7.14391264244417i</v>
      </c>
      <c r="EG272" s="181" t="str">
        <f t="shared" ca="1" si="450"/>
        <v>7.32192395133389+1.45642122693169i</v>
      </c>
      <c r="EH272" s="181" t="str">
        <f t="shared" ca="1" si="451"/>
        <v>-4.73597990782798+5.77080821480178i</v>
      </c>
      <c r="EI272" s="181" t="str">
        <f t="shared" ca="1" si="452"/>
        <v>-2.85687300288422-6.89710154954712i</v>
      </c>
      <c r="EJ272" s="181" t="str">
        <f t="shared" ca="1" si="453"/>
        <v>7.42942113000204+0.731734113222304i</v>
      </c>
      <c r="EK272" s="181" t="str">
        <f t="shared" ca="1" si="454"/>
        <v>-4.14753675149075+6.2072274031493i</v>
      </c>
      <c r="EL272" s="181" t="str">
        <f t="shared" ca="1" si="455"/>
        <v>-3.51915054896261-6.58386759838852i</v>
      </c>
      <c r="EM272" s="181" t="str">
        <f t="shared" ca="1" si="456"/>
        <v>7.46536892185336+3.65819598440595E-12i</v>
      </c>
      <c r="EN272" s="181"/>
      <c r="EO272" s="181"/>
      <c r="EP272" s="181"/>
    </row>
    <row r="273" spans="1:146">
      <c r="A273" s="207">
        <f t="shared" si="323"/>
        <v>3.3789062500000026E-3</v>
      </c>
      <c r="B273" s="206">
        <v>173</v>
      </c>
      <c r="C273" s="205">
        <f t="shared" si="324"/>
        <v>34600</v>
      </c>
      <c r="N273" s="204">
        <f t="shared" ca="1" si="327"/>
        <v>22.463464180284156</v>
      </c>
      <c r="O273" s="181">
        <f t="shared" ca="1" si="328"/>
        <v>7.4634641802841575</v>
      </c>
      <c r="P273" s="181" t="str">
        <f t="shared" ca="1" si="329"/>
        <v>-3.35565805392712+6.66654757693206i</v>
      </c>
      <c r="Q273" s="181" t="str">
        <f t="shared" ca="1" si="330"/>
        <v>-4.44598042129946-5.99471064054025i</v>
      </c>
      <c r="R273" s="181" t="str">
        <f t="shared" ca="1" si="331"/>
        <v>7.35358439160464-1.27596793295649i</v>
      </c>
      <c r="S273" s="181" t="str">
        <f t="shared" ca="1" si="332"/>
        <v>-2.16652929077417+7.14208991840639i</v>
      </c>
      <c r="T273" s="181" t="str">
        <f t="shared" ca="1" si="333"/>
        <v>-5.4053921612837-5.14636115649858i</v>
      </c>
      <c r="U273" s="181" t="str">
        <f t="shared" ca="1" si="334"/>
        <v>7.02718040465268-2.51436535349381i</v>
      </c>
      <c r="V273" s="181" t="str">
        <f t="shared" ca="1" si="335"/>
        <v>-0.913607689633627+7.40733545614258i</v>
      </c>
      <c r="W273" s="181" t="str">
        <f t="shared" ca="1" si="336"/>
        <v>-6.20564366841464-4.14647853377416i</v>
      </c>
      <c r="X273" s="181" t="str">
        <f t="shared" ca="1" si="337"/>
        <v>6.49386309187108-3.67872800223383i</v>
      </c>
      <c r="Y273" s="181" t="str">
        <f t="shared" ca="1" si="338"/>
        <v>0.366214829752916+7.45447411081786i</v>
      </c>
      <c r="Z273" s="181" t="str">
        <f t="shared" ca="1" si="339"/>
        <v>-6.82317176495961-3.02450403144757i</v>
      </c>
      <c r="AA273" s="181" t="str">
        <f t="shared" ca="1" si="340"/>
        <v>5.7693358296578-4.73477155256844i</v>
      </c>
      <c r="AB273" s="181" t="str">
        <f t="shared" ca="1" si="341"/>
        <v>1.63525425776652+7.28211789816954i</v>
      </c>
      <c r="AC273" s="181" t="str">
        <f t="shared" ca="1" si="342"/>
        <v>-7.23979351197369-1.81347386922678i</v>
      </c>
      <c r="AD273" s="181" t="str">
        <f t="shared" ca="1" si="343"/>
        <v>4.87493211692003-5.65140110289531i</v>
      </c>
      <c r="AE273" s="181" t="str">
        <f t="shared" ca="1" si="344"/>
        <v>2.8561440898452+6.8953417977956i</v>
      </c>
      <c r="AF273" s="181" t="str">
        <f t="shared" ca="1" si="345"/>
        <v>-7.44324160076062-0.549046485364565i</v>
      </c>
      <c r="AG273" s="181" t="str">
        <f t="shared" ca="1" si="346"/>
        <v>3.83698741627186-6.40162675714197i</v>
      </c>
      <c r="AH273" s="181" t="str">
        <f t="shared" ca="1" si="347"/>
        <v>3.99293557256434+6.30553432182673i</v>
      </c>
      <c r="AI273" s="181" t="str">
        <f t="shared" ca="1" si="348"/>
        <v>-7.42752556028382+0.731547415903587i</v>
      </c>
      <c r="AJ273" s="181" t="str">
        <f t="shared" ca="1" si="349"/>
        <v>2.68606371384127-6.96335833456601i</v>
      </c>
      <c r="AK273" s="181" t="str">
        <f t="shared" ca="1" si="350"/>
        <v>5.01215620444972+5.53006218342804i</v>
      </c>
      <c r="AL273" s="181" t="str">
        <f t="shared" ca="1" si="351"/>
        <v>-7.19310814487939+1.99060111183897i</v>
      </c>
      <c r="AM273" s="181" t="str">
        <f t="shared" ca="1" si="352"/>
        <v>1.45604963028686-7.32005580883959i</v>
      </c>
      <c r="AN273" s="181" t="str">
        <f t="shared" ca="1" si="353"/>
        <v>5.88379532424441+4.59175893887999i</v>
      </c>
      <c r="AO273" s="181" t="str">
        <f t="shared" ca="1" si="354"/>
        <v>-6.74689170858668+3.19104212491608i</v>
      </c>
      <c r="AP273" s="181" t="str">
        <f t="shared" ca="1" si="355"/>
        <v>0.183162580023031-7.46121632441145i</v>
      </c>
      <c r="AQ273" s="181" t="str">
        <f t="shared" ca="1" si="356"/>
        <v>6.58218776629579+3.51825266000193i</v>
      </c>
      <c r="AR273" s="181" t="str">
        <f t="shared" ca="1" si="357"/>
        <v>6.58218776629579+3.51825266000193i</v>
      </c>
      <c r="AS273" s="181" t="str">
        <f t="shared" ca="1" si="358"/>
        <v>-1.09511764025625-7.38268345010026i</v>
      </c>
      <c r="AT273" s="181" t="str">
        <f t="shared" ca="1" si="359"/>
        <v>7.08676956402627+2.34115243347705i</v>
      </c>
      <c r="AU273" s="181" t="str">
        <f t="shared" ca="1" si="360"/>
        <v>-5.27746613301949+5.27746613302416i</v>
      </c>
      <c r="AV273" s="181" t="str">
        <f t="shared" ca="1" si="361"/>
        <v>-2.34115243347628-7.08676956402653i</v>
      </c>
      <c r="AW273" s="181" t="str">
        <f t="shared" ca="1" si="362"/>
        <v>7.38268345010014+1.09511764025705i</v>
      </c>
      <c r="AX273" s="181" t="str">
        <f t="shared" ca="1" si="363"/>
        <v>-4.29752381136074+6.10201496730155i</v>
      </c>
      <c r="AY273" s="181" t="str">
        <f t="shared" ca="1" si="364"/>
        <v>-3.51825266000113-6.58218776629622i</v>
      </c>
      <c r="AZ273" s="181" t="str">
        <f t="shared" ca="1" si="365"/>
        <v>7.46121632441147-0.183162580022116i</v>
      </c>
      <c r="BA273" s="181" t="str">
        <f t="shared" ca="1" si="366"/>
        <v>-3.1910421249169+6.74689170858629i</v>
      </c>
      <c r="BB273" s="181" t="str">
        <f t="shared" ca="1" si="367"/>
        <v>-4.59175893887927-5.88379532424497i</v>
      </c>
      <c r="BC273" s="181" t="str">
        <f t="shared" ca="1" si="368"/>
        <v>7.32005580883974-1.45604963028607i</v>
      </c>
      <c r="BD273" s="181" t="str">
        <f t="shared" ca="1" si="369"/>
        <v>-1.99060111183617+7.19310814488016i</v>
      </c>
      <c r="BE273" s="181" t="str">
        <f t="shared" ca="1" si="370"/>
        <v>-5.5300621834275-5.01215620445032i</v>
      </c>
      <c r="BF273" s="181" t="str">
        <f t="shared" ca="1" si="371"/>
        <v>6.96335833456493-2.68606371384408i</v>
      </c>
      <c r="BG273" s="181" t="str">
        <f t="shared" ca="1" si="372"/>
        <v>-0.731547415903758+7.4275255602838i</v>
      </c>
      <c r="BH273" s="181" t="str">
        <f t="shared" ca="1" si="373"/>
        <v>-6.30553432182466-3.99293557256763i</v>
      </c>
      <c r="BI273" s="181" t="str">
        <f t="shared" ca="1" si="374"/>
        <v>6.40162675714168-3.83698741627235i</v>
      </c>
      <c r="BJ273" s="181" t="str">
        <f t="shared" ca="1" si="375"/>
        <v>0.549046485361537+7.44324160076084i</v>
      </c>
      <c r="BK273" s="181" t="str">
        <f t="shared" ca="1" si="376"/>
        <v>-6.89534179779614-2.85614408984389i</v>
      </c>
      <c r="BL273" s="181" t="str">
        <f t="shared" ca="1" si="377"/>
        <v>5.6514011028968-4.87493211691829i</v>
      </c>
      <c r="BM273" s="181" t="str">
        <f t="shared" ca="1" si="378"/>
        <v>1.81347386922892+7.23979351197315i</v>
      </c>
      <c r="BN273" s="181" t="str">
        <f t="shared" ca="1" si="379"/>
        <v>-7.28211789816917-1.63525425776818i</v>
      </c>
      <c r="BO273" s="181" t="str">
        <f t="shared" ca="1" si="380"/>
        <v>4.73477155256628-5.76933582965958i</v>
      </c>
      <c r="BP273" s="181" t="str">
        <f t="shared" ca="1" si="381"/>
        <v>3.02450403144674+6.82317176495998i</v>
      </c>
      <c r="BQ273" s="181" t="str">
        <f t="shared" ca="1" si="382"/>
        <v>-7.45447411081803-0.366214829749327i</v>
      </c>
      <c r="BR273" s="181" t="str">
        <f t="shared" ca="1" si="383"/>
        <v>3.67872800223393-6.49386309187102i</v>
      </c>
      <c r="BS273" s="181" t="str">
        <f t="shared" ca="1" si="384"/>
        <v>4.14647853377102+6.20564366841674i</v>
      </c>
      <c r="BT273" s="181" t="str">
        <f t="shared" ca="1" si="385"/>
        <v>-7.40733545614249+0.913607689634329i</v>
      </c>
      <c r="BU273" s="181" t="str">
        <f t="shared" ca="1" si="386"/>
        <v>2.51436535349682-7.0271804046516i</v>
      </c>
      <c r="BV273" s="181" t="str">
        <f t="shared" ca="1" si="387"/>
        <v>5.14636115649952+5.40539216128281i</v>
      </c>
      <c r="BW273" s="181" t="str">
        <f t="shared" ca="1" si="388"/>
        <v>-7.14208991840709+2.16652929077187i</v>
      </c>
      <c r="BX273" s="181" t="str">
        <f t="shared" ca="1" si="389"/>
        <v>1.27596793295444-7.353584391605i</v>
      </c>
      <c r="BY273" s="181" t="str">
        <f t="shared" ca="1" si="390"/>
        <v>5.99471064053934+4.44598042130069i</v>
      </c>
      <c r="BZ273" s="181" t="str">
        <f t="shared" ca="1" si="391"/>
        <v>-6.66654757693103+3.35565805392917i</v>
      </c>
      <c r="CA273" s="181" t="str">
        <f t="shared" ca="1" si="392"/>
        <v>1.02036400063972E-12-7.46346418028416i</v>
      </c>
      <c r="CB273" s="181" t="str">
        <f t="shared" ca="1" si="393"/>
        <v>6.66654757693354+3.35565805392417i</v>
      </c>
      <c r="CC273" s="181" t="str">
        <f t="shared" ca="1" si="394"/>
        <v>-5.99471064054031+4.44598042129939i</v>
      </c>
      <c r="CD273" s="181" t="str">
        <f t="shared" ca="1" si="395"/>
        <v>-1.27596793295285-7.35358439160527i</v>
      </c>
      <c r="CE273" s="181" t="str">
        <f t="shared" ca="1" si="396"/>
        <v>7.14208991840656+2.16652929077362i</v>
      </c>
      <c r="CF273" s="181" t="str">
        <f t="shared" ca="1" si="397"/>
        <v>-5.14636115650084+5.40539216128155i</v>
      </c>
      <c r="CG273" s="181" t="str">
        <f t="shared" ca="1" si="398"/>
        <v>-2.5143653534953-7.02718040465215i</v>
      </c>
      <c r="CH273" s="181" t="str">
        <f t="shared" ca="1" si="399"/>
        <v>7.40733545614227+0.913607689636143i</v>
      </c>
      <c r="CI273" s="181" t="str">
        <f t="shared" ca="1" si="400"/>
        <v>-4.14647853377236+6.20564366841585i</v>
      </c>
      <c r="CJ273" s="181" t="str">
        <f t="shared" ca="1" si="401"/>
        <v>-3.67872800223252-6.49386309187182i</v>
      </c>
      <c r="CK273" s="181" t="str">
        <f t="shared" ca="1" si="402"/>
        <v>7.45447411081776-0.366214829754917i</v>
      </c>
      <c r="CL273" s="181" t="str">
        <f t="shared" ca="1" si="403"/>
        <v>-3.02450403144841+6.82317176495924i</v>
      </c>
      <c r="CM273" s="181" t="str">
        <f t="shared" ca="1" si="404"/>
        <v>-4.73477155257077-5.7693358296559i</v>
      </c>
      <c r="CN273" s="181" t="str">
        <f t="shared" ca="1" si="405"/>
        <v>7.28211789816952-1.63525425776661i</v>
      </c>
      <c r="CO273" s="181" t="str">
        <f t="shared" ca="1" si="406"/>
        <v>-1.8134738692307+7.23979351197271i</v>
      </c>
      <c r="CP273" s="181" t="str">
        <f t="shared" ca="1" si="407"/>
        <v>-5.65140110289575-4.87493211691952i</v>
      </c>
      <c r="CQ273" s="181" t="str">
        <f t="shared" ca="1" si="408"/>
        <v>6.89534179779676-2.85614408984239i</v>
      </c>
      <c r="CR273" s="181" t="str">
        <f t="shared" ca="1" si="409"/>
        <v>-0.549046485363361+7.44324160076071i</v>
      </c>
      <c r="CS273" s="181" t="str">
        <f t="shared" ca="1" si="410"/>
        <v>-6.40162675714074-3.83698741627392i</v>
      </c>
      <c r="CT273" s="181" t="str">
        <f t="shared" ca="1" si="411"/>
        <v>6.30553432182552-3.99293557256626i</v>
      </c>
      <c r="CU273" s="181" t="str">
        <f t="shared" ca="1" si="412"/>
        <v>0.731547415902149+7.42752556028396i</v>
      </c>
      <c r="CV273" s="181" t="str">
        <f t="shared" ca="1" si="413"/>
        <v>-6.96335833456702-2.68606371383866i</v>
      </c>
      <c r="CW273" s="181" t="str">
        <f t="shared" ca="1" si="414"/>
        <v>5.53006218342859-5.01215620444911i</v>
      </c>
      <c r="CX273" s="181" t="str">
        <f t="shared" ca="1" si="415"/>
        <v>1.99060111184157+7.19310814487866i</v>
      </c>
      <c r="CY273" s="181" t="str">
        <f t="shared" ca="1" si="416"/>
        <v>-7.32005580883939-1.45604963028786i</v>
      </c>
      <c r="CZ273" s="181" t="str">
        <f t="shared" ca="1" si="417"/>
        <v>4.59175893888071-5.88379532424385i</v>
      </c>
      <c r="DA273" s="181" t="str">
        <f t="shared" ca="1" si="418"/>
        <v>3.19104212491545+6.74689170858698i</v>
      </c>
      <c r="DB273" s="181" t="str">
        <f t="shared" ca="1" si="419"/>
        <v>-7.46121632441144-0.183162580023732i</v>
      </c>
      <c r="DC273" s="181" t="str">
        <f t="shared" ca="1" si="420"/>
        <v>3.51825266000274-6.58218776629536i</v>
      </c>
      <c r="DD273" s="181" t="str">
        <f t="shared" ca="1" si="421"/>
        <v>4.29752381135942+6.10201496730248i</v>
      </c>
      <c r="DE273" s="181" t="str">
        <f t="shared" ca="1" si="422"/>
        <v>-7.38268345010041+1.09511764025524i</v>
      </c>
      <c r="DF273" s="181" t="str">
        <f t="shared" ca="1" si="423"/>
        <v>2.34115243347802-7.08676956402596i</v>
      </c>
      <c r="DG273" s="181" t="str">
        <f t="shared" ca="1" si="424"/>
        <v>5.27746613302359+5.27746613302006i</v>
      </c>
      <c r="DH273" s="181" t="str">
        <f t="shared" ca="1" si="425"/>
        <v>-7.08676956402678+2.34115243347551i</v>
      </c>
      <c r="DI273" s="181" t="str">
        <f t="shared" ca="1" si="426"/>
        <v>1.09511764025072-7.38268345010108i</v>
      </c>
      <c r="DJ273" s="181" t="str">
        <f t="shared" ca="1" si="427"/>
        <v>6.10201496730097+4.29752381136157i</v>
      </c>
      <c r="DK273" s="181" t="str">
        <f t="shared" ca="1" si="428"/>
        <v>-6.58218776629301+3.51825266000715i</v>
      </c>
      <c r="DL273" s="181" t="str">
        <f t="shared" ca="1" si="429"/>
        <v>-0.183162580021521-7.46121632441149i</v>
      </c>
      <c r="DM273" s="181" t="str">
        <f t="shared" ca="1" si="430"/>
        <v>6.74689170858585+3.19104212491783i</v>
      </c>
      <c r="DN273" s="181" t="str">
        <f t="shared" ca="1" si="431"/>
        <v>-5.88379532424547+4.59175893887863i</v>
      </c>
      <c r="DO273" s="181" t="str">
        <f t="shared" ca="1" si="432"/>
        <v>-1.45604963028528-7.3200558088399i</v>
      </c>
      <c r="DP273" s="181" t="str">
        <f t="shared" ca="1" si="433"/>
        <v>7.19310814487989+1.99060111183716i</v>
      </c>
      <c r="DQ273" s="181" t="str">
        <f t="shared" ca="1" si="434"/>
        <v>-5.01215620445107+5.53006218342681i</v>
      </c>
      <c r="DR273" s="181" t="str">
        <f t="shared" ca="1" si="435"/>
        <v>-2.68606371384333-6.96335833456522i</v>
      </c>
      <c r="DS273" s="181" t="str">
        <f t="shared" ca="1" si="436"/>
        <v>7.42752556028374+0.731547415904351i</v>
      </c>
      <c r="DT273" s="181" t="str">
        <f t="shared" ca="1" si="437"/>
        <v>-3.99293557256204+6.30553432182819i</v>
      </c>
      <c r="DU273" s="181" t="str">
        <f t="shared" ca="1" si="438"/>
        <v>-3.83698741627166-6.4016267571421i</v>
      </c>
      <c r="DV273" s="181" t="str">
        <f t="shared" ca="1" si="439"/>
        <v>7.4432416007609-0.549046485360731i</v>
      </c>
      <c r="DW273" s="181" t="str">
        <f t="shared" ca="1" si="440"/>
        <v>-2.85614408984483+6.89534179779575i</v>
      </c>
      <c r="DX273" s="181" t="str">
        <f t="shared" ca="1" si="441"/>
        <v>-4.87493211691752-5.65140110289747i</v>
      </c>
      <c r="DY273" s="181" t="str">
        <f t="shared" ca="1" si="442"/>
        <v>7.23979351197335-1.81347386922814i</v>
      </c>
      <c r="DZ273" s="181" t="str">
        <f t="shared" ca="1" si="443"/>
        <v>-1.63525425776876+7.28211789816903i</v>
      </c>
      <c r="EA273" s="181" t="str">
        <f t="shared" ca="1" si="444"/>
        <v>-5.76933582965907-4.7347715525669i</v>
      </c>
      <c r="EB273" s="181" t="str">
        <f t="shared" ca="1" si="445"/>
        <v>6.82317176496031-3.024504031446i</v>
      </c>
      <c r="EC273" s="181" t="str">
        <f t="shared" ca="1" si="446"/>
        <v>-0.366214829750347+7.45447411081799i</v>
      </c>
      <c r="ED273" s="181" t="str">
        <f t="shared" ca="1" si="447"/>
        <v>-6.49386309187052-3.67872800223482i</v>
      </c>
      <c r="EE273" s="181" t="str">
        <f t="shared" ca="1" si="448"/>
        <v>6.20564366841307-4.14647853377652i</v>
      </c>
      <c r="EF273" s="181" t="str">
        <f t="shared" ca="1" si="449"/>
        <v>0.913607689633105+7.40733545614265i</v>
      </c>
      <c r="EG273" s="181" t="str">
        <f t="shared" ca="1" si="450"/>
        <v>-7.02718040465383-2.51436535349059i</v>
      </c>
      <c r="EH273" s="181" t="str">
        <f t="shared" ca="1" si="451"/>
        <v>5.40539216128336-5.14636115649893i</v>
      </c>
      <c r="EI273" s="181" t="str">
        <f t="shared" ca="1" si="452"/>
        <v>2.16652929077109+7.14208991840733i</v>
      </c>
      <c r="EJ273" s="181" t="str">
        <f t="shared" ca="1" si="453"/>
        <v>-7.35358439160489-1.27596793295503i</v>
      </c>
      <c r="EK273" s="181" t="str">
        <f t="shared" ca="1" si="454"/>
        <v>4.44598042130117-5.99471064053898i</v>
      </c>
      <c r="EL273" s="181" t="str">
        <f t="shared" ca="1" si="455"/>
        <v>3.35565805392826+6.66654757693148i</v>
      </c>
      <c r="EM273" s="181" t="str">
        <f t="shared" ca="1" si="456"/>
        <v>-7.46346418028416-2.04072800127944E-12i</v>
      </c>
      <c r="EN273" s="181"/>
      <c r="EO273" s="181"/>
      <c r="EP273" s="181"/>
    </row>
    <row r="274" spans="1:146">
      <c r="A274" s="207">
        <f t="shared" si="323"/>
        <v>3.3984375000000026E-3</v>
      </c>
      <c r="B274" s="206">
        <v>174</v>
      </c>
      <c r="C274" s="205">
        <f t="shared" si="324"/>
        <v>34800</v>
      </c>
      <c r="N274" s="204">
        <f t="shared" ca="1" si="327"/>
        <v>22.46133896003289</v>
      </c>
      <c r="O274" s="181">
        <f t="shared" ca="1" si="328"/>
        <v>7.4613389600328901</v>
      </c>
      <c r="P274" s="181" t="str">
        <f t="shared" ca="1" si="329"/>
        <v>-3.1901334761719+6.74497053223452i</v>
      </c>
      <c r="Q274" s="181" t="str">
        <f t="shared" ca="1" si="330"/>
        <v>-4.73342332711342-5.76769301218808i</v>
      </c>
      <c r="R274" s="181" t="str">
        <f t="shared" ca="1" si="331"/>
        <v>7.23773198190993-1.8129574828282i</v>
      </c>
      <c r="S274" s="181" t="str">
        <f t="shared" ca="1" si="332"/>
        <v>-1.45563502038431+7.3179714240994i</v>
      </c>
      <c r="T274" s="181" t="str">
        <f t="shared" ca="1" si="333"/>
        <v>-5.99300364762827-4.44471442907404i</v>
      </c>
      <c r="U274" s="181" t="str">
        <f t="shared" ca="1" si="334"/>
        <v>6.58031348936403-3.51725083811184i</v>
      </c>
      <c r="V274" s="181" t="str">
        <f t="shared" ca="1" si="335"/>
        <v>0.366110550137545+7.45235145048747i</v>
      </c>
      <c r="W274" s="181" t="str">
        <f t="shared" ca="1" si="336"/>
        <v>-6.89337835030342-2.85533080326478i</v>
      </c>
      <c r="X274" s="181" t="str">
        <f t="shared" ca="1" si="337"/>
        <v>5.52848749909129-5.0107289937589i</v>
      </c>
      <c r="Y274" s="181" t="str">
        <f t="shared" ca="1" si="338"/>
        <v>2.16591237189964+7.14005620942558i</v>
      </c>
      <c r="Z274" s="181" t="str">
        <f t="shared" ca="1" si="339"/>
        <v>-7.38058123214961-1.09480580567774i</v>
      </c>
      <c r="AA274" s="181" t="str">
        <f t="shared" ca="1" si="340"/>
        <v>4.14529782466374-6.2038766123564i</v>
      </c>
      <c r="AB274" s="181" t="str">
        <f t="shared" ca="1" si="341"/>
        <v>3.83589483470855+6.39980389492998i</v>
      </c>
      <c r="AC274" s="181" t="str">
        <f t="shared" ca="1" si="342"/>
        <v>-7.42541057354898+0.731339107891573i</v>
      </c>
      <c r="AD274" s="181" t="str">
        <f t="shared" ca="1" si="343"/>
        <v>2.51364938835495-7.02517941613789i</v>
      </c>
      <c r="AE274" s="181" t="str">
        <f t="shared" ca="1" si="344"/>
        <v>5.2759633753706+5.27596337537068i</v>
      </c>
      <c r="AF274" s="181" t="str">
        <f t="shared" ca="1" si="345"/>
        <v>-7.02517941613789+2.51364938835495i</v>
      </c>
      <c r="AG274" s="181" t="str">
        <f t="shared" ca="1" si="346"/>
        <v>0.731339107892311-7.42541057354891i</v>
      </c>
      <c r="AH274" s="181" t="str">
        <f t="shared" ca="1" si="347"/>
        <v>6.39980389492995+3.83589483470859i</v>
      </c>
      <c r="AI274" s="181" t="str">
        <f t="shared" ca="1" si="348"/>
        <v>-6.20387661235643+4.1452978246637i</v>
      </c>
      <c r="AJ274" s="181" t="str">
        <f t="shared" ca="1" si="349"/>
        <v>-1.09480580567774-7.38058123214961i</v>
      </c>
      <c r="AK274" s="181" t="str">
        <f t="shared" ca="1" si="350"/>
        <v>7.14005620942557+2.16591237189969i</v>
      </c>
      <c r="AL274" s="181" t="str">
        <f t="shared" ca="1" si="351"/>
        <v>-5.0107289937589+5.52848749909129i</v>
      </c>
      <c r="AM274" s="181" t="str">
        <f t="shared" ca="1" si="352"/>
        <v>-2.85533080326468-6.89337835030347i</v>
      </c>
      <c r="AN274" s="181" t="str">
        <f t="shared" ca="1" si="353"/>
        <v>7.45235145048761+0.366110550134633i</v>
      </c>
      <c r="AO274" s="181" t="str">
        <f t="shared" ca="1" si="354"/>
        <v>-3.51725083811383+6.58031348936297i</v>
      </c>
      <c r="AP274" s="181" t="str">
        <f t="shared" ca="1" si="355"/>
        <v>-4.44471442907457-5.99300364762787i</v>
      </c>
      <c r="AQ274" s="181" t="str">
        <f t="shared" ca="1" si="356"/>
        <v>7.31797142410014-1.45563502038062i</v>
      </c>
      <c r="AR274" s="181" t="str">
        <f t="shared" ca="1" si="357"/>
        <v>7.31797142410014-1.45563502038062i</v>
      </c>
      <c r="AS274" s="181" t="str">
        <f t="shared" ca="1" si="358"/>
        <v>-5.76769301218928-4.73342332711197i</v>
      </c>
      <c r="AT274" s="181" t="str">
        <f t="shared" ca="1" si="359"/>
        <v>6.74497053223575-3.19013347616931i</v>
      </c>
      <c r="AU274" s="181" t="str">
        <f t="shared" ca="1" si="360"/>
        <v>-1.06018148668886E-13+7.46133896003289i</v>
      </c>
      <c r="AV274" s="181" t="str">
        <f t="shared" ca="1" si="361"/>
        <v>-6.74497053223575-3.19013347616931i</v>
      </c>
      <c r="AW274" s="181" t="str">
        <f t="shared" ca="1" si="362"/>
        <v>5.76769301218928-4.73342332711197i</v>
      </c>
      <c r="AX274" s="181" t="str">
        <f t="shared" ca="1" si="363"/>
        <v>1.81295748282882+7.23773198190978i</v>
      </c>
      <c r="AY274" s="181" t="str">
        <f t="shared" ca="1" si="364"/>
        <v>-7.31797142409865-1.45563502038811i</v>
      </c>
      <c r="AZ274" s="181" t="str">
        <f t="shared" ca="1" si="365"/>
        <v>4.44471442907466-5.99300364762781i</v>
      </c>
      <c r="BA274" s="181" t="str">
        <f t="shared" ca="1" si="366"/>
        <v>3.51725083811373+6.58031348936302i</v>
      </c>
      <c r="BB274" s="181" t="str">
        <f t="shared" ca="1" si="367"/>
        <v>-7.45235145048762+0.366110550134421i</v>
      </c>
      <c r="BC274" s="181" t="str">
        <f t="shared" ca="1" si="368"/>
        <v>2.85533080326478-6.89337835030342i</v>
      </c>
      <c r="BD274" s="181" t="str">
        <f t="shared" ca="1" si="369"/>
        <v>5.01072899376102+5.52848749908936i</v>
      </c>
      <c r="BE274" s="181" t="str">
        <f t="shared" ca="1" si="370"/>
        <v>-7.14005620942627+2.16591237189736i</v>
      </c>
      <c r="BF274" s="181" t="str">
        <f t="shared" ca="1" si="371"/>
        <v>1.09480580567701-7.38058123214972i</v>
      </c>
      <c r="BG274" s="181" t="str">
        <f t="shared" ca="1" si="372"/>
        <v>6.20387661235431+4.14529782466687i</v>
      </c>
      <c r="BH274" s="181" t="str">
        <f t="shared" ca="1" si="373"/>
        <v>-6.39980389493044+3.83589483470777i</v>
      </c>
      <c r="BI274" s="181" t="str">
        <f t="shared" ca="1" si="374"/>
        <v>-0.731339107893788-7.42541057354877i</v>
      </c>
      <c r="BJ274" s="181" t="str">
        <f t="shared" ca="1" si="375"/>
        <v>7.02517941613685+2.51364938835785i</v>
      </c>
      <c r="BK274" s="181" t="str">
        <f t="shared" ca="1" si="376"/>
        <v>-5.27596337537075+5.27596337537052i</v>
      </c>
      <c r="BL274" s="181" t="str">
        <f t="shared" ca="1" si="377"/>
        <v>-2.51364938835774-7.02517941613689i</v>
      </c>
      <c r="BM274" s="181" t="str">
        <f t="shared" ca="1" si="378"/>
        <v>7.42541057354875+0.731339107893894i</v>
      </c>
      <c r="BN274" s="181" t="str">
        <f t="shared" ca="1" si="379"/>
        <v>-3.83589483470805+6.39980389493028i</v>
      </c>
      <c r="BO274" s="181" t="str">
        <f t="shared" ca="1" si="380"/>
        <v>-4.14529782466678-6.20387661235437i</v>
      </c>
      <c r="BP274" s="181" t="str">
        <f t="shared" ca="1" si="381"/>
        <v>7.38058123214973-1.0948058056769i</v>
      </c>
      <c r="BQ274" s="181" t="str">
        <f t="shared" ca="1" si="382"/>
        <v>-2.16591237189766+7.14005620942618i</v>
      </c>
      <c r="BR274" s="181" t="str">
        <f t="shared" ca="1" si="383"/>
        <v>-5.5284874990893-5.0107289937611i</v>
      </c>
      <c r="BS274" s="181" t="str">
        <f t="shared" ca="1" si="384"/>
        <v>6.89337835030347-2.85533080326468i</v>
      </c>
      <c r="BT274" s="181" t="str">
        <f t="shared" ca="1" si="385"/>
        <v>-0.366110550134739+7.45235145048761i</v>
      </c>
      <c r="BU274" s="181" t="str">
        <f t="shared" ca="1" si="386"/>
        <v>-6.58031348936297-3.51725083811383i</v>
      </c>
      <c r="BV274" s="181" t="str">
        <f t="shared" ca="1" si="387"/>
        <v>5.99300364762787-4.44471442907457i</v>
      </c>
      <c r="BW274" s="181" t="str">
        <f t="shared" ca="1" si="388"/>
        <v>1.45563502038801+7.31797142409867i</v>
      </c>
      <c r="BX274" s="181" t="str">
        <f t="shared" ca="1" si="389"/>
        <v>-7.2377319819097-1.81295748282914i</v>
      </c>
      <c r="BY274" s="181" t="str">
        <f t="shared" ca="1" si="390"/>
        <v>4.73342332711221-5.76769301218908i</v>
      </c>
      <c r="BZ274" s="181" t="str">
        <f t="shared" ca="1" si="391"/>
        <v>3.19013347616922+6.74497053223579i</v>
      </c>
      <c r="CA274" s="181" t="str">
        <f t="shared" ca="1" si="392"/>
        <v>-7.46133896003289-2.12036297337772E-13i</v>
      </c>
      <c r="CB274" s="181" t="str">
        <f t="shared" ca="1" si="393"/>
        <v>3.1901334761696-6.74497053223561i</v>
      </c>
      <c r="CC274" s="181" t="str">
        <f t="shared" ca="1" si="394"/>
        <v>4.73342332711188+5.76769301218935i</v>
      </c>
      <c r="CD274" s="181" t="str">
        <f t="shared" ca="1" si="395"/>
        <v>-7.23773198190981+1.81295748282872i</v>
      </c>
      <c r="CE274" s="181" t="str">
        <f t="shared" ca="1" si="396"/>
        <v>1.45563502038093-7.31797142410007i</v>
      </c>
      <c r="CF274" s="181" t="str">
        <f t="shared" ca="1" si="397"/>
        <v>5.99300364762775+4.44471442907474i</v>
      </c>
      <c r="CG274" s="181" t="str">
        <f t="shared" ca="1" si="398"/>
        <v>-6.58031348936307+3.51725083811364i</v>
      </c>
      <c r="CH274" s="181" t="str">
        <f t="shared" ca="1" si="399"/>
        <v>-0.366110550134527-7.45235145048762i</v>
      </c>
      <c r="CI274" s="181" t="str">
        <f t="shared" ca="1" si="400"/>
        <v>6.89337835030339+2.85533080326488i</v>
      </c>
      <c r="CJ274" s="181" t="str">
        <f t="shared" ca="1" si="401"/>
        <v>-5.52848749908944+5.01072899376094i</v>
      </c>
      <c r="CK274" s="181" t="str">
        <f t="shared" ca="1" si="402"/>
        <v>-2.16591237189746-7.14005620942624i</v>
      </c>
      <c r="CL274" s="181" t="str">
        <f t="shared" ca="1" si="403"/>
        <v>7.3805812321497+1.09480580567711i</v>
      </c>
      <c r="CM274" s="181" t="str">
        <f t="shared" ca="1" si="404"/>
        <v>-4.14529782466678+6.20387661235437i</v>
      </c>
      <c r="CN274" s="181" t="str">
        <f t="shared" ca="1" si="405"/>
        <v>-3.83589483470787-6.39980389493039i</v>
      </c>
      <c r="CO274" s="181" t="str">
        <f t="shared" ca="1" si="406"/>
        <v>7.42541057354877-0.731339107893683i</v>
      </c>
      <c r="CP274" s="181" t="str">
        <f t="shared" ca="1" si="407"/>
        <v>-2.51364938835774+7.02517941613689i</v>
      </c>
      <c r="CQ274" s="181" t="str">
        <f t="shared" ca="1" si="408"/>
        <v>-5.2759633753706-5.27596337537068i</v>
      </c>
      <c r="CR274" s="181" t="str">
        <f t="shared" ca="1" si="409"/>
        <v>7.02517941613693-2.51364938835765i</v>
      </c>
      <c r="CS274" s="181" t="str">
        <f t="shared" ca="1" si="410"/>
        <v>-0.731339107893788+7.42541057354877i</v>
      </c>
      <c r="CT274" s="181" t="str">
        <f t="shared" ca="1" si="411"/>
        <v>-6.39980389493034-3.83589483470796i</v>
      </c>
      <c r="CU274" s="181" t="str">
        <f t="shared" ca="1" si="412"/>
        <v>6.20387661235443-4.1452978246667i</v>
      </c>
      <c r="CV274" s="181" t="str">
        <f t="shared" ca="1" si="413"/>
        <v>1.09480580567701+7.38058123214972i</v>
      </c>
      <c r="CW274" s="181" t="str">
        <f t="shared" ca="1" si="414"/>
        <v>-7.14005620942621-2.16591237189756i</v>
      </c>
      <c r="CX274" s="181" t="str">
        <f t="shared" ca="1" si="415"/>
        <v>5.01072899376133-5.52848749908908i</v>
      </c>
      <c r="CY274" s="181" t="str">
        <f t="shared" ca="1" si="416"/>
        <v>2.85533080326478+6.89337835030342i</v>
      </c>
      <c r="CZ274" s="181" t="str">
        <f t="shared" ca="1" si="417"/>
        <v>-7.45235145048761-0.366110550134633i</v>
      </c>
      <c r="DA274" s="181" t="str">
        <f t="shared" ca="1" si="418"/>
        <v>3.51725083811411-6.58031348936282i</v>
      </c>
      <c r="DB274" s="181" t="str">
        <f t="shared" ca="1" si="419"/>
        <v>4.44471442907466+5.99300364762781i</v>
      </c>
      <c r="DC274" s="181" t="str">
        <f t="shared" ca="1" si="420"/>
        <v>-7.31797142410018+1.45563502038041i</v>
      </c>
      <c r="DD274" s="181" t="str">
        <f t="shared" ca="1" si="421"/>
        <v>1.81295748282923-7.23773198190967i</v>
      </c>
      <c r="DE274" s="181" t="str">
        <f t="shared" ca="1" si="422"/>
        <v>5.76769301218928+4.73342332711197i</v>
      </c>
      <c r="DF274" s="181" t="str">
        <f t="shared" ca="1" si="423"/>
        <v>-6.74497053223584+3.19013347616913i</v>
      </c>
      <c r="DG274" s="181" t="str">
        <f t="shared" ca="1" si="424"/>
        <v>3.18054446006658E-13-7.46133896003289i</v>
      </c>
      <c r="DH274" s="181" t="str">
        <f t="shared" ca="1" si="425"/>
        <v>6.74497053223575+3.19013347616931i</v>
      </c>
      <c r="DI274" s="181" t="str">
        <f t="shared" ca="1" si="426"/>
        <v>-5.76769301218941+4.7334233271118i</v>
      </c>
      <c r="DJ274" s="181" t="str">
        <f t="shared" ca="1" si="427"/>
        <v>-1.81295748282862-7.23773198190983i</v>
      </c>
      <c r="DK274" s="181" t="str">
        <f t="shared" ca="1" si="428"/>
        <v>7.31797142410014+1.45563502038062i</v>
      </c>
      <c r="DL274" s="181" t="str">
        <f t="shared" ca="1" si="429"/>
        <v>-4.44471442907483+5.99300364762769i</v>
      </c>
      <c r="DM274" s="181" t="str">
        <f t="shared" ca="1" si="430"/>
        <v>-3.51725083811355-6.58031348936312i</v>
      </c>
      <c r="DN274" s="181" t="str">
        <f t="shared" ca="1" si="431"/>
        <v>7.45235145048762-0.366110550134421i</v>
      </c>
      <c r="DO274" s="181" t="str">
        <f t="shared" ca="1" si="432"/>
        <v>-2.85533080326497+6.89337835030335i</v>
      </c>
      <c r="DP274" s="181" t="str">
        <f t="shared" ca="1" si="433"/>
        <v>-5.01072899376086-5.5284874990895i</v>
      </c>
      <c r="DQ274" s="181" t="str">
        <f t="shared" ca="1" si="434"/>
        <v>7.14005620942627-2.16591237189736i</v>
      </c>
      <c r="DR274" s="181" t="str">
        <f t="shared" ca="1" si="435"/>
        <v>-1.09480580567722+7.38058123214969i</v>
      </c>
      <c r="DS274" s="181" t="str">
        <f t="shared" ca="1" si="436"/>
        <v>-6.20387661235431-4.14529782466687i</v>
      </c>
      <c r="DT274" s="181" t="str">
        <f t="shared" ca="1" si="437"/>
        <v>6.39980389493044-3.83589483470777i</v>
      </c>
      <c r="DU274" s="181" t="str">
        <f t="shared" ca="1" si="438"/>
        <v>0.731339107893578+7.42541057354879i</v>
      </c>
      <c r="DV274" s="181" t="str">
        <f t="shared" ca="1" si="439"/>
        <v>-7.02517941613685-2.51364938835785i</v>
      </c>
      <c r="DW274" s="181" t="str">
        <f t="shared" ca="1" si="440"/>
        <v>5.27596337537075-5.27596337537052i</v>
      </c>
      <c r="DX274" s="181" t="str">
        <f t="shared" ca="1" si="441"/>
        <v>2.51364938835754+7.02517941613696i</v>
      </c>
      <c r="DY274" s="181" t="str">
        <f t="shared" ca="1" si="442"/>
        <v>-7.42541057354875-0.731339107893894i</v>
      </c>
      <c r="DZ274" s="181" t="str">
        <f t="shared" ca="1" si="443"/>
        <v>3.83589483470805-6.39980389493028i</v>
      </c>
      <c r="EA274" s="181" t="str">
        <f t="shared" ca="1" si="444"/>
        <v>4.14529782466661+6.20387661235449i</v>
      </c>
      <c r="EB274" s="181" t="str">
        <f t="shared" ca="1" si="445"/>
        <v>-7.38058123214973+1.0948058056769i</v>
      </c>
      <c r="EC274" s="181" t="str">
        <f t="shared" ca="1" si="446"/>
        <v>2.16591237189766-7.14005620942618i</v>
      </c>
      <c r="ED274" s="181" t="str">
        <f t="shared" ca="1" si="447"/>
        <v>5.5284874990893+5.0107289937611i</v>
      </c>
      <c r="EE274" s="181" t="str">
        <f t="shared" ca="1" si="448"/>
        <v>-6.89337835030347+2.85533080326468i</v>
      </c>
      <c r="EF274" s="181" t="str">
        <f t="shared" ca="1" si="449"/>
        <v>0.366110550135163-7.45235145048759i</v>
      </c>
      <c r="EG274" s="181" t="str">
        <f t="shared" ca="1" si="450"/>
        <v>6.58031348936277+3.5172508381142i</v>
      </c>
      <c r="EH274" s="181" t="str">
        <f t="shared" ca="1" si="451"/>
        <v>-5.99300364762787+4.44471442907457i</v>
      </c>
      <c r="EI274" s="181" t="str">
        <f t="shared" ca="1" si="452"/>
        <v>-1.45563502038072-7.31797142410012i</v>
      </c>
      <c r="EJ274" s="181" t="str">
        <f t="shared" ca="1" si="453"/>
        <v>7.23773198190965+1.81295748282934i</v>
      </c>
      <c r="EK274" s="181" t="str">
        <f t="shared" ca="1" si="454"/>
        <v>-4.73342332711205+5.76769301218921i</v>
      </c>
      <c r="EL274" s="181" t="str">
        <f t="shared" ca="1" si="455"/>
        <v>-3.19013347616941-6.7449705322357i</v>
      </c>
      <c r="EM274" s="181" t="str">
        <f t="shared" ca="1" si="456"/>
        <v>7.46133896003289+4.24072594675544E-13i</v>
      </c>
      <c r="EN274" s="181"/>
      <c r="EO274" s="181"/>
      <c r="EP274" s="181"/>
    </row>
    <row r="275" spans="1:146">
      <c r="A275" s="207">
        <f t="shared" si="323"/>
        <v>3.4179687500000026E-3</v>
      </c>
      <c r="B275" s="206">
        <v>175</v>
      </c>
      <c r="C275" s="205">
        <f t="shared" si="324"/>
        <v>35000</v>
      </c>
      <c r="N275" s="204">
        <f t="shared" ca="1" si="327"/>
        <v>22.45895452311353</v>
      </c>
      <c r="O275" s="181">
        <f t="shared" ca="1" si="328"/>
        <v>7.4589545231135288</v>
      </c>
      <c r="P275" s="181" t="str">
        <f t="shared" ca="1" si="329"/>
        <v>-3.02267653205003+6.81904899237934i</v>
      </c>
      <c r="Q275" s="181" t="str">
        <f t="shared" ca="1" si="330"/>
        <v>-5.00912770379356-5.52672074787244i</v>
      </c>
      <c r="R275" s="181" t="str">
        <f t="shared" ca="1" si="331"/>
        <v>7.08248751745816-2.33973783636653i</v>
      </c>
      <c r="S275" s="181" t="str">
        <f t="shared" ca="1" si="332"/>
        <v>-0.731105392203687+7.4230376183451i</v>
      </c>
      <c r="T275" s="181" t="str">
        <f t="shared" ca="1" si="333"/>
        <v>-6.48993929783265-3.67650520036668i</v>
      </c>
      <c r="U275" s="181" t="str">
        <f t="shared" ca="1" si="334"/>
        <v>5.99108844993629-4.44329402165958i</v>
      </c>
      <c r="V275" s="181" t="str">
        <f t="shared" ca="1" si="335"/>
        <v>1.63426618628809+7.27771781606234i</v>
      </c>
      <c r="W275" s="181" t="str">
        <f t="shared" ca="1" si="336"/>
        <v>-7.3156328034669-1.4551698398176i</v>
      </c>
      <c r="X275" s="181" t="str">
        <f t="shared" ca="1" si="337"/>
        <v>4.2949271138217-6.09832794008612i</v>
      </c>
      <c r="Y275" s="181" t="str">
        <f t="shared" ca="1" si="338"/>
        <v>3.8346689891454+6.39775869516523i</v>
      </c>
      <c r="Z275" s="181" t="str">
        <f t="shared" ca="1" si="339"/>
        <v>-7.4028597136927+0.913055659454208i</v>
      </c>
      <c r="AA275" s="181" t="str">
        <f t="shared" ca="1" si="340"/>
        <v>2.16522020639805-7.13777444555944i</v>
      </c>
      <c r="AB275" s="181" t="str">
        <f t="shared" ca="1" si="341"/>
        <v>5.64798635059092+4.87198653132523i</v>
      </c>
      <c r="AC275" s="181" t="str">
        <f t="shared" ca="1" si="342"/>
        <v>-6.74281502678943+3.18911399802178i</v>
      </c>
      <c r="AD275" s="181" t="str">
        <f t="shared" ca="1" si="343"/>
        <v>-0.183051907493488-7.45670802546531i</v>
      </c>
      <c r="AE275" s="181" t="str">
        <f t="shared" ca="1" si="344"/>
        <v>6.89117541783701+2.85441831876035i</v>
      </c>
      <c r="AF275" s="181" t="str">
        <f t="shared" ca="1" si="345"/>
        <v>-5.40212605523276+5.14325156503657i</v>
      </c>
      <c r="AG275" s="181" t="str">
        <f t="shared" ca="1" si="346"/>
        <v>-2.51284609575085-7.02293436370763i</v>
      </c>
      <c r="AH275" s="181" t="str">
        <f t="shared" ca="1" si="347"/>
        <v>7.43874416270146+0.548714734402746i</v>
      </c>
      <c r="AI275" s="181" t="str">
        <f t="shared" ca="1" si="348"/>
        <v>-3.51612682232928+6.57821060374114i</v>
      </c>
      <c r="AJ275" s="181" t="str">
        <f t="shared" ca="1" si="349"/>
        <v>-4.58898445532364-5.88024015212592i</v>
      </c>
      <c r="AK275" s="181" t="str">
        <f t="shared" ca="1" si="350"/>
        <v>7.23541900357693-1.8123781119164i</v>
      </c>
      <c r="AL275" s="181" t="str">
        <f t="shared" ca="1" si="351"/>
        <v>-1.2751969534486+7.34914112721964i</v>
      </c>
      <c r="AM275" s="181" t="str">
        <f t="shared" ca="1" si="352"/>
        <v>-6.20189402551515-4.14397310248936i</v>
      </c>
      <c r="AN275" s="181" t="str">
        <f t="shared" ca="1" si="353"/>
        <v>6.30172432188742-3.99052291671259i</v>
      </c>
      <c r="AO275" s="181" t="str">
        <f t="shared" ca="1" si="354"/>
        <v>1.09445593611974+7.37822260315911i</v>
      </c>
      <c r="AP275" s="181" t="str">
        <f t="shared" ca="1" si="355"/>
        <v>-7.18876184523252-1.98939832874285i</v>
      </c>
      <c r="AQ275" s="181" t="str">
        <f t="shared" ca="1" si="356"/>
        <v>4.73191065634685-5.76584981752273i</v>
      </c>
      <c r="AR275" s="181" t="str">
        <f t="shared" ca="1" si="357"/>
        <v>4.73191065634685-5.76584981752273i</v>
      </c>
      <c r="AS275" s="181" t="str">
        <f t="shared" ca="1" si="358"/>
        <v>-7.44996988572676+0.365993551364136i</v>
      </c>
      <c r="AT275" s="181" t="str">
        <f t="shared" ca="1" si="359"/>
        <v>2.68444071060638-6.95915085690164i</v>
      </c>
      <c r="AU275" s="181" t="str">
        <f t="shared" ca="1" si="360"/>
        <v>5.27427732385331+5.27427732385799i</v>
      </c>
      <c r="AV275" s="181" t="str">
        <f t="shared" ca="1" si="361"/>
        <v>-6.95915085690143+2.68444071060694i</v>
      </c>
      <c r="AW275" s="181" t="str">
        <f t="shared" ca="1" si="362"/>
        <v>0.365993551363542-7.44996988572679i</v>
      </c>
      <c r="AX275" s="181" t="str">
        <f t="shared" ca="1" si="363"/>
        <v>6.66251944155774+3.35363046096926i</v>
      </c>
      <c r="AY275" s="181" t="str">
        <f t="shared" ca="1" si="364"/>
        <v>-5.76584981752228+4.73191065634739i</v>
      </c>
      <c r="AZ275" s="181" t="str">
        <f t="shared" ca="1" si="365"/>
        <v>-1.98939832873628-7.18876184523435i</v>
      </c>
      <c r="BA275" s="181" t="str">
        <f t="shared" ca="1" si="366"/>
        <v>7.3782226031592+1.09445593611915i</v>
      </c>
      <c r="BB275" s="181" t="str">
        <f t="shared" ca="1" si="367"/>
        <v>-3.99052291671199+6.3017243218878i</v>
      </c>
      <c r="BC275" s="181" t="str">
        <f t="shared" ca="1" si="368"/>
        <v>-4.14397310248995-6.20189402551476i</v>
      </c>
      <c r="BD275" s="181" t="str">
        <f t="shared" ca="1" si="369"/>
        <v>7.34914112721913-1.27519695345158i</v>
      </c>
      <c r="BE275" s="181" t="str">
        <f t="shared" ca="1" si="370"/>
        <v>-1.81237811191942+7.23541900357617i</v>
      </c>
      <c r="BF275" s="181" t="str">
        <f t="shared" ca="1" si="371"/>
        <v>-5.88024015212491-4.58898445532492i</v>
      </c>
      <c r="BG275" s="181" t="str">
        <f t="shared" ca="1" si="372"/>
        <v>6.57821060374116-3.51612682232924i</v>
      </c>
      <c r="BH275" s="181" t="str">
        <f t="shared" ca="1" si="373"/>
        <v>0.548714734404186+7.43874416270136i</v>
      </c>
      <c r="BI275" s="181" t="str">
        <f t="shared" ca="1" si="374"/>
        <v>-7.02293436370865-2.51284609574799i</v>
      </c>
      <c r="BJ275" s="181" t="str">
        <f t="shared" ca="1" si="375"/>
        <v>5.14325156503883-5.40212605523061i</v>
      </c>
      <c r="BK275" s="181" t="str">
        <f t="shared" ca="1" si="376"/>
        <v>2.85441831875895+6.89117541783759i</v>
      </c>
      <c r="BL275" s="181" t="str">
        <f t="shared" ca="1" si="377"/>
        <v>-7.45670802546531-0.183051907493528i</v>
      </c>
      <c r="BM275" s="181" t="str">
        <f t="shared" ca="1" si="378"/>
        <v>3.18911399802043-6.74281502679007i</v>
      </c>
      <c r="BN275" s="181" t="str">
        <f t="shared" ca="1" si="379"/>
        <v>4.87198653132737+5.64798635058907i</v>
      </c>
      <c r="BO275" s="181" t="str">
        <f t="shared" ca="1" si="380"/>
        <v>-7.13777444556033+2.16522020639512i</v>
      </c>
      <c r="BP275" s="181" t="str">
        <f t="shared" ca="1" si="381"/>
        <v>0.913055659455722-7.40285971369252i</v>
      </c>
      <c r="BQ275" s="181" t="str">
        <f t="shared" ca="1" si="382"/>
        <v>6.39775869516562+3.83466898914476i</v>
      </c>
      <c r="BR275" s="181" t="str">
        <f t="shared" ca="1" si="383"/>
        <v>-6.09832794008492+4.2949271138234i</v>
      </c>
      <c r="BS275" s="181" t="str">
        <f t="shared" ca="1" si="384"/>
        <v>-1.45516983982114-7.31563280346619i</v>
      </c>
      <c r="BT275" s="181" t="str">
        <f t="shared" ca="1" si="385"/>
        <v>7.27771781606183+1.63426618629033i</v>
      </c>
      <c r="BU275" s="181" t="str">
        <f t="shared" ca="1" si="386"/>
        <v>-4.44329402166018+5.99108844993583i</v>
      </c>
      <c r="BV275" s="181" t="str">
        <f t="shared" ca="1" si="387"/>
        <v>-3.67650520036736-6.48993929783226i</v>
      </c>
      <c r="BW275" s="181" t="str">
        <f t="shared" ca="1" si="388"/>
        <v>7.42303761834489-0.731105392205783i</v>
      </c>
      <c r="BX275" s="181" t="str">
        <f t="shared" ca="1" si="389"/>
        <v>-2.33973783636308+7.0824875174593i</v>
      </c>
      <c r="BY275" s="181" t="str">
        <f t="shared" ca="1" si="390"/>
        <v>-5.52672074787073-5.00912770379544i</v>
      </c>
      <c r="BZ275" s="181" t="str">
        <f t="shared" ca="1" si="391"/>
        <v>6.81904899237975-3.0226765320491i</v>
      </c>
      <c r="CA275" s="181" t="str">
        <f t="shared" ca="1" si="392"/>
        <v>5.95810392137295E-13+7.45895452311353i</v>
      </c>
      <c r="CB275" s="181" t="str">
        <f t="shared" ca="1" si="393"/>
        <v>-6.81904899238024-3.02267653204801i</v>
      </c>
      <c r="CC275" s="181" t="str">
        <f t="shared" ca="1" si="394"/>
        <v>5.52672074787506-5.00912770379067i</v>
      </c>
      <c r="CD275" s="181" t="str">
        <f t="shared" ca="1" si="395"/>
        <v>2.33973783636422+7.08248751745892i</v>
      </c>
      <c r="CE275" s="181" t="str">
        <f t="shared" ca="1" si="396"/>
        <v>-7.42303761834501-0.731105392204597i</v>
      </c>
      <c r="CF275" s="181" t="str">
        <f t="shared" ca="1" si="397"/>
        <v>3.67650520036614-6.48993929783296i</v>
      </c>
      <c r="CG275" s="181" t="str">
        <f t="shared" ca="1" si="398"/>
        <v>4.44329402166132+5.991088449935i</v>
      </c>
      <c r="CH275" s="181" t="str">
        <f t="shared" ca="1" si="399"/>
        <v>-7.2777178160632+1.63426618628425i</v>
      </c>
      <c r="CI275" s="181" t="str">
        <f t="shared" ca="1" si="400"/>
        <v>1.45516983981997-7.31563280346643i</v>
      </c>
      <c r="CJ275" s="181" t="str">
        <f t="shared" ca="1" si="401"/>
        <v>6.09832794008561+4.29492711382242i</v>
      </c>
      <c r="CK275" s="181" t="str">
        <f t="shared" ca="1" si="402"/>
        <v>-6.3977586951649+3.83466898914596i</v>
      </c>
      <c r="CL275" s="181" t="str">
        <f t="shared" ca="1" si="403"/>
        <v>-0.913055659457117-7.40285971369234i</v>
      </c>
      <c r="CM275" s="181" t="str">
        <f t="shared" ca="1" si="404"/>
        <v>7.13777444555852+2.16522020640108i</v>
      </c>
      <c r="CN275" s="181" t="str">
        <f t="shared" ca="1" si="405"/>
        <v>-4.87198653132647+5.64798635058986i</v>
      </c>
      <c r="CO275" s="181" t="str">
        <f t="shared" ca="1" si="406"/>
        <v>-3.18911399802169-6.74281502678947i</v>
      </c>
      <c r="CP275" s="181" t="str">
        <f t="shared" ca="1" si="407"/>
        <v>7.45670802546527-0.183051907494931i</v>
      </c>
      <c r="CQ275" s="181" t="str">
        <f t="shared" ca="1" si="408"/>
        <v>-2.85441831875765+6.89117541783813i</v>
      </c>
      <c r="CR275" s="181" t="str">
        <f t="shared" ca="1" si="409"/>
        <v>-5.14325156503432-5.40212605523491i</v>
      </c>
      <c r="CS275" s="181" t="str">
        <f t="shared" ca="1" si="410"/>
        <v>7.02293436370817-2.51284609574931i</v>
      </c>
      <c r="CT275" s="181" t="str">
        <f t="shared" ca="1" si="411"/>
        <v>-0.548714734402787+7.43874416270146i</v>
      </c>
      <c r="CU275" s="181" t="str">
        <f t="shared" ca="1" si="412"/>
        <v>-6.57821060374182-3.516126822328i</v>
      </c>
      <c r="CV275" s="181" t="str">
        <f t="shared" ca="1" si="413"/>
        <v>5.88024015212404-4.58898445532603i</v>
      </c>
      <c r="CW275" s="181" t="str">
        <f t="shared" ca="1" si="414"/>
        <v>1.81237811191338+7.23541900357768i</v>
      </c>
      <c r="CX275" s="181" t="str">
        <f t="shared" ca="1" si="415"/>
        <v>-7.34914112721936-1.2751969534502i</v>
      </c>
      <c r="CY275" s="181" t="str">
        <f t="shared" ca="1" si="416"/>
        <v>4.14397310248878-6.20189402551553i</v>
      </c>
      <c r="CZ275" s="181" t="str">
        <f t="shared" ca="1" si="417"/>
        <v>3.99052291671318+6.30172432188704i</v>
      </c>
      <c r="DA275" s="181" t="str">
        <f t="shared" ca="1" si="418"/>
        <v>-7.37822260315899+1.09445593612053i</v>
      </c>
      <c r="DB275" s="181" t="str">
        <f t="shared" ca="1" si="419"/>
        <v>1.98939832874228-7.18876184523268i</v>
      </c>
      <c r="DC275" s="181" t="str">
        <f t="shared" ca="1" si="420"/>
        <v>5.76584981752318+4.73191065634631i</v>
      </c>
      <c r="DD275" s="181" t="str">
        <f t="shared" ca="1" si="421"/>
        <v>-6.66251944155711+3.35363046097051i</v>
      </c>
      <c r="DE275" s="181" t="str">
        <f t="shared" ca="1" si="422"/>
        <v>-0.365993551364943-7.44996988572673i</v>
      </c>
      <c r="DF275" s="181" t="str">
        <f t="shared" ca="1" si="423"/>
        <v>6.95915085690194+2.68444071060562i</v>
      </c>
      <c r="DG275" s="181" t="str">
        <f t="shared" ca="1" si="424"/>
        <v>-5.27427732385756+5.27427732385373i</v>
      </c>
      <c r="DH275" s="181" t="str">
        <f t="shared" ca="1" si="425"/>
        <v>-2.68444071060769-6.95915085690114i</v>
      </c>
      <c r="DI275" s="181" t="str">
        <f t="shared" ca="1" si="426"/>
        <v>7.44996988572683+0.365993551362735i</v>
      </c>
      <c r="DJ275" s="181" t="str">
        <f t="shared" ca="1" si="427"/>
        <v>-3.35363046096854+6.6625194415581i</v>
      </c>
      <c r="DK275" s="181" t="str">
        <f t="shared" ca="1" si="428"/>
        <v>-4.73191065634802-5.76584981752177i</v>
      </c>
      <c r="DL275" s="181" t="str">
        <f t="shared" ca="1" si="429"/>
        <v>7.18876184523413-1.98939832873706i</v>
      </c>
      <c r="DM275" s="181" t="str">
        <f t="shared" ca="1" si="430"/>
        <v>-1.09445593611835+7.37822260315932i</v>
      </c>
      <c r="DN275" s="181" t="str">
        <f t="shared" ca="1" si="431"/>
        <v>-6.30172432188823-3.99052291671131i</v>
      </c>
      <c r="DO275" s="181" t="str">
        <f t="shared" ca="1" si="432"/>
        <v>6.2018940255143-4.14397310249062i</v>
      </c>
      <c r="DP275" s="181" t="str">
        <f t="shared" ca="1" si="433"/>
        <v>1.27519695345238+7.34914112721898i</v>
      </c>
      <c r="DQ275" s="181" t="str">
        <f t="shared" ca="1" si="434"/>
        <v>-7.23541900357637-1.81237811191864i</v>
      </c>
      <c r="DR275" s="181" t="str">
        <f t="shared" ca="1" si="435"/>
        <v>4.58898445532429-5.88024015212541i</v>
      </c>
      <c r="DS275" s="181" t="str">
        <f t="shared" ca="1" si="436"/>
        <v>3.51612682232996+6.57821060374078i</v>
      </c>
      <c r="DT275" s="181" t="str">
        <f t="shared" ca="1" si="437"/>
        <v>-7.4387441627013+0.548714734404991i</v>
      </c>
      <c r="DU275" s="181" t="str">
        <f t="shared" ca="1" si="438"/>
        <v>2.51284609574763-7.02293436370878i</v>
      </c>
      <c r="DV275" s="181" t="str">
        <f t="shared" ca="1" si="439"/>
        <v>5.40212605523116+5.14325156503824i</v>
      </c>
      <c r="DW275" s="181" t="str">
        <f t="shared" ca="1" si="440"/>
        <v>-6.89117541783729+2.85441831875969i</v>
      </c>
      <c r="DX275" s="181" t="str">
        <f t="shared" ca="1" si="441"/>
        <v>0.183051907492721-7.45670802546533i</v>
      </c>
      <c r="DY275" s="181" t="str">
        <f t="shared" ca="1" si="442"/>
        <v>6.74281502679042+3.18911399801969i</v>
      </c>
      <c r="DZ275" s="181" t="str">
        <f t="shared" ca="1" si="443"/>
        <v>-5.64798635059339+4.87198653132236i</v>
      </c>
      <c r="EA275" s="181" t="str">
        <f t="shared" ca="1" si="444"/>
        <v>-2.16522020639589-7.13777444556009i</v>
      </c>
      <c r="EB275" s="181" t="str">
        <f t="shared" ca="1" si="445"/>
        <v>7.40285971369261+0.913055659454924i</v>
      </c>
      <c r="EC275" s="181" t="str">
        <f t="shared" ca="1" si="446"/>
        <v>-3.83466898914407+6.39775869516604i</v>
      </c>
      <c r="ED275" s="181" t="str">
        <f t="shared" ca="1" si="447"/>
        <v>-4.29492711382389-6.09832794008458i</v>
      </c>
      <c r="EE275" s="181" t="str">
        <f t="shared" ca="1" si="448"/>
        <v>7.31563280346757-1.45516983981424i</v>
      </c>
      <c r="EF275" s="181" t="str">
        <f t="shared" ca="1" si="449"/>
        <v>-1.63426618628954+7.27771781606201i</v>
      </c>
      <c r="EG275" s="181" t="str">
        <f t="shared" ca="1" si="450"/>
        <v>-5.99108844993607-4.44329402165988i</v>
      </c>
      <c r="EH275" s="181" t="str">
        <f t="shared" ca="1" si="451"/>
        <v>6.48993929783187-3.67650520036806i</v>
      </c>
      <c r="EI275" s="181" t="str">
        <f t="shared" ca="1" si="452"/>
        <v>0.731105392206376+7.42303761834483i</v>
      </c>
      <c r="EJ275" s="181" t="str">
        <f t="shared" ca="1" si="453"/>
        <v>-7.08248751745722-2.33973783636936i</v>
      </c>
      <c r="EK275" s="181" t="str">
        <f t="shared" ca="1" si="454"/>
        <v>5.009127703795-5.52672074787113i</v>
      </c>
      <c r="EL275" s="181" t="str">
        <f t="shared" ca="1" si="455"/>
        <v>3.02267653205003+6.81904899237934i</v>
      </c>
      <c r="EM275" s="181" t="str">
        <f t="shared" ca="1" si="456"/>
        <v>-7.45895452311353+1.19162078427459E-12i</v>
      </c>
      <c r="EN275" s="181"/>
      <c r="EO275" s="181"/>
      <c r="EP275" s="181"/>
    </row>
    <row r="276" spans="1:146">
      <c r="A276" s="207">
        <f t="shared" si="323"/>
        <v>3.4375000000000026E-3</v>
      </c>
      <c r="B276" s="206">
        <v>176</v>
      </c>
      <c r="C276" s="205">
        <f t="shared" si="324"/>
        <v>35200</v>
      </c>
      <c r="N276" s="204">
        <f t="shared" ca="1" si="327"/>
        <v>22.45626244552993</v>
      </c>
      <c r="O276" s="181">
        <f t="shared" ca="1" si="328"/>
        <v>7.4562624455299291</v>
      </c>
      <c r="P276" s="181" t="str">
        <f t="shared" ca="1" si="329"/>
        <v>-2.85338810527028+6.88868826245767i</v>
      </c>
      <c r="Q276" s="181" t="str">
        <f t="shared" ca="1" si="330"/>
        <v>-5.2723737375408-5.27237373754081i</v>
      </c>
      <c r="R276" s="181" t="str">
        <f t="shared" ca="1" si="331"/>
        <v>6.88868826245764-2.85338810527034i</v>
      </c>
      <c r="S276" s="181" t="str">
        <f t="shared" ca="1" si="332"/>
        <v>2.7312243025545E-13+7.45626244552993i</v>
      </c>
      <c r="T276" s="181" t="str">
        <f t="shared" ca="1" si="333"/>
        <v>-6.88868826245757-2.85338810527051i</v>
      </c>
      <c r="U276" s="181" t="str">
        <f t="shared" ca="1" si="334"/>
        <v>5.27237373754077-5.27237373754084i</v>
      </c>
      <c r="V276" s="181" t="str">
        <f t="shared" ca="1" si="335"/>
        <v>2.85338810527057+6.88868826245754i</v>
      </c>
      <c r="W276" s="181" t="str">
        <f t="shared" ca="1" si="336"/>
        <v>-7.45626244552993-1.95474175811998E-13i</v>
      </c>
      <c r="X276" s="181" t="str">
        <f t="shared" ca="1" si="337"/>
        <v>2.85338810527025-6.88868826245768i</v>
      </c>
      <c r="Y276" s="181" t="str">
        <f t="shared" ca="1" si="338"/>
        <v>5.27237373754103+5.27237373754058i</v>
      </c>
      <c r="Z276" s="181" t="str">
        <f t="shared" ca="1" si="339"/>
        <v>-6.88868826245772+2.85338810527016i</v>
      </c>
      <c r="AA276" s="181" t="str">
        <f t="shared" ca="1" si="340"/>
        <v>-1.04138220026413E-13-7.45626244552993i</v>
      </c>
      <c r="AB276" s="181" t="str">
        <f t="shared" ca="1" si="341"/>
        <v>6.8886882624578+2.85338810526998i</v>
      </c>
      <c r="AC276" s="181" t="str">
        <f t="shared" ca="1" si="342"/>
        <v>-5.27237373754093+5.27237373754068i</v>
      </c>
      <c r="AD276" s="181" t="str">
        <f t="shared" ca="1" si="343"/>
        <v>-2.85338810527045-6.8886882624576i</v>
      </c>
      <c r="AE276" s="181" t="str">
        <f t="shared" ca="1" si="344"/>
        <v>7.45626244552993+3.90948351623995E-13i</v>
      </c>
      <c r="AF276" s="181" t="str">
        <f t="shared" ca="1" si="345"/>
        <v>-2.85338810527038+6.88868826245763i</v>
      </c>
      <c r="AG276" s="181" t="str">
        <f t="shared" ca="1" si="346"/>
        <v>-5.2723737375409-5.27237373754071i</v>
      </c>
      <c r="AH276" s="181" t="str">
        <f t="shared" ca="1" si="347"/>
        <v>6.8886882624578-2.85338810526994i</v>
      </c>
      <c r="AI276" s="181" t="str">
        <f t="shared" ca="1" si="348"/>
        <v>-9.13359557855842E-14+7.45626244552993i</v>
      </c>
      <c r="AJ276" s="181" t="str">
        <f t="shared" ca="1" si="349"/>
        <v>-6.8886882624577-2.8533881052702i</v>
      </c>
      <c r="AK276" s="181" t="str">
        <f t="shared" ca="1" si="350"/>
        <v>5.27237373754102-5.27237373754058i</v>
      </c>
      <c r="AL276" s="181" t="str">
        <f t="shared" ca="1" si="351"/>
        <v>2.85338810527022+6.88868826245769i</v>
      </c>
      <c r="AM276" s="181" t="str">
        <f t="shared" ca="1" si="352"/>
        <v>-7.45626244552993-1.27516163259297E-12i</v>
      </c>
      <c r="AN276" s="181" t="str">
        <f t="shared" ca="1" si="353"/>
        <v>2.8533881052713-6.88868826245725i</v>
      </c>
      <c r="AO276" s="181" t="str">
        <f t="shared" ca="1" si="354"/>
        <v>5.27237373754027+5.27237373754134i</v>
      </c>
      <c r="AP276" s="181" t="str">
        <f t="shared" ca="1" si="355"/>
        <v>-6.88868826245787+2.85338810526981i</v>
      </c>
      <c r="AQ276" s="181" t="str">
        <f t="shared" ca="1" si="356"/>
        <v>3.39790062763503E-13-7.45626244552993i</v>
      </c>
      <c r="AR276" s="181" t="str">
        <f t="shared" ca="1" si="357"/>
        <v>3.39790062763503E-13-7.45626244552993i</v>
      </c>
      <c r="AS276" s="181" t="str">
        <f t="shared" ca="1" si="358"/>
        <v>-5.2723737375406+5.27237373754101i</v>
      </c>
      <c r="AT276" s="181" t="str">
        <f t="shared" ca="1" si="359"/>
        <v>-2.85338810527077-6.88868826245746i</v>
      </c>
      <c r="AU276" s="181" t="str">
        <f t="shared" ca="1" si="360"/>
        <v>7.45626244552993-7.01541369397807E-13i</v>
      </c>
      <c r="AV276" s="181" t="str">
        <f t="shared" ca="1" si="361"/>
        <v>-2.85338810526947+6.888688262458i</v>
      </c>
      <c r="AW276" s="181" t="str">
        <f t="shared" ca="1" si="362"/>
        <v>-5.27237373754174-5.27237373753987i</v>
      </c>
      <c r="AX276" s="181" t="str">
        <f t="shared" ca="1" si="363"/>
        <v>6.88868826245707-2.85338810527173i</v>
      </c>
      <c r="AY276" s="181" t="str">
        <f t="shared" ca="1" si="364"/>
        <v>1.74287280155911E-12+7.45626244552993i</v>
      </c>
      <c r="AZ276" s="181" t="str">
        <f t="shared" ca="1" si="365"/>
        <v>-6.8886882624584-2.85338810526851i</v>
      </c>
      <c r="BA276" s="181" t="str">
        <f t="shared" ca="1" si="366"/>
        <v>5.27237373753928-5.27237373754233i</v>
      </c>
      <c r="BB276" s="181" t="str">
        <f t="shared" ca="1" si="367"/>
        <v>2.85338810527269+6.88868826245667i</v>
      </c>
      <c r="BC276" s="181" t="str">
        <f t="shared" ca="1" si="368"/>
        <v>-7.45626244552993+2.78420423372042E-12i</v>
      </c>
      <c r="BD276" s="181" t="str">
        <f t="shared" ca="1" si="369"/>
        <v>2.85338810526755-6.8886882624588i</v>
      </c>
      <c r="BE276" s="181" t="str">
        <f t="shared" ca="1" si="370"/>
        <v>5.27237373754307+5.27237373753854i</v>
      </c>
      <c r="BF276" s="181" t="str">
        <f t="shared" ca="1" si="371"/>
        <v>-6.88868826245919+2.85338810526661i</v>
      </c>
      <c r="BG276" s="181" t="str">
        <f t="shared" ca="1" si="372"/>
        <v>3.59165469734725E-12-7.45626244552993i</v>
      </c>
      <c r="BH276" s="181" t="str">
        <f t="shared" ca="1" si="373"/>
        <v>6.88868826245636+2.85338810527344i</v>
      </c>
      <c r="BI276" s="181" t="str">
        <f t="shared" ca="1" si="374"/>
        <v>-5.27237373754305+5.27237373753856i</v>
      </c>
      <c r="BJ276" s="181" t="str">
        <f t="shared" ca="1" si="375"/>
        <v>-2.85338810526757-6.88868826245879i</v>
      </c>
      <c r="BK276" s="181" t="str">
        <f t="shared" ca="1" si="376"/>
        <v>7.45626244552993+2.55032326518594E-12i</v>
      </c>
      <c r="BL276" s="181" t="str">
        <f t="shared" ca="1" si="377"/>
        <v>-2.85338810527248+6.88868826245676i</v>
      </c>
      <c r="BM276" s="181" t="str">
        <f t="shared" ca="1" si="378"/>
        <v>-5.27237373753929-5.27237373754231i</v>
      </c>
      <c r="BN276" s="181" t="str">
        <f t="shared" ca="1" si="379"/>
        <v>6.88868826245839-2.85338810526853i</v>
      </c>
      <c r="BO276" s="181" t="str">
        <f t="shared" ca="1" si="380"/>
        <v>-1.50899183302463E-12+7.45626244552993i</v>
      </c>
      <c r="BP276" s="181" t="str">
        <f t="shared" ca="1" si="381"/>
        <v>-6.88868826245716-2.85338810527151i</v>
      </c>
      <c r="BQ276" s="181" t="str">
        <f t="shared" ca="1" si="382"/>
        <v>5.27237373754158-5.27237373754003i</v>
      </c>
      <c r="BR276" s="181" t="str">
        <f t="shared" ca="1" si="383"/>
        <v>2.85338810526949+6.88868826245799i</v>
      </c>
      <c r="BS276" s="181" t="str">
        <f t="shared" ca="1" si="384"/>
        <v>-7.45626244552993-6.79580125527005E-13i</v>
      </c>
      <c r="BT276" s="181" t="str">
        <f t="shared" ca="1" si="385"/>
        <v>2.85338810527055-6.88868826245755i</v>
      </c>
      <c r="BU276" s="181" t="str">
        <f t="shared" ca="1" si="386"/>
        <v>5.27237373754076+5.27237373754084i</v>
      </c>
      <c r="BV276" s="181" t="str">
        <f t="shared" ca="1" si="387"/>
        <v>-6.8886882624576+2.85338810527045i</v>
      </c>
      <c r="BW276" s="181" t="str">
        <f t="shared" ca="1" si="388"/>
        <v>-5.73671031297989E-13-7.45626244552993i</v>
      </c>
      <c r="BX276" s="181" t="str">
        <f t="shared" ca="1" si="389"/>
        <v>6.88868826245787+2.85338810526978i</v>
      </c>
      <c r="BY276" s="181" t="str">
        <f t="shared" ca="1" si="390"/>
        <v>-5.27237373754011+5.2723737375415i</v>
      </c>
      <c r="BZ276" s="181" t="str">
        <f t="shared" ca="1" si="391"/>
        <v>-2.85338810527161-6.88868826245712i</v>
      </c>
      <c r="CA276" s="181" t="str">
        <f t="shared" ca="1" si="392"/>
        <v>7.45626244552993-1.40308273879561E-12i</v>
      </c>
      <c r="CB276" s="181" t="str">
        <f t="shared" ca="1" si="393"/>
        <v>-2.85338810526863+6.88868826245835i</v>
      </c>
      <c r="CC276" s="181" t="str">
        <f t="shared" ca="1" si="394"/>
        <v>-5.27237373754209-5.27237373753952i</v>
      </c>
      <c r="CD276" s="181" t="str">
        <f t="shared" ca="1" si="395"/>
        <v>6.8886882624568-2.85338810527238i</v>
      </c>
      <c r="CE276" s="181" t="str">
        <f t="shared" ca="1" si="396"/>
        <v>2.65633389562061E-12+7.45626244552993i</v>
      </c>
      <c r="CF276" s="181" t="str">
        <f t="shared" ca="1" si="397"/>
        <v>-6.88868826245867-2.85338810526786i</v>
      </c>
      <c r="CG276" s="181" t="str">
        <f t="shared" ca="1" si="398"/>
        <v>5.27237373753863-5.27237373754298i</v>
      </c>
      <c r="CH276" s="181" t="str">
        <f t="shared" ca="1" si="399"/>
        <v>2.85338810527315+6.88868826245648i</v>
      </c>
      <c r="CI276" s="181" t="str">
        <f t="shared" ca="1" si="400"/>
        <v>-7.45626244552993+3.48574560311823E-12i</v>
      </c>
      <c r="CJ276" s="181" t="str">
        <f t="shared" ca="1" si="401"/>
        <v>2.85338810527375-6.88868826245623i</v>
      </c>
      <c r="CK276" s="181" t="str">
        <f t="shared" ca="1" si="402"/>
        <v>5.27237373753847+5.27237373754314i</v>
      </c>
      <c r="CL276" s="181" t="str">
        <f t="shared" ca="1" si="403"/>
        <v>-6.88868826245892+2.85338810526726i</v>
      </c>
      <c r="CM276" s="181" t="str">
        <f t="shared" ca="1" si="404"/>
        <v>2.89011332794944E-12-7.45626244552993i</v>
      </c>
      <c r="CN276" s="181" t="str">
        <f t="shared" ca="1" si="405"/>
        <v>6.88868826245671+2.85338810527259i</v>
      </c>
      <c r="CO276" s="181" t="str">
        <f t="shared" ca="1" si="406"/>
        <v>-5.27237373754255+5.27237373753905i</v>
      </c>
      <c r="CP276" s="181" t="str">
        <f t="shared" ca="1" si="407"/>
        <v>-2.85338810526841-6.88868826245844i</v>
      </c>
      <c r="CQ276" s="181" t="str">
        <f t="shared" ca="1" si="408"/>
        <v>7.45626244552993+2.06070162045182E-12i</v>
      </c>
      <c r="CR276" s="181" t="str">
        <f t="shared" ca="1" si="409"/>
        <v>-2.85338810527183+6.88868826245702i</v>
      </c>
      <c r="CS276" s="181" t="str">
        <f t="shared" ca="1" si="410"/>
        <v>-5.27237373753994-5.27237373754166i</v>
      </c>
      <c r="CT276" s="181" t="str">
        <f t="shared" ca="1" si="411"/>
        <v>6.88868826245813-2.85338810526918i</v>
      </c>
      <c r="CU276" s="181" t="str">
        <f t="shared" ca="1" si="412"/>
        <v>-8.07450463626822E-13+7.45626244552993i</v>
      </c>
      <c r="CV276" s="181" t="str">
        <f t="shared" ca="1" si="413"/>
        <v>-6.88868826245734-2.85338810527106i</v>
      </c>
      <c r="CW276" s="181" t="str">
        <f t="shared" ca="1" si="414"/>
        <v>5.27237373754108-5.27237373754052i</v>
      </c>
      <c r="CX276" s="181" t="str">
        <f t="shared" ca="1" si="415"/>
        <v>2.85338810527034+6.88868826245764i</v>
      </c>
      <c r="CY276" s="181" t="str">
        <f t="shared" ca="1" si="416"/>
        <v>-7.45626244552993+2.19612438708011E-14i</v>
      </c>
      <c r="CZ276" s="181" t="str">
        <f t="shared" ca="1" si="417"/>
        <v>2.8533881052699-6.88868826245782i</v>
      </c>
      <c r="DA276" s="181" t="str">
        <f t="shared" ca="1" si="418"/>
        <v>5.27237373754111+5.27237373754049i</v>
      </c>
      <c r="DB276" s="181" t="str">
        <f t="shared" ca="1" si="419"/>
        <v>-6.88868826245733+2.8533881052711i</v>
      </c>
      <c r="DC276" s="181" t="str">
        <f t="shared" ca="1" si="420"/>
        <v>-1.27521240069579E-12-7.45626244552993i</v>
      </c>
      <c r="DD276" s="181" t="str">
        <f t="shared" ca="1" si="421"/>
        <v>6.88868826245814+2.85338810526914i</v>
      </c>
      <c r="DE276" s="181" t="str">
        <f t="shared" ca="1" si="422"/>
        <v>-5.27237373753961+5.272373737542i</v>
      </c>
      <c r="DF276" s="181" t="str">
        <f t="shared" ca="1" si="423"/>
        <v>-2.85338810527226-6.88868826245684i</v>
      </c>
      <c r="DG276" s="181" t="str">
        <f t="shared" ca="1" si="424"/>
        <v>7.45626244552993-2.10462410819342E-12i</v>
      </c>
      <c r="DH276" s="181" t="str">
        <f t="shared" ca="1" si="425"/>
        <v>-2.85338810526798+6.88868826245862i</v>
      </c>
      <c r="DI276" s="181" t="str">
        <f t="shared" ca="1" si="426"/>
        <v>-5.27237373754258-5.27237373753902i</v>
      </c>
      <c r="DJ276" s="181" t="str">
        <f t="shared" ca="1" si="427"/>
        <v>6.88868826245653-2.85338810527303i</v>
      </c>
      <c r="DK276" s="181" t="str">
        <f t="shared" ca="1" si="428"/>
        <v>3.35787526501842E-12+7.45626244552993i</v>
      </c>
      <c r="DL276" s="181" t="str">
        <f t="shared" ca="1" si="429"/>
        <v>-6.88868826245894-2.85338810526721i</v>
      </c>
      <c r="DM276" s="181" t="str">
        <f t="shared" ca="1" si="430"/>
        <v>5.27237373754353-5.27237373753808i</v>
      </c>
      <c r="DN276" s="181" t="str">
        <f t="shared" ca="1" si="431"/>
        <v>2.85338810526714+6.88868826245897i</v>
      </c>
      <c r="DO276" s="181" t="str">
        <f t="shared" ca="1" si="432"/>
        <v>-7.45626244552993-3.01798366604926E-12i</v>
      </c>
      <c r="DP276" s="181" t="str">
        <f t="shared" ca="1" si="433"/>
        <v>2.8533881052731-6.8886882624565i</v>
      </c>
      <c r="DQ276" s="181" t="str">
        <f t="shared" ca="1" si="434"/>
        <v>5.27237373753896+5.27237373754264i</v>
      </c>
      <c r="DR276" s="181" t="str">
        <f t="shared" ca="1" si="435"/>
        <v>-6.88868826245865+2.8533881052679i</v>
      </c>
      <c r="DS276" s="181" t="str">
        <f t="shared" ca="1" si="436"/>
        <v>2.18857195855164E-12-7.45626244552993i</v>
      </c>
      <c r="DT276" s="181" t="str">
        <f t="shared" ca="1" si="437"/>
        <v>6.88868826245698+2.85338810527195i</v>
      </c>
      <c r="DU276" s="181" t="str">
        <f t="shared" ca="1" si="438"/>
        <v>-5.27237373754206+5.27237373753955i</v>
      </c>
      <c r="DV276" s="181" t="str">
        <f t="shared" ca="1" si="439"/>
        <v>-2.85338810526906-6.88868826245817i</v>
      </c>
      <c r="DW276" s="181" t="str">
        <f t="shared" ca="1" si="440"/>
        <v>7.45626244552993+1.35916025105401E-12i</v>
      </c>
      <c r="DX276" s="181" t="str">
        <f t="shared" ca="1" si="441"/>
        <v>-2.85338810527118+6.8886882624573i</v>
      </c>
      <c r="DY276" s="181" t="str">
        <f t="shared" ca="1" si="442"/>
        <v>-5.27237373754043-5.27237373754117i</v>
      </c>
      <c r="DZ276" s="181" t="str">
        <f t="shared" ca="1" si="443"/>
        <v>6.88868826245786-2.85338810526983i</v>
      </c>
      <c r="EA276" s="181" t="str">
        <f t="shared" ca="1" si="444"/>
        <v>-1.05909094229016E-13+7.45626244552993i</v>
      </c>
      <c r="EB276" s="181" t="str">
        <f t="shared" ca="1" si="445"/>
        <v>-6.88868826245761-2.85338810527041i</v>
      </c>
      <c r="EC276" s="181" t="str">
        <f t="shared" ca="1" si="446"/>
        <v>5.27237373754058-5.27237373754102i</v>
      </c>
      <c r="ED276" s="181" t="str">
        <f t="shared" ca="1" si="447"/>
        <v>2.85338810527059+6.88868826245754i</v>
      </c>
      <c r="EE276" s="181" t="str">
        <f t="shared" ca="1" si="448"/>
        <v>-7.45626244552993+1.14734206259598E-12i</v>
      </c>
      <c r="EF276" s="181" t="str">
        <f t="shared" ca="1" si="449"/>
        <v>2.85338810526925-6.88868826245809i</v>
      </c>
      <c r="EG276" s="181" t="str">
        <f t="shared" ca="1" si="450"/>
        <v>5.2723737375416+5.27237373754i</v>
      </c>
      <c r="EH276" s="181" t="str">
        <f t="shared" ca="1" si="451"/>
        <v>-6.8886882624569+2.85338810527214i</v>
      </c>
      <c r="EI276" s="181" t="str">
        <f t="shared" ca="1" si="452"/>
        <v>-1.9767537700936E-12-7.45626244552993i</v>
      </c>
      <c r="EJ276" s="181" t="str">
        <f t="shared" ca="1" si="453"/>
        <v>6.88868826245841+2.85338810526849i</v>
      </c>
      <c r="EK276" s="181" t="str">
        <f t="shared" ca="1" si="454"/>
        <v>-5.27237373753882+5.2723737375428i</v>
      </c>
      <c r="EL276" s="181" t="str">
        <f t="shared" ca="1" si="455"/>
        <v>-2.85338810527291-6.88868826245658i</v>
      </c>
      <c r="EM276" s="181" t="str">
        <f t="shared" ca="1" si="456"/>
        <v>7.45626244552993-2.80616547759123E-12i</v>
      </c>
      <c r="EN276" s="181"/>
      <c r="EO276" s="181"/>
      <c r="EP276" s="181"/>
    </row>
    <row r="277" spans="1:146">
      <c r="A277" s="207">
        <f t="shared" si="323"/>
        <v>3.4570312500000026E-3</v>
      </c>
      <c r="B277" s="206">
        <v>177</v>
      </c>
      <c r="C277" s="205">
        <f t="shared" si="324"/>
        <v>35400</v>
      </c>
      <c r="N277" s="204">
        <f t="shared" ca="1" si="327"/>
        <v>22.453201392669278</v>
      </c>
      <c r="O277" s="181">
        <f t="shared" ca="1" si="328"/>
        <v>7.4532013926692766</v>
      </c>
      <c r="P277" s="181" t="str">
        <f t="shared" ca="1" si="329"/>
        <v>-2.68237018751731+6.95378322762549i</v>
      </c>
      <c r="Q277" s="181" t="str">
        <f t="shared" ca="1" si="330"/>
        <v>-5.52245795939544-5.00526413752533i</v>
      </c>
      <c r="R277" s="181" t="str">
        <f t="shared" ca="1" si="331"/>
        <v>6.65738060563648-3.35104378834154i</v>
      </c>
      <c r="S277" s="181" t="str">
        <f t="shared" ca="1" si="332"/>
        <v>0.730541486809404+7.41731219079644i</v>
      </c>
      <c r="T277" s="181" t="str">
        <f t="shared" ca="1" si="333"/>
        <v>-7.18321711580793-1.98786389545443i</v>
      </c>
      <c r="U277" s="181" t="str">
        <f t="shared" ca="1" si="334"/>
        <v>4.43986688585523-5.98646749223392i</v>
      </c>
      <c r="V277" s="181" t="str">
        <f t="shared" ca="1" si="335"/>
        <v>3.98744500561757+6.29686376912053i</v>
      </c>
      <c r="W277" s="181" t="str">
        <f t="shared" ca="1" si="336"/>
        <v>-7.30999021781086+1.45404745974702i</v>
      </c>
      <c r="X277" s="181" t="str">
        <f t="shared" ca="1" si="337"/>
        <v>1.27421338740183-7.34347269641913i</v>
      </c>
      <c r="Y277" s="181" t="str">
        <f t="shared" ca="1" si="338"/>
        <v>6.39282407058647+3.83171128899576i</v>
      </c>
      <c r="Z277" s="181" t="str">
        <f t="shared" ca="1" si="339"/>
        <v>-5.87570469229244+4.58544494772971i</v>
      </c>
      <c r="AA277" s="181" t="str">
        <f t="shared" ca="1" si="340"/>
        <v>-2.16355016078328-7.13226904298077i</v>
      </c>
      <c r="AB277" s="181" t="str">
        <f t="shared" ca="1" si="341"/>
        <v>7.43300662061341+0.548291507871906i</v>
      </c>
      <c r="AC277" s="181" t="str">
        <f t="shared" ca="1" si="342"/>
        <v>-3.18665421779743+6.73761425846576i</v>
      </c>
      <c r="AD277" s="181" t="str">
        <f t="shared" ca="1" si="343"/>
        <v>-5.13928454833602-5.39795936729075i</v>
      </c>
      <c r="AE277" s="181" t="str">
        <f t="shared" ca="1" si="344"/>
        <v>6.88586021837167-2.85221669105516i</v>
      </c>
      <c r="AF277" s="181" t="str">
        <f t="shared" ca="1" si="345"/>
        <v>0.182910718604716+7.45095662775638i</v>
      </c>
      <c r="AG277" s="181" t="str">
        <f t="shared" ca="1" si="346"/>
        <v>-7.01751753788146-2.51090792447939i</v>
      </c>
      <c r="AH277" s="181" t="str">
        <f t="shared" ca="1" si="347"/>
        <v>4.86822874275671-5.64363002932374i</v>
      </c>
      <c r="AI277" s="181" t="str">
        <f t="shared" ca="1" si="348"/>
        <v>3.51341481541116+6.57313679566587i</v>
      </c>
      <c r="AJ277" s="181" t="str">
        <f t="shared" ca="1" si="349"/>
        <v>-7.39714984946682+0.912351414872689i</v>
      </c>
      <c r="AK277" s="181" t="str">
        <f t="shared" ca="1" si="350"/>
        <v>1.81098021524593-7.22983828724233i</v>
      </c>
      <c r="AL277" s="181" t="str">
        <f t="shared" ca="1" si="351"/>
        <v>6.09362426800652+4.29161441418602i</v>
      </c>
      <c r="AM277" s="181" t="str">
        <f t="shared" ca="1" si="352"/>
        <v>-6.19711047237661+4.14077683446565i</v>
      </c>
      <c r="AN277" s="181" t="str">
        <f t="shared" ca="1" si="353"/>
        <v>-1.6330056682698-7.2721044744342i</v>
      </c>
      <c r="AO277" s="181" t="str">
        <f t="shared" ca="1" si="354"/>
        <v>7.37253174166575+1.09361177655431i</v>
      </c>
      <c r="AP277" s="181" t="str">
        <f t="shared" ca="1" si="355"/>
        <v>-3.6736694927691+6.48493357387606i</v>
      </c>
      <c r="AQ277" s="181" t="str">
        <f t="shared" ca="1" si="356"/>
        <v>-4.72826090902966-5.76140258755013i</v>
      </c>
      <c r="AR277" s="181" t="str">
        <f t="shared" ca="1" si="357"/>
        <v>-4.72826090902966-5.76140258755013i</v>
      </c>
      <c r="AS277" s="181" t="str">
        <f t="shared" ca="1" si="358"/>
        <v>-0.365711258632773+7.4442236851801i</v>
      </c>
      <c r="AT277" s="181" t="str">
        <f t="shared" ca="1" si="359"/>
        <v>-6.81378942440076-3.02034512591054i</v>
      </c>
      <c r="AU277" s="181" t="str">
        <f t="shared" ca="1" si="360"/>
        <v>5.27020924630738-5.27020924630355i</v>
      </c>
      <c r="AV277" s="181" t="str">
        <f t="shared" ca="1" si="361"/>
        <v>3.02034512590579+6.81378942440287i</v>
      </c>
      <c r="AW277" s="181" t="str">
        <f t="shared" ca="1" si="362"/>
        <v>-7.44422368518+0.36571125863498i</v>
      </c>
      <c r="AX277" s="181" t="str">
        <f t="shared" ca="1" si="363"/>
        <v>2.33793318439415-7.07702475797534i</v>
      </c>
      <c r="AY277" s="181" t="str">
        <f t="shared" ca="1" si="364"/>
        <v>5.76140258755153+4.72826090902795i</v>
      </c>
      <c r="AZ277" s="181" t="str">
        <f t="shared" ca="1" si="365"/>
        <v>-6.48493357387497+3.67366949277102i</v>
      </c>
      <c r="BA277" s="181" t="str">
        <f t="shared" ca="1" si="366"/>
        <v>-1.0936117765566-7.3725317416654i</v>
      </c>
      <c r="BB277" s="181" t="str">
        <f t="shared" ca="1" si="367"/>
        <v>7.27210447443304+1.63300566827498i</v>
      </c>
      <c r="BC277" s="181" t="str">
        <f t="shared" ca="1" si="368"/>
        <v>-4.14077683446998+6.19711047237372i</v>
      </c>
      <c r="BD277" s="181" t="str">
        <f t="shared" ca="1" si="369"/>
        <v>-4.29161441418852-6.09362426800477i</v>
      </c>
      <c r="BE277" s="181" t="str">
        <f t="shared" ca="1" si="370"/>
        <v>7.22983828724179-1.81098021524807i</v>
      </c>
      <c r="BF277" s="181" t="str">
        <f t="shared" ca="1" si="371"/>
        <v>-0.912351414871235+7.397149849467i</v>
      </c>
      <c r="BG277" s="181" t="str">
        <f t="shared" ca="1" si="372"/>
        <v>-6.57313679566591-3.51341481541108i</v>
      </c>
      <c r="BH277" s="181" t="str">
        <f t="shared" ca="1" si="373"/>
        <v>5.64363002932423-4.86822874275613i</v>
      </c>
      <c r="BI277" s="181" t="str">
        <f t="shared" ca="1" si="374"/>
        <v>2.51090792447728+7.01751753788221i</v>
      </c>
      <c r="BJ277" s="181" t="str">
        <f t="shared" ca="1" si="375"/>
        <v>-7.45095662775631-0.18291071860759i</v>
      </c>
      <c r="BK277" s="181" t="str">
        <f t="shared" ca="1" si="376"/>
        <v>2.85221669105175-6.88586021837308i</v>
      </c>
      <c r="BL277" s="181" t="str">
        <f t="shared" ca="1" si="377"/>
        <v>5.39795936729227+5.13928454833441i</v>
      </c>
      <c r="BM277" s="181" t="str">
        <f t="shared" ca="1" si="378"/>
        <v>-6.73761425846509+3.18665421779885i</v>
      </c>
      <c r="BN277" s="181" t="str">
        <f t="shared" ca="1" si="379"/>
        <v>-0.548291507872578-7.43300662061336i</v>
      </c>
      <c r="BO277" s="181" t="str">
        <f t="shared" ca="1" si="380"/>
        <v>7.13226904298056+2.163550160784i</v>
      </c>
      <c r="BP277" s="181" t="str">
        <f t="shared" ca="1" si="381"/>
        <v>-4.5854449477308+5.87570469229158i</v>
      </c>
      <c r="BQ277" s="181" t="str">
        <f t="shared" ca="1" si="382"/>
        <v>-3.83171128899379-6.39282407058764i</v>
      </c>
      <c r="BR277" s="181" t="str">
        <f t="shared" ca="1" si="383"/>
        <v>7.34347269641976-1.27421338739816i</v>
      </c>
      <c r="BS277" s="181" t="str">
        <f t="shared" ca="1" si="384"/>
        <v>-1.45404745974402+7.30999021781146i</v>
      </c>
      <c r="BT277" s="181" t="str">
        <f t="shared" ca="1" si="385"/>
        <v>-6.29686376912167-3.98744500561575i</v>
      </c>
      <c r="BU277" s="181" t="str">
        <f t="shared" ca="1" si="386"/>
        <v>5.98646749223349-4.43986688585581i</v>
      </c>
      <c r="BV277" s="181" t="str">
        <f t="shared" ca="1" si="387"/>
        <v>1.98786389545449+7.18321711580791i</v>
      </c>
      <c r="BW277" s="181" t="str">
        <f t="shared" ca="1" si="388"/>
        <v>-7.41731219079629-0.730541486810973i</v>
      </c>
      <c r="BX277" s="181" t="str">
        <f t="shared" ca="1" si="389"/>
        <v>3.35104378834373-6.65738060563538i</v>
      </c>
      <c r="BY277" s="181" t="str">
        <f t="shared" ca="1" si="390"/>
        <v>5.00526413752302+5.52245795939754i</v>
      </c>
      <c r="BZ277" s="181" t="str">
        <f t="shared" ca="1" si="391"/>
        <v>-6.95378322762428+2.68237018752047i</v>
      </c>
      <c r="CA277" s="181" t="str">
        <f t="shared" ca="1" si="392"/>
        <v>-2.20966260941207E-12-7.45320139266928i</v>
      </c>
      <c r="CB277" s="181" t="str">
        <f t="shared" ca="1" si="393"/>
        <v>6.95378322762586+2.68237018751635i</v>
      </c>
      <c r="CC277" s="181" t="str">
        <f t="shared" ca="1" si="394"/>
        <v>-5.00526413752507+5.52245795939567i</v>
      </c>
      <c r="CD277" s="181" t="str">
        <f t="shared" ca="1" si="395"/>
        <v>-3.35104378834087-6.65738060563683i</v>
      </c>
      <c r="CE277" s="181" t="str">
        <f t="shared" ca="1" si="396"/>
        <v>7.41731219079661-0.730541486807782i</v>
      </c>
      <c r="CF277" s="181" t="str">
        <f t="shared" ca="1" si="397"/>
        <v>-1.98786389545717+7.18321711580717i</v>
      </c>
      <c r="CG277" s="181" t="str">
        <f t="shared" ca="1" si="398"/>
        <v>-5.98646749223625-4.43986688585209i</v>
      </c>
      <c r="CH277" s="181" t="str">
        <f t="shared" ca="1" si="399"/>
        <v>6.29686376911931-3.98744500561948i</v>
      </c>
      <c r="CI277" s="181" t="str">
        <f t="shared" ca="1" si="400"/>
        <v>1.45404745974836+7.3099902178106i</v>
      </c>
      <c r="CJ277" s="181" t="str">
        <f t="shared" ca="1" si="401"/>
        <v>-7.34347269641929-1.27421338740091i</v>
      </c>
      <c r="CK277" s="181" t="str">
        <f t="shared" ca="1" si="402"/>
        <v>3.83171128899636-6.39282407058611i</v>
      </c>
      <c r="CL277" s="181" t="str">
        <f t="shared" ca="1" si="403"/>
        <v>4.58544494772844+5.87570469229342i</v>
      </c>
      <c r="CM277" s="181" t="str">
        <f t="shared" ca="1" si="404"/>
        <v>-7.13226904298136+2.16355016078133i</v>
      </c>
      <c r="CN277" s="181" t="str">
        <f t="shared" ca="1" si="405"/>
        <v>0.548291507875564-7.43300662061314i</v>
      </c>
      <c r="CO277" s="181" t="str">
        <f t="shared" ca="1" si="406"/>
        <v>6.73761425846706+3.18665421779466i</v>
      </c>
      <c r="CP277" s="181" t="str">
        <f t="shared" ca="1" si="407"/>
        <v>-5.39795936728922+5.13928454833762i</v>
      </c>
      <c r="CQ277" s="181" t="str">
        <f t="shared" ca="1" si="408"/>
        <v>-2.85221669105564-6.88586021837147i</v>
      </c>
      <c r="CR277" s="181" t="str">
        <f t="shared" ca="1" si="409"/>
        <v>7.45095662775638-0.182910718604808i</v>
      </c>
      <c r="CS277" s="181" t="str">
        <f t="shared" ca="1" si="410"/>
        <v>-2.5109079244801+7.0175175378812i</v>
      </c>
      <c r="CT277" s="181" t="str">
        <f t="shared" ca="1" si="411"/>
        <v>-5.64363002932214-4.86822874275856i</v>
      </c>
      <c r="CU277" s="181" t="str">
        <f t="shared" ca="1" si="412"/>
        <v>6.57313679566723-3.51341481540863i</v>
      </c>
      <c r="CV277" s="181" t="str">
        <f t="shared" ca="1" si="413"/>
        <v>0.912351414875827+7.39714984946644i</v>
      </c>
      <c r="CW277" s="181" t="str">
        <f t="shared" ca="1" si="414"/>
        <v>-7.22983828724287-1.81098021524379i</v>
      </c>
      <c r="CX277" s="181" t="str">
        <f t="shared" ca="1" si="415"/>
        <v>4.29161441418491-6.09362426800731i</v>
      </c>
      <c r="CY277" s="181" t="str">
        <f t="shared" ca="1" si="416"/>
        <v>4.14077683446767+6.19711047237527i</v>
      </c>
      <c r="CZ277" s="181" t="str">
        <f t="shared" ca="1" si="417"/>
        <v>-7.27210447443369+1.63300566827206i</v>
      </c>
      <c r="DA277" s="181" t="str">
        <f t="shared" ca="1" si="418"/>
        <v>1.09361177655956-7.37253174166496i</v>
      </c>
      <c r="DB277" s="181" t="str">
        <f t="shared" ca="1" si="419"/>
        <v>6.48493357387359+3.67366949277345i</v>
      </c>
      <c r="DC277" s="181" t="str">
        <f t="shared" ca="1" si="420"/>
        <v>-5.76140258755343+4.72826090902563i</v>
      </c>
      <c r="DD277" s="181" t="str">
        <f t="shared" ca="1" si="421"/>
        <v>-2.33793318439855-7.07702475797388i</v>
      </c>
      <c r="DE277" s="181" t="str">
        <f t="shared" ca="1" si="422"/>
        <v>7.44422368518021+0.365711258630566i</v>
      </c>
      <c r="DF277" s="181" t="str">
        <f t="shared" ca="1" si="423"/>
        <v>-3.02034512590872+6.81378942440158i</v>
      </c>
      <c r="DG277" s="181" t="str">
        <f t="shared" ca="1" si="424"/>
        <v>-5.27020924630526-5.27020924630567i</v>
      </c>
      <c r="DH277" s="181" t="str">
        <f t="shared" ca="1" si="425"/>
        <v>6.81378942440198-3.02034512590781i</v>
      </c>
      <c r="DI277" s="181" t="str">
        <f t="shared" ca="1" si="426"/>
        <v>0.36571125862957+7.44422368518026i</v>
      </c>
      <c r="DJ277" s="181" t="str">
        <f t="shared" ca="1" si="427"/>
        <v>-7.0770247579737-2.33793318439909i</v>
      </c>
      <c r="DK277" s="181" t="str">
        <f t="shared" ca="1" si="428"/>
        <v>4.72826090902608-5.76140258755307i</v>
      </c>
      <c r="DL277" s="181" t="str">
        <f t="shared" ca="1" si="429"/>
        <v>3.67366949277295+6.48493357387387i</v>
      </c>
      <c r="DM277" s="181" t="str">
        <f t="shared" ca="1" si="430"/>
        <v>-7.37253174166511+1.09361177655858i</v>
      </c>
      <c r="DN277" s="181" t="str">
        <f t="shared" ca="1" si="431"/>
        <v>1.63300566827262-7.27210447443357i</v>
      </c>
      <c r="DO277" s="181" t="str">
        <f t="shared" ca="1" si="432"/>
        <v>6.19711047237494+4.14077683446814i</v>
      </c>
      <c r="DP277" s="181" t="str">
        <f t="shared" ca="1" si="433"/>
        <v>-6.09362426800788+4.29161441418409i</v>
      </c>
      <c r="DQ277" s="181" t="str">
        <f t="shared" ca="1" si="434"/>
        <v>-1.81098021524323-7.229838287243i</v>
      </c>
      <c r="DR277" s="181" t="str">
        <f t="shared" ca="1" si="435"/>
        <v>7.39714984946725+0.912351414869253i</v>
      </c>
      <c r="DS277" s="181" t="str">
        <f t="shared" ca="1" si="436"/>
        <v>-3.51341481540913+6.57313679566696i</v>
      </c>
      <c r="DT277" s="181" t="str">
        <f t="shared" ca="1" si="437"/>
        <v>-4.86822874275781-5.64363002932279i</v>
      </c>
      <c r="DU277" s="181" t="str">
        <f t="shared" ca="1" si="438"/>
        <v>7.01751753788154-2.51090792447917i</v>
      </c>
      <c r="DV277" s="181" t="str">
        <f t="shared" ca="1" si="439"/>
        <v>-0.182910718605381+7.45095662775636i</v>
      </c>
      <c r="DW277" s="181" t="str">
        <f t="shared" ca="1" si="440"/>
        <v>-6.88586021837109-2.85221669105656i</v>
      </c>
      <c r="DX277" s="181" t="str">
        <f t="shared" ca="1" si="441"/>
        <v>5.13928454833833-5.39795936728854i</v>
      </c>
      <c r="DY277" s="181" t="str">
        <f t="shared" ca="1" si="442"/>
        <v>3.18665421779415+6.73761425846731i</v>
      </c>
      <c r="DZ277" s="181" t="str">
        <f t="shared" ca="1" si="443"/>
        <v>-7.43300662061318+0.548291507874993i</v>
      </c>
      <c r="EA277" s="181" t="str">
        <f t="shared" ca="1" si="444"/>
        <v>2.16355016078188-7.1322690429812i</v>
      </c>
      <c r="EB277" s="181" t="str">
        <f t="shared" ca="1" si="445"/>
        <v>5.87570469229281+4.58544494772923i</v>
      </c>
      <c r="EC277" s="181" t="str">
        <f t="shared" ca="1" si="446"/>
        <v>-6.3928240705864+3.83171128899586i</v>
      </c>
      <c r="ED277" s="181" t="str">
        <f t="shared" ca="1" si="447"/>
        <v>-1.27421338740034-7.34347269641939i</v>
      </c>
      <c r="EE277" s="181" t="str">
        <f t="shared" ca="1" si="448"/>
        <v>7.3099902178104+1.45404745974933i</v>
      </c>
      <c r="EF277" s="181" t="str">
        <f t="shared" ca="1" si="449"/>
        <v>-3.98744500562032+6.29686376911878i</v>
      </c>
      <c r="EG277" s="181" t="str">
        <f t="shared" ca="1" si="450"/>
        <v>-4.43986688585741-5.9864674922323i</v>
      </c>
      <c r="EH277" s="181" t="str">
        <f t="shared" ca="1" si="451"/>
        <v>7.18321711580743-1.98786389545621i</v>
      </c>
      <c r="EI277" s="181" t="str">
        <f t="shared" ca="1" si="452"/>
        <v>-0.730541486808352+7.41731219079655i</v>
      </c>
      <c r="EJ277" s="181" t="str">
        <f t="shared" ca="1" si="453"/>
        <v>-6.65738060563657-3.35104378834138i</v>
      </c>
      <c r="EK277" s="181" t="str">
        <f t="shared" ca="1" si="454"/>
        <v>5.52245795939606-5.00526413752465i</v>
      </c>
      <c r="EL277" s="181" t="str">
        <f t="shared" ca="1" si="455"/>
        <v>2.68237018751542+6.95378322762622i</v>
      </c>
      <c r="EM277" s="181" t="str">
        <f t="shared" ca="1" si="456"/>
        <v>-7.45320139266928-3.20665285629009E-12i</v>
      </c>
      <c r="EN277" s="181"/>
      <c r="EO277" s="181"/>
      <c r="EP277" s="181"/>
    </row>
    <row r="278" spans="1:146">
      <c r="A278" s="207">
        <f t="shared" si="323"/>
        <v>3.4765625000000027E-3</v>
      </c>
      <c r="B278" s="206">
        <v>178</v>
      </c>
      <c r="C278" s="205">
        <f t="shared" si="324"/>
        <v>35600</v>
      </c>
      <c r="N278" s="204">
        <f t="shared" ca="1" si="327"/>
        <v>22.449692514764507</v>
      </c>
      <c r="O278" s="181">
        <f t="shared" ca="1" si="328"/>
        <v>7.4496925147645054</v>
      </c>
      <c r="P278" s="181" t="str">
        <f t="shared" ca="1" si="329"/>
        <v>-2.50972581911611+7.0142137747149i</v>
      </c>
      <c r="Q278" s="181" t="str">
        <f t="shared" ca="1" si="330"/>
        <v>-5.75869018825109-4.72603490045079i</v>
      </c>
      <c r="R278" s="181" t="str">
        <f t="shared" ca="1" si="331"/>
        <v>6.38981440561846-3.82990736523602i</v>
      </c>
      <c r="S278" s="181" t="str">
        <f t="shared" ca="1" si="332"/>
        <v>1.45336291162637+7.30654876201119i</v>
      </c>
      <c r="T278" s="181" t="str">
        <f t="shared" ca="1" si="333"/>
        <v>-7.36906084206547-1.09309691723818i</v>
      </c>
      <c r="U278" s="181" t="str">
        <f t="shared" ca="1" si="334"/>
        <v>3.51176074181729-6.57004224162746i</v>
      </c>
      <c r="V278" s="181" t="str">
        <f t="shared" ca="1" si="335"/>
        <v>5.00290771914667+5.51985805236339i</v>
      </c>
      <c r="W278" s="181" t="str">
        <f t="shared" ca="1" si="336"/>
        <v>-6.88261843789332+2.85087390161495i</v>
      </c>
      <c r="X278" s="181" t="str">
        <f t="shared" ca="1" si="337"/>
        <v>-0.365539086154173-7.44071903387245i</v>
      </c>
      <c r="Y278" s="181" t="str">
        <f t="shared" ca="1" si="338"/>
        <v>7.12891125618055+2.16253158729313i</v>
      </c>
      <c r="Z278" s="181" t="str">
        <f t="shared" ca="1" si="339"/>
        <v>-4.43777664972753+5.98364913507396i</v>
      </c>
      <c r="AA278" s="181" t="str">
        <f t="shared" ca="1" si="340"/>
        <v>-4.13882740635227-6.19419294702431i</v>
      </c>
      <c r="AB278" s="181" t="str">
        <f t="shared" ca="1" si="341"/>
        <v>7.226434566011-1.8101276274616i</v>
      </c>
      <c r="AC278" s="181" t="str">
        <f t="shared" ca="1" si="342"/>
        <v>-0.730197556631646+7.41382020909783i</v>
      </c>
      <c r="AD278" s="181" t="str">
        <f t="shared" ca="1" si="343"/>
        <v>-6.73444227040901-3.18515397917694i</v>
      </c>
      <c r="AE278" s="181" t="str">
        <f t="shared" ca="1" si="344"/>
        <v>5.26772809494464-5.26772809494466i</v>
      </c>
      <c r="AF278" s="181" t="str">
        <f t="shared" ca="1" si="345"/>
        <v>3.18515397917696+6.734442270409i</v>
      </c>
      <c r="AG278" s="181" t="str">
        <f t="shared" ca="1" si="346"/>
        <v>-7.41382020909784+0.730197556631619i</v>
      </c>
      <c r="AH278" s="181" t="str">
        <f t="shared" ca="1" si="347"/>
        <v>1.81012762746158-7.226434566011i</v>
      </c>
      <c r="AI278" s="181" t="str">
        <f t="shared" ca="1" si="348"/>
        <v>6.19419294702433+4.13882740635224i</v>
      </c>
      <c r="AJ278" s="181" t="str">
        <f t="shared" ca="1" si="349"/>
        <v>-5.98364913507398+4.43777664972751i</v>
      </c>
      <c r="AK278" s="181" t="str">
        <f t="shared" ca="1" si="350"/>
        <v>-2.1625315872931-7.12891125618056i</v>
      </c>
      <c r="AL278" s="181" t="str">
        <f t="shared" ca="1" si="351"/>
        <v>7.44071903387246+0.365539086154148i</v>
      </c>
      <c r="AM278" s="181" t="str">
        <f t="shared" ca="1" si="352"/>
        <v>-2.85087390161698+6.88261843789248i</v>
      </c>
      <c r="AN278" s="181" t="str">
        <f t="shared" ca="1" si="353"/>
        <v>-5.51985805236488-5.00290771914503i</v>
      </c>
      <c r="AO278" s="181" t="str">
        <f t="shared" ca="1" si="354"/>
        <v>6.57004224162748-3.51176074181727i</v>
      </c>
      <c r="AP278" s="181" t="str">
        <f t="shared" ca="1" si="355"/>
        <v>1.09309691723593+7.3690608420658i</v>
      </c>
      <c r="AQ278" s="181" t="str">
        <f t="shared" ca="1" si="356"/>
        <v>-7.30654876201177-1.45336291162344i</v>
      </c>
      <c r="AR278" s="181" t="str">
        <f t="shared" ca="1" si="357"/>
        <v>-7.30654876201177-1.45336291162344i</v>
      </c>
      <c r="AS278" s="181" t="str">
        <f t="shared" ca="1" si="358"/>
        <v>4.72603490044976+5.75869018825193i</v>
      </c>
      <c r="AT278" s="181" t="str">
        <f t="shared" ca="1" si="359"/>
        <v>-7.01421377471611+2.50972581911274i</v>
      </c>
      <c r="AU278" s="181" t="str">
        <f t="shared" ca="1" si="360"/>
        <v>-1.50769910594047E-12-7.44969251476451i</v>
      </c>
      <c r="AV278" s="181" t="str">
        <f t="shared" ca="1" si="361"/>
        <v>7.01421377471463+2.50972581911688i</v>
      </c>
      <c r="AW278" s="181" t="str">
        <f t="shared" ca="1" si="362"/>
        <v>-4.72603490045316+5.75869018824914i</v>
      </c>
      <c r="AX278" s="181" t="str">
        <f t="shared" ca="1" si="363"/>
        <v>-3.82990736523788-6.38981440561735i</v>
      </c>
      <c r="AY278" s="181" t="str">
        <f t="shared" ca="1" si="364"/>
        <v>7.3065487620112-1.45336291162629i</v>
      </c>
      <c r="AZ278" s="181" t="str">
        <f t="shared" ca="1" si="365"/>
        <v>-1.09309691724048+7.36906084206513i</v>
      </c>
      <c r="BA278" s="181" t="str">
        <f t="shared" ca="1" si="366"/>
        <v>-6.57004224162889-3.51176074181461i</v>
      </c>
      <c r="BB278" s="181" t="str">
        <f t="shared" ca="1" si="367"/>
        <v>5.51985805236285-5.00290771914726i</v>
      </c>
      <c r="BC278" s="181" t="str">
        <f t="shared" ca="1" si="368"/>
        <v>2.85087390161292+6.88261843789416i</v>
      </c>
      <c r="BD278" s="181" t="str">
        <f t="shared" ca="1" si="369"/>
        <v>-7.44071903387231+0.36553908615716i</v>
      </c>
      <c r="BE278" s="181" t="str">
        <f t="shared" ca="1" si="370"/>
        <v>2.16253158729244-7.12891125618076i</v>
      </c>
      <c r="BF278" s="181" t="str">
        <f t="shared" ca="1" si="371"/>
        <v>5.98364913507306+4.43777664972874i</v>
      </c>
      <c r="BG278" s="181" t="str">
        <f t="shared" ca="1" si="372"/>
        <v>-6.19419294702641+4.13882740634911i</v>
      </c>
      <c r="BH278" s="181" t="str">
        <f t="shared" ca="1" si="373"/>
        <v>-1.81012762746316-7.2264345660106i</v>
      </c>
      <c r="BI278" s="181" t="str">
        <f t="shared" ca="1" si="374"/>
        <v>7.41382020909777+0.730197556632305i</v>
      </c>
      <c r="BJ278" s="181" t="str">
        <f t="shared" ca="1" si="375"/>
        <v>-3.18515397917959+6.73444227040776i</v>
      </c>
      <c r="BK278" s="181" t="str">
        <f t="shared" ca="1" si="376"/>
        <v>-5.26772809494624-5.26772809494305i</v>
      </c>
      <c r="BL278" s="181" t="str">
        <f t="shared" ca="1" si="377"/>
        <v>6.73444227040898-3.18515397917698i</v>
      </c>
      <c r="BM278" s="181" t="str">
        <f t="shared" ca="1" si="378"/>
        <v>0.730197556629432+7.41382020909806i</v>
      </c>
      <c r="BN278" s="181" t="str">
        <f t="shared" ca="1" si="379"/>
        <v>-7.22643456601171-1.81012762745877i</v>
      </c>
      <c r="BO278" s="181" t="str">
        <f t="shared" ca="1" si="380"/>
        <v>4.13882740635169-6.19419294702469i</v>
      </c>
      <c r="BP278" s="181" t="str">
        <f t="shared" ca="1" si="381"/>
        <v>4.43777664972625+5.98364913507491i</v>
      </c>
      <c r="BQ278" s="181" t="str">
        <f t="shared" ca="1" si="382"/>
        <v>-7.12891125617945+2.16253158729677i</v>
      </c>
      <c r="BR278" s="181" t="str">
        <f t="shared" ca="1" si="383"/>
        <v>0.365539086152641-7.44071903387254i</v>
      </c>
      <c r="BS278" s="181" t="str">
        <f t="shared" ca="1" si="384"/>
        <v>6.88261843789306+2.85087390161558i</v>
      </c>
      <c r="BT278" s="181" t="str">
        <f t="shared" ca="1" si="385"/>
        <v>-5.0029077191494+5.51985805236092i</v>
      </c>
      <c r="BU278" s="181" t="str">
        <f t="shared" ca="1" si="386"/>
        <v>-3.51176074181859-6.57004224162676i</v>
      </c>
      <c r="BV278" s="181" t="str">
        <f t="shared" ca="1" si="387"/>
        <v>7.36906084206555-1.09309691723763i</v>
      </c>
      <c r="BW278" s="181" t="str">
        <f t="shared" ca="1" si="388"/>
        <v>-1.45336291162912+7.30654876201064i</v>
      </c>
      <c r="BX278" s="181" t="str">
        <f t="shared" ca="1" si="389"/>
        <v>-6.38981440561956-3.82990736523418i</v>
      </c>
      <c r="BY278" s="181" t="str">
        <f t="shared" ca="1" si="390"/>
        <v>5.75869018825111-4.72603490045077i</v>
      </c>
      <c r="BZ278" s="181" t="str">
        <f t="shared" ca="1" si="391"/>
        <v>2.50972581911396+7.01421377471567i</v>
      </c>
      <c r="CA278" s="181" t="str">
        <f t="shared" ca="1" si="392"/>
        <v>-7.44969251476451+3.01539821188094E-12i</v>
      </c>
      <c r="CB278" s="181" t="str">
        <f t="shared" ca="1" si="393"/>
        <v>2.50972581911546-7.01421377471513i</v>
      </c>
      <c r="CC278" s="181" t="str">
        <f t="shared" ca="1" si="394"/>
        <v>5.7586901882501+4.726034900452i</v>
      </c>
      <c r="CD278" s="181" t="str">
        <f t="shared" ca="1" si="395"/>
        <v>-6.38981440561646+3.82990736523936i</v>
      </c>
      <c r="CE278" s="181" t="str">
        <f t="shared" ca="1" si="396"/>
        <v>-1.45336291162798-7.30654876201087i</v>
      </c>
      <c r="CF278" s="181" t="str">
        <f t="shared" ca="1" si="397"/>
        <v>7.36906084206538+1.09309691723878i</v>
      </c>
      <c r="CG278" s="181" t="str">
        <f t="shared" ca="1" si="398"/>
        <v>-3.51176074181981+6.57004224162611i</v>
      </c>
      <c r="CH278" s="181" t="str">
        <f t="shared" ca="1" si="399"/>
        <v>-5.00290771914822-5.51985805236198i</v>
      </c>
      <c r="CI278" s="181" t="str">
        <f t="shared" ca="1" si="400"/>
        <v>6.88261843789367-2.85087390161412i</v>
      </c>
      <c r="CJ278" s="181" t="str">
        <f t="shared" ca="1" si="401"/>
        <v>0.365539086151052+7.44071903387261i</v>
      </c>
      <c r="CK278" s="181" t="str">
        <f t="shared" ca="1" si="402"/>
        <v>-7.1289112561812-2.162531587291i</v>
      </c>
      <c r="CL278" s="181" t="str">
        <f t="shared" ca="1" si="403"/>
        <v>4.43777664972753-5.98364913507396i</v>
      </c>
      <c r="CM278" s="181" t="str">
        <f t="shared" ca="1" si="404"/>
        <v>4.13882740635037+6.19419294702558i</v>
      </c>
      <c r="CN278" s="181" t="str">
        <f t="shared" ca="1" si="405"/>
        <v>-7.22643456601024+1.81012762746462i</v>
      </c>
      <c r="CO278" s="181" t="str">
        <f t="shared" ca="1" si="406"/>
        <v>0.730197556630805-7.41382020909792i</v>
      </c>
      <c r="CP278" s="181" t="str">
        <f t="shared" ca="1" si="407"/>
        <v>6.7344422704084+3.18515397917822i</v>
      </c>
      <c r="CQ278" s="181" t="str">
        <f t="shared" ca="1" si="408"/>
        <v>-5.26772809494722+5.26772809494207i</v>
      </c>
      <c r="CR278" s="181" t="str">
        <f t="shared" ca="1" si="409"/>
        <v>-3.18515397917815-6.73444227040843i</v>
      </c>
      <c r="CS278" s="181" t="str">
        <f t="shared" ca="1" si="410"/>
        <v>7.41382020909792-0.730197556630722i</v>
      </c>
      <c r="CT278" s="181" t="str">
        <f t="shared" ca="1" si="411"/>
        <v>-1.81012762746429+7.22643456601032i</v>
      </c>
      <c r="CU278" s="181" t="str">
        <f t="shared" ca="1" si="412"/>
        <v>-6.19419294702552-4.13882740635044i</v>
      </c>
      <c r="CV278" s="181" t="str">
        <f t="shared" ca="1" si="413"/>
        <v>5.98364913507402-4.43777664972746i</v>
      </c>
      <c r="CW278" s="181" t="str">
        <f t="shared" ca="1" si="414"/>
        <v>2.16253158729092+7.12891125618122i</v>
      </c>
      <c r="CX278" s="181" t="str">
        <f t="shared" ca="1" si="415"/>
        <v>-7.4407190338726-0.365539086151136i</v>
      </c>
      <c r="CY278" s="181" t="str">
        <f t="shared" ca="1" si="416"/>
        <v>2.85087390161419-6.88261843789363i</v>
      </c>
      <c r="CZ278" s="181" t="str">
        <f t="shared" ca="1" si="417"/>
        <v>5.51985805236193+5.00290771914828i</v>
      </c>
      <c r="DA278" s="181" t="str">
        <f t="shared" ca="1" si="418"/>
        <v>-6.57004224162595+3.51176074182011i</v>
      </c>
      <c r="DB278" s="181" t="str">
        <f t="shared" ca="1" si="419"/>
        <v>-1.09309691723912-7.36906084206533i</v>
      </c>
      <c r="DC278" s="181" t="str">
        <f t="shared" ca="1" si="420"/>
        <v>7.30654876201093+1.45336291162764i</v>
      </c>
      <c r="DD278" s="181" t="str">
        <f t="shared" ca="1" si="421"/>
        <v>-3.82990736523907+6.38981440561664i</v>
      </c>
      <c r="DE278" s="181" t="str">
        <f t="shared" ca="1" si="422"/>
        <v>-4.72603490045193-5.75869018825015i</v>
      </c>
      <c r="DF278" s="181" t="str">
        <f t="shared" ca="1" si="423"/>
        <v>7.01421377471516-2.50972581911537i</v>
      </c>
      <c r="DG278" s="181" t="str">
        <f t="shared" ca="1" si="424"/>
        <v>-3.09929053819632E-12+7.44969251476451i</v>
      </c>
      <c r="DH278" s="181" t="str">
        <f t="shared" ca="1" si="425"/>
        <v>-7.01421377471565-2.50972581911403i</v>
      </c>
      <c r="DI278" s="181" t="str">
        <f t="shared" ca="1" si="426"/>
        <v>4.72603490045083-5.75869018825105i</v>
      </c>
      <c r="DJ278" s="181" t="str">
        <f t="shared" ca="1" si="427"/>
        <v>3.82990736523411+6.3898144056196i</v>
      </c>
      <c r="DK278" s="181" t="str">
        <f t="shared" ca="1" si="428"/>
        <v>-7.30654876201058+1.45336291162946i</v>
      </c>
      <c r="DL278" s="181" t="str">
        <f t="shared" ca="1" si="429"/>
        <v>1.09309691723729-7.3690608420656i</v>
      </c>
      <c r="DM278" s="181" t="str">
        <f t="shared" ca="1" si="430"/>
        <v>6.57004224162682+3.51176074181848i</v>
      </c>
      <c r="DN278" s="181" t="str">
        <f t="shared" ca="1" si="431"/>
        <v>-5.51985805236098+5.00290771914933i</v>
      </c>
      <c r="DO278" s="181" t="str">
        <f t="shared" ca="1" si="432"/>
        <v>-2.85087390161551-6.88261843789309i</v>
      </c>
      <c r="DP278" s="181" t="str">
        <f t="shared" ca="1" si="433"/>
        <v>7.44071903387254-0.365539086152558i</v>
      </c>
      <c r="DQ278" s="181" t="str">
        <f t="shared" ca="1" si="434"/>
        <v>-2.16253158729685+7.12891125617942i</v>
      </c>
      <c r="DR278" s="181" t="str">
        <f t="shared" ca="1" si="435"/>
        <v>-5.98364913507486-4.43777664972632i</v>
      </c>
      <c r="DS278" s="181" t="str">
        <f t="shared" ca="1" si="436"/>
        <v>6.19419294702474-4.13882740635162i</v>
      </c>
      <c r="DT278" s="181" t="str">
        <f t="shared" ca="1" si="437"/>
        <v>1.81012762745869+7.22643456601173i</v>
      </c>
      <c r="DU278" s="181" t="str">
        <f t="shared" ca="1" si="438"/>
        <v>-7.41382020909806-0.730197556629305i</v>
      </c>
      <c r="DV278" s="181" t="str">
        <f t="shared" ca="1" si="439"/>
        <v>3.18515397917686-6.73444227040904i</v>
      </c>
      <c r="DW278" s="181" t="str">
        <f t="shared" ca="1" si="440"/>
        <v>5.26772809494314+5.26772809494615i</v>
      </c>
      <c r="DX278" s="181" t="str">
        <f t="shared" ca="1" si="441"/>
        <v>-6.73444227040779+3.18515397917951i</v>
      </c>
      <c r="DY278" s="181" t="str">
        <f t="shared" ca="1" si="442"/>
        <v>-0.730197556632222-7.41382020909778i</v>
      </c>
      <c r="DZ278" s="181" t="str">
        <f t="shared" ca="1" si="443"/>
        <v>7.22643456601068+1.81012762746283i</v>
      </c>
      <c r="EA278" s="181" t="str">
        <f t="shared" ca="1" si="444"/>
        <v>-4.13882740634919+6.19419294702637i</v>
      </c>
      <c r="EB278" s="181" t="str">
        <f t="shared" ca="1" si="445"/>
        <v>-4.43777664972868-5.98364913507311i</v>
      </c>
      <c r="EC278" s="181" t="str">
        <f t="shared" ca="1" si="446"/>
        <v>7.12891125618066-2.16253158729277i</v>
      </c>
      <c r="ED278" s="181" t="str">
        <f t="shared" ca="1" si="447"/>
        <v>-0.36553908615682+7.44071903387233i</v>
      </c>
      <c r="EE278" s="181" t="str">
        <f t="shared" ca="1" si="448"/>
        <v>-6.88261843789405-2.85087390161319i</v>
      </c>
      <c r="EF278" s="181" t="str">
        <f t="shared" ca="1" si="449"/>
        <v>5.00290771914748-5.51985805236266i</v>
      </c>
      <c r="EG278" s="181" t="str">
        <f t="shared" ca="1" si="450"/>
        <v>3.51176074181435+6.57004224162903i</v>
      </c>
      <c r="EH278" s="181" t="str">
        <f t="shared" ca="1" si="451"/>
        <v>-7.36906084206517+1.09309691724019i</v>
      </c>
      <c r="EI278" s="181" t="str">
        <f t="shared" ca="1" si="452"/>
        <v>1.45336291162658-7.30654876201115i</v>
      </c>
      <c r="EJ278" s="181" t="str">
        <f t="shared" ca="1" si="453"/>
        <v>6.38981440561719+3.82990736523813i</v>
      </c>
      <c r="EK278" s="181" t="str">
        <f t="shared" ca="1" si="454"/>
        <v>-5.7586901882492+4.7260349004531i</v>
      </c>
      <c r="EL278" s="181" t="str">
        <f t="shared" ca="1" si="455"/>
        <v>-2.5097258191168-7.01421377471466i</v>
      </c>
      <c r="EM278" s="181" t="str">
        <f t="shared" ca="1" si="456"/>
        <v>7.44969251476451+1.59159143225585E-12i</v>
      </c>
      <c r="EN278" s="181"/>
      <c r="EO278" s="181"/>
      <c r="EP278" s="181"/>
    </row>
    <row r="279" spans="1:146">
      <c r="A279" s="207">
        <f t="shared" si="323"/>
        <v>3.4960937500000027E-3</v>
      </c>
      <c r="B279" s="206">
        <v>179</v>
      </c>
      <c r="C279" s="205">
        <f t="shared" si="324"/>
        <v>35800</v>
      </c>
      <c r="N279" s="204">
        <f t="shared" ca="1" si="327"/>
        <v>22.445632720808163</v>
      </c>
      <c r="O279" s="181">
        <f t="shared" ca="1" si="328"/>
        <v>7.445632720808165</v>
      </c>
      <c r="P279" s="181" t="str">
        <f t="shared" ca="1" si="329"/>
        <v>-2.33555903023401+7.06983809075297i</v>
      </c>
      <c r="Q279" s="181" t="str">
        <f t="shared" ca="1" si="330"/>
        <v>-5.98038827799183-4.43535823329155i</v>
      </c>
      <c r="R279" s="181" t="str">
        <f t="shared" ca="1" si="331"/>
        <v>6.08743623683739-4.2872563109299i</v>
      </c>
      <c r="S279" s="181" t="str">
        <f t="shared" ca="1" si="332"/>
        <v>2.16135309131502+7.1250262755889i</v>
      </c>
      <c r="T279" s="181" t="str">
        <f t="shared" ca="1" si="333"/>
        <v>-7.44339023543773-0.182724974098893i</v>
      </c>
      <c r="U279" s="181" t="str">
        <f t="shared" ca="1" si="334"/>
        <v>2.50835811572508-7.01039129980954i</v>
      </c>
      <c r="V279" s="181" t="str">
        <f t="shared" ca="1" si="335"/>
        <v>5.86973795686873+4.58078846170218i</v>
      </c>
      <c r="W279" s="181" t="str">
        <f t="shared" ca="1" si="336"/>
        <v>-6.19081735171757+4.13657190567768i</v>
      </c>
      <c r="X279" s="181" t="str">
        <f t="shared" ca="1" si="337"/>
        <v>-1.98584523411218-7.17592261101826i</v>
      </c>
      <c r="Y279" s="181" t="str">
        <f t="shared" ca="1" si="338"/>
        <v>7.43666413011576+0.365339881505916i</v>
      </c>
      <c r="Z279" s="181" t="str">
        <f t="shared" ca="1" si="339"/>
        <v>-2.67964626008165+6.94672171128221i</v>
      </c>
      <c r="AA279" s="181" t="str">
        <f t="shared" ca="1" si="340"/>
        <v>-5.75555192508425-4.72345939442991i</v>
      </c>
      <c r="AB279" s="181" t="str">
        <f t="shared" ca="1" si="341"/>
        <v>6.29046934971463-3.9833957841859i</v>
      </c>
      <c r="AC279" s="181" t="str">
        <f t="shared" ca="1" si="342"/>
        <v>1.80914117799581+7.22249643899179i</v>
      </c>
      <c r="AD279" s="181" t="str">
        <f t="shared" ca="1" si="343"/>
        <v>-7.42545845639655-0.547734721830024i</v>
      </c>
      <c r="AE279" s="181" t="str">
        <f t="shared" ca="1" si="344"/>
        <v>2.84932028572889-6.87886767735091i</v>
      </c>
      <c r="AF279" s="181" t="str">
        <f t="shared" ca="1" si="345"/>
        <v>5.63789896403406+4.86328509183997i</v>
      </c>
      <c r="AG279" s="181" t="str">
        <f t="shared" ca="1" si="346"/>
        <v>-6.38633220419122+3.8278202140225i</v>
      </c>
      <c r="AH279" s="181" t="str">
        <f t="shared" ca="1" si="347"/>
        <v>-1.63134736288128-7.26471970517717i</v>
      </c>
      <c r="AI279" s="181" t="str">
        <f t="shared" ca="1" si="348"/>
        <v>7.40977996415902+0.729799627238029i</v>
      </c>
      <c r="AJ279" s="181" t="str">
        <f t="shared" ca="1" si="349"/>
        <v>-3.01727798737889+6.80687007074823i</v>
      </c>
      <c r="AK279" s="181" t="str">
        <f t="shared" ca="1" si="350"/>
        <v>-5.51684994346259-5.00018132816062i</v>
      </c>
      <c r="AL279" s="181" t="str">
        <f t="shared" ca="1" si="351"/>
        <v>6.47834817094841-3.6699389080935i</v>
      </c>
      <c r="AM279" s="181" t="str">
        <f t="shared" ca="1" si="352"/>
        <v>1.45257088511308+7.30256697585794i</v>
      </c>
      <c r="AN279" s="181" t="str">
        <f t="shared" ca="1" si="353"/>
        <v>-7.3896380975407-0.911424928638818i</v>
      </c>
      <c r="AO279" s="181" t="str">
        <f t="shared" ca="1" si="354"/>
        <v>3.18341819359528-6.73077226013894i</v>
      </c>
      <c r="AP279" s="181" t="str">
        <f t="shared" ca="1" si="355"/>
        <v>5.392477778774+5.13406564221746i</v>
      </c>
      <c r="AQ279" s="181" t="str">
        <f t="shared" ca="1" si="356"/>
        <v>-6.56646182300981+3.5098469681916i</v>
      </c>
      <c r="AR279" s="181" t="str">
        <f t="shared" ca="1" si="357"/>
        <v>-6.56646182300981+3.5098469681916i</v>
      </c>
      <c r="AS279" s="181" t="str">
        <f t="shared" ca="1" si="358"/>
        <v>7.36504498924827+1.09250122174674i</v>
      </c>
      <c r="AT279" s="181" t="str">
        <f t="shared" ca="1" si="359"/>
        <v>-3.34764082772084+6.65062008400312i</v>
      </c>
      <c r="AU279" s="181" t="str">
        <f t="shared" ca="1" si="360"/>
        <v>-5.26485738710655-5.26485738710924i</v>
      </c>
      <c r="AV279" s="181" t="str">
        <f t="shared" ca="1" si="361"/>
        <v>6.6506200840014-3.34764082772426i</v>
      </c>
      <c r="AW279" s="181" t="str">
        <f t="shared" ca="1" si="362"/>
        <v>1.09250122174299+7.36504498924883i</v>
      </c>
      <c r="AX279" s="181" t="str">
        <f t="shared" ca="1" si="363"/>
        <v>-7.33601545325223-1.27291943296251i</v>
      </c>
      <c r="AY279" s="181" t="str">
        <f t="shared" ca="1" si="364"/>
        <v>3.50984696819477-6.56646182300812i</v>
      </c>
      <c r="AZ279" s="181" t="str">
        <f t="shared" ca="1" si="365"/>
        <v>5.13406564222015+5.39247777877145i</v>
      </c>
      <c r="BA279" s="181" t="str">
        <f t="shared" ca="1" si="366"/>
        <v>-6.73077226014047+3.18341819359204i</v>
      </c>
      <c r="BB279" s="181" t="str">
        <f t="shared" ca="1" si="367"/>
        <v>-0.911424928642504-7.38963809754024i</v>
      </c>
      <c r="BC279" s="181" t="str">
        <f t="shared" ca="1" si="368"/>
        <v>7.30256697585723+1.45257088511669i</v>
      </c>
      <c r="BD279" s="181" t="str">
        <f t="shared" ca="1" si="369"/>
        <v>-3.66993890809018+6.47834817095029i</v>
      </c>
      <c r="BE279" s="181" t="str">
        <f t="shared" ca="1" si="370"/>
        <v>-5.00018132816062-5.51684994346258i</v>
      </c>
      <c r="BF279" s="181" t="str">
        <f t="shared" ca="1" si="371"/>
        <v>6.80687007074968-3.01727798737562i</v>
      </c>
      <c r="BG279" s="181" t="str">
        <f t="shared" ca="1" si="372"/>
        <v>0.72979962723804+7.40977996415902i</v>
      </c>
      <c r="BH279" s="181" t="str">
        <f t="shared" ca="1" si="373"/>
        <v>-7.26471970517639-1.63134736288478i</v>
      </c>
      <c r="BI279" s="181" t="str">
        <f t="shared" ca="1" si="374"/>
        <v>3.82782021402186-6.38633220419161i</v>
      </c>
      <c r="BJ279" s="181" t="str">
        <f t="shared" ca="1" si="375"/>
        <v>4.86328509183774+5.63789896403598i</v>
      </c>
      <c r="BK279" s="181" t="str">
        <f t="shared" ca="1" si="376"/>
        <v>-6.87886767735066+2.84932028572948i</v>
      </c>
      <c r="BL279" s="181" t="str">
        <f t="shared" ca="1" si="377"/>
        <v>-0.54773472182708-7.42545845639677i</v>
      </c>
      <c r="BM279" s="181" t="str">
        <f t="shared" ca="1" si="378"/>
        <v>7.22249643899218+1.80914117799426i</v>
      </c>
      <c r="BN279" s="181" t="str">
        <f t="shared" ca="1" si="379"/>
        <v>-3.98339578418777+6.29046934971344i</v>
      </c>
      <c r="BO279" s="181" t="str">
        <f t="shared" ca="1" si="380"/>
        <v>-4.72345939443111-5.75555192508327i</v>
      </c>
      <c r="BP279" s="181" t="str">
        <f t="shared" ca="1" si="381"/>
        <v>6.94672171128302-2.67964626007954i</v>
      </c>
      <c r="BQ279" s="181" t="str">
        <f t="shared" ca="1" si="382"/>
        <v>0.365339881508199+7.43666413011565i</v>
      </c>
      <c r="BR279" s="181" t="str">
        <f t="shared" ca="1" si="383"/>
        <v>-7.17592261101785-1.98584523411364i</v>
      </c>
      <c r="BS279" s="181" t="str">
        <f t="shared" ca="1" si="384"/>
        <v>4.13657190567582-6.19081735171881i</v>
      </c>
      <c r="BT279" s="181" t="str">
        <f t="shared" ca="1" si="385"/>
        <v>4.5807884617011+5.86973795686956i</v>
      </c>
      <c r="BU279" s="181" t="str">
        <f t="shared" ca="1" si="386"/>
        <v>-7.01039129980854+2.50835811572788i</v>
      </c>
      <c r="BV279" s="181" t="str">
        <f t="shared" ca="1" si="387"/>
        <v>-0.182724974098032-7.44339023543775i</v>
      </c>
      <c r="BW279" s="181" t="str">
        <f t="shared" ca="1" si="388"/>
        <v>7.12502627558981+2.16135309131201i</v>
      </c>
      <c r="BX279" s="181" t="str">
        <f t="shared" ca="1" si="389"/>
        <v>-4.28725631093064+6.08743623683687i</v>
      </c>
      <c r="BY279" s="181" t="str">
        <f t="shared" ca="1" si="390"/>
        <v>-4.43535823329434-5.98038827798976i</v>
      </c>
      <c r="BZ279" s="181" t="str">
        <f t="shared" ca="1" si="391"/>
        <v>7.06983809075294-2.3355590302341i</v>
      </c>
      <c r="CA279" s="181" t="str">
        <f t="shared" ca="1" si="392"/>
        <v>-3.79814278964136E-12+7.44563272080816i</v>
      </c>
      <c r="CB279" s="181" t="str">
        <f t="shared" ca="1" si="393"/>
        <v>-7.06983809075308-2.33555903023368i</v>
      </c>
      <c r="CC279" s="181" t="str">
        <f t="shared" ca="1" si="394"/>
        <v>4.43535823329432-5.98038827798977i</v>
      </c>
      <c r="CD279" s="181" t="str">
        <f t="shared" ca="1" si="395"/>
        <v>4.28725631093065+6.08743623683686i</v>
      </c>
      <c r="CE279" s="181" t="str">
        <f t="shared" ca="1" si="396"/>
        <v>-7.1250262755898+2.16135309131204i</v>
      </c>
      <c r="CF279" s="181" t="str">
        <f t="shared" ca="1" si="397"/>
        <v>0.182724974098009-7.44339023543776i</v>
      </c>
      <c r="CG279" s="181" t="str">
        <f t="shared" ca="1" si="398"/>
        <v>7.01039129980848+2.50835811572806i</v>
      </c>
      <c r="CH279" s="181" t="str">
        <f t="shared" ca="1" si="399"/>
        <v>-4.58078846170091+5.86973795686971i</v>
      </c>
      <c r="CI279" s="181" t="str">
        <f t="shared" ca="1" si="400"/>
        <v>-4.13657190567602-6.19081735171868i</v>
      </c>
      <c r="CJ279" s="181" t="str">
        <f t="shared" ca="1" si="401"/>
        <v>7.17592261101785-1.98584523411367i</v>
      </c>
      <c r="CK279" s="181" t="str">
        <f t="shared" ca="1" si="402"/>
        <v>-0.365339881507966+7.43666413011567i</v>
      </c>
      <c r="CL279" s="181" t="str">
        <f t="shared" ca="1" si="403"/>
        <v>-6.94672171128303-2.67964626007952i</v>
      </c>
      <c r="CM279" s="181" t="str">
        <f t="shared" ca="1" si="404"/>
        <v>4.72345939443093-5.75555192508342i</v>
      </c>
      <c r="CN279" s="181" t="str">
        <f t="shared" ca="1" si="405"/>
        <v>3.98339578418779+6.29046934971343i</v>
      </c>
      <c r="CO279" s="181" t="str">
        <f t="shared" ca="1" si="406"/>
        <v>-7.22249643899212+1.80914117799448i</v>
      </c>
      <c r="CP279" s="181" t="str">
        <f t="shared" ca="1" si="407"/>
        <v>0.547734721827058-7.42545845639677i</v>
      </c>
      <c r="CQ279" s="181" t="str">
        <f t="shared" ca="1" si="408"/>
        <v>6.87886767735067+2.84932028572946i</v>
      </c>
      <c r="CR279" s="181" t="str">
        <f t="shared" ca="1" si="409"/>
        <v>-4.86328509183772+5.637898964036i</v>
      </c>
      <c r="CS279" s="181" t="str">
        <f t="shared" ca="1" si="410"/>
        <v>-3.82782021402188-6.3863322041916i</v>
      </c>
      <c r="CT279" s="181" t="str">
        <f t="shared" ca="1" si="411"/>
        <v>7.26471970517638-1.6313473628848i</v>
      </c>
      <c r="CU279" s="181" t="str">
        <f t="shared" ca="1" si="412"/>
        <v>-0.729799627238019+7.40977996415902i</v>
      </c>
      <c r="CV279" s="181" t="str">
        <f t="shared" ca="1" si="413"/>
        <v>-6.80687007074677-3.01727798738217i</v>
      </c>
      <c r="CW279" s="181" t="str">
        <f t="shared" ca="1" si="414"/>
        <v>5.0001813281606-5.5168499434626i</v>
      </c>
      <c r="CX279" s="181" t="str">
        <f t="shared" ca="1" si="415"/>
        <v>3.66993890809038+6.47834817095018i</v>
      </c>
      <c r="CY279" s="181" t="str">
        <f t="shared" ca="1" si="416"/>
        <v>-7.30256697585722+1.45257088511672i</v>
      </c>
      <c r="CZ279" s="181" t="str">
        <f t="shared" ca="1" si="417"/>
        <v>0.911424928642481-7.38963809754025i</v>
      </c>
      <c r="DA279" s="181" t="str">
        <f t="shared" ca="1" si="418"/>
        <v>6.73077226014048+3.18341819359201i</v>
      </c>
      <c r="DB279" s="181" t="str">
        <f t="shared" ca="1" si="419"/>
        <v>-5.13406564222014+5.39247777877145i</v>
      </c>
      <c r="DC279" s="181" t="str">
        <f t="shared" ca="1" si="420"/>
        <v>-3.50984696819479-6.56646182300811i</v>
      </c>
      <c r="DD279" s="181" t="str">
        <f t="shared" ca="1" si="421"/>
        <v>7.33601545325223-1.27291943296253i</v>
      </c>
      <c r="DE279" s="181" t="str">
        <f t="shared" ca="1" si="422"/>
        <v>-1.09250122174317+7.3650449892488i</v>
      </c>
      <c r="DF279" s="181" t="str">
        <f t="shared" ca="1" si="423"/>
        <v>-6.65062008400142-3.34764082772423i</v>
      </c>
      <c r="DG279" s="181" t="str">
        <f t="shared" ca="1" si="424"/>
        <v>5.26485738710669-5.26485738710911i</v>
      </c>
      <c r="DH279" s="181" t="str">
        <f t="shared" ca="1" si="425"/>
        <v>3.34764082772086+6.65062008400312i</v>
      </c>
      <c r="DI279" s="181" t="str">
        <f t="shared" ca="1" si="426"/>
        <v>-7.36504498924824+1.09250122174697i</v>
      </c>
      <c r="DJ279" s="181" t="str">
        <f t="shared" ca="1" si="427"/>
        <v>1.27291943296626-7.33601545325159i</v>
      </c>
      <c r="DK279" s="181" t="str">
        <f t="shared" ca="1" si="428"/>
        <v>6.56646182300992+3.5098469681914i</v>
      </c>
      <c r="DL279" s="181" t="str">
        <f t="shared" ca="1" si="429"/>
        <v>-5.39247777877406+5.1340656422174i</v>
      </c>
      <c r="DM279" s="181" t="str">
        <f t="shared" ca="1" si="430"/>
        <v>-3.18341819359549-6.73077226013883i</v>
      </c>
      <c r="DN279" s="181" t="str">
        <f t="shared" ca="1" si="431"/>
        <v>7.38963809754071-0.911424928638736i</v>
      </c>
      <c r="DO279" s="181" t="str">
        <f t="shared" ca="1" si="432"/>
        <v>-1.45257088511295+7.30256697585797i</v>
      </c>
      <c r="DP279" s="181" t="str">
        <f t="shared" ca="1" si="433"/>
        <v>-6.47834817094853-3.6699389080933i</v>
      </c>
      <c r="DQ279" s="181" t="str">
        <f t="shared" ca="1" si="434"/>
        <v>5.51684994346514-5.00018132815781i</v>
      </c>
      <c r="DR279" s="181" t="str">
        <f t="shared" ca="1" si="435"/>
        <v>3.01727798737911+6.80687007074813i</v>
      </c>
      <c r="DS279" s="181" t="str">
        <f t="shared" ca="1" si="436"/>
        <v>-7.40977996415939+0.72979962723426i</v>
      </c>
      <c r="DT279" s="181" t="str">
        <f t="shared" ca="1" si="437"/>
        <v>1.63134736288105-7.26471970517722i</v>
      </c>
      <c r="DU279" s="181" t="str">
        <f t="shared" ca="1" si="438"/>
        <v>6.38633220418965+3.82782021402512i</v>
      </c>
      <c r="DV279" s="181" t="str">
        <f t="shared" ca="1" si="439"/>
        <v>-5.63789896403349+4.86328509184063i</v>
      </c>
      <c r="DW279" s="181" t="str">
        <f t="shared" ca="1" si="440"/>
        <v>-2.84932028572636-6.87886767735195i</v>
      </c>
      <c r="DX279" s="181" t="str">
        <f t="shared" ca="1" si="441"/>
        <v>7.42545845639648-0.54773472183089i</v>
      </c>
      <c r="DY279" s="181" t="str">
        <f t="shared" ca="1" si="442"/>
        <v>-1.80914117799773+7.22249643899131i</v>
      </c>
      <c r="DZ279" s="181" t="str">
        <f t="shared" ca="1" si="443"/>
        <v>-6.29046934971549-3.98339578418455i</v>
      </c>
      <c r="EA279" s="181" t="str">
        <f t="shared" ca="1" si="444"/>
        <v>5.75555192508555-4.72345939442834i</v>
      </c>
      <c r="EB279" s="181" t="str">
        <f t="shared" ca="1" si="445"/>
        <v>2.6796462600835+6.9467217112815i</v>
      </c>
      <c r="EC279" s="181" t="str">
        <f t="shared" ca="1" si="446"/>
        <v>-7.43666413011585+0.365339881504194i</v>
      </c>
      <c r="ED279" s="181" t="str">
        <f t="shared" ca="1" si="447"/>
        <v>1.98584523410997-7.17592261101887i</v>
      </c>
      <c r="EE279" s="181" t="str">
        <f t="shared" ca="1" si="448"/>
        <v>6.19081735171682+4.13657190567881i</v>
      </c>
      <c r="EF279" s="181" t="str">
        <f t="shared" ca="1" si="449"/>
        <v>-5.86973795686708+4.58078846170428i</v>
      </c>
      <c r="EG279" s="181" t="str">
        <f t="shared" ca="1" si="450"/>
        <v>-2.50835811572411-7.01039129980989i</v>
      </c>
      <c r="EH279" s="181" t="str">
        <f t="shared" ca="1" si="451"/>
        <v>7.44339023543766-0.182724974101851i</v>
      </c>
      <c r="EI279" s="181" t="str">
        <f t="shared" ca="1" si="452"/>
        <v>-2.16135309131565+7.12502627558871i</v>
      </c>
      <c r="EJ279" s="181" t="str">
        <f t="shared" ca="1" si="453"/>
        <v>-6.08743623683493-4.28725631093339i</v>
      </c>
      <c r="EK279" s="181" t="str">
        <f t="shared" ca="1" si="454"/>
        <v>5.98038827799177-4.43535823329163i</v>
      </c>
      <c r="EL279" s="181" t="str">
        <f t="shared" ca="1" si="455"/>
        <v>2.33555903023733+7.06983809075187i</v>
      </c>
      <c r="EM279" s="181" t="str">
        <f t="shared" ca="1" si="456"/>
        <v>-7.44563272080816+2.19483705047334E-14i</v>
      </c>
      <c r="EN279" s="181"/>
      <c r="EO279" s="181"/>
      <c r="EP279" s="181"/>
    </row>
    <row r="280" spans="1:146">
      <c r="A280" s="207">
        <f t="shared" si="323"/>
        <v>3.5156250000000027E-3</v>
      </c>
      <c r="B280" s="206">
        <v>180</v>
      </c>
      <c r="C280" s="205">
        <f t="shared" si="324"/>
        <v>36000</v>
      </c>
      <c r="N280" s="204">
        <f t="shared" ca="1" si="327"/>
        <v>22.440884596072589</v>
      </c>
      <c r="O280" s="181">
        <f t="shared" ca="1" si="328"/>
        <v>7.4408845960725891</v>
      </c>
      <c r="P280" s="181" t="str">
        <f t="shared" ca="1" si="329"/>
        <v>-2.15997478345861+7.12048260351033i</v>
      </c>
      <c r="Q280" s="181" t="str">
        <f t="shared" ca="1" si="330"/>
        <v>-6.18686943028444-4.13393398891204i</v>
      </c>
      <c r="R280" s="181" t="str">
        <f t="shared" ca="1" si="331"/>
        <v>5.75188157503006-4.72044721598494i</v>
      </c>
      <c r="S280" s="181" t="str">
        <f t="shared" ca="1" si="332"/>
        <v>2.84750325705768+6.87448098208994i</v>
      </c>
      <c r="T280" s="181" t="str">
        <f t="shared" ca="1" si="333"/>
        <v>-7.40505470294188+0.729334229629067i</v>
      </c>
      <c r="U280" s="181" t="str">
        <f t="shared" ca="1" si="334"/>
        <v>1.45164457193251-7.29791008500716i</v>
      </c>
      <c r="V280" s="181" t="str">
        <f t="shared" ca="1" si="335"/>
        <v>6.56227435083844+3.50760871768763i</v>
      </c>
      <c r="W280" s="181" t="str">
        <f t="shared" ca="1" si="336"/>
        <v>-5.26149995590931+5.2614999559096i</v>
      </c>
      <c r="X280" s="181" t="str">
        <f t="shared" ca="1" si="337"/>
        <v>-3.50760871768733-6.5622743508386i</v>
      </c>
      <c r="Y280" s="181" t="str">
        <f t="shared" ca="1" si="338"/>
        <v>7.29791008500708-1.45164457193289i</v>
      </c>
      <c r="Z280" s="181" t="str">
        <f t="shared" ca="1" si="339"/>
        <v>-0.729334229629416+7.40505470294185i</v>
      </c>
      <c r="AA280" s="181" t="str">
        <f t="shared" ca="1" si="340"/>
        <v>-6.87448098209008-2.84750325705732i</v>
      </c>
      <c r="AB280" s="181" t="str">
        <f t="shared" ca="1" si="341"/>
        <v>4.72044721598522-5.75188157502983i</v>
      </c>
      <c r="AC280" s="181" t="str">
        <f t="shared" ca="1" si="342"/>
        <v>4.13393398891228+6.18686943028428i</v>
      </c>
      <c r="AD280" s="181" t="str">
        <f t="shared" ca="1" si="343"/>
        <v>-7.12048260351032+2.15997478345866i</v>
      </c>
      <c r="AE280" s="181" t="str">
        <f t="shared" ca="1" si="344"/>
        <v>3.24509348481356E-13-7.44088459607259i</v>
      </c>
      <c r="AF280" s="181" t="str">
        <f t="shared" ca="1" si="345"/>
        <v>7.12048260351034+2.15997478345857i</v>
      </c>
      <c r="AG280" s="181" t="str">
        <f t="shared" ca="1" si="346"/>
        <v>-4.13393398891225+6.1868694302843i</v>
      </c>
      <c r="AH280" s="181" t="str">
        <f t="shared" ca="1" si="347"/>
        <v>-4.72044721598525-5.75188157502981i</v>
      </c>
      <c r="AI280" s="181" t="str">
        <f t="shared" ca="1" si="348"/>
        <v>6.87448098209008-2.84750325705735i</v>
      </c>
      <c r="AJ280" s="181" t="str">
        <f t="shared" ca="1" si="349"/>
        <v>0.729334229629455+7.40505470294185i</v>
      </c>
      <c r="AK280" s="181" t="str">
        <f t="shared" ca="1" si="350"/>
        <v>-7.29791008500709-1.45164457193286i</v>
      </c>
      <c r="AL280" s="181" t="str">
        <f t="shared" ca="1" si="351"/>
        <v>3.50760871768663-6.56227435083897i</v>
      </c>
      <c r="AM280" s="181" t="str">
        <f t="shared" ca="1" si="352"/>
        <v>5.26149995591195+5.26149995590696i</v>
      </c>
      <c r="AN280" s="181" t="str">
        <f t="shared" ca="1" si="353"/>
        <v>-6.56227435083913+3.50760871768634i</v>
      </c>
      <c r="AO280" s="181" t="str">
        <f t="shared" ca="1" si="354"/>
        <v>-1.45164457193397-7.29791008500687i</v>
      </c>
      <c r="AP280" s="181" t="str">
        <f t="shared" ca="1" si="355"/>
        <v>7.40505470294153+0.729334229632739i</v>
      </c>
      <c r="AQ280" s="181" t="str">
        <f t="shared" ca="1" si="356"/>
        <v>-2.84750325705835+6.87448098208966i</v>
      </c>
      <c r="AR280" s="181" t="str">
        <f t="shared" ca="1" si="357"/>
        <v>-2.84750325705835+6.87448098208966i</v>
      </c>
      <c r="AS280" s="181" t="str">
        <f t="shared" ca="1" si="358"/>
        <v>6.18686943028607-4.1339339889096i</v>
      </c>
      <c r="AT280" s="181" t="str">
        <f t="shared" ca="1" si="359"/>
        <v>2.15997478345835+7.12048260351041i</v>
      </c>
      <c r="AU280" s="181" t="str">
        <f t="shared" ca="1" si="360"/>
        <v>-7.44088459607259+2.3117385415637E-12i</v>
      </c>
      <c r="AV280" s="181" t="str">
        <f t="shared" ca="1" si="361"/>
        <v>2.159974783461-7.1204826035096i</v>
      </c>
      <c r="AW280" s="181" t="str">
        <f t="shared" ca="1" si="362"/>
        <v>6.18686943028453+4.13393398891191i</v>
      </c>
      <c r="AX280" s="181" t="str">
        <f t="shared" ca="1" si="363"/>
        <v>-5.75188157502814+4.72044721598729i</v>
      </c>
      <c r="AY280" s="181" t="str">
        <f t="shared" ca="1" si="364"/>
        <v>-2.84750325705569-6.87448098209076i</v>
      </c>
      <c r="AZ280" s="181" t="str">
        <f t="shared" ca="1" si="365"/>
        <v>7.4050547029418-0.729334229629869i</v>
      </c>
      <c r="BA280" s="181" t="str">
        <f t="shared" ca="1" si="366"/>
        <v>-1.45164457192954+7.29791008500775i</v>
      </c>
      <c r="BB280" s="181" t="str">
        <f t="shared" ca="1" si="367"/>
        <v>-6.56227435083777-3.50760871768888i</v>
      </c>
      <c r="BC280" s="181" t="str">
        <f t="shared" ca="1" si="368"/>
        <v>5.26149995590876-5.26149995591015i</v>
      </c>
      <c r="BD280" s="181" t="str">
        <f t="shared" ca="1" si="369"/>
        <v>3.5076087176841+6.56227435084033i</v>
      </c>
      <c r="BE280" s="181" t="str">
        <f t="shared" ca="1" si="370"/>
        <v>-7.29791008500737+1.45164457193148i</v>
      </c>
      <c r="BF280" s="181" t="str">
        <f t="shared" ca="1" si="371"/>
        <v>0.729334229627905-7.405054702942i</v>
      </c>
      <c r="BG280" s="181" t="str">
        <f t="shared" ca="1" si="372"/>
        <v>6.87448098208869+2.8475032570607i</v>
      </c>
      <c r="BH280" s="181" t="str">
        <f t="shared" ca="1" si="373"/>
        <v>-4.72044721598576+5.75188157502939i</v>
      </c>
      <c r="BI280" s="181" t="str">
        <f t="shared" ca="1" si="374"/>
        <v>-4.13393398891355-6.18686943028344i</v>
      </c>
      <c r="BJ280" s="181" t="str">
        <f t="shared" ca="1" si="375"/>
        <v>7.12048260351118-2.15997478345581i</v>
      </c>
      <c r="BK280" s="181" t="str">
        <f t="shared" ca="1" si="376"/>
        <v>-3.39080065759837E-13+7.44088459607259i</v>
      </c>
      <c r="BL280" s="181" t="str">
        <f t="shared" ca="1" si="377"/>
        <v>-7.12048260351098-2.15997478345646i</v>
      </c>
      <c r="BM280" s="181" t="str">
        <f t="shared" ca="1" si="378"/>
        <v>4.13393398891411-6.18686943028306i</v>
      </c>
      <c r="BN280" s="181" t="str">
        <f t="shared" ca="1" si="379"/>
        <v>4.72044721598524+5.75188157502982i</v>
      </c>
      <c r="BO280" s="181" t="str">
        <f t="shared" ca="1" si="380"/>
        <v>-6.87448098208895+2.84750325706008i</v>
      </c>
      <c r="BP280" s="181" t="str">
        <f t="shared" ca="1" si="381"/>
        <v>-0.72933422962723-7.40505470294206i</v>
      </c>
      <c r="BQ280" s="181" t="str">
        <f t="shared" ca="1" si="382"/>
        <v>7.29791008500723+1.45164457193214i</v>
      </c>
      <c r="BR280" s="181" t="str">
        <f t="shared" ca="1" si="383"/>
        <v>-3.50760871768469+6.56227435084001i</v>
      </c>
      <c r="BS280" s="181" t="str">
        <f t="shared" ca="1" si="384"/>
        <v>-5.26149995590827-5.26149995591063i</v>
      </c>
      <c r="BT280" s="181" t="str">
        <f t="shared" ca="1" si="385"/>
        <v>6.56227435083809-3.50760871768829i</v>
      </c>
      <c r="BU280" s="181" t="str">
        <f t="shared" ca="1" si="386"/>
        <v>1.45164457193635+7.2979100850064i</v>
      </c>
      <c r="BV280" s="181" t="str">
        <f t="shared" ca="1" si="387"/>
        <v>-7.40505470294174-0.729334229630543i</v>
      </c>
      <c r="BW280" s="181" t="str">
        <f t="shared" ca="1" si="388"/>
        <v>2.84750325705631-6.8744809820905i</v>
      </c>
      <c r="BX280" s="181" t="str">
        <f t="shared" ca="1" si="389"/>
        <v>5.75188157502785+4.72044721598765i</v>
      </c>
      <c r="BY280" s="181" t="str">
        <f t="shared" ca="1" si="390"/>
        <v>-6.18686943028479+4.13393398891152i</v>
      </c>
      <c r="BZ280" s="181" t="str">
        <f t="shared" ca="1" si="391"/>
        <v>-2.15997478346056-7.12048260350974i</v>
      </c>
      <c r="CA280" s="181" t="str">
        <f t="shared" ca="1" si="392"/>
        <v>7.44088459607259+2.98989867308338E-12i</v>
      </c>
      <c r="CB280" s="181" t="str">
        <f t="shared" ca="1" si="393"/>
        <v>-2.15997478345899+7.12048260351021i</v>
      </c>
      <c r="CC280" s="181" t="str">
        <f t="shared" ca="1" si="394"/>
        <v>-6.1868694302857-4.13393398891016i</v>
      </c>
      <c r="CD280" s="181" t="str">
        <f t="shared" ca="1" si="395"/>
        <v>5.75188157503137-4.72044721598335i</v>
      </c>
      <c r="CE280" s="181" t="str">
        <f t="shared" ca="1" si="396"/>
        <v>2.84750325705782+6.87448098208988i</v>
      </c>
      <c r="CF280" s="181" t="str">
        <f t="shared" ca="1" si="397"/>
        <v>-7.40505470294158+0.729334229632169i</v>
      </c>
      <c r="CG280" s="181" t="str">
        <f t="shared" ca="1" si="398"/>
        <v>1.45164457193474-7.29791008500671i</v>
      </c>
      <c r="CH280" s="181" t="str">
        <f t="shared" ca="1" si="399"/>
        <v>6.56227435083876+3.50760871768703i</v>
      </c>
      <c r="CI280" s="181" t="str">
        <f t="shared" ca="1" si="400"/>
        <v>-5.26149995590727+5.26149995591164i</v>
      </c>
      <c r="CJ280" s="181" t="str">
        <f t="shared" ca="1" si="401"/>
        <v>-3.50760871768614-6.56227435083924i</v>
      </c>
      <c r="CK280" s="181" t="str">
        <f t="shared" ca="1" si="402"/>
        <v>7.29791008500691-1.45164457193374i</v>
      </c>
      <c r="CL280" s="181" t="str">
        <f t="shared" ca="1" si="403"/>
        <v>-0.729334229633181+7.40505470294148i</v>
      </c>
      <c r="CM280" s="181" t="str">
        <f t="shared" ca="1" si="404"/>
        <v>-6.87448098208949-2.84750325705876i</v>
      </c>
      <c r="CN280" s="181" t="str">
        <f t="shared" ca="1" si="405"/>
        <v>4.72044721598414-5.75188157503073i</v>
      </c>
      <c r="CO280" s="181" t="str">
        <f t="shared" ca="1" si="406"/>
        <v>4.13393398890931+6.18686943028626i</v>
      </c>
      <c r="CP280" s="181" t="str">
        <f t="shared" ca="1" si="407"/>
        <v>-7.12048260351051+2.15997478345802i</v>
      </c>
      <c r="CQ280" s="181" t="str">
        <f t="shared" ca="1" si="408"/>
        <v>-1.97265847580387E-12-7.44088459607259i</v>
      </c>
      <c r="CR280" s="181" t="str">
        <f t="shared" ca="1" si="409"/>
        <v>7.12048260350945+2.15997478346153i</v>
      </c>
      <c r="CS280" s="181" t="str">
        <f t="shared" ca="1" si="410"/>
        <v>-4.13393398891237+6.18686943028422i</v>
      </c>
      <c r="CT280" s="181" t="str">
        <f t="shared" ca="1" si="411"/>
        <v>-4.72044721598686-5.75188157502849i</v>
      </c>
      <c r="CU280" s="181" t="str">
        <f t="shared" ca="1" si="412"/>
        <v>6.87448098209089-2.84750325705537i</v>
      </c>
      <c r="CV280" s="181" t="str">
        <f t="shared" ca="1" si="413"/>
        <v>0.729334229629531+7.40505470294184i</v>
      </c>
      <c r="CW280" s="181" t="str">
        <f t="shared" ca="1" si="414"/>
        <v>-7.29791008500769-1.45164457192987i</v>
      </c>
      <c r="CX280" s="181" t="str">
        <f t="shared" ca="1" si="415"/>
        <v>3.50760871768937-6.56227435083751i</v>
      </c>
      <c r="CY280" s="181" t="str">
        <f t="shared" ca="1" si="416"/>
        <v>5.26149995590976+5.26149995590914i</v>
      </c>
      <c r="CZ280" s="181" t="str">
        <f t="shared" ca="1" si="417"/>
        <v>-6.5622743508369+3.50760871769051i</v>
      </c>
      <c r="DA280" s="181" t="str">
        <f t="shared" ca="1" si="418"/>
        <v>-1.45164457193114-7.29791008500743i</v>
      </c>
      <c r="DB280" s="181" t="str">
        <f t="shared" ca="1" si="419"/>
        <v>7.40505470294196+0.729334229628243i</v>
      </c>
      <c r="DC280" s="181" t="str">
        <f t="shared" ca="1" si="420"/>
        <v>-2.84750325706121+6.87448098208848i</v>
      </c>
      <c r="DD280" s="181" t="str">
        <f t="shared" ca="1" si="421"/>
        <v>-5.75188157502931-4.72044721598586i</v>
      </c>
      <c r="DE280" s="181" t="str">
        <f t="shared" ca="1" si="422"/>
        <v>6.1868694302835-4.13393398891344i</v>
      </c>
      <c r="DF280" s="181" t="str">
        <f t="shared" ca="1" si="423"/>
        <v>2.15997478345549+7.12048260351128i</v>
      </c>
      <c r="DG280" s="181" t="str">
        <f t="shared" ca="1" si="424"/>
        <v>-7.44088459607259-6.78160131519673E-13i</v>
      </c>
      <c r="DH280" s="181" t="str">
        <f t="shared" ca="1" si="425"/>
        <v>2.15997478345678-7.12048260351088i</v>
      </c>
      <c r="DI280" s="181" t="str">
        <f t="shared" ca="1" si="426"/>
        <v>6.18686943028299+4.13393398891422i</v>
      </c>
      <c r="DJ280" s="181" t="str">
        <f t="shared" ca="1" si="427"/>
        <v>-5.7518815750299+4.72044721598514i</v>
      </c>
      <c r="DK280" s="181" t="str">
        <f t="shared" ca="1" si="428"/>
        <v>-2.84750325705996-6.874480982089i</v>
      </c>
      <c r="DL280" s="181" t="str">
        <f t="shared" ca="1" si="429"/>
        <v>7.4050547029421-0.729334229626893i</v>
      </c>
      <c r="DM280" s="181" t="str">
        <f t="shared" ca="1" si="430"/>
        <v>-1.45164457193248+7.29791008500717i</v>
      </c>
      <c r="DN280" s="181" t="str">
        <f t="shared" ca="1" si="431"/>
        <v>-6.56227435083985-3.50760871768499i</v>
      </c>
      <c r="DO280" s="181" t="str">
        <f t="shared" ca="1" si="432"/>
        <v>5.26149995591072-5.26149995590818i</v>
      </c>
      <c r="DP280" s="181" t="str">
        <f t="shared" ca="1" si="433"/>
        <v>3.50760871768817+6.56227435083815i</v>
      </c>
      <c r="DQ280" s="181" t="str">
        <f t="shared" ca="1" si="434"/>
        <v>-7.29791008500647+1.45164457193601i</v>
      </c>
      <c r="DR280" s="181" t="str">
        <f t="shared" ca="1" si="435"/>
        <v>0.729334229630881-7.4050547029417i</v>
      </c>
      <c r="DS280" s="181" t="str">
        <f t="shared" ca="1" si="436"/>
        <v>6.87448098209037+2.84750325705662i</v>
      </c>
      <c r="DT280" s="181" t="str">
        <f t="shared" ca="1" si="437"/>
        <v>-4.72044721598791+5.75188157502763i</v>
      </c>
      <c r="DU280" s="181" t="str">
        <f t="shared" ca="1" si="438"/>
        <v>-4.13393398891124-6.18686943028498i</v>
      </c>
      <c r="DV280" s="181" t="str">
        <f t="shared" ca="1" si="439"/>
        <v>7.12048260350984-2.15997478346024i</v>
      </c>
      <c r="DW280" s="181" t="str">
        <f t="shared" ca="1" si="440"/>
        <v>-3.32897873884321E-12+7.44088459607259i</v>
      </c>
      <c r="DX280" s="181" t="str">
        <f t="shared" ca="1" si="441"/>
        <v>-7.12048260351012-2.15997478345932i</v>
      </c>
      <c r="DY280" s="181" t="str">
        <f t="shared" ca="1" si="442"/>
        <v>4.13393398891045-6.1868694302855i</v>
      </c>
      <c r="DZ280" s="181" t="str">
        <f t="shared" ca="1" si="443"/>
        <v>4.72044721598309+5.75188157503158i</v>
      </c>
      <c r="EA280" s="181" t="str">
        <f t="shared" ca="1" si="444"/>
        <v>-6.87448098209001+2.84750325705751i</v>
      </c>
      <c r="EB280" s="181" t="str">
        <f t="shared" ca="1" si="445"/>
        <v>-0.72933422963141-7.40505470294165i</v>
      </c>
      <c r="EC280" s="181" t="str">
        <f t="shared" ca="1" si="446"/>
        <v>7.29791008500665+1.45164457193507i</v>
      </c>
      <c r="ED280" s="181" t="str">
        <f t="shared" ca="1" si="447"/>
        <v>-3.50760871768695+6.5622743508388i</v>
      </c>
      <c r="EE280" s="181" t="str">
        <f t="shared" ca="1" si="448"/>
        <v>-5.2614999559114-5.26149995590751i</v>
      </c>
      <c r="EF280" s="181" t="str">
        <f t="shared" ca="1" si="449"/>
        <v>6.5622743508394-3.50760871768583i</v>
      </c>
      <c r="EG280" s="181" t="str">
        <f t="shared" ca="1" si="450"/>
        <v>1.451644571933+7.29791008500706i</v>
      </c>
      <c r="EH280" s="181" t="str">
        <f t="shared" ca="1" si="451"/>
        <v>-7.4050547029422-0.729334229625942i</v>
      </c>
      <c r="EI280" s="181" t="str">
        <f t="shared" ca="1" si="452"/>
        <v>2.84750325705869-6.87448098208952i</v>
      </c>
      <c r="EJ280" s="181" t="str">
        <f t="shared" ca="1" si="453"/>
        <v>5.75188157503051+4.7204472159844i</v>
      </c>
      <c r="EK280" s="181" t="str">
        <f t="shared" ca="1" si="454"/>
        <v>-6.18686943028645+4.13393398890903i</v>
      </c>
      <c r="EL280" s="181" t="str">
        <f t="shared" ca="1" si="455"/>
        <v>-2.15997478345729-7.12048260351073i</v>
      </c>
      <c r="EM280" s="181" t="str">
        <f t="shared" ca="1" si="456"/>
        <v>7.44088459607259-1.63357841004404E-12i</v>
      </c>
      <c r="EN280" s="181"/>
      <c r="EO280" s="181"/>
      <c r="EP280" s="181"/>
    </row>
    <row r="281" spans="1:146">
      <c r="A281" s="207">
        <f t="shared" si="323"/>
        <v>3.5351562500000027E-3</v>
      </c>
      <c r="B281" s="206">
        <v>181</v>
      </c>
      <c r="C281" s="205">
        <f t="shared" si="324"/>
        <v>36200</v>
      </c>
      <c r="N281" s="204">
        <f t="shared" ca="1" si="327"/>
        <v>22.435260832850162</v>
      </c>
      <c r="O281" s="181">
        <f t="shared" ca="1" si="328"/>
        <v>7.4352608328501626</v>
      </c>
      <c r="P281" s="181" t="str">
        <f t="shared" ca="1" si="329"/>
        <v>-1.98307891927455+7.16592643364726i</v>
      </c>
      <c r="Q281" s="181" t="str">
        <f t="shared" ca="1" si="330"/>
        <v>-6.37743593915002-3.82248799796067i</v>
      </c>
      <c r="R281" s="181" t="str">
        <f t="shared" ca="1" si="331"/>
        <v>5.38496596917477-5.12691380494595i</v>
      </c>
      <c r="S281" s="181" t="str">
        <f t="shared" ca="1" si="332"/>
        <v>3.50495769405592+6.55731463446691i</v>
      </c>
      <c r="T281" s="181" t="str">
        <f t="shared" ca="1" si="333"/>
        <v>-7.25459983200392+1.62907486936738i</v>
      </c>
      <c r="U281" s="181" t="str">
        <f t="shared" ca="1" si="334"/>
        <v>0.364830957085705-7.42630473555102i</v>
      </c>
      <c r="V281" s="181" t="str">
        <f t="shared" ca="1" si="335"/>
        <v>7.05998969085083+2.3323055583683i</v>
      </c>
      <c r="W281" s="181" t="str">
        <f t="shared" ca="1" si="336"/>
        <v>-4.13080959346832+6.18219344205807i</v>
      </c>
      <c r="X281" s="181" t="str">
        <f t="shared" ca="1" si="337"/>
        <v>-4.85651045629531-5.63004527871757i</v>
      </c>
      <c r="Y281" s="181" t="str">
        <f t="shared" ca="1" si="338"/>
        <v>6.72139618447654-3.17898364006798i</v>
      </c>
      <c r="Z281" s="181" t="str">
        <f t="shared" ca="1" si="339"/>
        <v>1.27114623540966+7.32579626393743i</v>
      </c>
      <c r="AA281" s="181" t="str">
        <f t="shared" ca="1" si="340"/>
        <v>-7.39945801967648-0.728783004440373i</v>
      </c>
      <c r="AB281" s="181" t="str">
        <f t="shared" ca="1" si="341"/>
        <v>2.6759134690859-6.93704481450713i</v>
      </c>
      <c r="AC281" s="181" t="str">
        <f t="shared" ca="1" si="342"/>
        <v>5.97205749946812+4.42917970684891i</v>
      </c>
      <c r="AD281" s="181" t="str">
        <f t="shared" ca="1" si="343"/>
        <v>-5.86156131604972+4.57440734857591i</v>
      </c>
      <c r="AE281" s="181" t="str">
        <f t="shared" ca="1" si="344"/>
        <v>-2.845351136045-6.86928530235302i</v>
      </c>
      <c r="AF281" s="181" t="str">
        <f t="shared" ca="1" si="345"/>
        <v>7.37934421100714-0.910155298831548i</v>
      </c>
      <c r="AG281" s="181" t="str">
        <f t="shared" ca="1" si="346"/>
        <v>-1.09097934970352+7.35478536131655i</v>
      </c>
      <c r="AH281" s="181" t="str">
        <f t="shared" ca="1" si="347"/>
        <v>-6.79738798959191-3.01307486987419i</v>
      </c>
      <c r="AI281" s="181" t="str">
        <f t="shared" ca="1" si="348"/>
        <v>4.71687953836536-5.74753434727153i</v>
      </c>
      <c r="AJ281" s="181" t="str">
        <f t="shared" ca="1" si="349"/>
        <v>4.28128409288367+6.0789563387589i</v>
      </c>
      <c r="AK281" s="181" t="str">
        <f t="shared" ca="1" si="350"/>
        <v>-7.00062571025776+2.50486393191201i</v>
      </c>
      <c r="AL281" s="181" t="str">
        <f t="shared" ca="1" si="351"/>
        <v>-0.546971718419891-7.4151146715182i</v>
      </c>
      <c r="AM281" s="181" t="str">
        <f t="shared" ca="1" si="352"/>
        <v>7.29239438081867+1.45054743015176i</v>
      </c>
      <c r="AN281" s="181" t="str">
        <f t="shared" ca="1" si="353"/>
        <v>-3.34297750938944+6.64135566162753i</v>
      </c>
      <c r="AO281" s="181" t="str">
        <f t="shared" ca="1" si="354"/>
        <v>-5.50916488140674-4.9932159939252i</v>
      </c>
      <c r="AP281" s="181" t="str">
        <f t="shared" ca="1" si="355"/>
        <v>6.28170662319523-3.97784684881417i</v>
      </c>
      <c r="AQ281" s="181" t="str">
        <f t="shared" ca="1" si="356"/>
        <v>2.15834229116759+7.1151009976439i</v>
      </c>
      <c r="AR281" s="181" t="str">
        <f t="shared" ca="1" si="357"/>
        <v>2.15834229116759+7.1151009976439i</v>
      </c>
      <c r="AS281" s="181" t="str">
        <f t="shared" ca="1" si="358"/>
        <v>1.80662101479732-7.21243538351703i</v>
      </c>
      <c r="AT281" s="181" t="str">
        <f t="shared" ca="1" si="359"/>
        <v>6.46932372616189+3.6648266232708i</v>
      </c>
      <c r="AU281" s="181" t="str">
        <f t="shared" ca="1" si="360"/>
        <v>-5.25752335479986+5.25752335479832i</v>
      </c>
      <c r="AV281" s="181" t="str">
        <f t="shared" ca="1" si="361"/>
        <v>-3.66482662326909-6.46932372616287i</v>
      </c>
      <c r="AW281" s="181" t="str">
        <f t="shared" ca="1" si="362"/>
        <v>7.21243538351756-1.8066210147952i</v>
      </c>
      <c r="AX281" s="181" t="str">
        <f t="shared" ca="1" si="363"/>
        <v>-0.182470435223343+7.43302147129854i</v>
      </c>
      <c r="AY281" s="181" t="str">
        <f t="shared" ca="1" si="364"/>
        <v>-7.11510099764329-2.15834229116957i</v>
      </c>
      <c r="AZ281" s="181" t="str">
        <f t="shared" ca="1" si="365"/>
        <v>3.97784684881611-6.28170662319401i</v>
      </c>
      <c r="BA281" s="181" t="str">
        <f t="shared" ca="1" si="366"/>
        <v>4.99321599392358+5.5091648814082i</v>
      </c>
      <c r="BB281" s="181" t="str">
        <f t="shared" ca="1" si="367"/>
        <v>-6.64135566162856+3.3429775093874i</v>
      </c>
      <c r="BC281" s="181" t="str">
        <f t="shared" ca="1" si="368"/>
        <v>-1.45054743015698-7.29239438081764i</v>
      </c>
      <c r="BD281" s="181" t="str">
        <f t="shared" ca="1" si="369"/>
        <v>7.41511467151804+0.546971718422068i</v>
      </c>
      <c r="BE281" s="181" t="str">
        <f t="shared" ca="1" si="370"/>
        <v>-2.50486393191396+7.00062571025706i</v>
      </c>
      <c r="BF281" s="181" t="str">
        <f t="shared" ca="1" si="371"/>
        <v>-6.07895633875849-4.28128409288424i</v>
      </c>
      <c r="BG281" s="181" t="str">
        <f t="shared" ca="1" si="372"/>
        <v>5.74753434727143-4.71687953836547i</v>
      </c>
      <c r="BH281" s="181" t="str">
        <f t="shared" ca="1" si="373"/>
        <v>3.01307486987558+6.7973879895913i</v>
      </c>
      <c r="BI281" s="181" t="str">
        <f t="shared" ca="1" si="374"/>
        <v>-7.35478536131609+1.09097934970658i</v>
      </c>
      <c r="BJ281" s="181" t="str">
        <f t="shared" ca="1" si="375"/>
        <v>0.910155298834448-7.37934421100678i</v>
      </c>
      <c r="BK281" s="181" t="str">
        <f t="shared" ca="1" si="376"/>
        <v>6.8692853023525+2.84535113604623i</v>
      </c>
      <c r="BL281" s="181" t="str">
        <f t="shared" ca="1" si="377"/>
        <v>-4.57440734857646+5.86156131604928i</v>
      </c>
      <c r="BM281" s="181" t="str">
        <f t="shared" ca="1" si="378"/>
        <v>-4.42917970684963-5.9720574994676i</v>
      </c>
      <c r="BN281" s="181" t="str">
        <f t="shared" ca="1" si="379"/>
        <v>6.93704481450631-2.67591346908805i</v>
      </c>
      <c r="BO281" s="181" t="str">
        <f t="shared" ca="1" si="380"/>
        <v>0.728783004436677+7.39945801967685i</v>
      </c>
      <c r="BP281" s="181" t="str">
        <f t="shared" ca="1" si="381"/>
        <v>-7.32579626393706-1.27114623541176i</v>
      </c>
      <c r="BQ281" s="181" t="str">
        <f t="shared" ca="1" si="382"/>
        <v>3.17898364006866-6.72139618447622i</v>
      </c>
      <c r="BR281" s="181" t="str">
        <f t="shared" ca="1" si="383"/>
        <v>5.63004527871763+4.85651045629524i</v>
      </c>
      <c r="BS281" s="181" t="str">
        <f t="shared" ca="1" si="384"/>
        <v>-6.18219344205714+4.13080959346971i</v>
      </c>
      <c r="BT281" s="181" t="str">
        <f t="shared" ca="1" si="385"/>
        <v>-2.33230555837119-7.05998969084988i</v>
      </c>
      <c r="BU281" s="181" t="str">
        <f t="shared" ca="1" si="386"/>
        <v>7.42630473555117-0.36483095708276i</v>
      </c>
      <c r="BV281" s="181" t="str">
        <f t="shared" ca="1" si="387"/>
        <v>-1.62907486936872+7.25459983200362i</v>
      </c>
      <c r="BW281" s="181" t="str">
        <f t="shared" ca="1" si="388"/>
        <v>-6.55731463446701-3.50495769405573i</v>
      </c>
      <c r="BX281" s="181" t="str">
        <f t="shared" ca="1" si="389"/>
        <v>5.12691380494494-5.38496596917573i</v>
      </c>
      <c r="BY281" s="181" t="str">
        <f t="shared" ca="1" si="390"/>
        <v>3.82248799796279+6.37743593914876i</v>
      </c>
      <c r="BZ281" s="181" t="str">
        <f t="shared" ca="1" si="391"/>
        <v>-7.16592643364823+1.98307891927106i</v>
      </c>
      <c r="CA281" s="181" t="str">
        <f t="shared" ca="1" si="392"/>
        <v>2.18242594670912E-12-7.43526083285016i</v>
      </c>
      <c r="CB281" s="181" t="str">
        <f t="shared" ca="1" si="393"/>
        <v>7.16592643364706+1.98307891927527i</v>
      </c>
      <c r="CC281" s="181" t="str">
        <f t="shared" ca="1" si="394"/>
        <v>-3.82248799796001+6.37743593915042i</v>
      </c>
      <c r="CD281" s="181" t="str">
        <f t="shared" ca="1" si="395"/>
        <v>-5.12691380494697-5.38496596917379i</v>
      </c>
      <c r="CE281" s="181" t="str">
        <f t="shared" ca="1" si="396"/>
        <v>6.55731463446549-3.50495769405859i</v>
      </c>
      <c r="CF281" s="181" t="str">
        <f t="shared" ca="1" si="397"/>
        <v>1.62907486936445+7.25459983200458i</v>
      </c>
      <c r="CG281" s="181" t="str">
        <f t="shared" ca="1" si="398"/>
        <v>-7.42630473555096-0.36483095708712i</v>
      </c>
      <c r="CH281" s="181" t="str">
        <f t="shared" ca="1" si="399"/>
        <v>2.33230555836811-7.05998969085089i</v>
      </c>
      <c r="CI281" s="181" t="str">
        <f t="shared" ca="1" si="400"/>
        <v>6.18219344205906+4.13080959346684i</v>
      </c>
      <c r="CJ281" s="181" t="str">
        <f t="shared" ca="1" si="401"/>
        <v>-5.63004527871565+4.85651045629753i</v>
      </c>
      <c r="CK281" s="181" t="str">
        <f t="shared" ca="1" si="402"/>
        <v>-3.17898364006452-6.72139618447818i</v>
      </c>
      <c r="CL281" s="181" t="str">
        <f t="shared" ca="1" si="403"/>
        <v>7.32579626393781-1.27114623540746i</v>
      </c>
      <c r="CM281" s="181" t="str">
        <f t="shared" ca="1" si="404"/>
        <v>-0.72878300444102+7.39945801967641i</v>
      </c>
      <c r="CN281" s="181" t="str">
        <f t="shared" ca="1" si="405"/>
        <v>-6.93704481450748-2.67591346908503i</v>
      </c>
      <c r="CO281" s="181" t="str">
        <f t="shared" ca="1" si="406"/>
        <v>4.42917970684719-5.9720574994694i</v>
      </c>
      <c r="CP281" s="181" t="str">
        <f t="shared" ca="1" si="407"/>
        <v>4.57440734857885+5.86156131604741i</v>
      </c>
      <c r="CQ281" s="181" t="str">
        <f t="shared" ca="1" si="408"/>
        <v>-6.86928530235418+2.8453511360422i</v>
      </c>
      <c r="CR281" s="181" t="str">
        <f t="shared" ca="1" si="409"/>
        <v>-0.910155298830113-7.37934421100732i</v>
      </c>
      <c r="CS281" s="181" t="str">
        <f t="shared" ca="1" si="410"/>
        <v>7.35478536131657+1.09097934970338i</v>
      </c>
      <c r="CT281" s="181" t="str">
        <f t="shared" ca="1" si="411"/>
        <v>-3.01307486987261+6.79738798959261i</v>
      </c>
      <c r="CU281" s="181" t="str">
        <f t="shared" ca="1" si="412"/>
        <v>-5.74753434727336-4.71687953836313i</v>
      </c>
      <c r="CV281" s="181" t="str">
        <f t="shared" ca="1" si="413"/>
        <v>6.07895633876088-4.28128409288085i</v>
      </c>
      <c r="CW281" s="181" t="str">
        <f t="shared" ca="1" si="414"/>
        <v>2.50486393190985+7.00062571025853i</v>
      </c>
      <c r="CX281" s="181" t="str">
        <f t="shared" ca="1" si="415"/>
        <v>-7.41511467151836+0.546971718417714i</v>
      </c>
      <c r="CY281" s="181" t="str">
        <f t="shared" ca="1" si="416"/>
        <v>1.4505474301538-7.29239438081827i</v>
      </c>
      <c r="CZ281" s="181" t="str">
        <f t="shared" ca="1" si="417"/>
        <v>6.64135566163002+3.34297750938451i</v>
      </c>
      <c r="DA281" s="181" t="str">
        <f t="shared" ca="1" si="418"/>
        <v>-4.99321599392133+5.50916488141024i</v>
      </c>
      <c r="DB281" s="181" t="str">
        <f t="shared" ca="1" si="419"/>
        <v>-3.97784684881224-6.28170662319645i</v>
      </c>
      <c r="DC281" s="181" t="str">
        <f t="shared" ca="1" si="420"/>
        <v>7.11510099764456-2.1583422911654i</v>
      </c>
      <c r="DD281" s="181" t="str">
        <f t="shared" ca="1" si="421"/>
        <v>0.182470435226585+7.43302147129846i</v>
      </c>
      <c r="DE281" s="181" t="str">
        <f t="shared" ca="1" si="422"/>
        <v>-7.21243538351835-1.80662101479206i</v>
      </c>
      <c r="DF281" s="181" t="str">
        <f t="shared" ca="1" si="423"/>
        <v>3.66482662326645-6.46932372616436i</v>
      </c>
      <c r="DG281" s="181" t="str">
        <f t="shared" ca="1" si="424"/>
        <v>5.25752335479692+5.25752335480125i</v>
      </c>
      <c r="DH281" s="181" t="str">
        <f t="shared" ca="1" si="425"/>
        <v>-6.46932372616404+3.66482662326701i</v>
      </c>
      <c r="DI281" s="181" t="str">
        <f t="shared" ca="1" si="426"/>
        <v>-1.80662101479308-7.21243538351809i</v>
      </c>
      <c r="DJ281" s="181" t="str">
        <f t="shared" ca="1" si="427"/>
        <v>7.43302147129848+0.182470435225525i</v>
      </c>
      <c r="DK281" s="181" t="str">
        <f t="shared" ca="1" si="428"/>
        <v>-2.15834229116438+7.11510099764487i</v>
      </c>
      <c r="DL281" s="181" t="str">
        <f t="shared" ca="1" si="429"/>
        <v>-6.2817066231968-3.97784684881171i</v>
      </c>
      <c r="DM281" s="181" t="str">
        <f t="shared" ca="1" si="430"/>
        <v>5.50916488140952-4.99321599392212i</v>
      </c>
      <c r="DN281" s="181" t="str">
        <f t="shared" ca="1" si="431"/>
        <v>3.34297750938545+6.64135566162954i</v>
      </c>
      <c r="DO281" s="181" t="str">
        <f t="shared" ca="1" si="432"/>
        <v>-7.29239438081806+1.45054743015484i</v>
      </c>
      <c r="DP281" s="181" t="str">
        <f t="shared" ca="1" si="433"/>
        <v>0.546971718416657-7.41511467151844i</v>
      </c>
      <c r="DQ281" s="181" t="str">
        <f t="shared" ca="1" si="434"/>
        <v>7.00062571025889+2.50486393190885i</v>
      </c>
      <c r="DR281" s="181" t="str">
        <f t="shared" ca="1" si="435"/>
        <v>-4.28128409288585+6.07895633875736i</v>
      </c>
      <c r="DS281" s="181" t="str">
        <f t="shared" ca="1" si="436"/>
        <v>-4.71687953836362-5.74753434727295i</v>
      </c>
      <c r="DT281" s="181" t="str">
        <f t="shared" ca="1" si="437"/>
        <v>6.79738798959218-3.01307486987358i</v>
      </c>
      <c r="DU281" s="181" t="str">
        <f t="shared" ca="1" si="438"/>
        <v>1.09097934970443+7.35478536131641i</v>
      </c>
      <c r="DV281" s="181" t="str">
        <f t="shared" ca="1" si="439"/>
        <v>-7.37934421100744-0.910155298829064i</v>
      </c>
      <c r="DW281" s="181" t="str">
        <f t="shared" ca="1" si="440"/>
        <v>2.84535113604825-6.86928530235167i</v>
      </c>
      <c r="DX281" s="181" t="str">
        <f t="shared" ca="1" si="441"/>
        <v>5.86156131604807+4.57440734857801i</v>
      </c>
      <c r="DY281" s="181" t="str">
        <f t="shared" ca="1" si="442"/>
        <v>-5.97205749946902+4.4291797068477i</v>
      </c>
      <c r="DZ281" s="181" t="str">
        <f t="shared" ca="1" si="443"/>
        <v>-2.67591346908602-6.93704481450709i</v>
      </c>
      <c r="EA281" s="181" t="str">
        <f t="shared" ca="1" si="444"/>
        <v>7.39945801967631-0.728783004442075i</v>
      </c>
      <c r="EB281" s="181" t="str">
        <f t="shared" ca="1" si="445"/>
        <v>-1.27114623540683+7.32579626393792i</v>
      </c>
      <c r="EC281" s="181" t="str">
        <f t="shared" ca="1" si="446"/>
        <v>-6.72139618447538-3.17898364007044i</v>
      </c>
      <c r="ED281" s="181" t="str">
        <f t="shared" ca="1" si="447"/>
        <v>4.85651045629705-5.63004527871607i</v>
      </c>
      <c r="EE281" s="181" t="str">
        <f t="shared" ca="1" si="448"/>
        <v>4.13080959346807+6.18219344205824i</v>
      </c>
      <c r="EF281" s="181" t="str">
        <f t="shared" ca="1" si="449"/>
        <v>-7.05998969085056+2.33230555836912i</v>
      </c>
      <c r="EG281" s="181" t="str">
        <f t="shared" ca="1" si="450"/>
        <v>-0.364830957087757-7.42630473555093i</v>
      </c>
      <c r="EH281" s="181" t="str">
        <f t="shared" ca="1" si="451"/>
        <v>7.25459983200315+1.62907486937084i</v>
      </c>
      <c r="EI281" s="181" t="str">
        <f t="shared" ca="1" si="452"/>
        <v>-3.50495769405802+6.55731463446578i</v>
      </c>
      <c r="EJ281" s="181" t="str">
        <f t="shared" ca="1" si="453"/>
        <v>-5.38496596917452-5.12691380494621i</v>
      </c>
      <c r="EK281" s="181" t="str">
        <f t="shared" ca="1" si="454"/>
        <v>6.37743593914987-3.82248799796092i</v>
      </c>
      <c r="EL281" s="181" t="str">
        <f t="shared" ca="1" si="455"/>
        <v>1.9830789192767+7.16592643364667i</v>
      </c>
      <c r="EM281" s="181" t="str">
        <f t="shared" ca="1" si="456"/>
        <v>-7.43526083285016+3.24276973208088E-12i</v>
      </c>
      <c r="EN281" s="181"/>
      <c r="EO281" s="181"/>
      <c r="EP281" s="181"/>
    </row>
    <row r="282" spans="1:146">
      <c r="A282" s="207">
        <f t="shared" si="323"/>
        <v>3.5546875000000027E-3</v>
      </c>
      <c r="B282" s="206">
        <v>182</v>
      </c>
      <c r="C282" s="205">
        <f t="shared" si="324"/>
        <v>36400</v>
      </c>
      <c r="N282" s="204">
        <f t="shared" ca="1" si="327"/>
        <v>22.428499345366909</v>
      </c>
      <c r="O282" s="181">
        <f t="shared" ca="1" si="328"/>
        <v>7.4284993453669097</v>
      </c>
      <c r="P282" s="181" t="str">
        <f t="shared" ca="1" si="329"/>
        <v>-1.80497810734852+7.20587652934112i</v>
      </c>
      <c r="Q282" s="181" t="str">
        <f t="shared" ca="1" si="330"/>
        <v>-6.5513515348769-3.50177035092005i</v>
      </c>
      <c r="R282" s="181" t="str">
        <f t="shared" ca="1" si="331"/>
        <v>4.98867525645616-5.50415494964837i</v>
      </c>
      <c r="S282" s="181" t="str">
        <f t="shared" ca="1" si="332"/>
        <v>4.12705311229114+6.17657147068214i</v>
      </c>
      <c r="T282" s="181" t="str">
        <f t="shared" ca="1" si="333"/>
        <v>-6.99425947184626+2.50258605538461i</v>
      </c>
      <c r="U282" s="181" t="str">
        <f t="shared" ca="1" si="334"/>
        <v>-0.728120262772696-7.39272909060358i</v>
      </c>
      <c r="V282" s="181" t="str">
        <f t="shared" ca="1" si="335"/>
        <v>7.34809705672569+1.0899872334371i</v>
      </c>
      <c r="W282" s="181" t="str">
        <f t="shared" ca="1" si="336"/>
        <v>-2.8427636268068+6.863038502458i</v>
      </c>
      <c r="X282" s="181" t="str">
        <f t="shared" ca="1" si="337"/>
        <v>-5.9666266217978-4.42515189345749i</v>
      </c>
      <c r="Y282" s="181" t="str">
        <f t="shared" ca="1" si="338"/>
        <v>5.74230764676674-4.71259009611496i</v>
      </c>
      <c r="Z282" s="181" t="str">
        <f t="shared" ca="1" si="339"/>
        <v>3.17609273165543+6.71528387218606i</v>
      </c>
      <c r="AA282" s="181" t="str">
        <f t="shared" ca="1" si="340"/>
        <v>-7.28576281342097+1.44922832938387i</v>
      </c>
      <c r="AB282" s="181" t="str">
        <f t="shared" ca="1" si="341"/>
        <v>0.364499186620154-7.41955139257556i</v>
      </c>
      <c r="AC282" s="181" t="str">
        <f t="shared" ca="1" si="342"/>
        <v>7.10863065754186+2.15637953495496i</v>
      </c>
      <c r="AD282" s="181" t="str">
        <f t="shared" ca="1" si="343"/>
        <v>-3.8190118986907+6.37163641788948i</v>
      </c>
      <c r="AE282" s="181" t="str">
        <f t="shared" ca="1" si="344"/>
        <v>-5.25274226114883-5.25274226114872i</v>
      </c>
      <c r="AF282" s="181" t="str">
        <f t="shared" ca="1" si="345"/>
        <v>6.37163641788945-3.81901189869075i</v>
      </c>
      <c r="AG282" s="181" t="str">
        <f t="shared" ca="1" si="346"/>
        <v>2.156379534955+7.10863065754185i</v>
      </c>
      <c r="AH282" s="181" t="str">
        <f t="shared" ca="1" si="347"/>
        <v>-7.41955139257555+0.364499186620205i</v>
      </c>
      <c r="AI282" s="181" t="str">
        <f t="shared" ca="1" si="348"/>
        <v>1.44922832938455-7.28576281342084i</v>
      </c>
      <c r="AJ282" s="181" t="str">
        <f t="shared" ca="1" si="349"/>
        <v>6.7152838721861+3.17609273165533i</v>
      </c>
      <c r="AK282" s="181" t="str">
        <f t="shared" ca="1" si="350"/>
        <v>-4.71259009611488+5.7423076467668i</v>
      </c>
      <c r="AL282" s="181" t="str">
        <f t="shared" ca="1" si="351"/>
        <v>-4.42515189345935-5.96662662179642i</v>
      </c>
      <c r="AM282" s="181" t="str">
        <f t="shared" ca="1" si="352"/>
        <v>6.86303850245713-2.84276362680889i</v>
      </c>
      <c r="AN282" s="181" t="str">
        <f t="shared" ca="1" si="353"/>
        <v>1.08998723343934+7.34809705672536i</v>
      </c>
      <c r="AO282" s="181" t="str">
        <f t="shared" ca="1" si="354"/>
        <v>-7.3927290906038-0.728120262770439i</v>
      </c>
      <c r="AP282" s="181" t="str">
        <f t="shared" ca="1" si="355"/>
        <v>2.50258605538245-6.99425947184703i</v>
      </c>
      <c r="AQ282" s="181" t="str">
        <f t="shared" ca="1" si="356"/>
        <v>6.17657147068342+4.12705311228923i</v>
      </c>
      <c r="AR282" s="181" t="str">
        <f t="shared" ca="1" si="357"/>
        <v>6.17657147068342+4.12705311228923i</v>
      </c>
      <c r="AS282" s="181" t="str">
        <f t="shared" ca="1" si="358"/>
        <v>-3.50177035092257-6.55135153487555i</v>
      </c>
      <c r="AT282" s="181" t="str">
        <f t="shared" ca="1" si="359"/>
        <v>7.20587652934039-1.80497810735144i</v>
      </c>
      <c r="AU282" s="181" t="str">
        <f t="shared" ca="1" si="360"/>
        <v>3.11237142269758E-12+7.42849934536691i</v>
      </c>
      <c r="AV282" s="181" t="str">
        <f t="shared" ca="1" si="361"/>
        <v>-7.20587652934189-1.8049781073454i</v>
      </c>
      <c r="AW282" s="181" t="str">
        <f t="shared" ca="1" si="362"/>
        <v>3.50177035091727-6.55135153487838i</v>
      </c>
      <c r="AX282" s="181" t="str">
        <f t="shared" ca="1" si="363"/>
        <v>5.50415494965036+4.98867525645397i</v>
      </c>
      <c r="AY282" s="181" t="str">
        <f t="shared" ca="1" si="364"/>
        <v>-6.17657147068008+4.12705311229423i</v>
      </c>
      <c r="AZ282" s="181" t="str">
        <f t="shared" ca="1" si="365"/>
        <v>-2.50258605538811-6.994259471845i</v>
      </c>
      <c r="BA282" s="181" t="str">
        <f t="shared" ca="1" si="366"/>
        <v>7.39272909060321-0.728120262776424i</v>
      </c>
      <c r="BB282" s="181" t="str">
        <f t="shared" ca="1" si="367"/>
        <v>-1.0899872334407+7.34809705672516i</v>
      </c>
      <c r="BC282" s="181" t="str">
        <f t="shared" ca="1" si="368"/>
        <v>-6.8630385024566-2.84276362681016i</v>
      </c>
      <c r="BD282" s="181" t="str">
        <f t="shared" ca="1" si="369"/>
        <v>4.42515189346037-5.96662662179566i</v>
      </c>
      <c r="BE282" s="181" t="str">
        <f t="shared" ca="1" si="370"/>
        <v>4.71259009611219+5.74230764676902i</v>
      </c>
      <c r="BF282" s="181" t="str">
        <f t="shared" ca="1" si="371"/>
        <v>-6.7152838721876+3.17609273165218i</v>
      </c>
      <c r="BG282" s="181" t="str">
        <f t="shared" ca="1" si="372"/>
        <v>-1.44922832938113-7.28576281342151i</v>
      </c>
      <c r="BH282" s="181" t="str">
        <f t="shared" ca="1" si="373"/>
        <v>7.41955139257541+0.364499186623161i</v>
      </c>
      <c r="BI282" s="181" t="str">
        <f t="shared" ca="1" si="374"/>
        <v>-2.15637953495784+7.10863065754099i</v>
      </c>
      <c r="BJ282" s="181" t="str">
        <f t="shared" ca="1" si="375"/>
        <v>-6.37163641788793-3.81901189869329i</v>
      </c>
      <c r="BK282" s="181" t="str">
        <f t="shared" ca="1" si="376"/>
        <v>5.25274226115085-5.25274226114669i</v>
      </c>
      <c r="BL282" s="181" t="str">
        <f t="shared" ca="1" si="377"/>
        <v>3.81901189868826+6.37163641789094i</v>
      </c>
      <c r="BM282" s="181" t="str">
        <f t="shared" ca="1" si="378"/>
        <v>-7.10863065754269+2.15637953495222i</v>
      </c>
      <c r="BN282" s="181" t="str">
        <f t="shared" ca="1" si="379"/>
        <v>-0.364499186617304-7.4195513925757i</v>
      </c>
      <c r="BO282" s="181" t="str">
        <f t="shared" ca="1" si="380"/>
        <v>7.28576281342041+1.44922832938667i</v>
      </c>
      <c r="BP282" s="181" t="str">
        <f t="shared" ca="1" si="381"/>
        <v>-3.17609273165729+6.71528387218517i</v>
      </c>
      <c r="BQ282" s="181" t="str">
        <f t="shared" ca="1" si="382"/>
        <v>-5.74230764676543-4.71259009611656i</v>
      </c>
      <c r="BR282" s="181" t="str">
        <f t="shared" ca="1" si="383"/>
        <v>5.96662662179903-4.42515189345583i</v>
      </c>
      <c r="BS282" s="181" t="str">
        <f t="shared" ca="1" si="384"/>
        <v>2.84276362680494+6.86303850245876i</v>
      </c>
      <c r="BT282" s="181" t="str">
        <f t="shared" ca="1" si="385"/>
        <v>-7.34809705672598+1.08998723343512i</v>
      </c>
      <c r="BU282" s="181" t="str">
        <f t="shared" ca="1" si="386"/>
        <v>0.728120262774906-7.39272909060336i</v>
      </c>
      <c r="BV282" s="181" t="str">
        <f t="shared" ca="1" si="387"/>
        <v>6.99425947184559+2.50258605538648i</v>
      </c>
      <c r="BW282" s="181" t="str">
        <f t="shared" ca="1" si="388"/>
        <v>-4.12705311229297+6.17657147068092i</v>
      </c>
      <c r="BX282" s="181" t="str">
        <f t="shared" ca="1" si="389"/>
        <v>-4.98867525645525-5.50415494964919i</v>
      </c>
      <c r="BY282" s="181" t="str">
        <f t="shared" ca="1" si="390"/>
        <v>6.55135153487766-3.50177035091861i</v>
      </c>
      <c r="BZ282" s="181" t="str">
        <f t="shared" ca="1" si="391"/>
        <v>1.80497810734729+7.20587652934143i</v>
      </c>
      <c r="CA282" s="181" t="str">
        <f t="shared" ca="1" si="392"/>
        <v>-7.42849934536691-1.37596055093155E-12i</v>
      </c>
      <c r="CB282" s="181" t="str">
        <f t="shared" ca="1" si="393"/>
        <v>1.80497810734996-7.20587652934076i</v>
      </c>
      <c r="CC282" s="181" t="str">
        <f t="shared" ca="1" si="394"/>
        <v>6.55135153487637+3.50177035092104i</v>
      </c>
      <c r="CD282" s="181" t="str">
        <f t="shared" ca="1" si="395"/>
        <v>-4.9886752564573+5.50415494964735i</v>
      </c>
      <c r="CE282" s="181" t="str">
        <f t="shared" ca="1" si="396"/>
        <v>-4.12705311229068-6.17657147068245i</v>
      </c>
      <c r="CF282" s="181" t="str">
        <f t="shared" ca="1" si="397"/>
        <v>6.99425947184652-2.50258605538389i</v>
      </c>
      <c r="CG282" s="181" t="str">
        <f t="shared" ca="1" si="398"/>
        <v>0.728120262772168+7.39272909060363i</v>
      </c>
      <c r="CH282" s="181" t="str">
        <f t="shared" ca="1" si="399"/>
        <v>-7.34809705672558-1.08998723343783i</v>
      </c>
      <c r="CI282" s="181" t="str">
        <f t="shared" ca="1" si="400"/>
        <v>2.84276362680729-6.86303850245779i</v>
      </c>
      <c r="CJ282" s="181" t="str">
        <f t="shared" ca="1" si="401"/>
        <v>5.96662662179739+4.42515189345804i</v>
      </c>
      <c r="CK282" s="181" t="str">
        <f t="shared" ca="1" si="402"/>
        <v>-5.74230764676704+4.71259009611459i</v>
      </c>
      <c r="CL282" s="181" t="str">
        <f t="shared" ca="1" si="403"/>
        <v>-3.1760927316548-6.71528387218636i</v>
      </c>
      <c r="CM282" s="181" t="str">
        <f t="shared" ca="1" si="404"/>
        <v>7.28576281342091-1.44922832938418i</v>
      </c>
      <c r="CN282" s="181" t="str">
        <f t="shared" ca="1" si="405"/>
        <v>-0.364499186620052+7.41955139257556i</v>
      </c>
      <c r="CO282" s="181" t="str">
        <f t="shared" ca="1" si="406"/>
        <v>-7.10863065754183-2.15637953495506i</v>
      </c>
      <c r="CP282" s="181" t="str">
        <f t="shared" ca="1" si="407"/>
        <v>3.81901189869062-6.37163641788953i</v>
      </c>
      <c r="CQ282" s="181" t="str">
        <f t="shared" ca="1" si="408"/>
        <v>5.25274226114875+5.25274226114879i</v>
      </c>
      <c r="CR282" s="181" t="str">
        <f t="shared" ca="1" si="409"/>
        <v>-6.37163641788934+3.81901189869093i</v>
      </c>
      <c r="CS282" s="181" t="str">
        <f t="shared" ca="1" si="410"/>
        <v>-2.156379534955-7.10863065754185i</v>
      </c>
      <c r="CT282" s="181" t="str">
        <f t="shared" ca="1" si="411"/>
        <v>7.41955139257554-0.364499186620412i</v>
      </c>
      <c r="CU282" s="181" t="str">
        <f t="shared" ca="1" si="412"/>
        <v>-1.44922832938383+7.28576281342098i</v>
      </c>
      <c r="CV282" s="181" t="str">
        <f t="shared" ca="1" si="413"/>
        <v>-6.71528387218651-3.17609273165448i</v>
      </c>
      <c r="CW282" s="181" t="str">
        <f t="shared" ca="1" si="414"/>
        <v>4.71259009611432-5.74230764676727i</v>
      </c>
      <c r="CX282" s="181" t="str">
        <f t="shared" ca="1" si="415"/>
        <v>4.42515189345833+5.96662662179717i</v>
      </c>
      <c r="CY282" s="181" t="str">
        <f t="shared" ca="1" si="416"/>
        <v>-6.86303850245766+2.84276362680762i</v>
      </c>
      <c r="CZ282" s="181" t="str">
        <f t="shared" ca="1" si="417"/>
        <v>-1.08998723343819-7.34809705672553i</v>
      </c>
      <c r="DA282" s="181" t="str">
        <f t="shared" ca="1" si="418"/>
        <v>7.39272909060367+0.728120262771809i</v>
      </c>
      <c r="DB282" s="181" t="str">
        <f t="shared" ca="1" si="419"/>
        <v>-2.50258605538395+6.9942594718465i</v>
      </c>
      <c r="DC282" s="181" t="str">
        <f t="shared" ca="1" si="420"/>
        <v>-6.17657147068265-4.12705311229038i</v>
      </c>
      <c r="DD282" s="181" t="str">
        <f t="shared" ca="1" si="421"/>
        <v>5.50415494964739-4.98867525645724i</v>
      </c>
      <c r="DE282" s="181" t="str">
        <f t="shared" ca="1" si="422"/>
        <v>3.50177035092136+6.5513515348762i</v>
      </c>
      <c r="DF282" s="181" t="str">
        <f t="shared" ca="1" si="423"/>
        <v>-7.20587652934077+1.8049781073499i</v>
      </c>
      <c r="DG282" s="181" t="str">
        <f t="shared" ca="1" si="424"/>
        <v>-1.73641087176603E-12-7.42849934536691i</v>
      </c>
      <c r="DH282" s="181" t="str">
        <f t="shared" ca="1" si="425"/>
        <v>7.20587652934151+1.80497810734694i</v>
      </c>
      <c r="DI282" s="181" t="str">
        <f t="shared" ca="1" si="426"/>
        <v>-3.50177035091829+6.55135153487783i</v>
      </c>
      <c r="DJ282" s="181" t="str">
        <f t="shared" ca="1" si="427"/>
        <v>-5.50415494964944-4.98867525645498i</v>
      </c>
      <c r="DK282" s="181" t="str">
        <f t="shared" ca="1" si="428"/>
        <v>6.17657147068072-4.12705311229327i</v>
      </c>
      <c r="DL282" s="181" t="str">
        <f t="shared" ca="1" si="429"/>
        <v>2.50258605538681+6.99425947184547i</v>
      </c>
      <c r="DM282" s="181" t="str">
        <f t="shared" ca="1" si="430"/>
        <v>-7.39272909060332+0.728120262775265i</v>
      </c>
      <c r="DN282" s="181" t="str">
        <f t="shared" ca="1" si="431"/>
        <v>1.08998723343476-7.34809705672603i</v>
      </c>
      <c r="DO282" s="181" t="str">
        <f t="shared" ca="1" si="432"/>
        <v>6.86303850245899+2.84276362680441i</v>
      </c>
      <c r="DP282" s="181" t="str">
        <f t="shared" ca="1" si="433"/>
        <v>-4.42515189345554+5.96662662179924i</v>
      </c>
      <c r="DQ282" s="181" t="str">
        <f t="shared" ca="1" si="434"/>
        <v>-4.71259009611667-5.74230764676533i</v>
      </c>
      <c r="DR282" s="181" t="str">
        <f t="shared" ca="1" si="435"/>
        <v>6.71528387218503-3.17609273165762i</v>
      </c>
      <c r="DS282" s="181" t="str">
        <f t="shared" ca="1" si="436"/>
        <v>1.44922832938682+7.28576281342038i</v>
      </c>
      <c r="DT282" s="181" t="str">
        <f t="shared" ca="1" si="437"/>
        <v>-7.41955139257571-0.364499186616944i</v>
      </c>
      <c r="DU282" s="181" t="str">
        <f t="shared" ca="1" si="438"/>
        <v>2.15637953495208-7.10863065754274i</v>
      </c>
      <c r="DV282" s="181" t="str">
        <f t="shared" ca="1" si="439"/>
        <v>6.37163641789112+3.81901189868795i</v>
      </c>
      <c r="DW282" s="181" t="str">
        <f t="shared" ca="1" si="440"/>
        <v>-5.25274226114659+5.25274226115095i</v>
      </c>
      <c r="DX282" s="181" t="str">
        <f t="shared" ca="1" si="441"/>
        <v>-3.8190118986936-6.37163641788774i</v>
      </c>
      <c r="DY282" s="181" t="str">
        <f t="shared" ca="1" si="442"/>
        <v>7.10863065754303-2.15637953495111i</v>
      </c>
      <c r="DZ282" s="181" t="str">
        <f t="shared" ca="1" si="443"/>
        <v>0.364499186623521+7.41955139257539i</v>
      </c>
      <c r="EA282" s="181" t="str">
        <f t="shared" ca="1" si="444"/>
        <v>-7.28576281342159-1.44922832938077i</v>
      </c>
      <c r="EB282" s="181" t="str">
        <f t="shared" ca="1" si="445"/>
        <v>3.17609273165205-6.71528387218765i</v>
      </c>
      <c r="EC282" s="181" t="str">
        <f t="shared" ca="1" si="446"/>
        <v>5.74230764676469+4.71259009611746i</v>
      </c>
      <c r="ED282" s="181" t="str">
        <f t="shared" ca="1" si="447"/>
        <v>-5.96662662179985+4.42515189345472i</v>
      </c>
      <c r="EE282" s="181" t="str">
        <f t="shared" ca="1" si="448"/>
        <v>-2.84276362680348-6.86303850245937i</v>
      </c>
      <c r="EF282" s="181" t="str">
        <f t="shared" ca="1" si="449"/>
        <v>7.34809705672625-1.08998723343333i</v>
      </c>
      <c r="EG282" s="181" t="str">
        <f t="shared" ca="1" si="450"/>
        <v>-0.728120262775856+7.39272909060326i</v>
      </c>
      <c r="EH282" s="181" t="str">
        <f t="shared" ca="1" si="451"/>
        <v>-6.99425947184512-2.50258605538777i</v>
      </c>
      <c r="EI282" s="181" t="str">
        <f t="shared" ca="1" si="452"/>
        <v>4.12705311229411-6.17657147068016i</v>
      </c>
      <c r="EJ282" s="181" t="str">
        <f t="shared" ca="1" si="453"/>
        <v>4.98867525645392+5.5041549496504i</v>
      </c>
      <c r="EK282" s="181" t="str">
        <f t="shared" ca="1" si="454"/>
        <v>-6.55135153487812+3.50177035091777i</v>
      </c>
      <c r="EL282" s="181" t="str">
        <f t="shared" ca="1" si="455"/>
        <v>-1.80497810734596-7.20587652934176i</v>
      </c>
      <c r="EM282" s="181" t="str">
        <f t="shared" ca="1" si="456"/>
        <v>7.42849934536691+2.75192110186311E-12i</v>
      </c>
      <c r="EN282" s="181"/>
      <c r="EO282" s="181"/>
      <c r="EP282" s="181"/>
    </row>
    <row r="283" spans="1:146">
      <c r="A283" s="207">
        <f t="shared" si="323"/>
        <v>3.5742187500000027E-3</v>
      </c>
      <c r="B283" s="206">
        <v>183</v>
      </c>
      <c r="C283" s="205">
        <f t="shared" si="324"/>
        <v>36600</v>
      </c>
      <c r="N283" s="204">
        <f t="shared" ca="1" si="327"/>
        <v>22.420221849775267</v>
      </c>
      <c r="O283" s="181">
        <f t="shared" ca="1" si="328"/>
        <v>7.420221849775265</v>
      </c>
      <c r="P283" s="181" t="str">
        <f t="shared" ca="1" si="329"/>
        <v>-1.62577980952484+7.23992626418416i</v>
      </c>
      <c r="Q283" s="181" t="str">
        <f t="shared" ca="1" si="330"/>
        <v>-6.70780110479746-3.17255364625411i</v>
      </c>
      <c r="R283" s="181" t="str">
        <f t="shared" ca="1" si="331"/>
        <v>4.56515489109819-5.84970538746734i</v>
      </c>
      <c r="S283" s="181" t="str">
        <f t="shared" ca="1" si="332"/>
        <v>4.7073389085016+5.73590905614701i</v>
      </c>
      <c r="T283" s="181" t="str">
        <f t="shared" ca="1" si="333"/>
        <v>-6.62792247648117+3.33621581220971i</v>
      </c>
      <c r="U283" s="181" t="str">
        <f t="shared" ca="1" si="334"/>
        <v>-1.80296683998021-7.19784709991912i</v>
      </c>
      <c r="V283" s="181" t="str">
        <f t="shared" ca="1" si="335"/>
        <v>7.41798701768409-0.182101360106025i</v>
      </c>
      <c r="W283" s="181" t="str">
        <f t="shared" ca="1" si="336"/>
        <v>-1.44761347010348+7.27764436758607i</v>
      </c>
      <c r="X283" s="181" t="str">
        <f t="shared" ca="1" si="337"/>
        <v>-6.78363920454898-3.00698045261161i</v>
      </c>
      <c r="Y283" s="181" t="str">
        <f t="shared" ca="1" si="338"/>
        <v>4.42022099509053-5.95997807499685i</v>
      </c>
      <c r="Z283" s="181" t="str">
        <f t="shared" ca="1" si="339"/>
        <v>4.84668740096524+5.61865762769072i</v>
      </c>
      <c r="AA283" s="181" t="str">
        <f t="shared" ca="1" si="340"/>
        <v>-6.54405143549905+3.4978683665091i</v>
      </c>
      <c r="AB283" s="181" t="str">
        <f t="shared" ca="1" si="341"/>
        <v>-1.97906783062869-7.15143222170586i</v>
      </c>
      <c r="AC283" s="181" t="str">
        <f t="shared" ca="1" si="342"/>
        <v>7.41128386758988-0.364093029161931i</v>
      </c>
      <c r="AD283" s="181" t="str">
        <f t="shared" ca="1" si="343"/>
        <v>-1.26857514245778+7.31097869014952i</v>
      </c>
      <c r="AE283" s="181" t="str">
        <f t="shared" ca="1" si="344"/>
        <v>-6.85539109370035-2.83959596638257i</v>
      </c>
      <c r="AF283" s="181" t="str">
        <f t="shared" ca="1" si="345"/>
        <v>4.27262452323811-6.06666069459192i</v>
      </c>
      <c r="AG283" s="181" t="str">
        <f t="shared" ca="1" si="346"/>
        <v>4.98311643016786+5.49802172997465i</v>
      </c>
      <c r="AH283" s="181" t="str">
        <f t="shared" ca="1" si="347"/>
        <v>-6.45623850263006+3.6574139356982i</v>
      </c>
      <c r="AI283" s="181" t="str">
        <f t="shared" ca="1" si="348"/>
        <v>-2.15397670481818-7.10070958813152i</v>
      </c>
      <c r="AJ283" s="181" t="str">
        <f t="shared" ca="1" si="349"/>
        <v>7.40011643721957-0.545865382191412i</v>
      </c>
      <c r="AK283" s="181" t="str">
        <f t="shared" ca="1" si="350"/>
        <v>-1.08877267258135+7.33990915252514i</v>
      </c>
      <c r="AL283" s="181" t="str">
        <f t="shared" ca="1" si="351"/>
        <v>-6.9230135515975-2.67050101372i</v>
      </c>
      <c r="AM283" s="181" t="str">
        <f t="shared" ca="1" si="352"/>
        <v>4.12245438213543-6.16968898463242i</v>
      </c>
      <c r="AN283" s="181" t="str">
        <f t="shared" ca="1" si="353"/>
        <v>5.11654381636428+5.37407402955213i</v>
      </c>
      <c r="AO283" s="181" t="str">
        <f t="shared" ca="1" si="354"/>
        <v>-6.36453657310177+3.81475641549133i</v>
      </c>
      <c r="AP283" s="181" t="str">
        <f t="shared" ca="1" si="355"/>
        <v>-2.3275881039816-7.04570975261439i</v>
      </c>
      <c r="AQ283" s="181" t="str">
        <f t="shared" ca="1" si="356"/>
        <v>7.38449145341596-0.727308926322891i</v>
      </c>
      <c r="AR283" s="181" t="str">
        <f t="shared" ca="1" si="357"/>
        <v>7.38449145341596-0.727308926322891i</v>
      </c>
      <c r="AS283" s="181" t="str">
        <f t="shared" ca="1" si="358"/>
        <v>-6.98646584499795-2.49979745110667i</v>
      </c>
      <c r="AT283" s="181" t="str">
        <f t="shared" ca="1" si="359"/>
        <v>3.96980102866319-6.26900088472692i</v>
      </c>
      <c r="AU283" s="181" t="str">
        <f t="shared" ca="1" si="360"/>
        <v>5.24688918788447+5.24688918788488i</v>
      </c>
      <c r="AV283" s="181" t="str">
        <f t="shared" ca="1" si="361"/>
        <v>-6.26900088472722+3.96980102866271i</v>
      </c>
      <c r="AW283" s="181" t="str">
        <f t="shared" ca="1" si="362"/>
        <v>-2.49979745110613-6.98646584499814i</v>
      </c>
      <c r="AX283" s="181" t="str">
        <f t="shared" ca="1" si="363"/>
        <v>7.3644183280837-0.90831436676252i</v>
      </c>
      <c r="AY283" s="181" t="str">
        <f t="shared" ca="1" si="364"/>
        <v>-0.727308926323564+7.38449145341589i</v>
      </c>
      <c r="AZ283" s="181" t="str">
        <f t="shared" ca="1" si="365"/>
        <v>-7.04570975261421-2.32758810398214i</v>
      </c>
      <c r="BA283" s="181" t="str">
        <f t="shared" ca="1" si="366"/>
        <v>3.81475641549191-6.36453657310142i</v>
      </c>
      <c r="BB283" s="181" t="str">
        <f t="shared" ca="1" si="367"/>
        <v>5.37407402955181+5.11654381636462i</v>
      </c>
      <c r="BC283" s="181" t="str">
        <f t="shared" ca="1" si="368"/>
        <v>-6.16968898463274+4.12245438213495i</v>
      </c>
      <c r="BD283" s="181" t="str">
        <f t="shared" ca="1" si="369"/>
        <v>-2.67050101371937-6.92301355159775i</v>
      </c>
      <c r="BE283" s="181" t="str">
        <f t="shared" ca="1" si="370"/>
        <v>7.33990915252468-1.08877267258444i</v>
      </c>
      <c r="BF283" s="181" t="str">
        <f t="shared" ca="1" si="371"/>
        <v>-0.545865382189773+7.40011643721969i</v>
      </c>
      <c r="BG283" s="181" t="str">
        <f t="shared" ca="1" si="372"/>
        <v>-7.10070958813153-2.15397670481812i</v>
      </c>
      <c r="BH283" s="181" t="str">
        <f t="shared" ca="1" si="373"/>
        <v>3.6574139356987-6.45623850262978i</v>
      </c>
      <c r="BI283" s="181" t="str">
        <f t="shared" ca="1" si="374"/>
        <v>5.4980217299732+4.98311643016946i</v>
      </c>
      <c r="BJ283" s="181" t="str">
        <f t="shared" ca="1" si="375"/>
        <v>-6.06666069459358+4.27262452323575i</v>
      </c>
      <c r="BK283" s="181" t="str">
        <f t="shared" ca="1" si="376"/>
        <v>-2.83959596638545-6.85539109369916i</v>
      </c>
      <c r="BL283" s="181" t="str">
        <f t="shared" ca="1" si="377"/>
        <v>7.31097869014914-1.26857514246003i</v>
      </c>
      <c r="BM283" s="181" t="str">
        <f t="shared" ca="1" si="378"/>
        <v>-0.364093029160975+7.41128386758992i</v>
      </c>
      <c r="BN283" s="181" t="str">
        <f t="shared" ca="1" si="379"/>
        <v>-7.1514322217057-1.97906783062929i</v>
      </c>
      <c r="BO283" s="181" t="str">
        <f t="shared" ca="1" si="380"/>
        <v>3.49786836651034-6.54405143549839i</v>
      </c>
      <c r="BP283" s="181" t="str">
        <f t="shared" ca="1" si="381"/>
        <v>5.6186576276889+4.84668740096735i</v>
      </c>
      <c r="BQ283" s="181" t="str">
        <f t="shared" ca="1" si="382"/>
        <v>-5.95997807499898+4.42022099508766i</v>
      </c>
      <c r="BR283" s="181" t="str">
        <f t="shared" ca="1" si="383"/>
        <v>-3.00698045261383-6.78363920454799i</v>
      </c>
      <c r="BS283" s="181" t="str">
        <f t="shared" ca="1" si="384"/>
        <v>7.27764436758575-1.44761347010509i</v>
      </c>
      <c r="BT283" s="181" t="str">
        <f t="shared" ca="1" si="385"/>
        <v>-0.182101360105937+7.4179870176841i</v>
      </c>
      <c r="BU283" s="181" t="str">
        <f t="shared" ca="1" si="386"/>
        <v>-7.19784709991876-1.80296683998163i</v>
      </c>
      <c r="BV283" s="181" t="str">
        <f t="shared" ca="1" si="387"/>
        <v>3.33621581221175-6.62792247648013i</v>
      </c>
      <c r="BW283" s="181" t="str">
        <f t="shared" ca="1" si="388"/>
        <v>5.73590905614484+4.70733890850425i</v>
      </c>
      <c r="BX283" s="181" t="str">
        <f t="shared" ca="1" si="389"/>
        <v>-5.84970538746554+4.56515489110051i</v>
      </c>
      <c r="BY283" s="181" t="str">
        <f t="shared" ca="1" si="390"/>
        <v>-3.17255364625581-6.70780110479665i</v>
      </c>
      <c r="BZ283" s="181" t="str">
        <f t="shared" ca="1" si="391"/>
        <v>7.23992626418401-1.62577980952552i</v>
      </c>
      <c r="CA283" s="181" t="str">
        <f t="shared" ca="1" si="392"/>
        <v>-5.7084301888668E-13+7.42022184977526i</v>
      </c>
      <c r="CB283" s="181" t="str">
        <f t="shared" ca="1" si="393"/>
        <v>-7.23992626418376-1.62577980952663i</v>
      </c>
      <c r="CC283" s="181" t="str">
        <f t="shared" ca="1" si="394"/>
        <v>3.17255364625684-6.70780110479616i</v>
      </c>
      <c r="CD283" s="181" t="str">
        <f t="shared" ca="1" si="395"/>
        <v>5.84970538746925+4.56515489109576i</v>
      </c>
      <c r="CE283" s="181" t="str">
        <f t="shared" ca="1" si="396"/>
        <v>-5.73590905614556+4.70733890850336i</v>
      </c>
      <c r="CF283" s="181" t="str">
        <f t="shared" ca="1" si="397"/>
        <v>-3.33621581221035-6.62792247648084i</v>
      </c>
      <c r="CG283" s="181" t="str">
        <f t="shared" ca="1" si="398"/>
        <v>7.19784709991904-1.80296683998052i</v>
      </c>
      <c r="CH283" s="181" t="str">
        <f t="shared" ca="1" si="399"/>
        <v>0.182101360104796+7.41798701768412i</v>
      </c>
      <c r="CI283" s="181" t="str">
        <f t="shared" ca="1" si="400"/>
        <v>-7.27764436758553-1.44761347010621i</v>
      </c>
      <c r="CJ283" s="181" t="str">
        <f t="shared" ca="1" si="401"/>
        <v>3.00698045261487-6.78363920454753i</v>
      </c>
      <c r="CK283" s="181" t="str">
        <f t="shared" ca="1" si="402"/>
        <v>5.95997807499829+4.42022099508857i</v>
      </c>
      <c r="CL283" s="181" t="str">
        <f t="shared" ca="1" si="403"/>
        <v>-5.61865762768964+4.84668740096649i</v>
      </c>
      <c r="CM283" s="181" t="str">
        <f t="shared" ca="1" si="404"/>
        <v>-3.49786836650915-6.54405143549902i</v>
      </c>
      <c r="CN283" s="181" t="str">
        <f t="shared" ca="1" si="405"/>
        <v>7.15143222170606-1.97906783062799i</v>
      </c>
      <c r="CO283" s="181" t="str">
        <f t="shared" ca="1" si="406"/>
        <v>0.364093029160045+7.41128386758997i</v>
      </c>
      <c r="CP283" s="181" t="str">
        <f t="shared" ca="1" si="407"/>
        <v>-7.31097869014894-1.26857514246115i</v>
      </c>
      <c r="CQ283" s="181" t="str">
        <f t="shared" ca="1" si="408"/>
        <v>2.83959596637988-6.85539109370146i</v>
      </c>
      <c r="CR283" s="181" t="str">
        <f t="shared" ca="1" si="409"/>
        <v>6.06666069459293+4.27262452323668i</v>
      </c>
      <c r="CS283" s="181" t="str">
        <f t="shared" ca="1" si="410"/>
        <v>-5.49802172997396+4.98311643016861i</v>
      </c>
      <c r="CT283" s="181" t="str">
        <f t="shared" ca="1" si="411"/>
        <v>-3.6574139356977-6.45623850263034i</v>
      </c>
      <c r="CU283" s="181" t="str">
        <f t="shared" ca="1" si="412"/>
        <v>7.10070958813193-2.15397670481682i</v>
      </c>
      <c r="CV283" s="181" t="str">
        <f t="shared" ca="1" si="413"/>
        <v>0.545865382188424+7.40011643721979i</v>
      </c>
      <c r="CW283" s="181" t="str">
        <f t="shared" ca="1" si="414"/>
        <v>-7.3399091525256-1.08877267257827i</v>
      </c>
      <c r="CX283" s="181" t="str">
        <f t="shared" ca="1" si="415"/>
        <v>2.67050101372063-6.92301355159726i</v>
      </c>
      <c r="CY283" s="181" t="str">
        <f t="shared" ca="1" si="416"/>
        <v>6.16968898463199+4.12245438213608i</v>
      </c>
      <c r="CZ283" s="181" t="str">
        <f t="shared" ca="1" si="417"/>
        <v>-5.37407402955245+5.11654381636395i</v>
      </c>
      <c r="DA283" s="181" t="str">
        <f t="shared" ca="1" si="418"/>
        <v>-3.81475641549093-6.36453657310201i</v>
      </c>
      <c r="DB283" s="181" t="str">
        <f t="shared" ca="1" si="419"/>
        <v>7.04570975261457-2.32758810398106i</v>
      </c>
      <c r="DC283" s="181" t="str">
        <f t="shared" ca="1" si="420"/>
        <v>0.727308926322218+7.38449145341602i</v>
      </c>
      <c r="DD283" s="181" t="str">
        <f t="shared" ca="1" si="421"/>
        <v>-7.36441832808446-0.908314366756331i</v>
      </c>
      <c r="DE283" s="181" t="str">
        <f t="shared" ca="1" si="422"/>
        <v>2.4997974511072-6.98646584499775i</v>
      </c>
      <c r="DF283" s="181" t="str">
        <f t="shared" ca="1" si="423"/>
        <v>6.2690008847265+3.96980102866385i</v>
      </c>
      <c r="DG283" s="181" t="str">
        <f t="shared" ca="1" si="424"/>
        <v>-5.24688918788543+5.24688918788392i</v>
      </c>
      <c r="DH283" s="181" t="str">
        <f t="shared" ca="1" si="425"/>
        <v>-3.9698010286624-6.26900088472742i</v>
      </c>
      <c r="DI283" s="181" t="str">
        <f t="shared" ca="1" si="426"/>
        <v>6.98646584499833-2.49979745110559i</v>
      </c>
      <c r="DJ283" s="181" t="str">
        <f t="shared" ca="1" si="427"/>
        <v>0.908314366761748+7.36441832808379i</v>
      </c>
      <c r="DK283" s="181" t="str">
        <f t="shared" ca="1" si="428"/>
        <v>-7.38449145341585-0.727308926323922i</v>
      </c>
      <c r="DL283" s="181" t="str">
        <f t="shared" ca="1" si="429"/>
        <v>2.32758810398269-7.04570975261404i</v>
      </c>
      <c r="DM283" s="181" t="str">
        <f t="shared" ca="1" si="430"/>
        <v>6.36453657310113+3.8147564154924i</v>
      </c>
      <c r="DN283" s="181" t="str">
        <f t="shared" ca="1" si="431"/>
        <v>-5.11654381636518+5.37407402955127i</v>
      </c>
      <c r="DO283" s="181" t="str">
        <f t="shared" ca="1" si="432"/>
        <v>-4.12245438213431-6.16968898463317i</v>
      </c>
      <c r="DP283" s="181" t="str">
        <f t="shared" ca="1" si="433"/>
        <v>6.9230135515953-2.67050101372572i</v>
      </c>
      <c r="DQ283" s="181" t="str">
        <f t="shared" ca="1" si="434"/>
        <v>1.08877267258367+7.3399091525248i</v>
      </c>
      <c r="DR283" s="181" t="str">
        <f t="shared" ca="1" si="435"/>
        <v>-7.40011643721963-0.545865382190553i</v>
      </c>
      <c r="DS283" s="181" t="str">
        <f t="shared" ca="1" si="436"/>
        <v>2.15397670481846-7.10070958813143i</v>
      </c>
      <c r="DT283" s="181" t="str">
        <f t="shared" ca="1" si="437"/>
        <v>6.4562385026295+3.6574139356992i</v>
      </c>
      <c r="DU283" s="181" t="str">
        <f t="shared" ca="1" si="438"/>
        <v>-4.98311643016988+5.49802172997281i</v>
      </c>
      <c r="DV283" s="181" t="str">
        <f t="shared" ca="1" si="439"/>
        <v>-4.27262452324149-6.06666069458955i</v>
      </c>
      <c r="DW283" s="181" t="str">
        <f t="shared" ca="1" si="440"/>
        <v>6.85539109369938-2.83959596638492i</v>
      </c>
      <c r="DX283" s="181" t="str">
        <f t="shared" ca="1" si="441"/>
        <v>1.26857514245947+7.31097869014924i</v>
      </c>
      <c r="DY283" s="181" t="str">
        <f t="shared" ca="1" si="442"/>
        <v>-7.41128386758989-0.364093029161755i</v>
      </c>
      <c r="DZ283" s="181" t="str">
        <f t="shared" ca="1" si="443"/>
        <v>1.97906783063004-7.15143222170549i</v>
      </c>
      <c r="EA283" s="181" t="str">
        <f t="shared" ca="1" si="444"/>
        <v>6.54405143549802+3.49786836651103i</v>
      </c>
      <c r="EB283" s="181" t="str">
        <f t="shared" ca="1" si="445"/>
        <v>-4.8466874009681+5.61865762768825i</v>
      </c>
      <c r="EC283" s="181" t="str">
        <f t="shared" ca="1" si="446"/>
        <v>-4.42022099509296-5.95997807499504i</v>
      </c>
      <c r="ED283" s="181" t="str">
        <f t="shared" ca="1" si="447"/>
        <v>6.7836392045484-3.00698045261292i</v>
      </c>
      <c r="EE283" s="181" t="str">
        <f t="shared" ca="1" si="448"/>
        <v>1.44761347010411+7.27764436758594i</v>
      </c>
      <c r="EF283" s="181" t="str">
        <f t="shared" ca="1" si="449"/>
        <v>-7.41798701768409-0.182101360106086i</v>
      </c>
      <c r="EG283" s="181" t="str">
        <f t="shared" ca="1" si="450"/>
        <v>1.80296683998177-7.19784709991873i</v>
      </c>
      <c r="EH283" s="181" t="str">
        <f t="shared" ca="1" si="451"/>
        <v>6.62792247648007+3.33621581221188i</v>
      </c>
      <c r="EI283" s="181" t="str">
        <f t="shared" ca="1" si="452"/>
        <v>-4.70733890850468+5.73590905614448i</v>
      </c>
      <c r="EJ283" s="181" t="str">
        <f t="shared" ca="1" si="453"/>
        <v>-4.56515489110039-5.84970538746563i</v>
      </c>
      <c r="EK283" s="181" t="str">
        <f t="shared" ca="1" si="454"/>
        <v>6.7078011047969-3.17255364625529i</v>
      </c>
      <c r="EL283" s="181" t="str">
        <f t="shared" ca="1" si="455"/>
        <v>1.62577980952496+7.23992626418414i</v>
      </c>
      <c r="EM283" s="181" t="str">
        <f t="shared" ca="1" si="456"/>
        <v>-7.42022184977526-1.14168603777336E-12i</v>
      </c>
      <c r="EN283" s="181"/>
      <c r="EO283" s="181"/>
      <c r="EP283" s="181"/>
    </row>
    <row r="284" spans="1:146">
      <c r="A284" s="207">
        <f t="shared" si="323"/>
        <v>3.5937500000000028E-3</v>
      </c>
      <c r="B284" s="206">
        <v>184</v>
      </c>
      <c r="C284" s="205">
        <f t="shared" si="324"/>
        <v>36800</v>
      </c>
      <c r="N284" s="204">
        <f t="shared" ca="1" si="327"/>
        <v>22.409861506165495</v>
      </c>
      <c r="O284" s="181">
        <f t="shared" ca="1" si="328"/>
        <v>7.4098615061654947</v>
      </c>
      <c r="P284" s="181" t="str">
        <f t="shared" ca="1" si="329"/>
        <v>-1.44559226733272+7.26748309507363i</v>
      </c>
      <c r="Q284" s="181" t="str">
        <f t="shared" ca="1" si="330"/>
        <v>-6.84581938428954-2.8356312345294i</v>
      </c>
      <c r="R284" s="181" t="str">
        <f t="shared" ca="1" si="331"/>
        <v>4.11669848362324-6.16107467374705i</v>
      </c>
      <c r="S284" s="181" t="str">
        <f t="shared" ca="1" si="332"/>
        <v>5.23956331866272+5.23956331866285i</v>
      </c>
      <c r="T284" s="181" t="str">
        <f t="shared" ca="1" si="333"/>
        <v>-6.16107467374714+4.11669848362311i</v>
      </c>
      <c r="U284" s="181" t="str">
        <f t="shared" ca="1" si="334"/>
        <v>-2.8356312345296-6.84581938428945i</v>
      </c>
      <c r="V284" s="181" t="str">
        <f t="shared" ca="1" si="335"/>
        <v>7.26748309507362-1.44559226733277i</v>
      </c>
      <c r="W284" s="181" t="str">
        <f t="shared" ca="1" si="336"/>
        <v>-1.81548888803313E-13+7.40986150616549i</v>
      </c>
      <c r="X284" s="181" t="str">
        <f t="shared" ca="1" si="337"/>
        <v>-7.26748309507356-1.44559226733308i</v>
      </c>
      <c r="Y284" s="181" t="str">
        <f t="shared" ca="1" si="338"/>
        <v>2.83563123452921-6.84581938428962i</v>
      </c>
      <c r="Z284" s="181" t="str">
        <f t="shared" ca="1" si="339"/>
        <v>6.16107467374695+4.11669848362339i</v>
      </c>
      <c r="AA284" s="181" t="str">
        <f t="shared" ca="1" si="340"/>
        <v>-5.23956331866298+5.2395633186626i</v>
      </c>
      <c r="AB284" s="181" t="str">
        <f t="shared" ca="1" si="341"/>
        <v>-4.11669848362359-6.16107467374681i</v>
      </c>
      <c r="AC284" s="181" t="str">
        <f t="shared" ca="1" si="342"/>
        <v>6.84581938428953-2.83563123452943i</v>
      </c>
      <c r="AD284" s="181" t="str">
        <f t="shared" ca="1" si="343"/>
        <v>1.44559226733265+7.26748309507365i</v>
      </c>
      <c r="AE284" s="181" t="str">
        <f t="shared" ca="1" si="344"/>
        <v>-7.40986150616549-3.63097777606625E-13i</v>
      </c>
      <c r="AF284" s="181" t="str">
        <f t="shared" ca="1" si="345"/>
        <v>1.44559226733254-7.26748309507367i</v>
      </c>
      <c r="AG284" s="181" t="str">
        <f t="shared" ca="1" si="346"/>
        <v>6.84581938428957+2.83563123452933i</v>
      </c>
      <c r="AH284" s="181" t="str">
        <f t="shared" ca="1" si="347"/>
        <v>-4.11669848362354+6.16107467374685i</v>
      </c>
      <c r="AI284" s="181" t="str">
        <f t="shared" ca="1" si="348"/>
        <v>-5.23956331866303-5.23956331866255i</v>
      </c>
      <c r="AJ284" s="181" t="str">
        <f t="shared" ca="1" si="349"/>
        <v>6.16107467374689-4.11669848362348i</v>
      </c>
      <c r="AK284" s="181" t="str">
        <f t="shared" ca="1" si="350"/>
        <v>2.83563123452927+6.84581938428959i</v>
      </c>
      <c r="AL284" s="181" t="str">
        <f t="shared" ca="1" si="351"/>
        <v>-7.26748309507296+1.44559226733609i</v>
      </c>
      <c r="AM284" s="181" t="str">
        <f t="shared" ca="1" si="352"/>
        <v>-1.03486031344835E-12-7.40986150616549i</v>
      </c>
      <c r="AN284" s="181" t="str">
        <f t="shared" ca="1" si="353"/>
        <v>7.26748309507334+1.44559226733416i</v>
      </c>
      <c r="AO284" s="181" t="str">
        <f t="shared" ca="1" si="354"/>
        <v>-2.83563123452609+6.84581938429091i</v>
      </c>
      <c r="AP284" s="181" t="str">
        <f t="shared" ca="1" si="355"/>
        <v>-6.16107467374757-4.11669848362246i</v>
      </c>
      <c r="AQ284" s="181" t="str">
        <f t="shared" ca="1" si="356"/>
        <v>5.23956331866372-5.23956331866186i</v>
      </c>
      <c r="AR284" s="181" t="str">
        <f t="shared" ca="1" si="357"/>
        <v>5.23956331866372-5.23956331866186i</v>
      </c>
      <c r="AS284" s="181" t="str">
        <f t="shared" ca="1" si="358"/>
        <v>-6.84581938428906+2.83563123453056i</v>
      </c>
      <c r="AT284" s="181" t="str">
        <f t="shared" ca="1" si="359"/>
        <v>-1.44559226733147-7.26748309507388i</v>
      </c>
      <c r="AU284" s="181" t="str">
        <f t="shared" ca="1" si="360"/>
        <v>7.40986150616549+3.67460858428205E-12i</v>
      </c>
      <c r="AV284" s="181" t="str">
        <f t="shared" ca="1" si="361"/>
        <v>-1.44559226733145+7.26748309507388i</v>
      </c>
      <c r="AW284" s="181" t="str">
        <f t="shared" ca="1" si="362"/>
        <v>-6.84581938428915-2.83563123453035i</v>
      </c>
      <c r="AX284" s="181" t="str">
        <f t="shared" ca="1" si="363"/>
        <v>4.1166984836262-6.16107467374506i</v>
      </c>
      <c r="AY284" s="181" t="str">
        <f t="shared" ca="1" si="364"/>
        <v>5.23956331866389+5.23956331866169i</v>
      </c>
      <c r="AZ284" s="181" t="str">
        <f t="shared" ca="1" si="365"/>
        <v>-6.16107467374755+4.11669848362248i</v>
      </c>
      <c r="BA284" s="181" t="str">
        <f t="shared" ca="1" si="366"/>
        <v>-2.83563123452621-6.84581938429086i</v>
      </c>
      <c r="BB284" s="181" t="str">
        <f t="shared" ca="1" si="367"/>
        <v>7.26748309507332-1.44559226733429i</v>
      </c>
      <c r="BC284" s="181" t="str">
        <f t="shared" ca="1" si="368"/>
        <v>-8.02443978692681E-13+7.40986150616549i</v>
      </c>
      <c r="BD284" s="181" t="str">
        <f t="shared" ca="1" si="369"/>
        <v>-7.26748309507301-1.44559226733586i</v>
      </c>
      <c r="BE284" s="181" t="str">
        <f t="shared" ca="1" si="370"/>
        <v>2.83563123452769-6.84581938429025i</v>
      </c>
      <c r="BF284" s="181" t="str">
        <f t="shared" ca="1" si="371"/>
        <v>6.16107467374655+4.11669848362399i</v>
      </c>
      <c r="BG284" s="181" t="str">
        <f t="shared" ca="1" si="372"/>
        <v>-5.23956331866502+5.23956331866055i</v>
      </c>
      <c r="BH284" s="181" t="str">
        <f t="shared" ca="1" si="373"/>
        <v>-4.11669848362487-6.16107467374596i</v>
      </c>
      <c r="BI284" s="181" t="str">
        <f t="shared" ca="1" si="374"/>
        <v>6.84581938428977-2.83563123452886i</v>
      </c>
      <c r="BJ284" s="181" t="str">
        <f t="shared" ca="1" si="375"/>
        <v>1.44559226732987+7.2674830950742i</v>
      </c>
      <c r="BK284" s="181" t="str">
        <f t="shared" ca="1" si="376"/>
        <v>-7.40986150616549+2.0697206268967E-12i</v>
      </c>
      <c r="BL284" s="181" t="str">
        <f t="shared" ca="1" si="377"/>
        <v>1.44559226733325-7.26748309507353i</v>
      </c>
      <c r="BM284" s="181" t="str">
        <f t="shared" ca="1" si="378"/>
        <v>6.84581938428845+2.83563123453204i</v>
      </c>
      <c r="BN284" s="181" t="str">
        <f t="shared" ca="1" si="379"/>
        <v>-4.1166984836216+6.16107467374814i</v>
      </c>
      <c r="BO284" s="181" t="str">
        <f t="shared" ca="1" si="380"/>
        <v>-5.23956331866258-5.23956331866299i</v>
      </c>
      <c r="BP284" s="181" t="str">
        <f t="shared" ca="1" si="381"/>
        <v>6.16107467374846-4.11669848362113i</v>
      </c>
      <c r="BQ284" s="181" t="str">
        <f t="shared" ca="1" si="382"/>
        <v>2.83563123453132+6.84581938428874i</v>
      </c>
      <c r="BR284" s="181" t="str">
        <f t="shared" ca="1" si="383"/>
        <v>-7.26748309507368+1.44559226733249i</v>
      </c>
      <c r="BS284" s="181" t="str">
        <f t="shared" ca="1" si="384"/>
        <v>2.6397482708337E-12-7.40986150616549i</v>
      </c>
      <c r="BT284" s="181" t="str">
        <f t="shared" ca="1" si="385"/>
        <v>7.26748309507405+1.44559226733064i</v>
      </c>
      <c r="BU284" s="181" t="str">
        <f t="shared" ca="1" si="386"/>
        <v>-2.83563123452958+6.84581938428947i</v>
      </c>
      <c r="BV284" s="181" t="str">
        <f t="shared" ca="1" si="387"/>
        <v>-6.16107467374552-4.11669848362552i</v>
      </c>
      <c r="BW284" s="181" t="str">
        <f t="shared" ca="1" si="388"/>
        <v>5.23956331866096-5.23956331866461i</v>
      </c>
      <c r="BX284" s="181" t="str">
        <f t="shared" ca="1" si="389"/>
        <v>4.11669848362352+6.16107467374686i</v>
      </c>
      <c r="BY284" s="181" t="str">
        <f t="shared" ca="1" si="390"/>
        <v>-6.84581938429055+2.83563123452697i</v>
      </c>
      <c r="BZ284" s="181" t="str">
        <f t="shared" ca="1" si="391"/>
        <v>-1.4455922673353-7.26748309507312i</v>
      </c>
      <c r="CA284" s="181" t="str">
        <f t="shared" ca="1" si="392"/>
        <v>7.40986150616549-2.32416334755671E-13i</v>
      </c>
      <c r="CB284" s="181" t="str">
        <f t="shared" ca="1" si="393"/>
        <v>-1.44559226733484+7.26748309507321i</v>
      </c>
      <c r="CC284" s="181" t="str">
        <f t="shared" ca="1" si="394"/>
        <v>-6.84581938429057-2.83563123452693i</v>
      </c>
      <c r="CD284" s="181" t="str">
        <f t="shared" ca="1" si="395"/>
        <v>4.11669848362313-6.16107467374712i</v>
      </c>
      <c r="CE284" s="181" t="str">
        <f t="shared" ca="1" si="396"/>
        <v>5.23956331866129+5.23956331866429i</v>
      </c>
      <c r="CF284" s="181" t="str">
        <f t="shared" ca="1" si="397"/>
        <v>-6.1610746737455+4.11669848362556i</v>
      </c>
      <c r="CG284" s="181" t="str">
        <f t="shared" ca="1" si="398"/>
        <v>-2.83563123452963-6.84581938428945i</v>
      </c>
      <c r="CH284" s="181" t="str">
        <f t="shared" ca="1" si="399"/>
        <v>7.26748309507404-1.44559226733069i</v>
      </c>
      <c r="CI284" s="181" t="str">
        <f t="shared" ca="1" si="400"/>
        <v>3.10458094034505E-12+7.40986150616549i</v>
      </c>
      <c r="CJ284" s="181" t="str">
        <f t="shared" ca="1" si="401"/>
        <v>-7.26748309507377-1.44559226733203i</v>
      </c>
      <c r="CK284" s="181" t="str">
        <f t="shared" ca="1" si="402"/>
        <v>2.83563123453128-6.84581938428877i</v>
      </c>
      <c r="CL284" s="181" t="str">
        <f t="shared" ca="1" si="403"/>
        <v>6.16107467374872+4.11669848362074i</v>
      </c>
      <c r="CM284" s="181" t="str">
        <f t="shared" ca="1" si="404"/>
        <v>-5.23956331866226+5.23956331866331i</v>
      </c>
      <c r="CN284" s="181" t="str">
        <f t="shared" ca="1" si="405"/>
        <v>-4.11669848362199-6.16107467374788i</v>
      </c>
      <c r="CO284" s="181" t="str">
        <f t="shared" ca="1" si="406"/>
        <v>6.84581938428835-2.83563123453228i</v>
      </c>
      <c r="CP284" s="181" t="str">
        <f t="shared" ca="1" si="407"/>
        <v>1.4455922673335+7.26748309507348i</v>
      </c>
      <c r="CQ284" s="181" t="str">
        <f t="shared" ca="1" si="408"/>
        <v>-7.40986150616549-1.60488795738535E-12i</v>
      </c>
      <c r="CR284" s="181" t="str">
        <f t="shared" ca="1" si="409"/>
        <v>1.44559226732963-7.26748309507425i</v>
      </c>
      <c r="CS284" s="181" t="str">
        <f t="shared" ca="1" si="410"/>
        <v>6.84581938428986+2.83563123452863i</v>
      </c>
      <c r="CT284" s="181" t="str">
        <f t="shared" ca="1" si="411"/>
        <v>-4.11669848362466+6.1610746737461i</v>
      </c>
      <c r="CU284" s="181" t="str">
        <f t="shared" ca="1" si="412"/>
        <v>-5.23956331866535-5.23956331866023i</v>
      </c>
      <c r="CV284" s="181" t="str">
        <f t="shared" ca="1" si="413"/>
        <v>6.16107467374652-4.11669848362402i</v>
      </c>
      <c r="CW284" s="181" t="str">
        <f t="shared" ca="1" si="414"/>
        <v>2.83563123452793+6.84581938429015i</v>
      </c>
      <c r="CX284" s="181" t="str">
        <f t="shared" ca="1" si="415"/>
        <v>-7.2674830950744+1.44559226732888i</v>
      </c>
      <c r="CY284" s="181" t="str">
        <f t="shared" ca="1" si="416"/>
        <v>-1.26727664820402E-12-7.40986150616549i</v>
      </c>
      <c r="CZ284" s="181" t="str">
        <f t="shared" ca="1" si="417"/>
        <v>7.26748309507341+1.44559226733383i</v>
      </c>
      <c r="DA284" s="181" t="str">
        <f t="shared" ca="1" si="418"/>
        <v>-2.83563123453298+6.84581938428806i</v>
      </c>
      <c r="DB284" s="181" t="str">
        <f t="shared" ca="1" si="419"/>
        <v>-6.1610746737477-4.11669848362227i</v>
      </c>
      <c r="DC284" s="181" t="str">
        <f t="shared" ca="1" si="420"/>
        <v>5.23956331866355-5.23956331866202i</v>
      </c>
      <c r="DD284" s="181" t="str">
        <f t="shared" ca="1" si="421"/>
        <v>4.11669848362046+6.1610746737489i</v>
      </c>
      <c r="DE284" s="181" t="str">
        <f t="shared" ca="1" si="422"/>
        <v>-6.84581938428905+2.83563123453058i</v>
      </c>
      <c r="DF284" s="181" t="str">
        <f t="shared" ca="1" si="423"/>
        <v>-1.4455922673317-7.26748309507383i</v>
      </c>
      <c r="DG284" s="181" t="str">
        <f t="shared" ca="1" si="424"/>
        <v>7.40986150616549+3.44219224952638E-12i</v>
      </c>
      <c r="DH284" s="181" t="str">
        <f t="shared" ca="1" si="425"/>
        <v>-1.44559226733143+7.26748309507389i</v>
      </c>
      <c r="DI284" s="181" t="str">
        <f t="shared" ca="1" si="426"/>
        <v>-6.84581938428916-2.83563123453032i</v>
      </c>
      <c r="DJ284" s="181" t="str">
        <f t="shared" ca="1" si="427"/>
        <v>4.11669848362619-6.16107467374508i</v>
      </c>
      <c r="DK284" s="181" t="str">
        <f t="shared" ca="1" si="428"/>
        <v>5.23956331866405+5.23956331866152i</v>
      </c>
      <c r="DL284" s="181" t="str">
        <f t="shared" ca="1" si="429"/>
        <v>-6.16107467374731+4.11669848362285i</v>
      </c>
      <c r="DM284" s="181" t="str">
        <f t="shared" ca="1" si="430"/>
        <v>-2.83563123452623-6.84581938429085i</v>
      </c>
      <c r="DN284" s="181" t="str">
        <f t="shared" ca="1" si="431"/>
        <v>7.26748309507328-1.44559226733452i</v>
      </c>
      <c r="DO284" s="181" t="str">
        <f t="shared" ca="1" si="432"/>
        <v>-5.70027643937008E-13+7.40986150616549i</v>
      </c>
      <c r="DP284" s="181" t="str">
        <f t="shared" ca="1" si="433"/>
        <v>-7.26748309507305-1.44559226733563i</v>
      </c>
      <c r="DQ284" s="181" t="str">
        <f t="shared" ca="1" si="434"/>
        <v>2.83563123452767-6.84581938429025i</v>
      </c>
      <c r="DR284" s="181" t="str">
        <f t="shared" ca="1" si="435"/>
        <v>6.16107467374667+4.11669848362379i</v>
      </c>
      <c r="DS284" s="181" t="str">
        <f t="shared" ca="1" si="436"/>
        <v>-5.23956331866486+5.23956331866072i</v>
      </c>
      <c r="DT284" s="181" t="str">
        <f t="shared" ca="1" si="437"/>
        <v>-4.11669848362489-6.16107467374595i</v>
      </c>
      <c r="DU284" s="181" t="str">
        <f t="shared" ca="1" si="438"/>
        <v>6.84581938428976-2.83563123452889i</v>
      </c>
      <c r="DV284" s="181" t="str">
        <f t="shared" ca="1" si="439"/>
        <v>1.44559226732989+7.2674830950742i</v>
      </c>
      <c r="DW284" s="181" t="str">
        <f t="shared" ca="1" si="440"/>
        <v>-7.40986150616549+2.30213696165236E-12i</v>
      </c>
      <c r="DX284" s="181" t="str">
        <f t="shared" ca="1" si="441"/>
        <v>1.44559226733323-7.26748309507353i</v>
      </c>
      <c r="DY284" s="181" t="str">
        <f t="shared" ca="1" si="442"/>
        <v>6.84581938428862+2.83563123453163i</v>
      </c>
      <c r="DZ284" s="181" t="str">
        <f t="shared" ca="1" si="443"/>
        <v>-4.11669848362176+6.16107467374804i</v>
      </c>
      <c r="EA284" s="181" t="str">
        <f t="shared" ca="1" si="444"/>
        <v>-5.23956331866245-5.23956331866312i</v>
      </c>
      <c r="EB284" s="181" t="str">
        <f t="shared" ca="1" si="445"/>
        <v>6.16107467374856-4.11669848362097i</v>
      </c>
      <c r="EC284" s="181" t="str">
        <f t="shared" ca="1" si="446"/>
        <v>2.83563123453154+6.84581938428865i</v>
      </c>
      <c r="ED284" s="181" t="str">
        <f t="shared" ca="1" si="447"/>
        <v>-7.26748309507363+1.44559226733272i</v>
      </c>
      <c r="EE284" s="181" t="str">
        <f t="shared" ca="1" si="448"/>
        <v>2.40733193607804E-12-7.40986150616549i</v>
      </c>
      <c r="EF284" s="181" t="str">
        <f t="shared" ca="1" si="449"/>
        <v>7.26748309507417+1.44559226733i</v>
      </c>
      <c r="EG284" s="181" t="str">
        <f t="shared" ca="1" si="450"/>
        <v>-2.83563123452898+6.84581938428971i</v>
      </c>
      <c r="EH284" s="181" t="str">
        <f t="shared" ca="1" si="451"/>
        <v>-6.16107467374589-4.11669848362497i</v>
      </c>
      <c r="EI284" s="181" t="str">
        <f t="shared" ca="1" si="452"/>
        <v>5.23956331866109-5.23956331866448i</v>
      </c>
      <c r="EJ284" s="181" t="str">
        <f t="shared" ca="1" si="453"/>
        <v>4.11669848362336+6.16107467374697i</v>
      </c>
      <c r="EK284" s="181" t="str">
        <f t="shared" ca="1" si="454"/>
        <v>-6.84581938429046+2.83563123452719i</v>
      </c>
      <c r="EL284" s="181" t="str">
        <f t="shared" ca="1" si="455"/>
        <v>-1.44559226733553-7.26748309507308i</v>
      </c>
      <c r="EM284" s="181" t="str">
        <f t="shared" ca="1" si="456"/>
        <v>7.40986150616549-4.6483266951134E-13i</v>
      </c>
      <c r="EN284" s="181"/>
      <c r="EO284" s="181"/>
      <c r="EP284" s="181"/>
    </row>
    <row r="285" spans="1:146">
      <c r="A285" s="207">
        <f t="shared" si="323"/>
        <v>3.6132812500000028E-3</v>
      </c>
      <c r="B285" s="206">
        <v>185</v>
      </c>
      <c r="C285" s="205">
        <f t="shared" si="324"/>
        <v>37000</v>
      </c>
      <c r="N285" s="204">
        <f t="shared" ca="1" si="327"/>
        <v>22.396528859159528</v>
      </c>
      <c r="O285" s="181">
        <f t="shared" ca="1" si="328"/>
        <v>7.3965288591595275</v>
      </c>
      <c r="P285" s="181" t="str">
        <f t="shared" ca="1" si="329"/>
        <v>-1.26452454403197+7.28763451621447i</v>
      </c>
      <c r="Q285" s="181" t="str">
        <f t="shared" ca="1" si="330"/>
        <v>-6.9641578502966-2.49181552297355i</v>
      </c>
      <c r="R285" s="181" t="str">
        <f t="shared" ca="1" si="331"/>
        <v>3.64573570345512-6.43562353971488i</v>
      </c>
      <c r="S285" s="181" t="str">
        <f t="shared" ca="1" si="332"/>
        <v>5.71759412672952+4.69230823437335i</v>
      </c>
      <c r="T285" s="181" t="str">
        <f t="shared" ca="1" si="333"/>
        <v>-5.60071708559606+4.83121178292694i</v>
      </c>
      <c r="U285" s="181" t="str">
        <f t="shared" ca="1" si="334"/>
        <v>-3.80257578399834-6.34421441719376i</v>
      </c>
      <c r="V285" s="181" t="str">
        <f t="shared" ca="1" si="335"/>
        <v>6.90090816196913-2.6619740239994i</v>
      </c>
      <c r="W285" s="181" t="str">
        <f t="shared" ca="1" si="336"/>
        <v>1.44299119693514+7.25440663114134i</v>
      </c>
      <c r="X285" s="181" t="str">
        <f t="shared" ca="1" si="337"/>
        <v>-7.39430116295416+0.181519905009088i</v>
      </c>
      <c r="Y285" s="181" t="str">
        <f t="shared" ca="1" si="338"/>
        <v>1.08529618882711-7.31647260275723i</v>
      </c>
      <c r="Z285" s="181" t="str">
        <f t="shared" ca="1" si="339"/>
        <v>7.02321259034168+2.32015604545164i</v>
      </c>
      <c r="AA285" s="181" t="str">
        <f t="shared" ca="1" si="340"/>
        <v>-3.48669956804698+6.52315608325915i</v>
      </c>
      <c r="AB285" s="181" t="str">
        <f t="shared" ca="1" si="341"/>
        <v>-5.83102710295562-4.55057821479609i</v>
      </c>
      <c r="AC285" s="181" t="str">
        <f t="shared" ca="1" si="342"/>
        <v>5.48046638191456-4.96720519015312i</v>
      </c>
      <c r="AD285" s="181" t="str">
        <f t="shared" ca="1" si="343"/>
        <v>3.95712533507674+6.24898377713317i</v>
      </c>
      <c r="AE285" s="181" t="str">
        <f t="shared" ca="1" si="344"/>
        <v>-6.83350162460644+2.83052905141085i</v>
      </c>
      <c r="AF285" s="181" t="str">
        <f t="shared" ca="1" si="345"/>
        <v>-1.62058864589814-7.21680896277335i</v>
      </c>
      <c r="AG285" s="181" t="str">
        <f t="shared" ca="1" si="346"/>
        <v>7.38761941621895-0.362930469214866i</v>
      </c>
      <c r="AH285" s="181" t="str">
        <f t="shared" ca="1" si="347"/>
        <v>-0.905414091779975+7.3409035197846i</v>
      </c>
      <c r="AI285" s="181" t="str">
        <f t="shared" ca="1" si="348"/>
        <v>-7.07803680973717-2.14709899268416i</v>
      </c>
      <c r="AJ285" s="181" t="str">
        <f t="shared" ca="1" si="349"/>
        <v>3.32556317519516-6.60675932149535i</v>
      </c>
      <c r="AK285" s="181" t="str">
        <f t="shared" ca="1" si="350"/>
        <v>5.94094768649062+4.40610709705988i</v>
      </c>
      <c r="AL285" s="181" t="str">
        <f t="shared" ca="1" si="351"/>
        <v>-5.35691445021498+5.10020653870583i</v>
      </c>
      <c r="AM285" s="181" t="str">
        <f t="shared" ca="1" si="352"/>
        <v>-4.10929126181975-6.14998898290977i</v>
      </c>
      <c r="AN285" s="181" t="str">
        <f t="shared" ca="1" si="353"/>
        <v>6.76197884138772-2.99737907395854i</v>
      </c>
      <c r="AO285" s="181" t="str">
        <f t="shared" ca="1" si="354"/>
        <v>1.79720991285861+7.17486415854004i</v>
      </c>
      <c r="AP285" s="181" t="str">
        <f t="shared" ca="1" si="355"/>
        <v>-7.37648764378856+0.544122417673163i</v>
      </c>
      <c r="AQ285" s="181" t="str">
        <f t="shared" ca="1" si="356"/>
        <v>0.724986607139513-7.36091255102573i</v>
      </c>
      <c r="AR285" s="181" t="str">
        <f t="shared" ca="1" si="357"/>
        <v>0.724986607139513-7.36091255102573i</v>
      </c>
      <c r="AS285" s="181" t="str">
        <f t="shared" ca="1" si="358"/>
        <v>-3.16242358743737+6.68638289495894i</v>
      </c>
      <c r="AT285" s="181" t="str">
        <f t="shared" ca="1" si="359"/>
        <v>-6.04728966528432-4.25898190516527i</v>
      </c>
      <c r="AU285" s="181" t="str">
        <f t="shared" ca="1" si="360"/>
        <v>5.23013571355333-5.23013571355407i</v>
      </c>
      <c r="AV285" s="181" t="str">
        <f t="shared" ca="1" si="361"/>
        <v>4.25898190515993+6.04728966528808i</v>
      </c>
      <c r="AW285" s="181" t="str">
        <f t="shared" ca="1" si="362"/>
        <v>-6.68638289495858+3.16242358743812i</v>
      </c>
      <c r="AX285" s="181" t="str">
        <f t="shared" ca="1" si="363"/>
        <v>-1.97274860776593-7.12859748442408i</v>
      </c>
      <c r="AY285" s="181" t="str">
        <f t="shared" ca="1" si="364"/>
        <v>7.36091255102563-0.724986607140437i</v>
      </c>
      <c r="AZ285" s="181" t="str">
        <f t="shared" ca="1" si="365"/>
        <v>-0.544122417679575+7.37648764378809i</v>
      </c>
      <c r="BA285" s="181" t="str">
        <f t="shared" ca="1" si="366"/>
        <v>-7.17486415854024-1.79720991285781i</v>
      </c>
      <c r="BB285" s="181" t="str">
        <f t="shared" ca="1" si="367"/>
        <v>2.99737907396442-6.76197884138511i</v>
      </c>
      <c r="BC285" s="181" t="str">
        <f t="shared" ca="1" si="368"/>
        <v>6.14998898291029+4.10929126181898i</v>
      </c>
      <c r="BD285" s="181" t="str">
        <f t="shared" ca="1" si="369"/>
        <v>-5.10020653871056+5.35691445021047i</v>
      </c>
      <c r="BE285" s="181" t="str">
        <f t="shared" ca="1" si="370"/>
        <v>-4.40610709705995-5.94094768649057i</v>
      </c>
      <c r="BF285" s="181" t="str">
        <f t="shared" ca="1" si="371"/>
        <v>6.60675932149658-3.3255631751927i</v>
      </c>
      <c r="BG285" s="181" t="str">
        <f t="shared" ca="1" si="372"/>
        <v>2.14709899268504+7.07803680973691i</v>
      </c>
      <c r="BH285" s="181" t="str">
        <f t="shared" ca="1" si="373"/>
        <v>-7.34090351978495+0.905414091777142i</v>
      </c>
      <c r="BI285" s="181" t="str">
        <f t="shared" ca="1" si="374"/>
        <v>0.362930469213834-7.387619416219i</v>
      </c>
      <c r="BJ285" s="181" t="str">
        <f t="shared" ca="1" si="375"/>
        <v>7.21680896277275+1.62058864590082i</v>
      </c>
      <c r="BK285" s="181" t="str">
        <f t="shared" ca="1" si="376"/>
        <v>-2.83052905140999+6.8335016246068i</v>
      </c>
      <c r="BL285" s="181" t="str">
        <f t="shared" ca="1" si="377"/>
        <v>-6.24898377713164-3.95712533507915i</v>
      </c>
      <c r="BM285" s="181" t="str">
        <f t="shared" ca="1" si="378"/>
        <v>4.96720519015239-5.48046638191522i</v>
      </c>
      <c r="BN285" s="181" t="str">
        <f t="shared" ca="1" si="379"/>
        <v>4.55057821479392+5.83102710295731i</v>
      </c>
      <c r="BO285" s="181" t="str">
        <f t="shared" ca="1" si="380"/>
        <v>-6.52315608325873+3.48669956804774i</v>
      </c>
      <c r="BP285" s="181" t="str">
        <f t="shared" ca="1" si="381"/>
        <v>-2.32015604544893-7.02321259034258i</v>
      </c>
      <c r="BQ285" s="181" t="str">
        <f t="shared" ca="1" si="382"/>
        <v>7.31647260275708-1.08529618882808i</v>
      </c>
      <c r="BR285" s="181" t="str">
        <f t="shared" ca="1" si="383"/>
        <v>-0.181519905011839+7.3943011629541i</v>
      </c>
      <c r="BS285" s="181" t="str">
        <f t="shared" ca="1" si="384"/>
        <v>-7.25440663114151-1.44299119693428i</v>
      </c>
      <c r="BT285" s="181" t="str">
        <f t="shared" ca="1" si="385"/>
        <v>2.66197402400208-6.90090816196809i</v>
      </c>
      <c r="BU285" s="181" t="str">
        <f t="shared" ca="1" si="386"/>
        <v>6.34421441719414+3.8025757839977i</v>
      </c>
      <c r="BV285" s="181" t="str">
        <f t="shared" ca="1" si="387"/>
        <v>-4.83121178292904+5.60071708559425i</v>
      </c>
      <c r="BW285" s="181" t="str">
        <f t="shared" ca="1" si="388"/>
        <v>-4.692308234374-5.71759412672898i</v>
      </c>
      <c r="BX285" s="181" t="str">
        <f t="shared" ca="1" si="389"/>
        <v>6.43562353971621-3.64573570345278i</v>
      </c>
      <c r="BY285" s="181" t="str">
        <f t="shared" ca="1" si="390"/>
        <v>2.49181552297444+6.96415785029628i</v>
      </c>
      <c r="BZ285" s="181" t="str">
        <f t="shared" ca="1" si="391"/>
        <v>-7.28763451621491+1.26452454402942i</v>
      </c>
      <c r="CA285" s="181" t="str">
        <f t="shared" ca="1" si="392"/>
        <v>-1.03301659089951E-12-7.39652885915953i</v>
      </c>
      <c r="CB285" s="181" t="str">
        <f t="shared" ca="1" si="393"/>
        <v>7.28763451621397+1.26452454403484i</v>
      </c>
      <c r="CC285" s="181" t="str">
        <f t="shared" ca="1" si="394"/>
        <v>-2.49181552297249+6.96415785029699i</v>
      </c>
      <c r="CD285" s="181" t="str">
        <f t="shared" ca="1" si="395"/>
        <v>-6.43562353971349-3.64573570345757i</v>
      </c>
      <c r="CE285" s="181" t="str">
        <f t="shared" ca="1" si="396"/>
        <v>4.69230823437273-5.71759412673002i</v>
      </c>
      <c r="CF285" s="181" t="str">
        <f t="shared" ca="1" si="397"/>
        <v>4.83121178292487+5.60071708559784i</v>
      </c>
      <c r="CG285" s="181" t="str">
        <f t="shared" ca="1" si="398"/>
        <v>-6.3442144171933+3.80257578399912i</v>
      </c>
      <c r="CH285" s="181" t="str">
        <f t="shared" ca="1" si="399"/>
        <v>-2.66197402399695-6.90090816197008i</v>
      </c>
      <c r="CI285" s="181" t="str">
        <f t="shared" ca="1" si="400"/>
        <v>7.25440663114115-1.4429911969361i</v>
      </c>
      <c r="CJ285" s="181" t="str">
        <f t="shared" ca="1" si="401"/>
        <v>0.181519905006128+7.39430116295424i</v>
      </c>
      <c r="CK285" s="181" t="str">
        <f t="shared" ca="1" si="402"/>
        <v>-7.31647260275738-1.08529618882603i</v>
      </c>
      <c r="CL285" s="181" t="str">
        <f t="shared" ca="1" si="403"/>
        <v>2.32015604545435-7.02321259034079i</v>
      </c>
      <c r="CM285" s="181" t="str">
        <f t="shared" ca="1" si="404"/>
        <v>6.52315608325951+3.48669956804629i</v>
      </c>
      <c r="CN285" s="181" t="str">
        <f t="shared" ca="1" si="405"/>
        <v>-4.55057821479825+5.83102710295393i</v>
      </c>
      <c r="CO285" s="181" t="str">
        <f t="shared" ca="1" si="406"/>
        <v>-4.96720519015377-5.48046638191397i</v>
      </c>
      <c r="CP285" s="181" t="str">
        <f t="shared" ca="1" si="407"/>
        <v>6.24898377713458-3.9571253350745i</v>
      </c>
      <c r="CQ285" s="181" t="str">
        <f t="shared" ca="1" si="408"/>
        <v>2.83052905141171+6.83350162460609i</v>
      </c>
      <c r="CR285" s="181" t="str">
        <f t="shared" ca="1" si="409"/>
        <v>-7.2168089627739+1.62058864589566i</v>
      </c>
      <c r="CS285" s="181" t="str">
        <f t="shared" ca="1" si="410"/>
        <v>-0.362930469215897-7.3876194162189i</v>
      </c>
      <c r="CT285" s="181" t="str">
        <f t="shared" ca="1" si="411"/>
        <v>7.34090351978426+0.905414091782808i</v>
      </c>
      <c r="CU285" s="181" t="str">
        <f t="shared" ca="1" si="412"/>
        <v>-2.14709899268347+7.07803680973739i</v>
      </c>
      <c r="CV285" s="181" t="str">
        <f t="shared" ca="1" si="413"/>
        <v>-6.60675932149411-3.32556317519761i</v>
      </c>
      <c r="CW285" s="181" t="str">
        <f t="shared" ca="1" si="414"/>
        <v>4.40610709705863-5.94094768649156i</v>
      </c>
      <c r="CX285" s="181" t="str">
        <f t="shared" ca="1" si="415"/>
        <v>5.10020653870658+5.35691445021426i</v>
      </c>
      <c r="CY285" s="181" t="str">
        <f t="shared" ca="1" si="416"/>
        <v>-6.14998898290925+4.10929126182052i</v>
      </c>
      <c r="CZ285" s="181" t="str">
        <f t="shared" ca="1" si="417"/>
        <v>-2.99737907395958-6.76197884138726i</v>
      </c>
      <c r="DA285" s="181" t="str">
        <f t="shared" ca="1" si="418"/>
        <v>7.17486415853979-1.79720991285961i</v>
      </c>
      <c r="DB285" s="181" t="str">
        <f t="shared" ca="1" si="419"/>
        <v>0.544122417673879+7.37648764378851i</v>
      </c>
      <c r="DC285" s="181" t="str">
        <f t="shared" ca="1" si="420"/>
        <v>-7.36091255102584-0.72498660713838i</v>
      </c>
      <c r="DD285" s="181" t="str">
        <f t="shared" ca="1" si="421"/>
        <v>1.97274860777144-7.12859748442256i</v>
      </c>
      <c r="DE285" s="181" t="str">
        <f t="shared" ca="1" si="422"/>
        <v>6.68638289495929+3.16242358743663i</v>
      </c>
      <c r="DF285" s="181" t="str">
        <f t="shared" ca="1" si="423"/>
        <v>-4.25898190516442+6.04728966528492i</v>
      </c>
      <c r="DG285" s="181" t="str">
        <f t="shared" ca="1" si="424"/>
        <v>-5.23013571355465-5.23013571355276i</v>
      </c>
      <c r="DH285" s="181" t="str">
        <f t="shared" ca="1" si="425"/>
        <v>6.04728966528749-4.25898190516077i</v>
      </c>
      <c r="DI285" s="181" t="str">
        <f t="shared" ca="1" si="426"/>
        <v>3.16242358743905+6.68638289495815i</v>
      </c>
      <c r="DJ285" s="181" t="str">
        <f t="shared" ca="1" si="427"/>
        <v>-7.12859748442386+1.97274860776672i</v>
      </c>
      <c r="DK285" s="181" t="str">
        <f t="shared" ca="1" si="428"/>
        <v>-0.724986607141464-7.36091255102554i</v>
      </c>
      <c r="DL285" s="181" t="str">
        <f t="shared" ca="1" si="429"/>
        <v>7.37648764378815+0.544122417678754i</v>
      </c>
      <c r="DM285" s="181" t="str">
        <f t="shared" ca="1" si="430"/>
        <v>-1.79720991285702+7.17486415854044i</v>
      </c>
      <c r="DN285" s="181" t="str">
        <f t="shared" ca="1" si="431"/>
        <v>-6.76197884138545-2.99737907396366i</v>
      </c>
      <c r="DO285" s="181" t="str">
        <f t="shared" ca="1" si="432"/>
        <v>4.10929126181829-6.14998898291075i</v>
      </c>
      <c r="DP285" s="181" t="str">
        <f t="shared" ca="1" si="433"/>
        <v>5.35691445021118+5.10020653870981i</v>
      </c>
      <c r="DQ285" s="181" t="str">
        <f t="shared" ca="1" si="434"/>
        <v>-5.94094768648996+4.40610709706078i</v>
      </c>
      <c r="DR285" s="181" t="str">
        <f t="shared" ca="1" si="435"/>
        <v>-3.32556317519363-6.60675932149612i</v>
      </c>
      <c r="DS285" s="181" t="str">
        <f t="shared" ca="1" si="436"/>
        <v>7.07803680973661-2.14709899268603i</v>
      </c>
      <c r="DT285" s="181" t="str">
        <f t="shared" ca="1" si="437"/>
        <v>0.905414091777956+7.34090351978485i</v>
      </c>
      <c r="DU285" s="181" t="str">
        <f t="shared" ca="1" si="438"/>
        <v>-7.38761941621905-0.362930469212802i</v>
      </c>
      <c r="DV285" s="181" t="str">
        <f t="shared" ca="1" si="439"/>
        <v>1.62058864590002-7.21680896277293i</v>
      </c>
      <c r="DW285" s="181" t="str">
        <f t="shared" ca="1" si="440"/>
        <v>6.83350162460712+2.83052905140923i</v>
      </c>
      <c r="DX285" s="181" t="str">
        <f t="shared" ca="1" si="441"/>
        <v>-3.95712533507864+6.24898377713197i</v>
      </c>
      <c r="DY285" s="181" t="str">
        <f t="shared" ca="1" si="442"/>
        <v>-5.48046638191577-4.96720519015178i</v>
      </c>
      <c r="DZ285" s="181" t="str">
        <f t="shared" ca="1" si="443"/>
        <v>5.83102710295668-4.55057821479473i</v>
      </c>
      <c r="EA285" s="181" t="str">
        <f t="shared" ca="1" si="444"/>
        <v>3.48669956804828+6.52315608325844i</v>
      </c>
      <c r="EB285" s="181" t="str">
        <f t="shared" ca="1" si="445"/>
        <v>-7.02321259034233+2.32015604544971i</v>
      </c>
      <c r="EC285" s="181" t="str">
        <f t="shared" ca="1" si="446"/>
        <v>-1.0852961888291-7.31647260275693i</v>
      </c>
      <c r="ED285" s="181" t="str">
        <f t="shared" ca="1" si="447"/>
        <v>7.39430116295412+0.181519905010596i</v>
      </c>
      <c r="EE285" s="181" t="str">
        <f t="shared" ca="1" si="448"/>
        <v>-1.44299119693348+7.25440663114167i</v>
      </c>
      <c r="EF285" s="181" t="str">
        <f t="shared" ca="1" si="449"/>
        <v>-6.90090816196846-2.66197402400112i</v>
      </c>
      <c r="EG285" s="181" t="str">
        <f t="shared" ca="1" si="450"/>
        <v>3.80257578399646-6.34421441719489i</v>
      </c>
      <c r="EH285" s="181" t="str">
        <f t="shared" ca="1" si="451"/>
        <v>5.60071708559465+4.83121178292858i</v>
      </c>
      <c r="EI285" s="181" t="str">
        <f t="shared" ca="1" si="452"/>
        <v>-5.71759412672832+4.6923082343748i</v>
      </c>
      <c r="EJ285" s="181" t="str">
        <f t="shared" ca="1" si="453"/>
        <v>-3.64573570345369-6.4356235397157i</v>
      </c>
      <c r="EK285" s="181" t="str">
        <f t="shared" ca="1" si="454"/>
        <v>6.96415785029608-2.49181552297501i</v>
      </c>
      <c r="EL285" s="181" t="str">
        <f t="shared" ca="1" si="455"/>
        <v>1.26452454403003+7.2876345162148i</v>
      </c>
      <c r="EM285" s="181" t="str">
        <f t="shared" ca="1" si="456"/>
        <v>-7.39652885915953+2.06603318179904E-12i</v>
      </c>
      <c r="EN285" s="181"/>
      <c r="EO285" s="181"/>
      <c r="EP285" s="181"/>
    </row>
    <row r="286" spans="1:146">
      <c r="A286" s="207">
        <f t="shared" si="323"/>
        <v>3.6328125000000028E-3</v>
      </c>
      <c r="B286" s="206">
        <v>186</v>
      </c>
      <c r="C286" s="205">
        <f t="shared" si="324"/>
        <v>37200</v>
      </c>
      <c r="N286" s="204">
        <f t="shared" ca="1" si="327"/>
        <v>22.378744617996453</v>
      </c>
      <c r="O286" s="181">
        <f t="shared" ca="1" si="328"/>
        <v>7.3787446179964515</v>
      </c>
      <c r="P286" s="181" t="str">
        <f t="shared" ca="1" si="329"/>
        <v>-1.08268669868355+7.29888084915114i</v>
      </c>
      <c r="Q286" s="181" t="str">
        <f t="shared" ca="1" si="330"/>
        <v>-7.06101835202776-2.14193649997817i</v>
      </c>
      <c r="R286" s="181" t="str">
        <f t="shared" ca="1" si="331"/>
        <v>3.15481984454569-6.67030613136101i</v>
      </c>
      <c r="S286" s="181" t="str">
        <f t="shared" ca="1" si="332"/>
        <v>6.13520192680511+4.09941086681226i</v>
      </c>
      <c r="T286" s="181" t="str">
        <f t="shared" ca="1" si="333"/>
        <v>-4.95526202374498+5.46728912841112i</v>
      </c>
      <c r="U286" s="181" t="str">
        <f t="shared" ca="1" si="334"/>
        <v>-4.68102603121554-5.70384672240534i</v>
      </c>
      <c r="V286" s="181" t="str">
        <f t="shared" ca="1" si="335"/>
        <v>6.328960364741-3.79343285681309i</v>
      </c>
      <c r="W286" s="181" t="str">
        <f t="shared" ca="1" si="336"/>
        <v>2.82372331695999+6.81707112819487i</v>
      </c>
      <c r="X286" s="181" t="str">
        <f t="shared" ca="1" si="337"/>
        <v>-7.15761288879762+1.79288869474091i</v>
      </c>
      <c r="Y286" s="181" t="str">
        <f t="shared" ca="1" si="338"/>
        <v>-0.723243446678277-7.34321394584473i</v>
      </c>
      <c r="Z286" s="181" t="str">
        <f t="shared" ca="1" si="339"/>
        <v>7.36985659695321+0.362057837861405i</v>
      </c>
      <c r="AA286" s="181" t="str">
        <f t="shared" ca="1" si="340"/>
        <v>-1.43952166359982+7.23696410918545i</v>
      </c>
      <c r="AB286" s="181" t="str">
        <f t="shared" ca="1" si="341"/>
        <v>-6.94741320357575-2.48582419257535i</v>
      </c>
      <c r="AC286" s="181" t="str">
        <f t="shared" ca="1" si="342"/>
        <v>3.47831613479561-6.50747178280721i</v>
      </c>
      <c r="AD286" s="181" t="str">
        <f t="shared" ca="1" si="343"/>
        <v>5.92666325004694+4.39551303696789i</v>
      </c>
      <c r="AE286" s="181" t="str">
        <f t="shared" ca="1" si="344"/>
        <v>-5.21756035602901+5.21756035602906i</v>
      </c>
      <c r="AF286" s="181" t="str">
        <f t="shared" ca="1" si="345"/>
        <v>-4.39551303696804-5.92666325004683i</v>
      </c>
      <c r="AG286" s="181" t="str">
        <f t="shared" ca="1" si="346"/>
        <v>6.50747178280715-3.47831613479572i</v>
      </c>
      <c r="AH286" s="181" t="str">
        <f t="shared" ca="1" si="347"/>
        <v>2.48582419257543+6.94741320357572i</v>
      </c>
      <c r="AI286" s="181" t="str">
        <f t="shared" ca="1" si="348"/>
        <v>-7.23696410918543+1.43952166359995i</v>
      </c>
      <c r="AJ286" s="181" t="str">
        <f t="shared" ca="1" si="349"/>
        <v>-0.362057837860748-7.36985659695324i</v>
      </c>
      <c r="AK286" s="181" t="str">
        <f t="shared" ca="1" si="350"/>
        <v>7.34321394584496+0.723243446675957i</v>
      </c>
      <c r="AL286" s="181" t="str">
        <f t="shared" ca="1" si="351"/>
        <v>-1.79288869474368+7.15761288879692i</v>
      </c>
      <c r="AM286" s="181" t="str">
        <f t="shared" ca="1" si="352"/>
        <v>-6.81707112819463-2.82372331696055i</v>
      </c>
      <c r="AN286" s="181" t="str">
        <f t="shared" ca="1" si="353"/>
        <v>3.79343285681111-6.32896036474218i</v>
      </c>
      <c r="AO286" s="181" t="str">
        <f t="shared" ca="1" si="354"/>
        <v>5.7038467224035+4.68102603121777i</v>
      </c>
      <c r="AP286" s="181" t="str">
        <f t="shared" ca="1" si="355"/>
        <v>-5.46728912841154+4.95526202374451i</v>
      </c>
      <c r="AQ286" s="181" t="str">
        <f t="shared" ca="1" si="356"/>
        <v>-4.09941086681422-6.1352019268038i</v>
      </c>
      <c r="AR286" s="181" t="str">
        <f t="shared" ca="1" si="357"/>
        <v>-4.09941086681422-6.1352019268038i</v>
      </c>
      <c r="AS286" s="181" t="str">
        <f t="shared" ca="1" si="358"/>
        <v>2.14193649997792+7.06101835202784i</v>
      </c>
      <c r="AT286" s="181" t="str">
        <f t="shared" ca="1" si="359"/>
        <v>-7.29888084915085+1.08268669868553i</v>
      </c>
      <c r="AU286" s="181" t="str">
        <f t="shared" ca="1" si="360"/>
        <v>2.86008500099706E-12-7.37874461799645i</v>
      </c>
      <c r="AV286" s="181" t="str">
        <f t="shared" ca="1" si="361"/>
        <v>7.29888084915109+1.08268669868393i</v>
      </c>
      <c r="AW286" s="181" t="str">
        <f t="shared" ca="1" si="362"/>
        <v>-2.14193649997617+7.06101835202837i</v>
      </c>
      <c r="AX286" s="181" t="str">
        <f t="shared" ca="1" si="363"/>
        <v>-6.67030613135977-3.15481984454831i</v>
      </c>
      <c r="AY286" s="181" t="str">
        <f t="shared" ca="1" si="364"/>
        <v>4.09941086681279-6.13520192680476i</v>
      </c>
      <c r="AZ286" s="181" t="str">
        <f t="shared" ca="1" si="365"/>
        <v>5.4672891284127+4.95526202374324i</v>
      </c>
      <c r="BA286" s="181" t="str">
        <f t="shared" ca="1" si="366"/>
        <v>-5.7038467224072+4.68102603121327i</v>
      </c>
      <c r="BB286" s="181" t="str">
        <f t="shared" ca="1" si="367"/>
        <v>-3.7934328568125-6.32896036474135i</v>
      </c>
      <c r="BC286" s="181" t="str">
        <f t="shared" ca="1" si="368"/>
        <v>6.81707112819398-2.82372331696215i</v>
      </c>
      <c r="BD286" s="181" t="str">
        <f t="shared" ca="1" si="369"/>
        <v>1.79288869473824+7.15761288879829i</v>
      </c>
      <c r="BE286" s="181" t="str">
        <f t="shared" ca="1" si="370"/>
        <v>-7.3432139458448+0.723243446677569i</v>
      </c>
      <c r="BF286" s="181" t="str">
        <f t="shared" ca="1" si="371"/>
        <v>0.36205783785913-7.36985659695332i</v>
      </c>
      <c r="BG286" s="181" t="str">
        <f t="shared" ca="1" si="372"/>
        <v>7.23696410918491+1.43952166360258i</v>
      </c>
      <c r="BH286" s="181" t="str">
        <f t="shared" ca="1" si="373"/>
        <v>-2.48582419257588+6.94741320357556i</v>
      </c>
      <c r="BI286" s="181" t="str">
        <f t="shared" ca="1" si="374"/>
        <v>-6.50747178280792-3.4783161347943i</v>
      </c>
      <c r="BJ286" s="181" t="str">
        <f t="shared" ca="1" si="375"/>
        <v>4.39551303697019-5.92666325004523i</v>
      </c>
      <c r="BK286" s="181" t="str">
        <f t="shared" ca="1" si="376"/>
        <v>5.21756035602867+5.2175603560294i</v>
      </c>
      <c r="BL286" s="181" t="str">
        <f t="shared" ca="1" si="377"/>
        <v>-5.92666325004597+4.39551303696919i</v>
      </c>
      <c r="BM286" s="181" t="str">
        <f t="shared" ca="1" si="378"/>
        <v>-3.47831613479321-6.5074717828085i</v>
      </c>
      <c r="BN286" s="181" t="str">
        <f t="shared" ca="1" si="379"/>
        <v>6.94741320357592-2.4858241925749i</v>
      </c>
      <c r="BO286" s="181" t="str">
        <f t="shared" ca="1" si="380"/>
        <v>1.43952166360157+7.2369641091851i</v>
      </c>
      <c r="BP286" s="181" t="str">
        <f t="shared" ca="1" si="381"/>
        <v>-7.36985659695338+0.362057837857891i</v>
      </c>
      <c r="BQ286" s="181" t="str">
        <f t="shared" ca="1" si="382"/>
        <v>0.723243446678803-7.34321394584468i</v>
      </c>
      <c r="BR286" s="181" t="str">
        <f t="shared" ca="1" si="383"/>
        <v>7.15761288879804+1.79288869473924i</v>
      </c>
      <c r="BS286" s="181" t="str">
        <f t="shared" ca="1" si="384"/>
        <v>-2.82372331696329+6.8170711281935i</v>
      </c>
      <c r="BT286" s="181" t="str">
        <f t="shared" ca="1" si="385"/>
        <v>-6.32896036474082-3.79343285681339i</v>
      </c>
      <c r="BU286" s="181" t="str">
        <f t="shared" ca="1" si="386"/>
        <v>4.68102603121439-5.70384672240628i</v>
      </c>
      <c r="BV286" s="181" t="str">
        <f t="shared" ca="1" si="387"/>
        <v>4.95526202374248+5.46728912841339i</v>
      </c>
      <c r="BW286" s="181" t="str">
        <f t="shared" ca="1" si="388"/>
        <v>-6.13520192680533+4.09941086681194i</v>
      </c>
      <c r="BX286" s="181" t="str">
        <f t="shared" ca="1" si="389"/>
        <v>-3.15481984454738-6.67030613136021i</v>
      </c>
      <c r="BY286" s="181" t="str">
        <f t="shared" ca="1" si="390"/>
        <v>7.06101835202867-2.14193649997518i</v>
      </c>
      <c r="BZ286" s="181" t="str">
        <f t="shared" ca="1" si="391"/>
        <v>1.08268669868291+7.29888084915124i</v>
      </c>
      <c r="CA286" s="181" t="str">
        <f t="shared" ca="1" si="392"/>
        <v>-7.37874461799645+1.82962527578456E-12i</v>
      </c>
      <c r="CB286" s="181" t="str">
        <f t="shared" ca="1" si="393"/>
        <v>1.08268669868676-7.29888084915067i</v>
      </c>
      <c r="CC286" s="181" t="str">
        <f t="shared" ca="1" si="394"/>
        <v>7.06101835202754+2.14193649997891i</v>
      </c>
      <c r="CD286" s="181" t="str">
        <f t="shared" ca="1" si="395"/>
        <v>-3.15481984454408+6.67030613136177i</v>
      </c>
      <c r="CE286" s="181" t="str">
        <f t="shared" ca="1" si="396"/>
        <v>-6.13520192680317-4.09941086681517i</v>
      </c>
      <c r="CF286" s="181" t="str">
        <f t="shared" ca="1" si="397"/>
        <v>4.95526202374535-5.46728912841078i</v>
      </c>
      <c r="CG286" s="181" t="str">
        <f t="shared" ca="1" si="398"/>
        <v>4.68102603121689+5.70384672240422i</v>
      </c>
      <c r="CH286" s="181" t="str">
        <f t="shared" ca="1" si="399"/>
        <v>-6.32896036474282+3.79343285681005i</v>
      </c>
      <c r="CI286" s="181" t="str">
        <f t="shared" ca="1" si="400"/>
        <v>-2.82372331695951-6.81707112819507i</v>
      </c>
      <c r="CJ286" s="181" t="str">
        <f t="shared" ca="1" si="401"/>
        <v>7.1576128887972-1.79288869474258i</v>
      </c>
      <c r="CK286" s="181" t="str">
        <f t="shared" ca="1" si="402"/>
        <v>0.723243446674723+7.34321394584508i</v>
      </c>
      <c r="CL286" s="181" t="str">
        <f t="shared" ca="1" si="403"/>
        <v>-7.36985659695318-0.362057837861986i</v>
      </c>
      <c r="CM286" s="181" t="str">
        <f t="shared" ca="1" si="404"/>
        <v>1.43952166359819-7.23696410918578i</v>
      </c>
      <c r="CN286" s="181" t="str">
        <f t="shared" ca="1" si="405"/>
        <v>6.94741320357453+2.48582419257876i</v>
      </c>
      <c r="CO286" s="181" t="str">
        <f t="shared" ca="1" si="406"/>
        <v>-3.47831613479682+6.50747178280657i</v>
      </c>
      <c r="CP286" s="181" t="str">
        <f t="shared" ca="1" si="407"/>
        <v>-5.9266632500479-4.39551303696659i</v>
      </c>
      <c r="CQ286" s="181" t="str">
        <f t="shared" ca="1" si="408"/>
        <v>5.21756035603157-5.2175603560265i</v>
      </c>
      <c r="CR286" s="181" t="str">
        <f t="shared" ca="1" si="409"/>
        <v>4.39551303696689+5.92666325004767i</v>
      </c>
      <c r="CS286" s="181" t="str">
        <f t="shared" ca="1" si="410"/>
        <v>-6.50747178280639+3.47831613479715i</v>
      </c>
      <c r="CT286" s="181" t="str">
        <f t="shared" ca="1" si="411"/>
        <v>-2.48582419257201-6.94741320357695i</v>
      </c>
      <c r="CU286" s="181" t="str">
        <f t="shared" ca="1" si="412"/>
        <v>7.2369641091857-1.43952166359856i</v>
      </c>
      <c r="CV286" s="181" t="str">
        <f t="shared" ca="1" si="413"/>
        <v>0.362057837862366+7.36985659695316i</v>
      </c>
      <c r="CW286" s="181" t="str">
        <f t="shared" ca="1" si="414"/>
        <v>-7.34321394584442-0.723243446681441i</v>
      </c>
      <c r="CX286" s="181" t="str">
        <f t="shared" ca="1" si="415"/>
        <v>1.79288869474221-7.15761288879729i</v>
      </c>
      <c r="CY286" s="181" t="str">
        <f t="shared" ca="1" si="416"/>
        <v>6.81707112819522+2.82372331695915i</v>
      </c>
      <c r="CZ286" s="181" t="str">
        <f t="shared" ca="1" si="417"/>
        <v>-3.79343285681584+6.32896036473935i</v>
      </c>
      <c r="DA286" s="181" t="str">
        <f t="shared" ca="1" si="418"/>
        <v>-5.70384672240473-4.68102603121628i</v>
      </c>
      <c r="DB286" s="181" t="str">
        <f t="shared" ca="1" si="419"/>
        <v>5.46728912841052-4.95526202374563i</v>
      </c>
      <c r="DC286" s="181" t="str">
        <f t="shared" ca="1" si="420"/>
        <v>4.09941086680955+6.13520192680692i</v>
      </c>
      <c r="DD286" s="181" t="str">
        <f t="shared" ca="1" si="421"/>
        <v>-6.67030613136143+3.1548198445448i</v>
      </c>
      <c r="DE286" s="181" t="str">
        <f t="shared" ca="1" si="422"/>
        <v>-2.14193649997967-7.06101835202731i</v>
      </c>
      <c r="DF286" s="181" t="str">
        <f t="shared" ca="1" si="423"/>
        <v>7.29888084915166-1.08268669868008i</v>
      </c>
      <c r="DG286" s="181" t="str">
        <f t="shared" ca="1" si="424"/>
        <v>-1.0304597252125E-12+7.37874461799645i</v>
      </c>
      <c r="DH286" s="181" t="str">
        <f t="shared" ca="1" si="425"/>
        <v>-7.29888084915136-1.08268669868212i</v>
      </c>
      <c r="DI286" s="181" t="str">
        <f t="shared" ca="1" si="426"/>
        <v>2.14193649998164-7.06101835202671i</v>
      </c>
      <c r="DJ286" s="181" t="str">
        <f t="shared" ca="1" si="427"/>
        <v>6.67030613136056+3.15481984454666i</v>
      </c>
      <c r="DK286" s="181" t="str">
        <f t="shared" ca="1" si="428"/>
        <v>-4.09941086681127+6.13520192680577i</v>
      </c>
      <c r="DL286" s="181" t="str">
        <f t="shared" ca="1" si="429"/>
        <v>-5.46728912841393-4.95526202374188i</v>
      </c>
      <c r="DM286" s="181" t="str">
        <f t="shared" ca="1" si="430"/>
        <v>5.70384672240604-4.68102603121469i</v>
      </c>
      <c r="DN286" s="181" t="str">
        <f t="shared" ca="1" si="431"/>
        <v>3.79343285681407+6.32896036474041i</v>
      </c>
      <c r="DO286" s="181" t="str">
        <f t="shared" ca="1" si="432"/>
        <v>-6.81707112819328+2.82372331696384i</v>
      </c>
      <c r="DP286" s="181" t="str">
        <f t="shared" ca="1" si="433"/>
        <v>-1.79288869473981-7.1576128887979i</v>
      </c>
      <c r="DQ286" s="181" t="str">
        <f t="shared" ca="1" si="434"/>
        <v>7.34321394584462-0.72324344667939i</v>
      </c>
      <c r="DR286" s="181" t="str">
        <f t="shared" ca="1" si="435"/>
        <v>-0.362057837857302+7.36985659695341i</v>
      </c>
      <c r="DS286" s="181" t="str">
        <f t="shared" ca="1" si="436"/>
        <v>-7.23696410918522-1.43952166360099i</v>
      </c>
      <c r="DT286" s="181" t="str">
        <f t="shared" ca="1" si="437"/>
        <v>2.48582419257435-6.94741320357611i</v>
      </c>
      <c r="DU286" s="181" t="str">
        <f t="shared" ca="1" si="438"/>
        <v>6.50747178280522+3.47831613479934i</v>
      </c>
      <c r="DV286" s="181" t="str">
        <f t="shared" ca="1" si="439"/>
        <v>-4.39551303696888+5.9266632500462i</v>
      </c>
      <c r="DW286" s="181" t="str">
        <f t="shared" ca="1" si="440"/>
        <v>-5.21756035602981-5.21756035602825i</v>
      </c>
      <c r="DX286" s="181" t="str">
        <f t="shared" ca="1" si="441"/>
        <v>5.92666325004938-4.3955130369646i</v>
      </c>
      <c r="DY286" s="181" t="str">
        <f t="shared" ca="1" si="442"/>
        <v>3.478316134795+6.50747178280754i</v>
      </c>
      <c r="DZ286" s="181" t="str">
        <f t="shared" ca="1" si="443"/>
        <v>-6.94741320357537+2.48582419257643i</v>
      </c>
      <c r="EA286" s="181" t="str">
        <f t="shared" ca="1" si="444"/>
        <v>-1.43952166359616-7.23696410918618i</v>
      </c>
      <c r="EB286" s="181" t="str">
        <f t="shared" ca="1" si="445"/>
        <v>7.3698565969533-0.362057837859509i</v>
      </c>
      <c r="EC286" s="181" t="str">
        <f t="shared" ca="1" si="446"/>
        <v>-0.723243446676774+7.34321394584488i</v>
      </c>
      <c r="ED286" s="181" t="str">
        <f t="shared" ca="1" si="447"/>
        <v>-7.1576128887966-1.79288869474499i</v>
      </c>
      <c r="EE286" s="181" t="str">
        <f t="shared" ca="1" si="448"/>
        <v>2.82372331696141-6.81707112819428i</v>
      </c>
      <c r="EF286" s="181" t="str">
        <f t="shared" ca="1" si="449"/>
        <v>6.32896036474154+3.79343285681218i</v>
      </c>
      <c r="EG286" s="181" t="str">
        <f t="shared" ca="1" si="450"/>
        <v>-4.68102603121849+5.70384672240292i</v>
      </c>
      <c r="EH286" s="181" t="str">
        <f t="shared" ca="1" si="451"/>
        <v>-4.95526202374352-5.46728912841244i</v>
      </c>
      <c r="EI286" s="181" t="str">
        <f t="shared" ca="1" si="452"/>
        <v>6.13520192680431-4.09941086681346i</v>
      </c>
      <c r="EJ286" s="181" t="str">
        <f t="shared" ca="1" si="453"/>
        <v>3.15481984454866+6.67030613135961i</v>
      </c>
      <c r="EK286" s="181" t="str">
        <f t="shared" ca="1" si="454"/>
        <v>-7.06101835202814+2.14193649997693i</v>
      </c>
      <c r="EL286" s="181" t="str">
        <f t="shared" ca="1" si="455"/>
        <v>-1.08268669868431-7.29888084915103i</v>
      </c>
      <c r="EM286" s="181" t="str">
        <f t="shared" ca="1" si="456"/>
        <v>7.37874461799645+3.89054472620957E-12i</v>
      </c>
      <c r="EN286" s="181"/>
      <c r="EO286" s="181"/>
      <c r="EP286" s="181"/>
    </row>
    <row r="287" spans="1:146">
      <c r="A287" s="207">
        <f t="shared" si="323"/>
        <v>3.6523437500000028E-3</v>
      </c>
      <c r="B287" s="206">
        <v>187</v>
      </c>
      <c r="C287" s="205">
        <f t="shared" si="324"/>
        <v>37400</v>
      </c>
      <c r="N287" s="204">
        <f t="shared" ca="1" si="327"/>
        <v>22.35385468804521</v>
      </c>
      <c r="O287" s="181">
        <f t="shared" ca="1" si="328"/>
        <v>7.3538546880452103</v>
      </c>
      <c r="P287" s="181" t="str">
        <f t="shared" ca="1" si="329"/>
        <v>-0.900190317680527+7.29855027829765i</v>
      </c>
      <c r="Q287" s="181" t="str">
        <f t="shared" ca="1" si="330"/>
        <v>-7.13346887885507-1.78684093508367i</v>
      </c>
      <c r="R287" s="181" t="str">
        <f t="shared" ca="1" si="331"/>
        <v>2.64661580162713-6.86109346762322i</v>
      </c>
      <c r="S287" s="181" t="str">
        <f t="shared" ca="1" si="332"/>
        <v>6.48552082431507+3.46658310303677i</v>
      </c>
      <c r="T287" s="181" t="str">
        <f t="shared" ca="1" si="333"/>
        <v>-4.23440976787291+6.01239991106937i</v>
      </c>
      <c r="U287" s="181" t="str">
        <f t="shared" ca="1" si="334"/>
        <v>-5.44884690680378-4.93854696840066i</v>
      </c>
      <c r="V287" s="181" t="str">
        <f t="shared" ca="1" si="335"/>
        <v>5.56840382571087-4.80333817325962i</v>
      </c>
      <c r="W287" s="181" t="str">
        <f t="shared" ca="1" si="336"/>
        <v>4.08558276262954+6.11450670639823i</v>
      </c>
      <c r="X287" s="181" t="str">
        <f t="shared" ca="1" si="337"/>
        <v>-6.56864171482271+3.30637638437845i</v>
      </c>
      <c r="Y287" s="181" t="str">
        <f t="shared" ca="1" si="338"/>
        <v>-2.47743902772334-6.92397823774727i</v>
      </c>
      <c r="Z287" s="181" t="str">
        <f t="shared" ca="1" si="339"/>
        <v>7.17517168311956-1.61123868208396i</v>
      </c>
      <c r="AA287" s="181" t="str">
        <f t="shared" ca="1" si="340"/>
        <v>0.72080380692158+7.3184438677093i</v>
      </c>
      <c r="AB287" s="181" t="str">
        <f t="shared" ca="1" si="341"/>
        <v>-7.35163984450234-0.180472628423617i</v>
      </c>
      <c r="AC287" s="181" t="str">
        <f t="shared" ca="1" si="342"/>
        <v>1.07903458745293-7.27426031510866i</v>
      </c>
      <c r="AD287" s="181" t="str">
        <f t="shared" ca="1" si="343"/>
        <v>7.0874691396756+1.96136686191811i</v>
      </c>
      <c r="AE287" s="181" t="str">
        <f t="shared" ca="1" si="344"/>
        <v>-2.81419835313532+6.79407583134712i</v>
      </c>
      <c r="AF287" s="181" t="str">
        <f t="shared" ca="1" si="345"/>
        <v>-6.39849329857211-3.62470168165771i</v>
      </c>
      <c r="AG287" s="181" t="str">
        <f t="shared" ca="1" si="346"/>
        <v>4.38068612300694-5.90667147085217i</v>
      </c>
      <c r="AH287" s="181" t="str">
        <f t="shared" ca="1" si="347"/>
        <v>5.32600780626558+5.07078096751207i</v>
      </c>
      <c r="AI287" s="181" t="str">
        <f t="shared" ca="1" si="348"/>
        <v>-5.68460654636938+4.66523602681139i</v>
      </c>
      <c r="AJ287" s="181" t="str">
        <f t="shared" ca="1" si="349"/>
        <v>-3.93429475509968-6.21293035152332i</v>
      </c>
      <c r="AK287" s="181" t="str">
        <f t="shared" ca="1" si="350"/>
        <v>6.64780590117994-3.14417802821686i</v>
      </c>
      <c r="AL287" s="181" t="str">
        <f t="shared" ca="1" si="351"/>
        <v>2.30676993718458+6.9826922622858i</v>
      </c>
      <c r="AM287" s="181" t="str">
        <f t="shared" ca="1" si="352"/>
        <v>-7.21255243225922+1.43466587914962i</v>
      </c>
      <c r="AN287" s="181" t="str">
        <f t="shared" ca="1" si="353"/>
        <v>-0.540983110901712-7.33392910018931i</v>
      </c>
      <c r="AO287" s="181" t="str">
        <f t="shared" ca="1" si="354"/>
        <v>7.34499664801273+0.360836546882717i</v>
      </c>
      <c r="AP287" s="181" t="str">
        <f t="shared" ca="1" si="355"/>
        <v>-1.25722888713445+7.24558860950849i</v>
      </c>
      <c r="AQ287" s="181" t="str">
        <f t="shared" ca="1" si="356"/>
        <v>-7.03720017410286-2.13471133469875i</v>
      </c>
      <c r="AR287" s="181" t="str">
        <f t="shared" ca="1" si="357"/>
        <v>-7.03720017410286-2.13471133469875i</v>
      </c>
      <c r="AS287" s="181" t="str">
        <f t="shared" ca="1" si="358"/>
        <v>6.30761155972039+3.78063687552325i</v>
      </c>
      <c r="AT287" s="181" t="str">
        <f t="shared" ca="1" si="359"/>
        <v>-4.52432371662489+5.79738507260559i</v>
      </c>
      <c r="AU287" s="181" t="str">
        <f t="shared" ca="1" si="360"/>
        <v>-5.19996051777817-5.19996051777633i</v>
      </c>
      <c r="AV287" s="181" t="str">
        <f t="shared" ca="1" si="361"/>
        <v>5.7973850726041-4.52432371662679i</v>
      </c>
      <c r="AW287" s="181" t="str">
        <f t="shared" ca="1" si="362"/>
        <v>3.78063687552532+6.30761155971915i</v>
      </c>
      <c r="AX287" s="181" t="str">
        <f t="shared" ca="1" si="363"/>
        <v>-6.72296569783811+2.98008573678284i</v>
      </c>
      <c r="AY287" s="181" t="str">
        <f t="shared" ca="1" si="364"/>
        <v>-2.13471133469406-7.03720017410427i</v>
      </c>
      <c r="AZ287" s="181" t="str">
        <f t="shared" ca="1" si="365"/>
        <v>7.2455886095081-1.25722888713672i</v>
      </c>
      <c r="BA287" s="181" t="str">
        <f t="shared" ca="1" si="366"/>
        <v>0.360836546885229+7.34499664801261i</v>
      </c>
      <c r="BB287" s="181" t="str">
        <f t="shared" ca="1" si="367"/>
        <v>-7.33392910018949-0.540983110899204i</v>
      </c>
      <c r="BC287" s="181" t="str">
        <f t="shared" ca="1" si="368"/>
        <v>1.43466587914726-7.21255243225969i</v>
      </c>
      <c r="BD287" s="181" t="str">
        <f t="shared" ca="1" si="369"/>
        <v>6.98269226228426+2.30676993718923i</v>
      </c>
      <c r="BE287" s="181" t="str">
        <f t="shared" ca="1" si="370"/>
        <v>-3.14417802822139+6.6478059011778i</v>
      </c>
      <c r="BF287" s="181" t="str">
        <f t="shared" ca="1" si="371"/>
        <v>-6.21293035152299-3.9342947551002i</v>
      </c>
      <c r="BG287" s="181" t="str">
        <f t="shared" ca="1" si="372"/>
        <v>4.66523602681058-5.68460654637005i</v>
      </c>
      <c r="BH287" s="181" t="str">
        <f t="shared" ca="1" si="373"/>
        <v>5.07078096751336+5.32600780626435i</v>
      </c>
      <c r="BI287" s="181" t="str">
        <f t="shared" ca="1" si="374"/>
        <v>-5.9066714708503+4.38068612300946i</v>
      </c>
      <c r="BJ287" s="181" t="str">
        <f t="shared" ca="1" si="375"/>
        <v>-3.62470168165536-6.39849329857345i</v>
      </c>
      <c r="BK287" s="181" t="str">
        <f t="shared" ca="1" si="376"/>
        <v>6.79407583134787-2.81419835313349i</v>
      </c>
      <c r="BL287" s="181" t="str">
        <f t="shared" ca="1" si="377"/>
        <v>1.96136686191752+7.08746913967576i</v>
      </c>
      <c r="BM287" s="181" t="str">
        <f t="shared" ca="1" si="378"/>
        <v>-7.27426031510862+1.07903458745325i</v>
      </c>
      <c r="BN287" s="181" t="str">
        <f t="shared" ca="1" si="379"/>
        <v>-0.180472628425348-7.35163984450229i</v>
      </c>
      <c r="BO287" s="181" t="str">
        <f t="shared" ca="1" si="380"/>
        <v>7.31844386770961+0.720803806918452i</v>
      </c>
      <c r="BP287" s="181" t="str">
        <f t="shared" ca="1" si="381"/>
        <v>-1.61123868208732+7.17517168311881i</v>
      </c>
      <c r="BQ287" s="181" t="str">
        <f t="shared" ca="1" si="382"/>
        <v>-6.92397823774658-2.47743902772526i</v>
      </c>
      <c r="BR287" s="181" t="str">
        <f t="shared" ca="1" si="383"/>
        <v>3.30637638437947-6.56864171482219i</v>
      </c>
      <c r="BS287" s="181" t="str">
        <f t="shared" ca="1" si="384"/>
        <v>6.11450670639829+4.08558276262944i</v>
      </c>
      <c r="BT287" s="181" t="str">
        <f t="shared" ca="1" si="385"/>
        <v>-4.80333817325831+5.568403825712i</v>
      </c>
      <c r="BU287" s="181" t="str">
        <f t="shared" ca="1" si="386"/>
        <v>-4.9385469684026-5.44884690680202i</v>
      </c>
      <c r="BV287" s="181" t="str">
        <f t="shared" ca="1" si="387"/>
        <v>6.01239991107125-4.23440976787025i</v>
      </c>
      <c r="BW287" s="181" t="str">
        <f t="shared" ca="1" si="388"/>
        <v>3.46658310303498+6.48552082431603i</v>
      </c>
      <c r="BX287" s="181" t="str">
        <f t="shared" ca="1" si="389"/>
        <v>-6.86109346762364+2.64661580162607i</v>
      </c>
      <c r="BY287" s="181" t="str">
        <f t="shared" ca="1" si="390"/>
        <v>-1.7868409350836-7.13346887885509i</v>
      </c>
      <c r="BZ287" s="181" t="str">
        <f t="shared" ca="1" si="391"/>
        <v>7.2985502782975-0.900190317681792i</v>
      </c>
      <c r="CA287" s="181" t="str">
        <f t="shared" ca="1" si="392"/>
        <v>2.61985057715262E-12+7.35385468804521i</v>
      </c>
      <c r="CB287" s="181" t="str">
        <f t="shared" ca="1" si="393"/>
        <v>-7.29855027829722-0.900190317684057i</v>
      </c>
      <c r="CC287" s="181" t="str">
        <f t="shared" ca="1" si="394"/>
        <v>1.78684093508622-7.13346887885444i</v>
      </c>
      <c r="CD287" s="181" t="str">
        <f t="shared" ca="1" si="395"/>
        <v>6.86109346762281+2.6466158016282i</v>
      </c>
      <c r="CE287" s="181" t="str">
        <f t="shared" ca="1" si="396"/>
        <v>-3.46658310303737+6.48552082431475i</v>
      </c>
      <c r="CF287" s="181" t="str">
        <f t="shared" ca="1" si="397"/>
        <v>-6.01239991106993-4.23440976787211i</v>
      </c>
      <c r="CG287" s="181" t="str">
        <f t="shared" ca="1" si="398"/>
        <v>4.93854696839872-5.44884690680554i</v>
      </c>
      <c r="CH287" s="181" t="str">
        <f t="shared" ca="1" si="399"/>
        <v>4.80333817326196+5.56840382570885i</v>
      </c>
      <c r="CI287" s="181" t="str">
        <f t="shared" ca="1" si="400"/>
        <v>-6.11450670639979+4.0855827626272i</v>
      </c>
      <c r="CJ287" s="181" t="str">
        <f t="shared" ca="1" si="401"/>
        <v>-3.30637638437743-6.56864171482322i</v>
      </c>
      <c r="CK287" s="181" t="str">
        <f t="shared" ca="1" si="402"/>
        <v>6.9239782377475-2.47743902772271i</v>
      </c>
      <c r="CL287" s="181" t="str">
        <f t="shared" ca="1" si="403"/>
        <v>1.61123868208489+7.17517168311936i</v>
      </c>
      <c r="CM287" s="181" t="str">
        <f t="shared" ca="1" si="404"/>
        <v>-7.31844386770911+0.720803806923459i</v>
      </c>
      <c r="CN287" s="181" t="str">
        <f t="shared" ca="1" si="405"/>
        <v>0.180472628420528-7.35163984450241i</v>
      </c>
      <c r="CO287" s="181" t="str">
        <f t="shared" ca="1" si="406"/>
        <v>7.27426031510825+1.07903458745571i</v>
      </c>
      <c r="CP287" s="181" t="str">
        <f t="shared" ca="1" si="407"/>
        <v>-1.96136686191992+7.0874691396751i</v>
      </c>
      <c r="CQ287" s="181" t="str">
        <f t="shared" ca="1" si="408"/>
        <v>-6.79407583134684-2.81419835313598i</v>
      </c>
      <c r="CR287" s="181" t="str">
        <f t="shared" ca="1" si="409"/>
        <v>3.62470168165753-6.39849329857222i</v>
      </c>
      <c r="CS287" s="181" t="str">
        <f t="shared" ca="1" si="410"/>
        <v>5.9066714708533+4.38068612300542i</v>
      </c>
      <c r="CT287" s="181" t="str">
        <f t="shared" ca="1" si="411"/>
        <v>-5.07078096750987+5.32600780626767i</v>
      </c>
      <c r="CU287" s="181" t="str">
        <f t="shared" ca="1" si="412"/>
        <v>-4.66523602680865-5.68460654637163i</v>
      </c>
      <c r="CV287" s="181" t="str">
        <f t="shared" ca="1" si="413"/>
        <v>6.21293035152433-3.93429475509809i</v>
      </c>
      <c r="CW287" s="181" t="str">
        <f t="shared" ca="1" si="414"/>
        <v>3.14417802821895+6.64780590117896i</v>
      </c>
      <c r="CX287" s="181" t="str">
        <f t="shared" ca="1" si="415"/>
        <v>-6.98269226228504+2.30676993718687i</v>
      </c>
      <c r="CY287" s="181" t="str">
        <f t="shared" ca="1" si="416"/>
        <v>-1.43466587915219-7.21255243225871i</v>
      </c>
      <c r="CZ287" s="181" t="str">
        <f t="shared" ca="1" si="417"/>
        <v>7.33392910018914-0.540983110904012i</v>
      </c>
      <c r="DA287" s="181" t="str">
        <f t="shared" ca="1" si="418"/>
        <v>-0.36083654688772+7.34499664801249i</v>
      </c>
      <c r="DB287" s="181" t="str">
        <f t="shared" ca="1" si="419"/>
        <v>-7.24558860950767-1.25722888713919i</v>
      </c>
      <c r="DC287" s="181" t="str">
        <f t="shared" ca="1" si="420"/>
        <v>2.13471133469664-7.03720017410349i</v>
      </c>
      <c r="DD287" s="181" t="str">
        <f t="shared" ca="1" si="421"/>
        <v>6.72296569783711+2.98008573678512i</v>
      </c>
      <c r="DE287" s="181" t="str">
        <f t="shared" ca="1" si="422"/>
        <v>-3.780636875521+6.30761155972174i</v>
      </c>
      <c r="DF287" s="181" t="str">
        <f t="shared" ca="1" si="423"/>
        <v>-5.79738507260707-4.52432371662299i</v>
      </c>
      <c r="DG287" s="181" t="str">
        <f t="shared" ca="1" si="424"/>
        <v>5.19996051777994-5.19996051777456i</v>
      </c>
      <c r="DH287" s="181" t="str">
        <f t="shared" ca="1" si="425"/>
        <v>4.52432371662292+5.79738507260712i</v>
      </c>
      <c r="DI287" s="181" t="str">
        <f t="shared" ca="1" si="426"/>
        <v>-6.30761155972178+3.78063687552093i</v>
      </c>
      <c r="DJ287" s="181" t="str">
        <f t="shared" ca="1" si="427"/>
        <v>-2.98008573678505-6.72296569783714i</v>
      </c>
      <c r="DK287" s="181" t="str">
        <f t="shared" ca="1" si="428"/>
        <v>7.03720017410352-2.13471133469656i</v>
      </c>
      <c r="DL287" s="181" t="str">
        <f t="shared" ca="1" si="429"/>
        <v>1.25722888713911+7.24558860950769i</v>
      </c>
      <c r="DM287" s="181" t="str">
        <f t="shared" ca="1" si="430"/>
        <v>-7.34499664801286+0.360836546880122i</v>
      </c>
      <c r="DN287" s="181" t="str">
        <f t="shared" ca="1" si="431"/>
        <v>0.540983110904095-7.33392910018913i</v>
      </c>
      <c r="DO287" s="181" t="str">
        <f t="shared" ca="1" si="432"/>
        <v>7.21255243225869+1.43466587915227i</v>
      </c>
      <c r="DP287" s="181" t="str">
        <f t="shared" ca="1" si="433"/>
        <v>-2.30676993718695+6.98269226228502i</v>
      </c>
      <c r="DQ287" s="181" t="str">
        <f t="shared" ca="1" si="434"/>
        <v>-6.64780590117892-3.14417802821903i</v>
      </c>
      <c r="DR287" s="181" t="str">
        <f t="shared" ca="1" si="435"/>
        <v>3.93429475509816-6.21293035152428i</v>
      </c>
      <c r="DS287" s="181" t="str">
        <f t="shared" ca="1" si="436"/>
        <v>5.68460654637158+4.66523602680871i</v>
      </c>
      <c r="DT287" s="181" t="str">
        <f t="shared" ca="1" si="437"/>
        <v>-5.32600780626773+5.07078096750981i</v>
      </c>
      <c r="DU287" s="181" t="str">
        <f t="shared" ca="1" si="438"/>
        <v>-4.38068612300569-5.9066714708531i</v>
      </c>
      <c r="DV287" s="181" t="str">
        <f t="shared" ca="1" si="439"/>
        <v>6.39849329857226-3.62470168165745i</v>
      </c>
      <c r="DW287" s="181" t="str">
        <f t="shared" ca="1" si="440"/>
        <v>2.81419835313552+6.79407583134703i</v>
      </c>
      <c r="DX287" s="181" t="str">
        <f t="shared" ca="1" si="441"/>
        <v>-7.08746913967501+1.96136686192024i</v>
      </c>
      <c r="DY287" s="181" t="str">
        <f t="shared" ca="1" si="442"/>
        <v>-1.07903458745563-7.27426031510826i</v>
      </c>
      <c r="DZ287" s="181" t="str">
        <f t="shared" ca="1" si="443"/>
        <v>7.35163984450243-0.180472628420028i</v>
      </c>
      <c r="EA287" s="181" t="str">
        <f t="shared" ca="1" si="444"/>
        <v>-0.720803806923125+7.31844386770915i</v>
      </c>
      <c r="EB287" s="181" t="str">
        <f t="shared" ca="1" si="445"/>
        <v>-7.17517168311934-1.61123868208497i</v>
      </c>
      <c r="EC287" s="181" t="str">
        <f t="shared" ca="1" si="446"/>
        <v>2.47743902772318-6.92397823774733i</v>
      </c>
      <c r="ED287" s="181" t="str">
        <f t="shared" ca="1" si="447"/>
        <v>6.56864171482337+3.30637638437713i</v>
      </c>
      <c r="EE287" s="181" t="str">
        <f t="shared" ca="1" si="448"/>
        <v>-4.08558276262727+6.11450670639975i</v>
      </c>
      <c r="EF287" s="181" t="str">
        <f t="shared" ca="1" si="449"/>
        <v>-5.56840382571344-4.80333817325664i</v>
      </c>
      <c r="EG287" s="181" t="str">
        <f t="shared" ca="1" si="450"/>
        <v>5.44884690680531-4.93854696839897i</v>
      </c>
      <c r="EH287" s="181" t="str">
        <f t="shared" ca="1" si="451"/>
        <v>4.23440976787205+6.01239991106998i</v>
      </c>
      <c r="EI287" s="181" t="str">
        <f t="shared" ca="1" si="452"/>
        <v>-6.48552082431499+3.46658310303693i</v>
      </c>
      <c r="EJ287" s="181" t="str">
        <f t="shared" ca="1" si="453"/>
        <v>-2.64661580162852-6.86109346762269i</v>
      </c>
      <c r="EK287" s="181" t="str">
        <f t="shared" ca="1" si="454"/>
        <v>7.13346887885445-1.78684093508614i</v>
      </c>
      <c r="EL287" s="181" t="str">
        <f t="shared" ca="1" si="455"/>
        <v>0.900190317683976+7.29855027829723i</v>
      </c>
      <c r="EM287" s="181" t="str">
        <f t="shared" ca="1" si="456"/>
        <v>-7.35385468804521-2.28462720662803E-12i</v>
      </c>
      <c r="EN287" s="181"/>
      <c r="EO287" s="181"/>
      <c r="EP287" s="181"/>
    </row>
    <row r="288" spans="1:146">
      <c r="A288" s="207">
        <f t="shared" si="323"/>
        <v>3.6718750000000028E-3</v>
      </c>
      <c r="B288" s="206">
        <v>188</v>
      </c>
      <c r="C288" s="205">
        <f t="shared" si="324"/>
        <v>37600</v>
      </c>
      <c r="N288" s="204">
        <f t="shared" ca="1" si="327"/>
        <v>22.316579211319628</v>
      </c>
      <c r="O288" s="181">
        <f t="shared" ca="1" si="328"/>
        <v>7.3165792113196275</v>
      </c>
      <c r="P288" s="181" t="str">
        <f t="shared" ca="1" si="329"/>
        <v>-0.717150171288254+7.2813478825926i</v>
      </c>
      <c r="Q288" s="181" t="str">
        <f t="shared" ca="1" si="330"/>
        <v>-7.17599319336657-1.42739379439284i</v>
      </c>
      <c r="R288" s="181" t="str">
        <f t="shared" ca="1" si="331"/>
        <v>2.12389083496481-7.00152976689145i</v>
      </c>
      <c r="S288" s="181" t="str">
        <f t="shared" ca="1" si="332"/>
        <v>6.75963778133568+2.79993364575909i</v>
      </c>
      <c r="T288" s="181" t="str">
        <f t="shared" ca="1" si="333"/>
        <v>-3.44901156494528+6.45264678875175i</v>
      </c>
      <c r="U288" s="181" t="str">
        <f t="shared" ca="1" si="334"/>
        <v>-6.08351328021698-4.06487361733894i</v>
      </c>
      <c r="V288" s="181" t="str">
        <f t="shared" ca="1" si="335"/>
        <v>4.64158871471232-5.65579221320672i</v>
      </c>
      <c r="W288" s="181" t="str">
        <f t="shared" ca="1" si="336"/>
        <v>5.17360277541278+5.17360277541248i</v>
      </c>
      <c r="X288" s="181" t="str">
        <f t="shared" ca="1" si="337"/>
        <v>-5.65579221320648+4.64158871471261i</v>
      </c>
      <c r="Y288" s="181" t="str">
        <f t="shared" ca="1" si="338"/>
        <v>-4.06487361733929-6.08351328021674i</v>
      </c>
      <c r="Z288" s="181" t="str">
        <f t="shared" ca="1" si="339"/>
        <v>6.4526467887519-3.44901156494501i</v>
      </c>
      <c r="AA288" s="181" t="str">
        <f t="shared" ca="1" si="340"/>
        <v>2.79993364575882+6.75963778133579i</v>
      </c>
      <c r="AB288" s="181" t="str">
        <f t="shared" ca="1" si="341"/>
        <v>-7.00152976689154+2.12389083496451i</v>
      </c>
      <c r="AC288" s="181" t="str">
        <f t="shared" ca="1" si="342"/>
        <v>-1.42739379439264-7.17599319336661i</v>
      </c>
      <c r="AD288" s="181" t="str">
        <f t="shared" ca="1" si="343"/>
        <v>7.28134788259262-0.717150171288058i</v>
      </c>
      <c r="AE288" s="181" t="str">
        <f t="shared" ca="1" si="344"/>
        <v>-2.93990495466716E-13+7.31657921131963i</v>
      </c>
      <c r="AF288" s="181" t="str">
        <f t="shared" ca="1" si="345"/>
        <v>-7.28134788259263-0.717150171287919i</v>
      </c>
      <c r="AG288" s="181" t="str">
        <f t="shared" ca="1" si="346"/>
        <v>1.42739379439261-7.17599319336662i</v>
      </c>
      <c r="AH288" s="181" t="str">
        <f t="shared" ca="1" si="347"/>
        <v>7.00152976689158+2.12389083496437i</v>
      </c>
      <c r="AI288" s="181" t="str">
        <f t="shared" ca="1" si="348"/>
        <v>-2.79993364575869+6.75963778133584i</v>
      </c>
      <c r="AJ288" s="181" t="str">
        <f t="shared" ca="1" si="349"/>
        <v>-6.45264678875194-3.44901156494493i</v>
      </c>
      <c r="AK288" s="181" t="str">
        <f t="shared" ca="1" si="350"/>
        <v>4.06487361734044-6.08351328021599i</v>
      </c>
      <c r="AL288" s="181" t="str">
        <f t="shared" ca="1" si="351"/>
        <v>5.65579221320565+4.64158871471363i</v>
      </c>
      <c r="AM288" s="181" t="str">
        <f t="shared" ca="1" si="352"/>
        <v>-5.17360277541372+5.17360277541154i</v>
      </c>
      <c r="AN288" s="181" t="str">
        <f t="shared" ca="1" si="353"/>
        <v>-4.64158871471126-5.65579221320759i</v>
      </c>
      <c r="AO288" s="181" t="str">
        <f t="shared" ca="1" si="354"/>
        <v>6.08351328021774-4.0648736173378i</v>
      </c>
      <c r="AP288" s="181" t="str">
        <f t="shared" ca="1" si="355"/>
        <v>3.44901156494351+6.45264678875269i</v>
      </c>
      <c r="AQ288" s="181" t="str">
        <f t="shared" ca="1" si="356"/>
        <v>-6.7596377813365+2.79993364575711i</v>
      </c>
      <c r="AR288" s="181" t="str">
        <f t="shared" ca="1" si="357"/>
        <v>-6.7596377813365+2.79993364575711i</v>
      </c>
      <c r="AS288" s="181" t="str">
        <f t="shared" ca="1" si="358"/>
        <v>7.17599319336693-1.42739379439102i</v>
      </c>
      <c r="AT288" s="181" t="str">
        <f t="shared" ca="1" si="359"/>
        <v>0.717150171286214+7.2813478825928i</v>
      </c>
      <c r="AU288" s="181" t="str">
        <f t="shared" ca="1" si="360"/>
        <v>-7.31657921131963-2.04362880951406E-12i</v>
      </c>
      <c r="AV288" s="181" t="str">
        <f t="shared" ca="1" si="361"/>
        <v>0.717150171290281-7.2813478825924i</v>
      </c>
      <c r="AW288" s="181" t="str">
        <f t="shared" ca="1" si="362"/>
        <v>7.17599319336613+1.42739379439503i</v>
      </c>
      <c r="AX288" s="181" t="str">
        <f t="shared" ca="1" si="363"/>
        <v>-2.12389083496674+7.00152976689086i</v>
      </c>
      <c r="AY288" s="181" t="str">
        <f t="shared" ca="1" si="364"/>
        <v>-6.75963778133486-2.79993364576108i</v>
      </c>
      <c r="AZ288" s="181" t="str">
        <f t="shared" ca="1" si="365"/>
        <v>3.44901156494711-6.45264678875077i</v>
      </c>
      <c r="BA288" s="181" t="str">
        <f t="shared" ca="1" si="366"/>
        <v>6.08351328021547+4.0648736173412i</v>
      </c>
      <c r="BB288" s="181" t="str">
        <f t="shared" ca="1" si="367"/>
        <v>-4.6415887147145+5.65579221320493i</v>
      </c>
      <c r="BC288" s="181" t="str">
        <f t="shared" ca="1" si="368"/>
        <v>-5.17360277541083-5.17360277541443i</v>
      </c>
      <c r="BD288" s="181" t="str">
        <f t="shared" ca="1" si="369"/>
        <v>5.6557922132083-4.64158871471039i</v>
      </c>
      <c r="BE288" s="181" t="str">
        <f t="shared" ca="1" si="370"/>
        <v>4.06487361733695+6.08351328021831i</v>
      </c>
      <c r="BF288" s="181" t="str">
        <f t="shared" ca="1" si="371"/>
        <v>-6.45264678875318+3.44901156494261i</v>
      </c>
      <c r="BG288" s="181" t="str">
        <f t="shared" ca="1" si="372"/>
        <v>-2.79993364575617-6.75963778133689i</v>
      </c>
      <c r="BH288" s="181" t="str">
        <f t="shared" ca="1" si="373"/>
        <v>7.00152976689235-2.12389083496185i</v>
      </c>
      <c r="BI288" s="181" t="str">
        <f t="shared" ca="1" si="374"/>
        <v>1.42739379439002+7.17599319336713i</v>
      </c>
      <c r="BJ288" s="181" t="str">
        <f t="shared" ca="1" si="375"/>
        <v>-7.2813478825929+0.717150171285197i</v>
      </c>
      <c r="BK288" s="181" t="str">
        <f t="shared" ca="1" si="376"/>
        <v>3.06544321427109E-12-7.31657921131963i</v>
      </c>
      <c r="BL288" s="181" t="str">
        <f t="shared" ca="1" si="377"/>
        <v>7.28134788259228+0.717150171291505i</v>
      </c>
      <c r="BM288" s="181" t="str">
        <f t="shared" ca="1" si="378"/>
        <v>-1.42739379439604+7.17599319336594i</v>
      </c>
      <c r="BN288" s="181" t="str">
        <f t="shared" ca="1" si="379"/>
        <v>-7.00152976689057-2.12389083496772i</v>
      </c>
      <c r="BO288" s="181" t="str">
        <f t="shared" ca="1" si="380"/>
        <v>2.79993364576202-6.75963778133447i</v>
      </c>
      <c r="BP288" s="181" t="str">
        <f t="shared" ca="1" si="381"/>
        <v>6.45264678875029+3.44901156494801i</v>
      </c>
      <c r="BQ288" s="181" t="str">
        <f t="shared" ca="1" si="382"/>
        <v>-4.06487361734205+6.0835132802149i</v>
      </c>
      <c r="BR288" s="181" t="str">
        <f t="shared" ca="1" si="383"/>
        <v>-5.65579221320429-4.64158871471529i</v>
      </c>
      <c r="BS288" s="181" t="str">
        <f t="shared" ca="1" si="384"/>
        <v>5.1736027754153-5.17360277540996i</v>
      </c>
      <c r="BT288" s="181" t="str">
        <f t="shared" ca="1" si="385"/>
        <v>4.64158871470976+5.65579221320882i</v>
      </c>
      <c r="BU288" s="181" t="str">
        <f t="shared" ca="1" si="386"/>
        <v>-6.08351328021472+4.06487361734232i</v>
      </c>
      <c r="BV288" s="181" t="str">
        <f t="shared" ca="1" si="387"/>
        <v>-3.44901156494152-6.45264678875376i</v>
      </c>
      <c r="BW288" s="181" t="str">
        <f t="shared" ca="1" si="388"/>
        <v>6.75963778133721-2.79993364575541i</v>
      </c>
      <c r="BX288" s="181" t="str">
        <f t="shared" ca="1" si="389"/>
        <v>2.12389083496804+7.00152976689047i</v>
      </c>
      <c r="BY288" s="181" t="str">
        <f t="shared" ca="1" si="390"/>
        <v>-7.17599319336591+1.42739379439616i</v>
      </c>
      <c r="BZ288" s="181" t="str">
        <f t="shared" ca="1" si="391"/>
        <v>-0.717150171291423-7.28134788259229i</v>
      </c>
      <c r="CA288" s="181" t="str">
        <f t="shared" ca="1" si="392"/>
        <v>7.31657921131963-2.98303178550635E-12i</v>
      </c>
      <c r="CB288" s="181" t="str">
        <f t="shared" ca="1" si="393"/>
        <v>-0.717150171285072+7.28134788259292i</v>
      </c>
      <c r="CC288" s="181" t="str">
        <f t="shared" ca="1" si="394"/>
        <v>-7.17599319336716-1.42739379438991i</v>
      </c>
      <c r="CD288" s="181" t="str">
        <f t="shared" ca="1" si="395"/>
        <v>2.12389083496193-7.00152976689232i</v>
      </c>
      <c r="CE288" s="181" t="str">
        <f t="shared" ca="1" si="396"/>
        <v>6.75963778133694+2.79993364575605i</v>
      </c>
      <c r="CF288" s="181" t="str">
        <f t="shared" ca="1" si="397"/>
        <v>-3.4490115649425+6.45264678875323i</v>
      </c>
      <c r="CG288" s="181" t="str">
        <f t="shared" ca="1" si="398"/>
        <v>-6.08351328021827-4.06487361733702i</v>
      </c>
      <c r="CH288" s="181" t="str">
        <f t="shared" ca="1" si="399"/>
        <v>4.64158871471029-5.65579221320838i</v>
      </c>
      <c r="CI288" s="181" t="str">
        <f t="shared" ca="1" si="400"/>
        <v>5.17360277541452+5.17360277541074i</v>
      </c>
      <c r="CJ288" s="181" t="str">
        <f t="shared" ca="1" si="401"/>
        <v>-5.65579221320498+4.64158871471443i</v>
      </c>
      <c r="CK288" s="181" t="str">
        <f t="shared" ca="1" si="402"/>
        <v>-4.06487361734148-6.08351328021529i</v>
      </c>
      <c r="CL288" s="181" t="str">
        <f t="shared" ca="1" si="403"/>
        <v>6.45264678875071-3.44901156494722i</v>
      </c>
      <c r="CM288" s="181" t="str">
        <f t="shared" ca="1" si="404"/>
        <v>2.799933645761+6.75963778133489i</v>
      </c>
      <c r="CN288" s="181" t="str">
        <f t="shared" ca="1" si="405"/>
        <v>-7.00152976689077+2.12389083496706i</v>
      </c>
      <c r="CO288" s="181" t="str">
        <f t="shared" ca="1" si="406"/>
        <v>-1.42739379439516-7.17599319336611i</v>
      </c>
      <c r="CP288" s="181" t="str">
        <f t="shared" ca="1" si="407"/>
        <v>7.28134788259239-0.717150171290406i</v>
      </c>
      <c r="CQ288" s="181" t="str">
        <f t="shared" ca="1" si="408"/>
        <v>1.96121738074932E-12+7.31657921131963i</v>
      </c>
      <c r="CR288" s="181" t="str">
        <f t="shared" ca="1" si="409"/>
        <v>-7.28134788259281-0.717150171286089i</v>
      </c>
      <c r="CS288" s="181" t="str">
        <f t="shared" ca="1" si="410"/>
        <v>1.42739379439091-7.17599319336695i</v>
      </c>
      <c r="CT288" s="181" t="str">
        <f t="shared" ca="1" si="411"/>
        <v>7.00152976689203+2.12389083496291i</v>
      </c>
      <c r="CU288" s="181" t="str">
        <f t="shared" ca="1" si="412"/>
        <v>-2.79993364575699+6.75963778133655i</v>
      </c>
      <c r="CV288" s="181" t="str">
        <f t="shared" ca="1" si="413"/>
        <v>-6.45264678875276-3.4490115649434i</v>
      </c>
      <c r="CW288" s="181" t="str">
        <f t="shared" ca="1" si="414"/>
        <v>4.06487361733787-6.0835132802177i</v>
      </c>
      <c r="CX288" s="181" t="str">
        <f t="shared" ca="1" si="415"/>
        <v>5.65579221320774+4.64158871471108i</v>
      </c>
      <c r="CY288" s="181" t="str">
        <f t="shared" ca="1" si="416"/>
        <v>-5.17360277541146+5.1736027754138i</v>
      </c>
      <c r="CZ288" s="181" t="str">
        <f t="shared" ca="1" si="417"/>
        <v>-4.64158871471364-5.65579221320563i</v>
      </c>
      <c r="DA288" s="181" t="str">
        <f t="shared" ca="1" si="418"/>
        <v>6.08351328021585-4.06487361734063i</v>
      </c>
      <c r="DB288" s="181" t="str">
        <f t="shared" ca="1" si="419"/>
        <v>3.44901156494632+6.45264678875119i</v>
      </c>
      <c r="DC288" s="181" t="str">
        <f t="shared" ca="1" si="420"/>
        <v>-6.75963778133528+2.79993364576006i</v>
      </c>
      <c r="DD288" s="181" t="str">
        <f t="shared" ca="1" si="421"/>
        <v>-2.12389083496608-7.00152976689107i</v>
      </c>
      <c r="DE288" s="181" t="str">
        <f t="shared" ca="1" si="422"/>
        <v>7.17599319336631-1.42739379439416i</v>
      </c>
      <c r="DF288" s="181" t="str">
        <f t="shared" ca="1" si="423"/>
        <v>0.717150171289389+7.28134788259249i</v>
      </c>
      <c r="DG288" s="181" t="str">
        <f t="shared" ca="1" si="424"/>
        <v>-7.31657921131963+9.39402975992295E-13i</v>
      </c>
      <c r="DH288" s="181" t="str">
        <f t="shared" ca="1" si="425"/>
        <v>0.717150171287106-7.28134788259271i</v>
      </c>
      <c r="DI288" s="181" t="str">
        <f t="shared" ca="1" si="426"/>
        <v>7.17599319336675+1.42739379439191i</v>
      </c>
      <c r="DJ288" s="181" t="str">
        <f t="shared" ca="1" si="427"/>
        <v>-2.12389083496389+7.00152976689173i</v>
      </c>
      <c r="DK288" s="181" t="str">
        <f t="shared" ca="1" si="428"/>
        <v>-6.75963778133616-2.79993364575794i</v>
      </c>
      <c r="DL288" s="181" t="str">
        <f t="shared" ca="1" si="429"/>
        <v>3.4490115649443-6.45264678875228i</v>
      </c>
      <c r="DM288" s="181" t="str">
        <f t="shared" ca="1" si="430"/>
        <v>6.08351328021713+4.06487361733872i</v>
      </c>
      <c r="DN288" s="181" t="str">
        <f t="shared" ca="1" si="431"/>
        <v>-4.64158871471187+5.65579221320709i</v>
      </c>
      <c r="DO288" s="181" t="str">
        <f t="shared" ca="1" si="432"/>
        <v>-5.17360277541308-5.17360277541218i</v>
      </c>
      <c r="DP288" s="181" t="str">
        <f t="shared" ca="1" si="433"/>
        <v>5.65579221320628-4.64158871471285i</v>
      </c>
      <c r="DQ288" s="181" t="str">
        <f t="shared" ca="1" si="434"/>
        <v>4.06487361733978+6.08351328021643i</v>
      </c>
      <c r="DR288" s="181" t="str">
        <f t="shared" ca="1" si="435"/>
        <v>-6.45264678875168+3.44901156494542i</v>
      </c>
      <c r="DS288" s="181" t="str">
        <f t="shared" ca="1" si="436"/>
        <v>-2.79993364575911-6.75963778133567i</v>
      </c>
      <c r="DT288" s="181" t="str">
        <f t="shared" ca="1" si="437"/>
        <v>7.00152976689148-2.1238908349647i</v>
      </c>
      <c r="DU288" s="181" t="str">
        <f t="shared" ca="1" si="438"/>
        <v>1.42739379439315+7.17599319336651i</v>
      </c>
      <c r="DV288" s="181" t="str">
        <f t="shared" ca="1" si="439"/>
        <v>-7.28134788259259+0.717150171288373i</v>
      </c>
      <c r="DW288" s="181" t="str">
        <f t="shared" ca="1" si="440"/>
        <v>8.24114287647365E-14-7.31657921131963i</v>
      </c>
      <c r="DX288" s="181" t="str">
        <f t="shared" ca="1" si="441"/>
        <v>7.28134788259257+0.717150171288537i</v>
      </c>
      <c r="DY288" s="181" t="str">
        <f t="shared" ca="1" si="442"/>
        <v>-1.4273937943925+7.17599319336664i</v>
      </c>
      <c r="DZ288" s="181" t="str">
        <f t="shared" ca="1" si="443"/>
        <v>-7.00152976689155-2.12389083496446i</v>
      </c>
      <c r="EA288" s="181" t="str">
        <f t="shared" ca="1" si="444"/>
        <v>2.79993364575888-6.75963778133576i</v>
      </c>
      <c r="EB288" s="181" t="str">
        <f t="shared" ca="1" si="445"/>
        <v>6.45264678875179+3.4490115649452i</v>
      </c>
      <c r="EC288" s="181" t="str">
        <f t="shared" ca="1" si="446"/>
        <v>-4.06487361733957+6.08351328021656i</v>
      </c>
      <c r="ED288" s="181" t="str">
        <f t="shared" ca="1" si="447"/>
        <v>-5.65579221320617-4.64158871471299i</v>
      </c>
      <c r="EE288" s="181" t="str">
        <f t="shared" ca="1" si="448"/>
        <v>5.1736027754132-5.17360277541206i</v>
      </c>
      <c r="EF288" s="181" t="str">
        <f t="shared" ca="1" si="449"/>
        <v>4.64158871471238+5.65579221320666i</v>
      </c>
      <c r="EG288" s="181" t="str">
        <f t="shared" ca="1" si="450"/>
        <v>-6.08351328021699+4.06487361733893i</v>
      </c>
      <c r="EH288" s="181" t="str">
        <f t="shared" ca="1" si="451"/>
        <v>-3.44901156494452-6.45264678875216i</v>
      </c>
      <c r="EI288" s="181" t="str">
        <f t="shared" ca="1" si="452"/>
        <v>6.75963778133606-2.79993364575817i</v>
      </c>
      <c r="EJ288" s="181" t="str">
        <f t="shared" ca="1" si="453"/>
        <v>2.12389083496373+7.00152976689178i</v>
      </c>
      <c r="EK288" s="181" t="str">
        <f t="shared" ca="1" si="454"/>
        <v>-7.17599319336679+1.42739379439174i</v>
      </c>
      <c r="EL288" s="181" t="str">
        <f t="shared" ca="1" si="455"/>
        <v>-0.717150171287769-7.28134788259265i</v>
      </c>
      <c r="EM288" s="181" t="str">
        <f t="shared" ca="1" si="456"/>
        <v>7.31657921131963+6.88326456784445E-13i</v>
      </c>
      <c r="EN288" s="181"/>
      <c r="EO288" s="181"/>
      <c r="EP288" s="181"/>
    </row>
    <row r="289" spans="1:146">
      <c r="A289" s="207">
        <f t="shared" si="323"/>
        <v>3.6914062500000028E-3</v>
      </c>
      <c r="B289" s="206">
        <v>189</v>
      </c>
      <c r="C289" s="205">
        <f t="shared" si="324"/>
        <v>37800</v>
      </c>
      <c r="N289" s="204">
        <f t="shared" ca="1" si="327"/>
        <v>22.254719100604813</v>
      </c>
      <c r="O289" s="181">
        <f t="shared" ca="1" si="328"/>
        <v>7.2547191006048122</v>
      </c>
      <c r="P289" s="181" t="str">
        <f t="shared" ca="1" si="329"/>
        <v>-0.533690244674158+7.23506212491779i</v>
      </c>
      <c r="Q289" s="181" t="str">
        <f t="shared" ca="1" si="330"/>
        <v>-7.1761977207111-1.06448837567211i</v>
      </c>
      <c r="R289" s="181" t="str">
        <f t="shared" ca="1" si="331"/>
        <v>1.58951795193252-7.07844487929125i</v>
      </c>
      <c r="S289" s="181" t="str">
        <f t="shared" ca="1" si="332"/>
        <v>6.9423333317756+2.10593379269097i</v>
      </c>
      <c r="T289" s="181" t="str">
        <f t="shared" ca="1" si="333"/>
        <v>-2.61093739576322+6.76860067843314i</v>
      </c>
      <c r="U289" s="181" t="str">
        <f t="shared" ca="1" si="334"/>
        <v>-6.55818839156497-3.10179210286937i</v>
      </c>
      <c r="V289" s="181" t="str">
        <f t="shared" ca="1" si="335"/>
        <v>3.57583792982334-6.31223671358395i</v>
      </c>
      <c r="W289" s="181" t="str">
        <f t="shared" ca="1" si="336"/>
        <v>6.03207847794361+4.03050598121498i</v>
      </c>
      <c r="X289" s="181" t="str">
        <f t="shared" ca="1" si="337"/>
        <v>-4.46333237148081+5.71923188639627i</v>
      </c>
      <c r="Y289" s="181" t="str">
        <f t="shared" ca="1" si="338"/>
        <v>-5.3753922817273-4.87197157691082i</v>
      </c>
      <c r="Z289" s="181" t="str">
        <f t="shared" ca="1" si="339"/>
        <v>5.25420914624518-5.00242296054559i</v>
      </c>
      <c r="AA289" s="181" t="str">
        <f t="shared" ca="1" si="340"/>
        <v>4.60234507591712+5.60797370097807i</v>
      </c>
      <c r="AB289" s="181" t="str">
        <f t="shared" ca="1" si="341"/>
        <v>-5.93134816033532+4.17732668456359i</v>
      </c>
      <c r="AC289" s="181" t="str">
        <f t="shared" ca="1" si="342"/>
        <v>-3.72967099797187-6.22258013010422i</v>
      </c>
      <c r="AD289" s="181" t="str">
        <f t="shared" ca="1" si="343"/>
        <v>6.48009139900745-3.26180390109367i</v>
      </c>
      <c r="AE289" s="181" t="str">
        <f t="shared" ca="1" si="344"/>
        <v>2.77626080626422+6.70248649116739i</v>
      </c>
      <c r="AF289" s="181" t="str">
        <f t="shared" ca="1" si="345"/>
        <v>-6.88856022831096+2.27567291358245i</v>
      </c>
      <c r="AG289" s="181" t="str">
        <f t="shared" ca="1" si="346"/>
        <v>-1.76275295221247-7.03730426073411i</v>
      </c>
      <c r="AH289" s="181" t="str">
        <f t="shared" ca="1" si="347"/>
        <v>7.14791253163793-1.24028047986484i</v>
      </c>
      <c r="AI289" s="181" t="str">
        <f t="shared" ca="1" si="348"/>
        <v>0.711086820135664+7.21978564521895i</v>
      </c>
      <c r="AJ289" s="181" t="str">
        <f t="shared" ca="1" si="349"/>
        <v>-7.25253411484741+0.178039719317754i</v>
      </c>
      <c r="AK289" s="181" t="str">
        <f t="shared" ca="1" si="350"/>
        <v>0.355972194164966-7.24598047372898i</v>
      </c>
      <c r="AL289" s="181" t="str">
        <f t="shared" ca="1" si="351"/>
        <v>7.20016023661253+0.888055063486576i</v>
      </c>
      <c r="AM289" s="181" t="str">
        <f t="shared" ca="1" si="352"/>
        <v>-1.41532548547571+7.11532170733293i</v>
      </c>
      <c r="AN289" s="181" t="str">
        <f t="shared" ca="1" si="353"/>
        <v>-6.99192463323102-1.93492613603141i</v>
      </c>
      <c r="AO289" s="181" t="str">
        <f t="shared" ca="1" si="354"/>
        <v>2.44404125420214-6.83063771374521i</v>
      </c>
      <c r="AP289" s="181" t="str">
        <f t="shared" ca="1" si="355"/>
        <v>6.63233497666214+2.93991190106511i</v>
      </c>
      <c r="AQ289" s="181" t="str">
        <f t="shared" ca="1" si="356"/>
        <v>-3.41985091061445+6.39809104169751i</v>
      </c>
      <c r="AR289" s="181" t="str">
        <f t="shared" ca="1" si="357"/>
        <v>-3.41985091061445+6.39809104169751i</v>
      </c>
      <c r="AS289" s="181" t="str">
        <f t="shared" ca="1" si="358"/>
        <v>4.32163112252045-5.82704502038065i</v>
      </c>
      <c r="AT289" s="181" t="str">
        <f t="shared" ca="1" si="359"/>
        <v>5.49333748189961+4.73858549977071i</v>
      </c>
      <c r="AU289" s="181" t="str">
        <f t="shared" ca="1" si="360"/>
        <v>-5.12986107163991+5.12986107164256i</v>
      </c>
      <c r="AV289" s="181" t="str">
        <f t="shared" ca="1" si="361"/>
        <v>-4.73858549977354-5.49333748189716i</v>
      </c>
      <c r="AW289" s="181" t="str">
        <f t="shared" ca="1" si="362"/>
        <v>5.82704502038272-4.32163112251766i</v>
      </c>
      <c r="AX289" s="181" t="str">
        <f t="shared" ca="1" si="363"/>
        <v>3.88125745177148+6.12917529703211i</v>
      </c>
      <c r="AY289" s="181" t="str">
        <f t="shared" ca="1" si="364"/>
        <v>-6.39809104169904+3.41985091061156i</v>
      </c>
      <c r="AZ289" s="181" t="str">
        <f t="shared" ca="1" si="365"/>
        <v>-2.93991190106871-6.63233497666055i</v>
      </c>
      <c r="BA289" s="181" t="str">
        <f t="shared" ca="1" si="366"/>
        <v>6.83063771374388-2.44404125420586i</v>
      </c>
      <c r="BB289" s="181" t="str">
        <f t="shared" ca="1" si="367"/>
        <v>1.93492613602826+6.9919246332319i</v>
      </c>
      <c r="BC289" s="181" t="str">
        <f t="shared" ca="1" si="368"/>
        <v>-7.11532170733359+1.41532548547241i</v>
      </c>
      <c r="BD289" s="181" t="str">
        <f t="shared" ca="1" si="369"/>
        <v>-0.888055063483232-7.20016023661294i</v>
      </c>
      <c r="BE289" s="181" t="str">
        <f t="shared" ca="1" si="370"/>
        <v>7.24598047372879-0.355972194168808i</v>
      </c>
      <c r="BF289" s="181" t="str">
        <f t="shared" ca="1" si="371"/>
        <v>-0.178039719315352+7.25253411484747i</v>
      </c>
      <c r="BG289" s="181" t="str">
        <f t="shared" ca="1" si="372"/>
        <v>-7.21978564521905-0.711086820134709i</v>
      </c>
      <c r="BH289" s="181" t="str">
        <f t="shared" ca="1" si="373"/>
        <v>1.24028047986531-7.14791253163785i</v>
      </c>
      <c r="BI289" s="181" t="str">
        <f t="shared" ca="1" si="374"/>
        <v>7.03730426073365+1.76275295221434i</v>
      </c>
      <c r="BJ289" s="181" t="str">
        <f t="shared" ca="1" si="375"/>
        <v>-2.27567291358574+6.88856022830987i</v>
      </c>
      <c r="BK289" s="181" t="str">
        <f t="shared" ca="1" si="376"/>
        <v>-6.70248649116863-2.77626080626124i</v>
      </c>
      <c r="BL289" s="181" t="str">
        <f t="shared" ca="1" si="377"/>
        <v>3.26180390109208-6.48009139900826i</v>
      </c>
      <c r="BM289" s="181" t="str">
        <f t="shared" ca="1" si="378"/>
        <v>6.22258013010439+3.72967099797158i</v>
      </c>
      <c r="BN289" s="181" t="str">
        <f t="shared" ca="1" si="379"/>
        <v>-4.1773266845645+5.93134816033469i</v>
      </c>
      <c r="BO289" s="181" t="str">
        <f t="shared" ca="1" si="380"/>
        <v>-5.60797370097643-4.60234507591913i</v>
      </c>
      <c r="BP289" s="181" t="str">
        <f t="shared" ca="1" si="381"/>
        <v>5.002422960548-5.2542091462429i</v>
      </c>
      <c r="BQ289" s="181" t="str">
        <f t="shared" ca="1" si="382"/>
        <v>4.87197157691264+5.37539228172565i</v>
      </c>
      <c r="BR289" s="181" t="str">
        <f t="shared" ca="1" si="383"/>
        <v>-5.71923188639565+4.4633323714816i</v>
      </c>
      <c r="BS289" s="181" t="str">
        <f t="shared" ca="1" si="384"/>
        <v>-4.03050598121458-6.03207847794388i</v>
      </c>
      <c r="BT289" s="181" t="str">
        <f t="shared" ca="1" si="385"/>
        <v>6.3122367135849-3.57583792982166i</v>
      </c>
      <c r="BU289" s="181" t="str">
        <f t="shared" ca="1" si="386"/>
        <v>3.10179210286697+6.5581883915661i</v>
      </c>
      <c r="BV289" s="181" t="str">
        <f t="shared" ca="1" si="387"/>
        <v>-6.76860067843195+2.6109373957663i</v>
      </c>
      <c r="BW289" s="181" t="str">
        <f t="shared" ca="1" si="388"/>
        <v>-2.10593379269273-6.94233333177506i</v>
      </c>
      <c r="BX289" s="181" t="str">
        <f t="shared" ca="1" si="389"/>
        <v>7.07844487929117-1.58951795193289i</v>
      </c>
      <c r="BY289" s="181" t="str">
        <f t="shared" ca="1" si="390"/>
        <v>1.06448837567148+7.1761977207112i</v>
      </c>
      <c r="BZ289" s="181" t="str">
        <f t="shared" ca="1" si="391"/>
        <v>-7.23506212491793+0.533690244672211i</v>
      </c>
      <c r="CA289" s="181" t="str">
        <f t="shared" ca="1" si="392"/>
        <v>3.26703979095867E-12-7.25471910060481i</v>
      </c>
      <c r="CB289" s="181" t="str">
        <f t="shared" ca="1" si="393"/>
        <v>7.23506212491797+0.533690244671736i</v>
      </c>
      <c r="CC289" s="181" t="str">
        <f t="shared" ca="1" si="394"/>
        <v>-1.064488375671+7.17619772071127i</v>
      </c>
      <c r="CD289" s="181" t="str">
        <f t="shared" ca="1" si="395"/>
        <v>-7.07844487929127-1.58951795193242i</v>
      </c>
      <c r="CE289" s="181" t="str">
        <f t="shared" ca="1" si="396"/>
        <v>2.10593379269227-6.9423333317752i</v>
      </c>
      <c r="CF289" s="181" t="str">
        <f t="shared" ca="1" si="397"/>
        <v>6.76860067843227+2.61093739576546i</v>
      </c>
      <c r="CG289" s="181" t="str">
        <f t="shared" ca="1" si="398"/>
        <v>-3.10179210286654+6.55818839156631i</v>
      </c>
      <c r="CH289" s="181" t="str">
        <f t="shared" ca="1" si="399"/>
        <v>-6.31223671358513-3.57583792982125i</v>
      </c>
      <c r="CI289" s="181" t="str">
        <f t="shared" ca="1" si="400"/>
        <v>4.03050598121419-6.03207847794414i</v>
      </c>
      <c r="CJ289" s="181" t="str">
        <f t="shared" ca="1" si="401"/>
        <v>5.71923188639594+4.46333237148123i</v>
      </c>
      <c r="CK289" s="181" t="str">
        <f t="shared" ca="1" si="402"/>
        <v>-4.87197157691228+5.37539228172597i</v>
      </c>
      <c r="CL289" s="181" t="str">
        <f t="shared" ca="1" si="403"/>
        <v>-5.00242296054312-5.25420914624755i</v>
      </c>
      <c r="CM289" s="181" t="str">
        <f t="shared" ca="1" si="404"/>
        <v>5.60797370097599-4.60234507591965i</v>
      </c>
      <c r="CN289" s="181" t="str">
        <f t="shared" ca="1" si="405"/>
        <v>4.17732668456506+5.93134816033429i</v>
      </c>
      <c r="CO289" s="181" t="str">
        <f t="shared" ca="1" si="406"/>
        <v>-6.22258013010404+3.72967099797216i</v>
      </c>
      <c r="CP289" s="181" t="str">
        <f t="shared" ca="1" si="407"/>
        <v>-3.26180390109269-6.48009139900795i</v>
      </c>
      <c r="CQ289" s="181" t="str">
        <f t="shared" ca="1" si="408"/>
        <v>6.70248649116837-2.77626080626187i</v>
      </c>
      <c r="CR289" s="181" t="str">
        <f t="shared" ca="1" si="409"/>
        <v>2.27567291357934+6.88856022831198i</v>
      </c>
      <c r="CS289" s="181" t="str">
        <f t="shared" ca="1" si="410"/>
        <v>-7.03730426073348+1.762752952215i</v>
      </c>
      <c r="CT289" s="181" t="str">
        <f t="shared" ca="1" si="411"/>
        <v>-1.24028047986598-7.14791253163773i</v>
      </c>
      <c r="CU289" s="181" t="str">
        <f t="shared" ca="1" si="412"/>
        <v>7.21978564521898-0.711086820135388i</v>
      </c>
      <c r="CV289" s="181" t="str">
        <f t="shared" ca="1" si="413"/>
        <v>0.178039719316034+7.25253411484745i</v>
      </c>
      <c r="CW289" s="181" t="str">
        <f t="shared" ca="1" si="414"/>
        <v>-7.24598047372883-0.355972194168126i</v>
      </c>
      <c r="CX289" s="181" t="str">
        <f t="shared" ca="1" si="415"/>
        <v>0.88805506348276-7.200160236613i</v>
      </c>
      <c r="CY289" s="181" t="str">
        <f t="shared" ca="1" si="416"/>
        <v>7.11532170733369+1.41532548547194i</v>
      </c>
      <c r="CZ289" s="181" t="str">
        <f t="shared" ca="1" si="417"/>
        <v>-1.9349261360278+6.99192463323203i</v>
      </c>
      <c r="DA289" s="181" t="str">
        <f t="shared" ca="1" si="418"/>
        <v>-6.83063771374404-2.44404125420541i</v>
      </c>
      <c r="DB289" s="181" t="str">
        <f t="shared" ca="1" si="419"/>
        <v>2.93991190106828-6.63233497666074i</v>
      </c>
      <c r="DC289" s="181" t="str">
        <f t="shared" ca="1" si="420"/>
        <v>6.39809104169587+3.41985091061751i</v>
      </c>
      <c r="DD289" s="181" t="str">
        <f t="shared" ca="1" si="421"/>
        <v>-3.8812574517709+6.12917529703247i</v>
      </c>
      <c r="DE289" s="181" t="str">
        <f t="shared" ca="1" si="422"/>
        <v>-5.827045020383-4.32163112251728i</v>
      </c>
      <c r="DF289" s="181" t="str">
        <f t="shared" ca="1" si="423"/>
        <v>4.73858549977318-5.49333748189748i</v>
      </c>
      <c r="DG289" s="181" t="str">
        <f t="shared" ca="1" si="424"/>
        <v>5.12986107164025+5.12986107164222i</v>
      </c>
      <c r="DH289" s="181" t="str">
        <f t="shared" ca="1" si="425"/>
        <v>-5.4933374818993+4.73858549977107i</v>
      </c>
      <c r="DI289" s="181" t="str">
        <f t="shared" ca="1" si="426"/>
        <v>-4.321631122521-5.82704502038024i</v>
      </c>
      <c r="DJ289" s="181" t="str">
        <f t="shared" ca="1" si="427"/>
        <v>6.12917529703-3.88125745177481i</v>
      </c>
      <c r="DK289" s="181" t="str">
        <f t="shared" ca="1" si="428"/>
        <v>3.41985091061505+6.39809104169718i</v>
      </c>
      <c r="DL289" s="181" t="str">
        <f t="shared" ca="1" si="429"/>
        <v>-6.63233497666187+2.93991190106573i</v>
      </c>
      <c r="DM289" s="181" t="str">
        <f t="shared" ca="1" si="430"/>
        <v>-2.44404125420278-6.83063771374497i</v>
      </c>
      <c r="DN289" s="181" t="str">
        <f t="shared" ca="1" si="431"/>
        <v>6.99192463323277-1.93492613602511i</v>
      </c>
      <c r="DO289" s="181" t="str">
        <f t="shared" ca="1" si="432"/>
        <v>1.41532548547608+7.11532170733286i</v>
      </c>
      <c r="DP289" s="181" t="str">
        <f t="shared" ca="1" si="433"/>
        <v>-7.20016023661248+0.888055063486946i</v>
      </c>
      <c r="DQ289" s="181" t="str">
        <f t="shared" ca="1" si="434"/>
        <v>-0.355972194165339-7.24598047372897i</v>
      </c>
      <c r="DR289" s="181" t="str">
        <f t="shared" ca="1" si="435"/>
        <v>7.25253411484739+0.178039719318824i</v>
      </c>
      <c r="DS289" s="181" t="str">
        <f t="shared" ca="1" si="436"/>
        <v>-0.711086820138165+7.21978564521871i</v>
      </c>
      <c r="DT289" s="181" t="str">
        <f t="shared" ca="1" si="437"/>
        <v>-7.14791253163725-1.24028047986873i</v>
      </c>
      <c r="DU289" s="181" t="str">
        <f t="shared" ca="1" si="438"/>
        <v>1.76275295221051-7.0373042607346i</v>
      </c>
      <c r="DV289" s="181" t="str">
        <f t="shared" ca="1" si="439"/>
        <v>6.8885602283111+2.27567291358199i</v>
      </c>
      <c r="DW289" s="181" t="str">
        <f t="shared" ca="1" si="440"/>
        <v>-2.77626080626445+6.7024864911673i</v>
      </c>
      <c r="DX289" s="181" t="str">
        <f t="shared" ca="1" si="441"/>
        <v>-6.4800913990067-3.26180390109518i</v>
      </c>
      <c r="DY289" s="181" t="str">
        <f t="shared" ca="1" si="442"/>
        <v>3.72967099797455-6.22258013010261i</v>
      </c>
      <c r="DZ289" s="181" t="str">
        <f t="shared" ca="1" si="443"/>
        <v>5.93134816033696+4.17732668456127i</v>
      </c>
      <c r="EA289" s="181" t="str">
        <f t="shared" ca="1" si="444"/>
        <v>-4.60234507591608+5.60797370097894i</v>
      </c>
      <c r="EB289" s="181" t="str">
        <f t="shared" ca="1" si="445"/>
        <v>-5.25420914624562-5.00242296054514i</v>
      </c>
      <c r="EC289" s="181" t="str">
        <f t="shared" ca="1" si="446"/>
        <v>5.37539228172785-4.87197157691021i</v>
      </c>
      <c r="ED289" s="181" t="str">
        <f t="shared" ca="1" si="447"/>
        <v>4.46333237147903+5.71923188639766i</v>
      </c>
      <c r="EE289" s="181" t="str">
        <f t="shared" ca="1" si="448"/>
        <v>-6.0320784779457+4.03050598121186i</v>
      </c>
      <c r="EF289" s="181" t="str">
        <f t="shared" ca="1" si="449"/>
        <v>-3.57583792982527-6.31223671358284i</v>
      </c>
      <c r="EG289" s="181" t="str">
        <f t="shared" ca="1" si="450"/>
        <v>6.55818839156433-3.10179210287072i</v>
      </c>
      <c r="EH289" s="181" t="str">
        <f t="shared" ca="1" si="451"/>
        <v>2.61093739576325+6.76860067843312i</v>
      </c>
      <c r="EI289" s="181" t="str">
        <f t="shared" ca="1" si="452"/>
        <v>-6.94233333177602+2.1059337926896i</v>
      </c>
      <c r="EJ289" s="181" t="str">
        <f t="shared" ca="1" si="453"/>
        <v>-1.5895179519297-7.07844487929188i</v>
      </c>
      <c r="EK289" s="181" t="str">
        <f t="shared" ca="1" si="454"/>
        <v>7.17619772071059-1.06448837567559i</v>
      </c>
      <c r="EL289" s="181" t="str">
        <f t="shared" ca="1" si="455"/>
        <v>0.533690244676356+7.23506212491763i</v>
      </c>
      <c r="EM289" s="181" t="str">
        <f t="shared" ca="1" si="456"/>
        <v>-7.25471910060481+8.88815076039955E-13i</v>
      </c>
      <c r="EN289" s="181"/>
      <c r="EO289" s="181"/>
      <c r="EP289" s="181"/>
    </row>
    <row r="290" spans="1:146">
      <c r="A290" s="207">
        <f t="shared" si="323"/>
        <v>3.7109375000000029E-3</v>
      </c>
      <c r="B290" s="206">
        <v>190</v>
      </c>
      <c r="C290" s="205">
        <f t="shared" si="324"/>
        <v>38000</v>
      </c>
      <c r="N290" s="204">
        <f t="shared" ca="1" si="327"/>
        <v>22.132460895964151</v>
      </c>
      <c r="O290" s="181">
        <f t="shared" ca="1" si="328"/>
        <v>7.1324608959641518</v>
      </c>
      <c r="P290" s="181" t="str">
        <f t="shared" ca="1" si="329"/>
        <v>-0.349973268396207+7.12386953445006i</v>
      </c>
      <c r="Q290" s="181" t="str">
        <f t="shared" ca="1" si="330"/>
        <v>-7.09811614725022-0.69910342053481i</v>
      </c>
      <c r="R290" s="181" t="str">
        <f t="shared" ca="1" si="331"/>
        <v>1.04654937129947-7.05526277653004i</v>
      </c>
      <c r="S290" s="181" t="str">
        <f t="shared" ca="1" si="332"/>
        <v>6.99541265981328+1.39147409296107i</v>
      </c>
      <c r="T290" s="181" t="str">
        <f t="shared" ca="1" si="333"/>
        <v>-1.73304663165469+6.91870998127311i</v>
      </c>
      <c r="U290" s="181" t="str">
        <f t="shared" ca="1" si="334"/>
        <v>-6.8253395243808-2.070444109215i</v>
      </c>
      <c r="V290" s="181" t="str">
        <f t="shared" ca="1" si="335"/>
        <v>2.40285370556739-6.71552622674491i</v>
      </c>
      <c r="W290" s="181" t="str">
        <f t="shared" ca="1" si="336"/>
        <v>6.58953463821841+2.7294746168773i</v>
      </c>
      <c r="X290" s="181" t="str">
        <f t="shared" ca="1" si="337"/>
        <v>-3.04951998476206+6.4476682835731i</v>
      </c>
      <c r="Y290" s="181" t="str">
        <f t="shared" ca="1" si="338"/>
        <v>-6.29026893128393-3.36221879189649i</v>
      </c>
      <c r="Z290" s="181" t="str">
        <f t="shared" ca="1" si="339"/>
        <v>3.66681771946627-6.11771577017647i</v>
      </c>
      <c r="AA290" s="181" t="str">
        <f t="shared" ca="1" si="340"/>
        <v>5.9304244959304+3.96258296197396i</v>
      </c>
      <c r="AB290" s="181" t="str">
        <f t="shared" ca="1" si="341"/>
        <v>-4.24880199504557+5.72884630962941i</v>
      </c>
      <c r="AC290" s="181" t="str">
        <f t="shared" ca="1" si="342"/>
        <v>-5.51346683078131-4.5247852919594i</v>
      </c>
      <c r="AD290" s="181" t="str">
        <f t="shared" ca="1" si="343"/>
        <v>4.7898679847811-5.28480492741471i</v>
      </c>
      <c r="AE290" s="181" t="str">
        <f t="shared" ca="1" si="344"/>
        <v>5.0434114660842+5.04341146608406i</v>
      </c>
      <c r="AF290" s="181" t="str">
        <f t="shared" ca="1" si="345"/>
        <v>-5.28480492741505+4.78986798478073i</v>
      </c>
      <c r="AG290" s="181" t="str">
        <f t="shared" ca="1" si="346"/>
        <v>-4.52478529195955-5.51346683078118i</v>
      </c>
      <c r="AH290" s="181" t="str">
        <f t="shared" ca="1" si="347"/>
        <v>5.72884630962975-4.24880199504512i</v>
      </c>
      <c r="AI290" s="181" t="str">
        <f t="shared" ca="1" si="348"/>
        <v>3.96258296197409+5.93042449593032i</v>
      </c>
      <c r="AJ290" s="181" t="str">
        <f t="shared" ca="1" si="349"/>
        <v>-6.11771577017675+3.6668177194658i</v>
      </c>
      <c r="AK290" s="181" t="str">
        <f t="shared" ca="1" si="350"/>
        <v>-3.3622187918985-6.29026893128286i</v>
      </c>
      <c r="AL290" s="181" t="str">
        <f t="shared" ca="1" si="351"/>
        <v>6.44766828357335-3.04951998476156i</v>
      </c>
      <c r="AM290" s="181" t="str">
        <f t="shared" ca="1" si="352"/>
        <v>2.72947461687481+6.58953463821944i</v>
      </c>
      <c r="AN290" s="181" t="str">
        <f t="shared" ca="1" si="353"/>
        <v>-6.71552622674438+2.40285370556887i</v>
      </c>
      <c r="AO290" s="181" t="str">
        <f t="shared" ca="1" si="354"/>
        <v>-2.07044410921444-6.82533952438097i</v>
      </c>
      <c r="AP290" s="181" t="str">
        <f t="shared" ca="1" si="355"/>
        <v>6.91870998127393-1.73304663165136i</v>
      </c>
      <c r="AQ290" s="181" t="str">
        <f t="shared" ca="1" si="356"/>
        <v>1.39147409296268+6.99541265981296i</v>
      </c>
      <c r="AR290" s="181" t="str">
        <f t="shared" ca="1" si="357"/>
        <v>1.39147409296268+6.99541265981296i</v>
      </c>
      <c r="AS290" s="181" t="str">
        <f t="shared" ca="1" si="358"/>
        <v>-0.699103420531489-7.09811614725055i</v>
      </c>
      <c r="AT290" s="181" t="str">
        <f t="shared" ca="1" si="359"/>
        <v>7.12386953445001-0.349973268397374i</v>
      </c>
      <c r="AU290" s="181" t="str">
        <f t="shared" ca="1" si="360"/>
        <v>-1.21978104024983E-12+7.13246089596415i</v>
      </c>
      <c r="AV290" s="181" t="str">
        <f t="shared" ca="1" si="361"/>
        <v>-7.12386953445023-0.349973268392926i</v>
      </c>
      <c r="AW290" s="181" t="str">
        <f t="shared" ca="1" si="362"/>
        <v>0.699103420533917-7.0981161472503i</v>
      </c>
      <c r="AX290" s="181" t="str">
        <f t="shared" ca="1" si="363"/>
        <v>7.05526277652985+1.04654937130079i</v>
      </c>
      <c r="AY290" s="181" t="str">
        <f t="shared" ca="1" si="364"/>
        <v>-1.39147409295811+6.99541265981387i</v>
      </c>
      <c r="AZ290" s="181" t="str">
        <f t="shared" ca="1" si="365"/>
        <v>-6.91870998127329-1.73304663165392i</v>
      </c>
      <c r="BA290" s="181" t="str">
        <f t="shared" ca="1" si="366"/>
        <v>2.07044410921687-6.82533952438022i</v>
      </c>
      <c r="BB290" s="181" t="str">
        <f t="shared" ca="1" si="367"/>
        <v>6.71552622674589+2.40285370556467i</v>
      </c>
      <c r="BC290" s="181" t="str">
        <f t="shared" ca="1" si="368"/>
        <v>-2.72947461687716+6.58953463821847i</v>
      </c>
      <c r="BD290" s="181" t="str">
        <f t="shared" ca="1" si="369"/>
        <v>-6.44766828357221-3.04951998476395i</v>
      </c>
      <c r="BE290" s="181" t="str">
        <f t="shared" ca="1" si="370"/>
        <v>3.36221879189448-6.290268931285i</v>
      </c>
      <c r="BF290" s="181" t="str">
        <f t="shared" ca="1" si="371"/>
        <v>6.1177157701766+3.66681771946606i</v>
      </c>
      <c r="BG290" s="181" t="str">
        <f t="shared" ca="1" si="372"/>
        <v>-3.9625829619762+5.93042449592891i</v>
      </c>
      <c r="BH290" s="181" t="str">
        <f t="shared" ca="1" si="373"/>
        <v>-5.72884630963083-4.24880199504366i</v>
      </c>
      <c r="BI290" s="181" t="str">
        <f t="shared" ca="1" si="374"/>
        <v>4.52478529195987-5.51346683078091i</v>
      </c>
      <c r="BJ290" s="181" t="str">
        <f t="shared" ca="1" si="375"/>
        <v>5.28480492741294+4.78986798478306i</v>
      </c>
      <c r="BK290" s="181" t="str">
        <f t="shared" ca="1" si="376"/>
        <v>-5.04341146608299+5.04341146608528i</v>
      </c>
      <c r="BL290" s="181" t="str">
        <f t="shared" ca="1" si="377"/>
        <v>-4.78986798478035-5.28480492741539i</v>
      </c>
      <c r="BM290" s="181" t="str">
        <f t="shared" ca="1" si="378"/>
        <v>5.51346683078337-4.52478529195688i</v>
      </c>
      <c r="BN290" s="181" t="str">
        <f t="shared" ca="1" si="379"/>
        <v>4.24880199504642+5.72884630962878i</v>
      </c>
      <c r="BO290" s="181" t="str">
        <f t="shared" ca="1" si="380"/>
        <v>-5.93042449593105+3.96258296197299i</v>
      </c>
      <c r="BP290" s="181" t="str">
        <f t="shared" ca="1" si="381"/>
        <v>-3.66681771946901-6.11771577017483i</v>
      </c>
      <c r="BQ290" s="181" t="str">
        <f t="shared" ca="1" si="382"/>
        <v>6.29026893128348-3.36221879189733i</v>
      </c>
      <c r="BR290" s="181" t="str">
        <f t="shared" ca="1" si="383"/>
        <v>3.04951998476027+6.44766828357395i</v>
      </c>
      <c r="BS290" s="181" t="str">
        <f t="shared" ca="1" si="384"/>
        <v>-6.58953463821715+2.72947461688034i</v>
      </c>
      <c r="BT290" s="181" t="str">
        <f t="shared" ca="1" si="385"/>
        <v>-2.40285370556753-6.71552622674486i</v>
      </c>
      <c r="BU290" s="181" t="str">
        <f t="shared" ca="1" si="386"/>
        <v>6.82533952438135-2.07044410921318i</v>
      </c>
      <c r="BV290" s="181" t="str">
        <f t="shared" ca="1" si="387"/>
        <v>1.73304663165687+6.91870998127256i</v>
      </c>
      <c r="BW290" s="181" t="str">
        <f t="shared" ca="1" si="388"/>
        <v>-6.99541265981324+1.39147409296128i</v>
      </c>
      <c r="BX290" s="181" t="str">
        <f t="shared" ca="1" si="389"/>
        <v>-1.04654937129698-7.05526277653042i</v>
      </c>
      <c r="BY290" s="181" t="str">
        <f t="shared" ca="1" si="390"/>
        <v>7.09811614724999-0.699103420537135i</v>
      </c>
      <c r="BZ290" s="181" t="str">
        <f t="shared" ca="1" si="391"/>
        <v>0.349973268396156+7.12386953445007i</v>
      </c>
      <c r="CA290" s="181" t="str">
        <f t="shared" ca="1" si="392"/>
        <v>-7.13246089596415-2.43956208049966E-12i</v>
      </c>
      <c r="CB290" s="181" t="str">
        <f t="shared" ca="1" si="393"/>
        <v>0.349973268394145-7.12386953445017i</v>
      </c>
      <c r="CC290" s="181" t="str">
        <f t="shared" ca="1" si="394"/>
        <v>7.09811614725019+0.699103420535131i</v>
      </c>
      <c r="CD290" s="181" t="str">
        <f t="shared" ca="1" si="395"/>
        <v>-1.0465493713018+7.0552627765297i</v>
      </c>
      <c r="CE290" s="181" t="str">
        <f t="shared" ca="1" si="396"/>
        <v>-6.99541265981363-1.3914740929593i</v>
      </c>
      <c r="CF290" s="181" t="str">
        <f t="shared" ca="1" si="397"/>
        <v>1.73304663165491-6.91870998127305i</v>
      </c>
      <c r="CG290" s="181" t="str">
        <f t="shared" ca="1" si="398"/>
        <v>6.82533952437981+2.07044410921823i</v>
      </c>
      <c r="CH290" s="181" t="str">
        <f t="shared" ca="1" si="399"/>
        <v>-2.40285370556564+6.71552622674555i</v>
      </c>
      <c r="CI290" s="181" t="str">
        <f t="shared" ca="1" si="400"/>
        <v>-6.58953463821793-2.72947461687847i</v>
      </c>
      <c r="CJ290" s="181" t="str">
        <f t="shared" ca="1" si="401"/>
        <v>3.04951998476505-6.44766828357169i</v>
      </c>
      <c r="CK290" s="181" t="str">
        <f t="shared" ca="1" si="402"/>
        <v>6.29026893128433+3.36221879189574i</v>
      </c>
      <c r="CL290" s="181" t="str">
        <f t="shared" ca="1" si="403"/>
        <v>-3.66681771946728+6.11771577017587i</v>
      </c>
      <c r="CM290" s="181" t="str">
        <f t="shared" ca="1" si="404"/>
        <v>-5.93042449593206-3.96258296197149i</v>
      </c>
      <c r="CN290" s="181" t="str">
        <f t="shared" ca="1" si="405"/>
        <v>4.2488019950448-5.72884630962998i</v>
      </c>
      <c r="CO290" s="181" t="str">
        <f t="shared" ca="1" si="406"/>
        <v>5.51346683078014+4.52478529196081i</v>
      </c>
      <c r="CP290" s="181" t="str">
        <f t="shared" ca="1" si="407"/>
        <v>-4.78986798477886+5.28480492741675i</v>
      </c>
      <c r="CQ290" s="181" t="str">
        <f t="shared" ca="1" si="408"/>
        <v>-5.04341146608441-5.04341146608385i</v>
      </c>
      <c r="CR290" s="181" t="str">
        <f t="shared" ca="1" si="409"/>
        <v>5.28480492741621-4.78986798477944i</v>
      </c>
      <c r="CS290" s="181" t="str">
        <f t="shared" ca="1" si="410"/>
        <v>4.52478529196143+5.51346683077964i</v>
      </c>
      <c r="CT290" s="181" t="str">
        <f t="shared" ca="1" si="411"/>
        <v>-5.72884630962951+4.24880199504543i</v>
      </c>
      <c r="CU290" s="181" t="str">
        <f t="shared" ca="1" si="412"/>
        <v>-3.96258296197181-5.93042449593185i</v>
      </c>
      <c r="CV290" s="181" t="str">
        <f t="shared" ca="1" si="413"/>
        <v>6.11771577017546-3.66681771946796i</v>
      </c>
      <c r="CW290" s="181" t="str">
        <f t="shared" ca="1" si="414"/>
        <v>3.36221879189644+6.29026893128396i</v>
      </c>
      <c r="CX290" s="181" t="str">
        <f t="shared" ca="1" si="415"/>
        <v>-6.44766828357447+3.04951998475917i</v>
      </c>
      <c r="CY290" s="181" t="str">
        <f t="shared" ca="1" si="416"/>
        <v>-2.72947461687921-6.58953463821762i</v>
      </c>
      <c r="CZ290" s="181" t="str">
        <f t="shared" ca="1" si="417"/>
        <v>6.71552622674528-2.40285370556638i</v>
      </c>
      <c r="DA290" s="181" t="str">
        <f t="shared" ca="1" si="418"/>
        <v>2.07044410921201+6.8253395243817i</v>
      </c>
      <c r="DB290" s="181" t="str">
        <f t="shared" ca="1" si="419"/>
        <v>-6.91870998127286+1.73304663165568i</v>
      </c>
      <c r="DC290" s="181" t="str">
        <f t="shared" ca="1" si="420"/>
        <v>-1.39147409296009-6.99541265981347i</v>
      </c>
      <c r="DD290" s="181" t="str">
        <f t="shared" ca="1" si="421"/>
        <v>7.05526277653059-1.04654937129576i</v>
      </c>
      <c r="DE290" s="181" t="str">
        <f t="shared" ca="1" si="422"/>
        <v>0.699103420535921+7.09811614725011i</v>
      </c>
      <c r="DF290" s="181" t="str">
        <f t="shared" ca="1" si="423"/>
        <v>-7.12386953445013+0.349973268394937i</v>
      </c>
      <c r="DG290" s="181" t="str">
        <f t="shared" ca="1" si="424"/>
        <v>-3.23302573695013E-12-7.13246089596415i</v>
      </c>
      <c r="DH290" s="181" t="str">
        <f t="shared" ca="1" si="425"/>
        <v>7.12386953445011+0.349973268395363i</v>
      </c>
      <c r="DI290" s="181" t="str">
        <f t="shared" ca="1" si="426"/>
        <v>-0.699103420536345+7.09811614725007i</v>
      </c>
      <c r="DJ290" s="181" t="str">
        <f t="shared" ca="1" si="427"/>
        <v>-7.05526277653053-1.04654937129619i</v>
      </c>
      <c r="DK290" s="181" t="str">
        <f t="shared" ca="1" si="428"/>
        <v>1.3914740929605-6.99541265981339i</v>
      </c>
      <c r="DL290" s="181" t="str">
        <f t="shared" ca="1" si="429"/>
        <v>6.91870998127265+1.73304663165649i</v>
      </c>
      <c r="DM290" s="181" t="str">
        <f t="shared" ca="1" si="430"/>
        <v>-2.07044410921242+6.82533952438158i</v>
      </c>
      <c r="DN290" s="181" t="str">
        <f t="shared" ca="1" si="431"/>
        <v>-6.715526226745-2.40285370556716i</v>
      </c>
      <c r="DO290" s="181" t="str">
        <f t="shared" ca="1" si="432"/>
        <v>2.7294746168796-6.58953463821746i</v>
      </c>
      <c r="DP290" s="181" t="str">
        <f t="shared" ca="1" si="433"/>
        <v>6.44766828357429+3.04951998475955i</v>
      </c>
      <c r="DQ290" s="181" t="str">
        <f t="shared" ca="1" si="434"/>
        <v>-3.36221879189681+6.29026893128376i</v>
      </c>
      <c r="DR290" s="181" t="str">
        <f t="shared" ca="1" si="435"/>
        <v>-6.11771577017524-3.66681771946833i</v>
      </c>
      <c r="DS290" s="181" t="str">
        <f t="shared" ca="1" si="436"/>
        <v>3.9625829619725-5.93042449593138i</v>
      </c>
      <c r="DT290" s="181" t="str">
        <f t="shared" ca="1" si="437"/>
        <v>5.72884630962925+4.24880199504578i</v>
      </c>
      <c r="DU290" s="181" t="str">
        <f t="shared" ca="1" si="438"/>
        <v>-4.52478529196207+5.51346683077911i</v>
      </c>
      <c r="DV290" s="181" t="str">
        <f t="shared" ca="1" si="439"/>
        <v>-5.28480492741593-4.78986798477976i</v>
      </c>
      <c r="DW290" s="181" t="str">
        <f t="shared" ca="1" si="440"/>
        <v>5.04341146608471-5.04341146608355i</v>
      </c>
      <c r="DX290" s="181" t="str">
        <f t="shared" ca="1" si="441"/>
        <v>4.78986798477854+5.28480492741703i</v>
      </c>
      <c r="DY290" s="181" t="str">
        <f t="shared" ca="1" si="442"/>
        <v>-5.51346683078067+4.52478529196017i</v>
      </c>
      <c r="DZ290" s="181" t="str">
        <f t="shared" ca="1" si="443"/>
        <v>-4.24880199504413-5.72884630963048i</v>
      </c>
      <c r="EA290" s="181" t="str">
        <f t="shared" ca="1" si="444"/>
        <v>5.93042449592847-3.96258296197686i</v>
      </c>
      <c r="EB290" s="181" t="str">
        <f t="shared" ca="1" si="445"/>
        <v>3.66681771946692+6.11771577017608i</v>
      </c>
      <c r="EC290" s="181" t="str">
        <f t="shared" ca="1" si="446"/>
        <v>-6.29026893128453+3.36221879189536i</v>
      </c>
      <c r="ED290" s="181" t="str">
        <f t="shared" ca="1" si="447"/>
        <v>-3.0495199847643-6.44766828357205i</v>
      </c>
      <c r="EE290" s="181" t="str">
        <f t="shared" ca="1" si="448"/>
        <v>6.58953463821825-2.72947461687771i</v>
      </c>
      <c r="EF290" s="181" t="str">
        <f t="shared" ca="1" si="449"/>
        <v>2.40285370556523+6.71552622674569i</v>
      </c>
      <c r="EG290" s="181" t="str">
        <f t="shared" ca="1" si="450"/>
        <v>-6.82533952437994+2.07044410921783i</v>
      </c>
      <c r="EH290" s="181" t="str">
        <f t="shared" ca="1" si="451"/>
        <v>-1.73304663165489-6.91870998127305i</v>
      </c>
      <c r="EI290" s="181" t="str">
        <f t="shared" ca="1" si="452"/>
        <v>6.99541265981379-1.39147409295849i</v>
      </c>
      <c r="EJ290" s="181" t="str">
        <f t="shared" ca="1" si="453"/>
        <v>1.04654937130138+7.05526277652976i</v>
      </c>
      <c r="EK290" s="181" t="str">
        <f t="shared" ca="1" si="454"/>
        <v>-7.09811614725023+0.699103420534707i</v>
      </c>
      <c r="EL290" s="181" t="str">
        <f t="shared" ca="1" si="455"/>
        <v>-0.349973268393719-7.12386953445019i</v>
      </c>
      <c r="EM290" s="181" t="str">
        <f t="shared" ca="1" si="456"/>
        <v>7.13246089596415-2.41867815891792E-12i</v>
      </c>
      <c r="EN290" s="181"/>
      <c r="EO290" s="181"/>
      <c r="EP290" s="181"/>
    </row>
    <row r="291" spans="1:146">
      <c r="A291" s="207">
        <f t="shared" si="323"/>
        <v>3.7304687500000029E-3</v>
      </c>
      <c r="B291" s="206">
        <v>191</v>
      </c>
      <c r="C291" s="205">
        <f t="shared" si="324"/>
        <v>38200</v>
      </c>
      <c r="N291" s="204">
        <f t="shared" ca="1" si="327"/>
        <v>21.782732567010019</v>
      </c>
      <c r="O291" s="181">
        <f t="shared" ca="1" si="328"/>
        <v>6.7827325670100196</v>
      </c>
      <c r="P291" s="181" t="str">
        <f t="shared" ca="1" si="329"/>
        <v>-0.166456589936787+6.78068973477219i</v>
      </c>
      <c r="Q291" s="181" t="str">
        <f t="shared" ca="1" si="330"/>
        <v>-6.77456246858446-0.332812912648009i</v>
      </c>
      <c r="R291" s="181" t="str">
        <f t="shared" ca="1" si="331"/>
        <v>0.498968761305064-6.76435445928287i</v>
      </c>
      <c r="S291" s="181" t="str">
        <f t="shared" ca="1" si="332"/>
        <v>6.75007185579049+0.664824049838361i</v>
      </c>
      <c r="T291" s="181" t="str">
        <f t="shared" ca="1" si="333"/>
        <v>-0.830278873223395+6.73172326141362i</v>
      </c>
      <c r="U291" s="181" t="str">
        <f t="shared" ca="1" si="334"/>
        <v>-6.70931972865942-0.995233567661324i</v>
      </c>
      <c r="V291" s="181" t="str">
        <f t="shared" ca="1" si="335"/>
        <v>1.1595887706123-6.68287475257828i</v>
      </c>
      <c r="W291" s="181" t="str">
        <f t="shared" ca="1" si="336"/>
        <v>6.6524042626351+1.32324548064699i</v>
      </c>
      <c r="X291" s="181" t="str">
        <f t="shared" ca="1" si="337"/>
        <v>-1.48610511708413+6.61792661311341i</v>
      </c>
      <c r="Y291" s="181" t="str">
        <f t="shared" ca="1" si="338"/>
        <v>-6.57946257206018-1.6480695793678i</v>
      </c>
      <c r="Z291" s="181" t="str">
        <f t="shared" ca="1" si="339"/>
        <v>1.80904130616213-6.53703530877549i</v>
      </c>
      <c r="AA291" s="181" t="str">
        <f t="shared" ca="1" si="340"/>
        <v>6.49067037985629+1.96892333411805i</v>
      </c>
      <c r="AB291" s="181" t="str">
        <f t="shared" ca="1" si="341"/>
        <v>-2.12761935627964+6.44039571380226i</v>
      </c>
      <c r="AC291" s="181" t="str">
        <f t="shared" ca="1" si="342"/>
        <v>-6.38624159419193-2.28503378009851i</v>
      </c>
      <c r="AD291" s="181" t="str">
        <f t="shared" ca="1" si="343"/>
        <v>2.4410717850111-6.32824064144222i</v>
      </c>
      <c r="AE291" s="181" t="str">
        <f t="shared" ca="1" si="344"/>
        <v>6.26642779315826+2.59563937955797i</v>
      </c>
      <c r="AF291" s="181" t="str">
        <f t="shared" ca="1" si="345"/>
        <v>-2.74864345799979+6.20084028308852i</v>
      </c>
      <c r="AG291" s="181" t="str">
        <f t="shared" ca="1" si="346"/>
        <v>-6.13151761869688-2.8999918564003i</v>
      </c>
      <c r="AH291" s="181" t="str">
        <f t="shared" ca="1" si="347"/>
        <v>3.04959340814481-6.05850155736367i</v>
      </c>
      <c r="AI291" s="181" t="str">
        <f t="shared" ca="1" si="348"/>
        <v>5.98183608123427+3.19735799885189i</v>
      </c>
      <c r="AJ291" s="181" t="str">
        <f t="shared" ca="1" si="349"/>
        <v>-3.34319662065738+5.90156737072478i</v>
      </c>
      <c r="AK291" s="181" t="str">
        <f t="shared" ca="1" si="350"/>
        <v>-5.81774377670359-3.48702142583107i</v>
      </c>
      <c r="AL291" s="181" t="str">
        <f t="shared" ca="1" si="351"/>
        <v>3.62874577968076-5.7304157913739i</v>
      </c>
      <c r="AM291" s="181" t="str">
        <f t="shared" ca="1" si="352"/>
        <v>5.63963601784192+3.76828431276602i</v>
      </c>
      <c r="AN291" s="181" t="str">
        <f t="shared" ca="1" si="353"/>
        <v>-3.90555297228088+5.54545913845611i</v>
      </c>
      <c r="AO291" s="181" t="str">
        <f t="shared" ca="1" si="354"/>
        <v>-5.44794188184349-4.04046907272336i</v>
      </c>
      <c r="AP291" s="181" t="str">
        <f t="shared" ca="1" si="355"/>
        <v>4.17295134568472-5.34714298874889i</v>
      </c>
      <c r="AQ291" s="181" t="str">
        <f t="shared" ca="1" si="356"/>
        <v>5.24312317666452+4.30291998878688i</v>
      </c>
      <c r="AR291" s="181" t="str">
        <f t="shared" ca="1" si="357"/>
        <v>5.24312317666452+4.30291998878688i</v>
      </c>
      <c r="AS291" s="181" t="str">
        <f t="shared" ca="1" si="358"/>
        <v>-5.02567332850964-4.55500479370605i</v>
      </c>
      <c r="AT291" s="181" t="str">
        <f t="shared" ca="1" si="359"/>
        <v>4.67696910906248-4.91237427609639i</v>
      </c>
      <c r="AU291" s="181" t="str">
        <f t="shared" ca="1" si="360"/>
        <v>4.79611619310938+4.79611619310587i</v>
      </c>
      <c r="AV291" s="181" t="str">
        <f t="shared" ca="1" si="361"/>
        <v>-4.91237427609762+4.67696910906119i</v>
      </c>
      <c r="AW291" s="181" t="str">
        <f t="shared" ca="1" si="362"/>
        <v>-4.55500479370974-5.0256733285063i</v>
      </c>
      <c r="AX291" s="181" t="str">
        <f t="shared" ca="1" si="363"/>
        <v>5.13594510322845-4.43029671378814i</v>
      </c>
      <c r="AY291" s="181" t="str">
        <f t="shared" ca="1" si="364"/>
        <v>4.30291998879073+5.24312317666136i</v>
      </c>
      <c r="AZ291" s="181" t="str">
        <f t="shared" ca="1" si="365"/>
        <v>-5.34714298874993+4.17295134568339i</v>
      </c>
      <c r="BA291" s="181" t="str">
        <f t="shared" ca="1" si="366"/>
        <v>-4.04046907272743-5.44794188184047i</v>
      </c>
      <c r="BB291" s="181" t="str">
        <f t="shared" ca="1" si="367"/>
        <v>5.54545913845708-3.9055529722795i</v>
      </c>
      <c r="BC291" s="181" t="str">
        <f t="shared" ca="1" si="368"/>
        <v>3.76828431276462+5.63963601784285i</v>
      </c>
      <c r="BD291" s="181" t="str">
        <f t="shared" ca="1" si="369"/>
        <v>-5.7304157913748+3.62874577967934i</v>
      </c>
      <c r="BE291" s="181" t="str">
        <f t="shared" ca="1" si="370"/>
        <v>-3.48702142582963-5.81774377670446i</v>
      </c>
      <c r="BF291" s="181" t="str">
        <f t="shared" ca="1" si="371"/>
        <v>5.90156737072594-3.34319662065533i</v>
      </c>
      <c r="BG291" s="181" t="str">
        <f t="shared" ca="1" si="372"/>
        <v>3.19735799885279+5.98183608123379i</v>
      </c>
      <c r="BH291" s="181" t="str">
        <f t="shared" ca="1" si="373"/>
        <v>-6.05850155736473+3.04959340814271i</v>
      </c>
      <c r="BI291" s="181" t="str">
        <f t="shared" ca="1" si="374"/>
        <v>-2.89999185640122-6.13151761869645i</v>
      </c>
      <c r="BJ291" s="181" t="str">
        <f t="shared" ca="1" si="375"/>
        <v>6.20084028308975-2.74864345799702i</v>
      </c>
      <c r="BK291" s="181" t="str">
        <f t="shared" ca="1" si="376"/>
        <v>2.59563937955829+6.26642779315812i</v>
      </c>
      <c r="BL291" s="181" t="str">
        <f t="shared" ca="1" si="377"/>
        <v>-6.32824064144331+2.44107178500828i</v>
      </c>
      <c r="BM291" s="181" t="str">
        <f t="shared" ca="1" si="378"/>
        <v>-2.28503378009882-6.38624159419181i</v>
      </c>
      <c r="BN291" s="181" t="str">
        <f t="shared" ca="1" si="379"/>
        <v>6.4403957138032-2.12761935627681i</v>
      </c>
      <c r="BO291" s="181" t="str">
        <f t="shared" ca="1" si="380"/>
        <v>1.96892333411778+6.49067037985637i</v>
      </c>
      <c r="BP291" s="181" t="str">
        <f t="shared" ca="1" si="381"/>
        <v>-6.53703530877467+1.80904130616511i</v>
      </c>
      <c r="BQ291" s="181" t="str">
        <f t="shared" ca="1" si="382"/>
        <v>-1.64806957936752-6.57946257206025i</v>
      </c>
      <c r="BR291" s="181" t="str">
        <f t="shared" ca="1" si="383"/>
        <v>6.61792661311277-1.48610511708696i</v>
      </c>
      <c r="BS291" s="181" t="str">
        <f t="shared" ca="1" si="384"/>
        <v>1.32324548064671+6.65240426263516i</v>
      </c>
      <c r="BT291" s="181" t="str">
        <f t="shared" ca="1" si="385"/>
        <v>-6.68287475257787+1.15958877061468i</v>
      </c>
      <c r="BU291" s="181" t="str">
        <f t="shared" ca="1" si="386"/>
        <v>-0.995233567660212-6.70931972865958i</v>
      </c>
      <c r="BV291" s="181" t="str">
        <f t="shared" ca="1" si="387"/>
        <v>6.73172326141335-0.830278873225626i</v>
      </c>
      <c r="BW291" s="181" t="str">
        <f t="shared" ca="1" si="388"/>
        <v>0.66482404983743+6.75007185579058i</v>
      </c>
      <c r="BX291" s="181" t="str">
        <f t="shared" ca="1" si="389"/>
        <v>-6.76435445928269+0.498968761307508i</v>
      </c>
      <c r="BY291" s="181" t="str">
        <f t="shared" ca="1" si="390"/>
        <v>-0.332812912646497-6.77456246858452i</v>
      </c>
      <c r="BZ291" s="181" t="str">
        <f t="shared" ca="1" si="391"/>
        <v>6.78068973477215-0.166456589938515i</v>
      </c>
      <c r="CA291" s="181" t="str">
        <f t="shared" ca="1" si="392"/>
        <v>-1.58539578715305E-12+6.78273256701002i</v>
      </c>
      <c r="CB291" s="181" t="str">
        <f t="shared" ca="1" si="393"/>
        <v>-6.78068973477223-0.166456589935132i</v>
      </c>
      <c r="CC291" s="181" t="str">
        <f t="shared" ca="1" si="394"/>
        <v>0.33281291265005-6.77456246858435i</v>
      </c>
      <c r="CD291" s="181" t="str">
        <f t="shared" ca="1" si="395"/>
        <v>6.76435445928293+0.498968761304133i</v>
      </c>
      <c r="CE291" s="181" t="str">
        <f t="shared" ca="1" si="396"/>
        <v>-0.664824049840586+6.75007185579027i</v>
      </c>
      <c r="CF291" s="181" t="str">
        <f t="shared" ca="1" si="397"/>
        <v>-6.73172326141376-0.830278873222269i</v>
      </c>
      <c r="CG291" s="181" t="str">
        <f t="shared" ca="1" si="398"/>
        <v>0.995233567663725-6.70931972865906i</v>
      </c>
      <c r="CH291" s="181" t="str">
        <f t="shared" ca="1" si="399"/>
        <v>6.68287475257844+1.15958877061135i</v>
      </c>
      <c r="CI291" s="181" t="str">
        <f t="shared" ca="1" si="400"/>
        <v>-1.32324548064982+6.65240426263454i</v>
      </c>
      <c r="CJ291" s="181" t="str">
        <f t="shared" ca="1" si="401"/>
        <v>-6.61792661311351-1.48610511708366i</v>
      </c>
      <c r="CK291" s="181" t="str">
        <f t="shared" ca="1" si="402"/>
        <v>1.64806957937078-6.57946257205944i</v>
      </c>
      <c r="CL291" s="181" t="str">
        <f t="shared" ca="1" si="403"/>
        <v>6.53703530877558+1.80904130616185i</v>
      </c>
      <c r="CM291" s="181" t="str">
        <f t="shared" ca="1" si="404"/>
        <v>-1.96892333412118+6.49067037985534i</v>
      </c>
      <c r="CN291" s="181" t="str">
        <f t="shared" ca="1" si="405"/>
        <v>-6.44039571380208-2.12761935628018i</v>
      </c>
      <c r="CO291" s="181" t="str">
        <f t="shared" ca="1" si="406"/>
        <v>2.28503378009546-6.38624159419302i</v>
      </c>
      <c r="CP291" s="181" t="str">
        <f t="shared" ca="1" si="407"/>
        <v>6.3282406414421+2.44107178501142i</v>
      </c>
      <c r="CQ291" s="181" t="str">
        <f t="shared" ca="1" si="408"/>
        <v>-2.59563937955516+6.26642779315942i</v>
      </c>
      <c r="CR291" s="181" t="str">
        <f t="shared" ca="1" si="409"/>
        <v>-6.2008402830883-2.74864345800027i</v>
      </c>
      <c r="CS291" s="181" t="str">
        <f t="shared" ca="1" si="410"/>
        <v>2.89999185639834-6.13151761869781i</v>
      </c>
      <c r="CT291" s="181" t="str">
        <f t="shared" ca="1" si="411"/>
        <v>6.05850155736322+3.04959340814571i</v>
      </c>
      <c r="CU291" s="181" t="str">
        <f t="shared" ca="1" si="412"/>
        <v>-3.1973579988498+5.98183608123539i</v>
      </c>
      <c r="CV291" s="181" t="str">
        <f t="shared" ca="1" si="413"/>
        <v>-5.90156737072419-3.34319662065843i</v>
      </c>
      <c r="CW291" s="181" t="str">
        <f t="shared" ca="1" si="414"/>
        <v>3.48702142582689-5.8177437767061i</v>
      </c>
      <c r="CX291" s="181" t="str">
        <f t="shared" ca="1" si="415"/>
        <v>5.730415791373+3.62874577968219i</v>
      </c>
      <c r="CY291" s="181" t="str">
        <f t="shared" ca="1" si="416"/>
        <v>-3.76828431276181+5.63963601784473i</v>
      </c>
      <c r="CZ291" s="181" t="str">
        <f t="shared" ca="1" si="417"/>
        <v>-5.54545913845503-3.90555297228241i</v>
      </c>
      <c r="DA291" s="181" t="str">
        <f t="shared" ca="1" si="418"/>
        <v>4.04046907272486-5.44794188184237i</v>
      </c>
      <c r="DB291" s="181" t="str">
        <f t="shared" ca="1" si="419"/>
        <v>5.34714298874785+4.17295134568604i</v>
      </c>
      <c r="DC291" s="181" t="str">
        <f t="shared" ca="1" si="420"/>
        <v>-4.30291998878811+5.24312317666351i</v>
      </c>
      <c r="DD291" s="181" t="str">
        <f t="shared" ca="1" si="421"/>
        <v>-5.13594510322613-4.43029671379083i</v>
      </c>
      <c r="DE291" s="181" t="str">
        <f t="shared" ca="1" si="422"/>
        <v>4.55500479370737-5.02567332850845i</v>
      </c>
      <c r="DF291" s="181" t="str">
        <f t="shared" ca="1" si="423"/>
        <v>4.9123742760953+4.67696910906364i</v>
      </c>
      <c r="DG291" s="181" t="str">
        <f t="shared" ca="1" si="424"/>
        <v>-4.79611619310699+4.79611619310826i</v>
      </c>
      <c r="DH291" s="181" t="str">
        <f t="shared" ca="1" si="425"/>
        <v>-4.67696910905991-4.91237427609885i</v>
      </c>
      <c r="DI291" s="181" t="str">
        <f t="shared" ca="1" si="426"/>
        <v>5.0256733285075-4.55500479370842i</v>
      </c>
      <c r="DJ291" s="181" t="str">
        <f t="shared" ca="1" si="427"/>
        <v>4.43029671378694+5.13594510322949i</v>
      </c>
      <c r="DK291" s="181" t="str">
        <f t="shared" ca="1" si="428"/>
        <v>-5.24312317666237+4.3029199887895i</v>
      </c>
      <c r="DL291" s="181" t="str">
        <f t="shared" ca="1" si="429"/>
        <v>-4.17295134568199-5.34714298875102i</v>
      </c>
      <c r="DM291" s="181" t="str">
        <f t="shared" ca="1" si="430"/>
        <v>5.44794188184153-4.040469072726i</v>
      </c>
      <c r="DN291" s="181" t="str">
        <f t="shared" ca="1" si="431"/>
        <v>3.90555297227821+5.54545913845798i</v>
      </c>
      <c r="DO291" s="181" t="str">
        <f t="shared" ca="1" si="432"/>
        <v>-5.63963601784373+3.7682843127633i</v>
      </c>
      <c r="DP291" s="181" t="str">
        <f t="shared" ca="1" si="433"/>
        <v>-3.62874577968371-5.73041579137204i</v>
      </c>
      <c r="DQ291" s="181" t="str">
        <f t="shared" ca="1" si="434"/>
        <v>5.81774377670537-3.4870214258281i</v>
      </c>
      <c r="DR291" s="181" t="str">
        <f t="shared" ca="1" si="435"/>
        <v>3.34319662065965+5.9015673707235i</v>
      </c>
      <c r="DS291" s="181" t="str">
        <f t="shared" ca="1" si="436"/>
        <v>-5.98183608123454+3.19735799885139i</v>
      </c>
      <c r="DT291" s="181" t="str">
        <f t="shared" ca="1" si="437"/>
        <v>-3.04959340814732-6.05850155736241i</v>
      </c>
      <c r="DU291" s="181" t="str">
        <f t="shared" ca="1" si="438"/>
        <v>6.13151761869704-2.89999185639996i</v>
      </c>
      <c r="DV291" s="181" t="str">
        <f t="shared" ca="1" si="439"/>
        <v>2.74864345800157+6.20084028308773i</v>
      </c>
      <c r="DW291" s="181" t="str">
        <f t="shared" ca="1" si="440"/>
        <v>-6.26642779315873+2.59563937955682i</v>
      </c>
      <c r="DX291" s="181" t="str">
        <f t="shared" ca="1" si="441"/>
        <v>-2.44107178501273-6.32824064144159i</v>
      </c>
      <c r="DY291" s="181" t="str">
        <f t="shared" ca="1" si="442"/>
        <v>6.38624159419241-2.28503378009715i</v>
      </c>
      <c r="DZ291" s="181" t="str">
        <f t="shared" ca="1" si="443"/>
        <v>2.12761935628189+6.44039571380152i</v>
      </c>
      <c r="EA291" s="181" t="str">
        <f t="shared" ca="1" si="444"/>
        <v>-6.49067037985695+1.96892333411589i</v>
      </c>
      <c r="EB291" s="181" t="str">
        <f t="shared" ca="1" si="445"/>
        <v>-1.80904130616358-6.53703530877509i</v>
      </c>
      <c r="EC291" s="181" t="str">
        <f t="shared" ca="1" si="446"/>
        <v>6.57946257206078-1.64806957936542i</v>
      </c>
      <c r="ED291" s="181" t="str">
        <f t="shared" ca="1" si="447"/>
        <v>1.48610511708541+6.61792661311312i</v>
      </c>
      <c r="EE291" s="181" t="str">
        <f t="shared" ca="1" si="448"/>
        <v>-6.65240426263546+1.32324548064515i</v>
      </c>
      <c r="EF291" s="181" t="str">
        <f t="shared" ca="1" si="449"/>
        <v>-1.15958877061274-6.6828747525782i</v>
      </c>
      <c r="EG291" s="181" t="str">
        <f t="shared" ca="1" si="450"/>
        <v>6.70931972865981-0.995233567658638i</v>
      </c>
      <c r="EH291" s="181" t="str">
        <f t="shared" ca="1" si="451"/>
        <v>0.830278873223666+6.73172326141358i</v>
      </c>
      <c r="EI291" s="181" t="str">
        <f t="shared" ca="1" si="452"/>
        <v>-6.75007185579077+0.664824049835469i</v>
      </c>
      <c r="EJ291" s="181" t="str">
        <f t="shared" ca="1" si="453"/>
        <v>-0.498968761305927-6.7643544592828i</v>
      </c>
      <c r="EK291" s="181" t="str">
        <f t="shared" ca="1" si="454"/>
        <v>6.77456246858428-0.33281291265146i</v>
      </c>
      <c r="EL291" s="181" t="str">
        <f t="shared" ca="1" si="455"/>
        <v>0.166456589936929+6.78068973477219i</v>
      </c>
      <c r="EM291" s="181" t="str">
        <f t="shared" ca="1" si="456"/>
        <v>-6.78273256701002-3.1707915743061E-12i</v>
      </c>
      <c r="EN291" s="181"/>
      <c r="EO291" s="181"/>
      <c r="EP291" s="181"/>
    </row>
    <row r="292" spans="1:146">
      <c r="A292" s="207">
        <f t="shared" si="323"/>
        <v>3.7500000000000029E-3</v>
      </c>
      <c r="B292" s="206">
        <v>192</v>
      </c>
      <c r="C292" s="205">
        <f t="shared" si="324"/>
        <v>38400</v>
      </c>
      <c r="N292" s="204">
        <f t="shared" ca="1" si="327"/>
        <v>15.579482704209237</v>
      </c>
      <c r="O292" s="181">
        <f t="shared" ca="1" si="328"/>
        <v>0.57948270420923798</v>
      </c>
      <c r="P292" s="181" t="str">
        <f t="shared" ca="1" si="329"/>
        <v>-1.06449245830664E-16+0.579482704209238i</v>
      </c>
      <c r="Q292" s="181" t="str">
        <f t="shared" ca="1" si="330"/>
        <v>-0.579482704209238-2.12898491661329E-16i</v>
      </c>
      <c r="R292" s="181" t="str">
        <f t="shared" ca="1" si="331"/>
        <v>-1.71799093664239E-14-0.579482704209238i</v>
      </c>
      <c r="S292" s="181" t="str">
        <f t="shared" ca="1" si="332"/>
        <v>0.579482704209238-2.42790365751469E-14i</v>
      </c>
      <c r="T292" s="181" t="str">
        <f t="shared" ca="1" si="333"/>
        <v>-2.83251839824316E-14+0.579482704209238i</v>
      </c>
      <c r="U292" s="181" t="str">
        <f t="shared" ca="1" si="334"/>
        <v>-0.579482704209238-2.32847929035811E-14i</v>
      </c>
      <c r="V292" s="181" t="str">
        <f t="shared" ca="1" si="335"/>
        <v>1.61856656948581E-14-0.579482704209238i</v>
      </c>
      <c r="W292" s="181" t="str">
        <f t="shared" ca="1" si="336"/>
        <v>0.579482704209238+9.08653848613516E-15i</v>
      </c>
      <c r="X292" s="181" t="str">
        <f t="shared" ca="1" si="337"/>
        <v>-6.10488353715715E-15+0.579482704209238i</v>
      </c>
      <c r="Y292" s="181" t="str">
        <f t="shared" ca="1" si="338"/>
        <v>-0.579482704209238+9.9424367156582E-16i</v>
      </c>
      <c r="Z292" s="181" t="str">
        <f t="shared" ca="1" si="339"/>
        <v>-8.09337088028877E-15-0.579482704209238i</v>
      </c>
      <c r="AA292" s="181" t="str">
        <f t="shared" ca="1" si="340"/>
        <v>0.579482704209238-1.10750258292668E-14i</v>
      </c>
      <c r="AB292" s="181" t="str">
        <f t="shared" ca="1" si="341"/>
        <v>1.81741530379898E-14+0.579482704209238i</v>
      </c>
      <c r="AC292" s="181" t="str">
        <f t="shared" ca="1" si="342"/>
        <v>-0.579482704209238+2.52732802467128E-14i</v>
      </c>
      <c r="AD292" s="181" t="str">
        <f t="shared" ca="1" si="343"/>
        <v>2.52722041809933E-14-0.579482704209238i</v>
      </c>
      <c r="AE292" s="181" t="str">
        <f t="shared" ca="1" si="344"/>
        <v>0.579482704209238+1.81730769722704E-14i</v>
      </c>
      <c r="AF292" s="181" t="str">
        <f t="shared" ca="1" si="345"/>
        <v>-1.93088942830372E-14+0.579482704209238i</v>
      </c>
      <c r="AG292" s="181" t="str">
        <f t="shared" ca="1" si="346"/>
        <v>-0.579482704209238-1.22097670743143E-14i</v>
      </c>
      <c r="AH292" s="181" t="str">
        <f t="shared" ca="1" si="347"/>
        <v>5.11063986559132E-15-0.579482704209238i</v>
      </c>
      <c r="AI292" s="181" t="str">
        <f t="shared" ca="1" si="348"/>
        <v>0.579482704209238-1.98848734313164E-15i</v>
      </c>
      <c r="AJ292" s="181" t="str">
        <f t="shared" ca="1" si="349"/>
        <v>9.08761455185461E-15+0.579482704209238i</v>
      </c>
      <c r="AK292" s="181" t="str">
        <f t="shared" ca="1" si="350"/>
        <v>-0.579482704209238-9.91024815122806E-14i</v>
      </c>
      <c r="AL292" s="181" t="str">
        <f t="shared" ca="1" si="351"/>
        <v>-8.09304806057296E-14-0.579482704209238i</v>
      </c>
      <c r="AM292" s="181" t="str">
        <f t="shared" ca="1" si="352"/>
        <v>0.579482704209238-2.6096344272374E-13i</v>
      </c>
      <c r="AN292" s="181" t="str">
        <f t="shared" ca="1" si="353"/>
        <v>-1.43684656042031E-13+0.579482704209238i</v>
      </c>
      <c r="AO292" s="181" t="str">
        <f t="shared" ca="1" si="354"/>
        <v>-0.579482704209238+3.63483060759795E-14i</v>
      </c>
      <c r="AP292" s="181" t="str">
        <f t="shared" ca="1" si="355"/>
        <v>-2.1638126819399E-13-0.579482704209238i</v>
      </c>
      <c r="AQ292" s="181" t="str">
        <f t="shared" ca="1" si="356"/>
        <v>0.579482704209238+1.80031886052291E-13i</v>
      </c>
      <c r="AR292" s="181" t="str">
        <f t="shared" ca="1" si="357"/>
        <v>0.579482704209238+1.80031886052291E-13i</v>
      </c>
      <c r="AS292" s="181" t="str">
        <f t="shared" ca="1" si="358"/>
        <v>-0.579482704209238+1.80034038183729E-13i</v>
      </c>
      <c r="AT292" s="181" t="str">
        <f t="shared" ca="1" si="359"/>
        <v>2.2461406058204E-13-0.579482704209238i</v>
      </c>
      <c r="AU292" s="181" t="str">
        <f t="shared" ca="1" si="360"/>
        <v>0.579482704209238+3.63461539445407E-14i</v>
      </c>
      <c r="AV292" s="181" t="str">
        <f t="shared" ca="1" si="361"/>
        <v>1.35451863653979E-13+0.579482704209238i</v>
      </c>
      <c r="AW292" s="181" t="str">
        <f t="shared" ca="1" si="362"/>
        <v>-0.579482704209238-2.6919623511179E-13i</v>
      </c>
      <c r="AX292" s="181" t="str">
        <f t="shared" ca="1" si="363"/>
        <v>8.09283284742904E-14-0.579482704209238i</v>
      </c>
      <c r="AY292" s="181" t="str">
        <f t="shared" ca="1" si="364"/>
        <v>0.579482704209238-9.08696891242292E-14i</v>
      </c>
      <c r="AZ292" s="181" t="str">
        <f t="shared" ca="1" si="365"/>
        <v>2.79137595761729E-13+0.579482704209238i</v>
      </c>
      <c r="BA292" s="181" t="str">
        <f t="shared" ca="1" si="366"/>
        <v>-0.579482704209238-1.2551050300404E-13i</v>
      </c>
      <c r="BB292" s="181" t="str">
        <f t="shared" ca="1" si="367"/>
        <v>-6.2757403633459E-14-0.579482704209238i</v>
      </c>
      <c r="BC292" s="181" t="str">
        <f t="shared" ca="1" si="368"/>
        <v>0.579482704209238-2.34555421231979E-13i</v>
      </c>
      <c r="BD292" s="181" t="str">
        <f t="shared" ca="1" si="369"/>
        <v>-1.70092677533791E-13+0.579482704209238i</v>
      </c>
      <c r="BE292" s="181" t="str">
        <f t="shared" ca="1" si="370"/>
        <v>-0.579482704209238+1.81752291037092E-14i</v>
      </c>
      <c r="BF292" s="181" t="str">
        <f t="shared" ca="1" si="371"/>
        <v>-1.89973246702229E-13-0.579482704209238i</v>
      </c>
      <c r="BG292" s="181" t="str">
        <f t="shared" ca="1" si="372"/>
        <v>0.579482704209238+1.98204963024561E-13i</v>
      </c>
      <c r="BH292" s="181" t="str">
        <f t="shared" ca="1" si="373"/>
        <v>-2.64069454260408E-14+0.579482704209238i</v>
      </c>
      <c r="BI292" s="181" t="str">
        <f t="shared" ca="1" si="374"/>
        <v>-0.579482704209238+1.61860961211459E-13i</v>
      </c>
      <c r="BJ292" s="181" t="str">
        <f t="shared" ca="1" si="375"/>
        <v>2.42787137554311E-13-0.579482704209238i</v>
      </c>
      <c r="BK292" s="181" t="str">
        <f t="shared" ca="1" si="376"/>
        <v>0.579482704209238+7.09891199557908E-14i</v>
      </c>
      <c r="BL292" s="181" t="str">
        <f t="shared" ca="1" si="377"/>
        <v>1.17278786681709E-13+0.579482704209238i</v>
      </c>
      <c r="BM292" s="181" t="str">
        <f t="shared" ca="1" si="378"/>
        <v>-0.579482704209238-2.87369312084061E-13i</v>
      </c>
      <c r="BN292" s="181" t="str">
        <f t="shared" ca="1" si="379"/>
        <v>9.9101405446561E-14-0.579482704209238i</v>
      </c>
      <c r="BO292" s="181" t="str">
        <f t="shared" ca="1" si="380"/>
        <v>0.579482704209238-7.26966121519593E-14i</v>
      </c>
      <c r="BP292" s="181" t="str">
        <f t="shared" ca="1" si="381"/>
        <v>2.60964518789459E-13+0.579482704209238i</v>
      </c>
      <c r="BQ292" s="181" t="str">
        <f t="shared" ca="1" si="382"/>
        <v>-0.579482704209238-1.43683579976311E-13i</v>
      </c>
      <c r="BR292" s="181" t="str">
        <f t="shared" ca="1" si="383"/>
        <v>-4.45843266611888E-14-0.579482704209238i</v>
      </c>
      <c r="BS292" s="181" t="str">
        <f t="shared" ca="1" si="384"/>
        <v>0.579482704209238-1.99912455220729E-13i</v>
      </c>
      <c r="BT292" s="181" t="str">
        <f t="shared" ca="1" si="385"/>
        <v>-1.71795865467081E-13+0.579482704209238i</v>
      </c>
      <c r="BU292" s="181" t="str">
        <f t="shared" ca="1" si="386"/>
        <v>-0.579482704209238-1.64677369075409E-14i</v>
      </c>
      <c r="BV292" s="181" t="str">
        <f t="shared" ca="1" si="387"/>
        <v>-1.71800169729959E-13-0.579482704209238i</v>
      </c>
      <c r="BW292" s="181" t="str">
        <f t="shared" ca="1" si="388"/>
        <v>0.579482704209238+2.32847929035811E-13i</v>
      </c>
      <c r="BX292" s="181" t="str">
        <f t="shared" ca="1" si="389"/>
        <v>-4.45800223983111E-14+0.579482704209238i</v>
      </c>
      <c r="BY292" s="181" t="str">
        <f t="shared" ca="1" si="390"/>
        <v>-0.579482704209238+1.43687884239189E-13i</v>
      </c>
      <c r="BZ292" s="181" t="str">
        <f t="shared" ca="1" si="391"/>
        <v>2.60960214526581E-13-0.579482704209238i</v>
      </c>
      <c r="CA292" s="181" t="str">
        <f t="shared" ca="1" si="392"/>
        <v>0.579482704209238+7.26923078890816E-14i</v>
      </c>
      <c r="CB292" s="181" t="str">
        <f t="shared" ca="1" si="393"/>
        <v>8.2635820670459E-14+0.579482704209238i</v>
      </c>
      <c r="CC292" s="181" t="str">
        <f t="shared" ca="1" si="394"/>
        <v>-0.579482704209238+2.70903727307959E-13i</v>
      </c>
      <c r="CD292" s="181" t="str">
        <f t="shared" ca="1" si="395"/>
        <v>1.33744371457811E-13-0.579482704209238i</v>
      </c>
      <c r="CE292" s="181" t="str">
        <f t="shared" ca="1" si="396"/>
        <v>0.579482704209238-5.45235351796887E-14i</v>
      </c>
      <c r="CF292" s="181" t="str">
        <f t="shared" ca="1" si="397"/>
        <v>2.42791441817189E-13+0.579482704209238i</v>
      </c>
      <c r="CG292" s="181" t="str">
        <f t="shared" ca="1" si="398"/>
        <v>-0.579482704209238-1.61856656948581E-13i</v>
      </c>
      <c r="CH292" s="181" t="str">
        <f t="shared" ca="1" si="399"/>
        <v>-2.64112496889185E-14-0.579482704209238i</v>
      </c>
      <c r="CI292" s="181" t="str">
        <f t="shared" ca="1" si="400"/>
        <v>0.579482704209238-1.81739378248459E-13i</v>
      </c>
      <c r="CJ292" s="181" t="str">
        <f t="shared" ca="1" si="401"/>
        <v>-2.22908720517311E-13+0.579482704209238i</v>
      </c>
      <c r="CK292" s="181" t="str">
        <f t="shared" ca="1" si="402"/>
        <v>-0.579482704209238-3.46408138798112E-14i</v>
      </c>
      <c r="CL292" s="181" t="str">
        <f t="shared" ca="1" si="403"/>
        <v>-1.53627092757689E-13-0.579482704209238i</v>
      </c>
      <c r="CM292" s="181" t="str">
        <f t="shared" ca="1" si="404"/>
        <v>0.579482704209238+2.51021006008081E-13i</v>
      </c>
      <c r="CN292" s="181" t="str">
        <f t="shared" ca="1" si="405"/>
        <v>-6.27530993705813E-14+0.579482704209238i</v>
      </c>
      <c r="CO292" s="181" t="str">
        <f t="shared" ca="1" si="406"/>
        <v>-0.579482704209238+1.25514807266919E-13i</v>
      </c>
      <c r="CP292" s="181" t="str">
        <f t="shared" ca="1" si="407"/>
        <v>-2.80842935826459E-13-0.579482704209238i</v>
      </c>
      <c r="CQ292" s="181" t="str">
        <f t="shared" ca="1" si="408"/>
        <v>0.579482704209238+1.23805162939311E-13i</v>
      </c>
      <c r="CR292" s="181" t="str">
        <f t="shared" ca="1" si="409"/>
        <v>6.44627436981884E-14+0.579482704209238i</v>
      </c>
      <c r="CS292" s="181" t="str">
        <f t="shared" ca="1" si="410"/>
        <v>-0.579482704209238-3.40185355067581E-13i</v>
      </c>
      <c r="CT292" s="181" t="str">
        <f t="shared" ca="1" si="411"/>
        <v>1.51917448430081E-13-0.579482704209238i</v>
      </c>
      <c r="CU292" s="181" t="str">
        <f t="shared" ca="1" si="412"/>
        <v>0.579482704209238-3.63504582074184E-14i</v>
      </c>
      <c r="CV292" s="181" t="str">
        <f t="shared" ca="1" si="413"/>
        <v>2.24618364844918E-13+0.579482704209238i</v>
      </c>
      <c r="CW292" s="181" t="str">
        <f t="shared" ca="1" si="414"/>
        <v>-0.579482704209238-1.80029733920851E-13i</v>
      </c>
      <c r="CX292" s="181" t="str">
        <f t="shared" ca="1" si="415"/>
        <v>2.47016053613113E-14-0.579482704209238i</v>
      </c>
      <c r="CY292" s="181" t="str">
        <f t="shared" ca="1" si="416"/>
        <v>0.579482704209238-1.63566301276189E-13i</v>
      </c>
      <c r="CZ292" s="181" t="str">
        <f t="shared" ca="1" si="417"/>
        <v>-2.41081797489582E-13+0.579482704209238i</v>
      </c>
      <c r="DA292" s="181" t="str">
        <f t="shared" ca="1" si="418"/>
        <v>-0.579482704209238-5.28138908520816E-14i</v>
      </c>
      <c r="DB292" s="181" t="str">
        <f t="shared" ca="1" si="419"/>
        <v>-1.35454015785418E-13-0.579482704209238i</v>
      </c>
      <c r="DC292" s="181" t="str">
        <f t="shared" ca="1" si="420"/>
        <v>0.579482704209238+2.69194082980352E-13i</v>
      </c>
      <c r="DD292" s="181" t="str">
        <f t="shared" ca="1" si="421"/>
        <v>-8.09261763428519E-14+0.579482704209238i</v>
      </c>
      <c r="DE292" s="181" t="str">
        <f t="shared" ca="1" si="422"/>
        <v>-0.579482704209238+7.44019522166887E-14i</v>
      </c>
      <c r="DF292" s="181" t="str">
        <f t="shared" ca="1" si="423"/>
        <v>-2.62669858854189E-13-0.579482704209238i</v>
      </c>
      <c r="DG292" s="181" t="str">
        <f t="shared" ca="1" si="424"/>
        <v>0.579482704209238+1.41978239911582E-13i</v>
      </c>
      <c r="DH292" s="181" t="str">
        <f t="shared" ca="1" si="425"/>
        <v>4.62896667259183E-14+0.579482704209238i</v>
      </c>
      <c r="DI292" s="181" t="str">
        <f t="shared" ca="1" si="426"/>
        <v>-0.579482704209238+2.34557573363418E-13i</v>
      </c>
      <c r="DJ292" s="181" t="str">
        <f t="shared" ca="1" si="427"/>
        <v>1.70090525402352E-13-0.579482704209238i</v>
      </c>
      <c r="DK292" s="181" t="str">
        <f t="shared" ca="1" si="428"/>
        <v>0.579482704209238-1.81773812351481E-14i</v>
      </c>
      <c r="DL292" s="181" t="str">
        <f t="shared" ca="1" si="429"/>
        <v>1.73505509794688E-13+0.579482704209238i</v>
      </c>
      <c r="DM292" s="181" t="str">
        <f t="shared" ca="1" si="430"/>
        <v>-0.579482704209238-1.98202810893122E-13i</v>
      </c>
      <c r="DN292" s="181" t="str">
        <f t="shared" ca="1" si="431"/>
        <v>4.28746823335816E-14-0.579482704209238i</v>
      </c>
      <c r="DO292" s="181" t="str">
        <f t="shared" ca="1" si="432"/>
        <v>0.579482704209238-1.45393224303918E-13i</v>
      </c>
      <c r="DP292" s="181" t="str">
        <f t="shared" ca="1" si="433"/>
        <v>-2.59254874461852E-13+0.579482704209238i</v>
      </c>
      <c r="DQ292" s="181" t="str">
        <f t="shared" ca="1" si="434"/>
        <v>-0.579482704209238-7.09869678243516E-14i</v>
      </c>
      <c r="DR292" s="181" t="str">
        <f t="shared" ca="1" si="435"/>
        <v>-1.17280938813148E-13-0.579482704209238i</v>
      </c>
      <c r="DS292" s="181" t="str">
        <f t="shared" ca="1" si="436"/>
        <v>0.579482704209238+2.87367159952622E-13i</v>
      </c>
      <c r="DT292" s="181" t="str">
        <f t="shared" ca="1" si="437"/>
        <v>-1.32039031393082E-13+0.579482704209238i</v>
      </c>
      <c r="DU292" s="181" t="str">
        <f t="shared" ca="1" si="438"/>
        <v>-0.579482704209238+8.91686533223775E-14i</v>
      </c>
      <c r="DV292" s="181" t="str">
        <f t="shared" ca="1" si="439"/>
        <v>-2.44496781881918E-13-0.579482704209238i</v>
      </c>
      <c r="DW292" s="181" t="str">
        <f t="shared" ca="1" si="440"/>
        <v>0.579482704209238+1.27211538805893E-13i</v>
      </c>
      <c r="DX292" s="181" t="str">
        <f t="shared" ca="1" si="441"/>
        <v>2.8116589753648E-14+0.579482704209238i</v>
      </c>
      <c r="DY292" s="181" t="str">
        <f t="shared" ca="1" si="442"/>
        <v>-0.579482704209238+1.83444718313188E-13i</v>
      </c>
      <c r="DZ292" s="181" t="str">
        <f t="shared" ca="1" si="443"/>
        <v>1.88263602374622E-13-0.579482704209238i</v>
      </c>
      <c r="EA292" s="181" t="str">
        <f t="shared" ca="1" si="444"/>
        <v>0.579482704209238+3.29354738150817E-14i</v>
      </c>
      <c r="EB292" s="181" t="str">
        <f t="shared" ca="1" si="445"/>
        <v>1.88272210900378E-13+0.579482704209238i</v>
      </c>
      <c r="EC292" s="181" t="str">
        <f t="shared" ca="1" si="446"/>
        <v>-0.579482704209238-2.49315665943352E-13i</v>
      </c>
      <c r="ED292" s="181" t="str">
        <f t="shared" ca="1" si="447"/>
        <v>2.81079812278925E-14-0.579482704209238i</v>
      </c>
      <c r="EE292" s="181" t="str">
        <f t="shared" ca="1" si="448"/>
        <v>0.579482704209238-1.27220147331648E-13i</v>
      </c>
      <c r="EF292" s="181" t="str">
        <f t="shared" ca="1" si="449"/>
        <v>2.82548275891188E-13+0.579482704209238i</v>
      </c>
      <c r="EG292" s="181" t="str">
        <f t="shared" ca="1" si="450"/>
        <v>-0.579482704209238-8.91600447966222E-14i</v>
      </c>
      <c r="EH292" s="181" t="str">
        <f t="shared" ca="1" si="451"/>
        <v>-6.61680837629184E-14-0.579482704209238i</v>
      </c>
      <c r="EI292" s="181" t="str">
        <f t="shared" ca="1" si="452"/>
        <v>0.579482704209238+3.05540236924892E-13i</v>
      </c>
      <c r="EJ292" s="181" t="str">
        <f t="shared" ca="1" si="453"/>
        <v>-1.50212108365352E-13+0.579482704209238i</v>
      </c>
      <c r="EK292" s="181" t="str">
        <f t="shared" ca="1" si="454"/>
        <v>-0.579482704209238+7.09955763501076E-14i</v>
      </c>
      <c r="EL292" s="181" t="str">
        <f t="shared" ca="1" si="455"/>
        <v>-2.26323704909648E-13-0.579482704209238i</v>
      </c>
      <c r="EM292" s="181" t="str">
        <f t="shared" ca="1" si="456"/>
        <v>0.579482704209238+1.45384615778163E-13i</v>
      </c>
      <c r="EN292" s="181"/>
      <c r="EO292" s="181"/>
      <c r="EP292" s="181"/>
    </row>
    <row r="293" spans="1:146">
      <c r="A293" s="207">
        <f t="shared" ref="A293:A356" si="461">A292+Div_Nt_load2</f>
        <v>3.7695312500000029E-3</v>
      </c>
      <c r="B293" s="206">
        <v>193</v>
      </c>
      <c r="C293" s="205">
        <f t="shared" ref="C293:C355" si="462">C292+1/time_load2</f>
        <v>38600</v>
      </c>
      <c r="N293" s="204">
        <f t="shared" ref="N293:N355" ca="1" si="463">Ioutput2+O293</f>
        <v>8.2258113148073235</v>
      </c>
      <c r="O293" s="181">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81" t="str">
        <f t="shared" ref="P293:P355" ca="1" si="465">IMPRODUCT(O293,IMEXP(COMPLEX(0,-2*PI()*1*B293/Nt_load2)))</f>
        <v>-0.166246912580638-6.77214842621231i</v>
      </c>
      <c r="Q293" s="181" t="str">
        <f t="shared" ref="Q293:Q355" ca="1" si="466">IMPRODUCT(O293,IMEXP(COMPLEX(0,-2*PI()*2*B293/Nt_load2)))</f>
        <v>6.76602887824693-0.332393684237511i</v>
      </c>
      <c r="R293" s="181" t="str">
        <f t="shared" ref="R293:R355" ca="1" si="467">IMPRODUCT(O293,IMEXP(COMPLEX(0,-2*PI()*3*B293/Nt_load2)))</f>
        <v>0.498340234368137+6.75583372748341i</v>
      </c>
      <c r="S293" s="181" t="str">
        <f t="shared" ref="S293:S355" ca="1" si="468">IMPRODUCT(O293,IMEXP(COMPLEX(0,-2*PI()*4*B293/Nt_load2)))</f>
        <v>-6.74156911509939+0.663986602975181i</v>
      </c>
      <c r="T293" s="181" t="str">
        <f t="shared" ref="T293:T355" ca="1" si="469">IMPRODUCT(O293,IMEXP(COMPLEX(0,-2*PI()*5*B293/Nt_load2)))</f>
        <v>-0.829233010881325-6.72324363356387i</v>
      </c>
      <c r="U293" s="181" t="str">
        <f t="shared" ref="U293:U355" ca="1" si="470">IMPRODUCT(O293,IMEXP(COMPLEX(0,-2*PI()*6*B293/Nt_load2)))</f>
        <v>6.70086832146176-0.99397991982873i</v>
      </c>
      <c r="V293" s="181" t="str">
        <f t="shared" ref="V293:V355" ca="1" si="471">IMPRODUCT(O293,IMEXP(COMPLEX(0,-2*PI()*7*B293/Nt_load2)))</f>
        <v>1.15812809243904+6.67445665684451i</v>
      </c>
      <c r="W293" s="181" t="str">
        <f t="shared" ref="W293:W355" ca="1" si="472">IMPRODUCT(O293,IMEXP(COMPLEX(0,-2*PI()*8*B293/Nt_load2)))</f>
        <v>-6.64402454911107+1.32157865199238i</v>
      </c>
      <c r="X293" s="181" t="str">
        <f t="shared" ref="X293:X355" ca="1" si="473">IMPRODUCT(O293,IMEXP(COMPLEX(0,-2*PI()*9*B293/Nt_load2)))</f>
        <v>-1.48423314198206-6.60959032942546i</v>
      </c>
      <c r="Y293" s="181" t="str">
        <f t="shared" ref="Y293:Y355" ca="1" si="474">IMPRODUCT(O293,IMEXP(COMPLEX(0,-2*PI()*10*B293/Nt_load2)))</f>
        <v>6.57117473967375-1.64599358542677i</v>
      </c>
      <c r="Z293" s="181" t="str">
        <f t="shared" ref="Z293:Z355" ca="1" si="475">IMPRODUCT(O293,IMEXP(COMPLEX(0,-2*PI()*11*B293/Nt_load2)))</f>
        <v>1.80676254388322+6.52880091997092i</v>
      </c>
      <c r="AA293" s="181" t="str">
        <f t="shared" ref="AA293:AA355" ca="1" si="476">IMPRODUCT(O293,IMEXP(COMPLEX(0,-2*PI()*12*B293/Nt_load2)))</f>
        <v>-6.48249439472165+1.96644317614185i</v>
      </c>
      <c r="AB293" s="181" t="str">
        <f t="shared" ref="AB293:AB355" ca="1" si="477">IMPRODUCT(O293,IMEXP(COMPLEX(0,-2*PI()*13*B293/Nt_load2)))</f>
        <v>-2.12493929656182-6.43228305724491i</v>
      </c>
      <c r="AC293" s="181" t="str">
        <f t="shared" ref="AC293:AC355" ca="1" si="478">IMPRODUCT(O293,IMEXP(COMPLEX(0,-2*PI()*14*B293/Nt_load2)))</f>
        <v>6.37819715297324-2.28215543300549i</v>
      </c>
      <c r="AD293" s="181" t="str">
        <f t="shared" ref="AD293:AD355" ca="1" si="479">IMPRODUCT(O293,IMEXP(COMPLEX(0,-2*PI()*15*B293/Nt_load2)))</f>
        <v>2.43799688435229+6.32026926123255i</v>
      </c>
      <c r="AE293" s="181" t="str">
        <f t="shared" ref="AE293:AE355" ca="1" si="480">IMPRODUCT(O293,IMEXP(COMPLEX(0,-2*PI()*16*B293/Nt_load2)))</f>
        <v>-6.25853427561896+2.59236977753853i</v>
      </c>
      <c r="AF293" s="181" t="str">
        <f t="shared" ref="AF293:AF355" ca="1" si="481">IMPRODUCT(O293,IMEXP(COMPLEX(0,-2*PI()*17*B293/Nt_load2)))</f>
        <v>-2.74518112410511-6.19302938297967i</v>
      </c>
      <c r="AG293" s="181" t="str">
        <f t="shared" ref="AG293:AG355" ca="1" si="482">IMPRODUCT(O293,IMEXP(COMPLEX(0,-2*PI()*18*B293/Nt_load2)))</f>
        <v>6.12379404101213-2.89633887621198i</v>
      </c>
      <c r="AH293" s="181" t="str">
        <f t="shared" ref="AH293:AH355" ca="1" si="483">IMPRODUCT(O293,IMEXP(COMPLEX(0,-2*PI()*19*B293/Nt_load2)))</f>
        <v>3.0457519820804+6.05086995449794i</v>
      </c>
      <c r="AI293" s="181" t="str">
        <f t="shared" ref="AI293:AI355" ca="1" si="484">IMPRODUCT(O293,IMEXP(COMPLEX(0,-2*PI()*20*B293/Nt_load2)))</f>
        <v>-5.97430105017945+3.19333044084341i</v>
      </c>
      <c r="AJ293" s="181" t="str">
        <f t="shared" ref="AJ293:AJ355" ca="1" si="485">IMPRODUCT(O293,IMEXP(COMPLEX(0,-2*PI()*21*B293/Nt_load2)))</f>
        <v>-3.33898535675517-5.89413345030184i</v>
      </c>
      <c r="AK293" s="181" t="str">
        <f t="shared" ref="AK293:AK355" ca="1" si="486">IMPRODUCT(O293,IMEXP(COMPLEX(0,-2*PI()*22*B293/Nt_load2)))</f>
        <v>5.81041544482964-3.48262899274064i</v>
      </c>
      <c r="AL293" s="181" t="str">
        <f t="shared" ref="AL293:AL355" ca="1" si="487">IMPRODUCT(O293,IMEXP(COMPLEX(0,-2*PI()*23*B293/Nt_load2)))</f>
        <v>3.6241748232454+5.72319746235849i</v>
      </c>
      <c r="AM293" s="181" t="str">
        <f t="shared" ref="AM293:AM355" ca="1" si="488">IMPRODUCT(O293,IMEXP(COMPLEX(0,-2*PI()*24*B293/Nt_load2)))</f>
        <v>-5.63253203974011+3.76353758635325i</v>
      </c>
      <c r="AN293" s="181" t="str">
        <f t="shared" ref="AN293:AN355" ca="1" si="489">IMPRODUCT(O293,IMEXP(COMPLEX(0,-2*PI()*25*B293/Nt_load2)))</f>
        <v>-3.90063333514679-5.53847379043489i</v>
      </c>
      <c r="AO293" s="181" t="str">
        <f t="shared" ref="AO293:AO355" ca="1" si="490">IMPRODUCT(O293,IMEXP(COMPLEX(0,-2*PI()*26*B293/Nt_load2)))</f>
        <v>5.44107937161921-4.03537948826779i</v>
      </c>
      <c r="AP293" s="181" t="str">
        <f t="shared" ref="AP293:AP355" ca="1" si="491">IMPRODUCT(O293,IMEXP(COMPLEX(0,-2*PI()*27*B293/Nt_load2)))</f>
        <v>4.16769487968318+5.34040745004116i</v>
      </c>
      <c r="AQ293" s="181" t="str">
        <f t="shared" ref="AQ293:AQ355" ca="1" si="492">IMPRODUCT(O293,IMEXP(COMPLEX(0,-2*PI()*28*B293/Nt_load2)))</f>
        <v>-5.23651866670593+4.29749980754309i</v>
      </c>
      <c r="AR293" s="181" t="str">
        <f t="shared" ref="AR293:AR355" ca="1" si="493">IMPRODUCT(O293,IMEXP(COMPLEX(0,-2*PI()*28*B293/Nt_load2)))</f>
        <v>-5.23651866670593+4.29749980754309i</v>
      </c>
      <c r="AS293" s="181" t="str">
        <f t="shared" ref="AS293:AS355" ca="1" si="494">IMPRODUCT(O293,IMEXP(COMPLEX(0,-2*PI()*30*B293/Nt_load2)))</f>
        <v>5.01934272965948-4.54926707336544i</v>
      </c>
      <c r="AT293" s="181" t="str">
        <f t="shared" ref="AT293:AT355" ca="1" si="495">IMPRODUCT(O293,IMEXP(COMPLEX(0,-2*PI()*31*B293/Nt_load2)))</f>
        <v>4.67107775614106+4.90618639461208i</v>
      </c>
      <c r="AU293" s="181" t="str">
        <f t="shared" ref="AU293:AU355" ca="1" si="496">IMPRODUCT(O293,IMEXP(COMPLEX(0,-2*PI()*32*B293/Nt_load2)))</f>
        <v>-4.79007475633465+4.7900747563392i</v>
      </c>
      <c r="AV293" s="181" t="str">
        <f t="shared" ref="AV293:AV355" ca="1" si="497">IMPRODUCT(O293,IMEXP(COMPLEX(0,-2*PI()*33*B293/Nt_load2)))</f>
        <v>-4.90618639461187-4.67107775614128i</v>
      </c>
      <c r="AW293" s="181" t="str">
        <f t="shared" ref="AW293:AW355" ca="1" si="498">IMPRODUCT(O293,IMEXP(COMPLEX(0,-2*PI()*34*B293/Nt_load2)))</f>
        <v>4.54926707336567-5.01934272965927i</v>
      </c>
      <c r="AX293" s="181" t="str">
        <f t="shared" ref="AX293:AX355" ca="1" si="499">IMPRODUCT(O293,IMEXP(COMPLEX(0,-2*PI()*35*B293/Nt_load2)))</f>
        <v>5.12947560033162+4.42471608221308i</v>
      </c>
      <c r="AY293" s="181" t="str">
        <f t="shared" ref="AY293:AY355" ca="1" si="500">IMPRODUCT(O293,IMEXP(COMPLEX(0,-2*PI()*36*B293/Nt_load2)))</f>
        <v>-4.29749980754347+5.23651866670561i</v>
      </c>
      <c r="AZ293" s="181" t="str">
        <f t="shared" ref="AZ293:AZ355" ca="1" si="501">IMPRODUCT(O293,IMEXP(COMPLEX(0,-2*PI()*37*B293/Nt_load2)))</f>
        <v>-5.34040745004091-4.1676948796835i</v>
      </c>
      <c r="BA293" s="181" t="str">
        <f t="shared" ref="BA293:BA355" ca="1" si="502">IMPRODUCT(O293,IMEXP(COMPLEX(0,-2*PI()*38*B293/Nt_load2)))</f>
        <v>4.03537948826811-5.44107937161897i</v>
      </c>
      <c r="BB293" s="181" t="str">
        <f t="shared" ref="BB293:BB355" ca="1" si="503">IMPRODUCT(O293,IMEXP(COMPLEX(0,-2*PI()*39*B293/Nt_load2)))</f>
        <v>5.53847379043858+3.90063333514153i</v>
      </c>
      <c r="BC293" s="181" t="str">
        <f t="shared" ref="BC293:BC355" ca="1" si="504">IMPRODUCT(O293,IMEXP(COMPLEX(0,-2*PI()*40*B293/Nt_load2)))</f>
        <v>-3.76353758635351+5.63253203973993i</v>
      </c>
      <c r="BD293" s="181" t="str">
        <f t="shared" ref="BD293:BD355" ca="1" si="505">IMPRODUCT(O293,IMEXP(COMPLEX(0,-2*PI()*41*B293/Nt_load2)))</f>
        <v>-5.72319746235832-3.62417482324567i</v>
      </c>
      <c r="BE293" s="181" t="str">
        <f t="shared" ref="BE293:BE355" ca="1" si="506">IMPRODUCT(O293,IMEXP(COMPLEX(0,-2*PI()*42*B293/Nt_load2)))</f>
        <v>3.4826289927409-5.81041544482948i</v>
      </c>
      <c r="BF293" s="181" t="str">
        <f t="shared" ref="BF293:BF355" ca="1" si="507">IMPRODUCT(O293,IMEXP(COMPLEX(0,-2*PI()*43*B293/Nt_load2)))</f>
        <v>5.89413345030207+3.33898535675477i</v>
      </c>
      <c r="BG293" s="181" t="str">
        <f t="shared" ref="BG293:BG355" ca="1" si="508">IMPRODUCT(O293,IMEXP(COMPLEX(0,-2*PI()*44*B293/Nt_load2)))</f>
        <v>-3.19333044084258+5.97430105017989i</v>
      </c>
      <c r="BH293" s="181" t="str">
        <f t="shared" ref="BH293:BH355" ca="1" si="509">IMPRODUCT(O293,IMEXP(COMPLEX(0,-2*PI()*45*B293/Nt_load2)))</f>
        <v>-6.05086995449866-3.04575198207895i</v>
      </c>
      <c r="BI293" s="181" t="str">
        <f t="shared" ref="BI293:BI355" ca="1" si="510">IMPRODUCT(O293,IMEXP(COMPLEX(0,-2*PI()*46*B293/Nt_load2)))</f>
        <v>2.89633887620931-6.12379404101339i</v>
      </c>
      <c r="BJ293" s="181" t="str">
        <f t="shared" ref="BJ293:BJ355" ca="1" si="511">IMPRODUCT(O293,IMEXP(COMPLEX(0,-2*PI()*47*B293/Nt_load2)))</f>
        <v>6.19302938297845+2.74518112410785i</v>
      </c>
      <c r="BK293" s="181" t="str">
        <f t="shared" ref="BK293:BK355" ca="1" si="512">IMPRODUCT(O293,IMEXP(COMPLEX(0,-2*PI()*48*B293/Nt_load2)))</f>
        <v>-2.59236977754006+6.25853427561832i</v>
      </c>
      <c r="BL293" s="181" t="str">
        <f t="shared" ref="BL293:BL355" ca="1" si="513">IMPRODUCT(O293,IMEXP(COMPLEX(0,-2*PI()*49*B293/Nt_load2)))</f>
        <v>-6.32026926123219-2.43799688435321i</v>
      </c>
      <c r="BM293" s="181" t="str">
        <f t="shared" ref="BM293:BM355" ca="1" si="514">IMPRODUCT(O293,IMEXP(COMPLEX(0,-2*PI()*50*B293/Nt_load2)))</f>
        <v>2.28215543300578-6.37819715297314i</v>
      </c>
      <c r="BN293" s="181" t="str">
        <f t="shared" ref="BN293:BN355" ca="1" si="515">IMPRODUCT(O293,IMEXP(COMPLEX(0,-2*PI()*51*B293/Nt_load2)))</f>
        <v>6.43228305724524+2.12493929656079i</v>
      </c>
      <c r="BO293" s="181" t="str">
        <f t="shared" ref="BO293:BO355" ca="1" si="516">IMPRODUCT(O293,IMEXP(COMPLEX(0,-2*PI()*52*B293/Nt_load2)))</f>
        <v>-1.96644317614012+6.48249439472217i</v>
      </c>
      <c r="BP293" s="181" t="str">
        <f t="shared" ref="BP293:BP355" ca="1" si="517">IMPRODUCT(O293,IMEXP(COMPLEX(0,-2*PI()*53*B293/Nt_load2)))</f>
        <v>-6.52880091997171-1.80676254388037i</v>
      </c>
      <c r="BQ293" s="181" t="str">
        <f t="shared" ref="BQ293:BQ355" ca="1" si="518">IMPRODUCT(O293,IMEXP(COMPLEX(0,-2*PI()*54*B293/Nt_load2)))</f>
        <v>1.64599358542973-6.57117473967301i</v>
      </c>
      <c r="BR293" s="181" t="str">
        <f t="shared" ref="BR293:BR355" ca="1" si="519">IMPRODUCT(O293,IMEXP(COMPLEX(0,-2*PI()*55*B293/Nt_load2)))</f>
        <v>6.60959032942494+1.48423314198438i</v>
      </c>
      <c r="BS293" s="181" t="str">
        <f t="shared" ref="BS293:BS355" ca="1" si="520">IMPRODUCT(O293,IMEXP(COMPLEX(0,-2*PI()*56*B293/Nt_load2)))</f>
        <v>-1.32157865199353+6.64402454911084i</v>
      </c>
      <c r="BT293" s="181" t="str">
        <f t="shared" ref="BT293:BT355" ca="1" si="521">IMPRODUCT(O293,IMEXP(COMPLEX(0,-2*PI()*57*B293/Nt_load2)))</f>
        <v>-6.67445665684446-1.15812809243934i</v>
      </c>
      <c r="BU293" s="181" t="str">
        <f t="shared" ref="BU293:BU355" ca="1" si="522">IMPRODUCT(O293,IMEXP(COMPLEX(0,-2*PI()*58*B293/Nt_load2)))</f>
        <v>0.993979919827843-6.7008683214619i</v>
      </c>
      <c r="BV293" s="181" t="str">
        <f t="shared" ref="BV293:BV355" ca="1" si="523">IMPRODUCT(O293,IMEXP(COMPLEX(0,-2*PI()*59*B293/Nt_load2)))</f>
        <v>6.72324363356409+0.82923301087955i</v>
      </c>
      <c r="BW293" s="181" t="str">
        <f t="shared" ref="BW293:BW355" ca="1" si="524">IMPRODUCT(O293,IMEXP(COMPLEX(0,-2*PI()*60*B293/Nt_load2)))</f>
        <v>-0.663986602972902+6.74156911509961i</v>
      </c>
      <c r="BX293" s="181" t="str">
        <f t="shared" ref="BX293:BX355" ca="1" si="525">IMPRODUCT(O293,IMEXP(COMPLEX(0,-2*PI()*61*B293/Nt_load2)))</f>
        <v>-6.75583372748318-0.498340234371205i</v>
      </c>
      <c r="BY293" s="181" t="str">
        <f t="shared" ref="BY293:BY355" ca="1" si="526">IMPRODUCT(O293,IMEXP(COMPLEX(0,-2*PI()*62*B293/Nt_load2)))</f>
        <v>0.332393684239562-6.76602887824684i</v>
      </c>
      <c r="BZ293" s="181" t="str">
        <f t="shared" ref="BZ293:BZ355" ca="1" si="527">IMPRODUCT(O293,IMEXP(COMPLEX(0,-2*PI()*63*B293/Nt_load2)))</f>
        <v>6.77214842621228+0.166246912581915i</v>
      </c>
      <c r="CA293" s="181" t="str">
        <f t="shared" ref="CA293:CA355" ca="1" si="528">IMPRODUCT(O293,IMEXP(COMPLEX(0,-2*PI()*64*B293/Nt_load2)))</f>
        <v>-5.01224463011408E-13+6.77418868519268i</v>
      </c>
      <c r="CB293" s="181" t="str">
        <f t="shared" ref="CB293:CB355" ca="1" si="529">IMPRODUCT(O293,IMEXP(COMPLEX(0,-2*PI()*65*B293/Nt_load2)))</f>
        <v>-6.7721484262123+0.166246912581298i</v>
      </c>
      <c r="CC293" s="181" t="str">
        <f t="shared" ref="CC293:CC355" ca="1" si="530">IMPRODUCT(O293,IMEXP(COMPLEX(0,-2*PI()*66*B293/Nt_load2)))</f>
        <v>-0.332393684238945-6.76602887824687i</v>
      </c>
      <c r="CD293" s="181" t="str">
        <f t="shared" ref="CD293:CD355" ca="1" si="531">IMPRODUCT(O293,IMEXP(COMPLEX(0,-2*PI()*67*B293/Nt_load2)))</f>
        <v>6.75583372748323-0.498340234370589i</v>
      </c>
      <c r="CE293" s="181" t="str">
        <f t="shared" ref="CE293:CE355" ca="1" si="532">IMPRODUCT(O293,IMEXP(COMPLEX(0,-2*PI()*68*B293/Nt_load2)))</f>
        <v>0.663986602972287+6.74156911509967i</v>
      </c>
      <c r="CF293" s="181" t="str">
        <f t="shared" ref="CF293:CF355" ca="1" si="533">IMPRODUCT(O293,IMEXP(COMPLEX(0,-2*PI()*69*B293/Nt_load2)))</f>
        <v>-6.72324363356417+0.82923301087894i</v>
      </c>
      <c r="CG293" s="181" t="str">
        <f t="shared" ref="CG293:CG355" ca="1" si="534">IMPRODUCT(O293,IMEXP(COMPLEX(0,-2*PI()*70*B293/Nt_load2)))</f>
        <v>-0.993979919827233-6.70086832146198i</v>
      </c>
      <c r="CH293" s="181" t="str">
        <f t="shared" ref="CH293:CH355" ca="1" si="535">IMPRODUCT(O293,IMEXP(COMPLEX(0,-2*PI()*71*B293/Nt_load2)))</f>
        <v>6.67445665684456-1.15812809243874i</v>
      </c>
      <c r="CI293" s="181" t="str">
        <f t="shared" ref="CI293:CI355" ca="1" si="536">IMPRODUCT(O293,IMEXP(COMPLEX(0,-2*PI()*72*B293/Nt_load2)))</f>
        <v>1.32157865199255+6.64402454911103i</v>
      </c>
      <c r="CJ293" s="181" t="str">
        <f t="shared" ref="CJ293:CJ355" ca="1" si="537">IMPRODUCT(O293,IMEXP(COMPLEX(0,-2*PI()*73*B293/Nt_load2)))</f>
        <v>-6.60959032942507+1.48423314198377i</v>
      </c>
      <c r="CK293" s="181" t="str">
        <f t="shared" ref="CK293:CK355" ca="1" si="538">IMPRODUCT(O293,IMEXP(COMPLEX(0,-2*PI()*74*B293/Nt_load2)))</f>
        <v>-1.64599358542894-6.57117473967321i</v>
      </c>
      <c r="CL293" s="181" t="str">
        <f t="shared" ref="CL293:CL355" ca="1" si="539">IMPRODUCT(O293,IMEXP(COMPLEX(0,-2*PI()*75*B293/Nt_load2)))</f>
        <v>6.52880091997192-1.80676254387958i</v>
      </c>
      <c r="CM293" s="181" t="str">
        <f t="shared" ref="CM293:CM355" ca="1" si="540">IMPRODUCT(O293,IMEXP(COMPLEX(0,-2*PI()*76*B293/Nt_load2)))</f>
        <v>1.96644317613971+6.4824943947223i</v>
      </c>
      <c r="CN293" s="181" t="str">
        <f t="shared" ref="CN293:CN355" ca="1" si="541">IMPRODUCT(O293,IMEXP(COMPLEX(0,-2*PI()*77*B293/Nt_load2)))</f>
        <v>-6.43228305724544+2.1249392965602i</v>
      </c>
      <c r="CO293" s="181" t="str">
        <f t="shared" ref="CO293:CO355" ca="1" si="542">IMPRODUCT(O293,IMEXP(COMPLEX(0,-2*PI()*78*B293/Nt_load2)))</f>
        <v>-2.28215543300538-6.37819715297329i</v>
      </c>
      <c r="CP293" s="181" t="str">
        <f t="shared" ref="CP293:CP355" ca="1" si="543">IMPRODUCT(O293,IMEXP(COMPLEX(0,-2*PI()*79*B293/Nt_load2)))</f>
        <v>6.32026926123241-2.43799688435263i</v>
      </c>
      <c r="CQ293" s="181" t="str">
        <f t="shared" ref="CQ293:CQ355" ca="1" si="544">IMPRODUCT(O293,IMEXP(COMPLEX(0,-2*PI()*80*B293/Nt_load2)))</f>
        <v>2.59236977753931+6.25853427561863i</v>
      </c>
      <c r="CR293" s="181" t="str">
        <f t="shared" ref="CR293:CR355" ca="1" si="545">IMPRODUCT(O293,IMEXP(COMPLEX(0,-2*PI()*81*B293/Nt_load2)))</f>
        <v>-6.1930293829787+2.74518112410729i</v>
      </c>
      <c r="CS293" s="181" t="str">
        <f t="shared" ref="CS293:CS355" ca="1" si="546">IMPRODUCT(O293,IMEXP(COMPLEX(0,-2*PI()*82*B293/Nt_load2)))</f>
        <v>-2.89633887620874-6.12379404101366i</v>
      </c>
      <c r="CT293" s="181" t="str">
        <f t="shared" ref="CT293:CT355" ca="1" si="547">IMPRODUCT(O293,IMEXP(COMPLEX(0,-2*PI()*83*B293/Nt_load2)))</f>
        <v>6.05086995449903-3.04575198207823i</v>
      </c>
      <c r="CU293" s="181" t="str">
        <f t="shared" ref="CU293:CU355" ca="1" si="548">IMPRODUCT(O293,IMEXP(COMPLEX(0,-2*PI()*84*B293/Nt_load2)))</f>
        <v>3.19333044084204+5.97430105018018i</v>
      </c>
      <c r="CV293" s="181" t="str">
        <f t="shared" ref="CV293:CV355" ca="1" si="549">IMPRODUCT(O293,IMEXP(COMPLEX(0,-2*PI()*85*B293/Nt_load2)))</f>
        <v>-5.89413345030237+3.33898535675424i</v>
      </c>
      <c r="CW293" s="181" t="str">
        <f t="shared" ref="CW293:CW355" ca="1" si="550">IMPRODUCT(O293,IMEXP(COMPLEX(0,-2*PI()*86*B293/Nt_load2)))</f>
        <v>-3.48262899274054-5.8104154448297i</v>
      </c>
      <c r="CX293" s="181" t="str">
        <f t="shared" ref="CX293:CX355" ca="1" si="551">IMPRODUCT(O293,IMEXP(COMPLEX(0,-2*PI()*87*B293/Nt_load2)))</f>
        <v>5.72319746235865-3.62417482324515i</v>
      </c>
      <c r="CY293" s="181" t="str">
        <f t="shared" ref="CY293:CY355" ca="1" si="552">IMPRODUCT(O293,IMEXP(COMPLEX(0,-2*PI()*88*B293/Nt_load2)))</f>
        <v>3.76353758635284+5.63253203974039i</v>
      </c>
      <c r="CZ293" s="181" t="str">
        <f t="shared" ref="CZ293:CZ355" ca="1" si="553">IMPRODUCT(O293,IMEXP(COMPLEX(0,-2*PI()*89*B293/Nt_load2)))</f>
        <v>-5.53847379043506+3.90063333514654i</v>
      </c>
      <c r="DA293" s="181" t="str">
        <f t="shared" ref="DA293:DA355" ca="1" si="554">IMPRODUCT(O293,IMEXP(COMPLEX(0,-2*PI()*90*B293/Nt_load2)))</f>
        <v>-4.03537948826762-5.44107937161934i</v>
      </c>
      <c r="DB293" s="181" t="str">
        <f t="shared" ref="DB293:DB355" ca="1" si="555">IMPRODUCT(O293,IMEXP(COMPLEX(0,-2*PI()*91*B293/Nt_load2)))</f>
        <v>5.34040745004141-4.16769487968285i</v>
      </c>
      <c r="DC293" s="181" t="str">
        <f t="shared" ref="DC293:DC355" ca="1" si="556">IMPRODUCT(O293,IMEXP(COMPLEX(0,-2*PI()*92*B293/Nt_load2)))</f>
        <v>4.297499807543+5.236518666706i</v>
      </c>
      <c r="DD293" s="181" t="str">
        <f t="shared" ref="DD293:DD355" ca="1" si="557">IMPRODUCT(O293,IMEXP(COMPLEX(0,-2*PI()*93*B293/Nt_load2)))</f>
        <v>-5.12947560033202+4.42471608221261i</v>
      </c>
      <c r="DE293" s="181" t="str">
        <f t="shared" ref="DE293:DE355" ca="1" si="558">IMPRODUCT(O293,IMEXP(COMPLEX(0,-2*PI()*94*B293/Nt_load2)))</f>
        <v>-4.54926707336536-5.01934272965956i</v>
      </c>
      <c r="DF293" s="181" t="str">
        <f t="shared" ref="DF293:DF355" ca="1" si="559">IMPRODUCT(O293,IMEXP(COMPLEX(0,-2*PI()*95*B293/Nt_load2)))</f>
        <v>4.90618639461229-4.67107775614084i</v>
      </c>
      <c r="DG293" s="181" t="str">
        <f t="shared" ref="DG293:DG355" ca="1" si="560">IMPRODUCT(O293,IMEXP(COMPLEX(0,-2*PI()*96*B293/Nt_load2)))</f>
        <v>4.79007475633884+4.790074756335i</v>
      </c>
      <c r="DH293" s="181" t="str">
        <f t="shared" ref="DH293:DH355" ca="1" si="561">IMPRODUCT(O293,IMEXP(COMPLEX(0,-2*PI()*97*B293/Nt_load2)))</f>
        <v>-4.67107775614165+4.90618639461152i</v>
      </c>
      <c r="DI293" s="181" t="str">
        <f t="shared" ref="DI293:DI355" ca="1" si="562">IMPRODUCT(O293,IMEXP(COMPLEX(0,-2*PI()*98*B293/Nt_load2)))</f>
        <v>-5.01934272965907-4.5492670733659i</v>
      </c>
      <c r="DJ293" s="181" t="str">
        <f t="shared" ref="DJ293:DJ355" ca="1" si="563">IMPRODUCT(O293,IMEXP(COMPLEX(0,-2*PI()*99*B293/Nt_load2)))</f>
        <v>4.42471608221346-5.12947560033129i</v>
      </c>
      <c r="DK293" s="181" t="str">
        <f t="shared" ref="DK293:DK355" ca="1" si="564">IMPRODUCT(O293,IMEXP(COMPLEX(0,-2*PI()*100*B293/Nt_load2)))</f>
        <v>5.23651866670553+4.29749980754356i</v>
      </c>
      <c r="DL293" s="181" t="str">
        <f t="shared" ref="DL293:DL355" ca="1" si="565">IMPRODUCT(O293,IMEXP(COMPLEX(0,-2*PI()*101*B293/Nt_load2)))</f>
        <v>-4.16769487968374+5.34040745004072i</v>
      </c>
      <c r="DM293" s="181" t="str">
        <f t="shared" ref="DM293:DM355" ca="1" si="566">IMPRODUCT(O293,IMEXP(COMPLEX(0,-2*PI()*102*B293/Nt_load2)))</f>
        <v>-5.4410793716189-4.03537948826821i</v>
      </c>
      <c r="DN293" s="181" t="str">
        <f t="shared" ref="DN293:DN355" ca="1" si="567">IMPRODUCT(O293,IMEXP(COMPLEX(0,-2*PI()*103*B293/Nt_load2)))</f>
        <v>3.90063333514178-5.53847379043841i</v>
      </c>
      <c r="DO293" s="181" t="str">
        <f t="shared" ref="DO293:DO355" ca="1" si="568">IMPRODUCT(O293,IMEXP(COMPLEX(0,-2*PI()*104*B293/Nt_load2)))</f>
        <v>5.63253203973976+3.76353758635377i</v>
      </c>
      <c r="DP293" s="181" t="str">
        <f t="shared" ref="DP293:DP355" ca="1" si="569">IMPRODUCT(O293,IMEXP(COMPLEX(0,-2*PI()*105*B293/Nt_load2)))</f>
        <v>-3.62417482324609+5.72319746235805i</v>
      </c>
      <c r="DQ293" s="181" t="str">
        <f t="shared" ref="DQ293:DQ355" ca="1" si="570">IMPRODUCT(O293,IMEXP(COMPLEX(0,-2*PI()*106*B293/Nt_load2)))</f>
        <v>-5.81041544482932-3.48262899274116i</v>
      </c>
      <c r="DR293" s="181" t="str">
        <f t="shared" ref="DR293:DR355" ca="1" si="571">IMPRODUCT(O293,IMEXP(COMPLEX(0,-2*PI()*107*B293/Nt_load2)))</f>
        <v>3.33898535675521-5.89413345030182i</v>
      </c>
      <c r="DS293" s="181" t="str">
        <f t="shared" ref="DS293:DS355" ca="1" si="572">IMPRODUCT(O293,IMEXP(COMPLEX(0,-2*PI()*108*B293/Nt_load2)))</f>
        <v>5.97430105017984+3.19333044084268i</v>
      </c>
      <c r="DT293" s="181" t="str">
        <f t="shared" ref="DT293:DT355" ca="1" si="573">IMPRODUCT(O293,IMEXP(COMPLEX(0,-2*PI()*109*B293/Nt_load2)))</f>
        <v>-3.04575198207888+6.05086995449869i</v>
      </c>
      <c r="DU293" s="181" t="str">
        <f t="shared" ref="DU293:DU355" ca="1" si="574">IMPRODUCT(O293,IMEXP(COMPLEX(0,-2*PI()*110*B293/Nt_load2)))</f>
        <v>-6.12379404101334-2.89633887620941i</v>
      </c>
      <c r="DV293" s="181" t="str">
        <f t="shared" ref="DV293:DV355" ca="1" si="575">IMPRODUCT(O293,IMEXP(COMPLEX(0,-2*PI()*111*B293/Nt_load2)))</f>
        <v>2.74518112410831-6.19302938297824i</v>
      </c>
      <c r="DW293" s="181" t="str">
        <f t="shared" ref="DW293:DW355" ca="1" si="576">IMPRODUCT(O293,IMEXP(COMPLEX(0,-2*PI()*112*B293/Nt_load2)))</f>
        <v>6.25853427561806+2.5923697775407i</v>
      </c>
      <c r="DX293" s="181" t="str">
        <f t="shared" ref="DX293:DX355" ca="1" si="577">IMPRODUCT(O293,IMEXP(COMPLEX(0,-2*PI()*113*B293/Nt_load2)))</f>
        <v>-2.43799688435332+6.32026926123215i</v>
      </c>
      <c r="DY293" s="181" t="str">
        <f t="shared" ref="DY293:DY355" ca="1" si="578">IMPRODUCT(O293,IMEXP(COMPLEX(0,-2*PI()*114*B293/Nt_load2)))</f>
        <v>-6.37819715297304-2.28215543300607i</v>
      </c>
      <c r="DZ293" s="181" t="str">
        <f t="shared" ref="DZ293:DZ355" ca="1" si="579">IMPRODUCT(O293,IMEXP(COMPLEX(0,-2*PI()*115*B293/Nt_load2)))</f>
        <v>2.12493929656126-6.43228305724509i</v>
      </c>
      <c r="EA293" s="181" t="str">
        <f t="shared" ref="EA293:EA355" ca="1" si="580">IMPRODUCT(O293,IMEXP(COMPLEX(0,-2*PI()*116*B293/Nt_load2)))</f>
        <v>6.48249439472198+1.96644317614079i</v>
      </c>
      <c r="EB293" s="181" t="str">
        <f t="shared" ref="EB293:EB355" ca="1" si="581">IMPRODUCT(O293,IMEXP(COMPLEX(0,-2*PI()*117*B293/Nt_load2)))</f>
        <v>-1.8067625438803+6.52880091997173i</v>
      </c>
      <c r="EC293" s="181" t="str">
        <f t="shared" ref="EC293:EC355" ca="1" si="582">IMPRODUCT(O293,IMEXP(COMPLEX(0,-2*PI()*118*B293/Nt_load2)))</f>
        <v>-6.57117473967294-1.64599358543002i</v>
      </c>
      <c r="ED293" s="181" t="str">
        <f t="shared" ref="ED293:ED355" ca="1" si="583">IMPRODUCT(O293,IMEXP(COMPLEX(0,-2*PI()*119*B293/Nt_load2)))</f>
        <v>1.48423314198487-6.60959032942483i</v>
      </c>
      <c r="EE293" s="181" t="str">
        <f t="shared" ref="EE293:EE355" ca="1" si="584">IMPRODUCT(O293,IMEXP(COMPLEX(0,-2*PI()*120*B293/Nt_load2)))</f>
        <v>6.64402454911074+1.32157865199402i</v>
      </c>
      <c r="EF293" s="181" t="str">
        <f t="shared" ref="EF293:EF355" ca="1" si="585">IMPRODUCT(O293,IMEXP(COMPLEX(0,-2*PI()*121*B293/Nt_load2)))</f>
        <v>-1.15812809243946+6.67445665684444i</v>
      </c>
      <c r="EG293" s="181" t="str">
        <f t="shared" ref="EG293:EG355" ca="1" si="586">IMPRODUCT(O293,IMEXP(COMPLEX(0,-2*PI()*122*B293/Nt_load2)))</f>
        <v>-6.70086832146187-0.993979919827958i</v>
      </c>
      <c r="EH293" s="181" t="str">
        <f t="shared" ref="EH293:EH355" ca="1" si="587">IMPRODUCT(O293,IMEXP(COMPLEX(0,-2*PI()*123*B293/Nt_load2)))</f>
        <v>0.829233010880051-6.72324363356403i</v>
      </c>
      <c r="EI293" s="181" t="str">
        <f t="shared" ref="EI293:EI355" ca="1" si="588">IMPRODUCT(O293,IMEXP(COMPLEX(0,-2*PI()*124*B293/Nt_load2)))</f>
        <v>6.74156911509957+0.663986602973401i</v>
      </c>
      <c r="EJ293" s="181" t="str">
        <f t="shared" ref="EJ293:EJ355" ca="1" si="589">IMPRODUCT(O293,IMEXP(COMPLEX(0,-2*PI()*125*B293/Nt_load2)))</f>
        <v>-0.498340234371321+6.75583372748318i</v>
      </c>
      <c r="EK293" s="181" t="str">
        <f t="shared" ref="EK293:EK355" ca="1" si="590">IMPRODUCT(O293,IMEXP(COMPLEX(0,-2*PI()*126*B293/Nt_load2)))</f>
        <v>-6.76602887824681-0.332393684240063i</v>
      </c>
      <c r="EL293" s="181" t="str">
        <f t="shared" ref="EL293:EL355" ca="1" si="591">IMPRODUCT(O293,IMEXP(COMPLEX(0,-2*PI()*127*B293/Nt_load2)))</f>
        <v>0.166246912582416-6.77214842621227i</v>
      </c>
      <c r="EM293" s="181" t="str">
        <f t="shared" ref="EM293:EM355" ca="1" si="592">IMPRODUCT(O293,IMEXP(COMPLEX(0,-2*PI()*128*B293/Nt_load2)))</f>
        <v>6.77418868519268+1.00244892602281E-12i</v>
      </c>
      <c r="EN293" s="181"/>
      <c r="EO293" s="181"/>
      <c r="EP293" s="181"/>
    </row>
    <row r="294" spans="1:146">
      <c r="A294" s="207">
        <f t="shared" si="461"/>
        <v>3.7890625000000029E-3</v>
      </c>
      <c r="B294" s="206">
        <v>194</v>
      </c>
      <c r="C294" s="205">
        <f t="shared" si="462"/>
        <v>38800</v>
      </c>
      <c r="N294" s="204">
        <f t="shared" ca="1" si="463"/>
        <v>7.8762946553052675</v>
      </c>
      <c r="O294" s="181">
        <f t="shared" ca="1" si="464"/>
        <v>-7.1237053446947325</v>
      </c>
      <c r="P294" s="181" t="str">
        <f t="shared" ca="1" si="465"/>
        <v>-0.349543653857966-7.1151245296256i</v>
      </c>
      <c r="Q294" s="181" t="str">
        <f t="shared" ca="1" si="466"/>
        <v>7.0894027563533-0.698245226437379i</v>
      </c>
      <c r="R294" s="181" t="str">
        <f t="shared" ca="1" si="467"/>
        <v>1.04526466510732+7.04660199088259i</v>
      </c>
      <c r="S294" s="181" t="str">
        <f t="shared" ca="1" si="468"/>
        <v>-6.98682534400645+1.38976596964435i</v>
      </c>
      <c r="T294" s="181" t="str">
        <f t="shared" ca="1" si="469"/>
        <v>-1.7309192062321-6.91021682290282i</v>
      </c>
      <c r="U294" s="181" t="str">
        <f t="shared" ca="1" si="470"/>
        <v>6.81696098420947-2.06790250684073i</v>
      </c>
      <c r="V294" s="181" t="str">
        <f t="shared" ca="1" si="471"/>
        <v>2.3999040491835+6.70728248940992i</v>
      </c>
      <c r="W294" s="181" t="str">
        <f t="shared" ca="1" si="472"/>
        <v>-6.58144556360485+2.72612401246502i</v>
      </c>
      <c r="X294" s="181" t="str">
        <f t="shared" ca="1" si="473"/>
        <v>-3.04577650422094-6.4397533589702i</v>
      </c>
      <c r="Y294" s="181" t="str">
        <f t="shared" ca="1" si="474"/>
        <v>6.28254722443833-3.358091453599i</v>
      </c>
      <c r="Z294" s="181" t="str">
        <f t="shared" ca="1" si="475"/>
        <v>3.66231646653126+6.11020588335665i</v>
      </c>
      <c r="AA294" s="181" t="str">
        <f t="shared" ca="1" si="476"/>
        <v>-5.92314452111075+3.95771863831526i</v>
      </c>
      <c r="AB294" s="181" t="str">
        <f t="shared" ca="1" si="477"/>
        <v>-4.24358631924372-5.7218137849077i</v>
      </c>
      <c r="AC294" s="181" t="str">
        <f t="shared" ca="1" si="478"/>
        <v>5.50669869812515-4.51923082903486i</v>
      </c>
      <c r="AD294" s="181" t="str">
        <f t="shared" ca="1" si="479"/>
        <v>4.78398811592104+5.27831749184895i</v>
      </c>
      <c r="AE294" s="181" t="str">
        <f t="shared" ca="1" si="480"/>
        <v>-5.03722035640845+5.03722035640854i</v>
      </c>
      <c r="AF294" s="181" t="str">
        <f t="shared" ca="1" si="481"/>
        <v>-5.27831749184862-4.7839881159214i</v>
      </c>
      <c r="AG294" s="181" t="str">
        <f t="shared" ca="1" si="482"/>
        <v>4.51923082903524-5.50669869812484i</v>
      </c>
      <c r="AH294" s="181" t="str">
        <f t="shared" ca="1" si="483"/>
        <v>5.72181378490781+4.24358631924358i</v>
      </c>
      <c r="AI294" s="181" t="str">
        <f t="shared" ca="1" si="484"/>
        <v>-3.95771863831508+5.92314452111087i</v>
      </c>
      <c r="AJ294" s="181" t="str">
        <f t="shared" ca="1" si="485"/>
        <v>-6.1102058833564-3.66231646653168i</v>
      </c>
      <c r="AK294" s="181" t="str">
        <f t="shared" ca="1" si="486"/>
        <v>3.35809145359697-6.28254722443941i</v>
      </c>
      <c r="AL294" s="181" t="str">
        <f t="shared" ca="1" si="487"/>
        <v>6.4397533589712+3.04577650421882i</v>
      </c>
      <c r="AM294" s="181" t="str">
        <f t="shared" ca="1" si="488"/>
        <v>-2.7261240124635+6.58144556360547i</v>
      </c>
      <c r="AN294" s="181" t="str">
        <f t="shared" ca="1" si="489"/>
        <v>-6.70728248941045-2.399904049182i</v>
      </c>
      <c r="AO294" s="181" t="str">
        <f t="shared" ca="1" si="490"/>
        <v>2.06790250683916-6.81696098420994i</v>
      </c>
      <c r="AP294" s="181" t="str">
        <f t="shared" ca="1" si="491"/>
        <v>6.91021682290322+1.73091920623049i</v>
      </c>
      <c r="AQ294" s="181" t="str">
        <f t="shared" ca="1" si="492"/>
        <v>-1.38976596964349+6.98682534400662i</v>
      </c>
      <c r="AR294" s="181" t="str">
        <f t="shared" ca="1" si="493"/>
        <v>-1.38976596964349+6.98682534400662i</v>
      </c>
      <c r="AS294" s="181" t="str">
        <f t="shared" ca="1" si="494"/>
        <v>0.698245226436703-7.08940275635336i</v>
      </c>
      <c r="AT294" s="181" t="str">
        <f t="shared" ca="1" si="495"/>
        <v>7.11512452962562+0.349543653857566i</v>
      </c>
      <c r="AU294" s="181" t="str">
        <f t="shared" ca="1" si="496"/>
        <v>1.22193643941989E-13+7.12370534469473i</v>
      </c>
      <c r="AV294" s="181" t="str">
        <f t="shared" ca="1" si="497"/>
        <v>-7.1151245296256+0.349543653858012i</v>
      </c>
      <c r="AW294" s="181" t="str">
        <f t="shared" ca="1" si="498"/>
        <v>-0.698245226437149-7.08940275635332i</v>
      </c>
      <c r="AX294" s="181" t="str">
        <f t="shared" ca="1" si="499"/>
        <v>7.04660199088267-1.04526466510674i</v>
      </c>
      <c r="AY294" s="181" t="str">
        <f t="shared" ca="1" si="500"/>
        <v>1.38976596964392+6.98682534400653i</v>
      </c>
      <c r="AZ294" s="181" t="str">
        <f t="shared" ca="1" si="501"/>
        <v>-6.91021682290312+1.73091920623091i</v>
      </c>
      <c r="BA294" s="181" t="str">
        <f t="shared" ca="1" si="502"/>
        <v>-2.06790250683949-6.81696098420984i</v>
      </c>
      <c r="BB294" s="181" t="str">
        <f t="shared" ca="1" si="503"/>
        <v>6.70728248941031-2.39990404918242i</v>
      </c>
      <c r="BC294" s="181" t="str">
        <f t="shared" ca="1" si="504"/>
        <v>2.72612401246391+6.5814455636053i</v>
      </c>
      <c r="BD294" s="181" t="str">
        <f t="shared" ca="1" si="505"/>
        <v>-6.43975335897105+3.04577650421913i</v>
      </c>
      <c r="BE294" s="181" t="str">
        <f t="shared" ca="1" si="506"/>
        <v>-3.35809145359736-6.2825472244392i</v>
      </c>
      <c r="BF294" s="181" t="str">
        <f t="shared" ca="1" si="507"/>
        <v>6.11020588335763-3.66231646652963i</v>
      </c>
      <c r="BG294" s="181" t="str">
        <f t="shared" ca="1" si="508"/>
        <v>3.95771863831301+5.92314452111225i</v>
      </c>
      <c r="BH294" s="181" t="str">
        <f t="shared" ca="1" si="509"/>
        <v>-5.72181378490923+4.24358631924166i</v>
      </c>
      <c r="BI294" s="181" t="str">
        <f t="shared" ca="1" si="510"/>
        <v>-4.51923082903284-5.5066986981268i</v>
      </c>
      <c r="BJ294" s="181" t="str">
        <f t="shared" ca="1" si="511"/>
        <v>5.27831749185076-4.78398811591903i</v>
      </c>
      <c r="BK294" s="181" t="str">
        <f t="shared" ca="1" si="512"/>
        <v>5.03722035640612+5.03722035641087i</v>
      </c>
      <c r="BL294" s="181" t="str">
        <f t="shared" ca="1" si="513"/>
        <v>-4.78398811592386+5.27831749184639i</v>
      </c>
      <c r="BM294" s="181" t="str">
        <f t="shared" ca="1" si="514"/>
        <v>-5.50669869812717-4.5192308290324i</v>
      </c>
      <c r="BN294" s="181" t="str">
        <f t="shared" ca="1" si="515"/>
        <v>4.24358631924104-5.72181378490969i</v>
      </c>
      <c r="BO294" s="181" t="str">
        <f t="shared" ca="1" si="516"/>
        <v>5.92314452111257+3.95771863831254i</v>
      </c>
      <c r="BP294" s="181" t="str">
        <f t="shared" ca="1" si="517"/>
        <v>-3.66231646652914+6.11020588335792i</v>
      </c>
      <c r="BQ294" s="181" t="str">
        <f t="shared" ca="1" si="518"/>
        <v>-6.28254722443956-3.35809145359668i</v>
      </c>
      <c r="BR294" s="181" t="str">
        <f t="shared" ca="1" si="519"/>
        <v>3.04577650421862-6.4397533589713i</v>
      </c>
      <c r="BS294" s="181" t="str">
        <f t="shared" ca="1" si="520"/>
        <v>6.58144556360552+2.72612401246339i</v>
      </c>
      <c r="BT294" s="181" t="str">
        <f t="shared" ca="1" si="521"/>
        <v>-2.39990404918188+6.7072824894105i</v>
      </c>
      <c r="BU294" s="181" t="str">
        <f t="shared" ca="1" si="522"/>
        <v>-6.81696098420995-2.06790250683914i</v>
      </c>
      <c r="BV294" s="181" t="str">
        <f t="shared" ca="1" si="523"/>
        <v>1.73091920623017-6.9102168229033i</v>
      </c>
      <c r="BW294" s="181" t="str">
        <f t="shared" ca="1" si="524"/>
        <v>6.98682534400668+1.38976596964317i</v>
      </c>
      <c r="BX294" s="181" t="str">
        <f t="shared" ca="1" si="525"/>
        <v>-1.04526466510618+7.04660199088275i</v>
      </c>
      <c r="BY294" s="181" t="str">
        <f t="shared" ca="1" si="526"/>
        <v>-7.08940275635338-0.698245226436582i</v>
      </c>
      <c r="BZ294" s="181" t="str">
        <f t="shared" ca="1" si="527"/>
        <v>0.349543653857444-7.11512452962563i</v>
      </c>
      <c r="CA294" s="181" t="str">
        <f t="shared" ca="1" si="528"/>
        <v>7.12370534469473-2.44387287883978E-13i</v>
      </c>
      <c r="CB294" s="181" t="str">
        <f t="shared" ca="1" si="529"/>
        <v>0.349543653858336+7.11512452962558i</v>
      </c>
      <c r="CC294" s="181" t="str">
        <f t="shared" ca="1" si="530"/>
        <v>-7.08940275635329+0.698245226437471i</v>
      </c>
      <c r="CD294" s="181" t="str">
        <f t="shared" ca="1" si="531"/>
        <v>-1.04526466510706-7.04660199088262i</v>
      </c>
      <c r="CE294" s="181" t="str">
        <f t="shared" ca="1" si="532"/>
        <v>6.9868253440065-1.38976596964404i</v>
      </c>
      <c r="CF294" s="181" t="str">
        <f t="shared" ca="1" si="533"/>
        <v>1.73091920623104+6.91021682290309i</v>
      </c>
      <c r="CG294" s="181" t="str">
        <f t="shared" ca="1" si="534"/>
        <v>-6.81696098420981+2.06790250683961i</v>
      </c>
      <c r="CH294" s="181" t="str">
        <f t="shared" ca="1" si="535"/>
        <v>-2.39990404918234-6.70728248941033i</v>
      </c>
      <c r="CI294" s="181" t="str">
        <f t="shared" ca="1" si="536"/>
        <v>6.58144556360518-2.72612401246421i</v>
      </c>
      <c r="CJ294" s="181" t="str">
        <f t="shared" ca="1" si="537"/>
        <v>3.04577650421942+6.43975335897092i</v>
      </c>
      <c r="CK294" s="181" t="str">
        <f t="shared" ca="1" si="538"/>
        <v>-6.28254722443914+3.35809145359747i</v>
      </c>
      <c r="CL294" s="181" t="str">
        <f t="shared" ca="1" si="539"/>
        <v>-3.66231646652974-6.11020588335757i</v>
      </c>
      <c r="CM294" s="181" t="str">
        <f t="shared" ca="1" si="540"/>
        <v>5.92314452111219-3.95771863831311i</v>
      </c>
      <c r="CN294" s="181" t="str">
        <f t="shared" ca="1" si="541"/>
        <v>4.24358631924159+5.72181378490928i</v>
      </c>
      <c r="CO294" s="181" t="str">
        <f t="shared" ca="1" si="542"/>
        <v>-5.5066986981266+4.51923082903309i</v>
      </c>
      <c r="CP294" s="181" t="str">
        <f t="shared" ca="1" si="543"/>
        <v>-4.78398811591927-5.27831749185055i</v>
      </c>
      <c r="CQ294" s="181" t="str">
        <f t="shared" ca="1" si="544"/>
        <v>5.03722035641064-5.03722035640635i</v>
      </c>
      <c r="CR294" s="181" t="str">
        <f t="shared" ca="1" si="545"/>
        <v>5.27831749184647+4.78398811592377i</v>
      </c>
      <c r="CS294" s="181" t="str">
        <f t="shared" ca="1" si="546"/>
        <v>-4.51923082903779+5.50669869812275i</v>
      </c>
      <c r="CT294" s="181" t="str">
        <f t="shared" ca="1" si="547"/>
        <v>-5.72181378490976-4.24358631924094i</v>
      </c>
      <c r="CU294" s="181" t="str">
        <f t="shared" ca="1" si="548"/>
        <v>3.95771863831244-5.92314452111264i</v>
      </c>
      <c r="CV294" s="181" t="str">
        <f t="shared" ca="1" si="549"/>
        <v>6.11020588335799+3.66231646652904i</v>
      </c>
      <c r="CW294" s="181" t="str">
        <f t="shared" ca="1" si="550"/>
        <v>-3.35809145359675+6.28254722443952i</v>
      </c>
      <c r="CX294" s="181" t="str">
        <f t="shared" ca="1" si="551"/>
        <v>-6.43975335897144-3.04577650421832i</v>
      </c>
      <c r="CY294" s="181" t="str">
        <f t="shared" ca="1" si="552"/>
        <v>2.72612401246309-6.58144556360564i</v>
      </c>
      <c r="CZ294" s="181" t="str">
        <f t="shared" ca="1" si="553"/>
        <v>6.70728248941061+2.39990404918157i</v>
      </c>
      <c r="DA294" s="181" t="str">
        <f t="shared" ca="1" si="554"/>
        <v>-2.06790250683883+6.81696098421004i</v>
      </c>
      <c r="DB294" s="181" t="str">
        <f t="shared" ca="1" si="555"/>
        <v>-6.91021682290328-1.73091920623024i</v>
      </c>
      <c r="DC294" s="181" t="str">
        <f t="shared" ca="1" si="556"/>
        <v>1.38976596964325-6.98682534400667i</v>
      </c>
      <c r="DD294" s="181" t="str">
        <f t="shared" ca="1" si="557"/>
        <v>7.0466019908828+1.04526466510586i</v>
      </c>
      <c r="DE294" s="181" t="str">
        <f t="shared" ca="1" si="558"/>
        <v>-0.698245226436259+7.0894027563534i</v>
      </c>
      <c r="DF294" s="181" t="str">
        <f t="shared" ca="1" si="559"/>
        <v>-7.11512452962564-0.349543653857119i</v>
      </c>
      <c r="DG294" s="181" t="str">
        <f t="shared" ca="1" si="560"/>
        <v>-5.69048815200696E-13-7.12370534469473i</v>
      </c>
      <c r="DH294" s="181" t="str">
        <f t="shared" ca="1" si="561"/>
        <v>7.11512452962558-0.349543653858256i</v>
      </c>
      <c r="DI294" s="181" t="str">
        <f t="shared" ca="1" si="562"/>
        <v>0.698245226437392+7.0894027563533i</v>
      </c>
      <c r="DJ294" s="181" t="str">
        <f t="shared" ca="1" si="563"/>
        <v>-7.04660199088257+1.04526466510738i</v>
      </c>
      <c r="DK294" s="181" t="str">
        <f t="shared" ca="1" si="564"/>
        <v>-1.38976596964436-6.98682534400645i</v>
      </c>
      <c r="DL294" s="181" t="str">
        <f t="shared" ca="1" si="565"/>
        <v>6.91021682290301-1.73091920623135i</v>
      </c>
      <c r="DM294" s="181" t="str">
        <f t="shared" ca="1" si="566"/>
        <v>2.06790250683992+6.81696098420972i</v>
      </c>
      <c r="DN294" s="181" t="str">
        <f t="shared" ca="1" si="567"/>
        <v>-6.70728248941023+2.39990404918265i</v>
      </c>
      <c r="DO294" s="181" t="str">
        <f t="shared" ca="1" si="568"/>
        <v>-2.72612401246414-6.58144556360521i</v>
      </c>
      <c r="DP294" s="181" t="str">
        <f t="shared" ca="1" si="569"/>
        <v>6.43975335897078-3.04577650421972i</v>
      </c>
      <c r="DQ294" s="181" t="str">
        <f t="shared" ca="1" si="570"/>
        <v>3.35809145359776+6.28254722443899i</v>
      </c>
      <c r="DR294" s="181" t="str">
        <f t="shared" ca="1" si="571"/>
        <v>-6.1102058833574+3.66231646653002i</v>
      </c>
      <c r="DS294" s="181" t="str">
        <f t="shared" ca="1" si="572"/>
        <v>-3.95771863831338-5.92314452111201i</v>
      </c>
      <c r="DT294" s="181" t="str">
        <f t="shared" ca="1" si="573"/>
        <v>5.72181378490909-4.24358631924186i</v>
      </c>
      <c r="DU294" s="181" t="str">
        <f t="shared" ca="1" si="574"/>
        <v>4.51923082903303+5.50669869812665i</v>
      </c>
      <c r="DV294" s="181" t="str">
        <f t="shared" ca="1" si="575"/>
        <v>-5.2783174918506+4.78398811591922i</v>
      </c>
      <c r="DW294" s="181" t="str">
        <f t="shared" ca="1" si="576"/>
        <v>-5.03722035640629-5.0372203564107i</v>
      </c>
      <c r="DX294" s="181" t="str">
        <f t="shared" ca="1" si="577"/>
        <v>4.78398811592383-5.27831749184642i</v>
      </c>
      <c r="DY294" s="181" t="str">
        <f t="shared" ca="1" si="578"/>
        <v>5.50669869812269+4.51923082903785i</v>
      </c>
      <c r="DZ294" s="181" t="str">
        <f t="shared" ca="1" si="579"/>
        <v>-4.24358631924101+5.72181378490971i</v>
      </c>
      <c r="EA294" s="181" t="str">
        <f t="shared" ca="1" si="580"/>
        <v>-5.92314452110899-3.95771863831789i</v>
      </c>
      <c r="EB294" s="181" t="str">
        <f t="shared" ca="1" si="581"/>
        <v>3.66231646653466-6.11020588335461i</v>
      </c>
      <c r="EC294" s="181" t="str">
        <f t="shared" ca="1" si="582"/>
        <v>6.28254722443987+3.3580914535961i</v>
      </c>
      <c r="ED294" s="181" t="str">
        <f t="shared" ca="1" si="583"/>
        <v>-3.04577650421803+6.43975335897157i</v>
      </c>
      <c r="EE294" s="181" t="str">
        <f t="shared" ca="1" si="584"/>
        <v>-6.58144556360577-2.72612401246279i</v>
      </c>
      <c r="EF294" s="181" t="str">
        <f t="shared" ca="1" si="585"/>
        <v>2.39990404918127-6.70728248941072i</v>
      </c>
      <c r="EG294" s="181" t="str">
        <f t="shared" ca="1" si="586"/>
        <v>6.81696098421014+2.06790250683852i</v>
      </c>
      <c r="EH294" s="181" t="str">
        <f t="shared" ca="1" si="587"/>
        <v>-1.73091920622993+6.91021682290337i</v>
      </c>
      <c r="EI294" s="181" t="str">
        <f t="shared" ca="1" si="588"/>
        <v>-6.98682534400673-1.38976596964293i</v>
      </c>
      <c r="EJ294" s="181" t="str">
        <f t="shared" ca="1" si="589"/>
        <v>1.04526466510594-7.04660199088278i</v>
      </c>
      <c r="EK294" s="181" t="str">
        <f t="shared" ca="1" si="590"/>
        <v>7.0894027563534+0.698245226436339i</v>
      </c>
      <c r="EL294" s="181" t="str">
        <f t="shared" ca="1" si="591"/>
        <v>-0.349543653857199+7.11512452962564i</v>
      </c>
      <c r="EM294" s="181" t="str">
        <f t="shared" ca="1" si="592"/>
        <v>-7.12370534469473+4.88774575767955E-13i</v>
      </c>
      <c r="EN294" s="181"/>
      <c r="EO294" s="181"/>
      <c r="EP294" s="181"/>
    </row>
    <row r="295" spans="1:146">
      <c r="A295" s="207">
        <f t="shared" si="461"/>
        <v>3.8085937500000029E-3</v>
      </c>
      <c r="B295" s="206">
        <v>195</v>
      </c>
      <c r="C295" s="205">
        <f t="shared" si="462"/>
        <v>39000</v>
      </c>
      <c r="N295" s="204">
        <f t="shared" ca="1" si="463"/>
        <v>7.7540756277569312</v>
      </c>
      <c r="O295" s="181">
        <f t="shared" ca="1" si="464"/>
        <v>-7.2459243722430688</v>
      </c>
      <c r="P295" s="181" t="str">
        <f t="shared" ca="1" si="465"/>
        <v>-0.533043264320252-7.22629122625354i</v>
      </c>
      <c r="Q295" s="181" t="str">
        <f t="shared" ca="1" si="466"/>
        <v>7.16749818200415-1.06319792100689i</v>
      </c>
      <c r="R295" s="181" t="str">
        <f t="shared" ca="1" si="467"/>
        <v>1.58759101604133+7.06986384409565i</v>
      </c>
      <c r="S295" s="181" t="str">
        <f t="shared" ca="1" si="468"/>
        <v>-6.93391730146448+2.10338081780681i</v>
      </c>
      <c r="T295" s="181" t="str">
        <f t="shared" ca="1" si="469"/>
        <v>-2.60777221667816-6.76039526020392i</v>
      </c>
      <c r="U295" s="181" t="str">
        <f t="shared" ca="1" si="470"/>
        <v>6.55023805128995-3.09803187196311i</v>
      </c>
      <c r="V295" s="181" t="str">
        <f t="shared" ca="1" si="471"/>
        <v>3.57150302411233+6.30458453484625i</v>
      </c>
      <c r="W295" s="181" t="str">
        <f t="shared" ca="1" si="472"/>
        <v>-6.02476592856252+4.02561989192947i</v>
      </c>
      <c r="X295" s="181" t="str">
        <f t="shared" ca="1" si="473"/>
        <v>-4.45792157676201-5.7122985937104i</v>
      </c>
      <c r="Y295" s="181" t="str">
        <f t="shared" ca="1" si="474"/>
        <v>5.36887581785046-4.86606539832406i</v>
      </c>
      <c r="Z295" s="181" t="str">
        <f t="shared" ca="1" si="475"/>
        <v>5.24783958988395+4.99635863876011i</v>
      </c>
      <c r="AA295" s="181" t="str">
        <f t="shared" ca="1" si="476"/>
        <v>-4.59676575930873+5.60117528401968i</v>
      </c>
      <c r="AB295" s="181" t="str">
        <f t="shared" ca="1" si="477"/>
        <v>-5.92415772399081-4.17226260793183i</v>
      </c>
      <c r="AC295" s="181" t="str">
        <f t="shared" ca="1" si="478"/>
        <v>3.72514960398673-6.21503663997113i</v>
      </c>
      <c r="AD295" s="181" t="str">
        <f t="shared" ca="1" si="479"/>
        <v>6.47223573391233+3.25784969158101i</v>
      </c>
      <c r="AE295" s="181" t="str">
        <f t="shared" ca="1" si="480"/>
        <v>-2.77289520942788+6.69436122164004i</v>
      </c>
      <c r="AF295" s="181" t="str">
        <f t="shared" ca="1" si="481"/>
        <v>-6.88020938589067-2.27291416788406i</v>
      </c>
      <c r="AG295" s="181" t="str">
        <f t="shared" ca="1" si="482"/>
        <v>1.76061600753313-7.02877309935982i</v>
      </c>
      <c r="AH295" s="181" t="str">
        <f t="shared" ca="1" si="483"/>
        <v>7.1392472824122+1.2387769164931i</v>
      </c>
      <c r="AI295" s="181" t="str">
        <f t="shared" ca="1" si="484"/>
        <v>-0.710224786011621+7.21103326587812i</v>
      </c>
      <c r="AJ295" s="181" t="str">
        <f t="shared" ca="1" si="485"/>
        <v>-7.24374203529339-0.177823885880548i</v>
      </c>
      <c r="AK295" s="181" t="str">
        <f t="shared" ca="1" si="486"/>
        <v>-0.355540657295336-7.23719633900284i</v>
      </c>
      <c r="AL295" s="181" t="str">
        <f t="shared" ca="1" si="487"/>
        <v>7.1914316487009-0.886978494851526i</v>
      </c>
      <c r="AM295" s="181" t="str">
        <f t="shared" ca="1" si="488"/>
        <v>1.4136097190867+7.10669596721076i</v>
      </c>
      <c r="AN295" s="181" t="str">
        <f t="shared" ca="1" si="489"/>
        <v>-6.98344848453174+1.93258046977544i</v>
      </c>
      <c r="AO295" s="181" t="str">
        <f t="shared" ca="1" si="490"/>
        <v>-2.44107839945459-6.822357089451i</v>
      </c>
      <c r="AP295" s="181" t="str">
        <f t="shared" ca="1" si="491"/>
        <v>6.62429475019581-2.93634791378583i</v>
      </c>
      <c r="AQ295" s="181" t="str">
        <f t="shared" ca="1" si="492"/>
        <v>3.41570510436584+6.39033478373984i</v>
      </c>
      <c r="AR295" s="181" t="str">
        <f t="shared" ca="1" si="493"/>
        <v>3.41570510436584+6.39033478373984i</v>
      </c>
      <c r="AS295" s="181" t="str">
        <f t="shared" ca="1" si="494"/>
        <v>-4.31639210894982-5.81998102832491i</v>
      </c>
      <c r="AT295" s="181" t="str">
        <f t="shared" ca="1" si="495"/>
        <v>5.48667803578043-4.73284102204486i</v>
      </c>
      <c r="AU295" s="181" t="str">
        <f t="shared" ca="1" si="496"/>
        <v>5.12364225957584+5.12364225958006i</v>
      </c>
      <c r="AV295" s="181" t="str">
        <f t="shared" ca="1" si="497"/>
        <v>-4.73284102204393+5.48667803578124i</v>
      </c>
      <c r="AW295" s="181" t="str">
        <f t="shared" ca="1" si="498"/>
        <v>-5.81998102832552-4.31639210894899i</v>
      </c>
      <c r="AX295" s="181" t="str">
        <f t="shared" ca="1" si="499"/>
        <v>3.8765522930321-6.12174503941921i</v>
      </c>
      <c r="AY295" s="181" t="str">
        <f t="shared" ca="1" si="500"/>
        <v>6.39033478374042+3.41570510436474i</v>
      </c>
      <c r="AZ295" s="181" t="str">
        <f t="shared" ca="1" si="501"/>
        <v>-2.93634791379129+6.62429475019339i</v>
      </c>
      <c r="BA295" s="181" t="str">
        <f t="shared" ca="1" si="502"/>
        <v>-6.82235708945135-2.44107839945361i</v>
      </c>
      <c r="BB295" s="181" t="str">
        <f t="shared" ca="1" si="503"/>
        <v>1.93258046977434-6.98344848453204i</v>
      </c>
      <c r="BC295" s="181" t="str">
        <f t="shared" ca="1" si="504"/>
        <v>7.10669596721099+1.41360971908558i</v>
      </c>
      <c r="BD295" s="181" t="str">
        <f t="shared" ca="1" si="505"/>
        <v>-0.886978494850294+7.19143164870106i</v>
      </c>
      <c r="BE295" s="181" t="str">
        <f t="shared" ca="1" si="506"/>
        <v>-7.23719633900254-0.355540657301503i</v>
      </c>
      <c r="BF295" s="181" t="str">
        <f t="shared" ca="1" si="507"/>
        <v>-0.177823885881581-7.24374203529336i</v>
      </c>
      <c r="BG295" s="181" t="str">
        <f t="shared" ca="1" si="508"/>
        <v>7.21103326587801-0.710224786012752i</v>
      </c>
      <c r="BH295" s="181" t="str">
        <f t="shared" ca="1" si="509"/>
        <v>1.23877691649281+7.13924728241225i</v>
      </c>
      <c r="BI295" s="181" t="str">
        <f t="shared" ca="1" si="510"/>
        <v>-7.02877309936022+1.76061600753154i</v>
      </c>
      <c r="BJ295" s="181" t="str">
        <f t="shared" ca="1" si="511"/>
        <v>-2.27291416788093-6.8802093858917i</v>
      </c>
      <c r="BK295" s="181" t="str">
        <f t="shared" ca="1" si="512"/>
        <v>6.69436122163906-2.77289520943027i</v>
      </c>
      <c r="BL295" s="181" t="str">
        <f t="shared" ca="1" si="513"/>
        <v>3.25784969158202+6.47223573391182i</v>
      </c>
      <c r="BM295" s="181" t="str">
        <f t="shared" ca="1" si="514"/>
        <v>-6.21503663997123+3.72514960398656i</v>
      </c>
      <c r="BN295" s="181" t="str">
        <f t="shared" ca="1" si="515"/>
        <v>-4.17226260793032-5.92415772399188i</v>
      </c>
      <c r="BO295" s="181" t="str">
        <f t="shared" ca="1" si="516"/>
        <v>5.60117528402173-4.59676575930623i</v>
      </c>
      <c r="BP295" s="181" t="str">
        <f t="shared" ca="1" si="517"/>
        <v>4.99635863876198+5.24783958988217i</v>
      </c>
      <c r="BQ295" s="181" t="str">
        <f t="shared" ca="1" si="518"/>
        <v>-4.86606539832333+5.36887581785111i</v>
      </c>
      <c r="BR295" s="181" t="str">
        <f t="shared" ca="1" si="519"/>
        <v>-5.71229859371016-4.45792157676232i</v>
      </c>
      <c r="BS295" s="181" t="str">
        <f t="shared" ca="1" si="520"/>
        <v>4.02561989193097-6.02476592856152i</v>
      </c>
      <c r="BT295" s="181" t="str">
        <f t="shared" ca="1" si="521"/>
        <v>6.30458453484469+3.5715030241151i</v>
      </c>
      <c r="BU295" s="181" t="str">
        <f t="shared" ca="1" si="522"/>
        <v>-3.09803187196095+6.55023805129098i</v>
      </c>
      <c r="BV295" s="181" t="str">
        <f t="shared" ca="1" si="523"/>
        <v>-6.76039526020428-2.60777221667722i</v>
      </c>
      <c r="BW295" s="181" t="str">
        <f t="shared" ca="1" si="524"/>
        <v>2.10338081780717-6.93391730146437i</v>
      </c>
      <c r="BX295" s="181" t="str">
        <f t="shared" ca="1" si="525"/>
        <v>7.06986384409526+1.58759101604307i</v>
      </c>
      <c r="BY295" s="181" t="str">
        <f t="shared" ca="1" si="526"/>
        <v>-1.06319792101003+7.16749818200368i</v>
      </c>
      <c r="BZ295" s="181" t="str">
        <f t="shared" ca="1" si="527"/>
        <v>-7.22629122625372-0.533043264317829i</v>
      </c>
      <c r="CA295" s="181" t="str">
        <f t="shared" ca="1" si="528"/>
        <v>-1.03328866015677E-12-7.24592437224307i</v>
      </c>
      <c r="CB295" s="181" t="str">
        <f t="shared" ca="1" si="529"/>
        <v>7.22629122625357-0.53304326431989i</v>
      </c>
      <c r="CC295" s="181" t="str">
        <f t="shared" ca="1" si="530"/>
        <v>1.06319792100515+7.16749818200441i</v>
      </c>
      <c r="CD295" s="181" t="str">
        <f t="shared" ca="1" si="531"/>
        <v>-7.06986384409634+1.58759101603825i</v>
      </c>
      <c r="CE295" s="181" t="str">
        <f t="shared" ca="1" si="532"/>
        <v>-2.10338081780915-6.93391730146377i</v>
      </c>
      <c r="CF295" s="181" t="str">
        <f t="shared" ca="1" si="533"/>
        <v>6.76039526020353-2.60777221667915i</v>
      </c>
      <c r="CG295" s="181" t="str">
        <f t="shared" ca="1" si="534"/>
        <v>3.09803187196282+6.5502380512901i</v>
      </c>
      <c r="CH295" s="181" t="str">
        <f t="shared" ca="1" si="535"/>
        <v>-6.30458453484712+3.5715030241108i</v>
      </c>
      <c r="CI295" s="181" t="str">
        <f t="shared" ca="1" si="536"/>
        <v>-4.02561989192686-6.02476592856427i</v>
      </c>
      <c r="CJ295" s="181" t="str">
        <f t="shared" ca="1" si="537"/>
        <v>5.71229859370888-4.45792157676395i</v>
      </c>
      <c r="CK295" s="181" t="str">
        <f t="shared" ca="1" si="538"/>
        <v>4.86606539832487+5.36887581784973i</v>
      </c>
      <c r="CL295" s="181" t="str">
        <f t="shared" ca="1" si="539"/>
        <v>-4.99635863876034+5.24783958988374i</v>
      </c>
      <c r="CM295" s="181" t="str">
        <f t="shared" ca="1" si="540"/>
        <v>-5.6011752840186-4.59676575931004i</v>
      </c>
      <c r="CN295" s="181" t="str">
        <f t="shared" ca="1" si="541"/>
        <v>4.17226260793435-5.92415772398904i</v>
      </c>
      <c r="CO295" s="181" t="str">
        <f t="shared" ca="1" si="542"/>
        <v>6.21503663997239+3.72514960398461i</v>
      </c>
      <c r="CP295" s="181" t="str">
        <f t="shared" ca="1" si="543"/>
        <v>-3.25784969157999+6.47223573391284i</v>
      </c>
      <c r="CQ295" s="181" t="str">
        <f t="shared" ca="1" si="544"/>
        <v>-6.69436122163993-2.77289520942816i</v>
      </c>
      <c r="CR295" s="181" t="str">
        <f t="shared" ca="1" si="545"/>
        <v>2.27291416788562-6.88020938589015i</v>
      </c>
      <c r="CS295" s="181" t="str">
        <f t="shared" ca="1" si="546"/>
        <v>7.02877309935907+1.76061600753612i</v>
      </c>
      <c r="CT295" s="181" t="str">
        <f t="shared" ca="1" si="547"/>
        <v>-1.23877691649056+7.13924728241264i</v>
      </c>
      <c r="CU295" s="181" t="str">
        <f t="shared" ca="1" si="548"/>
        <v>-7.21103326587823-0.71022478601049i</v>
      </c>
      <c r="CV295" s="181" t="str">
        <f t="shared" ca="1" si="549"/>
        <v>0.177823885879309-7.24374203529342i</v>
      </c>
      <c r="CW295" s="181" t="str">
        <f t="shared" ca="1" si="550"/>
        <v>7.23719633900278-0.355540657296574i</v>
      </c>
      <c r="CX295" s="181" t="str">
        <f t="shared" ca="1" si="551"/>
        <v>0.886978494845599+7.19143164870164i</v>
      </c>
      <c r="CY295" s="181" t="str">
        <f t="shared" ca="1" si="552"/>
        <v>-7.10669596721054+1.41360971908782i</v>
      </c>
      <c r="CZ295" s="181" t="str">
        <f t="shared" ca="1" si="553"/>
        <v>-1.93258046977653-6.98344848453144i</v>
      </c>
      <c r="DA295" s="181" t="str">
        <f t="shared" ca="1" si="554"/>
        <v>6.82235708945058-2.44107839945575i</v>
      </c>
      <c r="DB295" s="181" t="str">
        <f t="shared" ca="1" si="555"/>
        <v>2.93634791378696+6.62429475019531i</v>
      </c>
      <c r="DC295" s="181" t="str">
        <f t="shared" ca="1" si="556"/>
        <v>-6.39033478374265+3.41570510436057i</v>
      </c>
      <c r="DD295" s="181" t="str">
        <f t="shared" ca="1" si="557"/>
        <v>-3.87655229303402-6.12174503941799i</v>
      </c>
      <c r="DE295" s="181" t="str">
        <f t="shared" ca="1" si="558"/>
        <v>5.81998102832417-4.31639210895081i</v>
      </c>
      <c r="DF295" s="181" t="str">
        <f t="shared" ca="1" si="559"/>
        <v>4.73284102204581+5.48667803577962i</v>
      </c>
      <c r="DG295" s="181" t="str">
        <f t="shared" ca="1" si="560"/>
        <v>-5.12364225957919+5.12364225957672i</v>
      </c>
      <c r="DH295" s="181" t="str">
        <f t="shared" ca="1" si="561"/>
        <v>-5.48667803577734-4.73284102204844i</v>
      </c>
      <c r="DI295" s="181" t="str">
        <f t="shared" ca="1" si="562"/>
        <v>4.31639210894799-5.81998102832626i</v>
      </c>
      <c r="DJ295" s="181" t="str">
        <f t="shared" ca="1" si="563"/>
        <v>6.12174503941987+3.87655229303106i</v>
      </c>
      <c r="DK295" s="181" t="str">
        <f t="shared" ca="1" si="564"/>
        <v>-3.41570510436365+6.39033478374101i</v>
      </c>
      <c r="DL295" s="181" t="str">
        <f t="shared" ca="1" si="565"/>
        <v>-6.62429475019389-2.93634791379016i</v>
      </c>
      <c r="DM295" s="181" t="str">
        <f t="shared" ca="1" si="566"/>
        <v>2.44107839945943-6.82235708944927i</v>
      </c>
      <c r="DN295" s="181" t="str">
        <f t="shared" ca="1" si="567"/>
        <v>6.98344848453237+1.93258046977315i</v>
      </c>
      <c r="DO295" s="181" t="str">
        <f t="shared" ca="1" si="568"/>
        <v>-1.41360971908437+7.10669596721123i</v>
      </c>
      <c r="DP295" s="181" t="str">
        <f t="shared" ca="1" si="569"/>
        <v>-7.19143164870121-0.88697849484907i</v>
      </c>
      <c r="DQ295" s="181" t="str">
        <f t="shared" ca="1" si="570"/>
        <v>0.35554065730006-7.23719633900261i</v>
      </c>
      <c r="DR295" s="181" t="str">
        <f t="shared" ca="1" si="571"/>
        <v>7.24374203529351-0.17782388587582i</v>
      </c>
      <c r="DS295" s="181" t="str">
        <f t="shared" ca="1" si="572"/>
        <v>0.710224786013575+7.21103326587793i</v>
      </c>
      <c r="DT295" s="181" t="str">
        <f t="shared" ca="1" si="573"/>
        <v>-7.13924728241211+1.23877691649362i</v>
      </c>
      <c r="DU295" s="181" t="str">
        <f t="shared" ca="1" si="574"/>
        <v>-1.76061600753234-7.02877309936001i</v>
      </c>
      <c r="DV295" s="181" t="str">
        <f t="shared" ca="1" si="575"/>
        <v>6.88020938589138-2.27291416788191i</v>
      </c>
      <c r="DW295" s="181" t="str">
        <f t="shared" ca="1" si="576"/>
        <v>2.77289520942456+6.69436122164142i</v>
      </c>
      <c r="DX295" s="181" t="str">
        <f t="shared" ca="1" si="577"/>
        <v>-6.47223573391126+3.25784969158313i</v>
      </c>
      <c r="DY295" s="181" t="str">
        <f t="shared" ca="1" si="578"/>
        <v>-3.72514960398762-6.21503663997059i</v>
      </c>
      <c r="DZ295" s="181" t="str">
        <f t="shared" ca="1" si="579"/>
        <v>5.92415772399105-4.1722626079315i</v>
      </c>
      <c r="EA295" s="181" t="str">
        <f t="shared" ca="1" si="580"/>
        <v>4.59676575930734+5.60117528402082i</v>
      </c>
      <c r="EB295" s="181" t="str">
        <f t="shared" ca="1" si="581"/>
        <v>-5.24783958988614+4.99635863875781i</v>
      </c>
      <c r="EC295" s="181" t="str">
        <f t="shared" ca="1" si="582"/>
        <v>-5.36887581785181-4.86606539832257i</v>
      </c>
      <c r="ED295" s="181" t="str">
        <f t="shared" ca="1" si="583"/>
        <v>4.45792157676151-5.71229859371079i</v>
      </c>
      <c r="EE295" s="181" t="str">
        <f t="shared" ca="1" si="584"/>
        <v>6.0247659285621+4.02561989193011i</v>
      </c>
      <c r="EF295" s="181" t="str">
        <f t="shared" ca="1" si="585"/>
        <v>-3.5715030241142+6.3045845348452i</v>
      </c>
      <c r="EG295" s="181" t="str">
        <f t="shared" ca="1" si="586"/>
        <v>-6.55023805128843-3.09803187196635i</v>
      </c>
      <c r="EH295" s="181" t="str">
        <f t="shared" ca="1" si="587"/>
        <v>2.60777221667587-6.7603952602048i</v>
      </c>
      <c r="EI295" s="181" t="str">
        <f t="shared" ca="1" si="588"/>
        <v>6.93391730146479+2.10338081780579i</v>
      </c>
      <c r="EJ295" s="181" t="str">
        <f t="shared" ca="1" si="589"/>
        <v>-1.58759101604166+7.06986384409558i</v>
      </c>
      <c r="EK295" s="181" t="str">
        <f t="shared" ca="1" si="590"/>
        <v>-7.16749818200389-1.0631979210086i</v>
      </c>
      <c r="EL295" s="181" t="str">
        <f t="shared" ca="1" si="591"/>
        <v>0.533043264316798-7.22629122625379i</v>
      </c>
      <c r="EM295" s="181" t="str">
        <f t="shared" ca="1" si="592"/>
        <v>7.24592437224307-2.06657732031354E-12i</v>
      </c>
      <c r="EN295" s="181"/>
      <c r="EO295" s="181"/>
      <c r="EP295" s="181"/>
    </row>
    <row r="296" spans="1:146">
      <c r="A296" s="207">
        <f t="shared" si="461"/>
        <v>3.828125000000003E-3</v>
      </c>
      <c r="B296" s="206">
        <v>196</v>
      </c>
      <c r="C296" s="205">
        <f t="shared" si="462"/>
        <v>39200</v>
      </c>
      <c r="N296" s="204">
        <f t="shared" ca="1" si="463"/>
        <v>7.6922292270084336</v>
      </c>
      <c r="O296" s="181">
        <f t="shared" ca="1" si="464"/>
        <v>-7.3077707729915664</v>
      </c>
      <c r="P296" s="181" t="str">
        <f t="shared" ca="1" si="465"/>
        <v>-0.716286793352572-7.27258185930268i</v>
      </c>
      <c r="Q296" s="181" t="str">
        <f t="shared" ca="1" si="466"/>
        <v>7.16735400671107-1.42567535332297i</v>
      </c>
      <c r="R296" s="181" t="str">
        <f t="shared" ca="1" si="467"/>
        <v>2.12133388028737+6.9931006169606i</v>
      </c>
      <c r="S296" s="181" t="str">
        <f t="shared" ca="1" si="468"/>
        <v>-6.75149984545105+2.7965628023458i</v>
      </c>
      <c r="T296" s="181" t="str">
        <f t="shared" ca="1" si="469"/>
        <v>-3.44485929586092-6.44487843968452i</v>
      </c>
      <c r="U296" s="181" t="str">
        <f t="shared" ca="1" si="470"/>
        <v>6.07618933141527-4.05997991120462i</v>
      </c>
      <c r="V296" s="181" t="str">
        <f t="shared" ca="1" si="471"/>
        <v>4.63600070059323+5.64898319830116i</v>
      </c>
      <c r="W296" s="181" t="str">
        <f t="shared" ca="1" si="472"/>
        <v>-5.16737426893903+5.16737426893936i</v>
      </c>
      <c r="X296" s="181" t="str">
        <f t="shared" ca="1" si="473"/>
        <v>-5.64898319830099-4.63600070059344i</v>
      </c>
      <c r="Y296" s="181" t="str">
        <f t="shared" ca="1" si="474"/>
        <v>4.05997991120482-6.07618933141513i</v>
      </c>
      <c r="Z296" s="181" t="str">
        <f t="shared" ca="1" si="475"/>
        <v>6.44487843968475+3.44485929586049i</v>
      </c>
      <c r="AA296" s="181" t="str">
        <f t="shared" ca="1" si="476"/>
        <v>-2.79656280234536+6.75149984545123i</v>
      </c>
      <c r="AB296" s="181" t="str">
        <f t="shared" ca="1" si="477"/>
        <v>-6.99310061696053-2.12133388028759i</v>
      </c>
      <c r="AC296" s="181" t="str">
        <f t="shared" ca="1" si="478"/>
        <v>1.42567535332295-7.16735400671107i</v>
      </c>
      <c r="AD296" s="181" t="str">
        <f t="shared" ca="1" si="479"/>
        <v>7.27258185930271+0.716286793352284i</v>
      </c>
      <c r="AE296" s="181" t="str">
        <f t="shared" ca="1" si="480"/>
        <v>-2.68569086584898E-13+7.30777077299157i</v>
      </c>
      <c r="AF296" s="181" t="str">
        <f t="shared" ca="1" si="481"/>
        <v>-7.27258185930268+0.716286793352576i</v>
      </c>
      <c r="AG296" s="181" t="str">
        <f t="shared" ca="1" si="482"/>
        <v>-1.42567535332313-7.16735400671103i</v>
      </c>
      <c r="AH296" s="181" t="str">
        <f t="shared" ca="1" si="483"/>
        <v>6.99310061696066-2.12133388028717i</v>
      </c>
      <c r="AI296" s="181" t="str">
        <f t="shared" ca="1" si="484"/>
        <v>2.79656280234558+6.75149984545114i</v>
      </c>
      <c r="AJ296" s="181" t="str">
        <f t="shared" ca="1" si="485"/>
        <v>-6.44487843968392+3.44485929586203i</v>
      </c>
      <c r="AK296" s="181" t="str">
        <f t="shared" ca="1" si="486"/>
        <v>-4.05997991120381-6.0761893314158i</v>
      </c>
      <c r="AL296" s="181" t="str">
        <f t="shared" ca="1" si="487"/>
        <v>5.64898319829903-4.63600070059583i</v>
      </c>
      <c r="AM296" s="181" t="str">
        <f t="shared" ca="1" si="488"/>
        <v>5.16737426893972+5.16737426893867i</v>
      </c>
      <c r="AN296" s="181" t="str">
        <f t="shared" ca="1" si="489"/>
        <v>-4.63600070059477+5.6489831982999i</v>
      </c>
      <c r="AO296" s="181" t="str">
        <f t="shared" ca="1" si="490"/>
        <v>-6.07618933141663-4.05997991120258i</v>
      </c>
      <c r="AP296" s="181" t="str">
        <f t="shared" ca="1" si="491"/>
        <v>3.44485929586073-6.44487843968463i</v>
      </c>
      <c r="AQ296" s="181" t="str">
        <f t="shared" ca="1" si="492"/>
        <v>6.75149984545+2.79656280234834i</v>
      </c>
      <c r="AR296" s="181" t="str">
        <f t="shared" ca="1" si="493"/>
        <v>6.75149984545+2.79656280234834i</v>
      </c>
      <c r="AS296" s="181" t="str">
        <f t="shared" ca="1" si="494"/>
        <v>-7.16735400671089-1.42567535332383i</v>
      </c>
      <c r="AT296" s="181" t="str">
        <f t="shared" ca="1" si="495"/>
        <v>0.716286793356168-7.27258185930233i</v>
      </c>
      <c r="AU296" s="181" t="str">
        <f t="shared" ca="1" si="496"/>
        <v>7.30777077299157-9.16757189287964E-13i</v>
      </c>
      <c r="AV296" s="181" t="str">
        <f t="shared" ca="1" si="497"/>
        <v>0.716286793350759+7.27258185930286i</v>
      </c>
      <c r="AW296" s="181" t="str">
        <f t="shared" ca="1" si="498"/>
        <v>-7.1673540067105+1.42567535332583i</v>
      </c>
      <c r="AX296" s="181" t="str">
        <f t="shared" ca="1" si="499"/>
        <v>-2.12133388028761-6.99310061696052i</v>
      </c>
      <c r="AY296" s="181" t="str">
        <f t="shared" ca="1" si="500"/>
        <v>6.75149984545208-2.79656280234332i</v>
      </c>
      <c r="AZ296" s="181" t="str">
        <f t="shared" ca="1" si="501"/>
        <v>3.44485929586234+6.44487843968376i</v>
      </c>
      <c r="BA296" s="181" t="str">
        <f t="shared" ca="1" si="502"/>
        <v>-6.0761893314155+4.05997991120428i</v>
      </c>
      <c r="BB296" s="181" t="str">
        <f t="shared" ca="1" si="503"/>
        <v>-4.63600070059065-5.64898319830328i</v>
      </c>
      <c r="BC296" s="181" t="str">
        <f t="shared" ca="1" si="504"/>
        <v>5.16737426893835-5.16737426894004i</v>
      </c>
      <c r="BD296" s="181" t="str">
        <f t="shared" ca="1" si="505"/>
        <v>5.64898319830019+4.63600070059442i</v>
      </c>
      <c r="BE296" s="181" t="str">
        <f t="shared" ca="1" si="506"/>
        <v>-4.05997991120211+6.07618933141694i</v>
      </c>
      <c r="BF296" s="181" t="str">
        <f t="shared" ca="1" si="507"/>
        <v>-6.44487843968489-3.44485929586023i</v>
      </c>
      <c r="BG296" s="181" t="str">
        <f t="shared" ca="1" si="508"/>
        <v>2.79656280234782-6.75149984545022i</v>
      </c>
      <c r="BH296" s="181" t="str">
        <f t="shared" ca="1" si="509"/>
        <v>6.99310061696122+2.12133388028531i</v>
      </c>
      <c r="BI296" s="181" t="str">
        <f t="shared" ca="1" si="510"/>
        <v>-1.42567535332348+7.16735400671097i</v>
      </c>
      <c r="BJ296" s="181" t="str">
        <f t="shared" ca="1" si="511"/>
        <v>-7.27258185930236-0.716286793355815i</v>
      </c>
      <c r="BK296" s="181" t="str">
        <f t="shared" ca="1" si="512"/>
        <v>-1.47898545267892E-12-7.30777077299157i</v>
      </c>
      <c r="BL296" s="181" t="str">
        <f t="shared" ca="1" si="513"/>
        <v>7.27258185930281-0.716286793351318i</v>
      </c>
      <c r="BM296" s="181" t="str">
        <f t="shared" ca="1" si="514"/>
        <v>1.42567535332617+7.16735400671043i</v>
      </c>
      <c r="BN296" s="181" t="str">
        <f t="shared" ca="1" si="515"/>
        <v>-6.99310061696042+2.12133388028794i</v>
      </c>
      <c r="BO296" s="181" t="str">
        <f t="shared" ca="1" si="516"/>
        <v>-2.79656280234384-6.75149984545186i</v>
      </c>
      <c r="BP296" s="181" t="str">
        <f t="shared" ca="1" si="517"/>
        <v>6.44487843968349-3.44485929586284i</v>
      </c>
      <c r="BQ296" s="181" t="str">
        <f t="shared" ca="1" si="518"/>
        <v>4.05997991120457+6.0761893314153i</v>
      </c>
      <c r="BR296" s="181" t="str">
        <f t="shared" ca="1" si="519"/>
        <v>-5.64898319830292+4.63600070059108i</v>
      </c>
      <c r="BS296" s="181" t="str">
        <f t="shared" ca="1" si="520"/>
        <v>-5.16737426894044-5.16737426893795i</v>
      </c>
      <c r="BT296" s="181" t="str">
        <f t="shared" ca="1" si="521"/>
        <v>4.63600070059414-5.64898319830042i</v>
      </c>
      <c r="BU296" s="181" t="str">
        <f t="shared" ca="1" si="522"/>
        <v>6.07618933141725+4.05997991120164i</v>
      </c>
      <c r="BV296" s="181" t="str">
        <f t="shared" ca="1" si="523"/>
        <v>-3.44485929585992+6.44487843968506i</v>
      </c>
      <c r="BW296" s="181" t="str">
        <f t="shared" ca="1" si="524"/>
        <v>-6.75149984545043-2.7965628023473i</v>
      </c>
      <c r="BX296" s="181" t="str">
        <f t="shared" ca="1" si="525"/>
        <v>2.12133388028478-6.99310061696139i</v>
      </c>
      <c r="BY296" s="181" t="str">
        <f t="shared" ca="1" si="526"/>
        <v>7.16735400671103+1.42567535332313i</v>
      </c>
      <c r="BZ296" s="181" t="str">
        <f t="shared" ca="1" si="527"/>
        <v>-0.716286793355256+7.27258185930242i</v>
      </c>
      <c r="CA296" s="181" t="str">
        <f t="shared" ca="1" si="528"/>
        <v>-7.30777077299157+1.83351437857592E-12i</v>
      </c>
      <c r="CB296" s="181" t="str">
        <f t="shared" ca="1" si="529"/>
        <v>-0.716286793351878-7.27258185930275i</v>
      </c>
      <c r="CC296" s="181" t="str">
        <f t="shared" ca="1" si="530"/>
        <v>7.16735400671178-1.42567535331939i</v>
      </c>
      <c r="CD296" s="181" t="str">
        <f t="shared" ca="1" si="531"/>
        <v>2.12133388028868+6.9931006169602i</v>
      </c>
      <c r="CE296" s="181" t="str">
        <f t="shared" ca="1" si="532"/>
        <v>-6.75149984545173+2.79656280234417i</v>
      </c>
      <c r="CF296" s="181" t="str">
        <f t="shared" ca="1" si="533"/>
        <v>-3.44485929586315-6.44487843968333i</v>
      </c>
      <c r="CG296" s="181" t="str">
        <f t="shared" ca="1" si="534"/>
        <v>6.07618933141498-4.05997991120504i</v>
      </c>
      <c r="CH296" s="181" t="str">
        <f t="shared" ca="1" si="535"/>
        <v>4.63600070059119+5.64898319830283i</v>
      </c>
      <c r="CI296" s="181" t="str">
        <f t="shared" ca="1" si="536"/>
        <v>-5.16737426893755+5.16737426894083i</v>
      </c>
      <c r="CJ296" s="181" t="str">
        <f t="shared" ca="1" si="537"/>
        <v>-5.64898319830077-4.63600070059371i</v>
      </c>
      <c r="CK296" s="181" t="str">
        <f t="shared" ca="1" si="538"/>
        <v>4.05997991120739-6.07618933141341i</v>
      </c>
      <c r="CL296" s="181" t="str">
        <f t="shared" ca="1" si="539"/>
        <v>6.44487843968532+3.44485929585942i</v>
      </c>
      <c r="CM296" s="181" t="str">
        <f t="shared" ca="1" si="540"/>
        <v>-2.79656280234678+6.75149984545064i</v>
      </c>
      <c r="CN296" s="181" t="str">
        <f t="shared" ca="1" si="541"/>
        <v>-6.99310061696155-2.12133388028424i</v>
      </c>
      <c r="CO296" s="181" t="str">
        <f t="shared" ca="1" si="542"/>
        <v>1.42567535332258-7.16735400671114i</v>
      </c>
      <c r="CP296" s="181" t="str">
        <f t="shared" ca="1" si="543"/>
        <v>7.27258185930247+0.716286793354697i</v>
      </c>
      <c r="CQ296" s="181" t="str">
        <f t="shared" ca="1" si="544"/>
        <v>2.39574264196688E-12+7.30777077299157i</v>
      </c>
      <c r="CR296" s="181" t="str">
        <f t="shared" ca="1" si="545"/>
        <v>-7.2725818593027+0.716286793352437i</v>
      </c>
      <c r="CS296" s="181" t="str">
        <f t="shared" ca="1" si="546"/>
        <v>-1.42567535331995-7.16735400671167i</v>
      </c>
      <c r="CT296" s="181" t="str">
        <f t="shared" ca="1" si="547"/>
        <v>6.99310061696016-2.12133388028883i</v>
      </c>
      <c r="CU296" s="181" t="str">
        <f t="shared" ca="1" si="548"/>
        <v>2.79656280234468+6.75149984545151i</v>
      </c>
      <c r="CV296" s="181" t="str">
        <f t="shared" ca="1" si="549"/>
        <v>-6.44487843968306+3.44485929586364i</v>
      </c>
      <c r="CW296" s="181" t="str">
        <f t="shared" ca="1" si="550"/>
        <v>-4.05997991120551-6.07618933141467i</v>
      </c>
      <c r="CX296" s="181" t="str">
        <f t="shared" ca="1" si="551"/>
        <v>5.64898319830248-4.63600070059163i</v>
      </c>
      <c r="CY296" s="181" t="str">
        <f t="shared" ca="1" si="552"/>
        <v>5.16737426894094+5.16737426893745i</v>
      </c>
      <c r="CZ296" s="181" t="str">
        <f t="shared" ca="1" si="553"/>
        <v>-4.63600070059327+5.64898319830113i</v>
      </c>
      <c r="DA296" s="181" t="str">
        <f t="shared" ca="1" si="554"/>
        <v>-6.07618933141373-4.05997991120693i</v>
      </c>
      <c r="DB296" s="181" t="str">
        <f t="shared" ca="1" si="555"/>
        <v>3.44485929585892-6.44487843968558i</v>
      </c>
      <c r="DC296" s="181" t="str">
        <f t="shared" ca="1" si="556"/>
        <v>6.7514998454507+2.79656280234664i</v>
      </c>
      <c r="DD296" s="181" t="str">
        <f t="shared" ca="1" si="557"/>
        <v>-2.12133388029086+6.99310061695954i</v>
      </c>
      <c r="DE296" s="181" t="str">
        <f t="shared" ca="1" si="558"/>
        <v>-7.16735400671125-1.42567535332203i</v>
      </c>
      <c r="DF296" s="181" t="str">
        <f t="shared" ca="1" si="559"/>
        <v>0.716286793354137-7.27258185930253i</v>
      </c>
      <c r="DG296" s="181" t="str">
        <f t="shared" ca="1" si="560"/>
        <v>7.30777077299157-2.95797090535785E-12i</v>
      </c>
      <c r="DH296" s="181" t="str">
        <f t="shared" ca="1" si="561"/>
        <v>0.716286793352583+7.27258185930268i</v>
      </c>
      <c r="DI296" s="181" t="str">
        <f t="shared" ca="1" si="562"/>
        <v>-7.16735400671156+1.4256753533205i</v>
      </c>
      <c r="DJ296" s="181" t="str">
        <f t="shared" ca="1" si="563"/>
        <v>-2.12133388028936-6.99310061695999i</v>
      </c>
      <c r="DK296" s="181" t="str">
        <f t="shared" ca="1" si="564"/>
        <v>6.7514998454513-2.7965628023452i</v>
      </c>
      <c r="DL296" s="181" t="str">
        <f t="shared" ca="1" si="565"/>
        <v>3.44485929585755+6.44487843968632i</v>
      </c>
      <c r="DM296" s="181" t="str">
        <f t="shared" ca="1" si="566"/>
        <v>-6.07618933141459+4.05997991120563i</v>
      </c>
      <c r="DN296" s="181" t="str">
        <f t="shared" ca="1" si="567"/>
        <v>-4.63600070059206-5.64898319830212i</v>
      </c>
      <c r="DO296" s="181" t="str">
        <f t="shared" ca="1" si="568"/>
        <v>5.16737426893705-5.16737426894134i</v>
      </c>
      <c r="DP296" s="181" t="str">
        <f t="shared" ca="1" si="569"/>
        <v>5.64898319830148+4.63600070059284i</v>
      </c>
      <c r="DQ296" s="181" t="str">
        <f t="shared" ca="1" si="570"/>
        <v>-4.05997991120681+6.07618933141381i</v>
      </c>
      <c r="DR296" s="181" t="str">
        <f t="shared" ca="1" si="571"/>
        <v>-6.44487843968566-3.4448592958588i</v>
      </c>
      <c r="DS296" s="181" t="str">
        <f t="shared" ca="1" si="572"/>
        <v>2.79656280234612-6.75149984545092i</v>
      </c>
      <c r="DT296" s="181" t="str">
        <f t="shared" ca="1" si="573"/>
        <v>6.9931006169597+2.12133388029032i</v>
      </c>
      <c r="DU296" s="181" t="str">
        <f t="shared" ca="1" si="574"/>
        <v>-1.42567535332188+7.16735400671128i</v>
      </c>
      <c r="DV296" s="181" t="str">
        <f t="shared" ca="1" si="575"/>
        <v>-7.27258185930254-0.716286793353991i</v>
      </c>
      <c r="DW296" s="181" t="str">
        <f t="shared" ca="1" si="576"/>
        <v>-3.52019916874881E-12-7.30777077299157i</v>
      </c>
      <c r="DX296" s="181" t="str">
        <f t="shared" ca="1" si="577"/>
        <v>7.27258185930259-0.716286793353556i</v>
      </c>
      <c r="DY296" s="181" t="str">
        <f t="shared" ca="1" si="578"/>
        <v>1.42567535332064+7.16735400671153i</v>
      </c>
      <c r="DZ296" s="181" t="str">
        <f t="shared" ca="1" si="579"/>
        <v>-6.99310061695983+2.1213338802899i</v>
      </c>
      <c r="EA296" s="181" t="str">
        <f t="shared" ca="1" si="580"/>
        <v>-2.79656280234572-6.75149984545108i</v>
      </c>
      <c r="EB296" s="181" t="str">
        <f t="shared" ca="1" si="581"/>
        <v>6.44487843968586-3.44485929585841i</v>
      </c>
      <c r="EC296" s="181" t="str">
        <f t="shared" ca="1" si="582"/>
        <v>4.05997991120609+6.07618933141428i</v>
      </c>
      <c r="ED296" s="181" t="str">
        <f t="shared" ca="1" si="583"/>
        <v>-5.64898319830176+4.6360007005925i</v>
      </c>
      <c r="EE296" s="181" t="str">
        <f t="shared" ca="1" si="584"/>
        <v>-5.16737426893674-5.16737426894165i</v>
      </c>
      <c r="EF296" s="181" t="str">
        <f t="shared" ca="1" si="585"/>
        <v>4.63600070059272-5.64898319830158i</v>
      </c>
      <c r="EG296" s="181" t="str">
        <f t="shared" ca="1" si="586"/>
        <v>6.07618933141412+4.05997991120634i</v>
      </c>
      <c r="EH296" s="181" t="str">
        <f t="shared" ca="1" si="587"/>
        <v>-3.44485929585794+6.44487843968612i</v>
      </c>
      <c r="EI296" s="181" t="str">
        <f t="shared" ca="1" si="588"/>
        <v>-6.75149984545097-2.79656280234599i</v>
      </c>
      <c r="EJ296" s="181" t="str">
        <f t="shared" ca="1" si="589"/>
        <v>2.12133388029018-6.99310061695975i</v>
      </c>
      <c r="EK296" s="181" t="str">
        <f t="shared" ca="1" si="590"/>
        <v>7.16735400671147+1.42567535332093i</v>
      </c>
      <c r="EL296" s="181" t="str">
        <f t="shared" ca="1" si="591"/>
        <v>-0.716286793353018+7.27258185930264i</v>
      </c>
      <c r="EM296" s="181" t="str">
        <f t="shared" ca="1" si="592"/>
        <v>-7.30777077299157-3.8101473926309E-12i</v>
      </c>
      <c r="EN296" s="181"/>
      <c r="EO296" s="181"/>
      <c r="EP296" s="181"/>
    </row>
    <row r="297" spans="1:146">
      <c r="A297" s="207">
        <f t="shared" si="461"/>
        <v>3.847656250000003E-3</v>
      </c>
      <c r="B297" s="206">
        <v>197</v>
      </c>
      <c r="C297" s="205">
        <f t="shared" si="462"/>
        <v>39400</v>
      </c>
      <c r="N297" s="204">
        <f t="shared" ca="1" si="463"/>
        <v>7.654960095222112</v>
      </c>
      <c r="O297" s="181">
        <f t="shared" ca="1" si="464"/>
        <v>-7.345039904777888</v>
      </c>
      <c r="P297" s="181" t="str">
        <f t="shared" ca="1" si="465"/>
        <v>-0.899111294109039-7.28980178630291i</v>
      </c>
      <c r="Q297" s="181" t="str">
        <f t="shared" ca="1" si="466"/>
        <v>7.12491826359564-1.78469911745956i</v>
      </c>
      <c r="R297" s="181" t="str">
        <f t="shared" ca="1" si="467"/>
        <v>2.64344340488082+6.85286933831163i</v>
      </c>
      <c r="S297" s="181" t="str">
        <f t="shared" ca="1" si="468"/>
        <v>-6.47774687951071+3.46242784296927i</v>
      </c>
      <c r="T297" s="181" t="str">
        <f t="shared" ca="1" si="469"/>
        <v>-4.22933414346203-6.00519307813878i</v>
      </c>
      <c r="U297" s="181" t="str">
        <f t="shared" ca="1" si="470"/>
        <v>5.44231558322249-4.93262732176202i</v>
      </c>
      <c r="V297" s="181" t="str">
        <f t="shared" ca="1" si="471"/>
        <v>5.56172919384103+4.79758059621264i</v>
      </c>
      <c r="W297" s="181" t="str">
        <f t="shared" ca="1" si="472"/>
        <v>-4.08068553143589+6.10717748197229i</v>
      </c>
      <c r="X297" s="181" t="str">
        <f t="shared" ca="1" si="473"/>
        <v>-6.5607681361985-3.30241315795315i</v>
      </c>
      <c r="Y297" s="181" t="str">
        <f t="shared" ca="1" si="474"/>
        <v>2.47446941668071-6.91567873087605i</v>
      </c>
      <c r="Z297" s="181" t="str">
        <f t="shared" ca="1" si="475"/>
        <v>7.1665710803097+1.60930735213889i</v>
      </c>
      <c r="AA297" s="181" t="str">
        <f t="shared" ca="1" si="476"/>
        <v>-0.719939807072812+7.30967153003276i</v>
      </c>
      <c r="AB297" s="181" t="str">
        <f t="shared" ca="1" si="477"/>
        <v>-7.34282771608294+0.180256302812804i</v>
      </c>
      <c r="AC297" s="181" t="str">
        <f t="shared" ca="1" si="478"/>
        <v>-1.07774119012181-7.26554093856021i</v>
      </c>
      <c r="AD297" s="181" t="str">
        <f t="shared" ca="1" si="479"/>
        <v>7.07897366253738-1.95901584676633i</v>
      </c>
      <c r="AE297" s="181" t="str">
        <f t="shared" ca="1" si="480"/>
        <v>2.8108250816186+6.78593203350309i</v>
      </c>
      <c r="AF297" s="181" t="str">
        <f t="shared" ca="1" si="481"/>
        <v>-6.39082367032161+3.62035689092065i</v>
      </c>
      <c r="AG297" s="181" t="str">
        <f t="shared" ca="1" si="482"/>
        <v>-4.37543516274509-5.89959137054367i</v>
      </c>
      <c r="AH297" s="181" t="str">
        <f t="shared" ca="1" si="483"/>
        <v>5.31962372519739-5.06470281705616i</v>
      </c>
      <c r="AI297" s="181" t="str">
        <f t="shared" ca="1" si="484"/>
        <v>5.67779262675965+4.6596439875052i</v>
      </c>
      <c r="AJ297" s="181" t="str">
        <f t="shared" ca="1" si="485"/>
        <v>-3.9295788670342+6.20548315045153i</v>
      </c>
      <c r="AK297" s="181" t="str">
        <f t="shared" ca="1" si="486"/>
        <v>-6.63983743148396-3.14040922273581i</v>
      </c>
      <c r="AL297" s="181" t="str">
        <f t="shared" ca="1" si="487"/>
        <v>2.30400490063314-6.97432237716597i</v>
      </c>
      <c r="AM297" s="181" t="str">
        <f t="shared" ca="1" si="488"/>
        <v>7.20390702258051+1.43294620024438i</v>
      </c>
      <c r="AN297" s="181" t="str">
        <f t="shared" ca="1" si="489"/>
        <v>-0.540334655213667+7.3251382009594i</v>
      </c>
      <c r="AO297" s="181" t="str">
        <f t="shared" ca="1" si="490"/>
        <v>-7.33619248253785+0.360404025969011i</v>
      </c>
      <c r="AP297" s="181" t="str">
        <f t="shared" ca="1" si="491"/>
        <v>-1.25572189514336-7.23690360063177i</v>
      </c>
      <c r="AQ297" s="181" t="str">
        <f t="shared" ca="1" si="492"/>
        <v>7.02876495244494-2.13215253817855i</v>
      </c>
      <c r="AR297" s="181" t="str">
        <f t="shared" ca="1" si="493"/>
        <v>7.02876495244494-2.13215253817855i</v>
      </c>
      <c r="AS297" s="181" t="str">
        <f t="shared" ca="1" si="494"/>
        <v>-6.30005086792258+3.77610517125352i</v>
      </c>
      <c r="AT297" s="181" t="str">
        <f t="shared" ca="1" si="495"/>
        <v>-4.51890058349598-5.7904359697055i</v>
      </c>
      <c r="AU297" s="181" t="str">
        <f t="shared" ca="1" si="496"/>
        <v>5.19372752475581-5.19372752475266i</v>
      </c>
      <c r="AV297" s="181" t="str">
        <f t="shared" ca="1" si="497"/>
        <v>5.79043596970712+4.5189005834939i</v>
      </c>
      <c r="AW297" s="181" t="str">
        <f t="shared" ca="1" si="498"/>
        <v>-3.77610517125752+6.30005086792018i</v>
      </c>
      <c r="AX297" s="181" t="str">
        <f t="shared" ca="1" si="499"/>
        <v>-6.71490713697989-2.97651362243081i</v>
      </c>
      <c r="AY297" s="181" t="str">
        <f t="shared" ca="1" si="500"/>
        <v>2.13215253818302-7.02876495244358i</v>
      </c>
      <c r="AZ297" s="181" t="str">
        <f t="shared" ca="1" si="501"/>
        <v>7.23690360063223+1.25572189514076i</v>
      </c>
      <c r="BA297" s="181" t="str">
        <f t="shared" ca="1" si="502"/>
        <v>-0.360404025966272+7.33619248253799i</v>
      </c>
      <c r="BB297" s="181" t="str">
        <f t="shared" ca="1" si="503"/>
        <v>-7.32513820095921+0.540334655216298i</v>
      </c>
      <c r="BC297" s="181" t="str">
        <f t="shared" ca="1" si="504"/>
        <v>-1.43294620024697-7.20390702258i</v>
      </c>
      <c r="BD297" s="181" t="str">
        <f t="shared" ca="1" si="505"/>
        <v>6.97432237716741-2.30400490062881i</v>
      </c>
      <c r="BE297" s="181" t="str">
        <f t="shared" ca="1" si="506"/>
        <v>3.14040922273819+6.63983743148283i</v>
      </c>
      <c r="BF297" s="181" t="str">
        <f t="shared" ca="1" si="507"/>
        <v>-6.20548315045402+3.92957886703025i</v>
      </c>
      <c r="BG297" s="181" t="str">
        <f t="shared" ca="1" si="508"/>
        <v>-4.6596439875062-5.67779262675883i</v>
      </c>
      <c r="BH297" s="181" t="str">
        <f t="shared" ca="1" si="509"/>
        <v>5.06470281705796-5.31962372519568i</v>
      </c>
      <c r="BI297" s="181" t="str">
        <f t="shared" ca="1" si="510"/>
        <v>5.89959137054394+4.37543516274474i</v>
      </c>
      <c r="BJ297" s="181" t="str">
        <f t="shared" ca="1" si="511"/>
        <v>-3.62035689092336+6.39082367032008i</v>
      </c>
      <c r="BK297" s="181" t="str">
        <f t="shared" ca="1" si="512"/>
        <v>-6.78593203350298-2.81082508161886i</v>
      </c>
      <c r="BL297" s="181" t="str">
        <f t="shared" ca="1" si="513"/>
        <v>1.95901584677012-7.07897366253633i</v>
      </c>
      <c r="BM297" s="181" t="str">
        <f t="shared" ca="1" si="514"/>
        <v>7.26554093856019+1.07774119012199i</v>
      </c>
      <c r="BN297" s="181" t="str">
        <f t="shared" ca="1" si="515"/>
        <v>-0.180256302810219+7.34282771608301i</v>
      </c>
      <c r="BO297" s="181" t="str">
        <f t="shared" ca="1" si="516"/>
        <v>-7.30967153003287+0.719939807071802i</v>
      </c>
      <c r="BP297" s="181" t="str">
        <f t="shared" ca="1" si="517"/>
        <v>-1.60930735214065-7.1665710803093i</v>
      </c>
      <c r="BQ297" s="181" t="str">
        <f t="shared" ca="1" si="518"/>
        <v>6.91567873087659-2.47446941667921i</v>
      </c>
      <c r="BR297" s="181" t="str">
        <f t="shared" ca="1" si="519"/>
        <v>3.30241315795504+6.56076813619754i</v>
      </c>
      <c r="BS297" s="181" t="str">
        <f t="shared" ca="1" si="520"/>
        <v>-6.1071774819736+4.08068553143391i</v>
      </c>
      <c r="BT297" s="181" t="str">
        <f t="shared" ca="1" si="521"/>
        <v>-4.79758059621365-5.56172919384015i</v>
      </c>
      <c r="BU297" s="181" t="str">
        <f t="shared" ca="1" si="522"/>
        <v>4.93262732176439-5.44231558322034i</v>
      </c>
      <c r="BV297" s="181" t="str">
        <f t="shared" ca="1" si="523"/>
        <v>6.00519307813908+4.22933414346159i</v>
      </c>
      <c r="BW297" s="181" t="str">
        <f t="shared" ca="1" si="524"/>
        <v>-3.46242784297214+6.47774687950918i</v>
      </c>
      <c r="BX297" s="181" t="str">
        <f t="shared" ca="1" si="525"/>
        <v>-6.85286933831153-2.64344340488109i</v>
      </c>
      <c r="BY297" s="181" t="str">
        <f t="shared" ca="1" si="526"/>
        <v>1.78469911745637-7.12491826359644i</v>
      </c>
      <c r="BZ297" s="181" t="str">
        <f t="shared" ca="1" si="527"/>
        <v>7.28980178630282+0.899111294109825i</v>
      </c>
      <c r="CA297" s="181" t="str">
        <f t="shared" ca="1" si="528"/>
        <v>2.63830754679006E-12+7.34503990477789i</v>
      </c>
      <c r="CB297" s="181" t="str">
        <f t="shared" ca="1" si="529"/>
        <v>-7.28980178630309+0.899111294107599i</v>
      </c>
      <c r="CC297" s="181" t="str">
        <f t="shared" ca="1" si="530"/>
        <v>-1.78469911746149-7.12491826359515i</v>
      </c>
      <c r="CD297" s="181" t="str">
        <f t="shared" ca="1" si="531"/>
        <v>6.85286933831218-2.64344340487939i</v>
      </c>
      <c r="CE297" s="181" t="str">
        <f t="shared" ca="1" si="532"/>
        <v>3.46242784297017+6.47774687951023i</v>
      </c>
      <c r="CF297" s="181" t="str">
        <f t="shared" ca="1" si="533"/>
        <v>-6.00519307814013+4.22933414346011i</v>
      </c>
      <c r="CG297" s="181" t="str">
        <f t="shared" ca="1" si="534"/>
        <v>-4.93262732176305-5.44231558322157i</v>
      </c>
      <c r="CH297" s="181" t="str">
        <f t="shared" ca="1" si="535"/>
        <v>4.79758059621503-5.56172919383896i</v>
      </c>
      <c r="CI297" s="181" t="str">
        <f t="shared" ca="1" si="536"/>
        <v>6.10717748197259+4.08068553143543i</v>
      </c>
      <c r="CJ297" s="181" t="str">
        <f t="shared" ca="1" si="537"/>
        <v>-3.30241315795667+6.56076813619673i</v>
      </c>
      <c r="CK297" s="181" t="str">
        <f t="shared" ca="1" si="538"/>
        <v>-6.91567873087597-2.47446941668093i</v>
      </c>
      <c r="CL297" s="181" t="str">
        <f t="shared" ca="1" si="539"/>
        <v>1.6093073521355-7.16657108031046i</v>
      </c>
      <c r="CM297" s="181" t="str">
        <f t="shared" ca="1" si="540"/>
        <v>7.30967153003267+0.719939807073822i</v>
      </c>
      <c r="CN297" s="181" t="str">
        <f t="shared" ca="1" si="541"/>
        <v>0.180256302815494+7.34282771608287i</v>
      </c>
      <c r="CO297" s="181" t="str">
        <f t="shared" ca="1" si="542"/>
        <v>-7.26554093856048+1.07774119011998i</v>
      </c>
      <c r="CP297" s="181" t="str">
        <f t="shared" ca="1" si="543"/>
        <v>-1.95901584676817-7.07897366253688i</v>
      </c>
      <c r="CQ297" s="181" t="str">
        <f t="shared" ca="1" si="544"/>
        <v>6.78593203350384-2.8108250816168i</v>
      </c>
      <c r="CR297" s="181" t="str">
        <f t="shared" ca="1" si="545"/>
        <v>3.62035689092159+6.39082367032108i</v>
      </c>
      <c r="CS297" s="181" t="str">
        <f t="shared" ca="1" si="546"/>
        <v>-5.89959137054502+4.37543516274328i</v>
      </c>
      <c r="CT297" s="181" t="str">
        <f t="shared" ca="1" si="547"/>
        <v>-5.06470281705663-5.31962372519693i</v>
      </c>
      <c r="CU297" s="181" t="str">
        <f t="shared" ca="1" si="548"/>
        <v>4.6596439875076-5.67779262675768i</v>
      </c>
      <c r="CV297" s="181" t="str">
        <f t="shared" ca="1" si="549"/>
        <v>6.20548315045305+3.92957886703179i</v>
      </c>
      <c r="CW297" s="181" t="str">
        <f t="shared" ca="1" si="550"/>
        <v>-3.14040922273323+6.63983743148517i</v>
      </c>
      <c r="CX297" s="181" t="str">
        <f t="shared" ca="1" si="551"/>
        <v>-6.97432237716683-2.30400490063053i</v>
      </c>
      <c r="CY297" s="181" t="str">
        <f t="shared" ca="1" si="552"/>
        <v>1.43294620024159-7.20390702258106i</v>
      </c>
      <c r="CZ297" s="181" t="str">
        <f t="shared" ca="1" si="553"/>
        <v>7.32513820095905+0.540334655218323i</v>
      </c>
      <c r="DA297" s="181" t="str">
        <f t="shared" ca="1" si="554"/>
        <v>0.360404025971751+7.33619248253772i</v>
      </c>
      <c r="DB297" s="181" t="str">
        <f t="shared" ca="1" si="555"/>
        <v>-7.23690360063257+1.25572189513877i</v>
      </c>
      <c r="DC297" s="181" t="str">
        <f t="shared" ca="1" si="556"/>
        <v>-2.13215253818108-7.02876495244418i</v>
      </c>
      <c r="DD297" s="181" t="str">
        <f t="shared" ca="1" si="557"/>
        <v>6.71490713698071-2.97651362242895i</v>
      </c>
      <c r="DE297" s="181" t="str">
        <f t="shared" ca="1" si="558"/>
        <v>3.77610517125578+6.30005086792122i</v>
      </c>
      <c r="DF297" s="181" t="str">
        <f t="shared" ca="1" si="559"/>
        <v>-5.79043596970824+4.51890058349247i</v>
      </c>
      <c r="DG297" s="181" t="str">
        <f t="shared" ca="1" si="560"/>
        <v>-5.19372752475438-5.19372752475409i</v>
      </c>
      <c r="DH297" s="181" t="str">
        <f t="shared" ca="1" si="561"/>
        <v>4.51890058349742-5.79043596970438i</v>
      </c>
      <c r="DI297" s="181" t="str">
        <f t="shared" ca="1" si="562"/>
        <v>6.30005086792164+3.77610517125508i</v>
      </c>
      <c r="DJ297" s="181" t="str">
        <f t="shared" ca="1" si="563"/>
        <v>-2.97651362242858+6.71490713698087i</v>
      </c>
      <c r="DK297" s="181" t="str">
        <f t="shared" ca="1" si="564"/>
        <v>-7.02876495244441-2.1321525381803i</v>
      </c>
      <c r="DL297" s="181" t="str">
        <f t="shared" ca="1" si="565"/>
        <v>1.25572189513796-7.23690360063271i</v>
      </c>
      <c r="DM297" s="181" t="str">
        <f t="shared" ca="1" si="566"/>
        <v>7.33619248253776+0.360404025970934i</v>
      </c>
      <c r="DN297" s="181" t="str">
        <f t="shared" ca="1" si="567"/>
        <v>0.540334655219137+7.325138200959i</v>
      </c>
      <c r="DO297" s="181" t="str">
        <f t="shared" ca="1" si="568"/>
        <v>-7.20390702258091+1.43294620024239i</v>
      </c>
      <c r="DP297" s="181" t="str">
        <f t="shared" ca="1" si="569"/>
        <v>-2.30400490063131-6.97432237716658i</v>
      </c>
      <c r="DQ297" s="181" t="str">
        <f t="shared" ca="1" si="570"/>
        <v>6.63983743148464-3.14040922273435i</v>
      </c>
      <c r="DR297" s="181" t="str">
        <f t="shared" ca="1" si="571"/>
        <v>3.92957886703249+6.20548315045261i</v>
      </c>
      <c r="DS297" s="181" t="str">
        <f t="shared" ca="1" si="572"/>
        <v>-5.67779262676166+4.65964398750275i</v>
      </c>
      <c r="DT297" s="181" t="str">
        <f t="shared" ca="1" si="573"/>
        <v>-5.3196237251975-5.06470281705605i</v>
      </c>
      <c r="DU297" s="181" t="str">
        <f t="shared" ca="1" si="574"/>
        <v>4.37543516274228-5.89959137054576i</v>
      </c>
      <c r="DV297" s="181" t="str">
        <f t="shared" ca="1" si="575"/>
        <v>6.39082367032128+3.62035689092124i</v>
      </c>
      <c r="DW297" s="181" t="str">
        <f t="shared" ca="1" si="576"/>
        <v>-2.81082508161604+6.78593203350415i</v>
      </c>
      <c r="DX297" s="181" t="str">
        <f t="shared" ca="1" si="577"/>
        <v>-7.07897366253699-1.95901584676778i</v>
      </c>
      <c r="DY297" s="181" t="str">
        <f t="shared" ca="1" si="578"/>
        <v>1.07774119011917-7.26554093856061i</v>
      </c>
      <c r="DZ297" s="181" t="str">
        <f t="shared" ca="1" si="579"/>
        <v>7.34282771608288+0.180256302815094i</v>
      </c>
      <c r="EA297" s="181" t="str">
        <f t="shared" ca="1" si="580"/>
        <v>0.719939807074635+7.30967153003259i</v>
      </c>
      <c r="EB297" s="181" t="str">
        <f t="shared" ca="1" si="581"/>
        <v>-7.16657108031037+1.60930735213589i</v>
      </c>
      <c r="EC297" s="181" t="str">
        <f t="shared" ca="1" si="582"/>
        <v>-2.47446941668169-6.9156787308757i</v>
      </c>
      <c r="ED297" s="181" t="str">
        <f t="shared" ca="1" si="583"/>
        <v>6.56076813619955-3.30241315795106i</v>
      </c>
      <c r="EE297" s="181" t="str">
        <f t="shared" ca="1" si="584"/>
        <v>4.08068553143611+6.10717748197214i</v>
      </c>
      <c r="EF297" s="181" t="str">
        <f t="shared" ca="1" si="585"/>
        <v>-5.56172919384307+4.79758059621027i</v>
      </c>
      <c r="EG297" s="181" t="str">
        <f t="shared" ca="1" si="586"/>
        <v>-5.44231558322211-4.93262732176244i</v>
      </c>
      <c r="EH297" s="181" t="str">
        <f t="shared" ca="1" si="587"/>
        <v>4.22933414346524-6.00519307813652i</v>
      </c>
      <c r="EI297" s="181" t="str">
        <f t="shared" ca="1" si="588"/>
        <v>6.47774687951042+3.46242784296982i</v>
      </c>
      <c r="EJ297" s="181" t="str">
        <f t="shared" ca="1" si="589"/>
        <v>-2.64344340487824+6.85286933831262i</v>
      </c>
      <c r="EK297" s="181" t="str">
        <f t="shared" ca="1" si="590"/>
        <v>-7.12491826359525-1.7846991174611i</v>
      </c>
      <c r="EL297" s="181" t="str">
        <f t="shared" ca="1" si="591"/>
        <v>0.899111294106791-7.28980178630319i</v>
      </c>
      <c r="EM297" s="181" t="str">
        <f t="shared" ca="1" si="592"/>
        <v>7.34503990477789+2.23869414383937E-12i</v>
      </c>
      <c r="EN297" s="181"/>
      <c r="EO297" s="181"/>
      <c r="EP297" s="181"/>
    </row>
    <row r="298" spans="1:146">
      <c r="A298" s="207">
        <f t="shared" si="461"/>
        <v>3.867187500000003E-3</v>
      </c>
      <c r="B298" s="206">
        <v>198</v>
      </c>
      <c r="C298" s="205">
        <f t="shared" si="462"/>
        <v>39600</v>
      </c>
      <c r="N298" s="204">
        <f t="shared" ca="1" si="463"/>
        <v>7.6300736112476235</v>
      </c>
      <c r="O298" s="181">
        <f t="shared" ca="1" si="464"/>
        <v>-7.3699263887523765</v>
      </c>
      <c r="P298" s="181" t="str">
        <f t="shared" ca="1" si="465"/>
        <v>-1.08139279572271-7.29015806392342i</v>
      </c>
      <c r="Q298" s="181" t="str">
        <f t="shared" ca="1" si="466"/>
        <v>7.05257983277437-2.1393767031481i</v>
      </c>
      <c r="R298" s="181" t="str">
        <f t="shared" ca="1" si="467"/>
        <v>3.15104956571709+6.66233454654018i</v>
      </c>
      <c r="S298" s="181" t="str">
        <f t="shared" ca="1" si="468"/>
        <v>-6.12786983715442+4.0945117211362i</v>
      </c>
      <c r="T298" s="181" t="str">
        <f t="shared" ca="1" si="469"/>
        <v>-4.94934006293024-5.46075525152907i</v>
      </c>
      <c r="U298" s="181" t="str">
        <f t="shared" ca="1" si="470"/>
        <v>4.67543180580476-5.69703013901962i</v>
      </c>
      <c r="V298" s="181" t="str">
        <f t="shared" ca="1" si="471"/>
        <v>6.32139671722899+3.78889938095948i</v>
      </c>
      <c r="W298" s="181" t="str">
        <f t="shared" ca="1" si="472"/>
        <v>-2.82034872672575+6.80892414668317i</v>
      </c>
      <c r="X298" s="181" t="str">
        <f t="shared" ca="1" si="473"/>
        <v>-7.149058930833-1.79074603981291i</v>
      </c>
      <c r="Y298" s="181" t="str">
        <f t="shared" ca="1" si="474"/>
        <v>0.722379109064976-7.33443817878473i</v>
      </c>
      <c r="Z298" s="181" t="str">
        <f t="shared" ca="1" si="475"/>
        <v>7.36104898965248-0.361625147860133i</v>
      </c>
      <c r="AA298" s="181" t="str">
        <f t="shared" ca="1" si="476"/>
        <v>1.4378013124166+7.22831531974372i</v>
      </c>
      <c r="AB298" s="181" t="str">
        <f t="shared" ca="1" si="477"/>
        <v>-6.93911045216539+2.48285342061862i</v>
      </c>
      <c r="AC298" s="181" t="str">
        <f t="shared" ca="1" si="478"/>
        <v>-3.47415925030598-6.49969479892264i</v>
      </c>
      <c r="AD298" s="181" t="str">
        <f t="shared" ca="1" si="479"/>
        <v>5.91958038190372-4.39026002394041i</v>
      </c>
      <c r="AE298" s="181" t="str">
        <f t="shared" ca="1" si="480"/>
        <v>5.21132492633258+5.2113249263324i</v>
      </c>
      <c r="AF298" s="181" t="str">
        <f t="shared" ca="1" si="481"/>
        <v>-4.3902600239402+5.91958038190387i</v>
      </c>
      <c r="AG298" s="181" t="str">
        <f t="shared" ca="1" si="482"/>
        <v>-6.49969479892276-3.47415925030576i</v>
      </c>
      <c r="AH298" s="181" t="str">
        <f t="shared" ca="1" si="483"/>
        <v>2.48285342061833-6.9391104521655i</v>
      </c>
      <c r="AI298" s="181" t="str">
        <f t="shared" ca="1" si="484"/>
        <v>7.22831531974363+1.43780131241707i</v>
      </c>
      <c r="AJ298" s="181" t="str">
        <f t="shared" ca="1" si="485"/>
        <v>-0.361625147859929+7.36104898965249i</v>
      </c>
      <c r="AK298" s="181" t="str">
        <f t="shared" ca="1" si="486"/>
        <v>-7.33443817878449+0.722379109067472i</v>
      </c>
      <c r="AL298" s="181" t="str">
        <f t="shared" ca="1" si="487"/>
        <v>-1.79074603981032-7.14905893083365i</v>
      </c>
      <c r="AM298" s="181" t="str">
        <f t="shared" ca="1" si="488"/>
        <v>6.80892414668335-2.82034872672531i</v>
      </c>
      <c r="AN298" s="181" t="str">
        <f t="shared" ca="1" si="489"/>
        <v>3.78889938096097+6.3213967172281i</v>
      </c>
      <c r="AO298" s="181" t="str">
        <f t="shared" ca="1" si="490"/>
        <v>-5.6970301390171+4.67543180580783i</v>
      </c>
      <c r="AP298" s="181" t="str">
        <f t="shared" ca="1" si="491"/>
        <v>-5.46075525152821-4.9493400629312i</v>
      </c>
      <c r="AQ298" s="181" t="str">
        <f t="shared" ca="1" si="492"/>
        <v>4.0945117211359-6.12786983715462i</v>
      </c>
      <c r="AR298" s="181" t="str">
        <f t="shared" ca="1" si="493"/>
        <v>4.0945117211359-6.12786983715462i</v>
      </c>
      <c r="AS298" s="181" t="str">
        <f t="shared" ca="1" si="494"/>
        <v>-2.13937670315048+7.05257983277365i</v>
      </c>
      <c r="AT298" s="181" t="str">
        <f t="shared" ca="1" si="495"/>
        <v>-7.29015806392337-1.08139279572309i</v>
      </c>
      <c r="AU298" s="181" t="str">
        <f t="shared" ca="1" si="496"/>
        <v>-1.72269207881086E-12-7.36992638875238i</v>
      </c>
      <c r="AV298" s="181" t="str">
        <f t="shared" ca="1" si="497"/>
        <v>7.29015806392393-1.08139279571924i</v>
      </c>
      <c r="AW298" s="181" t="str">
        <f t="shared" ca="1" si="498"/>
        <v>2.13937670314676+7.05257983277478i</v>
      </c>
      <c r="AX298" s="181" t="str">
        <f t="shared" ca="1" si="499"/>
        <v>-6.66233454653979+3.15104956571792i</v>
      </c>
      <c r="AY298" s="181" t="str">
        <f t="shared" ca="1" si="500"/>
        <v>-4.09451172113893-6.12786983715259i</v>
      </c>
      <c r="AZ298" s="181" t="str">
        <f t="shared" ca="1" si="501"/>
        <v>5.46075525153082-4.94934006292832i</v>
      </c>
      <c r="BA298" s="181" t="str">
        <f t="shared" ca="1" si="502"/>
        <v>5.69703013901935+4.67543180580509i</v>
      </c>
      <c r="BB298" s="181" t="str">
        <f t="shared" ca="1" si="503"/>
        <v>-3.78889938095801+6.32139671722987i</v>
      </c>
      <c r="BC298" s="181" t="str">
        <f t="shared" ca="1" si="504"/>
        <v>-6.80892414668186-2.8203487267289i</v>
      </c>
      <c r="BD298" s="181" t="str">
        <f t="shared" ca="1" si="505"/>
        <v>1.79074603981408-7.14905893083271i</v>
      </c>
      <c r="BE298" s="181" t="str">
        <f t="shared" ca="1" si="506"/>
        <v>7.33443817878483+0.722379109064044i</v>
      </c>
      <c r="BF298" s="181" t="str">
        <f t="shared" ca="1" si="507"/>
        <v>0.361625147863265+7.36104898965233i</v>
      </c>
      <c r="BG298" s="181" t="str">
        <f t="shared" ca="1" si="508"/>
        <v>-7.22831531974412+1.43780131241459i</v>
      </c>
      <c r="BH298" s="181" t="str">
        <f t="shared" ca="1" si="509"/>
        <v>-2.48285342061823-6.93911045216554i</v>
      </c>
      <c r="BI298" s="181" t="str">
        <f t="shared" ca="1" si="510"/>
        <v>6.49969479892183-3.4741592503075i</v>
      </c>
      <c r="BJ298" s="181" t="str">
        <f t="shared" ca="1" si="511"/>
        <v>4.39026002393768+5.91958038190575i</v>
      </c>
      <c r="BK298" s="181" t="str">
        <f t="shared" ca="1" si="512"/>
        <v>-5.21132492633325+5.21132492633173i</v>
      </c>
      <c r="BL298" s="181" t="str">
        <f t="shared" ca="1" si="513"/>
        <v>-5.91958038190446-4.39026002393941i</v>
      </c>
      <c r="BM298" s="181" t="str">
        <f t="shared" ca="1" si="514"/>
        <v>3.47415925030295-6.49969479892426i</v>
      </c>
      <c r="BN298" s="181" t="str">
        <f t="shared" ca="1" si="515"/>
        <v>6.93911045216481+2.48285342062026i</v>
      </c>
      <c r="BO298" s="181" t="str">
        <f t="shared" ca="1" si="516"/>
        <v>-1.43780131241692+7.22831531974366i</v>
      </c>
      <c r="BP298" s="181" t="str">
        <f t="shared" ca="1" si="517"/>
        <v>-7.36104898965257-0.361625147858313i</v>
      </c>
      <c r="BQ298" s="181" t="str">
        <f t="shared" ca="1" si="518"/>
        <v>-0.722379109061682-7.33443817878506i</v>
      </c>
      <c r="BR298" s="181" t="str">
        <f t="shared" ca="1" si="519"/>
        <v>7.14905893083323-1.79074603981198i</v>
      </c>
      <c r="BS298" s="181" t="str">
        <f t="shared" ca="1" si="520"/>
        <v>2.82034872672709+6.80892414668261i</v>
      </c>
      <c r="BT298" s="181" t="str">
        <f t="shared" ca="1" si="521"/>
        <v>-6.32139671722722+3.78889938096244i</v>
      </c>
      <c r="BU298" s="181" t="str">
        <f t="shared" ca="1" si="522"/>
        <v>-4.67543180580341-5.69703013902073i</v>
      </c>
      <c r="BV298" s="181" t="str">
        <f t="shared" ca="1" si="523"/>
        <v>4.94934006292976-5.4607552515295i</v>
      </c>
      <c r="BW298" s="181" t="str">
        <f t="shared" ca="1" si="524"/>
        <v>6.12786983715546+4.09451172113464i</v>
      </c>
      <c r="BX298" s="181" t="str">
        <f t="shared" ca="1" si="525"/>
        <v>-3.15104956572007+6.66233454653877i</v>
      </c>
      <c r="BY298" s="181" t="str">
        <f t="shared" ca="1" si="526"/>
        <v>-7.05257983277415-2.13937670314883i</v>
      </c>
      <c r="BZ298" s="181" t="str">
        <f t="shared" ca="1" si="527"/>
        <v>1.08139279572159-7.29015806392359i</v>
      </c>
      <c r="CA298" s="181" t="str">
        <f t="shared" ca="1" si="528"/>
        <v>7.36992638875238-3.44538415762172E-12i</v>
      </c>
      <c r="CB298" s="181" t="str">
        <f t="shared" ca="1" si="529"/>
        <v>1.08139279572095+7.29015806392368i</v>
      </c>
      <c r="CC298" s="181" t="str">
        <f t="shared" ca="1" si="530"/>
        <v>-7.05257983277422+2.13937670314861i</v>
      </c>
      <c r="CD298" s="181" t="str">
        <f t="shared" ca="1" si="531"/>
        <v>-3.15104956571948-6.66233454653905i</v>
      </c>
      <c r="CE298" s="181" t="str">
        <f t="shared" ca="1" si="532"/>
        <v>6.12786983715583-4.0945117211341i</v>
      </c>
      <c r="CF298" s="181" t="str">
        <f t="shared" ca="1" si="533"/>
        <v>4.94934006292959+5.46075525152966i</v>
      </c>
      <c r="CG298" s="181" t="str">
        <f t="shared" ca="1" si="534"/>
        <v>-4.67543180580392+5.69703013902031i</v>
      </c>
      <c r="CH298" s="181" t="str">
        <f t="shared" ca="1" si="535"/>
        <v>-6.32139671722689-3.788899380963i</v>
      </c>
      <c r="CI298" s="181" t="str">
        <f t="shared" ca="1" si="536"/>
        <v>2.82034872672731-6.80892414668252i</v>
      </c>
      <c r="CJ298" s="181" t="str">
        <f t="shared" ca="1" si="537"/>
        <v>7.14905893083317+1.79074603981221i</v>
      </c>
      <c r="CK298" s="181" t="str">
        <f t="shared" ca="1" si="538"/>
        <v>-0.722379109062329+7.334438178785i</v>
      </c>
      <c r="CL298" s="181" t="str">
        <f t="shared" ca="1" si="539"/>
        <v>-7.3610489896526+0.361625147857663i</v>
      </c>
      <c r="CM298" s="181" t="str">
        <f t="shared" ca="1" si="540"/>
        <v>-1.43780131241648-7.22831531974374i</v>
      </c>
      <c r="CN298" s="181" t="str">
        <f t="shared" ca="1" si="541"/>
        <v>6.93911045216503-2.48285342061965i</v>
      </c>
      <c r="CO298" s="181" t="str">
        <f t="shared" ca="1" si="542"/>
        <v>3.47415925030237+6.49969479892457i</v>
      </c>
      <c r="CP298" s="181" t="str">
        <f t="shared" ca="1" si="543"/>
        <v>-5.91958038190472+4.39026002393905i</v>
      </c>
      <c r="CQ298" s="181" t="str">
        <f t="shared" ca="1" si="544"/>
        <v>-5.21132492633279-5.21132492633218i</v>
      </c>
      <c r="CR298" s="181" t="str">
        <f t="shared" ca="1" si="545"/>
        <v>4.39026002393803-5.91958038190549i</v>
      </c>
      <c r="CS298" s="181" t="str">
        <f t="shared" ca="1" si="546"/>
        <v>6.49969479892161+3.47415925030789i</v>
      </c>
      <c r="CT298" s="181" t="str">
        <f t="shared" ca="1" si="547"/>
        <v>-2.48285342061844+6.93911045216546i</v>
      </c>
      <c r="CU298" s="181" t="str">
        <f t="shared" ca="1" si="548"/>
        <v>-7.228315319744-1.43780131241522i</v>
      </c>
      <c r="CV298" s="181" t="str">
        <f t="shared" ca="1" si="549"/>
        <v>0.361625147863915-7.3610489896523i</v>
      </c>
      <c r="CW298" s="181" t="str">
        <f t="shared" ca="1" si="550"/>
        <v>7.33443817878487-0.722379109063605i</v>
      </c>
      <c r="CX298" s="181" t="str">
        <f t="shared" ca="1" si="551"/>
        <v>1.79074603981345+7.14905893083286i</v>
      </c>
      <c r="CY298" s="181" t="str">
        <f t="shared" ca="1" si="552"/>
        <v>-6.80892414668203+2.82034872672849i</v>
      </c>
      <c r="CZ298" s="181" t="str">
        <f t="shared" ca="1" si="553"/>
        <v>-3.78889938095763-6.3213967172301i</v>
      </c>
      <c r="DA298" s="181" t="str">
        <f t="shared" ca="1" si="554"/>
        <v>5.6970301390195-4.6754318058049i</v>
      </c>
      <c r="DB298" s="181" t="str">
        <f t="shared" ca="1" si="555"/>
        <v>5.46075525153052+4.94934006292864i</v>
      </c>
      <c r="DC298" s="181" t="str">
        <f t="shared" ca="1" si="556"/>
        <v>-4.0945117211393+6.12786983715235i</v>
      </c>
      <c r="DD298" s="181" t="str">
        <f t="shared" ca="1" si="557"/>
        <v>-6.66233454653961-3.15104956571832i</v>
      </c>
      <c r="DE298" s="181" t="str">
        <f t="shared" ca="1" si="558"/>
        <v>2.13937670314738-7.05257983277459i</v>
      </c>
      <c r="DF298" s="181" t="str">
        <f t="shared" ca="1" si="559"/>
        <v>7.29015806392387+1.08139279571969i</v>
      </c>
      <c r="DG298" s="181" t="str">
        <f t="shared" ca="1" si="560"/>
        <v>-2.16323048562795E-12+7.36992638875238i</v>
      </c>
      <c r="DH298" s="181" t="str">
        <f t="shared" ca="1" si="561"/>
        <v>-7.2901580639234+1.08139279572286i</v>
      </c>
      <c r="DI298" s="181" t="str">
        <f t="shared" ca="1" si="562"/>
        <v>-2.13937670315006-7.05257983277378i</v>
      </c>
      <c r="DJ298" s="181" t="str">
        <f t="shared" ca="1" si="563"/>
        <v>6.66233454654145-3.1510495657144i</v>
      </c>
      <c r="DK298" s="181" t="str">
        <f t="shared" ca="1" si="564"/>
        <v>4.09451172113571+6.12786983715475i</v>
      </c>
      <c r="DL298" s="181" t="str">
        <f t="shared" ca="1" si="565"/>
        <v>-5.46075525152864+4.94934006293071i</v>
      </c>
      <c r="DM298" s="181" t="str">
        <f t="shared" ca="1" si="566"/>
        <v>-5.69703013902154-4.67543180580242i</v>
      </c>
      <c r="DN298" s="181" t="str">
        <f t="shared" ca="1" si="567"/>
        <v>3.78889938096134-6.32139671722788i</v>
      </c>
      <c r="DO298" s="181" t="str">
        <f t="shared" ca="1" si="568"/>
        <v>6.8089241466831+2.82034872672591i</v>
      </c>
      <c r="DP298" s="181" t="str">
        <f t="shared" ca="1" si="569"/>
        <v>-1.79074603981074+7.14905893083354i</v>
      </c>
      <c r="DQ298" s="181" t="str">
        <f t="shared" ca="1" si="570"/>
        <v>-7.33443817878449-0.722379109067493i</v>
      </c>
      <c r="DR298" s="181" t="str">
        <f t="shared" ca="1" si="571"/>
        <v>-0.361625147859594-7.3610489896525i</v>
      </c>
      <c r="DS298" s="181" t="str">
        <f t="shared" ca="1" si="572"/>
        <v>7.22831531974345-1.43780131241797i</v>
      </c>
      <c r="DT298" s="181" t="str">
        <f t="shared" ca="1" si="573"/>
        <v>2.48285342061476+6.93911045216678i</v>
      </c>
      <c r="DU298" s="181" t="str">
        <f t="shared" ca="1" si="574"/>
        <v>-6.49969479892366+3.47415925030408i</v>
      </c>
      <c r="DV298" s="181" t="str">
        <f t="shared" ca="1" si="575"/>
        <v>-4.39026002394027-5.91958038190382i</v>
      </c>
      <c r="DW298" s="181" t="str">
        <f t="shared" ca="1" si="576"/>
        <v>5.21132492633052-5.21132492633446i</v>
      </c>
      <c r="DX298" s="181" t="str">
        <f t="shared" ca="1" si="577"/>
        <v>5.91958038190214+4.39026002394253i</v>
      </c>
      <c r="DY298" s="181" t="str">
        <f t="shared" ca="1" si="578"/>
        <v>-3.47415925030656+6.49969479892233i</v>
      </c>
      <c r="DZ298" s="181" t="str">
        <f t="shared" ca="1" si="579"/>
        <v>-6.93911045216611-2.48285342061662i</v>
      </c>
      <c r="EA298" s="181" t="str">
        <f t="shared" ca="1" si="580"/>
        <v>1.43780131241333-7.22831531974437i</v>
      </c>
      <c r="EB298" s="181" t="str">
        <f t="shared" ca="1" si="581"/>
        <v>7.36104898965237+0.361625147862403i</v>
      </c>
      <c r="EC298" s="181" t="str">
        <f t="shared" ca="1" si="582"/>
        <v>0.722379109065528+7.33443817878468i</v>
      </c>
      <c r="ED298" s="181" t="str">
        <f t="shared" ca="1" si="583"/>
        <v>-7.14905893083239+1.79074603981533i</v>
      </c>
      <c r="EE298" s="181" t="str">
        <f t="shared" ca="1" si="584"/>
        <v>-2.82034872672292-6.80892414668434i</v>
      </c>
      <c r="EF298" s="181" t="str">
        <f t="shared" ca="1" si="585"/>
        <v>6.32139671722911-3.78889938095929i</v>
      </c>
      <c r="EG298" s="181" t="str">
        <f t="shared" ca="1" si="586"/>
        <v>4.67543180580607+5.69703013901854i</v>
      </c>
      <c r="EH298" s="181" t="str">
        <f t="shared" ca="1" si="587"/>
        <v>-4.94934006292752+5.46075525153154i</v>
      </c>
      <c r="EI298" s="181" t="str">
        <f t="shared" ca="1" si="588"/>
        <v>-6.12786983715342-4.0945117211377i</v>
      </c>
      <c r="EJ298" s="181" t="str">
        <f t="shared" ca="1" si="589"/>
        <v>3.15104956571695-6.66233454654025i</v>
      </c>
      <c r="EK298" s="181" t="str">
        <f t="shared" ca="1" si="590"/>
        <v>7.05257983277503+2.13937670314594i</v>
      </c>
      <c r="EL298" s="181" t="str">
        <f t="shared" ca="1" si="591"/>
        <v>-1.08139279572523+7.29015806392305i</v>
      </c>
      <c r="EM298" s="181" t="str">
        <f t="shared" ca="1" si="592"/>
        <v>-7.36992638875238-6.50004313161677E-13i</v>
      </c>
      <c r="EN298" s="181"/>
      <c r="EO298" s="181"/>
      <c r="EP298" s="181"/>
    </row>
    <row r="299" spans="1:146">
      <c r="A299" s="207">
        <f t="shared" si="461"/>
        <v>3.886718750000003E-3</v>
      </c>
      <c r="B299" s="206">
        <v>199</v>
      </c>
      <c r="C299" s="205">
        <f t="shared" si="462"/>
        <v>39800</v>
      </c>
      <c r="N299" s="204">
        <f t="shared" ca="1" si="463"/>
        <v>7.61229144726315</v>
      </c>
      <c r="O299" s="181">
        <f t="shared" ca="1" si="464"/>
        <v>-7.38770855273685</v>
      </c>
      <c r="P299" s="181" t="str">
        <f t="shared" ca="1" si="465"/>
        <v>-1.26301660778651-7.27894406549719i</v>
      </c>
      <c r="Q299" s="181" t="str">
        <f t="shared" ca="1" si="466"/>
        <v>6.95585314313123-2.48884405123595i</v>
      </c>
      <c r="R299" s="181" t="str">
        <f t="shared" ca="1" si="467"/>
        <v>3.64138819036421+6.42794910583907i</v>
      </c>
      <c r="S299" s="181" t="str">
        <f t="shared" ca="1" si="468"/>
        <v>-5.71077593766301+4.68671269121442i</v>
      </c>
      <c r="T299" s="181" t="str">
        <f t="shared" ca="1" si="469"/>
        <v>-5.59403827154392-4.82545059830511i</v>
      </c>
      <c r="U299" s="181" t="str">
        <f t="shared" ca="1" si="470"/>
        <v>3.79804124026168-6.33664898802614i</v>
      </c>
      <c r="V299" s="181" t="str">
        <f t="shared" ca="1" si="471"/>
        <v>6.89267887959337+2.65879963949689i</v>
      </c>
      <c r="W299" s="181" t="str">
        <f t="shared" ca="1" si="472"/>
        <v>-1.44127044051442+7.24575580443342i</v>
      </c>
      <c r="X299" s="181" t="str">
        <f t="shared" ca="1" si="473"/>
        <v>-7.38548351304286-0.18130344385363i</v>
      </c>
      <c r="Y299" s="181" t="str">
        <f t="shared" ca="1" si="474"/>
        <v>-1.08400198108089-7.30774776283322i</v>
      </c>
      <c r="Z299" s="181" t="str">
        <f t="shared" ca="1" si="475"/>
        <v>7.01483746083184-2.31738927638227i</v>
      </c>
      <c r="AA299" s="181" t="str">
        <f t="shared" ca="1" si="476"/>
        <v>3.48254170438182+6.51537726746676i</v>
      </c>
      <c r="AB299" s="181" t="str">
        <f t="shared" ca="1" si="477"/>
        <v>-5.82407364589644+4.54515168364662i</v>
      </c>
      <c r="AC299" s="181" t="str">
        <f t="shared" ca="1" si="478"/>
        <v>-5.4739309659446-4.96128183439058i</v>
      </c>
      <c r="AD299" s="181" t="str">
        <f t="shared" ca="1" si="479"/>
        <v>3.95240649213394-6.24153190980537i</v>
      </c>
      <c r="AE299" s="181" t="str">
        <f t="shared" ca="1" si="480"/>
        <v>6.82535272403212+2.82715366627435i</v>
      </c>
      <c r="AF299" s="181" t="str">
        <f t="shared" ca="1" si="481"/>
        <v>-1.61865610582203+7.20820297100923i</v>
      </c>
      <c r="AG299" s="181" t="str">
        <f t="shared" ca="1" si="482"/>
        <v>-7.37880973424167-0.362497677291321i</v>
      </c>
      <c r="AH299" s="181" t="str">
        <f t="shared" ca="1" si="483"/>
        <v>-0.904334392115179-7.33214954617122i</v>
      </c>
      <c r="AI299" s="181" t="str">
        <f t="shared" ca="1" si="484"/>
        <v>7.06959630274778-2.14453859288102i</v>
      </c>
      <c r="AJ299" s="181" t="str">
        <f t="shared" ca="1" si="485"/>
        <v>3.3215974654999+6.59888080945291i</v>
      </c>
      <c r="AK299" s="181" t="str">
        <f t="shared" ca="1" si="486"/>
        <v>-5.93386314994397+4.40085284665578i</v>
      </c>
      <c r="AL299" s="181" t="str">
        <f t="shared" ca="1" si="487"/>
        <v>-5.35052636901382-5.09412457981437i</v>
      </c>
      <c r="AM299" s="181" t="str">
        <f t="shared" ca="1" si="488"/>
        <v>4.10439096212586-6.14265516614768i</v>
      </c>
      <c r="AN299" s="181" t="str">
        <f t="shared" ca="1" si="489"/>
        <v>6.75391523120632+2.99380472139724i</v>
      </c>
      <c r="AO299" s="181" t="str">
        <f t="shared" ca="1" si="490"/>
        <v>-1.79506675321633+7.16630818564752i</v>
      </c>
      <c r="AP299" s="181" t="str">
        <f t="shared" ca="1" si="491"/>
        <v>-7.36769123636811-0.543473555682089i</v>
      </c>
      <c r="AQ299" s="181" t="str">
        <f t="shared" ca="1" si="492"/>
        <v>-0.724122065929773-7.35213471678905i</v>
      </c>
      <c r="AR299" s="181" t="str">
        <f t="shared" ca="1" si="493"/>
        <v>-0.724122065929773-7.35213471678905i</v>
      </c>
      <c r="AS299" s="181" t="str">
        <f t="shared" ca="1" si="494"/>
        <v>3.15865242049806+6.67840943239204i</v>
      </c>
      <c r="AT299" s="181" t="str">
        <f t="shared" ca="1" si="495"/>
        <v>-6.0400783167091+4.25390310047159i</v>
      </c>
      <c r="AU299" s="181" t="str">
        <f t="shared" ca="1" si="496"/>
        <v>-5.22389881506891-5.22389881507125i</v>
      </c>
      <c r="AV299" s="181" t="str">
        <f t="shared" ca="1" si="497"/>
        <v>4.25390310047412-6.04007831670732i</v>
      </c>
      <c r="AW299" s="181" t="str">
        <f t="shared" ca="1" si="498"/>
        <v>6.67840943239072+3.15865242050086i</v>
      </c>
      <c r="AX299" s="181" t="str">
        <f t="shared" ca="1" si="499"/>
        <v>-1.97039611952036+7.12009668420031i</v>
      </c>
      <c r="AY299" s="181" t="str">
        <f t="shared" ca="1" si="500"/>
        <v>-7.35213471678947-0.724122065925539i</v>
      </c>
      <c r="AZ299" s="181" t="str">
        <f t="shared" ca="1" si="501"/>
        <v>-0.543473555686331-7.3676912363678i</v>
      </c>
      <c r="BA299" s="181" t="str">
        <f t="shared" ca="1" si="502"/>
        <v>7.16630818564827-1.79506675321332i</v>
      </c>
      <c r="BB299" s="181" t="str">
        <f t="shared" ca="1" si="503"/>
        <v>2.99380472139432+6.75391523120762i</v>
      </c>
      <c r="BC299" s="181" t="str">
        <f t="shared" ca="1" si="504"/>
        <v>-6.1426551661494+4.10439096212329i</v>
      </c>
      <c r="BD299" s="181" t="str">
        <f t="shared" ca="1" si="505"/>
        <v>-5.09412457981213-5.35052636901596i</v>
      </c>
      <c r="BE299" s="181" t="str">
        <f t="shared" ca="1" si="506"/>
        <v>4.40085284665835-5.93386314994207i</v>
      </c>
      <c r="BF299" s="181" t="str">
        <f t="shared" ca="1" si="507"/>
        <v>6.59888080945482+3.32159746549609i</v>
      </c>
      <c r="BG299" s="181" t="str">
        <f t="shared" ca="1" si="508"/>
        <v>-2.14453859287986+7.06959630274813i</v>
      </c>
      <c r="BH299" s="181" t="str">
        <f t="shared" ca="1" si="509"/>
        <v>-7.33214954617147-0.904334392113147i</v>
      </c>
      <c r="BI299" s="181" t="str">
        <f t="shared" ca="1" si="510"/>
        <v>-0.36249767729494-7.37880973424149i</v>
      </c>
      <c r="BJ299" s="181" t="str">
        <f t="shared" ca="1" si="511"/>
        <v>7.20820297100991-1.618656105819i</v>
      </c>
      <c r="BK299" s="181" t="str">
        <f t="shared" ca="1" si="512"/>
        <v>2.82715366627217+6.82535272403302i</v>
      </c>
      <c r="BL299" s="181" t="str">
        <f t="shared" ca="1" si="513"/>
        <v>-6.24153190980629+3.95240649213248i</v>
      </c>
      <c r="BM299" s="181" t="str">
        <f t="shared" ca="1" si="514"/>
        <v>-4.96128183438992-5.4739309659452i</v>
      </c>
      <c r="BN299" s="181" t="str">
        <f t="shared" ca="1" si="515"/>
        <v>4.54515168364625-5.82407364589674i</v>
      </c>
      <c r="BO299" s="181" t="str">
        <f t="shared" ca="1" si="516"/>
        <v>6.51537726746738+3.48254170438066i</v>
      </c>
      <c r="BP299" s="181" t="str">
        <f t="shared" ca="1" si="517"/>
        <v>-2.31738927638047+7.01483746083243i</v>
      </c>
      <c r="BQ299" s="181" t="str">
        <f t="shared" ca="1" si="518"/>
        <v>-7.30774776283365-1.08400198107798i</v>
      </c>
      <c r="BR299" s="181" t="str">
        <f t="shared" ca="1" si="519"/>
        <v>-0.181303443849644-7.38548351304297i</v>
      </c>
      <c r="BS299" s="181" t="str">
        <f t="shared" ca="1" si="520"/>
        <v>7.24575580443385-1.44127044051221i</v>
      </c>
      <c r="BT299" s="181" t="str">
        <f t="shared" ca="1" si="521"/>
        <v>2.65879963949537+6.89267887959395i</v>
      </c>
      <c r="BU299" s="181" t="str">
        <f t="shared" ca="1" si="522"/>
        <v>-6.33664898802665+3.79804124026082i</v>
      </c>
      <c r="BV299" s="181" t="str">
        <f t="shared" ca="1" si="523"/>
        <v>-4.82545059830481-5.59403827154418i</v>
      </c>
      <c r="BW299" s="181" t="str">
        <f t="shared" ca="1" si="524"/>
        <v>4.68671269121394-5.71077593766341i</v>
      </c>
      <c r="BX299" s="181" t="str">
        <f t="shared" ca="1" si="525"/>
        <v>6.42794910583968+3.64138819036313i</v>
      </c>
      <c r="BY299" s="181" t="str">
        <f t="shared" ca="1" si="526"/>
        <v>-2.48884405123377+6.95585314313201i</v>
      </c>
      <c r="BZ299" s="181" t="str">
        <f t="shared" ca="1" si="527"/>
        <v>-7.27894406549778-1.26301660778307i</v>
      </c>
      <c r="CA299" s="181" t="str">
        <f t="shared" ca="1" si="528"/>
        <v>3.30520659035153E-12-7.38770855273685i</v>
      </c>
      <c r="CB299" s="181" t="str">
        <f t="shared" ca="1" si="529"/>
        <v>7.27894406549755-1.26301660778442i</v>
      </c>
      <c r="CC299" s="181" t="str">
        <f t="shared" ca="1" si="530"/>
        <v>2.48884405123466+6.95585314313169i</v>
      </c>
      <c r="CD299" s="181" t="str">
        <f t="shared" ca="1" si="531"/>
        <v>-6.42794910583921+3.64138819036395i</v>
      </c>
      <c r="CE299" s="181" t="str">
        <f t="shared" ca="1" si="532"/>
        <v>-4.68671269121499-5.71077593766254i</v>
      </c>
      <c r="CF299" s="181" t="str">
        <f t="shared" ca="1" si="533"/>
        <v>4.82545059830409-5.5940382715448i</v>
      </c>
      <c r="CG299" s="181" t="str">
        <f t="shared" ca="1" si="534"/>
        <v>6.33664898802714+3.79804124026001i</v>
      </c>
      <c r="CH299" s="181" t="str">
        <f t="shared" ca="1" si="535"/>
        <v>-2.65879963949448+6.89267887959429i</v>
      </c>
      <c r="CI299" s="181" t="str">
        <f t="shared" ca="1" si="536"/>
        <v>-7.24575580443265-1.44127044051828i</v>
      </c>
      <c r="CJ299" s="181" t="str">
        <f t="shared" ca="1" si="537"/>
        <v>0.181303443856252-7.38548351304281i</v>
      </c>
      <c r="CK299" s="181" t="str">
        <f t="shared" ca="1" si="538"/>
        <v>7.30774776283345-1.08400198107934i</v>
      </c>
      <c r="CL299" s="181" t="str">
        <f t="shared" ca="1" si="539"/>
        <v>2.31738927638137+7.01483746083214i</v>
      </c>
      <c r="CM299" s="181" t="str">
        <f t="shared" ca="1" si="540"/>
        <v>-6.51537726746693+3.48254170438149i</v>
      </c>
      <c r="CN299" s="181" t="str">
        <f t="shared" ca="1" si="541"/>
        <v>-4.54515168364715-5.82407364589602i</v>
      </c>
      <c r="CO299" s="181" t="str">
        <f t="shared" ca="1" si="542"/>
        <v>4.96128183438906-5.47393096594598i</v>
      </c>
      <c r="CP299" s="181" t="str">
        <f t="shared" ca="1" si="543"/>
        <v>6.2415319098068+3.95240649213168i</v>
      </c>
      <c r="CQ299" s="181" t="str">
        <f t="shared" ca="1" si="544"/>
        <v>-2.82715366627091+6.82535272403355i</v>
      </c>
      <c r="CR299" s="181" t="str">
        <f t="shared" ca="1" si="545"/>
        <v>-7.2082029710085-1.61865610582525i</v>
      </c>
      <c r="CS299" s="181" t="str">
        <f t="shared" ca="1" si="546"/>
        <v>0.362497677293574-7.37880973424156i</v>
      </c>
      <c r="CT299" s="181" t="str">
        <f t="shared" ca="1" si="547"/>
        <v>7.33214954617133-0.904334392114299i</v>
      </c>
      <c r="CU299" s="181" t="str">
        <f t="shared" ca="1" si="548"/>
        <v>2.14453859288076+7.06959630274786i</v>
      </c>
      <c r="CV299" s="181" t="str">
        <f t="shared" ca="1" si="549"/>
        <v>-6.5988808094544+3.32159746549694i</v>
      </c>
      <c r="CW299" s="181" t="str">
        <f t="shared" ca="1" si="550"/>
        <v>-4.40085284665928-5.93386314994137i</v>
      </c>
      <c r="CX299" s="181" t="str">
        <f t="shared" ca="1" si="551"/>
        <v>5.09412457981129-5.35052636901676i</v>
      </c>
      <c r="CY299" s="181" t="str">
        <f t="shared" ca="1" si="552"/>
        <v>6.14265516614992+4.1043909621225i</v>
      </c>
      <c r="CZ299" s="181" t="str">
        <f t="shared" ca="1" si="553"/>
        <v>-2.99380472140017+6.75391523120503i</v>
      </c>
      <c r="DA299" s="181" t="str">
        <f t="shared" ca="1" si="554"/>
        <v>-7.16630818564671-1.79506675321953i</v>
      </c>
      <c r="DB299" s="181" t="str">
        <f t="shared" ca="1" si="555"/>
        <v>0.543473555685176-7.36769123636789i</v>
      </c>
      <c r="DC299" s="181" t="str">
        <f t="shared" ca="1" si="556"/>
        <v>7.35213471678936-0.724122065926692i</v>
      </c>
      <c r="DD299" s="181" t="str">
        <f t="shared" ca="1" si="557"/>
        <v>1.97039611952127+7.12009668420006i</v>
      </c>
      <c r="DE299" s="181" t="str">
        <f t="shared" ca="1" si="558"/>
        <v>-6.67840943239013+3.15865242050209i</v>
      </c>
      <c r="DF299" s="181" t="str">
        <f t="shared" ca="1" si="559"/>
        <v>-4.25390310047506-6.04007831670665i</v>
      </c>
      <c r="DG299" s="181" t="str">
        <f t="shared" ca="1" si="560"/>
        <v>5.22389881506825-5.22389881507192i</v>
      </c>
      <c r="DH299" s="181" t="str">
        <f t="shared" ca="1" si="561"/>
        <v>6.04007831670553+4.25390310047665i</v>
      </c>
      <c r="DI299" s="181" t="str">
        <f t="shared" ca="1" si="562"/>
        <v>-3.15865242050385+6.6784094323893i</v>
      </c>
      <c r="DJ299" s="181" t="str">
        <f t="shared" ca="1" si="563"/>
        <v>-7.12009668419943-1.97039611952354i</v>
      </c>
      <c r="DK299" s="181" t="str">
        <f t="shared" ca="1" si="564"/>
        <v>0.72412206592862-7.35213471678916i</v>
      </c>
      <c r="DL299" s="181" t="str">
        <f t="shared" ca="1" si="565"/>
        <v>7.36769123636803-0.543473555683244i</v>
      </c>
      <c r="DM299" s="181" t="str">
        <f t="shared" ca="1" si="566"/>
        <v>1.79506675321724+7.16630818564729i</v>
      </c>
      <c r="DN299" s="181" t="str">
        <f t="shared" ca="1" si="567"/>
        <v>-6.75391523120581+2.9938047213984i</v>
      </c>
      <c r="DO299" s="181" t="str">
        <f t="shared" ca="1" si="568"/>
        <v>-4.10439096212682-6.14265516614703i</v>
      </c>
      <c r="DP299" s="181" t="str">
        <f t="shared" ca="1" si="569"/>
        <v>5.35052636901317-5.09412457981506i</v>
      </c>
      <c r="DQ299" s="181" t="str">
        <f t="shared" ca="1" si="570"/>
        <v>5.93386314993997+4.40085284666117i</v>
      </c>
      <c r="DR299" s="181" t="str">
        <f t="shared" ca="1" si="571"/>
        <v>-3.32159746549867+6.59888080945353i</v>
      </c>
      <c r="DS299" s="181" t="str">
        <f t="shared" ca="1" si="572"/>
        <v>-7.0695963027473-2.14453859288262i</v>
      </c>
      <c r="DT299" s="181" t="str">
        <f t="shared" ca="1" si="573"/>
        <v>0.90433439211622-7.3321495461711i</v>
      </c>
      <c r="DU299" s="181" t="str">
        <f t="shared" ca="1" si="574"/>
        <v>7.37880973424165-0.36249767729164i</v>
      </c>
      <c r="DV299" s="181" t="str">
        <f t="shared" ca="1" si="575"/>
        <v>1.61865610582296+7.20820297100902i</v>
      </c>
      <c r="DW299" s="181" t="str">
        <f t="shared" ca="1" si="576"/>
        <v>-6.82535272403156+2.82715366627571i</v>
      </c>
      <c r="DX299" s="181" t="str">
        <f t="shared" ca="1" si="577"/>
        <v>-3.95240649213643-6.2415319098038i</v>
      </c>
      <c r="DY299" s="181" t="str">
        <f t="shared" ca="1" si="578"/>
        <v>5.47393096594728-4.96128183438763i</v>
      </c>
      <c r="DZ299" s="181" t="str">
        <f t="shared" ca="1" si="579"/>
        <v>5.82407364589483+4.54515168364868i</v>
      </c>
      <c r="EA299" s="181" t="str">
        <f t="shared" ca="1" si="580"/>
        <v>-3.48254170438357+6.51537726746582i</v>
      </c>
      <c r="EB299" s="181" t="str">
        <f t="shared" ca="1" si="581"/>
        <v>-7.0148374608314-2.31738927638361i</v>
      </c>
      <c r="EC299" s="181" t="str">
        <f t="shared" ca="1" si="582"/>
        <v>1.08400198108166-7.3077477628331i</v>
      </c>
      <c r="ED299" s="181" t="str">
        <f t="shared" ca="1" si="583"/>
        <v>7.38548351304285-0.181303443854316i</v>
      </c>
      <c r="EE299" s="181" t="str">
        <f t="shared" ca="1" si="584"/>
        <v>1.44127044051638+7.24575580443303i</v>
      </c>
      <c r="EF299" s="181" t="str">
        <f t="shared" ca="1" si="585"/>
        <v>-6.89267887959242+2.65879963949933i</v>
      </c>
      <c r="EG299" s="181" t="str">
        <f t="shared" ca="1" si="586"/>
        <v>-3.79804124026447-6.33664898802447i</v>
      </c>
      <c r="EH299" s="181" t="str">
        <f t="shared" ca="1" si="587"/>
        <v>5.59403827154634-4.82545059830231i</v>
      </c>
      <c r="EI299" s="181" t="str">
        <f t="shared" ca="1" si="588"/>
        <v>5.71077593766158+4.68671269121617i</v>
      </c>
      <c r="EJ299" s="181" t="str">
        <f t="shared" ca="1" si="589"/>
        <v>-3.64138819036564+6.42794910583826i</v>
      </c>
      <c r="EK299" s="181" t="str">
        <f t="shared" ca="1" si="590"/>
        <v>-6.95585314313104-2.48884405123648i</v>
      </c>
      <c r="EL299" s="181" t="str">
        <f t="shared" ca="1" si="591"/>
        <v>1.26301660778633-7.27894406549722i</v>
      </c>
      <c r="EM299" s="181" t="str">
        <f t="shared" ca="1" si="592"/>
        <v>7.38770855273685-9.48553829623244E-13i</v>
      </c>
      <c r="EN299" s="181"/>
      <c r="EO299" s="181"/>
      <c r="EP299" s="181"/>
    </row>
    <row r="300" spans="1:146">
      <c r="A300" s="207">
        <f t="shared" si="461"/>
        <v>3.9062500000000026E-3</v>
      </c>
      <c r="B300" s="206">
        <v>200</v>
      </c>
      <c r="C300" s="205">
        <f t="shared" si="462"/>
        <v>40000</v>
      </c>
      <c r="N300" s="204">
        <f t="shared" ca="1" si="463"/>
        <v>7.5989601477823951</v>
      </c>
      <c r="O300" s="181">
        <f t="shared" ca="1" si="464"/>
        <v>-7.4010398522176049</v>
      </c>
      <c r="P300" s="181" t="str">
        <f t="shared" ca="1" si="465"/>
        <v>-1.44387124802332-7.25883094673273i</v>
      </c>
      <c r="Q300" s="181" t="str">
        <f t="shared" ca="1" si="466"/>
        <v>6.83766923876421-2.83225533371743i</v>
      </c>
      <c r="R300" s="181" t="str">
        <f t="shared" ca="1" si="467"/>
        <v>4.11179743528416+6.15373973655888i</v>
      </c>
      <c r="S300" s="181" t="str">
        <f t="shared" ca="1" si="468"/>
        <v>-5.23332546733499+5.23332546733492i</v>
      </c>
      <c r="T300" s="181" t="str">
        <f t="shared" ca="1" si="469"/>
        <v>-6.15373973655923-4.11179743528365i</v>
      </c>
      <c r="U300" s="181" t="str">
        <f t="shared" ca="1" si="470"/>
        <v>2.83225533371753-6.83766923876417i</v>
      </c>
      <c r="V300" s="181" t="str">
        <f t="shared" ca="1" si="471"/>
        <v>7.25883094673278+1.44387124802306i</v>
      </c>
      <c r="W300" s="181" t="str">
        <f t="shared" ca="1" si="472"/>
        <v>-1.03357789027849E-13+7.4010398522176i</v>
      </c>
      <c r="X300" s="181" t="str">
        <f t="shared" ca="1" si="473"/>
        <v>-7.25883094673268+1.44387124802357i</v>
      </c>
      <c r="Y300" s="181" t="str">
        <f t="shared" ca="1" si="474"/>
        <v>-2.83225533371732-6.83766923876426i</v>
      </c>
      <c r="Z300" s="181" t="str">
        <f t="shared" ca="1" si="475"/>
        <v>6.15373973655895-4.11179743528407i</v>
      </c>
      <c r="AA300" s="181" t="str">
        <f t="shared" ca="1" si="476"/>
        <v>5.23332546733482+5.23332546733508i</v>
      </c>
      <c r="AB300" s="181" t="str">
        <f t="shared" ca="1" si="477"/>
        <v>-4.11179743528375+6.15373973655915i</v>
      </c>
      <c r="AC300" s="181" t="str">
        <f t="shared" ca="1" si="478"/>
        <v>-6.83766923876414-2.83225533371761i</v>
      </c>
      <c r="AD300" s="181" t="str">
        <f t="shared" ca="1" si="479"/>
        <v>1.44387124802315-7.25883094673276i</v>
      </c>
      <c r="AE300" s="181" t="str">
        <f t="shared" ca="1" si="480"/>
        <v>7.4010398522176+2.06715578055699E-13i</v>
      </c>
      <c r="AF300" s="181" t="str">
        <f t="shared" ca="1" si="481"/>
        <v>1.44387124802347+7.2588309467327i</v>
      </c>
      <c r="AG300" s="181" t="str">
        <f t="shared" ca="1" si="482"/>
        <v>-6.8376692387643+2.83225533371722i</v>
      </c>
      <c r="AH300" s="181" t="str">
        <f t="shared" ca="1" si="483"/>
        <v>-4.11179743528398-6.153739736559i</v>
      </c>
      <c r="AI300" s="181" t="str">
        <f t="shared" ca="1" si="484"/>
        <v>5.23332546733516-5.23332546733475i</v>
      </c>
      <c r="AJ300" s="181" t="str">
        <f t="shared" ca="1" si="485"/>
        <v>6.15373973655869+4.11179743528446i</v>
      </c>
      <c r="AK300" s="181" t="str">
        <f t="shared" ca="1" si="486"/>
        <v>-2.83225533371843+6.8376692387638i</v>
      </c>
      <c r="AL300" s="181" t="str">
        <f t="shared" ca="1" si="487"/>
        <v>-7.25883094673244-1.44387124802475i</v>
      </c>
      <c r="AM300" s="181" t="str">
        <f t="shared" ca="1" si="488"/>
        <v>1.83511234726217E-12-7.4010398522176i</v>
      </c>
      <c r="AN300" s="181" t="str">
        <f t="shared" ca="1" si="489"/>
        <v>7.25883094673316-1.44387124802115i</v>
      </c>
      <c r="AO300" s="181" t="str">
        <f t="shared" ca="1" si="490"/>
        <v>2.83225533371504+6.8376692387652i</v>
      </c>
      <c r="AP300" s="181" t="str">
        <f t="shared" ca="1" si="491"/>
        <v>-6.15373973656066+4.11179743528149i</v>
      </c>
      <c r="AQ300" s="181" t="str">
        <f t="shared" ca="1" si="492"/>
        <v>-5.23332546733263-5.23332546733727i</v>
      </c>
      <c r="AR300" s="181" t="str">
        <f t="shared" ca="1" si="493"/>
        <v>-5.23332546733263-5.23332546733727i</v>
      </c>
      <c r="AS300" s="181" t="str">
        <f t="shared" ca="1" si="494"/>
        <v>6.83766923876547+2.83225533371439i</v>
      </c>
      <c r="AT300" s="181" t="str">
        <f t="shared" ca="1" si="495"/>
        <v>-1.44387124802046+7.25883094673329i</v>
      </c>
      <c r="AU300" s="181" t="str">
        <f t="shared" ca="1" si="496"/>
        <v>-7.4010398522176+2.53147170216457E-12i</v>
      </c>
      <c r="AV300" s="181" t="str">
        <f t="shared" ca="1" si="497"/>
        <v>-1.44387124802543-7.25883094673231i</v>
      </c>
      <c r="AW300" s="181" t="str">
        <f t="shared" ca="1" si="498"/>
        <v>6.83766923876353-2.83225533371907i</v>
      </c>
      <c r="AX300" s="181" t="str">
        <f t="shared" ca="1" si="499"/>
        <v>4.11179743528504+6.1537397365583i</v>
      </c>
      <c r="AY300" s="181" t="str">
        <f t="shared" ca="1" si="500"/>
        <v>-5.23332546733426+5.23332546733564i</v>
      </c>
      <c r="AZ300" s="181" t="str">
        <f t="shared" ca="1" si="501"/>
        <v>-6.15373973655939-4.11179743528341i</v>
      </c>
      <c r="BA300" s="181" t="str">
        <f t="shared" ca="1" si="502"/>
        <v>2.83225533371726-6.83766923876428i</v>
      </c>
      <c r="BB300" s="181" t="str">
        <f t="shared" ca="1" si="503"/>
        <v>7.25883094673269+1.44387124802351i</v>
      </c>
      <c r="BC300" s="181" t="str">
        <f t="shared" ca="1" si="504"/>
        <v>-5.69376496179889E-13+7.4010398522176i</v>
      </c>
      <c r="BD300" s="181" t="str">
        <f t="shared" ca="1" si="505"/>
        <v>-7.25883094673292+1.44387124802239i</v>
      </c>
      <c r="BE300" s="181" t="str">
        <f t="shared" ca="1" si="506"/>
        <v>-2.83225533371621-6.83766923876472i</v>
      </c>
      <c r="BF300" s="181" t="str">
        <f t="shared" ca="1" si="507"/>
        <v>6.15373973656002-4.11179743528246i</v>
      </c>
      <c r="BG300" s="181" t="str">
        <f t="shared" ca="1" si="508"/>
        <v>5.23332546733345+5.23332546733645i</v>
      </c>
      <c r="BH300" s="181" t="str">
        <f t="shared" ca="1" si="509"/>
        <v>-4.11179743528598+6.15373973655767i</v>
      </c>
      <c r="BI300" s="181" t="str">
        <f t="shared" ca="1" si="510"/>
        <v>-6.83766923876309-2.83225533372012i</v>
      </c>
      <c r="BJ300" s="181" t="str">
        <f t="shared" ca="1" si="511"/>
        <v>1.44387124802655-7.25883094673209i</v>
      </c>
      <c r="BK300" s="181" t="str">
        <f t="shared" ca="1" si="512"/>
        <v>7.4010398522176+3.67022469452435E-12i</v>
      </c>
      <c r="BL300" s="181" t="str">
        <f t="shared" ca="1" si="513"/>
        <v>1.44387124802657+7.25883094673208i</v>
      </c>
      <c r="BM300" s="181" t="str">
        <f t="shared" ca="1" si="514"/>
        <v>-6.83766923876309+2.83225533372015i</v>
      </c>
      <c r="BN300" s="181" t="str">
        <f t="shared" ca="1" si="515"/>
        <v>-4.111797435286-6.15373973655765i</v>
      </c>
      <c r="BO300" s="181" t="str">
        <f t="shared" ca="1" si="516"/>
        <v>5.23332546733344-5.23332546733647i</v>
      </c>
      <c r="BP300" s="181" t="str">
        <f t="shared" ca="1" si="517"/>
        <v>6.15373973656003+4.11179743528244i</v>
      </c>
      <c r="BQ300" s="181" t="str">
        <f t="shared" ca="1" si="518"/>
        <v>-2.83225533371619+6.83766923876472i</v>
      </c>
      <c r="BR300" s="181" t="str">
        <f t="shared" ca="1" si="519"/>
        <v>-7.25883094673292-1.44387124802237i</v>
      </c>
      <c r="BS300" s="181" t="str">
        <f t="shared" ca="1" si="520"/>
        <v>-5.91184252821111E-13-7.4010398522176i</v>
      </c>
      <c r="BT300" s="181" t="str">
        <f t="shared" ca="1" si="521"/>
        <v>7.25883094673269-1.44387124802353i</v>
      </c>
      <c r="BU300" s="181" t="str">
        <f t="shared" ca="1" si="522"/>
        <v>2.83225533371728+6.83766923876427i</v>
      </c>
      <c r="BV300" s="181" t="str">
        <f t="shared" ca="1" si="523"/>
        <v>-6.15373973655938+4.11179743528342i</v>
      </c>
      <c r="BW300" s="181" t="str">
        <f t="shared" ca="1" si="524"/>
        <v>-5.23332546733427-5.23332546733563i</v>
      </c>
      <c r="BX300" s="181" t="str">
        <f t="shared" ca="1" si="525"/>
        <v>4.11179743528502-6.15373973655831i</v>
      </c>
      <c r="BY300" s="181" t="str">
        <f t="shared" ca="1" si="526"/>
        <v>6.83766923876354+2.83225533371905i</v>
      </c>
      <c r="BZ300" s="181" t="str">
        <f t="shared" ca="1" si="527"/>
        <v>-1.44387124802541+7.25883094673231i</v>
      </c>
      <c r="CA300" s="181" t="str">
        <f t="shared" ca="1" si="528"/>
        <v>-7.4010398522176-2.50966394552335E-12i</v>
      </c>
      <c r="CB300" s="181" t="str">
        <f t="shared" ca="1" si="529"/>
        <v>-1.44387124802049-7.25883094673329i</v>
      </c>
      <c r="CC300" s="181" t="str">
        <f t="shared" ca="1" si="530"/>
        <v>6.83766923876546-2.83225533371442i</v>
      </c>
      <c r="CD300" s="181" t="str">
        <f t="shared" ca="1" si="531"/>
        <v>4.11179743528085+6.1537397365611i</v>
      </c>
      <c r="CE300" s="181" t="str">
        <f t="shared" ca="1" si="532"/>
        <v>-5.23332546733247+5.23332546733743i</v>
      </c>
      <c r="CF300" s="181" t="str">
        <f t="shared" ca="1" si="533"/>
        <v>-6.1537397365608-4.1117974352813i</v>
      </c>
      <c r="CG300" s="181" t="str">
        <f t="shared" ca="1" si="534"/>
        <v>2.83225533371492-6.83766923876525i</v>
      </c>
      <c r="CH300" s="181" t="str">
        <f t="shared" ca="1" si="535"/>
        <v>7.25883094673318+1.44387124802103i</v>
      </c>
      <c r="CI300" s="181" t="str">
        <f t="shared" ca="1" si="536"/>
        <v>1.96209520598468E-12+7.4010398522176i</v>
      </c>
      <c r="CJ300" s="181" t="str">
        <f t="shared" ca="1" si="537"/>
        <v>-7.25883094673242+1.44387124802488i</v>
      </c>
      <c r="CK300" s="181" t="str">
        <f t="shared" ca="1" si="538"/>
        <v>-2.83225533371855-6.83766923876375i</v>
      </c>
      <c r="CL300" s="181" t="str">
        <f t="shared" ca="1" si="539"/>
        <v>6.15373973655861-4.11179743528456i</v>
      </c>
      <c r="CM300" s="181" t="str">
        <f t="shared" ca="1" si="540"/>
        <v>5.23332546733524+5.23332546733466i</v>
      </c>
      <c r="CN300" s="181" t="str">
        <f t="shared" ca="1" si="541"/>
        <v>-4.11179743528388+6.15373973655907i</v>
      </c>
      <c r="CO300" s="181" t="str">
        <f t="shared" ca="1" si="542"/>
        <v>-6.83766923876406-2.83225533371778i</v>
      </c>
      <c r="CP300" s="181" t="str">
        <f t="shared" ca="1" si="543"/>
        <v>1.44387124802407-7.25883094673258i</v>
      </c>
      <c r="CQ300" s="181" t="str">
        <f t="shared" ca="1" si="544"/>
        <v>7.4010398522176+1.13875299235977E-12i</v>
      </c>
      <c r="CR300" s="181" t="str">
        <f t="shared" ca="1" si="545"/>
        <v>1.44387124802183+7.25883094673303i</v>
      </c>
      <c r="CS300" s="181" t="str">
        <f t="shared" ca="1" si="546"/>
        <v>-6.83766923876494+2.83225533371568i</v>
      </c>
      <c r="CT300" s="181" t="str">
        <f t="shared" ca="1" si="547"/>
        <v>-4.11179743528199-6.15373973656034i</v>
      </c>
      <c r="CU300" s="181" t="str">
        <f t="shared" ca="1" si="548"/>
        <v>5.23332546733685-5.23332546733305i</v>
      </c>
      <c r="CV300" s="181" t="str">
        <f t="shared" ca="1" si="549"/>
        <v>6.15373973655735+4.11179743528646i</v>
      </c>
      <c r="CW300" s="181" t="str">
        <f t="shared" ca="1" si="550"/>
        <v>-2.83225533372065+6.83766923876288i</v>
      </c>
      <c r="CX300" s="181" t="str">
        <f t="shared" ca="1" si="551"/>
        <v>-7.25883094673198-1.44387124802711i</v>
      </c>
      <c r="CY300" s="181" t="str">
        <f t="shared" ca="1" si="552"/>
        <v>-3.33300615914825E-12-7.4010398522176i</v>
      </c>
      <c r="CZ300" s="181" t="str">
        <f t="shared" ca="1" si="553"/>
        <v>7.25883094673215-1.44387124802622i</v>
      </c>
      <c r="DA300" s="181" t="str">
        <f t="shared" ca="1" si="554"/>
        <v>2.83225533371981+6.83766923876323i</v>
      </c>
      <c r="DB300" s="181" t="str">
        <f t="shared" ca="1" si="555"/>
        <v>-6.15373973655785+4.1117974352857i</v>
      </c>
      <c r="DC300" s="181" t="str">
        <f t="shared" ca="1" si="556"/>
        <v>-5.23332546733621-5.23332546733369i</v>
      </c>
      <c r="DD300" s="181" t="str">
        <f t="shared" ca="1" si="557"/>
        <v>4.11179743528274-6.15373973655983i</v>
      </c>
      <c r="DE300" s="181" t="str">
        <f t="shared" ca="1" si="558"/>
        <v>6.83766923876459+2.83225533371652i</v>
      </c>
      <c r="DF300" s="181" t="str">
        <f t="shared" ca="1" si="559"/>
        <v>-1.44387124802272+7.25883094673285i</v>
      </c>
      <c r="DG300" s="181" t="str">
        <f t="shared" ca="1" si="560"/>
        <v>-7.4010398522176+2.32157960803791E-13i</v>
      </c>
      <c r="DH300" s="181" t="str">
        <f t="shared" ca="1" si="561"/>
        <v>-1.44387124802318-7.25883094673276i</v>
      </c>
      <c r="DI300" s="181" t="str">
        <f t="shared" ca="1" si="562"/>
        <v>6.83766923876441-2.83225533371695i</v>
      </c>
      <c r="DJ300" s="181" t="str">
        <f t="shared" ca="1" si="563"/>
        <v>4.11179743528313+6.15373973655957i</v>
      </c>
      <c r="DK300" s="181" t="str">
        <f t="shared" ca="1" si="564"/>
        <v>-5.23332546733588+5.23332546733402i</v>
      </c>
      <c r="DL300" s="181" t="str">
        <f t="shared" ca="1" si="565"/>
        <v>-6.15373973655811-4.11179743528532i</v>
      </c>
      <c r="DM300" s="181" t="str">
        <f t="shared" ca="1" si="566"/>
        <v>2.83225533371938-6.8376692387634i</v>
      </c>
      <c r="DN300" s="181" t="str">
        <f t="shared" ca="1" si="567"/>
        <v>7.25883094673224+1.44387124802576i</v>
      </c>
      <c r="DO300" s="181" t="str">
        <f t="shared" ca="1" si="568"/>
        <v>-2.86869023754066E-12+7.4010398522176i</v>
      </c>
      <c r="DP300" s="181" t="str">
        <f t="shared" ca="1" si="569"/>
        <v>-7.25883094673344+1.44387124801972i</v>
      </c>
      <c r="DQ300" s="181" t="str">
        <f t="shared" ca="1" si="570"/>
        <v>-2.83225533372069-6.83766923876286i</v>
      </c>
      <c r="DR300" s="181" t="str">
        <f t="shared" ca="1" si="571"/>
        <v>6.15373973655733-4.11179743528649i</v>
      </c>
      <c r="DS300" s="181" t="str">
        <f t="shared" ca="1" si="572"/>
        <v>5.23332546733689+5.23332546733302i</v>
      </c>
      <c r="DT300" s="181" t="str">
        <f t="shared" ca="1" si="573"/>
        <v>-4.11179743528195+6.15373973656036i</v>
      </c>
      <c r="DU300" s="181" t="str">
        <f t="shared" ca="1" si="574"/>
        <v>-6.83766923876495-2.83225533371564i</v>
      </c>
      <c r="DV300" s="181" t="str">
        <f t="shared" ca="1" si="575"/>
        <v>1.44387124802179-7.25883094673303i</v>
      </c>
      <c r="DW300" s="181" t="str">
        <f t="shared" ca="1" si="576"/>
        <v>7.4010398522176-1.18236850564222E-12i</v>
      </c>
      <c r="DX300" s="181" t="str">
        <f t="shared" ca="1" si="577"/>
        <v>1.44387124802411+7.25883094673257i</v>
      </c>
      <c r="DY300" s="181" t="str">
        <f t="shared" ca="1" si="578"/>
        <v>-6.83766923876405+2.83225533371783i</v>
      </c>
      <c r="DZ300" s="181" t="str">
        <f t="shared" ca="1" si="579"/>
        <v>-4.11179743528391-6.15373973655905i</v>
      </c>
      <c r="EA300" s="181" t="str">
        <f t="shared" ca="1" si="580"/>
        <v>5.23332546733521-5.23332546733469i</v>
      </c>
      <c r="EB300" s="181" t="str">
        <f t="shared" ca="1" si="581"/>
        <v>6.15373973655864+4.11179743528452i</v>
      </c>
      <c r="EC300" s="181" t="str">
        <f t="shared" ca="1" si="582"/>
        <v>-2.83225533371851+6.83766923876377i</v>
      </c>
      <c r="ED300" s="181" t="str">
        <f t="shared" ca="1" si="583"/>
        <v>-7.25883094673243-1.44387124802483i</v>
      </c>
      <c r="EE300" s="181" t="str">
        <f t="shared" ca="1" si="584"/>
        <v>1.91847969270223E-12-7.4010398522176i</v>
      </c>
      <c r="EF300" s="181" t="str">
        <f t="shared" ca="1" si="585"/>
        <v>7.25883094673318-1.44387124802107i</v>
      </c>
      <c r="EG300" s="181" t="str">
        <f t="shared" ca="1" si="586"/>
        <v>2.83225533371496+6.83766923876523i</v>
      </c>
      <c r="EH300" s="181" t="str">
        <f t="shared" ca="1" si="587"/>
        <v>-6.15373973656077+4.11179743528133i</v>
      </c>
      <c r="EI300" s="181" t="str">
        <f t="shared" ca="1" si="588"/>
        <v>-5.2333254673325-5.23332546733741i</v>
      </c>
      <c r="EJ300" s="181" t="str">
        <f t="shared" ca="1" si="589"/>
        <v>4.1117974352871-6.15373973655692i</v>
      </c>
      <c r="EK300" s="181" t="str">
        <f t="shared" ca="1" si="590"/>
        <v>6.83766923876548+2.83225533371437i</v>
      </c>
      <c r="EL300" s="181" t="str">
        <f t="shared" ca="1" si="591"/>
        <v>-1.44387124802045+7.2588309467333i</v>
      </c>
      <c r="EM300" s="181" t="str">
        <f t="shared" ca="1" si="592"/>
        <v>-7.4010398522176+2.55327945880579E-12i</v>
      </c>
      <c r="EN300" s="181"/>
      <c r="EO300" s="181"/>
      <c r="EP300" s="181"/>
    </row>
    <row r="301" spans="1:146">
      <c r="A301" s="207">
        <f t="shared" si="461"/>
        <v>3.9257812500000022E-3</v>
      </c>
      <c r="B301" s="206">
        <v>201</v>
      </c>
      <c r="C301" s="205">
        <f t="shared" si="462"/>
        <v>40200</v>
      </c>
      <c r="N301" s="204">
        <f t="shared" ca="1" si="463"/>
        <v>7.5886007273752263</v>
      </c>
      <c r="O301" s="181">
        <f t="shared" ca="1" si="464"/>
        <v>-7.4113992726247737</v>
      </c>
      <c r="P301" s="181" t="str">
        <f t="shared" ca="1" si="465"/>
        <v>-1.6238467719298-7.231318056866i</v>
      </c>
      <c r="Q301" s="181" t="str">
        <f t="shared" ca="1" si="466"/>
        <v>6.69982558951568-3.16878150845619i</v>
      </c>
      <c r="R301" s="181" t="str">
        <f t="shared" ca="1" si="467"/>
        <v>4.55972696292523+5.84275014028802i</v>
      </c>
      <c r="S301" s="181" t="str">
        <f t="shared" ca="1" si="468"/>
        <v>-4.70174192480842+5.72908911178399i</v>
      </c>
      <c r="T301" s="181" t="str">
        <f t="shared" ca="1" si="469"/>
        <v>-6.62004193617117-3.33224908156608i</v>
      </c>
      <c r="U301" s="181" t="str">
        <f t="shared" ca="1" si="470"/>
        <v>1.80082312859752-7.18928892434928i</v>
      </c>
      <c r="V301" s="181" t="str">
        <f t="shared" ca="1" si="471"/>
        <v>7.4091670977289+0.181884843223717i</v>
      </c>
      <c r="W301" s="181" t="str">
        <f t="shared" ca="1" si="472"/>
        <v>1.44589227068662+7.26899131378155i</v>
      </c>
      <c r="X301" s="181" t="str">
        <f t="shared" ca="1" si="473"/>
        <v>-6.77557351844762+3.00340517985408i</v>
      </c>
      <c r="Y301" s="181" t="str">
        <f t="shared" ca="1" si="474"/>
        <v>-4.41496539201818-5.95289171458249i</v>
      </c>
      <c r="Z301" s="181" t="str">
        <f t="shared" ca="1" si="475"/>
        <v>4.84092473316612-5.61197709422299i</v>
      </c>
      <c r="AA301" s="181" t="str">
        <f t="shared" ca="1" si="476"/>
        <v>6.53627061710384+3.49370943242966i</v>
      </c>
      <c r="AB301" s="181" t="str">
        <f t="shared" ca="1" si="477"/>
        <v>-1.97671473674916+7.1429292330095i</v>
      </c>
      <c r="AC301" s="181" t="str">
        <f t="shared" ca="1" si="478"/>
        <v>-7.40247191761994-0.363660125819726i</v>
      </c>
      <c r="AD301" s="181" t="str">
        <f t="shared" ca="1" si="479"/>
        <v>-1.26706681800439-7.30228600213489i</v>
      </c>
      <c r="AE301" s="181" t="str">
        <f t="shared" ca="1" si="480"/>
        <v>6.84724009524695-2.83621971227646i</v>
      </c>
      <c r="AF301" s="181" t="str">
        <f t="shared" ca="1" si="481"/>
        <v>4.26754441104573+6.05944748950062i</v>
      </c>
      <c r="AG301" s="181" t="str">
        <f t="shared" ca="1" si="482"/>
        <v>-4.97719154947785+5.49148463150624i</v>
      </c>
      <c r="AH301" s="181" t="str">
        <f t="shared" ca="1" si="483"/>
        <v>-6.4485620930233-3.65306530337003i</v>
      </c>
      <c r="AI301" s="181" t="str">
        <f t="shared" ca="1" si="484"/>
        <v>2.15141564585815-7.0922669081909i</v>
      </c>
      <c r="AJ301" s="181" t="str">
        <f t="shared" ca="1" si="485"/>
        <v>7.39131776522426+0.545216353151074i</v>
      </c>
      <c r="AK301" s="181" t="str">
        <f t="shared" ca="1" si="486"/>
        <v>1.08747813165118+7.33118206645036i</v>
      </c>
      <c r="AL301" s="181" t="str">
        <f t="shared" ca="1" si="487"/>
        <v>-6.91478215064823+2.66732581199594i</v>
      </c>
      <c r="AM301" s="181" t="str">
        <f t="shared" ca="1" si="488"/>
        <v>-4.11755282089143-6.16235327983004i</v>
      </c>
      <c r="AN301" s="181" t="str">
        <f t="shared" ca="1" si="489"/>
        <v>5.11046029170719-5.3676843037894i</v>
      </c>
      <c r="AO301" s="181" t="str">
        <f t="shared" ca="1" si="490"/>
        <v>6.35696919626628+3.8102207043667i</v>
      </c>
      <c r="AP301" s="181" t="str">
        <f t="shared" ca="1" si="491"/>
        <v>-2.32482062262798+7.03733246698397i</v>
      </c>
      <c r="AQ301" s="181" t="str">
        <f t="shared" ca="1" si="492"/>
        <v>-7.37571135938544-0.726444162544954i</v>
      </c>
      <c r="AR301" s="181" t="str">
        <f t="shared" ca="1" si="493"/>
        <v>-7.37571135938544-0.726444162544954i</v>
      </c>
      <c r="AS301" s="181" t="str">
        <f t="shared" ca="1" si="494"/>
        <v>6.9781589998408-2.49682521438803i</v>
      </c>
      <c r="AT301" s="181" t="str">
        <f t="shared" ca="1" si="495"/>
        <v>3.96508097088796+6.26154709896565i</v>
      </c>
      <c r="AU301" s="181" t="str">
        <f t="shared" ca="1" si="496"/>
        <v>-5.24065068375463+5.24065068375342i</v>
      </c>
      <c r="AV301" s="181" t="str">
        <f t="shared" ca="1" si="497"/>
        <v>-6.26154709896485-3.96508097088923i</v>
      </c>
      <c r="AW301" s="181" t="str">
        <f t="shared" ca="1" si="498"/>
        <v>2.49682521438271-6.97815899984271i</v>
      </c>
      <c r="AX301" s="181" t="str">
        <f t="shared" ca="1" si="499"/>
        <v>7.35566210082006+0.907234389131265i</v>
      </c>
      <c r="AY301" s="181" t="str">
        <f t="shared" ca="1" si="500"/>
        <v>0.726444162543252+7.37571135938561i</v>
      </c>
      <c r="AZ301" s="181" t="str">
        <f t="shared" ca="1" si="501"/>
        <v>-7.03733246698444+2.32482062262655i</v>
      </c>
      <c r="BA301" s="181" t="str">
        <f t="shared" ca="1" si="502"/>
        <v>-3.81022070436523-6.35696919626716i</v>
      </c>
      <c r="BB301" s="181" t="str">
        <f t="shared" ca="1" si="503"/>
        <v>5.36768430378535-5.11046029171145i</v>
      </c>
      <c r="BC301" s="181" t="str">
        <f t="shared" ca="1" si="504"/>
        <v>6.16235327982914+4.11755282089277i</v>
      </c>
      <c r="BD301" s="181" t="str">
        <f t="shared" ca="1" si="505"/>
        <v>-2.66732581199753+6.91478215064761i</v>
      </c>
      <c r="BE301" s="181" t="str">
        <f t="shared" ca="1" si="506"/>
        <v>-7.33118206645013-1.08747813165277i</v>
      </c>
      <c r="BF301" s="181" t="str">
        <f t="shared" ca="1" si="507"/>
        <v>-0.545216353156931-7.39131776522382i</v>
      </c>
      <c r="BG301" s="181" t="str">
        <f t="shared" ca="1" si="508"/>
        <v>7.09226690819052-2.15141564585944i</v>
      </c>
      <c r="BH301" s="181" t="str">
        <f t="shared" ca="1" si="509"/>
        <v>3.65306530336983+6.44856209302342i</v>
      </c>
      <c r="BI301" s="181" t="str">
        <f t="shared" ca="1" si="510"/>
        <v>-5.49148463150733+4.97719154947666i</v>
      </c>
      <c r="BJ301" s="181" t="str">
        <f t="shared" ca="1" si="511"/>
        <v>-6.05944748949878-4.26754441104833i</v>
      </c>
      <c r="BK301" s="181" t="str">
        <f t="shared" ca="1" si="512"/>
        <v>2.83621971227386-6.84724009524802i</v>
      </c>
      <c r="BL301" s="181" t="str">
        <f t="shared" ca="1" si="513"/>
        <v>7.30228600213498+1.2670668180039i</v>
      </c>
      <c r="BM301" s="181" t="str">
        <f t="shared" ca="1" si="514"/>
        <v>0.363660125818859+7.40247191761998i</v>
      </c>
      <c r="BN301" s="181" t="str">
        <f t="shared" ca="1" si="515"/>
        <v>-7.14292923301016+1.97671473674681i</v>
      </c>
      <c r="BO301" s="181" t="str">
        <f t="shared" ca="1" si="516"/>
        <v>-3.49370943243266-6.53627061710224i</v>
      </c>
      <c r="BP301" s="181" t="str">
        <f t="shared" ca="1" si="517"/>
        <v>5.61197709422215-4.84092473316709i</v>
      </c>
      <c r="BQ301" s="181" t="str">
        <f t="shared" ca="1" si="518"/>
        <v>5.95289171458244+4.41496539201824i</v>
      </c>
      <c r="BR301" s="181" t="str">
        <f t="shared" ca="1" si="519"/>
        <v>-3.00340517985541+6.77557351844704i</v>
      </c>
      <c r="BS301" s="181" t="str">
        <f t="shared" ca="1" si="520"/>
        <v>-7.26899131378092-1.44589227068979i</v>
      </c>
      <c r="BT301" s="181" t="str">
        <f t="shared" ca="1" si="521"/>
        <v>-0.181884843226693-7.40916709772883i</v>
      </c>
      <c r="BU301" s="181" t="str">
        <f t="shared" ca="1" si="522"/>
        <v>7.18928892434917-1.80082312859798i</v>
      </c>
      <c r="BV301" s="181" t="str">
        <f t="shared" ca="1" si="523"/>
        <v>3.33224908156529+6.62004193617158i</v>
      </c>
      <c r="BW301" s="181" t="str">
        <f t="shared" ca="1" si="524"/>
        <v>-5.72908911178542+4.70174192480667i</v>
      </c>
      <c r="BX301" s="181" t="str">
        <f t="shared" ca="1" si="525"/>
        <v>-5.8427501402902-4.55972696292245i</v>
      </c>
      <c r="BY301" s="181" t="str">
        <f t="shared" ca="1" si="526"/>
        <v>3.16878150845462-6.69982558951642i</v>
      </c>
      <c r="BZ301" s="181" t="str">
        <f t="shared" ca="1" si="527"/>
        <v>7.23131805686595+1.62384677192999i</v>
      </c>
      <c r="CA301" s="181" t="str">
        <f t="shared" ca="1" si="528"/>
        <v>-1.71054792514078E-12+7.41139927262477i</v>
      </c>
      <c r="CB301" s="181" t="str">
        <f t="shared" ca="1" si="529"/>
        <v>-7.2313180568667+1.62384677192665i</v>
      </c>
      <c r="CC301" s="181" t="str">
        <f t="shared" ca="1" si="530"/>
        <v>-3.16878150845837-6.69982558951465i</v>
      </c>
      <c r="CD301" s="181" t="str">
        <f t="shared" ca="1" si="531"/>
        <v>5.84275014028763-4.55972696292572i</v>
      </c>
      <c r="CE301" s="181" t="str">
        <f t="shared" ca="1" si="532"/>
        <v>5.72908911178352+4.70174192480899i</v>
      </c>
      <c r="CF301" s="181" t="str">
        <f t="shared" ca="1" si="533"/>
        <v>-3.33224908156834+6.62004193617004i</v>
      </c>
      <c r="CG301" s="181" t="str">
        <f t="shared" ca="1" si="534"/>
        <v>-7.18928892435018-1.80082312859394i</v>
      </c>
      <c r="CH301" s="181" t="str">
        <f t="shared" ca="1" si="535"/>
        <v>0.181884843222532-7.40916709772893i</v>
      </c>
      <c r="CI301" s="181" t="str">
        <f t="shared" ca="1" si="536"/>
        <v>7.26899131378159-1.44589227068644i</v>
      </c>
      <c r="CJ301" s="181" t="str">
        <f t="shared" ca="1" si="537"/>
        <v>3.00340517985267+6.77557351844825i</v>
      </c>
      <c r="CK301" s="181" t="str">
        <f t="shared" ca="1" si="538"/>
        <v>-5.95289171458423+4.41496539201583i</v>
      </c>
      <c r="CL301" s="181" t="str">
        <f t="shared" ca="1" si="539"/>
        <v>-5.61197709422487-4.84092473316394i</v>
      </c>
      <c r="CM301" s="181" t="str">
        <f t="shared" ca="1" si="540"/>
        <v>3.49370943242899-6.5362706171042i</v>
      </c>
      <c r="CN301" s="181" t="str">
        <f t="shared" ca="1" si="541"/>
        <v>7.14292923300925+1.9767147367501i</v>
      </c>
      <c r="CO301" s="181" t="str">
        <f t="shared" ca="1" si="542"/>
        <v>-0.363660125822065+7.40247191761982i</v>
      </c>
      <c r="CP301" s="181" t="str">
        <f t="shared" ca="1" si="543"/>
        <v>-7.30228600213431+1.26706681800779i</v>
      </c>
      <c r="CQ301" s="181" t="str">
        <f t="shared" ca="1" si="544"/>
        <v>-2.83621971227771-6.84724009524643i</v>
      </c>
      <c r="CR301" s="181" t="str">
        <f t="shared" ca="1" si="545"/>
        <v>6.05944748950064-4.26754441104571i</v>
      </c>
      <c r="CS301" s="181" t="str">
        <f t="shared" ca="1" si="546"/>
        <v>5.49148463150503+4.9771915494792i</v>
      </c>
      <c r="CT301" s="181" t="str">
        <f t="shared" ca="1" si="547"/>
        <v>-3.6530653033728+6.44856209302173i</v>
      </c>
      <c r="CU301" s="181" t="str">
        <f t="shared" ca="1" si="548"/>
        <v>-7.09226690819166-2.15141564585566i</v>
      </c>
      <c r="CV301" s="181" t="str">
        <f t="shared" ca="1" si="549"/>
        <v>0.54521635315278-7.39131776522413i</v>
      </c>
      <c r="CW301" s="181" t="str">
        <f t="shared" ca="1" si="550"/>
        <v>7.3311820664506-1.08747813164959i</v>
      </c>
      <c r="CX301" s="181" t="str">
        <f t="shared" ca="1" si="551"/>
        <v>2.66732581199453+6.91478215064877i</v>
      </c>
      <c r="CY301" s="181" t="str">
        <f t="shared" ca="1" si="552"/>
        <v>-6.16235327983105+4.11755282088993i</v>
      </c>
      <c r="CZ301" s="181" t="str">
        <f t="shared" ca="1" si="553"/>
        <v>-5.36768430378836-5.11046029170828i</v>
      </c>
      <c r="DA301" s="181" t="str">
        <f t="shared" ca="1" si="554"/>
        <v>3.81022070436816-6.3569691962654i</v>
      </c>
      <c r="DB301" s="181" t="str">
        <f t="shared" ca="1" si="555"/>
        <v>7.03733246698343+2.3248206226296i</v>
      </c>
      <c r="DC301" s="181" t="str">
        <f t="shared" ca="1" si="556"/>
        <v>-0.726444162546447+7.37571135938529i</v>
      </c>
      <c r="DD301" s="181" t="str">
        <f t="shared" ca="1" si="557"/>
        <v>-7.35566210081956+0.9072343891354i</v>
      </c>
      <c r="DE301" s="181" t="str">
        <f t="shared" ca="1" si="558"/>
        <v>-2.49682521438663-6.9781589998413i</v>
      </c>
      <c r="DF301" s="181" t="str">
        <f t="shared" ca="1" si="559"/>
        <v>6.26154709896646-3.9650809708867i</v>
      </c>
      <c r="DG301" s="181" t="str">
        <f t="shared" ca="1" si="560"/>
        <v>5.24065068375221+5.24065068375584i</v>
      </c>
      <c r="DH301" s="181" t="str">
        <f t="shared" ca="1" si="561"/>
        <v>-3.96508097088427+6.26154709896799i</v>
      </c>
      <c r="DI301" s="181" t="str">
        <f t="shared" ca="1" si="562"/>
        <v>-6.97815899984213-2.49682521438431i</v>
      </c>
      <c r="DJ301" s="181" t="str">
        <f t="shared" ca="1" si="563"/>
        <v>0.907234389132962-7.35566210081985i</v>
      </c>
      <c r="DK301" s="181" t="str">
        <f t="shared" ca="1" si="564"/>
        <v>7.37571135938575-0.726444162541759i</v>
      </c>
      <c r="DL301" s="181" t="str">
        <f t="shared" ca="1" si="565"/>
        <v>2.32482062262473+7.03733246698504i</v>
      </c>
      <c r="DM301" s="181" t="str">
        <f t="shared" ca="1" si="566"/>
        <v>-6.35696919626414+3.81022070437027i</v>
      </c>
      <c r="DN301" s="181" t="str">
        <f t="shared" ca="1" si="567"/>
        <v>-5.11046029171006-5.36768430378667i</v>
      </c>
      <c r="DO301" s="181" t="str">
        <f t="shared" ca="1" si="568"/>
        <v>4.11755282089384-6.16235327982843i</v>
      </c>
      <c r="DP301" s="181" t="str">
        <f t="shared" ca="1" si="569"/>
        <v>6.91478215064691+2.66732581199932i</v>
      </c>
      <c r="DQ301" s="181" t="str">
        <f t="shared" ca="1" si="570"/>
        <v>-1.08747813164717+7.33118206645096i</v>
      </c>
      <c r="DR301" s="181" t="str">
        <f t="shared" ca="1" si="571"/>
        <v>-7.39131776522395+0.545216353155224i</v>
      </c>
      <c r="DS301" s="181" t="str">
        <f t="shared" ca="1" si="572"/>
        <v>-2.151415645858-7.09226690819095i</v>
      </c>
      <c r="DT301" s="181" t="str">
        <f t="shared" ca="1" si="573"/>
        <v>6.44856209302405-3.6530653033687i</v>
      </c>
      <c r="DU301" s="181" t="str">
        <f t="shared" ca="1" si="574"/>
        <v>4.9771915494807+5.49148463150366i</v>
      </c>
      <c r="DV301" s="181" t="str">
        <f t="shared" ca="1" si="575"/>
        <v>-4.26754441104371+6.05944748950205i</v>
      </c>
      <c r="DW301" s="181" t="str">
        <f t="shared" ca="1" si="576"/>
        <v>-6.84724009524737-2.83621971227544i</v>
      </c>
      <c r="DX301" s="181" t="str">
        <f t="shared" ca="1" si="577"/>
        <v>1.26706681800537-7.30228600213472i</v>
      </c>
      <c r="DY301" s="181" t="str">
        <f t="shared" ca="1" si="578"/>
        <v>7.40247191762005-0.363660125817361i</v>
      </c>
      <c r="DZ301" s="181" t="str">
        <f t="shared" ca="1" si="579"/>
        <v>1.97671473675206+7.1429292330087i</v>
      </c>
      <c r="EA301" s="181" t="str">
        <f t="shared" ca="1" si="580"/>
        <v>-6.53627061710304+3.49370943243115i</v>
      </c>
      <c r="EB301" s="181" t="str">
        <f t="shared" ca="1" si="581"/>
        <v>-4.8409247331658-5.61197709422327i</v>
      </c>
      <c r="EC301" s="181" t="str">
        <f t="shared" ca="1" si="582"/>
        <v>4.41496539201961-5.95289171458142i</v>
      </c>
      <c r="ED301" s="181" t="str">
        <f t="shared" ca="1" si="583"/>
        <v>6.77557351844634+3.00340517985697i</v>
      </c>
      <c r="EE301" s="181" t="str">
        <f t="shared" ca="1" si="584"/>
        <v>-1.44589227068362+7.26899131378215i</v>
      </c>
      <c r="EF301" s="181" t="str">
        <f t="shared" ca="1" si="585"/>
        <v>-7.40916709772888+0.181884843224561i</v>
      </c>
      <c r="EG301" s="181" t="str">
        <f t="shared" ca="1" si="586"/>
        <v>-1.80082312859632-7.18928892434959i</v>
      </c>
      <c r="EH301" s="181" t="str">
        <f t="shared" ca="1" si="587"/>
        <v>6.62004193617235-3.33224908156375i</v>
      </c>
      <c r="EI301" s="181" t="str">
        <f t="shared" ca="1" si="588"/>
        <v>4.70174192480535+5.72908911178651i</v>
      </c>
      <c r="EJ301" s="181" t="str">
        <f t="shared" ca="1" si="589"/>
        <v>-4.55972696292346+5.8427501402894i</v>
      </c>
      <c r="EK301" s="181" t="str">
        <f t="shared" ca="1" si="590"/>
        <v>-6.69982558951551-3.16878150845654i</v>
      </c>
      <c r="EL301" s="181" t="str">
        <f t="shared" ca="1" si="591"/>
        <v>1.62384677193166-7.23131805686558i</v>
      </c>
      <c r="EM301" s="181" t="str">
        <f t="shared" ca="1" si="592"/>
        <v>7.41139927262477+3.42109585028155E-12i</v>
      </c>
      <c r="EN301" s="181"/>
      <c r="EO301" s="181"/>
      <c r="EP301" s="181"/>
    </row>
    <row r="302" spans="1:146">
      <c r="A302" s="207">
        <f t="shared" si="461"/>
        <v>3.9453125000000018E-3</v>
      </c>
      <c r="B302" s="206">
        <v>202</v>
      </c>
      <c r="C302" s="205">
        <f t="shared" si="462"/>
        <v>40400</v>
      </c>
      <c r="N302" s="204">
        <f t="shared" ca="1" si="463"/>
        <v>7.5803238914756097</v>
      </c>
      <c r="O302" s="181">
        <f t="shared" ca="1" si="464"/>
        <v>-7.4196761085243903</v>
      </c>
      <c r="P302" s="181" t="str">
        <f t="shared" ca="1" si="465"/>
        <v>-1.80283423567318-7.19731771384954i</v>
      </c>
      <c r="Q302" s="181" t="str">
        <f t="shared" ca="1" si="466"/>
        <v>6.54357013468513-3.49761110586418i</v>
      </c>
      <c r="R302" s="181" t="str">
        <f t="shared" ca="1" si="467"/>
        <v>4.98274993274415+5.49761736238034i</v>
      </c>
      <c r="S302" s="181" t="str">
        <f t="shared" ca="1" si="468"/>
        <v>-4.12215118454268+6.16923521736536i</v>
      </c>
      <c r="T302" s="181" t="str">
        <f t="shared" ca="1" si="469"/>
        <v>-6.98595200556148-2.49961359641828i</v>
      </c>
      <c r="U302" s="181" t="str">
        <f t="shared" ca="1" si="470"/>
        <v>0.727255434328801-7.38394834005811i</v>
      </c>
      <c r="V302" s="181" t="str">
        <f t="shared" ca="1" si="471"/>
        <v>7.33936931809928-1.08869259570856i</v>
      </c>
      <c r="W302" s="181" t="str">
        <f t="shared" ca="1" si="472"/>
        <v>2.83938712024712+6.85488689452878i</v>
      </c>
      <c r="X302" s="181" t="str">
        <f t="shared" ca="1" si="473"/>
        <v>-5.95953973151394+4.4198958974069i</v>
      </c>
      <c r="Y302" s="181" t="str">
        <f t="shared" ca="1" si="474"/>
        <v>-5.73548719245499-4.70699269391746i</v>
      </c>
      <c r="Z302" s="181" t="str">
        <f t="shared" ca="1" si="475"/>
        <v>3.17232031180268-6.70730776054982i</v>
      </c>
      <c r="AA302" s="181" t="str">
        <f t="shared" ca="1" si="476"/>
        <v>7.27710911260023+1.44750700126748i</v>
      </c>
      <c r="AB302" s="181" t="str">
        <f t="shared" ca="1" si="477"/>
        <v>0.364066250907979+7.41073878370824i</v>
      </c>
      <c r="AC302" s="181" t="str">
        <f t="shared" ca="1" si="478"/>
        <v>-7.10018734631557+2.1538182844957i</v>
      </c>
      <c r="AD302" s="181" t="str">
        <f t="shared" ca="1" si="479"/>
        <v>-3.81447584841738-6.36406847521679i</v>
      </c>
      <c r="AE302" s="181" t="str">
        <f t="shared" ca="1" si="480"/>
        <v>5.24650329054527-5.24650329054555i</v>
      </c>
      <c r="AF302" s="181" t="str">
        <f t="shared" ca="1" si="481"/>
        <v>6.36406847521693+3.81447584841713i</v>
      </c>
      <c r="AG302" s="181" t="str">
        <f t="shared" ca="1" si="482"/>
        <v>-2.15381828449542+7.10018734631565i</v>
      </c>
      <c r="AH302" s="181" t="str">
        <f t="shared" ca="1" si="483"/>
        <v>-7.41073878370822-0.364066250908433i</v>
      </c>
      <c r="AI302" s="181" t="str">
        <f t="shared" ca="1" si="484"/>
        <v>-1.44750700126704-7.27710911260031i</v>
      </c>
      <c r="AJ302" s="181" t="str">
        <f t="shared" ca="1" si="485"/>
        <v>6.70730776055062-3.17232031180098i</v>
      </c>
      <c r="AK302" s="181" t="str">
        <f t="shared" ca="1" si="486"/>
        <v>4.70699269391944+5.73548719245337i</v>
      </c>
      <c r="AL302" s="181" t="str">
        <f t="shared" ca="1" si="487"/>
        <v>-4.41989589740722+5.9595397315137i</v>
      </c>
      <c r="AM302" s="181" t="str">
        <f t="shared" ca="1" si="488"/>
        <v>-6.85488689452748-2.83938712025026i</v>
      </c>
      <c r="AN302" s="181" t="str">
        <f t="shared" ca="1" si="489"/>
        <v>1.08869259570755-7.33936931809942i</v>
      </c>
      <c r="AO302" s="181" t="str">
        <f t="shared" ca="1" si="490"/>
        <v>7.38394834005822-0.727255434327615i</v>
      </c>
      <c r="AP302" s="181" t="str">
        <f t="shared" ca="1" si="491"/>
        <v>2.49961359642135+6.98595200556038i</v>
      </c>
      <c r="AQ302" s="181" t="str">
        <f t="shared" ca="1" si="492"/>
        <v>-6.16923521736517+4.12215118454296i</v>
      </c>
      <c r="AR302" s="181" t="str">
        <f t="shared" ca="1" si="493"/>
        <v>-6.16923521736517+4.12215118454296i</v>
      </c>
      <c r="AS302" s="181" t="str">
        <f t="shared" ca="1" si="494"/>
        <v>3.4976111058627-6.54357013468592i</v>
      </c>
      <c r="AT302" s="181" t="str">
        <f t="shared" ca="1" si="495"/>
        <v>7.19731771384925+1.80283423567433i</v>
      </c>
      <c r="AU302" s="181" t="str">
        <f t="shared" ca="1" si="496"/>
        <v>3.34137131007364E-12+7.41967610852439i</v>
      </c>
      <c r="AV302" s="181" t="str">
        <f t="shared" ca="1" si="497"/>
        <v>-7.19731771384942+1.80283423567365i</v>
      </c>
      <c r="AW302" s="181" t="str">
        <f t="shared" ca="1" si="498"/>
        <v>-3.49761110586189-6.54357013468635i</v>
      </c>
      <c r="AX302" s="181" t="str">
        <f t="shared" ca="1" si="499"/>
        <v>5.4976173623792-4.98274993274542i</v>
      </c>
      <c r="AY302" s="181" t="str">
        <f t="shared" ca="1" si="500"/>
        <v>6.16923521736467+4.12215118454372i</v>
      </c>
      <c r="AZ302" s="181" t="str">
        <f t="shared" ca="1" si="501"/>
        <v>-2.49961359641525+6.98595200556256i</v>
      </c>
      <c r="BA302" s="181" t="str">
        <f t="shared" ca="1" si="502"/>
        <v>-7.38394834005814-0.727255434328519i</v>
      </c>
      <c r="BB302" s="181" t="str">
        <f t="shared" ca="1" si="503"/>
        <v>-1.08869259570665-7.33936931809956i</v>
      </c>
      <c r="BC302" s="181" t="str">
        <f t="shared" ca="1" si="504"/>
        <v>6.85488689452783-2.83938712024942i</v>
      </c>
      <c r="BD302" s="181" t="str">
        <f t="shared" ca="1" si="505"/>
        <v>4.41989589740657+5.95953973151418i</v>
      </c>
      <c r="BE302" s="181" t="str">
        <f t="shared" ca="1" si="506"/>
        <v>-4.70699269392006+5.73548719245287i</v>
      </c>
      <c r="BF302" s="181" t="str">
        <f t="shared" ca="1" si="507"/>
        <v>-6.70730776055028-3.17232031180171i</v>
      </c>
      <c r="BG302" s="181" t="str">
        <f t="shared" ca="1" si="508"/>
        <v>1.44750700126928-7.27710911259987i</v>
      </c>
      <c r="BH302" s="181" t="str">
        <f t="shared" ca="1" si="509"/>
        <v>7.41073878370811-0.364066250910579i</v>
      </c>
      <c r="BI302" s="181" t="str">
        <f t="shared" ca="1" si="510"/>
        <v>2.15381828449536+7.10018734631566i</v>
      </c>
      <c r="BJ302" s="181" t="str">
        <f t="shared" ca="1" si="511"/>
        <v>-6.3640684752186+3.81447584841437i</v>
      </c>
      <c r="BK302" s="181" t="str">
        <f t="shared" ca="1" si="512"/>
        <v>-5.24650329054619-5.24650329054463i</v>
      </c>
      <c r="BL302" s="181" t="str">
        <f t="shared" ca="1" si="513"/>
        <v>3.81447584841879-6.36406847521594i</v>
      </c>
      <c r="BM302" s="181" t="str">
        <f t="shared" ca="1" si="514"/>
        <v>7.10018734631637+2.15381828449303i</v>
      </c>
      <c r="BN302" s="181" t="str">
        <f t="shared" ca="1" si="515"/>
        <v>-0.36406625090815+7.41073878370823i</v>
      </c>
      <c r="BO302" s="181" t="str">
        <f t="shared" ca="1" si="516"/>
        <v>-7.27710911260083+1.44750700126443i</v>
      </c>
      <c r="BP302" s="181" t="str">
        <f t="shared" ca="1" si="517"/>
        <v>-3.1723203118039-6.70730776054924i</v>
      </c>
      <c r="BQ302" s="181" t="str">
        <f t="shared" ca="1" si="518"/>
        <v>5.73548719245614-4.70699269391607i</v>
      </c>
      <c r="BR302" s="181" t="str">
        <f t="shared" ca="1" si="519"/>
        <v>5.95953973151551+4.41989589740479i</v>
      </c>
      <c r="BS302" s="181" t="str">
        <f t="shared" ca="1" si="520"/>
        <v>-2.83938712024717+6.85488689452875i</v>
      </c>
      <c r="BT302" s="181" t="str">
        <f t="shared" ca="1" si="521"/>
        <v>-7.3393693180988-1.08869259571175i</v>
      </c>
      <c r="BU302" s="181" t="str">
        <f t="shared" ca="1" si="522"/>
        <v>-0.72725543433073-7.38394834005792i</v>
      </c>
      <c r="BV302" s="181" t="str">
        <f t="shared" ca="1" si="523"/>
        <v>6.98595200556175-2.49961359641754i</v>
      </c>
      <c r="BW302" s="181" t="str">
        <f t="shared" ca="1" si="524"/>
        <v>4.12215118453942+6.16923521736754i</v>
      </c>
      <c r="BX302" s="181" t="str">
        <f t="shared" ca="1" si="525"/>
        <v>-4.98274993274377+5.49761736238069i</v>
      </c>
      <c r="BY302" s="181" t="str">
        <f t="shared" ca="1" si="526"/>
        <v>-6.54357013468402-3.49761110586626i</v>
      </c>
      <c r="BZ302" s="181" t="str">
        <f t="shared" ca="1" si="527"/>
        <v>1.80283423567109-7.19731771385006i</v>
      </c>
      <c r="CA302" s="181" t="str">
        <f t="shared" ca="1" si="528"/>
        <v>7.41967610852439+9.08933003123588E-13i</v>
      </c>
      <c r="CB302" s="181" t="str">
        <f t="shared" ca="1" si="529"/>
        <v>1.80283423566973+7.1973177138504i</v>
      </c>
      <c r="CC302" s="181" t="str">
        <f t="shared" ca="1" si="530"/>
        <v>-6.54357013468468+3.49761110586503i</v>
      </c>
      <c r="CD302" s="181" t="str">
        <f t="shared" ca="1" si="531"/>
        <v>-4.98274993274243-5.49761736238191i</v>
      </c>
      <c r="CE302" s="181" t="str">
        <f t="shared" ca="1" si="532"/>
        <v>4.12215118454093-6.16923521736653i</v>
      </c>
      <c r="CF302" s="181" t="str">
        <f t="shared" ca="1" si="533"/>
        <v>6.98595200556113+2.49961359641926i</v>
      </c>
      <c r="CG302" s="181" t="str">
        <f t="shared" ca="1" si="534"/>
        <v>-0.727255434332539+7.38394834005774i</v>
      </c>
      <c r="CH302" s="181" t="str">
        <f t="shared" ca="1" si="535"/>
        <v>-7.33936931809907+1.08869259570995i</v>
      </c>
      <c r="CI302" s="181" t="str">
        <f t="shared" ca="1" si="536"/>
        <v>-2.8393871202455-6.85488689452945i</v>
      </c>
      <c r="CJ302" s="181" t="str">
        <f t="shared" ca="1" si="537"/>
        <v>5.95953973151232-4.41989589740909i</v>
      </c>
      <c r="CK302" s="181" t="str">
        <f t="shared" ca="1" si="538"/>
        <v>5.73548719245498+4.70699269391748i</v>
      </c>
      <c r="CL302" s="181" t="str">
        <f t="shared" ca="1" si="539"/>
        <v>-3.17232031180554+6.70730776054846i</v>
      </c>
      <c r="CM302" s="181" t="str">
        <f t="shared" ca="1" si="540"/>
        <v>-7.27710911260048-1.44750700126621i</v>
      </c>
      <c r="CN302" s="181" t="str">
        <f t="shared" ca="1" si="541"/>
        <v>-0.364066250906545-7.41073878370831i</v>
      </c>
      <c r="CO302" s="181" t="str">
        <f t="shared" ca="1" si="542"/>
        <v>7.1001873463147-2.15381828449856i</v>
      </c>
      <c r="CP302" s="181" t="str">
        <f t="shared" ca="1" si="543"/>
        <v>3.81447584841723+6.36406847521688i</v>
      </c>
      <c r="CQ302" s="181" t="str">
        <f t="shared" ca="1" si="544"/>
        <v>-5.24650329054763+5.24650329054319i</v>
      </c>
      <c r="CR302" s="181" t="str">
        <f t="shared" ca="1" si="545"/>
        <v>-6.36406847521755-3.8144758484161i</v>
      </c>
      <c r="CS302" s="181" t="str">
        <f t="shared" ca="1" si="546"/>
        <v>2.1538182844969-7.1001873463152i</v>
      </c>
      <c r="CT302" s="181" t="str">
        <f t="shared" ca="1" si="547"/>
        <v>7.41073878370839+0.364066250904812i</v>
      </c>
      <c r="CU302" s="181" t="str">
        <f t="shared" ca="1" si="548"/>
        <v>1.44750700126749+7.27710911260023i</v>
      </c>
      <c r="CV302" s="181" t="str">
        <f t="shared" ca="1" si="549"/>
        <v>-6.70730776055097+3.17232031180025i</v>
      </c>
      <c r="CW302" s="181" t="str">
        <f t="shared" ca="1" si="550"/>
        <v>-4.70699269391881-5.73548719245388i</v>
      </c>
      <c r="CX302" s="181" t="str">
        <f t="shared" ca="1" si="551"/>
        <v>4.41989589740804-5.9595397315131i</v>
      </c>
      <c r="CY302" s="181" t="str">
        <f t="shared" ca="1" si="552"/>
        <v>6.85488689452721+2.83938712025091i</v>
      </c>
      <c r="CZ302" s="181" t="str">
        <f t="shared" ca="1" si="553"/>
        <v>-1.08869259570824+7.33936931809932i</v>
      </c>
      <c r="DA302" s="181" t="str">
        <f t="shared" ca="1" si="554"/>
        <v>-7.38394834005831+0.72725543432671i</v>
      </c>
      <c r="DB302" s="181" t="str">
        <f t="shared" ca="1" si="555"/>
        <v>-2.49961359642049-6.98595200556069i</v>
      </c>
      <c r="DC302" s="181" t="str">
        <f t="shared" ca="1" si="556"/>
        <v>6.16923521736556-4.12215118454238i</v>
      </c>
      <c r="DD302" s="181" t="str">
        <f t="shared" ca="1" si="557"/>
        <v>5.49761736237797+4.98274993274677i</v>
      </c>
      <c r="DE302" s="181" t="str">
        <f t="shared" ca="1" si="558"/>
        <v>-3.4976111058635+6.5435701346855i</v>
      </c>
      <c r="DF302" s="181" t="str">
        <f t="shared" ca="1" si="559"/>
        <v>-7.19731771384898-1.80283423567542i</v>
      </c>
      <c r="DG302" s="181" t="str">
        <f t="shared" ca="1" si="560"/>
        <v>-2.22155842852586E-12-7.41967610852439i</v>
      </c>
      <c r="DH302" s="181" t="str">
        <f t="shared" ca="1" si="561"/>
        <v>7.19731771384964-1.80283423567277i</v>
      </c>
      <c r="DI302" s="181" t="str">
        <f t="shared" ca="1" si="562"/>
        <v>3.49761110586109+6.54357013468678i</v>
      </c>
      <c r="DJ302" s="181" t="str">
        <f t="shared" ca="1" si="563"/>
        <v>-5.4976173623798+4.98274993274474i</v>
      </c>
      <c r="DK302" s="181" t="str">
        <f t="shared" ca="1" si="564"/>
        <v>-6.16923521736428-4.12215118454429i</v>
      </c>
      <c r="DL302" s="181" t="str">
        <f t="shared" ca="1" si="565"/>
        <v>2.49961359641591-6.98595200556233i</v>
      </c>
      <c r="DM302" s="181" t="str">
        <f t="shared" ca="1" si="566"/>
        <v>7.38394834005805+0.727255434329424i</v>
      </c>
      <c r="DN302" s="181" t="str">
        <f t="shared" ca="1" si="567"/>
        <v>1.08869259570596+7.33936931809966i</v>
      </c>
      <c r="DO302" s="181" t="str">
        <f t="shared" ca="1" si="568"/>
        <v>-6.85488689452809+2.83938712024878i</v>
      </c>
      <c r="DP302" s="181" t="str">
        <f t="shared" ca="1" si="569"/>
        <v>-4.41989589740619-5.95953973151448i</v>
      </c>
      <c r="DQ302" s="181" t="str">
        <f t="shared" ca="1" si="570"/>
        <v>4.70699269391506-5.73548719245697i</v>
      </c>
      <c r="DR302" s="181" t="str">
        <f t="shared" ca="1" si="571"/>
        <v>6.70730776054998+3.17232031180234i</v>
      </c>
      <c r="DS302" s="181" t="str">
        <f t="shared" ca="1" si="572"/>
        <v>-1.44750700127059+7.27710911259961i</v>
      </c>
      <c r="DT302" s="181" t="str">
        <f t="shared" ca="1" si="573"/>
        <v>-7.41073878370815+0.364066250909671i</v>
      </c>
      <c r="DU302" s="181" t="str">
        <f t="shared" ca="1" si="574"/>
        <v>-2.1538182844947-7.10018734631587i</v>
      </c>
      <c r="DV302" s="181" t="str">
        <f t="shared" ca="1" si="575"/>
        <v>6.36406847521527-3.81447584841992i</v>
      </c>
      <c r="DW302" s="181" t="str">
        <f t="shared" ca="1" si="576"/>
        <v>5.2465032905457+5.24650329054512i</v>
      </c>
      <c r="DX302" s="181" t="str">
        <f t="shared" ca="1" si="577"/>
        <v>-3.81447584841921+6.36406847521569i</v>
      </c>
      <c r="DY302" s="181" t="str">
        <f t="shared" ca="1" si="578"/>
        <v>-7.10018734631611-2.15381828449391i</v>
      </c>
      <c r="DZ302" s="181" t="str">
        <f t="shared" ca="1" si="579"/>
        <v>0.364066250908847-7.4107387837082i</v>
      </c>
      <c r="EA302" s="181" t="str">
        <f t="shared" ca="1" si="580"/>
        <v>7.27710911259961-1.44750700127056i</v>
      </c>
      <c r="EB302" s="181" t="str">
        <f t="shared" ca="1" si="581"/>
        <v>3.17232031180308+6.70730776054962i</v>
      </c>
      <c r="EC302" s="181" t="str">
        <f t="shared" ca="1" si="582"/>
        <v>-5.73548719245644+4.7069926939157i</v>
      </c>
      <c r="ED302" s="181" t="str">
        <f t="shared" ca="1" si="583"/>
        <v>-5.95953973151497-4.41989589740552i</v>
      </c>
      <c r="EE302" s="181" t="str">
        <f t="shared" ca="1" si="584"/>
        <v>2.83938712024801-6.85488689452841i</v>
      </c>
      <c r="EF302" s="181" t="str">
        <f t="shared" ca="1" si="585"/>
        <v>7.33936931809873+1.08869259571223i</v>
      </c>
      <c r="EG302" s="181" t="str">
        <f t="shared" ca="1" si="586"/>
        <v>0.727255434329826+7.38394834005801i</v>
      </c>
      <c r="EH302" s="181" t="str">
        <f t="shared" ca="1" si="587"/>
        <v>-6.98595200556205+2.49961359641669i</v>
      </c>
      <c r="EI302" s="181" t="str">
        <f t="shared" ca="1" si="588"/>
        <v>-4.12215118454463-6.16923521736406i</v>
      </c>
      <c r="EJ302" s="181" t="str">
        <f t="shared" ca="1" si="589"/>
        <v>4.98274993274444-5.49761736238008i</v>
      </c>
      <c r="EK302" s="181" t="str">
        <f t="shared" ca="1" si="590"/>
        <v>6.54357013468359+3.49761110586706i</v>
      </c>
      <c r="EL302" s="181" t="str">
        <f t="shared" ca="1" si="591"/>
        <v>-1.80283423567237+7.19731771384974i</v>
      </c>
      <c r="EM302" s="181" t="str">
        <f t="shared" ca="1" si="592"/>
        <v>-7.41967610852439-1.81786600624718E-12i</v>
      </c>
      <c r="EN302" s="181"/>
      <c r="EO302" s="181"/>
      <c r="EP302" s="181"/>
    </row>
    <row r="303" spans="1:146">
      <c r="A303" s="207">
        <f t="shared" si="461"/>
        <v>3.9648437500000014E-3</v>
      </c>
      <c r="B303" s="206">
        <v>203</v>
      </c>
      <c r="C303" s="205">
        <f t="shared" si="462"/>
        <v>40600</v>
      </c>
      <c r="N303" s="204">
        <f t="shared" ca="1" si="463"/>
        <v>7.5735628914075299</v>
      </c>
      <c r="O303" s="181">
        <f t="shared" ca="1" si="464"/>
        <v>-7.4264371085924701</v>
      </c>
      <c r="P303" s="181" t="str">
        <f t="shared" ca="1" si="465"/>
        <v>-1.98072551944659-7.15742233939652i</v>
      </c>
      <c r="Q303" s="181" t="str">
        <f t="shared" ca="1" si="466"/>
        <v>6.36986757840748-3.81795169710573i</v>
      </c>
      <c r="R303" s="181" t="str">
        <f t="shared" ca="1" si="467"/>
        <v>5.37857541262068+5.12082948931435i</v>
      </c>
      <c r="S303" s="181" t="str">
        <f t="shared" ca="1" si="468"/>
        <v>-3.50079821923432+6.54953280441323i</v>
      </c>
      <c r="T303" s="181" t="str">
        <f t="shared" ca="1" si="469"/>
        <v>-7.24599050545083-1.62714158043971i</v>
      </c>
      <c r="U303" s="181" t="str">
        <f t="shared" ca="1" si="470"/>
        <v>-0.364397997457642-7.41749163985563i</v>
      </c>
      <c r="V303" s="181" t="str">
        <f t="shared" ca="1" si="471"/>
        <v>7.05161131601052-2.3295377171859i</v>
      </c>
      <c r="W303" s="181" t="str">
        <f t="shared" ca="1" si="472"/>
        <v>4.12590739492613+6.17485678347062i</v>
      </c>
      <c r="X303" s="181" t="str">
        <f t="shared" ca="1" si="473"/>
        <v>-4.85074703923655+5.62336387665045i</v>
      </c>
      <c r="Y303" s="181" t="str">
        <f t="shared" ca="1" si="474"/>
        <v>-6.71341963222213-3.17521101181855i</v>
      </c>
      <c r="Z303" s="181" t="str">
        <f t="shared" ca="1" si="475"/>
        <v>1.26963771484446-7.31710244570376i</v>
      </c>
      <c r="AA303" s="181" t="str">
        <f t="shared" ca="1" si="476"/>
        <v>7.3906767840629-0.727918128221178i</v>
      </c>
      <c r="AB303" s="181" t="str">
        <f t="shared" ca="1" si="477"/>
        <v>2.6727378545216+6.92881234331588i</v>
      </c>
      <c r="AC303" s="181" t="str">
        <f t="shared" ca="1" si="478"/>
        <v>-5.96497021768869+4.42392342044551i</v>
      </c>
      <c r="AD303" s="181" t="str">
        <f t="shared" ca="1" si="479"/>
        <v>-5.85460516455233-4.5689787146666i</v>
      </c>
      <c r="AE303" s="181" t="str">
        <f t="shared" ca="1" si="480"/>
        <v>2.84197444295966-6.86113324411087i</v>
      </c>
      <c r="AF303" s="181" t="str">
        <f t="shared" ca="1" si="481"/>
        <v>7.37058684526248+0.909075180787043i</v>
      </c>
      <c r="AG303" s="181" t="str">
        <f t="shared" ca="1" si="482"/>
        <v>1.08968464045652+7.34605714055046i</v>
      </c>
      <c r="AH303" s="181" t="str">
        <f t="shared" ca="1" si="483"/>
        <v>-6.78932125479394+3.00949913226146i</v>
      </c>
      <c r="AI303" s="181" t="str">
        <f t="shared" ca="1" si="484"/>
        <v>-4.71128182695501-5.7407135161827i</v>
      </c>
      <c r="AJ303" s="181" t="str">
        <f t="shared" ca="1" si="485"/>
        <v>4.27620332017588-6.07174219581135i</v>
      </c>
      <c r="AK303" s="181" t="str">
        <f t="shared" ca="1" si="486"/>
        <v>6.99231778504923+2.50189130874296i</v>
      </c>
      <c r="AL303" s="181" t="str">
        <f t="shared" ca="1" si="487"/>
        <v>-0.546322604993585+7.40631485552378i</v>
      </c>
      <c r="AM303" s="181" t="str">
        <f t="shared" ca="1" si="488"/>
        <v>-7.28374020194855+1.44882600694417i</v>
      </c>
      <c r="AN303" s="181" t="str">
        <f t="shared" ca="1" si="489"/>
        <v>-3.33901026299014-6.63347409669517i</v>
      </c>
      <c r="AO303" s="181" t="str">
        <f t="shared" ca="1" si="490"/>
        <v>5.50262693298755-4.98729034288553i</v>
      </c>
      <c r="AP303" s="181" t="str">
        <f t="shared" ca="1" si="491"/>
        <v>6.27425186829629+3.97312617733942i</v>
      </c>
      <c r="AQ303" s="181" t="str">
        <f t="shared" ca="1" si="492"/>
        <v>-2.15578089921651+7.10665721999116i</v>
      </c>
      <c r="AR303" s="181" t="str">
        <f t="shared" ca="1" si="493"/>
        <v>-2.15578089921651+7.10665721999116i</v>
      </c>
      <c r="AS303" s="181" t="str">
        <f t="shared" ca="1" si="494"/>
        <v>-1.80447702468687-7.20387609521822i</v>
      </c>
      <c r="AT303" s="181" t="str">
        <f t="shared" ca="1" si="495"/>
        <v>6.46164631847488-3.66047742553063i</v>
      </c>
      <c r="AU303" s="181" t="str">
        <f t="shared" ca="1" si="496"/>
        <v>5.25128403954111+5.25128403954119i</v>
      </c>
      <c r="AV303" s="181" t="str">
        <f t="shared" ca="1" si="497"/>
        <v>-3.66047742553072+6.46164631847483i</v>
      </c>
      <c r="AW303" s="181" t="str">
        <f t="shared" ca="1" si="498"/>
        <v>-7.2038760952182-1.80447702468697i</v>
      </c>
      <c r="AX303" s="181" t="str">
        <f t="shared" ca="1" si="499"/>
        <v>-0.182253890195227-7.42420040458149i</v>
      </c>
      <c r="AY303" s="181" t="str">
        <f t="shared" ca="1" si="500"/>
        <v>7.1066572199912-2.1557808992164i</v>
      </c>
      <c r="AZ303" s="181" t="str">
        <f t="shared" ca="1" si="501"/>
        <v>3.97312617733933+6.27425186829635i</v>
      </c>
      <c r="BA303" s="181" t="str">
        <f t="shared" ca="1" si="502"/>
        <v>-4.98729034288561+5.50262693298748i</v>
      </c>
      <c r="BB303" s="181" t="str">
        <f t="shared" ca="1" si="503"/>
        <v>-6.63347409669517-3.33901026299014i</v>
      </c>
      <c r="BC303" s="181" t="str">
        <f t="shared" ca="1" si="504"/>
        <v>1.44882600694427-7.28374020194853i</v>
      </c>
      <c r="BD303" s="181" t="str">
        <f t="shared" ca="1" si="505"/>
        <v>7.4063148555238-0.546322604993374i</v>
      </c>
      <c r="BE303" s="181" t="str">
        <f t="shared" ca="1" si="506"/>
        <v>2.50189130874285+6.99231778504927i</v>
      </c>
      <c r="BF303" s="181" t="str">
        <f t="shared" ca="1" si="507"/>
        <v>-6.07174219581142+4.27620332017579i</v>
      </c>
      <c r="BG303" s="181" t="str">
        <f t="shared" ca="1" si="508"/>
        <v>-5.74071351618411-4.71128182695329i</v>
      </c>
      <c r="BH303" s="181" t="str">
        <f t="shared" ca="1" si="509"/>
        <v>3.00949913226358-6.789321254793i</v>
      </c>
      <c r="BI303" s="181" t="str">
        <f t="shared" ca="1" si="510"/>
        <v>7.34605714055056+1.08968464045589i</v>
      </c>
      <c r="BJ303" s="181" t="str">
        <f t="shared" ca="1" si="511"/>
        <v>0.909075180784109+7.37058684526284i</v>
      </c>
      <c r="BK303" s="181" t="str">
        <f t="shared" ca="1" si="512"/>
        <v>-6.86113324411091+2.84197444295957i</v>
      </c>
      <c r="BL303" s="181" t="str">
        <f t="shared" ca="1" si="513"/>
        <v>-4.56897871466876-5.85460516455065i</v>
      </c>
      <c r="BM303" s="181" t="str">
        <f t="shared" ca="1" si="514"/>
        <v>4.4239234204461-5.96497021768824i</v>
      </c>
      <c r="BN303" s="181" t="str">
        <f t="shared" ca="1" si="515"/>
        <v>6.92881234331664+2.67273785451963i</v>
      </c>
      <c r="BO303" s="181" t="str">
        <f t="shared" ca="1" si="516"/>
        <v>-0.727918128223593+7.39067678406266i</v>
      </c>
      <c r="BP303" s="181" t="str">
        <f t="shared" ca="1" si="517"/>
        <v>-7.31710244570351+1.26963771484586i</v>
      </c>
      <c r="BQ303" s="181" t="str">
        <f t="shared" ca="1" si="518"/>
        <v>-3.17521101181574-6.71341963222346i</v>
      </c>
      <c r="BR303" s="181" t="str">
        <f t="shared" ca="1" si="519"/>
        <v>5.62336387664996-4.85074703923711i</v>
      </c>
      <c r="BS303" s="181" t="str">
        <f t="shared" ca="1" si="520"/>
        <v>6.17485678347273+4.12590739492297i</v>
      </c>
      <c r="BT303" s="181" t="str">
        <f t="shared" ca="1" si="521"/>
        <v>-2.3295377171866+7.05161131601029i</v>
      </c>
      <c r="BU303" s="181" t="str">
        <f t="shared" ca="1" si="522"/>
        <v>-7.41749163985576-0.364397997454954i</v>
      </c>
      <c r="BV303" s="181" t="str">
        <f t="shared" ca="1" si="523"/>
        <v>-1.62714158043834-7.24599050545113i</v>
      </c>
      <c r="BW303" s="181" t="str">
        <f t="shared" ca="1" si="524"/>
        <v>6.54953280441264-3.50079821923544i</v>
      </c>
      <c r="BX303" s="181" t="str">
        <f t="shared" ca="1" si="525"/>
        <v>5.12082948931254+5.37857541262241i</v>
      </c>
      <c r="BY303" s="181" t="str">
        <f t="shared" ca="1" si="526"/>
        <v>-3.8179516971051+6.36986757840785i</v>
      </c>
      <c r="BZ303" s="181" t="str">
        <f t="shared" ca="1" si="527"/>
        <v>-7.15742233939559-1.98072551944995i</v>
      </c>
      <c r="CA303" s="181" t="str">
        <f t="shared" ca="1" si="528"/>
        <v>1.05503841056409E-13-7.42643710859247i</v>
      </c>
      <c r="CB303" s="181" t="str">
        <f t="shared" ca="1" si="529"/>
        <v>7.15742233939565-1.98072551944975i</v>
      </c>
      <c r="CC303" s="181" t="str">
        <f t="shared" ca="1" si="530"/>
        <v>3.81795169710493+6.36986757840796i</v>
      </c>
      <c r="CD303" s="181" t="str">
        <f t="shared" ca="1" si="531"/>
        <v>-5.1208294893127+5.37857541262226i</v>
      </c>
      <c r="CE303" s="181" t="str">
        <f t="shared" ca="1" si="532"/>
        <v>-6.54953280441254-3.50079821923562i</v>
      </c>
      <c r="CF303" s="181" t="str">
        <f t="shared" ca="1" si="533"/>
        <v>1.62714158043855-7.24599050545109i</v>
      </c>
      <c r="CG303" s="181" t="str">
        <f t="shared" ca="1" si="534"/>
        <v>7.41749163985577-0.364397997454743i</v>
      </c>
      <c r="CH303" s="181" t="str">
        <f t="shared" ca="1" si="535"/>
        <v>2.3295377171864+7.05161131601036i</v>
      </c>
      <c r="CI303" s="181" t="str">
        <f t="shared" ca="1" si="536"/>
        <v>-6.17485678347285+4.1259073949228i</v>
      </c>
      <c r="CJ303" s="181" t="str">
        <f t="shared" ca="1" si="537"/>
        <v>-5.62336387664982-4.85074703923727i</v>
      </c>
      <c r="CK303" s="181" t="str">
        <f t="shared" ca="1" si="538"/>
        <v>3.17521101181592-6.71341963222337i</v>
      </c>
      <c r="CL303" s="181" t="str">
        <f t="shared" ca="1" si="539"/>
        <v>7.31710244570347+1.26963771484607i</v>
      </c>
      <c r="CM303" s="181" t="str">
        <f t="shared" ca="1" si="540"/>
        <v>0.727918128223382+7.39067678406268i</v>
      </c>
      <c r="CN303" s="181" t="str">
        <f t="shared" ca="1" si="541"/>
        <v>-6.92881234331672+2.67273785451943i</v>
      </c>
      <c r="CO303" s="181" t="str">
        <f t="shared" ca="1" si="542"/>
        <v>-4.4239234204461-5.96497021768824i</v>
      </c>
      <c r="CP303" s="181" t="str">
        <f t="shared" ca="1" si="543"/>
        <v>4.56897871466892-5.85460516455051i</v>
      </c>
      <c r="CQ303" s="181" t="str">
        <f t="shared" ca="1" si="544"/>
        <v>6.86113324411091+2.84197444295957i</v>
      </c>
      <c r="CR303" s="181" t="str">
        <f t="shared" ca="1" si="545"/>
        <v>-0.909075180784325+7.37058684526282i</v>
      </c>
      <c r="CS303" s="181" t="str">
        <f t="shared" ca="1" si="546"/>
        <v>-7.34605714055062+1.08968464045548i</v>
      </c>
      <c r="CT303" s="181" t="str">
        <f t="shared" ca="1" si="547"/>
        <v>-3.00949913226339-6.78932125479309i</v>
      </c>
      <c r="CU303" s="181" t="str">
        <f t="shared" ca="1" si="548"/>
        <v>5.74071351618425-4.71128182695313i</v>
      </c>
      <c r="CV303" s="181" t="str">
        <f t="shared" ca="1" si="549"/>
        <v>6.07174219581129+4.27620332017596i</v>
      </c>
      <c r="CW303" s="181" t="str">
        <f t="shared" ca="1" si="550"/>
        <v>-2.50189130874305+6.99231778504919i</v>
      </c>
      <c r="CX303" s="181" t="str">
        <f t="shared" ca="1" si="551"/>
        <v>-7.40631485552378-0.546322604993585i</v>
      </c>
      <c r="CY303" s="181" t="str">
        <f t="shared" ca="1" si="552"/>
        <v>-1.44882600694406-7.28374020194857i</v>
      </c>
      <c r="CZ303" s="181" t="str">
        <f t="shared" ca="1" si="553"/>
        <v>6.63347409669517-3.33901026299014i</v>
      </c>
      <c r="DA303" s="181" t="str">
        <f t="shared" ca="1" si="554"/>
        <v>4.9872903428853+5.50262693298776i</v>
      </c>
      <c r="DB303" s="181" t="str">
        <f t="shared" ca="1" si="555"/>
        <v>-3.97312617733933+6.27425186829635i</v>
      </c>
      <c r="DC303" s="181" t="str">
        <f t="shared" ca="1" si="556"/>
        <v>-7.10665721999107-2.15578089921681i</v>
      </c>
      <c r="DD303" s="181" t="str">
        <f t="shared" ca="1" si="557"/>
        <v>0.18225389019565-7.42420040458148i</v>
      </c>
      <c r="DE303" s="181" t="str">
        <f t="shared" ca="1" si="558"/>
        <v>7.20387609521825-1.80447702468676i</v>
      </c>
      <c r="DF303" s="181" t="str">
        <f t="shared" ca="1" si="559"/>
        <v>3.66047742553035+6.46164631847504i</v>
      </c>
      <c r="DG303" s="181" t="str">
        <f t="shared" ca="1" si="560"/>
        <v>-5.25128403954127+5.25128403954104i</v>
      </c>
      <c r="DH303" s="181" t="str">
        <f t="shared" ca="1" si="561"/>
        <v>-6.46164631847488-3.66047742553063i</v>
      </c>
      <c r="DI303" s="181" t="str">
        <f t="shared" ca="1" si="562"/>
        <v>1.80447702468708-7.20387609521817i</v>
      </c>
      <c r="DJ303" s="181" t="str">
        <f t="shared" ca="1" si="563"/>
        <v>7.42420040458149-0.182253890195334i</v>
      </c>
      <c r="DK303" s="181" t="str">
        <f t="shared" ca="1" si="564"/>
        <v>2.15578089921651+7.10665721999116i</v>
      </c>
      <c r="DL303" s="181" t="str">
        <f t="shared" ca="1" si="565"/>
        <v>-6.27425186829652+3.97312617733906i</v>
      </c>
      <c r="DM303" s="181" t="str">
        <f t="shared" ca="1" si="566"/>
        <v>-5.50262693298755-4.98729034288553i</v>
      </c>
      <c r="DN303" s="181" t="str">
        <f t="shared" ca="1" si="567"/>
        <v>3.33901026299006-6.63347409669522i</v>
      </c>
      <c r="DO303" s="181" t="str">
        <f t="shared" ca="1" si="568"/>
        <v>7.28374020194851+1.44882600694437i</v>
      </c>
      <c r="DP303" s="181" t="str">
        <f t="shared" ca="1" si="569"/>
        <v>0.54632260499369+7.40631485552378i</v>
      </c>
      <c r="DQ303" s="181" t="str">
        <f t="shared" ca="1" si="570"/>
        <v>-6.9923177850493+2.50189130874275i</v>
      </c>
      <c r="DR303" s="181" t="str">
        <f t="shared" ca="1" si="571"/>
        <v>-4.27620332017605-6.07174219581123i</v>
      </c>
      <c r="DS303" s="181" t="str">
        <f t="shared" ca="1" si="572"/>
        <v>4.71128182695337-5.74071351618405i</v>
      </c>
      <c r="DT303" s="181" t="str">
        <f t="shared" ca="1" si="573"/>
        <v>6.78932125479279+3.00949913226407i</v>
      </c>
      <c r="DU303" s="181" t="str">
        <f t="shared" ca="1" si="574"/>
        <v>-1.08968464045579+7.34605714055057i</v>
      </c>
      <c r="DV303" s="181" t="str">
        <f t="shared" ca="1" si="575"/>
        <v>-7.37058684526291+0.90907518078359i</v>
      </c>
      <c r="DW303" s="181" t="str">
        <f t="shared" ca="1" si="576"/>
        <v>-2.84197444295966-6.86113324411087i</v>
      </c>
      <c r="DX303" s="181" t="str">
        <f t="shared" ca="1" si="577"/>
        <v>5.85460516455071-4.56897871466868i</v>
      </c>
      <c r="DY303" s="181" t="str">
        <f t="shared" ca="1" si="578"/>
        <v>5.96497021768831+4.42392342044601i</v>
      </c>
      <c r="DZ303" s="181" t="str">
        <f t="shared" ca="1" si="579"/>
        <v>-2.67273785451972+6.92881234331661i</v>
      </c>
      <c r="EA303" s="181" t="str">
        <f t="shared" ca="1" si="580"/>
        <v>-7.39067678406269-0.727918128223278i</v>
      </c>
      <c r="EB303" s="181" t="str">
        <f t="shared" ca="1" si="581"/>
        <v>-1.26963771484576-7.31710244570352i</v>
      </c>
      <c r="EC303" s="181" t="str">
        <f t="shared" ca="1" si="582"/>
        <v>6.71341963222333-3.17521101181602i</v>
      </c>
      <c r="ED303" s="181" t="str">
        <f t="shared" ca="1" si="583"/>
        <v>4.85074703923703+5.62336387665003i</v>
      </c>
      <c r="EE303" s="181" t="str">
        <f t="shared" ca="1" si="584"/>
        <v>-4.1259073949234+6.17485678347244i</v>
      </c>
      <c r="EF303" s="181" t="str">
        <f t="shared" ca="1" si="585"/>
        <v>-7.05161131601025-2.3295377171867i</v>
      </c>
      <c r="EG303" s="181" t="str">
        <f t="shared" ca="1" si="586"/>
        <v>0.364397997455059-7.41749163985575i</v>
      </c>
      <c r="EH303" s="181" t="str">
        <f t="shared" ca="1" si="587"/>
        <v>7.24599050545115-1.62714158043824i</v>
      </c>
      <c r="EI303" s="181" t="str">
        <f t="shared" ca="1" si="588"/>
        <v>3.50079821923534+6.54953280441269i</v>
      </c>
      <c r="EJ303" s="181" t="str">
        <f t="shared" ca="1" si="589"/>
        <v>-5.37857541262219+5.12082948931277i</v>
      </c>
      <c r="EK303" s="181" t="str">
        <f t="shared" ca="1" si="590"/>
        <v>-6.3698675784078-3.81795169710519i</v>
      </c>
      <c r="EL303" s="181" t="str">
        <f t="shared" ca="1" si="591"/>
        <v>1.98072551944964-7.15742233939567i</v>
      </c>
      <c r="EM303" s="181" t="str">
        <f t="shared" ca="1" si="592"/>
        <v>7.42643710859247+2.11007682112818E-13i</v>
      </c>
      <c r="EN303" s="181"/>
      <c r="EO303" s="181"/>
      <c r="EP303" s="181"/>
    </row>
    <row r="304" spans="1:146">
      <c r="A304" s="207">
        <f t="shared" si="461"/>
        <v>3.9843750000000009E-3</v>
      </c>
      <c r="B304" s="206">
        <v>204</v>
      </c>
      <c r="C304" s="205">
        <f t="shared" si="462"/>
        <v>40800</v>
      </c>
      <c r="N304" s="204">
        <f t="shared" ca="1" si="463"/>
        <v>7.5679394982098236</v>
      </c>
      <c r="O304" s="181">
        <f t="shared" ca="1" si="464"/>
        <v>-7.4320605017901764</v>
      </c>
      <c r="P304" s="181" t="str">
        <f t="shared" ca="1" si="465"/>
        <v>-2.15741328409777-7.11203847176519i</v>
      </c>
      <c r="Q304" s="181" t="str">
        <f t="shared" ca="1" si="466"/>
        <v>6.17953246403239-4.12903158479556i</v>
      </c>
      <c r="R304" s="181" t="str">
        <f t="shared" ca="1" si="467"/>
        <v>5.74506045790812+4.71484926983357i</v>
      </c>
      <c r="S304" s="181" t="str">
        <f t="shared" ca="1" si="468"/>
        <v>-2.8441264223703+6.86632858198941i</v>
      </c>
      <c r="T304" s="181" t="str">
        <f t="shared" ca="1" si="469"/>
        <v>-7.39627309908531-0.728469317141494i</v>
      </c>
      <c r="U304" s="181" t="str">
        <f t="shared" ca="1" si="470"/>
        <v>-1.44992307653762-7.28925554322205i</v>
      </c>
      <c r="V304" s="181" t="str">
        <f t="shared" ca="1" si="471"/>
        <v>6.55449219445237-3.50344906843707i</v>
      </c>
      <c r="W304" s="181" t="str">
        <f t="shared" ca="1" si="472"/>
        <v>5.2552603790047+5.25526037900435i</v>
      </c>
      <c r="X304" s="181" t="str">
        <f t="shared" ca="1" si="473"/>
        <v>-3.50344906843724+6.55449219445228i</v>
      </c>
      <c r="Y304" s="181" t="str">
        <f t="shared" ca="1" si="474"/>
        <v>-7.28925554322201-1.44992307653781i</v>
      </c>
      <c r="Z304" s="181" t="str">
        <f t="shared" ca="1" si="475"/>
        <v>-0.72846931714201-7.39627309908526i</v>
      </c>
      <c r="AA304" s="181" t="str">
        <f t="shared" ca="1" si="476"/>
        <v>6.86632858198949-2.84412642237012i</v>
      </c>
      <c r="AB304" s="181" t="str">
        <f t="shared" ca="1" si="477"/>
        <v>4.71484926983338+5.74506045790828i</v>
      </c>
      <c r="AC304" s="181" t="str">
        <f t="shared" ca="1" si="478"/>
        <v>-4.12903158479513+6.17953246403269i</v>
      </c>
      <c r="AD304" s="181" t="str">
        <f t="shared" ca="1" si="479"/>
        <v>-7.1120384717652-2.15741328409774i</v>
      </c>
      <c r="AE304" s="181" t="str">
        <f t="shared" ca="1" si="480"/>
        <v>2.47643060770951E-13-7.43206050179018i</v>
      </c>
      <c r="AF304" s="181" t="str">
        <f t="shared" ca="1" si="481"/>
        <v>7.1120384717651-2.15741328409807i</v>
      </c>
      <c r="AG304" s="181" t="str">
        <f t="shared" ca="1" si="482"/>
        <v>4.12903158479542+6.17953246403249i</v>
      </c>
      <c r="AH304" s="181" t="str">
        <f t="shared" ca="1" si="483"/>
        <v>-4.71484926983376+5.74506045790797i</v>
      </c>
      <c r="AI304" s="181" t="str">
        <f t="shared" ca="1" si="484"/>
        <v>-6.86632858199047-2.84412642236775i</v>
      </c>
      <c r="AJ304" s="181" t="str">
        <f t="shared" ca="1" si="485"/>
        <v>0.728469317144605-7.396273099085i</v>
      </c>
      <c r="AK304" s="181" t="str">
        <f t="shared" ca="1" si="486"/>
        <v>7.28925554322224-1.44992307653665i</v>
      </c>
      <c r="AL304" s="181" t="str">
        <f t="shared" ca="1" si="487"/>
        <v>3.5034490684382+6.55449219445176i</v>
      </c>
      <c r="AM304" s="181" t="str">
        <f t="shared" ca="1" si="488"/>
        <v>-5.25526037900236+5.2552603790067i</v>
      </c>
      <c r="AN304" s="181" t="str">
        <f t="shared" ca="1" si="489"/>
        <v>-6.55449219445112-3.50344906843942i</v>
      </c>
      <c r="AO304" s="181" t="str">
        <f t="shared" ca="1" si="490"/>
        <v>1.4499230765381-7.28925554322195i</v>
      </c>
      <c r="AP304" s="181" t="str">
        <f t="shared" ca="1" si="491"/>
        <v>7.39627309908514-0.728469317143235i</v>
      </c>
      <c r="AQ304" s="181" t="str">
        <f t="shared" ca="1" si="492"/>
        <v>2.84412642237331+6.86632858198817i</v>
      </c>
      <c r="AR304" s="181" t="str">
        <f t="shared" ca="1" si="493"/>
        <v>2.84412642237331+6.86632858198817i</v>
      </c>
      <c r="AS304" s="181" t="str">
        <f t="shared" ca="1" si="494"/>
        <v>-6.17953246403261-4.12903158479524i</v>
      </c>
      <c r="AT304" s="181" t="str">
        <f t="shared" ca="1" si="495"/>
        <v>2.15741328409575-7.1120384717658i</v>
      </c>
      <c r="AU304" s="181" t="str">
        <f t="shared" ca="1" si="496"/>
        <v>7.43206050179018+3.45253221825678E-12i</v>
      </c>
      <c r="AV304" s="181" t="str">
        <f t="shared" ca="1" si="497"/>
        <v>2.15741328409642+7.1120384717656i</v>
      </c>
      <c r="AW304" s="181" t="str">
        <f t="shared" ca="1" si="498"/>
        <v>-6.17953246403222+4.12903158479582i</v>
      </c>
      <c r="AX304" s="181" t="str">
        <f t="shared" ca="1" si="499"/>
        <v>-5.74506045790975-4.71484926983159i</v>
      </c>
      <c r="AY304" s="181" t="str">
        <f t="shared" ca="1" si="500"/>
        <v>2.84412642237266-6.86632858198844i</v>
      </c>
      <c r="AZ304" s="181" t="str">
        <f t="shared" ca="1" si="501"/>
        <v>7.39627309908521+0.728469317142539i</v>
      </c>
      <c r="BA304" s="181" t="str">
        <f t="shared" ca="1" si="502"/>
        <v>1.44992307653858+7.28925554322185i</v>
      </c>
      <c r="BB304" s="181" t="str">
        <f t="shared" ca="1" si="503"/>
        <v>-6.55449219445083+3.50344906843994i</v>
      </c>
      <c r="BC304" s="181" t="str">
        <f t="shared" ca="1" si="504"/>
        <v>-5.25526037900286-5.2552603790062i</v>
      </c>
      <c r="BD304" s="181" t="str">
        <f t="shared" ca="1" si="505"/>
        <v>3.50344906843758-6.5544921944521i</v>
      </c>
      <c r="BE304" s="181" t="str">
        <f t="shared" ca="1" si="506"/>
        <v>7.28925554322238+1.44992307653596i</v>
      </c>
      <c r="BF304" s="181" t="str">
        <f t="shared" ca="1" si="507"/>
        <v>0.728469317145406+7.39627309908493i</v>
      </c>
      <c r="BG304" s="181" t="str">
        <f t="shared" ca="1" si="508"/>
        <v>-6.86632858199024+2.8441264223683i</v>
      </c>
      <c r="BH304" s="181" t="str">
        <f t="shared" ca="1" si="509"/>
        <v>-4.71484926983365-5.74506045790806i</v>
      </c>
      <c r="BI304" s="181" t="str">
        <f t="shared" ca="1" si="510"/>
        <v>4.1290315847936-6.1795324640337i</v>
      </c>
      <c r="BJ304" s="181" t="str">
        <f t="shared" ca="1" si="511"/>
        <v>7.11203847176423+2.15741328410094i</v>
      </c>
      <c r="BK304" s="181" t="str">
        <f t="shared" ca="1" si="512"/>
        <v>-1.27100884244051E-12+7.43206050179018i</v>
      </c>
      <c r="BL304" s="181" t="str">
        <f t="shared" ca="1" si="513"/>
        <v>-7.11203847176502+2.1574132840983i</v>
      </c>
      <c r="BM304" s="181" t="str">
        <f t="shared" ca="1" si="514"/>
        <v>-4.12903158479746-6.17953246403112i</v>
      </c>
      <c r="BN304" s="181" t="str">
        <f t="shared" ca="1" si="515"/>
        <v>4.71484926983578-5.74506045790631i</v>
      </c>
      <c r="BO304" s="181" t="str">
        <f t="shared" ca="1" si="516"/>
        <v>6.86632858198911+2.84412642237104i</v>
      </c>
      <c r="BP304" s="181" t="str">
        <f t="shared" ca="1" si="517"/>
        <v>-0.728469317140578+7.3962730990854i</v>
      </c>
      <c r="BQ304" s="181" t="str">
        <f t="shared" ca="1" si="518"/>
        <v>-7.28925554322147+1.44992307654051i</v>
      </c>
      <c r="BR304" s="181" t="str">
        <f t="shared" ca="1" si="519"/>
        <v>-3.50344906843516-6.55449219445339i</v>
      </c>
      <c r="BS304" s="181" t="str">
        <f t="shared" ca="1" si="520"/>
        <v>5.25526037900466-5.2552603790044i</v>
      </c>
      <c r="BT304" s="181" t="str">
        <f t="shared" ca="1" si="521"/>
        <v>6.55449219445303+3.50344906843584i</v>
      </c>
      <c r="BU304" s="181" t="str">
        <f t="shared" ca="1" si="522"/>
        <v>-1.44992307653424+7.28925554322272i</v>
      </c>
      <c r="BV304" s="181" t="str">
        <f t="shared" ca="1" si="523"/>
        <v>-7.39627309908548+0.728469317139799i</v>
      </c>
      <c r="BW304" s="181" t="str">
        <f t="shared" ca="1" si="524"/>
        <v>-2.84412642237032-6.86632858198941i</v>
      </c>
      <c r="BX304" s="181" t="str">
        <f t="shared" ca="1" si="525"/>
        <v>5.74506045790681-4.71484926983518i</v>
      </c>
      <c r="BY304" s="181" t="str">
        <f t="shared" ca="1" si="526"/>
        <v>6.17953246403069+4.12903158479811i</v>
      </c>
      <c r="BZ304" s="181" t="str">
        <f t="shared" ca="1" si="527"/>
        <v>-2.15741328409925+7.11203847176473i</v>
      </c>
      <c r="CA304" s="181" t="str">
        <f t="shared" ca="1" si="528"/>
        <v>-7.43206050179018+6.99282669324701E-13i</v>
      </c>
      <c r="CB304" s="181" t="str">
        <f t="shared" ca="1" si="529"/>
        <v>-2.15741328410019-7.11203847176445i</v>
      </c>
      <c r="CC304" s="181" t="str">
        <f t="shared" ca="1" si="530"/>
        <v>6.17953246403414-4.12903158479295i</v>
      </c>
      <c r="CD304" s="181" t="str">
        <f t="shared" ca="1" si="531"/>
        <v>5.7450604579077+4.71484926983409i</v>
      </c>
      <c r="CE304" s="181" t="str">
        <f t="shared" ca="1" si="532"/>
        <v>-2.84412642236902+6.86632858198994i</v>
      </c>
      <c r="CF304" s="181" t="str">
        <f t="shared" ca="1" si="533"/>
        <v>-7.39627309908562-0.728469317138407i</v>
      </c>
      <c r="CG304" s="181" t="str">
        <f t="shared" ca="1" si="534"/>
        <v>-1.4499230765352-7.28925554322253i</v>
      </c>
      <c r="CH304" s="181" t="str">
        <f t="shared" ca="1" si="535"/>
        <v>6.55449219445237-3.50344906843708i</v>
      </c>
      <c r="CI304" s="181" t="str">
        <f t="shared" ca="1" si="536"/>
        <v>5.25526037900565+5.25526037900341i</v>
      </c>
      <c r="CJ304" s="181" t="str">
        <f t="shared" ca="1" si="537"/>
        <v>-3.50344906844063+6.55449219445047i</v>
      </c>
      <c r="CK304" s="181" t="str">
        <f t="shared" ca="1" si="538"/>
        <v>-7.28925554322174-1.44992307653914i</v>
      </c>
      <c r="CL304" s="181" t="str">
        <f t="shared" ca="1" si="539"/>
        <v>-0.72846931714197-7.39627309908527i</v>
      </c>
      <c r="CM304" s="181" t="str">
        <f t="shared" ca="1" si="540"/>
        <v>6.86632858198874-2.84412642237194i</v>
      </c>
      <c r="CN304" s="181" t="str">
        <f t="shared" ca="1" si="541"/>
        <v>4.71484926983098+5.74506045791025i</v>
      </c>
      <c r="CO304" s="181" t="str">
        <f t="shared" ca="1" si="542"/>
        <v>-4.1290315847963+6.1795324640319i</v>
      </c>
      <c r="CP304" s="181" t="str">
        <f t="shared" ca="1" si="543"/>
        <v>-7.11203847176537-2.15741328409717i</v>
      </c>
      <c r="CQ304" s="181" t="str">
        <f t="shared" ca="1" si="544"/>
        <v>-2.88080604514097E-12-7.43206050179018i</v>
      </c>
      <c r="CR304" s="181" t="str">
        <f t="shared" ca="1" si="545"/>
        <v>7.11203847176603-2.157413284095i</v>
      </c>
      <c r="CS304" s="181" t="str">
        <f t="shared" ca="1" si="546"/>
        <v>4.12903158479477+6.17953246403293i</v>
      </c>
      <c r="CT304" s="181" t="str">
        <f t="shared" ca="1" si="547"/>
        <v>-4.71484926983273+5.74506045790881i</v>
      </c>
      <c r="CU304" s="181" t="str">
        <f t="shared" ca="1" si="548"/>
        <v>-6.86632858199078-2.84412642236701i</v>
      </c>
      <c r="CV304" s="181" t="str">
        <f t="shared" ca="1" si="549"/>
        <v>0.728469317143804-7.39627309908509i</v>
      </c>
      <c r="CW304" s="181" t="str">
        <f t="shared" ca="1" si="550"/>
        <v>7.2892555432221-1.44992307653734i</v>
      </c>
      <c r="CX304" s="181" t="str">
        <f t="shared" ca="1" si="551"/>
        <v>3.50344906843863+6.55449219445153i</v>
      </c>
      <c r="CY304" s="181" t="str">
        <f t="shared" ca="1" si="552"/>
        <v>-5.25526037900724+5.25526037900181i</v>
      </c>
      <c r="CZ304" s="181" t="str">
        <f t="shared" ca="1" si="553"/>
        <v>-6.5544921944515-3.50344906843871i</v>
      </c>
      <c r="DA304" s="181" t="str">
        <f t="shared" ca="1" si="554"/>
        <v>1.44992307653742-7.28925554322209i</v>
      </c>
      <c r="DB304" s="181" t="str">
        <f t="shared" ca="1" si="555"/>
        <v>7.39627309908505-0.728469317144141i</v>
      </c>
      <c r="DC304" s="181" t="str">
        <f t="shared" ca="1" si="556"/>
        <v>2.84412642236693+6.86632858199081i</v>
      </c>
      <c r="DD304" s="181" t="str">
        <f t="shared" ca="1" si="557"/>
        <v>-5.74506045790887+4.71484926983267i</v>
      </c>
      <c r="DE304" s="181" t="str">
        <f t="shared" ca="1" si="558"/>
        <v>-6.17953246403288-4.12903158479484i</v>
      </c>
      <c r="DF304" s="181" t="str">
        <f t="shared" ca="1" si="559"/>
        <v>2.15741328409508-7.11203847176601i</v>
      </c>
      <c r="DG304" s="181" t="str">
        <f t="shared" ca="1" si="560"/>
        <v>7.43206050179018+2.54201768488102E-12i</v>
      </c>
      <c r="DH304" s="181" t="str">
        <f t="shared" ca="1" si="561"/>
        <v>2.15741328409709+7.1120384717654i</v>
      </c>
      <c r="DI304" s="181" t="str">
        <f t="shared" ca="1" si="562"/>
        <v>-6.17953246403195+4.12903158479623i</v>
      </c>
      <c r="DJ304" s="181" t="str">
        <f t="shared" ca="1" si="563"/>
        <v>-5.7450604579102-4.71484926983104i</v>
      </c>
      <c r="DK304" s="181" t="str">
        <f t="shared" ca="1" si="564"/>
        <v>2.84412642237202-6.8663285819887i</v>
      </c>
      <c r="DL304" s="181" t="str">
        <f t="shared" ca="1" si="565"/>
        <v>7.39627309908526+0.728469317142053i</v>
      </c>
      <c r="DM304" s="181" t="str">
        <f t="shared" ca="1" si="566"/>
        <v>1.44992307653948+7.28925554322168i</v>
      </c>
      <c r="DN304" s="181" t="str">
        <f t="shared" ca="1" si="567"/>
        <v>-6.55449219445409+3.50344906843385i</v>
      </c>
      <c r="DO304" s="181" t="str">
        <f t="shared" ca="1" si="568"/>
        <v>-5.25526037900305-5.255260379006i</v>
      </c>
      <c r="DP304" s="181" t="str">
        <f t="shared" ca="1" si="569"/>
        <v>3.50344906843678-6.55449219445253i</v>
      </c>
      <c r="DQ304" s="181" t="str">
        <f t="shared" ca="1" si="570"/>
        <v>7.28925554322251+1.44992307653528i</v>
      </c>
      <c r="DR304" s="181" t="str">
        <f t="shared" ca="1" si="571"/>
        <v>0.728469317138324+7.39627309908562i</v>
      </c>
      <c r="DS304" s="181" t="str">
        <f t="shared" ca="1" si="572"/>
        <v>-6.86632858198981+2.84412642236933i</v>
      </c>
      <c r="DT304" s="181" t="str">
        <f t="shared" ca="1" si="573"/>
        <v>-4.71484926983435-5.74506045790748i</v>
      </c>
      <c r="DU304" s="181" t="str">
        <f t="shared" ca="1" si="574"/>
        <v>4.12903158479302-6.1795324640341i</v>
      </c>
      <c r="DV304" s="181" t="str">
        <f t="shared" ca="1" si="575"/>
        <v>7.1120384717643+2.15741328410067i</v>
      </c>
      <c r="DW304" s="181" t="str">
        <f t="shared" ca="1" si="576"/>
        <v>-3.60494309064746E-13+7.43206050179018i</v>
      </c>
      <c r="DX304" s="181" t="str">
        <f t="shared" ca="1" si="577"/>
        <v>-7.11203847176477+2.15741328409918i</v>
      </c>
      <c r="DY304" s="181" t="str">
        <f t="shared" ca="1" si="578"/>
        <v>-4.12903158479805-6.17953246403074i</v>
      </c>
      <c r="DZ304" s="181" t="str">
        <f t="shared" ca="1" si="579"/>
        <v>4.71484926983556-5.74506045790649i</v>
      </c>
      <c r="EA304" s="181" t="str">
        <f t="shared" ca="1" si="580"/>
        <v>6.86632858198954+2.84412642237i</v>
      </c>
      <c r="EB304" s="181" t="str">
        <f t="shared" ca="1" si="581"/>
        <v>-0.728469317139882+7.39627309908547i</v>
      </c>
      <c r="EC304" s="181" t="str">
        <f t="shared" ca="1" si="582"/>
        <v>-7.28925554322281+1.44992307653374i</v>
      </c>
      <c r="ED304" s="181" t="str">
        <f t="shared" ca="1" si="583"/>
        <v>-3.50344906843615-6.55449219445286i</v>
      </c>
      <c r="EE304" s="181" t="str">
        <f t="shared" ca="1" si="584"/>
        <v>5.25526037900416-5.2552603790049i</v>
      </c>
      <c r="EF304" s="181" t="str">
        <f t="shared" ca="1" si="585"/>
        <v>6.55449219445335+3.50344906843523i</v>
      </c>
      <c r="EG304" s="181" t="str">
        <f t="shared" ca="1" si="586"/>
        <v>-1.44992307654101+7.28925554322137i</v>
      </c>
      <c r="EH304" s="181" t="str">
        <f t="shared" ca="1" si="587"/>
        <v>-7.39627309908537+0.728469317140915i</v>
      </c>
      <c r="EI304" s="181" t="str">
        <f t="shared" ca="1" si="588"/>
        <v>-2.84412642237096-6.86632858198914i</v>
      </c>
      <c r="EJ304" s="181" t="str">
        <f t="shared" ca="1" si="589"/>
        <v>5.74506045790637-4.71484926983571i</v>
      </c>
      <c r="EK304" s="181" t="str">
        <f t="shared" ca="1" si="590"/>
        <v>6.17953246403085+4.12903158479788i</v>
      </c>
      <c r="EL304" s="181" t="str">
        <f t="shared" ca="1" si="591"/>
        <v>-2.15741328409818+7.11203847176506i</v>
      </c>
      <c r="EM304" s="181" t="str">
        <f t="shared" ca="1" si="592"/>
        <v>-7.43206050179018+1.3985653386494E-12i</v>
      </c>
      <c r="EN304" s="181"/>
      <c r="EO304" s="181"/>
      <c r="EP304" s="181"/>
    </row>
    <row r="305" spans="1:146">
      <c r="A305" s="207">
        <f t="shared" si="461"/>
        <v>4.0039062500000005E-3</v>
      </c>
      <c r="B305" s="206">
        <v>205</v>
      </c>
      <c r="C305" s="205">
        <f t="shared" si="462"/>
        <v>41000</v>
      </c>
      <c r="N305" s="204">
        <f t="shared" ca="1" si="463"/>
        <v>7.5631916607341685</v>
      </c>
      <c r="O305" s="181">
        <f t="shared" ca="1" si="464"/>
        <v>-7.4368083392658315</v>
      </c>
      <c r="P305" s="181" t="str">
        <f t="shared" ca="1" si="465"/>
        <v>-2.33279098287388-7.06145909180222i</v>
      </c>
      <c r="Q305" s="181" t="str">
        <f t="shared" ca="1" si="466"/>
        <v>5.97330046827641-4.43010155534414i</v>
      </c>
      <c r="R305" s="181" t="str">
        <f t="shared" ca="1" si="467"/>
        <v>6.08022155650275+4.28217515975387i</v>
      </c>
      <c r="S305" s="181" t="str">
        <f t="shared" ca="1" si="468"/>
        <v>-2.15879150856716+7.11658186895311i</v>
      </c>
      <c r="T305" s="181" t="str">
        <f t="shared" ca="1" si="469"/>
        <v>-7.43456851163414+0.182508412934902i</v>
      </c>
      <c r="U305" s="181" t="str">
        <f t="shared" ca="1" si="470"/>
        <v>-2.50538527112116-7.00208275573939i</v>
      </c>
      <c r="V305" s="181" t="str">
        <f t="shared" ca="1" si="471"/>
        <v>5.86278128720407-4.57535942340967i</v>
      </c>
      <c r="W305" s="181" t="str">
        <f t="shared" ca="1" si="472"/>
        <v>6.1834801466176+4.13166934196819i</v>
      </c>
      <c r="X305" s="181" t="str">
        <f t="shared" ca="1" si="473"/>
        <v>-1.98349165897812+7.16741788329228i</v>
      </c>
      <c r="Y305" s="181" t="str">
        <f t="shared" ca="1" si="474"/>
        <v>-7.42785037792746+0.364906889626282i</v>
      </c>
      <c r="Z305" s="181" t="str">
        <f t="shared" ca="1" si="475"/>
        <v>-2.67647040896353-6.93848862684925i</v>
      </c>
      <c r="AA305" s="181" t="str">
        <f t="shared" ca="1" si="476"/>
        <v>5.74873058590785-4.7178612660422i</v>
      </c>
      <c r="AB305" s="181" t="str">
        <f t="shared" ca="1" si="477"/>
        <v>6.28301403950731+3.97867476106402i</v>
      </c>
      <c r="AC305" s="181" t="str">
        <f t="shared" ca="1" si="478"/>
        <v>-1.8069970281812+7.2139365131056i</v>
      </c>
      <c r="AD305" s="181" t="str">
        <f t="shared" ca="1" si="479"/>
        <v>-7.41665798489834+0.547085560052072i</v>
      </c>
      <c r="AE305" s="181" t="str">
        <f t="shared" ca="1" si="480"/>
        <v>-2.84594334111124-6.8707150118571i</v>
      </c>
      <c r="AF305" s="181" t="str">
        <f t="shared" ca="1" si="481"/>
        <v>5.6312170642651-4.85752124546084i</v>
      </c>
      <c r="AG305" s="181" t="str">
        <f t="shared" ca="1" si="482"/>
        <v>6.37876327967708+3.82328357525533i</v>
      </c>
      <c r="AH305" s="181" t="str">
        <f t="shared" ca="1" si="483"/>
        <v>-1.62941392994187+7.25610973731001i</v>
      </c>
      <c r="AI305" s="181" t="str">
        <f t="shared" ca="1" si="484"/>
        <v>-7.40099807442583+0.728934686593387i</v>
      </c>
      <c r="AJ305" s="181" t="str">
        <f t="shared" ca="1" si="485"/>
        <v>-3.01370198340761-6.79880273505408i</v>
      </c>
      <c r="AK305" s="181" t="str">
        <f t="shared" ca="1" si="486"/>
        <v>5.51031150802753-4.99425523571565i</v>
      </c>
      <c r="AL305" s="181" t="str">
        <f t="shared" ca="1" si="487"/>
        <v>6.47067019136482+3.66558938638203i</v>
      </c>
      <c r="AM305" s="181" t="str">
        <f t="shared" ca="1" si="488"/>
        <v>-1.45084933367728+7.29391215233238i</v>
      </c>
      <c r="AN305" s="181" t="str">
        <f t="shared" ca="1" si="489"/>
        <v>-7.38088007945398+0.910344730139792i</v>
      </c>
      <c r="AO305" s="181" t="str">
        <f t="shared" ca="1" si="490"/>
        <v>-3.17964528431464-6.72279511370899i</v>
      </c>
      <c r="AP305" s="181" t="str">
        <f t="shared" ca="1" si="491"/>
        <v>5.38608674618446-5.12798087336038i</v>
      </c>
      <c r="AQ305" s="181" t="str">
        <f t="shared" ca="1" si="492"/>
        <v>6.55867941328073+3.50568718353212i</v>
      </c>
      <c r="AR305" s="181" t="str">
        <f t="shared" ca="1" si="493"/>
        <v>6.55867941328073+3.50568718353212i</v>
      </c>
      <c r="AS305" s="181" t="str">
        <f t="shared" ca="1" si="494"/>
        <v>-7.35631611831207+1.0912064160533i</v>
      </c>
      <c r="AT305" s="181" t="str">
        <f t="shared" ca="1" si="495"/>
        <v>-3.34367328580386-6.64273793196566i</v>
      </c>
      <c r="AU305" s="181" t="str">
        <f t="shared" ca="1" si="496"/>
        <v>5.258617607079-5.25861760708007i</v>
      </c>
      <c r="AV305" s="181" t="str">
        <f t="shared" ca="1" si="497"/>
        <v>6.64273793196634+3.34367328580252i</v>
      </c>
      <c r="AW305" s="181" t="str">
        <f t="shared" ca="1" si="498"/>
        <v>-1.09120641605202+7.35631611831226i</v>
      </c>
      <c r="AX305" s="181" t="str">
        <f t="shared" ca="1" si="499"/>
        <v>-7.32732098740976+1.27141080003214i</v>
      </c>
      <c r="AY305" s="181" t="str">
        <f t="shared" ca="1" si="500"/>
        <v>-3.50568718353345-6.55867941328002i</v>
      </c>
      <c r="AZ305" s="181" t="str">
        <f t="shared" ca="1" si="501"/>
        <v>5.1279808733648-5.38608674618025i</v>
      </c>
      <c r="BA305" s="181" t="str">
        <f t="shared" ca="1" si="502"/>
        <v>6.72279511370638+3.17964528432016i</v>
      </c>
      <c r="BB305" s="181" t="str">
        <f t="shared" ca="1" si="503"/>
        <v>-0.910344730138297+7.38088007945416i</v>
      </c>
      <c r="BC305" s="181" t="str">
        <f t="shared" ca="1" si="504"/>
        <v>-7.29391215233211+1.45084933367865i</v>
      </c>
      <c r="BD305" s="181" t="str">
        <f t="shared" ca="1" si="505"/>
        <v>-3.66558938638324-6.47067019136413i</v>
      </c>
      <c r="BE305" s="181" t="str">
        <f t="shared" ca="1" si="506"/>
        <v>4.99425523571453-5.51031150802854i</v>
      </c>
      <c r="BF305" s="181" t="str">
        <f t="shared" ca="1" si="507"/>
        <v>6.79880273505469+3.01370198340624i</v>
      </c>
      <c r="BG305" s="181" t="str">
        <f t="shared" ca="1" si="508"/>
        <v>-0.728934686591994+7.40099807442597i</v>
      </c>
      <c r="BH305" s="181" t="str">
        <f t="shared" ca="1" si="509"/>
        <v>-7.25610973730941+1.62941392994457i</v>
      </c>
      <c r="BI305" s="181" t="str">
        <f t="shared" ca="1" si="510"/>
        <v>-3.82328357525852-6.37876327967516i</v>
      </c>
      <c r="BJ305" s="181" t="str">
        <f t="shared" ca="1" si="511"/>
        <v>4.85752124546314-5.63121706426311i</v>
      </c>
      <c r="BK305" s="181" t="str">
        <f t="shared" ca="1" si="512"/>
        <v>6.87071501185593+2.84594334111404i</v>
      </c>
      <c r="BL305" s="181" t="str">
        <f t="shared" ca="1" si="513"/>
        <v>-0.547085560054471+7.41665798489816i</v>
      </c>
      <c r="BM305" s="181" t="str">
        <f t="shared" ca="1" si="514"/>
        <v>-7.21393651310594+1.80699702817979i</v>
      </c>
      <c r="BN305" s="181" t="str">
        <f t="shared" ca="1" si="515"/>
        <v>-3.9786747610635-6.28301403950764i</v>
      </c>
      <c r="BO305" s="181" t="str">
        <f t="shared" ca="1" si="516"/>
        <v>4.71786126604214-5.7487305859079i</v>
      </c>
      <c r="BP305" s="181" t="str">
        <f t="shared" ca="1" si="517"/>
        <v>6.93848862684953+2.67647040896281i</v>
      </c>
      <c r="BQ305" s="181" t="str">
        <f t="shared" ca="1" si="518"/>
        <v>-0.364906889624832+7.42785037792753i</v>
      </c>
      <c r="BR305" s="181" t="str">
        <f t="shared" ca="1" si="519"/>
        <v>-7.16741788329172+1.98349165898017i</v>
      </c>
      <c r="BS305" s="181" t="str">
        <f t="shared" ca="1" si="520"/>
        <v>-4.13166934197054-6.18348014661603i</v>
      </c>
      <c r="BT305" s="181" t="str">
        <f t="shared" ca="1" si="521"/>
        <v>4.57535942341256-5.86278128720181i</v>
      </c>
      <c r="BU305" s="181" t="str">
        <f t="shared" ca="1" si="522"/>
        <v>7.00208275573838+2.505385271124i</v>
      </c>
      <c r="BV305" s="181" t="str">
        <f t="shared" ca="1" si="523"/>
        <v>-0.182508412937228+7.43456851163408i</v>
      </c>
      <c r="BW305" s="181" t="str">
        <f t="shared" ca="1" si="524"/>
        <v>-7.11658186895358+2.15879150856559i</v>
      </c>
      <c r="BX305" s="181" t="str">
        <f t="shared" ca="1" si="525"/>
        <v>-4.28217515975308-6.08022155650331i</v>
      </c>
      <c r="BY305" s="181" t="str">
        <f t="shared" ca="1" si="526"/>
        <v>4.43010155534403-5.9733004682765i</v>
      </c>
      <c r="BZ305" s="181" t="str">
        <f t="shared" ca="1" si="527"/>
        <v>7.06145909180247+2.33279098287309i</v>
      </c>
      <c r="CA305" s="181" t="str">
        <f t="shared" ca="1" si="528"/>
        <v>1.50510996700072E-12+7.43680833926583i</v>
      </c>
      <c r="CB305" s="181" t="str">
        <f t="shared" ca="1" si="529"/>
        <v>-7.06145909180153+2.33279098287595i</v>
      </c>
      <c r="CC305" s="181" t="str">
        <f t="shared" ca="1" si="530"/>
        <v>-4.43010155534645-5.9733004682747i</v>
      </c>
      <c r="CD305" s="181" t="str">
        <f t="shared" ca="1" si="531"/>
        <v>4.28217515975684-6.08022155650066i</v>
      </c>
      <c r="CE305" s="181" t="str">
        <f t="shared" ca="1" si="532"/>
        <v>7.11658186895225+2.15879150857i</v>
      </c>
      <c r="CF305" s="181" t="str">
        <f t="shared" ca="1" si="533"/>
        <v>0.18250841293263+7.43456851163419i</v>
      </c>
      <c r="CG305" s="181" t="str">
        <f t="shared" ca="1" si="534"/>
        <v>-7.00208275573992+2.50538527111967i</v>
      </c>
      <c r="CH305" s="181" t="str">
        <f t="shared" ca="1" si="535"/>
        <v>-4.57535942340894-5.86278128720463i</v>
      </c>
      <c r="CI305" s="181" t="str">
        <f t="shared" ca="1" si="536"/>
        <v>4.13166934196839-6.18348014661746i</v>
      </c>
      <c r="CJ305" s="181" t="str">
        <f t="shared" ca="1" si="537"/>
        <v>7.16741788329251+1.98349165897727i</v>
      </c>
      <c r="CK305" s="181" t="str">
        <f t="shared" ca="1" si="538"/>
        <v>0.364906889627838+7.42785037792738i</v>
      </c>
      <c r="CL305" s="181" t="str">
        <f t="shared" ca="1" si="539"/>
        <v>-6.93848862684844+2.67647040896562i</v>
      </c>
      <c r="CM305" s="181" t="str">
        <f t="shared" ca="1" si="540"/>
        <v>-4.71786126604447-5.74873058590599i</v>
      </c>
      <c r="CN305" s="181" t="str">
        <f t="shared" ca="1" si="541"/>
        <v>3.97867476106095-6.28301403950925i</v>
      </c>
      <c r="CO305" s="181" t="str">
        <f t="shared" ca="1" si="542"/>
        <v>7.21393651310488+1.80699702818404i</v>
      </c>
      <c r="CP305" s="181" t="str">
        <f t="shared" ca="1" si="543"/>
        <v>0.547085560049884+7.4166579848985i</v>
      </c>
      <c r="CQ305" s="181" t="str">
        <f t="shared" ca="1" si="544"/>
        <v>-6.87071501185769+2.8459433411098i</v>
      </c>
      <c r="CR305" s="181" t="str">
        <f t="shared" ca="1" si="545"/>
        <v>-4.85752124545966-5.63121706426611i</v>
      </c>
      <c r="CS305" s="181" t="str">
        <f t="shared" ca="1" si="546"/>
        <v>3.82328357525612-6.3787632796766i</v>
      </c>
      <c r="CT305" s="181" t="str">
        <f t="shared" ca="1" si="547"/>
        <v>7.25610973730997+1.62941392994204i</v>
      </c>
      <c r="CU305" s="181" t="str">
        <f t="shared" ca="1" si="548"/>
        <v>0.72893468659499+7.40099807442567i</v>
      </c>
      <c r="CV305" s="181" t="str">
        <f t="shared" ca="1" si="549"/>
        <v>-6.79880273505347+3.01370198340899i</v>
      </c>
      <c r="CW305" s="181" t="str">
        <f t="shared" ca="1" si="550"/>
        <v>-4.99425523571676-5.51031150802652i</v>
      </c>
      <c r="CX305" s="181" t="str">
        <f t="shared" ca="1" si="551"/>
        <v>3.66558938638081-6.47067019136551i</v>
      </c>
      <c r="CY305" s="181" t="str">
        <f t="shared" ca="1" si="552"/>
        <v>7.29391215233126+1.45084933368296i</v>
      </c>
      <c r="CZ305" s="181" t="str">
        <f t="shared" ca="1" si="553"/>
        <v>0.910344730133946+7.3808800794547i</v>
      </c>
      <c r="DA305" s="181" t="str">
        <f t="shared" ca="1" si="554"/>
        <v>-6.72279511370835+3.179645284316i</v>
      </c>
      <c r="DB305" s="181" t="str">
        <f t="shared" ca="1" si="555"/>
        <v>-5.12798087336147-5.38608674618343i</v>
      </c>
      <c r="DC305" s="181" t="str">
        <f t="shared" ca="1" si="556"/>
        <v>3.50568718353098-6.55867941328134i</v>
      </c>
      <c r="DD305" s="181" t="str">
        <f t="shared" ca="1" si="557"/>
        <v>7.32732098741023+1.27141080002939i</v>
      </c>
      <c r="DE305" s="181" t="str">
        <f t="shared" ca="1" si="558"/>
        <v>1.09120641605458+7.35631611831188i</v>
      </c>
      <c r="DF305" s="181" t="str">
        <f t="shared" ca="1" si="559"/>
        <v>-6.64273793196499+3.34367328580521i</v>
      </c>
      <c r="DG305" s="181" t="str">
        <f t="shared" ca="1" si="560"/>
        <v>-5.25861760708113-5.25861760707794i</v>
      </c>
      <c r="DH305" s="181" t="str">
        <f t="shared" ca="1" si="561"/>
        <v>3.34367328580117-6.64273793196702i</v>
      </c>
      <c r="DI305" s="181" t="str">
        <f t="shared" ca="1" si="562"/>
        <v>7.35631611831136+1.09120641605806i</v>
      </c>
      <c r="DJ305" s="181" t="str">
        <f t="shared" ca="1" si="563"/>
        <v>1.27141080002634+7.32732098741076i</v>
      </c>
      <c r="DK305" s="181" t="str">
        <f t="shared" ca="1" si="564"/>
        <v>-6.5586794132828+3.50568718352825i</v>
      </c>
      <c r="DL305" s="181" t="str">
        <f t="shared" ca="1" si="565"/>
        <v>-5.38608674618129-5.12798087336371i</v>
      </c>
      <c r="DM305" s="181" t="str">
        <f t="shared" ca="1" si="566"/>
        <v>3.17964528431841-6.72279511370721i</v>
      </c>
      <c r="DN305" s="181" t="str">
        <f t="shared" ca="1" si="567"/>
        <v>7.38088007945437+0.910344730136594i</v>
      </c>
      <c r="DO305" s="181" t="str">
        <f t="shared" ca="1" si="568"/>
        <v>1.45084933368034+7.29391215233178i</v>
      </c>
      <c r="DP305" s="181" t="str">
        <f t="shared" ca="1" si="569"/>
        <v>-6.47067019136329+3.66558938638474i</v>
      </c>
      <c r="DQ305" s="181" t="str">
        <f t="shared" ca="1" si="570"/>
        <v>-5.51031150802955-4.99425523571342i</v>
      </c>
      <c r="DR305" s="181" t="str">
        <f t="shared" ca="1" si="571"/>
        <v>3.01370198340486-6.7988027350553i</v>
      </c>
      <c r="DS305" s="181" t="str">
        <f t="shared" ca="1" si="572"/>
        <v>7.40099807442612+0.728934686590497i</v>
      </c>
      <c r="DT305" s="181" t="str">
        <f t="shared" ca="1" si="573"/>
        <v>1.62941392993862+7.25610973731075i</v>
      </c>
      <c r="DU305" s="181" t="str">
        <f t="shared" ca="1" si="574"/>
        <v>-6.37876327967841+3.8232835752531i</v>
      </c>
      <c r="DV305" s="181" t="str">
        <f t="shared" ca="1" si="575"/>
        <v>-5.63121706426382-4.85752124546232i</v>
      </c>
      <c r="DW305" s="181" t="str">
        <f t="shared" ca="1" si="576"/>
        <v>2.84594334111305-6.87071501185635i</v>
      </c>
      <c r="DX305" s="181" t="str">
        <f t="shared" ca="1" si="577"/>
        <v>7.4166579848983+0.547085560052548i</v>
      </c>
      <c r="DY305" s="181" t="str">
        <f t="shared" ca="1" si="578"/>
        <v>1.80699702818146+7.21393651310553i</v>
      </c>
      <c r="DZ305" s="181" t="str">
        <f t="shared" ca="1" si="579"/>
        <v>-6.28301403950684+3.97867476106477i</v>
      </c>
      <c r="EA305" s="181" t="str">
        <f t="shared" ca="1" si="580"/>
        <v>-5.74873058590886-4.71786126604098i</v>
      </c>
      <c r="EB305" s="181" t="str">
        <f t="shared" ca="1" si="581"/>
        <v>2.67647040896141-6.93848862685007i</v>
      </c>
      <c r="EC305" s="181" t="str">
        <f t="shared" ca="1" si="582"/>
        <v>7.4278503779276+0.364906889623328i</v>
      </c>
      <c r="ED305" s="181" t="str">
        <f t="shared" ca="1" si="583"/>
        <v>1.98349165897429+7.16741788329335i</v>
      </c>
      <c r="EE305" s="181" t="str">
        <f t="shared" ca="1" si="584"/>
        <v>-6.18348014661941+4.13166934196546i</v>
      </c>
      <c r="EF305" s="181" t="str">
        <f t="shared" ca="1" si="585"/>
        <v>-5.86278128720248-4.57535942341171i</v>
      </c>
      <c r="EG305" s="181" t="str">
        <f t="shared" ca="1" si="586"/>
        <v>2.50538527112299-7.00208275573874i</v>
      </c>
      <c r="EH305" s="181" t="str">
        <f t="shared" ca="1" si="587"/>
        <v>7.4345685116341+0.182508412936146i</v>
      </c>
      <c r="EI305" s="181" t="str">
        <f t="shared" ca="1" si="588"/>
        <v>2.15879150856744+7.11658186895302i</v>
      </c>
      <c r="EJ305" s="181" t="str">
        <f t="shared" ca="1" si="589"/>
        <v>-6.08022155650219+4.28217515975465i</v>
      </c>
      <c r="EK305" s="181" t="str">
        <f t="shared" ca="1" si="590"/>
        <v>-5.97330046827739-4.43010155534282i</v>
      </c>
      <c r="EL305" s="181" t="str">
        <f t="shared" ca="1" si="591"/>
        <v>2.33279098287166-7.06145909180295i</v>
      </c>
      <c r="EM305" s="181" t="str">
        <f t="shared" ca="1" si="592"/>
        <v>7.43680833926583-3.01021993400145E-12i</v>
      </c>
      <c r="EN305" s="181"/>
      <c r="EO305" s="181"/>
      <c r="EP305" s="181"/>
    </row>
    <row r="306" spans="1:146">
      <c r="A306" s="207">
        <f t="shared" si="461"/>
        <v>4.0234375000000001E-3</v>
      </c>
      <c r="B306" s="206">
        <v>206</v>
      </c>
      <c r="C306" s="205">
        <f t="shared" si="462"/>
        <v>41200</v>
      </c>
      <c r="N306" s="204">
        <f t="shared" ca="1" si="463"/>
        <v>7.5591320939918258</v>
      </c>
      <c r="O306" s="181">
        <f t="shared" ca="1" si="464"/>
        <v>-7.4408679060081742</v>
      </c>
      <c r="P306" s="181" t="str">
        <f t="shared" ca="1" si="465"/>
        <v>-2.50675289796595-7.00590501671282i</v>
      </c>
      <c r="Q306" s="181" t="str">
        <f t="shared" ca="1" si="466"/>
        <v>5.75186867343584-4.72043662792012i</v>
      </c>
      <c r="R306" s="181" t="str">
        <f t="shared" ca="1" si="467"/>
        <v>6.38224528621595+3.8253706096582i</v>
      </c>
      <c r="S306" s="181" t="str">
        <f t="shared" ca="1" si="468"/>
        <v>-1.45164131586257+7.29789371563763i</v>
      </c>
      <c r="T306" s="181" t="str">
        <f t="shared" ca="1" si="469"/>
        <v>-7.36033174637408+1.09180207820849i</v>
      </c>
      <c r="U306" s="181" t="str">
        <f t="shared" ca="1" si="470"/>
        <v>-3.50760085004528-6.56225963151597i</v>
      </c>
      <c r="V306" s="181" t="str">
        <f t="shared" ca="1" si="471"/>
        <v>4.99698147411367-5.51331944857427i</v>
      </c>
      <c r="W306" s="181" t="str">
        <f t="shared" ca="1" si="472"/>
        <v>6.8744655624811+2.84749687004637i</v>
      </c>
      <c r="X306" s="181" t="str">
        <f t="shared" ca="1" si="473"/>
        <v>-0.365106083125068+7.43190505474387i</v>
      </c>
      <c r="Y306" s="181" t="str">
        <f t="shared" ca="1" si="474"/>
        <v>-7.12046663211456+2.15996993858842i</v>
      </c>
      <c r="Z306" s="181" t="str">
        <f t="shared" ca="1" si="475"/>
        <v>-4.43251983642909-5.97656114285842i</v>
      </c>
      <c r="AA306" s="181" t="str">
        <f t="shared" ca="1" si="476"/>
        <v>4.13392471640892-6.18685555300315i</v>
      </c>
      <c r="AB306" s="181" t="str">
        <f t="shared" ca="1" si="477"/>
        <v>7.21787441972025+1.80798342243795i</v>
      </c>
      <c r="AC306" s="181" t="str">
        <f t="shared" ca="1" si="478"/>
        <v>0.729332593716681+7.40503809324469i</v>
      </c>
      <c r="AD306" s="181" t="str">
        <f t="shared" ca="1" si="479"/>
        <v>-6.72646491857724+3.18138097275572i</v>
      </c>
      <c r="AE306" s="181" t="str">
        <f t="shared" ca="1" si="480"/>
        <v>-5.26148815425183-5.26148815425162i</v>
      </c>
      <c r="AF306" s="181" t="str">
        <f t="shared" ca="1" si="481"/>
        <v>3.18138097275601-6.7264649185771i</v>
      </c>
      <c r="AG306" s="181" t="str">
        <f t="shared" ca="1" si="482"/>
        <v>7.40503809324465+0.729332593717108i</v>
      </c>
      <c r="AH306" s="181" t="str">
        <f t="shared" ca="1" si="483"/>
        <v>1.80798342243836+7.21787441972016i</v>
      </c>
      <c r="AI306" s="181" t="str">
        <f t="shared" ca="1" si="484"/>
        <v>-6.186855553005+4.13392471640615i</v>
      </c>
      <c r="AJ306" s="181" t="str">
        <f t="shared" ca="1" si="485"/>
        <v>-5.97656114286043-4.43251983642638i</v>
      </c>
      <c r="AK306" s="181" t="str">
        <f t="shared" ca="1" si="486"/>
        <v>2.15996993858595-7.12046663211531i</v>
      </c>
      <c r="AL306" s="181" t="str">
        <f t="shared" ca="1" si="487"/>
        <v>7.43190505474375-0.365106083127595i</v>
      </c>
      <c r="AM306" s="181" t="str">
        <f t="shared" ca="1" si="488"/>
        <v>2.84749687004808+6.87446556248039i</v>
      </c>
      <c r="AN306" s="181" t="str">
        <f t="shared" ca="1" si="489"/>
        <v>-5.51331944857357+4.99698147411444i</v>
      </c>
      <c r="AO306" s="181" t="str">
        <f t="shared" ca="1" si="490"/>
        <v>-6.56225963151615-3.50760085004494i</v>
      </c>
      <c r="AP306" s="181" t="str">
        <f t="shared" ca="1" si="491"/>
        <v>1.09180207820805-7.36033174637414i</v>
      </c>
      <c r="AQ306" s="181" t="str">
        <f t="shared" ca="1" si="492"/>
        <v>7.29789371563772-1.45164131586212i</v>
      </c>
      <c r="AR306" s="181" t="str">
        <f t="shared" ca="1" si="493"/>
        <v>7.29789371563772-1.45164131586212i</v>
      </c>
      <c r="AS306" s="181" t="str">
        <f t="shared" ca="1" si="494"/>
        <v>-4.72043662792153+5.75186867343469i</v>
      </c>
      <c r="AT306" s="181" t="str">
        <f t="shared" ca="1" si="495"/>
        <v>-7.00590501671208-2.50675289796801i</v>
      </c>
      <c r="AU306" s="181" t="str">
        <f t="shared" ca="1" si="496"/>
        <v>2.650803449974E-12-7.44086790600817i</v>
      </c>
      <c r="AV306" s="181" t="str">
        <f t="shared" ca="1" si="497"/>
        <v>7.00590501671387-2.50675289796301i</v>
      </c>
      <c r="AW306" s="181" t="str">
        <f t="shared" ca="1" si="498"/>
        <v>4.72043662791759+5.75186867343792i</v>
      </c>
      <c r="AX306" s="181" t="str">
        <f t="shared" ca="1" si="499"/>
        <v>-3.82537060965543+6.38224528621761i</v>
      </c>
      <c r="AY306" s="181" t="str">
        <f t="shared" ca="1" si="500"/>
        <v>-7.29789371563813-1.45164131586006i</v>
      </c>
      <c r="AZ306" s="181" t="str">
        <f t="shared" ca="1" si="501"/>
        <v>-1.09180207821034-7.3603317463738i</v>
      </c>
      <c r="BA306" s="181" t="str">
        <f t="shared" ca="1" si="502"/>
        <v>6.56225963151506-3.50760085004698i</v>
      </c>
      <c r="BB306" s="181" t="str">
        <f t="shared" ca="1" si="503"/>
        <v>5.51331944857498+4.99698147411288i</v>
      </c>
      <c r="BC306" s="181" t="str">
        <f t="shared" ca="1" si="504"/>
        <v>-2.84749687004604+6.87446556248123i</v>
      </c>
      <c r="BD306" s="181" t="str">
        <f t="shared" ca="1" si="505"/>
        <v>-7.43190505474386-0.365106083125391i</v>
      </c>
      <c r="BE306" s="181" t="str">
        <f t="shared" ca="1" si="506"/>
        <v>-2.15996993858796-7.1204666321147i</v>
      </c>
      <c r="BF306" s="181" t="str">
        <f t="shared" ca="1" si="507"/>
        <v>5.97656114285911-4.43251983642815i</v>
      </c>
      <c r="BG306" s="181" t="str">
        <f t="shared" ca="1" si="508"/>
        <v>6.18685555300211+4.13392471641047i</v>
      </c>
      <c r="BH306" s="181" t="str">
        <f t="shared" ca="1" si="509"/>
        <v>-1.80798342244042+7.21787441971964i</v>
      </c>
      <c r="BI306" s="181" t="str">
        <f t="shared" ca="1" si="510"/>
        <v>-7.40503809324495+0.729332593714042i</v>
      </c>
      <c r="BJ306" s="181" t="str">
        <f t="shared" ca="1" si="511"/>
        <v>-3.18138097275265-6.72646491857869i</v>
      </c>
      <c r="BK306" s="181" t="str">
        <f t="shared" ca="1" si="512"/>
        <v>5.26148815424923-5.26148815425422i</v>
      </c>
      <c r="BL306" s="181" t="str">
        <f t="shared" ca="1" si="513"/>
        <v>6.72646491857854+3.18138097275296i</v>
      </c>
      <c r="BM306" s="181" t="str">
        <f t="shared" ca="1" si="514"/>
        <v>-0.729332593714591+7.4050380932449i</v>
      </c>
      <c r="BN306" s="181" t="str">
        <f t="shared" ca="1" si="515"/>
        <v>-7.21787441971972+1.8079834224401i</v>
      </c>
      <c r="BO306" s="181" t="str">
        <f t="shared" ca="1" si="516"/>
        <v>-4.13392471641019-6.18685555300231i</v>
      </c>
      <c r="BP306" s="181" t="str">
        <f t="shared" ca="1" si="517"/>
        <v>4.43251983642842-5.97656114285891i</v>
      </c>
      <c r="BQ306" s="181" t="str">
        <f t="shared" ca="1" si="518"/>
        <v>7.1204666321146+2.15996993858828i</v>
      </c>
      <c r="BR306" s="181" t="str">
        <f t="shared" ca="1" si="519"/>
        <v>0.365106083124841+7.43190505474389i</v>
      </c>
      <c r="BS306" s="181" t="str">
        <f t="shared" ca="1" si="520"/>
        <v>-6.87446556248145+2.84749687004553i</v>
      </c>
      <c r="BT306" s="181" t="str">
        <f t="shared" ca="1" si="521"/>
        <v>-4.99698147411248-5.51331944857534i</v>
      </c>
      <c r="BU306" s="181" t="str">
        <f t="shared" ca="1" si="522"/>
        <v>3.50760085004728-6.5622596315149i</v>
      </c>
      <c r="BV306" s="181" t="str">
        <f t="shared" ca="1" si="523"/>
        <v>7.36033174637376+1.09180207821067i</v>
      </c>
      <c r="BW306" s="181" t="str">
        <f t="shared" ca="1" si="524"/>
        <v>1.45164131585973+7.2978937156382i</v>
      </c>
      <c r="BX306" s="181" t="str">
        <f t="shared" ca="1" si="525"/>
        <v>-6.38224528621778+3.82537060965514i</v>
      </c>
      <c r="BY306" s="181" t="str">
        <f t="shared" ca="1" si="526"/>
        <v>-5.7518686734377-4.72043662791785i</v>
      </c>
      <c r="BZ306" s="181" t="str">
        <f t="shared" ca="1" si="527"/>
        <v>2.50675289796333-7.00590501671375i</v>
      </c>
      <c r="CA306" s="181" t="str">
        <f t="shared" ca="1" si="528"/>
        <v>7.44086790600817-2.31175177929698E-12i</v>
      </c>
      <c r="CB306" s="181" t="str">
        <f t="shared" ca="1" si="529"/>
        <v>2.50675289796769+7.00590501671219i</v>
      </c>
      <c r="CC306" s="181" t="str">
        <f t="shared" ca="1" si="530"/>
        <v>-5.75186867343504+4.7204366279211i</v>
      </c>
      <c r="CD306" s="181" t="str">
        <f t="shared" ca="1" si="531"/>
        <v>-6.38224528621625-3.8253706096577i</v>
      </c>
      <c r="CE306" s="181" t="str">
        <f t="shared" ca="1" si="532"/>
        <v>1.45164131586267-7.29789371563761i</v>
      </c>
      <c r="CF306" s="181" t="str">
        <f t="shared" ca="1" si="533"/>
        <v>7.3603317463742-1.09180207820772i</v>
      </c>
      <c r="CG306" s="181" t="str">
        <f t="shared" ca="1" si="534"/>
        <v>3.50760085004464+6.56225963151631i</v>
      </c>
      <c r="CH306" s="181" t="str">
        <f t="shared" ca="1" si="535"/>
        <v>-4.99698147411469+5.51331944857334i</v>
      </c>
      <c r="CI306" s="181" t="str">
        <f t="shared" ca="1" si="536"/>
        <v>-6.8744655624803-2.84749687004829i</v>
      </c>
      <c r="CJ306" s="181" t="str">
        <f t="shared" ca="1" si="537"/>
        <v>0.365106083128251-7.43190505474372i</v>
      </c>
      <c r="CK306" s="181" t="str">
        <f t="shared" ca="1" si="538"/>
        <v>7.12046663211546-2.15996993858542i</v>
      </c>
      <c r="CL306" s="181" t="str">
        <f t="shared" ca="1" si="539"/>
        <v>4.43251983643213+5.97656114285616i</v>
      </c>
      <c r="CM306" s="181" t="str">
        <f t="shared" ca="1" si="540"/>
        <v>-4.13392471640634+6.18685555300488i</v>
      </c>
      <c r="CN306" s="181" t="str">
        <f t="shared" ca="1" si="541"/>
        <v>-7.21787441972074-1.80798342243602i</v>
      </c>
      <c r="CO306" s="181" t="str">
        <f t="shared" ca="1" si="542"/>
        <v>-0.729332593718771-7.40503809324449i</v>
      </c>
      <c r="CP306" s="181" t="str">
        <f t="shared" ca="1" si="543"/>
        <v>6.72646491857666-3.18138097275695i</v>
      </c>
      <c r="CQ306" s="181" t="str">
        <f t="shared" ca="1" si="544"/>
        <v>5.26148815425235+5.2614881542511i</v>
      </c>
      <c r="CR306" s="181" t="str">
        <f t="shared" ca="1" si="545"/>
        <v>-3.18138097275535+6.72646491857741i</v>
      </c>
      <c r="CS306" s="181" t="str">
        <f t="shared" ca="1" si="546"/>
        <v>-7.40503809324466-0.729332593717018i</v>
      </c>
      <c r="CT306" s="181" t="str">
        <f t="shared" ca="1" si="547"/>
        <v>-1.80798342243773-7.21787441972031i</v>
      </c>
      <c r="CU306" s="181" t="str">
        <f t="shared" ca="1" si="548"/>
        <v>6.18685555300389-4.1339247164078i</v>
      </c>
      <c r="CV306" s="181" t="str">
        <f t="shared" ca="1" si="549"/>
        <v>5.97656114285721+4.43251983643072i</v>
      </c>
      <c r="CW306" s="181" t="str">
        <f t="shared" ca="1" si="550"/>
        <v>-2.15996993859103+7.12046663211377i</v>
      </c>
      <c r="CX306" s="181" t="str">
        <f t="shared" ca="1" si="551"/>
        <v>-7.43190505474401+0.365106083122405i</v>
      </c>
      <c r="CY306" s="181" t="str">
        <f t="shared" ca="1" si="552"/>
        <v>-2.84749687004328-6.87446556248238i</v>
      </c>
      <c r="CZ306" s="181" t="str">
        <f t="shared" ca="1" si="553"/>
        <v>5.51331944857216-4.99698147411599i</v>
      </c>
      <c r="DA306" s="181" t="str">
        <f t="shared" ca="1" si="554"/>
        <v>6.56225963151714+3.50760085004309i</v>
      </c>
      <c r="DB306" s="181" t="str">
        <f t="shared" ca="1" si="555"/>
        <v>-1.09180207820598+7.36033174637445i</v>
      </c>
      <c r="DC306" s="181" t="str">
        <f t="shared" ca="1" si="556"/>
        <v>-7.29789371563727+1.45164131586439i</v>
      </c>
      <c r="DD306" s="181" t="str">
        <f t="shared" ca="1" si="557"/>
        <v>-3.82537060965921-6.38224528621534i</v>
      </c>
      <c r="DE306" s="181" t="str">
        <f t="shared" ca="1" si="558"/>
        <v>4.72043662791974-5.75186867343615i</v>
      </c>
      <c r="DF306" s="181" t="str">
        <f t="shared" ca="1" si="559"/>
        <v>7.00590501671279+2.50675289796603i</v>
      </c>
      <c r="DG306" s="181" t="str">
        <f t="shared" ca="1" si="560"/>
        <v>-5.50533856211609E-13+7.44086790600817i</v>
      </c>
      <c r="DH306" s="181" t="str">
        <f t="shared" ca="1" si="561"/>
        <v>-7.00590501671316+2.50675289796499i</v>
      </c>
      <c r="DI306" s="181" t="str">
        <f t="shared" ca="1" si="562"/>
        <v>-4.72043662791921-5.75186867343659i</v>
      </c>
      <c r="DJ306" s="181" t="str">
        <f t="shared" ca="1" si="563"/>
        <v>3.8253706096598-6.38224528621499i</v>
      </c>
      <c r="DK306" s="181" t="str">
        <f t="shared" ca="1" si="564"/>
        <v>7.29789371563714+1.45164131586505i</v>
      </c>
      <c r="DL306" s="181" t="str">
        <f t="shared" ca="1" si="565"/>
        <v>1.09180207820531+7.36033174637455i</v>
      </c>
      <c r="DM306" s="181" t="str">
        <f t="shared" ca="1" si="566"/>
        <v>-6.56225963151766+3.50760085004212i</v>
      </c>
      <c r="DN306" s="181" t="str">
        <f t="shared" ca="1" si="567"/>
        <v>-5.51331944857653-4.99698147411117i</v>
      </c>
      <c r="DO306" s="181" t="str">
        <f t="shared" ca="1" si="568"/>
        <v>2.8474968700439-6.87446556248212i</v>
      </c>
      <c r="DP306" s="181" t="str">
        <f t="shared" ca="1" si="569"/>
        <v>7.43190505474397+0.365106083123082i</v>
      </c>
      <c r="DQ306" s="181" t="str">
        <f t="shared" ca="1" si="570"/>
        <v>2.15996993859037+7.12046663211396i</v>
      </c>
      <c r="DR306" s="181" t="str">
        <f t="shared" ca="1" si="571"/>
        <v>-5.97656114285761+4.43251983643018i</v>
      </c>
      <c r="DS306" s="181" t="str">
        <f t="shared" ca="1" si="572"/>
        <v>-6.18685555300352-4.13392471640837i</v>
      </c>
      <c r="DT306" s="181" t="str">
        <f t="shared" ca="1" si="573"/>
        <v>1.80798342243798-7.21787441972025i</v>
      </c>
      <c r="DU306" s="181" t="str">
        <f t="shared" ca="1" si="574"/>
        <v>7.40503809324477-0.729332593715922i</v>
      </c>
      <c r="DV306" s="181" t="str">
        <f t="shared" ca="1" si="575"/>
        <v>3.18138097275436+6.72646491857788i</v>
      </c>
      <c r="DW306" s="181" t="str">
        <f t="shared" ca="1" si="576"/>
        <v>-5.26148815425313+5.26148815425032i</v>
      </c>
      <c r="DX306" s="181" t="str">
        <f t="shared" ca="1" si="577"/>
        <v>-6.72646491857619-3.18138097275794i</v>
      </c>
      <c r="DY306" s="181" t="str">
        <f t="shared" ca="1" si="578"/>
        <v>0.729332593719866-7.40503809324438i</v>
      </c>
      <c r="DZ306" s="181" t="str">
        <f t="shared" ca="1" si="579"/>
        <v>7.217874419721-1.80798342243495i</v>
      </c>
      <c r="EA306" s="181" t="str">
        <f t="shared" ca="1" si="580"/>
        <v>4.1339247164121+6.18685555300102i</v>
      </c>
      <c r="EB306" s="181" t="str">
        <f t="shared" ca="1" si="581"/>
        <v>-4.43251983642657+5.97656114286029i</v>
      </c>
      <c r="EC306" s="181" t="str">
        <f t="shared" ca="1" si="582"/>
        <v>-7.12046663211527-2.15996993858607i</v>
      </c>
      <c r="ED306" s="181" t="str">
        <f t="shared" ca="1" si="583"/>
        <v>-0.365106083127573-7.43190505474375i</v>
      </c>
      <c r="EE306" s="181" t="str">
        <f t="shared" ca="1" si="584"/>
        <v>6.8744655624804-2.84749687004805i</v>
      </c>
      <c r="EF306" s="181" t="str">
        <f t="shared" ca="1" si="585"/>
        <v>4.99698147411387+5.51331944857408i</v>
      </c>
      <c r="EG306" s="181" t="str">
        <f t="shared" ca="1" si="586"/>
        <v>-3.50760085004561+6.56225963151579i</v>
      </c>
      <c r="EH306" s="181" t="str">
        <f t="shared" ca="1" si="587"/>
        <v>-7.36033174637403-1.09180207820881i</v>
      </c>
      <c r="EI306" s="181" t="str">
        <f t="shared" ca="1" si="588"/>
        <v>-1.45164131586158-7.29789371563783i</v>
      </c>
      <c r="EJ306" s="181" t="str">
        <f t="shared" ca="1" si="589"/>
        <v>6.38224528621681-3.82537060965676i</v>
      </c>
      <c r="EK306" s="181" t="str">
        <f t="shared" ca="1" si="590"/>
        <v>5.75186867343434+4.72043662792195i</v>
      </c>
      <c r="EL306" s="181" t="str">
        <f t="shared" ca="1" si="591"/>
        <v>-2.50675289796833+7.00590501671196i</v>
      </c>
      <c r="EM306" s="181" t="str">
        <f t="shared" ca="1" si="592"/>
        <v>-7.44086790600817-2.98985512065103E-12i</v>
      </c>
      <c r="EN306" s="181"/>
      <c r="EO306" s="181"/>
      <c r="EP306" s="181"/>
    </row>
    <row r="307" spans="1:146">
      <c r="A307" s="207">
        <f t="shared" si="461"/>
        <v>4.0429687499999997E-3</v>
      </c>
      <c r="B307" s="206">
        <v>207</v>
      </c>
      <c r="C307" s="205">
        <f t="shared" si="462"/>
        <v>41400</v>
      </c>
      <c r="N307" s="204">
        <f t="shared" ca="1" si="463"/>
        <v>7.5556233986626946</v>
      </c>
      <c r="O307" s="181">
        <f t="shared" ca="1" si="464"/>
        <v>-7.4443766013373054</v>
      </c>
      <c r="P307" s="181" t="str">
        <f t="shared" ca="1" si="465"/>
        <v>-2.67919418891847-6.94554976086154i</v>
      </c>
      <c r="Q307" s="181" t="str">
        <f t="shared" ca="1" si="466"/>
        <v>5.51591922032693-4.99933776988175i</v>
      </c>
      <c r="R307" s="181" t="str">
        <f t="shared" ca="1" si="467"/>
        <v>6.64949808756565+3.34707606217712i</v>
      </c>
      <c r="S307" s="181" t="str">
        <f t="shared" ca="1" si="468"/>
        <v>-0.729676505999182+7.40852989324678i</v>
      </c>
      <c r="T307" s="181" t="str">
        <f t="shared" ca="1" si="469"/>
        <v>-7.17471199313653+1.98551021102415i</v>
      </c>
      <c r="U307" s="181" t="str">
        <f t="shared" ca="1" si="470"/>
        <v>-4.43460996379659-5.97937935337225i</v>
      </c>
      <c r="V307" s="181" t="str">
        <f t="shared" ca="1" si="471"/>
        <v>3.98272376325869-6.2894081127013i</v>
      </c>
      <c r="W307" s="181" t="str">
        <f t="shared" ca="1" si="472"/>
        <v>7.30133499236979+1.45232582836457i</v>
      </c>
      <c r="X307" s="181" t="str">
        <f t="shared" ca="1" si="473"/>
        <v>1.27270468440765+7.33477782682102i</v>
      </c>
      <c r="Y307" s="181" t="str">
        <f t="shared" ca="1" si="474"/>
        <v>-6.38525479458374+3.82717443955507i</v>
      </c>
      <c r="Z307" s="181" t="str">
        <f t="shared" ca="1" si="475"/>
        <v>-5.86874769957146-4.58001565732183i</v>
      </c>
      <c r="AA307" s="181" t="str">
        <f t="shared" ca="1" si="476"/>
        <v>2.16098845908007-7.12382424420066i</v>
      </c>
      <c r="AB307" s="181" t="str">
        <f t="shared" ca="1" si="477"/>
        <v>7.42420574043581-0.54764231594923i</v>
      </c>
      <c r="AC307" s="181" t="str">
        <f t="shared" ca="1" si="478"/>
        <v>3.1828811333149+6.72963674158765i</v>
      </c>
      <c r="AD307" s="181" t="str">
        <f t="shared" ca="1" si="479"/>
        <v>-5.13319949691379+5.3915680379109i</v>
      </c>
      <c r="AE307" s="181" t="str">
        <f t="shared" ca="1" si="480"/>
        <v>-6.87770717428149-2.84883958961809i</v>
      </c>
      <c r="AF307" s="181" t="str">
        <f t="shared" ca="1" si="481"/>
        <v>0.182694147384362-7.44213449428656i</v>
      </c>
      <c r="AG307" s="181" t="str">
        <f t="shared" ca="1" si="482"/>
        <v>7.00920860797647-2.50793494182105i</v>
      </c>
      <c r="AH307" s="181" t="str">
        <f t="shared" ca="1" si="483"/>
        <v>4.86246462871391+5.63694781925861i</v>
      </c>
      <c r="AI307" s="181" t="str">
        <f t="shared" ca="1" si="484"/>
        <v>-3.5092548375734+6.56535402453714i</v>
      </c>
      <c r="AJ307" s="181" t="str">
        <f t="shared" ca="1" si="485"/>
        <v>-7.38839142467266-0.91127116620786i</v>
      </c>
      <c r="AK307" s="181" t="str">
        <f t="shared" ca="1" si="486"/>
        <v>-1.80883596585801-7.22127796384801i</v>
      </c>
      <c r="AL307" s="181" t="str">
        <f t="shared" ca="1" si="487"/>
        <v>6.08640925263271-4.28653302705173i</v>
      </c>
      <c r="AM307" s="181" t="str">
        <f t="shared" ca="1" si="488"/>
        <v>6.18977292654866+4.13587404308975i</v>
      </c>
      <c r="AN307" s="181" t="str">
        <f t="shared" ca="1" si="489"/>
        <v>-1.63107214554844+7.26349410673365i</v>
      </c>
      <c r="AO307" s="181" t="str">
        <f t="shared" ca="1" si="490"/>
        <v>-7.36380246537466+1.09231691073624i</v>
      </c>
      <c r="AP307" s="181" t="str">
        <f t="shared" ca="1" si="491"/>
        <v>-3.66931976907961-6.47725523773612i</v>
      </c>
      <c r="AQ307" s="181" t="str">
        <f t="shared" ca="1" si="492"/>
        <v>4.72266252067235-5.75458093160354i</v>
      </c>
      <c r="AR307" s="181" t="str">
        <f t="shared" ca="1" si="493"/>
        <v>4.72266252067235-5.75458093160354i</v>
      </c>
      <c r="AS307" s="181" t="str">
        <f t="shared" ca="1" si="494"/>
        <v>0.3652782466427+7.43540952369592i</v>
      </c>
      <c r="AT307" s="181" t="str">
        <f t="shared" ca="1" si="495"/>
        <v>-6.80572171407228+3.01676895587704i</v>
      </c>
      <c r="AU307" s="181" t="str">
        <f t="shared" ca="1" si="496"/>
        <v>-5.26396917651318-5.26396917651097i</v>
      </c>
      <c r="AV307" s="181" t="str">
        <f t="shared" ca="1" si="497"/>
        <v>3.01676895587419-6.80572171407354i</v>
      </c>
      <c r="AW307" s="181" t="str">
        <f t="shared" ca="1" si="498"/>
        <v>7.4354095236957+0.365278246647192i</v>
      </c>
      <c r="AX307" s="181" t="str">
        <f t="shared" ca="1" si="499"/>
        <v>2.33516500849554+7.06864536991611i</v>
      </c>
      <c r="AY307" s="181" t="str">
        <f t="shared" ca="1" si="500"/>
        <v>-5.75458093160169+4.7226625206746i</v>
      </c>
      <c r="AZ307" s="181" t="str">
        <f t="shared" ca="1" si="501"/>
        <v>-6.47725523773765-3.66931976907689i</v>
      </c>
      <c r="BA307" s="181" t="str">
        <f t="shared" ca="1" si="502"/>
        <v>1.09231691074047-7.36380246537404i</v>
      </c>
      <c r="BB307" s="181" t="str">
        <f t="shared" ca="1" si="503"/>
        <v>7.26349410673461-1.63107214554416i</v>
      </c>
      <c r="BC307" s="181" t="str">
        <f t="shared" ca="1" si="504"/>
        <v>4.13587404309217+6.18977292654705i</v>
      </c>
      <c r="BD307" s="181" t="str">
        <f t="shared" ca="1" si="505"/>
        <v>-4.28653302704936+6.08640925263439i</v>
      </c>
      <c r="BE307" s="181" t="str">
        <f t="shared" ca="1" si="506"/>
        <v>-7.22127796384692-1.80883596586237i</v>
      </c>
      <c r="BF307" s="181" t="str">
        <f t="shared" ca="1" si="507"/>
        <v>-0.911271166203289-7.38839142467323i</v>
      </c>
      <c r="BG307" s="181" t="str">
        <f t="shared" ca="1" si="508"/>
        <v>6.56535402453572-3.50925483757606i</v>
      </c>
      <c r="BH307" s="181" t="str">
        <f t="shared" ca="1" si="509"/>
        <v>5.63694781925864+4.86246462871387i</v>
      </c>
      <c r="BI307" s="181" t="str">
        <f t="shared" ca="1" si="510"/>
        <v>-2.5079349418225+7.00920860797595i</v>
      </c>
      <c r="BJ307" s="181" t="str">
        <f t="shared" ca="1" si="511"/>
        <v>-7.44213449428666+0.182694147380606i</v>
      </c>
      <c r="BK307" s="181" t="str">
        <f t="shared" ca="1" si="512"/>
        <v>-2.84883958962009-6.87770717428065i</v>
      </c>
      <c r="BL307" s="181" t="str">
        <f t="shared" ca="1" si="513"/>
        <v>5.39156803791036-5.13319949691436i</v>
      </c>
      <c r="BM307" s="181" t="str">
        <f t="shared" ca="1" si="514"/>
        <v>6.72963674158704+3.18288113331619i</v>
      </c>
      <c r="BN307" s="181" t="str">
        <f t="shared" ca="1" si="515"/>
        <v>-0.547642315952133+7.4242057404356i</v>
      </c>
      <c r="BO307" s="181" t="str">
        <f t="shared" ca="1" si="516"/>
        <v>-7.12382424420003+2.16098845908215i</v>
      </c>
      <c r="BP307" s="181" t="str">
        <f t="shared" ca="1" si="517"/>
        <v>-4.58001565732254-5.86874769957091i</v>
      </c>
      <c r="BQ307" s="181" t="str">
        <f t="shared" ca="1" si="518"/>
        <v>3.82717443955644-6.38525479458293i</v>
      </c>
      <c r="BR307" s="181" t="str">
        <f t="shared" ca="1" si="519"/>
        <v>7.33477782682052+1.27270468441051i</v>
      </c>
      <c r="BS307" s="181" t="str">
        <f t="shared" ca="1" si="520"/>
        <v>1.4523258283668+7.30133499236935i</v>
      </c>
      <c r="BT307" s="181" t="str">
        <f t="shared" ca="1" si="521"/>
        <v>-6.28940811270079+3.9827237632595i</v>
      </c>
      <c r="BU307" s="181" t="str">
        <f t="shared" ca="1" si="522"/>
        <v>-5.97937935337178-4.43460996379723i</v>
      </c>
      <c r="BV307" s="181" t="str">
        <f t="shared" ca="1" si="523"/>
        <v>1.98551021102688-7.17471199313577i</v>
      </c>
      <c r="BW307" s="181" t="str">
        <f t="shared" ca="1" si="524"/>
        <v>7.40852989324648-0.729676506002233i</v>
      </c>
      <c r="BX307" s="181" t="str">
        <f t="shared" ca="1" si="525"/>
        <v>3.34707606217764+6.64949808756539i</v>
      </c>
      <c r="BY307" s="181" t="str">
        <f t="shared" ca="1" si="526"/>
        <v>-4.99933776988228+5.51591922032646i</v>
      </c>
      <c r="BZ307" s="181" t="str">
        <f t="shared" ca="1" si="527"/>
        <v>-6.94554976086066-2.67919418892078i</v>
      </c>
      <c r="CA307" s="181" t="str">
        <f t="shared" ca="1" si="528"/>
        <v>-3.11904206172167E-12-7.44437660133731i</v>
      </c>
      <c r="CB307" s="181" t="str">
        <f t="shared" ca="1" si="529"/>
        <v>6.94554976086115-2.6791941889195i</v>
      </c>
      <c r="CC307" s="181" t="str">
        <f t="shared" ca="1" si="530"/>
        <v>4.99933776988126+5.51591922032738i</v>
      </c>
      <c r="CD307" s="181" t="str">
        <f t="shared" ca="1" si="531"/>
        <v>-3.34707606217925+6.64949808756458i</v>
      </c>
      <c r="CE307" s="181" t="str">
        <f t="shared" ca="1" si="532"/>
        <v>-7.40852989324709-0.729676505996025i</v>
      </c>
      <c r="CF307" s="181" t="str">
        <f t="shared" ca="1" si="533"/>
        <v>-1.98551021102555-7.17471199313615i</v>
      </c>
      <c r="CG307" s="181" t="str">
        <f t="shared" ca="1" si="534"/>
        <v>5.9793793533726-4.43460996379612i</v>
      </c>
      <c r="CH307" s="181" t="str">
        <f t="shared" ca="1" si="535"/>
        <v>6.28940811270005+3.98272376326066i</v>
      </c>
      <c r="CI307" s="181" t="str">
        <f t="shared" ca="1" si="536"/>
        <v>-1.4523258283611+7.30133499237048i</v>
      </c>
      <c r="CJ307" s="181" t="str">
        <f t="shared" ca="1" si="537"/>
        <v>-7.33477782682075+1.27270468440916i</v>
      </c>
      <c r="CK307" s="181" t="str">
        <f t="shared" ca="1" si="538"/>
        <v>-3.82717443955526-6.38525479458363i</v>
      </c>
      <c r="CL307" s="181" t="str">
        <f t="shared" ca="1" si="539"/>
        <v>4.58001565732363-5.86874769957006i</v>
      </c>
      <c r="CM307" s="181" t="str">
        <f t="shared" ca="1" si="540"/>
        <v>7.12382424419963+2.16098845908346i</v>
      </c>
      <c r="CN307" s="181" t="str">
        <f t="shared" ca="1" si="541"/>
        <v>0.547642315950758+7.4242057404357i</v>
      </c>
      <c r="CO307" s="181" t="str">
        <f t="shared" ca="1" si="542"/>
        <v>-6.72963674158771+3.18288113331475i</v>
      </c>
      <c r="CP307" s="181" t="str">
        <f t="shared" ca="1" si="543"/>
        <v>-5.3915680379094-5.13319949691536i</v>
      </c>
      <c r="CQ307" s="181" t="str">
        <f t="shared" ca="1" si="544"/>
        <v>2.84883958962175-6.87770717427997i</v>
      </c>
      <c r="CR307" s="181" t="str">
        <f t="shared" ca="1" si="545"/>
        <v>7.44213449428662+0.182694147381984i</v>
      </c>
      <c r="CS307" s="181" t="str">
        <f t="shared" ca="1" si="546"/>
        <v>2.507934941821+7.00920860797649i</v>
      </c>
      <c r="CT307" s="181" t="str">
        <f t="shared" ca="1" si="547"/>
        <v>-5.63694781925955+4.86246462871283i</v>
      </c>
      <c r="CU307" s="181" t="str">
        <f t="shared" ca="1" si="548"/>
        <v>-6.56535402453497-3.50925483757747i</v>
      </c>
      <c r="CV307" s="181" t="str">
        <f t="shared" ca="1" si="549"/>
        <v>0.911271166205076-7.38839142467301i</v>
      </c>
      <c r="CW307" s="181" t="str">
        <f t="shared" ca="1" si="550"/>
        <v>7.22127796384731-1.80883596586083i</v>
      </c>
      <c r="CX307" s="181" t="str">
        <f t="shared" ca="1" si="551"/>
        <v>4.28653302704823+6.08640925263517i</v>
      </c>
      <c r="CY307" s="181" t="str">
        <f t="shared" ca="1" si="552"/>
        <v>-4.1358740430935+6.18977292654616i</v>
      </c>
      <c r="CZ307" s="181" t="str">
        <f t="shared" ca="1" si="553"/>
        <v>-7.26349410673426-1.63107214554571i</v>
      </c>
      <c r="DA307" s="181" t="str">
        <f t="shared" ca="1" si="554"/>
        <v>-1.09231691073911-7.36380246537424i</v>
      </c>
      <c r="DB307" s="181" t="str">
        <f t="shared" ca="1" si="555"/>
        <v>6.47725523773844-3.66931976907551i</v>
      </c>
      <c r="DC307" s="181" t="str">
        <f t="shared" ca="1" si="556"/>
        <v>5.75458093160068+4.72266252067583i</v>
      </c>
      <c r="DD307" s="181" t="str">
        <f t="shared" ca="1" si="557"/>
        <v>-2.33516500849001+7.06864536991793i</v>
      </c>
      <c r="DE307" s="181" t="str">
        <f t="shared" ca="1" si="558"/>
        <v>-7.43540952369577+0.365278246645815i</v>
      </c>
      <c r="DF307" s="181" t="str">
        <f t="shared" ca="1" si="559"/>
        <v>-3.01676895587273-6.80572171407419i</v>
      </c>
      <c r="DG307" s="181" t="str">
        <f t="shared" ca="1" si="560"/>
        <v>5.26396917651415-5.26396917650999i</v>
      </c>
      <c r="DH307" s="181" t="str">
        <f t="shared" ca="1" si="561"/>
        <v>6.80572171407472+3.01676895587153i</v>
      </c>
      <c r="DI307" s="181" t="str">
        <f t="shared" ca="1" si="562"/>
        <v>-0.365278246644077+7.43540952369585i</v>
      </c>
      <c r="DJ307" s="181" t="str">
        <f t="shared" ca="1" si="563"/>
        <v>-7.06864536991752+2.33516500849126i</v>
      </c>
      <c r="DK307" s="181" t="str">
        <f t="shared" ca="1" si="564"/>
        <v>-4.72266252067129-5.75458093160441i</v>
      </c>
      <c r="DL307" s="181" t="str">
        <f t="shared" ca="1" si="565"/>
        <v>3.66931976907436-6.47725523773909i</v>
      </c>
      <c r="DM307" s="181" t="str">
        <f t="shared" ca="1" si="566"/>
        <v>7.36380246537449+1.09231691073739i</v>
      </c>
      <c r="DN307" s="181" t="str">
        <f t="shared" ca="1" si="567"/>
        <v>1.63107214554741+7.26349410673388i</v>
      </c>
      <c r="DO307" s="181" t="str">
        <f t="shared" ca="1" si="568"/>
        <v>-6.18977292654966+4.13587404308826i</v>
      </c>
      <c r="DP307" s="181" t="str">
        <f t="shared" ca="1" si="569"/>
        <v>-6.08640925263618-4.28653302704681i</v>
      </c>
      <c r="DQ307" s="181" t="str">
        <f t="shared" ca="1" si="570"/>
        <v>1.80883596585914-7.22127796384773i</v>
      </c>
      <c r="DR307" s="181" t="str">
        <f t="shared" ca="1" si="571"/>
        <v>7.38839142467289-0.911271166205969i</v>
      </c>
      <c r="DS307" s="181" t="str">
        <f t="shared" ca="1" si="572"/>
        <v>3.50925483757191+6.56535402453794i</v>
      </c>
      <c r="DT307" s="181" t="str">
        <f t="shared" ca="1" si="573"/>
        <v>-4.86246462871728+5.63694781925571i</v>
      </c>
      <c r="DU307" s="181" t="str">
        <f t="shared" ca="1" si="574"/>
        <v>-7.00920860797707-2.50793494181936i</v>
      </c>
      <c r="DV307" s="181" t="str">
        <f t="shared" ca="1" si="575"/>
        <v>-0.182694147383301-7.44213449428659i</v>
      </c>
      <c r="DW307" s="181" t="str">
        <f t="shared" ca="1" si="576"/>
        <v>6.87770717428238-2.84883958961593i</v>
      </c>
      <c r="DX307" s="181" t="str">
        <f t="shared" ca="1" si="577"/>
        <v>5.13319949691111+5.39156803791345i</v>
      </c>
      <c r="DY307" s="181" t="str">
        <f t="shared" ca="1" si="578"/>
        <v>-3.18288113331318+6.72963674158846i</v>
      </c>
      <c r="DZ307" s="181" t="str">
        <f t="shared" ca="1" si="579"/>
        <v>-7.4242057404358-0.547642315949445i</v>
      </c>
      <c r="EA307" s="181" t="str">
        <f t="shared" ca="1" si="580"/>
        <v>-2.16098845907784-7.12382424420134i</v>
      </c>
      <c r="EB307" s="181" t="str">
        <f t="shared" ca="1" si="581"/>
        <v>5.86874769957367-4.58001565731899i</v>
      </c>
      <c r="EC307" s="181" t="str">
        <f t="shared" ca="1" si="582"/>
        <v>6.38525479458431+3.82717443955413i</v>
      </c>
      <c r="ED307" s="181" t="str">
        <f t="shared" ca="1" si="583"/>
        <v>-1.27270468440785+7.33477782682098i</v>
      </c>
      <c r="EE307" s="181" t="str">
        <f t="shared" ca="1" si="584"/>
        <v>-7.30133499237022+1.45232582836238i</v>
      </c>
      <c r="EF307" s="181" t="str">
        <f t="shared" ca="1" si="585"/>
        <v>-3.98272376325569-6.2894081127032i</v>
      </c>
      <c r="EG307" s="181" t="str">
        <f t="shared" ca="1" si="586"/>
        <v>4.43460996379507-5.97937935337339i</v>
      </c>
      <c r="EH307" s="181" t="str">
        <f t="shared" ca="1" si="587"/>
        <v>7.1747119931365+1.98551021102428i</v>
      </c>
      <c r="EI307" s="181" t="str">
        <f t="shared" ca="1" si="588"/>
        <v>0.729676505997757+7.40852989324692i</v>
      </c>
      <c r="EJ307" s="181" t="str">
        <f t="shared" ca="1" si="589"/>
        <v>-6.64949808756722+3.347076062174i</v>
      </c>
      <c r="EK307" s="181" t="str">
        <f t="shared" ca="1" si="590"/>
        <v>-5.51591922032827-4.99933776988028i</v>
      </c>
      <c r="EL307" s="181" t="str">
        <f t="shared" ca="1" si="591"/>
        <v>2.67919418891827-6.94554976086162i</v>
      </c>
      <c r="EM307" s="181" t="str">
        <f t="shared" ca="1" si="592"/>
        <v>7.44437660133731+1.37886458809014E-12i</v>
      </c>
      <c r="EN307" s="181"/>
      <c r="EO307" s="181"/>
      <c r="EP307" s="181"/>
    </row>
    <row r="308" spans="1:146">
      <c r="A308" s="207">
        <f t="shared" si="461"/>
        <v>4.0624999999999993E-3</v>
      </c>
      <c r="B308" s="206">
        <v>208</v>
      </c>
      <c r="C308" s="205">
        <f t="shared" si="462"/>
        <v>41600</v>
      </c>
      <c r="N308" s="204">
        <f t="shared" ca="1" si="463"/>
        <v>7.5525624944865415</v>
      </c>
      <c r="O308" s="181">
        <f t="shared" ca="1" si="464"/>
        <v>-7.4474375055134585</v>
      </c>
      <c r="P308" s="181" t="str">
        <f t="shared" ca="1" si="465"/>
        <v>-2.85001094693436-6.88053508100081i</v>
      </c>
      <c r="Q308" s="181" t="str">
        <f t="shared" ca="1" si="466"/>
        <v>5.26613356261174-5.26613356261145i</v>
      </c>
      <c r="R308" s="181" t="str">
        <f t="shared" ca="1" si="467"/>
        <v>6.88053508100068+2.85001094693468i</v>
      </c>
      <c r="S308" s="181" t="str">
        <f t="shared" ca="1" si="468"/>
        <v>3.24804351396184E-13+7.44743750551346i</v>
      </c>
      <c r="T308" s="181" t="str">
        <f t="shared" ca="1" si="469"/>
        <v>-6.88053508100071+2.8500109469346i</v>
      </c>
      <c r="U308" s="181" t="str">
        <f t="shared" ca="1" si="470"/>
        <v>-5.26613356261168-5.26613356261151i</v>
      </c>
      <c r="V308" s="181" t="str">
        <f t="shared" ca="1" si="471"/>
        <v>2.85001094693436-6.88053508100081i</v>
      </c>
      <c r="W308" s="181" t="str">
        <f t="shared" ca="1" si="472"/>
        <v>7.44743750551346+9.1232463947419E-14i</v>
      </c>
      <c r="X308" s="181" t="str">
        <f t="shared" ca="1" si="473"/>
        <v>2.85001094693424+6.88053508100086i</v>
      </c>
      <c r="Y308" s="181" t="str">
        <f t="shared" ca="1" si="474"/>
        <v>-5.2661335626118+5.26613356261138i</v>
      </c>
      <c r="Z308" s="181" t="str">
        <f t="shared" ca="1" si="475"/>
        <v>-6.88053508100065-2.85001094693474i</v>
      </c>
      <c r="AA308" s="181" t="str">
        <f t="shared" ca="1" si="476"/>
        <v>-2.33571887448765E-13-7.44743750551346i</v>
      </c>
      <c r="AB308" s="181" t="str">
        <f t="shared" ca="1" si="477"/>
        <v>6.88053508100075-2.85001094693449i</v>
      </c>
      <c r="AC308" s="181" t="str">
        <f t="shared" ca="1" si="478"/>
        <v>5.26613356261165+5.26613356261154i</v>
      </c>
      <c r="AD308" s="181" t="str">
        <f t="shared" ca="1" si="479"/>
        <v>-2.85001094693444+6.88053508100078i</v>
      </c>
      <c r="AE308" s="181" t="str">
        <f t="shared" ca="1" si="480"/>
        <v>-7.44743750551346-1.82464927894837E-13i</v>
      </c>
      <c r="AF308" s="181" t="str">
        <f t="shared" ca="1" si="481"/>
        <v>-2.8500109469341-6.88053508100092i</v>
      </c>
      <c r="AG308" s="181" t="str">
        <f t="shared" ca="1" si="482"/>
        <v>5.26613356261183-5.26613356261135i</v>
      </c>
      <c r="AH308" s="181" t="str">
        <f t="shared" ca="1" si="483"/>
        <v>6.8805350810009+2.85001094693414i</v>
      </c>
      <c r="AI308" s="181" t="str">
        <f t="shared" ca="1" si="484"/>
        <v>-2.08018407671802E-12+7.44743750551346i</v>
      </c>
      <c r="AJ308" s="181" t="str">
        <f t="shared" ca="1" si="485"/>
        <v>-6.88053508099994+2.85001094693646i</v>
      </c>
      <c r="AK308" s="181" t="str">
        <f t="shared" ca="1" si="486"/>
        <v>-5.26613356261106-5.26613356261212i</v>
      </c>
      <c r="AL308" s="181" t="str">
        <f t="shared" ca="1" si="487"/>
        <v>2.8500109469311-6.88053508100216i</v>
      </c>
      <c r="AM308" s="181" t="str">
        <f t="shared" ca="1" si="488"/>
        <v>7.44743750551346-4.67143774897531E-13i</v>
      </c>
      <c r="AN308" s="181" t="str">
        <f t="shared" ca="1" si="489"/>
        <v>2.85001094693197+6.8805350810018i</v>
      </c>
      <c r="AO308" s="181" t="str">
        <f t="shared" ca="1" si="490"/>
        <v>-5.2661335626104+5.26613356261279i</v>
      </c>
      <c r="AP308" s="181" t="str">
        <f t="shared" ca="1" si="491"/>
        <v>-6.8805350810003-2.85001094693559i</v>
      </c>
      <c r="AQ308" s="181" t="str">
        <f t="shared" ca="1" si="492"/>
        <v>-3.12030607890447E-12-7.44743750551346i</v>
      </c>
      <c r="AR308" s="181" t="str">
        <f t="shared" ca="1" si="493"/>
        <v>-3.12030607890447E-12-7.44743750551346i</v>
      </c>
      <c r="AS308" s="181" t="str">
        <f t="shared" ca="1" si="494"/>
        <v>5.26613356260942+5.26613356261376i</v>
      </c>
      <c r="AT308" s="181" t="str">
        <f t="shared" ca="1" si="495"/>
        <v>-2.85001094693334+6.88053508100123i</v>
      </c>
      <c r="AU308" s="181" t="str">
        <f t="shared" ca="1" si="496"/>
        <v>-7.44743750551346-1.84661218926925E-12i</v>
      </c>
      <c r="AV308" s="181" t="str">
        <f t="shared" ca="1" si="497"/>
        <v>-2.85001094693677-6.88053508099982i</v>
      </c>
      <c r="AW308" s="181" t="str">
        <f t="shared" ca="1" si="498"/>
        <v>5.26613356261204-5.26613356261115i</v>
      </c>
      <c r="AX308" s="181" t="str">
        <f t="shared" ca="1" si="499"/>
        <v>6.88053508099941+2.85001094693773i</v>
      </c>
      <c r="AY308" s="181" t="str">
        <f t="shared" ca="1" si="500"/>
        <v>8.06550114737693E-13+7.44743750551346i</v>
      </c>
      <c r="AZ308" s="181" t="str">
        <f t="shared" ca="1" si="501"/>
        <v>-6.88053508100172+2.85001094693218i</v>
      </c>
      <c r="BA308" s="181" t="str">
        <f t="shared" ca="1" si="502"/>
        <v>-5.26613356261303-5.26613356261016i</v>
      </c>
      <c r="BB308" s="181" t="str">
        <f t="shared" ca="1" si="503"/>
        <v>2.85001094693547-6.88053508100035i</v>
      </c>
      <c r="BC308" s="181" t="str">
        <f t="shared" ca="1" si="504"/>
        <v>7.44743750551346-3.24804351396184E-12i</v>
      </c>
      <c r="BD308" s="181" t="str">
        <f t="shared" ca="1" si="505"/>
        <v>2.85001094693463+6.8805350810007i</v>
      </c>
      <c r="BE308" s="181" t="str">
        <f t="shared" ca="1" si="506"/>
        <v>-5.26613356261367+5.26613356260951i</v>
      </c>
      <c r="BF308" s="181" t="str">
        <f t="shared" ca="1" si="507"/>
        <v>-6.88053508100137-2.85001094693302i</v>
      </c>
      <c r="BG308" s="181" t="str">
        <f t="shared" ca="1" si="508"/>
        <v>1.50720584942909E-12-7.44743750551346i</v>
      </c>
      <c r="BH308" s="181" t="str">
        <f t="shared" ca="1" si="509"/>
        <v>6.88053508099976-2.85001094693689i</v>
      </c>
      <c r="BI308" s="181" t="str">
        <f t="shared" ca="1" si="510"/>
        <v>5.26613356261139+5.2661335626118i</v>
      </c>
      <c r="BJ308" s="181" t="str">
        <f t="shared" ca="1" si="511"/>
        <v>-2.85001094693761+6.88053508099947i</v>
      </c>
      <c r="BK308" s="181" t="str">
        <f t="shared" ca="1" si="512"/>
        <v>-7.44743750551346+9.34287549795064E-13i</v>
      </c>
      <c r="BL308" s="181" t="str">
        <f t="shared" ca="1" si="513"/>
        <v>-2.85001094693249-6.88053508100158i</v>
      </c>
      <c r="BM308" s="181" t="str">
        <f t="shared" ca="1" si="514"/>
        <v>5.26613356261007-5.26613356261312i</v>
      </c>
      <c r="BN308" s="181" t="str">
        <f t="shared" ca="1" si="515"/>
        <v>6.8805350810004+2.85001094693536i</v>
      </c>
      <c r="BO308" s="181" t="str">
        <f t="shared" ca="1" si="516"/>
        <v>3.37578094901921E-12+7.44743750551346i</v>
      </c>
      <c r="BP308" s="181" t="str">
        <f t="shared" ca="1" si="517"/>
        <v>-6.88053508100057+2.85001094693495i</v>
      </c>
      <c r="BQ308" s="181" t="str">
        <f t="shared" ca="1" si="518"/>
        <v>-5.26613356260976-5.26613356261343i</v>
      </c>
      <c r="BR308" s="181" t="str">
        <f t="shared" ca="1" si="519"/>
        <v>2.85001094693271-6.88053508100149i</v>
      </c>
      <c r="BS308" s="181" t="str">
        <f t="shared" ca="1" si="520"/>
        <v>7.44743750551346+1.37946841437171E-12i</v>
      </c>
      <c r="BT308" s="181" t="str">
        <f t="shared" ca="1" si="521"/>
        <v>2.8500109469372+6.88053508099964i</v>
      </c>
      <c r="BU308" s="181" t="str">
        <f t="shared" ca="1" si="522"/>
        <v>-5.26613356261171+5.26613356261148i</v>
      </c>
      <c r="BV308" s="181" t="str">
        <f t="shared" ca="1" si="523"/>
        <v>-6.88053508099951-2.85001094693749i</v>
      </c>
      <c r="BW308" s="181" t="str">
        <f t="shared" ca="1" si="524"/>
        <v>-1.06202498485243E-12-7.44743750551346i</v>
      </c>
      <c r="BX308" s="181" t="str">
        <f t="shared" ca="1" si="525"/>
        <v>6.88053508100145-2.85001094693281i</v>
      </c>
      <c r="BY308" s="181" t="str">
        <f t="shared" ca="1" si="526"/>
        <v>5.2661335626132+5.26613356260998i</v>
      </c>
      <c r="BZ308" s="181" t="str">
        <f t="shared" ca="1" si="527"/>
        <v>-2.85001094693485+6.88053508100061i</v>
      </c>
      <c r="CA308" s="181" t="str">
        <f t="shared" ca="1" si="528"/>
        <v>-7.44743750551346+3.92685619364217E-12i</v>
      </c>
      <c r="CB308" s="181" t="str">
        <f t="shared" ca="1" si="529"/>
        <v>-2.85001094693506-6.88053508100052i</v>
      </c>
      <c r="CC308" s="181" t="str">
        <f t="shared" ca="1" si="530"/>
        <v>5.26613356261334-5.26613356260985i</v>
      </c>
      <c r="CD308" s="181" t="str">
        <f t="shared" ca="1" si="531"/>
        <v>6.88053508100154+2.85001094693259i</v>
      </c>
      <c r="CE308" s="181" t="str">
        <f t="shared" ca="1" si="532"/>
        <v>-1.25173097931435E-12+7.44743750551346i</v>
      </c>
      <c r="CF308" s="181" t="str">
        <f t="shared" ca="1" si="533"/>
        <v>-6.88053508099959+2.85001094693732i</v>
      </c>
      <c r="CG308" s="181" t="str">
        <f t="shared" ca="1" si="534"/>
        <v>-5.26613356261157-5.26613356261161i</v>
      </c>
      <c r="CH308" s="181" t="str">
        <f t="shared" ca="1" si="535"/>
        <v>2.85001094693699-6.88053508099973i</v>
      </c>
      <c r="CI308" s="181" t="str">
        <f t="shared" ca="1" si="536"/>
        <v>7.44743750551346-1.61310022947539E-12i</v>
      </c>
      <c r="CJ308" s="181" t="str">
        <f t="shared" ca="1" si="537"/>
        <v>2.85001094693293+6.8805350810014i</v>
      </c>
      <c r="CK308" s="181" t="str">
        <f t="shared" ca="1" si="538"/>
        <v>-5.26613356260959+5.2661335626136i</v>
      </c>
      <c r="CL308" s="181" t="str">
        <f t="shared" ca="1" si="539"/>
        <v>-6.88053508100066-2.85001094693473i</v>
      </c>
      <c r="CM308" s="181" t="str">
        <f t="shared" ca="1" si="540"/>
        <v>3.56548694348113E-12-7.44743750551346i</v>
      </c>
      <c r="CN308" s="181" t="str">
        <f t="shared" ca="1" si="541"/>
        <v>6.88053508100047-2.85001094693518i</v>
      </c>
      <c r="CO308" s="181" t="str">
        <f t="shared" ca="1" si="542"/>
        <v>5.26613356260993+5.26613356261325i</v>
      </c>
      <c r="CP308" s="181" t="str">
        <f t="shared" ca="1" si="543"/>
        <v>-2.85001094693247+6.88053508100159i</v>
      </c>
      <c r="CQ308" s="181" t="str">
        <f t="shared" ca="1" si="544"/>
        <v>-7.44743750551346-7.00655734691391E-13i</v>
      </c>
      <c r="CR308" s="181" t="str">
        <f t="shared" ca="1" si="545"/>
        <v>-2.85001094693744-6.88053508099953i</v>
      </c>
      <c r="CS308" s="181" t="str">
        <f t="shared" ca="1" si="546"/>
        <v>5.26613356261122-5.26613356261196i</v>
      </c>
      <c r="CT308" s="181" t="str">
        <f t="shared" ca="1" si="547"/>
        <v>6.88053508099977+2.85001094693687i</v>
      </c>
      <c r="CU308" s="181" t="str">
        <f t="shared" ca="1" si="548"/>
        <v>1.74083766453276E-12+7.44743750551346i</v>
      </c>
      <c r="CV308" s="181" t="str">
        <f t="shared" ca="1" si="549"/>
        <v>-6.88053508100136+2.85001094693305i</v>
      </c>
      <c r="CW308" s="181" t="str">
        <f t="shared" ca="1" si="550"/>
        <v>-5.26613356261369-5.2661335626095i</v>
      </c>
      <c r="CX308" s="181" t="str">
        <f t="shared" ca="1" si="551"/>
        <v>2.85001094693461-6.88053508100071i</v>
      </c>
      <c r="CY308" s="181" t="str">
        <f t="shared" ca="1" si="552"/>
        <v>7.44743750551346+3.01441169885817E-12i</v>
      </c>
      <c r="CZ308" s="181" t="str">
        <f t="shared" ca="1" si="553"/>
        <v>2.8500109469353+6.88053508100042i</v>
      </c>
      <c r="DA308" s="181" t="str">
        <f t="shared" ca="1" si="554"/>
        <v>-5.26613356261286+5.26613356261032i</v>
      </c>
      <c r="DB308" s="181" t="str">
        <f t="shared" ca="1" si="555"/>
        <v>-6.8805350810018-2.85001094693197i</v>
      </c>
      <c r="DC308" s="181" t="str">
        <f t="shared" ca="1" si="556"/>
        <v>5.72918299634024E-13-7.44743750551346i</v>
      </c>
      <c r="DD308" s="181" t="str">
        <f t="shared" ca="1" si="557"/>
        <v>6.88053508100224-2.85001094693091i</v>
      </c>
      <c r="DE308" s="181" t="str">
        <f t="shared" ca="1" si="558"/>
        <v>5.26613356261205+5.26613356261113i</v>
      </c>
      <c r="DF308" s="181" t="str">
        <f t="shared" ca="1" si="559"/>
        <v>-2.85001094693675+6.88053508099982i</v>
      </c>
      <c r="DG308" s="181" t="str">
        <f t="shared" ca="1" si="560"/>
        <v>-7.44743750551346+1.86857509959012E-12i</v>
      </c>
      <c r="DH308" s="181" t="str">
        <f t="shared" ca="1" si="561"/>
        <v>-2.85001094693317-6.88053508100131i</v>
      </c>
      <c r="DI308" s="181" t="str">
        <f t="shared" ca="1" si="562"/>
        <v>5.26613356260941-5.26613356261378i</v>
      </c>
      <c r="DJ308" s="181" t="str">
        <f t="shared" ca="1" si="563"/>
        <v>6.88053508100075+2.85001094693449i</v>
      </c>
      <c r="DK308" s="181" t="str">
        <f t="shared" ca="1" si="564"/>
        <v>-2.8866742638008E-12+7.44743750551346i</v>
      </c>
      <c r="DL308" s="181" t="str">
        <f t="shared" ca="1" si="565"/>
        <v>-6.88053508100021+2.85001094693581i</v>
      </c>
      <c r="DM308" s="181" t="str">
        <f t="shared" ca="1" si="566"/>
        <v>-5.26613356261011-5.26613356261307i</v>
      </c>
      <c r="DN308" s="181" t="str">
        <f t="shared" ca="1" si="567"/>
        <v>2.85001094693185-6.88053508100185i</v>
      </c>
      <c r="DO308" s="181" t="str">
        <f t="shared" ca="1" si="568"/>
        <v>7.44743750551346+2.18430550110636E-14i</v>
      </c>
      <c r="DP308" s="181" t="str">
        <f t="shared" ca="1" si="569"/>
        <v>2.85001094693103+6.88053508100219i</v>
      </c>
      <c r="DQ308" s="181" t="str">
        <f t="shared" ca="1" si="570"/>
        <v>-5.26613356261075+5.26613356261244i</v>
      </c>
      <c r="DR308" s="181" t="str">
        <f t="shared" ca="1" si="571"/>
        <v>-6.88053508099987-2.85001094693663i</v>
      </c>
      <c r="DS308" s="181" t="str">
        <f t="shared" ca="1" si="572"/>
        <v>-2.41965034421309E-12-7.44743750551346i</v>
      </c>
      <c r="DT308" s="181" t="str">
        <f t="shared" ca="1" si="573"/>
        <v>6.88053508100126-2.85001094693328i</v>
      </c>
      <c r="DU308" s="181" t="str">
        <f t="shared" ca="1" si="574"/>
        <v>5.26613356261416+5.26613356260902i</v>
      </c>
      <c r="DV308" s="181" t="str">
        <f t="shared" ca="1" si="575"/>
        <v>-2.85001094693438+6.88053508100081i</v>
      </c>
      <c r="DW308" s="181" t="str">
        <f t="shared" ca="1" si="576"/>
        <v>-7.44743750551346-2.75893682874344E-12i</v>
      </c>
      <c r="DX308" s="181" t="str">
        <f t="shared" ca="1" si="577"/>
        <v>-2.85001094693553-6.88053508100032i</v>
      </c>
      <c r="DY308" s="181" t="str">
        <f t="shared" ca="1" si="578"/>
        <v>5.26613356261268-5.2661335626105i</v>
      </c>
      <c r="DZ308" s="181" t="str">
        <f t="shared" ca="1" si="579"/>
        <v>6.88053508100207+2.85001094693134i</v>
      </c>
      <c r="EA308" s="181" t="str">
        <f t="shared" ca="1" si="580"/>
        <v>-3.17443429519289E-13+7.44743750551346i</v>
      </c>
      <c r="EB308" s="181" t="str">
        <f t="shared" ca="1" si="581"/>
        <v>-6.88053508100198+2.85001094693153i</v>
      </c>
      <c r="EC308" s="181" t="str">
        <f t="shared" ca="1" si="582"/>
        <v>-5.26613356261223-5.26613356261096i</v>
      </c>
      <c r="ED308" s="181" t="str">
        <f t="shared" ca="1" si="583"/>
        <v>2.85001094693612-6.88053508100008i</v>
      </c>
      <c r="EE308" s="181" t="str">
        <f t="shared" ca="1" si="584"/>
        <v>7.44743750551346-2.12404996970486E-12i</v>
      </c>
      <c r="EF308" s="181" t="str">
        <f t="shared" ca="1" si="585"/>
        <v>2.85001094693379+6.88053508100105i</v>
      </c>
      <c r="EG308" s="181" t="str">
        <f t="shared" ca="1" si="586"/>
        <v>-5.26613356260923+5.26613356261396i</v>
      </c>
      <c r="EH308" s="181" t="str">
        <f t="shared" ca="1" si="587"/>
        <v>-6.88053508100102-2.85001094693387i</v>
      </c>
      <c r="EI308" s="181" t="str">
        <f t="shared" ca="1" si="588"/>
        <v>2.20786158412047E-12-7.44743750551346i</v>
      </c>
      <c r="EJ308" s="181" t="str">
        <f t="shared" ca="1" si="589"/>
        <v>6.88053508100011-2.85001094693605i</v>
      </c>
      <c r="EK308" s="181" t="str">
        <f t="shared" ca="1" si="590"/>
        <v>5.2661335626109+5.26613356261229i</v>
      </c>
      <c r="EL308" s="181" t="str">
        <f t="shared" ca="1" si="591"/>
        <v>-2.85001094693161+6.88053508100195i</v>
      </c>
      <c r="EM308" s="181" t="str">
        <f t="shared" ca="1" si="592"/>
        <v>-7.44743750551346+2.33631815103671E-13i</v>
      </c>
      <c r="EN308" s="181"/>
      <c r="EO308" s="181"/>
      <c r="EP308" s="181"/>
    </row>
    <row r="309" spans="1:146">
      <c r="A309" s="207">
        <f t="shared" si="461"/>
        <v>4.0820312499999989E-3</v>
      </c>
      <c r="B309" s="206">
        <v>209</v>
      </c>
      <c r="C309" s="205">
        <f t="shared" si="462"/>
        <v>41800</v>
      </c>
      <c r="N309" s="204">
        <f t="shared" ca="1" si="463"/>
        <v>7.5498705393773067</v>
      </c>
      <c r="O309" s="181">
        <f t="shared" ca="1" si="464"/>
        <v>-7.4501294606226933</v>
      </c>
      <c r="P309" s="181" t="str">
        <f t="shared" ca="1" si="465"/>
        <v>-3.01910025213-6.81098103415556i</v>
      </c>
      <c r="Q309" s="181" t="str">
        <f t="shared" ca="1" si="466"/>
        <v>5.00320115405057-5.52018180788868i</v>
      </c>
      <c r="R309" s="181" t="str">
        <f t="shared" ca="1" si="467"/>
        <v>7.07410787192776+2.33696957540484i</v>
      </c>
      <c r="S309" s="181" t="str">
        <f t="shared" ca="1" si="468"/>
        <v>0.730240384814964+7.41425505094231i</v>
      </c>
      <c r="T309" s="181" t="str">
        <f t="shared" ca="1" si="469"/>
        <v>-6.48226072576364+3.67215534301864i</v>
      </c>
      <c r="U309" s="181" t="str">
        <f t="shared" ca="1" si="470"/>
        <v>-5.98400009327796-4.43803693807155i</v>
      </c>
      <c r="V309" s="181" t="str">
        <f t="shared" ca="1" si="471"/>
        <v>1.6323326041516-7.26910718379237i</v>
      </c>
      <c r="W309" s="181" t="str">
        <f t="shared" ca="1" si="472"/>
        <v>7.30697731207716-1.45344815553489i</v>
      </c>
      <c r="X309" s="181" t="str">
        <f t="shared" ca="1" si="473"/>
        <v>4.28984557055023+6.09111270301813i</v>
      </c>
      <c r="Y309" s="181" t="str">
        <f t="shared" ca="1" si="474"/>
        <v>-3.83013200030116+6.39018918658182i</v>
      </c>
      <c r="Z309" s="181" t="str">
        <f t="shared" ca="1" si="475"/>
        <v>-7.39410101977892-0.911975377596611i</v>
      </c>
      <c r="AA309" s="181" t="str">
        <f t="shared" ca="1" si="476"/>
        <v>-2.16265842598076-7.12932938729672i</v>
      </c>
      <c r="AB309" s="181" t="str">
        <f t="shared" ca="1" si="477"/>
        <v>5.64130393520206-4.86622224016864i</v>
      </c>
      <c r="AC309" s="181" t="str">
        <f t="shared" ca="1" si="478"/>
        <v>6.73483726478651+3.18534079760411i</v>
      </c>
      <c r="AD309" s="181" t="str">
        <f t="shared" ca="1" si="479"/>
        <v>-0.182835329618187+7.4478856209183i</v>
      </c>
      <c r="AE309" s="181" t="str">
        <f t="shared" ca="1" si="480"/>
        <v>-6.88302212322853+2.85104111355568i</v>
      </c>
      <c r="AF309" s="181" t="str">
        <f t="shared" ca="1" si="481"/>
        <v>-5.39573452946664-5.13716632663959i</v>
      </c>
      <c r="AG309" s="181" t="str">
        <f t="shared" ca="1" si="482"/>
        <v>2.50987302174233-7.01462517849444i</v>
      </c>
      <c r="AH309" s="181" t="str">
        <f t="shared" ca="1" si="483"/>
        <v>7.42994301209977-0.548065522531737i</v>
      </c>
      <c r="AI309" s="181" t="str">
        <f t="shared" ca="1" si="484"/>
        <v>3.51196671667082+6.5704275934702i</v>
      </c>
      <c r="AJ309" s="181" t="str">
        <f t="shared" ca="1" si="485"/>
        <v>-4.58355499809208+5.87328294563639i</v>
      </c>
      <c r="AK309" s="181" t="str">
        <f t="shared" ca="1" si="486"/>
        <v>-7.22685841714968-1.8102337966437i</v>
      </c>
      <c r="AL309" s="181" t="str">
        <f t="shared" ca="1" si="487"/>
        <v>-1.27368820409357-7.34044599045529i</v>
      </c>
      <c r="AM309" s="181" t="str">
        <f t="shared" ca="1" si="488"/>
        <v>6.19455625422779-4.13907016046425i</v>
      </c>
      <c r="AN309" s="181" t="str">
        <f t="shared" ca="1" si="489"/>
        <v>6.29426843638053+3.9858015292814i</v>
      </c>
      <c r="AO309" s="181" t="str">
        <f t="shared" ca="1" si="490"/>
        <v>-1.09316103051243+7.36949305864434i</v>
      </c>
      <c r="AP309" s="181" t="str">
        <f t="shared" ca="1" si="491"/>
        <v>-7.1802564612252+1.98704457198925i</v>
      </c>
      <c r="AQ309" s="181" t="str">
        <f t="shared" ca="1" si="492"/>
        <v>-4.72631209596668-5.75902795196874i</v>
      </c>
      <c r="AR309" s="181" t="str">
        <f t="shared" ca="1" si="493"/>
        <v>-4.72631209596668-5.75902795196874i</v>
      </c>
      <c r="AS309" s="181" t="str">
        <f t="shared" ca="1" si="494"/>
        <v>7.44115545341041+0.365560526067504i</v>
      </c>
      <c r="AT309" s="181" t="str">
        <f t="shared" ca="1" si="495"/>
        <v>2.68126461442035+6.95091713714784i</v>
      </c>
      <c r="AU309" s="181" t="str">
        <f t="shared" ca="1" si="496"/>
        <v>-5.26803706232246+5.26803706232551i</v>
      </c>
      <c r="AV309" s="181" t="str">
        <f t="shared" ca="1" si="497"/>
        <v>-6.95091713714672-2.68126461442324i</v>
      </c>
      <c r="AW309" s="181" t="str">
        <f t="shared" ca="1" si="498"/>
        <v>-0.365560526072021-7.44115545341018i</v>
      </c>
      <c r="AX309" s="181" t="str">
        <f t="shared" ca="1" si="499"/>
        <v>6.65463668128229-3.34966261288662i</v>
      </c>
      <c r="AY309" s="181" t="str">
        <f t="shared" ca="1" si="500"/>
        <v>5.7590279519669+4.72631209596891i</v>
      </c>
      <c r="AZ309" s="181" t="str">
        <f t="shared" ca="1" si="501"/>
        <v>-1.98704457198489+7.18025646122641i</v>
      </c>
      <c r="BA309" s="181" t="str">
        <f t="shared" ca="1" si="502"/>
        <v>-7.36949305864477+1.09316103050958i</v>
      </c>
      <c r="BB309" s="181" t="str">
        <f t="shared" ca="1" si="503"/>
        <v>-3.98580152928522-6.29426843637811i</v>
      </c>
      <c r="BC309" s="181" t="str">
        <f t="shared" ca="1" si="504"/>
        <v>4.13907016046665-6.19455625422619i</v>
      </c>
      <c r="BD309" s="181" t="str">
        <f t="shared" ca="1" si="505"/>
        <v>7.34044599045477+1.27368820409652i</v>
      </c>
      <c r="BE309" s="181" t="str">
        <f t="shared" ca="1" si="506"/>
        <v>1.81023379664798+7.2268584171486i</v>
      </c>
      <c r="BF309" s="181" t="str">
        <f t="shared" ca="1" si="507"/>
        <v>-5.87328294563824+4.58355499808972i</v>
      </c>
      <c r="BG309" s="181" t="str">
        <f t="shared" ca="1" si="508"/>
        <v>-6.57042759347228-3.51196671666692i</v>
      </c>
      <c r="BH309" s="181" t="str">
        <f t="shared" ca="1" si="509"/>
        <v>0.548065522533983-7.4299430120996i</v>
      </c>
      <c r="BI309" s="181" t="str">
        <f t="shared" ca="1" si="510"/>
        <v>7.01462517849414-2.5098730217432i</v>
      </c>
      <c r="BJ309" s="181" t="str">
        <f t="shared" ca="1" si="511"/>
        <v>5.13716632663688+5.39573452946921i</v>
      </c>
      <c r="BK309" s="181" t="str">
        <f t="shared" ca="1" si="512"/>
        <v>-2.85104111355561+6.88302212322856i</v>
      </c>
      <c r="BL309" s="181" t="str">
        <f t="shared" ca="1" si="513"/>
        <v>-7.44788562091823+0.182835329621227i</v>
      </c>
      <c r="BM309" s="181" t="str">
        <f t="shared" ca="1" si="514"/>
        <v>-3.18534079760264-6.7348372647872i</v>
      </c>
      <c r="BN309" s="181" t="str">
        <f t="shared" ca="1" si="515"/>
        <v>4.86622224016746-5.64130393520308i</v>
      </c>
      <c r="BO309" s="181" t="str">
        <f t="shared" ca="1" si="516"/>
        <v>7.12932938729588+2.16265842598352i</v>
      </c>
      <c r="BP309" s="181" t="str">
        <f t="shared" ca="1" si="517"/>
        <v>0.911975377596849+7.3941010197789i</v>
      </c>
      <c r="BQ309" s="181" t="str">
        <f t="shared" ca="1" si="518"/>
        <v>-6.39018918658028+3.83013200030373i</v>
      </c>
      <c r="BR309" s="181" t="str">
        <f t="shared" ca="1" si="519"/>
        <v>-6.09111270301771-4.28984557055081i</v>
      </c>
      <c r="BS309" s="181" t="str">
        <f t="shared" ca="1" si="520"/>
        <v>1.45344815553253-7.30697731207763i</v>
      </c>
      <c r="BT309" s="181" t="str">
        <f t="shared" ca="1" si="521"/>
        <v>7.26910718379282-1.63233260414961i</v>
      </c>
      <c r="BU309" s="181" t="str">
        <f t="shared" ca="1" si="522"/>
        <v>4.43803693807213+5.98400009327754i</v>
      </c>
      <c r="BV309" s="181" t="str">
        <f t="shared" ca="1" si="523"/>
        <v>-3.67215534302192+6.48226072576179i</v>
      </c>
      <c r="BW309" s="181" t="str">
        <f t="shared" ca="1" si="524"/>
        <v>-7.41425505094225-0.730240384815572i</v>
      </c>
      <c r="BX309" s="181" t="str">
        <f t="shared" ca="1" si="525"/>
        <v>-2.33696957540758-7.07410787192685i</v>
      </c>
      <c r="BY309" s="181" t="str">
        <f t="shared" ca="1" si="526"/>
        <v>5.52018180788974-5.00320115404941i</v>
      </c>
      <c r="BZ309" s="181" t="str">
        <f t="shared" ca="1" si="527"/>
        <v>6.81098103415614+3.01910025212869i</v>
      </c>
      <c r="CA309" s="181" t="str">
        <f t="shared" ca="1" si="528"/>
        <v>-2.88773612870921E-12+7.45012946062269i</v>
      </c>
      <c r="CB309" s="181" t="str">
        <f t="shared" ca="1" si="529"/>
        <v>-6.81098103415557+3.01910025213i</v>
      </c>
      <c r="CC309" s="181" t="str">
        <f t="shared" ca="1" si="530"/>
        <v>-5.52018180789069-5.00320115404836i</v>
      </c>
      <c r="CD309" s="181" t="str">
        <f t="shared" ca="1" si="531"/>
        <v>2.33696957540623-7.0741078719273i</v>
      </c>
      <c r="CE309" s="181" t="str">
        <f t="shared" ca="1" si="532"/>
        <v>7.41425505094206-0.73024038481741i</v>
      </c>
      <c r="CF309" s="181" t="str">
        <f t="shared" ca="1" si="533"/>
        <v>3.67215534301689+6.48226072576464i</v>
      </c>
      <c r="CG309" s="181" t="str">
        <f t="shared" ca="1" si="534"/>
        <v>-4.43803693807098+5.98400009327839i</v>
      </c>
      <c r="CH309" s="181" t="str">
        <f t="shared" ca="1" si="535"/>
        <v>-7.26910718379322-1.63233260414781i</v>
      </c>
      <c r="CI309" s="181" t="str">
        <f t="shared" ca="1" si="536"/>
        <v>-1.45344815553434-7.30697731207727i</v>
      </c>
      <c r="CJ309" s="181" t="str">
        <f t="shared" ca="1" si="537"/>
        <v>6.09111270301689-4.28984557055198i</v>
      </c>
      <c r="CK309" s="181" t="str">
        <f t="shared" ca="1" si="538"/>
        <v>6.39018918658101+3.83013200030251i</v>
      </c>
      <c r="CL309" s="181" t="str">
        <f t="shared" ca="1" si="539"/>
        <v>-0.911975377595016+7.39410101977912i</v>
      </c>
      <c r="CM309" s="181" t="str">
        <f t="shared" ca="1" si="540"/>
        <v>-7.12932938729756+2.16265842597799i</v>
      </c>
      <c r="CN309" s="181" t="str">
        <f t="shared" ca="1" si="541"/>
        <v>-4.86622224016854-5.64130393520215i</v>
      </c>
      <c r="CO309" s="181" t="str">
        <f t="shared" ca="1" si="542"/>
        <v>3.18534079760136-6.73483726478781i</v>
      </c>
      <c r="CP309" s="181" t="str">
        <f t="shared" ca="1" si="543"/>
        <v>7.44788562091826+0.182835329619592i</v>
      </c>
      <c r="CQ309" s="181" t="str">
        <f t="shared" ca="1" si="544"/>
        <v>2.85104111355731+6.88302212322785i</v>
      </c>
      <c r="CR309" s="181" t="str">
        <f t="shared" ca="1" si="545"/>
        <v>-5.13716632664107+5.39573452946523i</v>
      </c>
      <c r="CS309" s="181" t="str">
        <f t="shared" ca="1" si="546"/>
        <v>-7.01462517849469-2.50987302174166i</v>
      </c>
      <c r="CT309" s="181" t="str">
        <f t="shared" ca="1" si="547"/>
        <v>-0.548065522535615-7.42994301209949i</v>
      </c>
      <c r="CU309" s="181" t="str">
        <f t="shared" ca="1" si="548"/>
        <v>6.57042759347151-3.51196671666837i</v>
      </c>
      <c r="CV309" s="181" t="str">
        <f t="shared" ca="1" si="549"/>
        <v>5.87328294563911+4.5835549980886i</v>
      </c>
      <c r="CW309" s="181" t="str">
        <f t="shared" ca="1" si="550"/>
        <v>-1.8102337966466+7.22685841714895i</v>
      </c>
      <c r="CX309" s="181" t="str">
        <f t="shared" ca="1" si="551"/>
        <v>-7.3404459904545+1.27368820409813i</v>
      </c>
      <c r="CY309" s="181" t="str">
        <f t="shared" ca="1" si="552"/>
        <v>-4.13907016046184-6.1945562542294i</v>
      </c>
      <c r="CZ309" s="181" t="str">
        <f t="shared" ca="1" si="553"/>
        <v>3.98580152928402-6.29426843637887i</v>
      </c>
      <c r="DA309" s="181" t="str">
        <f t="shared" ca="1" si="554"/>
        <v>7.36949305864501+1.09316103050796i</v>
      </c>
      <c r="DB309" s="181" t="str">
        <f t="shared" ca="1" si="555"/>
        <v>1.98704457198647+7.18025646122597i</v>
      </c>
      <c r="DC309" s="181" t="str">
        <f t="shared" ca="1" si="556"/>
        <v>-5.75902795196574+4.72631209597033i</v>
      </c>
      <c r="DD309" s="181" t="str">
        <f t="shared" ca="1" si="557"/>
        <v>-6.65463668127979-3.34966261289159i</v>
      </c>
      <c r="DE309" s="181" t="str">
        <f t="shared" ca="1" si="558"/>
        <v>0.365560526070388-7.44115545341026i</v>
      </c>
      <c r="DF309" s="181" t="str">
        <f t="shared" ca="1" si="559"/>
        <v>6.95091713714613-2.68126461442476i</v>
      </c>
      <c r="DG309" s="181" t="str">
        <f t="shared" ca="1" si="560"/>
        <v>5.26803706232361+5.26803706232435i</v>
      </c>
      <c r="DH309" s="181" t="str">
        <f t="shared" ca="1" si="561"/>
        <v>-2.68126461441902+6.95091713714835i</v>
      </c>
      <c r="DI309" s="181" t="str">
        <f t="shared" ca="1" si="562"/>
        <v>-7.44115545341034+0.365560526068926i</v>
      </c>
      <c r="DJ309" s="181" t="str">
        <f t="shared" ca="1" si="563"/>
        <v>-3.34966261289065-6.65463668128026i</v>
      </c>
      <c r="DK309" s="181" t="str">
        <f t="shared" ca="1" si="564"/>
        <v>4.72631209597147-5.7590279519648i</v>
      </c>
      <c r="DL309" s="181" t="str">
        <f t="shared" ca="1" si="565"/>
        <v>7.18025646122569+1.98704457198747i</v>
      </c>
      <c r="DM309" s="181" t="str">
        <f t="shared" ca="1" si="566"/>
        <v>1.09316103051405+7.3694930586441i</v>
      </c>
      <c r="DN309" s="181" t="str">
        <f t="shared" ca="1" si="567"/>
        <v>-6.29426843637988+3.98580152928243i</v>
      </c>
      <c r="DO309" s="181" t="str">
        <f t="shared" ca="1" si="568"/>
        <v>-6.19455625422882-4.13907016046271i</v>
      </c>
      <c r="DP309" s="181" t="str">
        <f t="shared" ca="1" si="569"/>
        <v>1.27368820409957-7.34044599045424i</v>
      </c>
      <c r="DQ309" s="181" t="str">
        <f t="shared" ca="1" si="570"/>
        <v>7.2268584171492-1.81023379664559i</v>
      </c>
      <c r="DR309" s="181" t="str">
        <f t="shared" ca="1" si="571"/>
        <v>4.58355499808744+5.87328294564001i</v>
      </c>
      <c r="DS309" s="181" t="str">
        <f t="shared" ca="1" si="572"/>
        <v>-3.51196671666966+6.57042759347082i</v>
      </c>
      <c r="DT309" s="181" t="str">
        <f t="shared" ca="1" si="573"/>
        <v>-7.42994301209997-0.54806552252905i</v>
      </c>
      <c r="DU309" s="181" t="str">
        <f t="shared" ca="1" si="574"/>
        <v>-2.50987302174028-7.01462517849518i</v>
      </c>
      <c r="DV309" s="181" t="str">
        <f t="shared" ca="1" si="575"/>
        <v>5.39573452946624-5.13716632664i</v>
      </c>
      <c r="DW309" s="181" t="str">
        <f t="shared" ca="1" si="576"/>
        <v>6.88302212322745+2.85104111355827i</v>
      </c>
      <c r="DX309" s="181" t="str">
        <f t="shared" ca="1" si="577"/>
        <v>0.182835329618128+7.4478856209183i</v>
      </c>
      <c r="DY309" s="181" t="str">
        <f t="shared" ca="1" si="578"/>
        <v>-6.73483726478825+3.18534079760042i</v>
      </c>
      <c r="DZ309" s="181" t="str">
        <f t="shared" ca="1" si="579"/>
        <v>-5.6413039352012-4.86622224016964i</v>
      </c>
      <c r="EA309" s="181" t="str">
        <f t="shared" ca="1" si="580"/>
        <v>2.16265842597939-7.12932938729713i</v>
      </c>
      <c r="EB309" s="181" t="str">
        <f t="shared" ca="1" si="581"/>
        <v>7.39410101977925-0.911975377593981i</v>
      </c>
      <c r="EC309" s="181" t="str">
        <f t="shared" ca="1" si="582"/>
        <v>3.83013200030125+6.39018918658176i</v>
      </c>
      <c r="ED309" s="181" t="str">
        <f t="shared" ca="1" si="583"/>
        <v>-4.28984557054728+6.0911127030202i</v>
      </c>
      <c r="EE309" s="181" t="str">
        <f t="shared" ca="1" si="584"/>
        <v>-7.30697731207707-1.45344815553536i</v>
      </c>
      <c r="EF309" s="181" t="str">
        <f t="shared" ca="1" si="585"/>
        <v>-1.63233260415381-7.26910718379187i</v>
      </c>
      <c r="EG309" s="181" t="str">
        <f t="shared" ca="1" si="586"/>
        <v>5.984000093279-4.43803693807014i</v>
      </c>
      <c r="EH309" s="181" t="str">
        <f t="shared" ca="1" si="587"/>
        <v>6.48226072576412+3.6721553430178i</v>
      </c>
      <c r="EI309" s="181" t="str">
        <f t="shared" ca="1" si="588"/>
        <v>-0.730240384818867+7.41425505094192i</v>
      </c>
      <c r="EJ309" s="181" t="str">
        <f t="shared" ca="1" si="589"/>
        <v>-7.07410787192763+2.33696957540524i</v>
      </c>
      <c r="EK309" s="181" t="str">
        <f t="shared" ca="1" si="590"/>
        <v>-5.00320115405292-5.52018180788656i</v>
      </c>
      <c r="EL309" s="181" t="str">
        <f t="shared" ca="1" si="591"/>
        <v>3.01910025213172-6.8109810341548i</v>
      </c>
      <c r="EM309" s="181" t="str">
        <f t="shared" ca="1" si="592"/>
        <v>7.45012946062269-1.84736267353518E-12i</v>
      </c>
      <c r="EN309" s="181"/>
      <c r="EO309" s="181"/>
      <c r="EP309" s="181"/>
    </row>
    <row r="310" spans="1:146">
      <c r="A310" s="207">
        <f t="shared" si="461"/>
        <v>4.1015624999999984E-3</v>
      </c>
      <c r="B310" s="206">
        <v>210</v>
      </c>
      <c r="C310" s="205">
        <f t="shared" si="462"/>
        <v>42000</v>
      </c>
      <c r="N310" s="204">
        <f t="shared" ca="1" si="463"/>
        <v>7.5474862043294699</v>
      </c>
      <c r="O310" s="181">
        <f t="shared" ca="1" si="464"/>
        <v>-7.4525137956705301</v>
      </c>
      <c r="P310" s="181" t="str">
        <f t="shared" ca="1" si="465"/>
        <v>-3.18636023219835-6.73699267814092i</v>
      </c>
      <c r="Q310" s="181" t="str">
        <f t="shared" ca="1" si="466"/>
        <v>4.72782470211035-5.76087106788328i</v>
      </c>
      <c r="R310" s="181" t="str">
        <f t="shared" ca="1" si="467"/>
        <v>7.22917129666398+1.81081314280332i</v>
      </c>
      <c r="S310" s="181" t="str">
        <f t="shared" ca="1" si="468"/>
        <v>1.45391331622687+7.30931583279569i</v>
      </c>
      <c r="T310" s="181" t="str">
        <f t="shared" ca="1" si="469"/>
        <v>-5.98591520914586+4.43945728480136i</v>
      </c>
      <c r="U310" s="181" t="str">
        <f t="shared" ca="1" si="470"/>
        <v>-6.57253038925121-3.51309068443i</v>
      </c>
      <c r="V310" s="181" t="str">
        <f t="shared" ca="1" si="471"/>
        <v>0.365677519846402-7.44353691642209i</v>
      </c>
      <c r="W310" s="181" t="str">
        <f t="shared" ca="1" si="472"/>
        <v>6.8852249615781-2.85195355907514i</v>
      </c>
      <c r="X310" s="181" t="str">
        <f t="shared" ca="1" si="473"/>
        <v>5.52194848362549+5.00480237560343i</v>
      </c>
      <c r="Y310" s="181" t="str">
        <f t="shared" ca="1" si="474"/>
        <v>-2.16335056191097+7.13161105367778i</v>
      </c>
      <c r="Z310" s="181" t="str">
        <f t="shared" ca="1" si="475"/>
        <v>-7.37185158686576+1.09351088512386i</v>
      </c>
      <c r="AA310" s="181" t="str">
        <f t="shared" ca="1" si="476"/>
        <v>-4.14039482604274-6.19653875636537i</v>
      </c>
      <c r="AB310" s="181" t="str">
        <f t="shared" ca="1" si="477"/>
        <v>3.83135779349209-6.39223429896832i</v>
      </c>
      <c r="AC310" s="181" t="str">
        <f t="shared" ca="1" si="478"/>
        <v>7.41662790476518+0.730474090517927i</v>
      </c>
      <c r="AD310" s="181" t="str">
        <f t="shared" ca="1" si="479"/>
        <v>2.51067628002684+7.01687013500821i</v>
      </c>
      <c r="AE310" s="181" t="str">
        <f t="shared" ca="1" si="480"/>
        <v>-5.26972304180478+5.26972304180508i</v>
      </c>
      <c r="AF310" s="181" t="str">
        <f t="shared" ca="1" si="481"/>
        <v>-7.01687013500811-2.51067628002712i</v>
      </c>
      <c r="AG310" s="181" t="str">
        <f t="shared" ca="1" si="482"/>
        <v>-0.730474090518367-7.41662790476514i</v>
      </c>
      <c r="AH310" s="181" t="str">
        <f t="shared" ca="1" si="483"/>
        <v>6.39223429896847-3.83135779349183i</v>
      </c>
      <c r="AI310" s="181" t="str">
        <f t="shared" ca="1" si="484"/>
        <v>6.19653875636517+4.14039482604304i</v>
      </c>
      <c r="AJ310" s="181" t="str">
        <f t="shared" ca="1" si="485"/>
        <v>-1.09351088512274+7.37185158686592i</v>
      </c>
      <c r="AK310" s="181" t="str">
        <f t="shared" ca="1" si="486"/>
        <v>-7.13161105367702+2.16335056191347i</v>
      </c>
      <c r="AL310" s="181" t="str">
        <f t="shared" ca="1" si="487"/>
        <v>-5.00480237560152-5.52194848362722i</v>
      </c>
      <c r="AM310" s="181" t="str">
        <f t="shared" ca="1" si="488"/>
        <v>2.85195355907615-6.88522496157769i</v>
      </c>
      <c r="AN310" s="181" t="str">
        <f t="shared" ca="1" si="489"/>
        <v>7.44353691642204-0.365677519847531i</v>
      </c>
      <c r="AO310" s="181" t="str">
        <f t="shared" ca="1" si="490"/>
        <v>3.51309068443238+6.57253038924995i</v>
      </c>
      <c r="AP310" s="181" t="str">
        <f t="shared" ca="1" si="491"/>
        <v>-4.43945728480345+5.98591520914431i</v>
      </c>
      <c r="AQ310" s="181" t="str">
        <f t="shared" ca="1" si="492"/>
        <v>-7.30931583279549-1.45391331622787i</v>
      </c>
      <c r="AR310" s="181" t="str">
        <f t="shared" ca="1" si="493"/>
        <v>-7.30931583279549-1.45391331622787i</v>
      </c>
      <c r="AS310" s="181" t="str">
        <f t="shared" ca="1" si="494"/>
        <v>5.76087106788158-4.72782470211242i</v>
      </c>
      <c r="AT310" s="181" t="str">
        <f t="shared" ca="1" si="495"/>
        <v>6.73699267813964+3.18636023220105i</v>
      </c>
      <c r="AU310" s="181" t="str">
        <f t="shared" ca="1" si="496"/>
        <v>-1.04078944899352E-12+7.45251379567053i</v>
      </c>
      <c r="AV310" s="181" t="str">
        <f t="shared" ca="1" si="497"/>
        <v>-6.73699267814063+3.18636023219898i</v>
      </c>
      <c r="AW310" s="181" t="str">
        <f t="shared" ca="1" si="498"/>
        <v>-5.76087106788497-4.7278247021083i</v>
      </c>
      <c r="AX310" s="181" t="str">
        <f t="shared" ca="1" si="499"/>
        <v>1.81081314280661-7.22917129666315i</v>
      </c>
      <c r="AY310" s="181" t="str">
        <f t="shared" ca="1" si="500"/>
        <v>7.3093158327959-1.45391331622583i</v>
      </c>
      <c r="AZ310" s="181" t="str">
        <f t="shared" ca="1" si="501"/>
        <v>4.43945728480161+5.98591520914567i</v>
      </c>
      <c r="BA310" s="181" t="str">
        <f t="shared" ca="1" si="502"/>
        <v>-3.51309068442767+6.57253038925246i</v>
      </c>
      <c r="BB310" s="181" t="str">
        <f t="shared" ca="1" si="503"/>
        <v>-7.44353691642193-0.365677519849822i</v>
      </c>
      <c r="BC310" s="181" t="str">
        <f t="shared" ca="1" si="504"/>
        <v>-2.85195355907413-6.88522496157852i</v>
      </c>
      <c r="BD310" s="181" t="str">
        <f t="shared" ca="1" si="505"/>
        <v>5.00480237560307-5.52194848362582i</v>
      </c>
      <c r="BE310" s="181" t="str">
        <f t="shared" ca="1" si="506"/>
        <v>7.13161105367853+2.16335056190847i</v>
      </c>
      <c r="BF310" s="181" t="str">
        <f t="shared" ca="1" si="507"/>
        <v>1.09351088512069+7.37185158686623i</v>
      </c>
      <c r="BG310" s="181" t="str">
        <f t="shared" ca="1" si="508"/>
        <v>-6.19653875636639+4.14039482604122i</v>
      </c>
      <c r="BH310" s="181" t="str">
        <f t="shared" ca="1" si="509"/>
        <v>-6.39223429896854-3.83135779349171i</v>
      </c>
      <c r="BI310" s="181" t="str">
        <f t="shared" ca="1" si="510"/>
        <v>0.730474090516117-7.41662790476536i</v>
      </c>
      <c r="BJ310" s="181" t="str">
        <f t="shared" ca="1" si="511"/>
        <v>7.01687013500931-2.51067628002377i</v>
      </c>
      <c r="BK310" s="181" t="str">
        <f t="shared" ca="1" si="512"/>
        <v>5.26972304180375+5.26972304180611i</v>
      </c>
      <c r="BL310" s="181" t="str">
        <f t="shared" ca="1" si="513"/>
        <v>-2.5106762800267+7.01687013500826i</v>
      </c>
      <c r="BM310" s="181" t="str">
        <f t="shared" ca="1" si="514"/>
        <v>-7.41662790476496+0.730474090520177i</v>
      </c>
      <c r="BN310" s="181" t="str">
        <f t="shared" ca="1" si="515"/>
        <v>-3.83135779348903-6.39223429897015i</v>
      </c>
      <c r="BO310" s="181" t="str">
        <f t="shared" ca="1" si="516"/>
        <v>4.140394826044-6.19653875636453i</v>
      </c>
      <c r="BP310" s="181" t="str">
        <f t="shared" ca="1" si="517"/>
        <v>7.37185158686574+1.09351088512398i</v>
      </c>
      <c r="BQ310" s="181" t="str">
        <f t="shared" ca="1" si="518"/>
        <v>2.16335056191258+7.13161105367729i</v>
      </c>
      <c r="BR310" s="181" t="str">
        <f t="shared" ca="1" si="519"/>
        <v>-5.52194848362806+5.0048023756006i</v>
      </c>
      <c r="BS310" s="181" t="str">
        <f t="shared" ca="1" si="520"/>
        <v>-6.88522496157733-2.85195355907702i</v>
      </c>
      <c r="BT310" s="181" t="str">
        <f t="shared" ca="1" si="521"/>
        <v>-0.365677519846492-7.44353691642209i</v>
      </c>
      <c r="BU310" s="181" t="str">
        <f t="shared" ca="1" si="522"/>
        <v>6.57253038925054-3.51309068443127i</v>
      </c>
      <c r="BV310" s="181" t="str">
        <f t="shared" ca="1" si="523"/>
        <v>5.98591520914823+4.43945728479816i</v>
      </c>
      <c r="BW310" s="181" t="str">
        <f t="shared" ca="1" si="524"/>
        <v>-1.45391331622909+7.30931583279524i</v>
      </c>
      <c r="BX310" s="181" t="str">
        <f t="shared" ca="1" si="525"/>
        <v>-7.22917129666391+1.81081314280357i</v>
      </c>
      <c r="BY310" s="181" t="str">
        <f t="shared" ca="1" si="526"/>
        <v>-4.72782470211162-5.76087106788225i</v>
      </c>
      <c r="BZ310" s="181" t="str">
        <f t="shared" ca="1" si="527"/>
        <v>3.18636023219529-6.73699267814237i</v>
      </c>
      <c r="CA310" s="181" t="str">
        <f t="shared" ca="1" si="528"/>
        <v>7.45251379567053+2.08157889798704E-12i</v>
      </c>
      <c r="CB310" s="181" t="str">
        <f t="shared" ca="1" si="529"/>
        <v>3.18636023219804+6.73699267814107i</v>
      </c>
      <c r="CC310" s="181" t="str">
        <f t="shared" ca="1" si="530"/>
        <v>-4.72782470210927+5.76087106788418i</v>
      </c>
      <c r="CD310" s="181" t="str">
        <f t="shared" ca="1" si="531"/>
        <v>-7.22917129666475-1.81081314280022i</v>
      </c>
      <c r="CE310" s="181" t="str">
        <f t="shared" ca="1" si="532"/>
        <v>-1.4539133162246-7.30931583279615i</v>
      </c>
      <c r="CF310" s="181" t="str">
        <f t="shared" ca="1" si="533"/>
        <v>5.98591520914616-4.43945728480094i</v>
      </c>
      <c r="CG310" s="181" t="str">
        <f t="shared" ca="1" si="534"/>
        <v>6.57253038925197+3.51309068442859i</v>
      </c>
      <c r="CH310" s="181" t="str">
        <f t="shared" ca="1" si="535"/>
        <v>-0.365677519843456+7.44353691642224i</v>
      </c>
      <c r="CI310" s="181" t="str">
        <f t="shared" ca="1" si="536"/>
        <v>-6.88522496157892+2.85195355907317i</v>
      </c>
      <c r="CJ310" s="181" t="str">
        <f t="shared" ca="1" si="537"/>
        <v>-5.52194848362497-5.004802375604i</v>
      </c>
      <c r="CK310" s="181" t="str">
        <f t="shared" ca="1" si="538"/>
        <v>2.16335056190967-7.13161105367817i</v>
      </c>
      <c r="CL310" s="181" t="str">
        <f t="shared" ca="1" si="539"/>
        <v>7.3718515868653-1.09351088512698i</v>
      </c>
      <c r="CM310" s="181" t="str">
        <f t="shared" ca="1" si="540"/>
        <v>4.14039482604018+6.19653875636708i</v>
      </c>
      <c r="CN310" s="181" t="str">
        <f t="shared" ca="1" si="541"/>
        <v>-3.8313577934926+6.39223429896801i</v>
      </c>
      <c r="CO310" s="181" t="str">
        <f t="shared" ca="1" si="542"/>
        <v>-7.41662790476526-0.730474090517153i</v>
      </c>
      <c r="CP310" s="181" t="str">
        <f t="shared" ca="1" si="543"/>
        <v>-2.51067628002956-7.01687013500724i</v>
      </c>
      <c r="CQ310" s="181" t="str">
        <f t="shared" ca="1" si="544"/>
        <v>5.26972304180684-5.26972304180302i</v>
      </c>
      <c r="CR310" s="181" t="str">
        <f t="shared" ca="1" si="545"/>
        <v>7.01687013500784+2.51067628002788i</v>
      </c>
      <c r="CS310" s="181" t="str">
        <f t="shared" ca="1" si="546"/>
        <v>0.730474090519352+7.41662790476504i</v>
      </c>
      <c r="CT310" s="181" t="str">
        <f t="shared" ca="1" si="547"/>
        <v>-6.39223429896687+3.8313577934945i</v>
      </c>
      <c r="CU310" s="181" t="str">
        <f t="shared" ca="1" si="548"/>
        <v>-6.19653875636407-4.14039482604468i</v>
      </c>
      <c r="CV310" s="181" t="str">
        <f t="shared" ca="1" si="549"/>
        <v>1.0935108851248-7.37185158686562i</v>
      </c>
      <c r="CW310" s="181" t="str">
        <f t="shared" ca="1" si="550"/>
        <v>7.13161105367765-2.16335056191138i</v>
      </c>
      <c r="CX310" s="181" t="str">
        <f t="shared" ca="1" si="551"/>
        <v>5.00480237560532+5.52194848362377i</v>
      </c>
      <c r="CY310" s="181" t="str">
        <f t="shared" ca="1" si="552"/>
        <v>-2.85195355907817+6.88522496157685i</v>
      </c>
      <c r="CZ310" s="181" t="str">
        <f t="shared" ca="1" si="553"/>
        <v>-7.44353691642215+0.36567751984524i</v>
      </c>
      <c r="DA310" s="181" t="str">
        <f t="shared" ca="1" si="554"/>
        <v>-3.51309068443054-6.57253038925092i</v>
      </c>
      <c r="DB310" s="181" t="str">
        <f t="shared" ca="1" si="555"/>
        <v>4.43945728479917-5.98591520914748i</v>
      </c>
      <c r="DC310" s="181" t="str">
        <f t="shared" ca="1" si="556"/>
        <v>7.30931583279509+1.45391331622991i</v>
      </c>
      <c r="DD310" s="181" t="str">
        <f t="shared" ca="1" si="557"/>
        <v>1.81081314280236+7.22917129666422i</v>
      </c>
      <c r="DE310" s="181" t="str">
        <f t="shared" ca="1" si="558"/>
        <v>-5.76087106788305+4.72782470211065i</v>
      </c>
      <c r="DF310" s="181" t="str">
        <f t="shared" ca="1" si="559"/>
        <v>-6.73699267814202-3.18636023219605i</v>
      </c>
      <c r="DG310" s="181" t="str">
        <f t="shared" ca="1" si="560"/>
        <v>3.33418152860718E-12-7.45251379567053i</v>
      </c>
      <c r="DH310" s="181" t="str">
        <f t="shared" ca="1" si="561"/>
        <v>6.73699267814142-3.18636023219729i</v>
      </c>
      <c r="DI310" s="181" t="str">
        <f t="shared" ca="1" si="562"/>
        <v>5.76087106788365+4.72782470210991i</v>
      </c>
      <c r="DJ310" s="181" t="str">
        <f t="shared" ca="1" si="563"/>
        <v>-1.81081314280144+7.22917129666445i</v>
      </c>
      <c r="DK310" s="181" t="str">
        <f t="shared" ca="1" si="564"/>
        <v>-7.30931583279638+1.45391331622337i</v>
      </c>
      <c r="DL310" s="181" t="str">
        <f t="shared" ca="1" si="565"/>
        <v>-4.43945728480028-5.98591520914666i</v>
      </c>
      <c r="DM310" s="181" t="str">
        <f t="shared" ca="1" si="566"/>
        <v>3.51309068442932-6.57253038925158i</v>
      </c>
      <c r="DN310" s="181" t="str">
        <f t="shared" ca="1" si="567"/>
        <v>7.4435369164222+0.365677519844284i</v>
      </c>
      <c r="DO310" s="181" t="str">
        <f t="shared" ca="1" si="568"/>
        <v>2.85195355907906+6.88522496157648i</v>
      </c>
      <c r="DP310" s="181" t="str">
        <f t="shared" ca="1" si="569"/>
        <v>-5.00480237560492+5.52194848362413i</v>
      </c>
      <c r="DQ310" s="181" t="str">
        <f t="shared" ca="1" si="570"/>
        <v>-7.13161105367781-2.16335056191087i</v>
      </c>
      <c r="DR310" s="181" t="str">
        <f t="shared" ca="1" si="571"/>
        <v>-1.09351088512616-7.37185158686542i</v>
      </c>
      <c r="DS310" s="181" t="str">
        <f t="shared" ca="1" si="572"/>
        <v>6.19653875636754-4.14039482603949i</v>
      </c>
      <c r="DT310" s="181" t="str">
        <f t="shared" ca="1" si="573"/>
        <v>6.39223429896737+3.83135779349367i</v>
      </c>
      <c r="DU310" s="181" t="str">
        <f t="shared" ca="1" si="574"/>
        <v>-0.730474090518399+7.41662790476514i</v>
      </c>
      <c r="DV310" s="181" t="str">
        <f t="shared" ca="1" si="575"/>
        <v>-7.01687013500766+2.51067628002839i</v>
      </c>
      <c r="DW310" s="181" t="str">
        <f t="shared" ca="1" si="576"/>
        <v>-5.26972304180243-5.26972304180743i</v>
      </c>
      <c r="DX310" s="181" t="str">
        <f t="shared" ca="1" si="577"/>
        <v>2.51067628002866-7.01687013500756i</v>
      </c>
      <c r="DY310" s="181" t="str">
        <f t="shared" ca="1" si="578"/>
        <v>7.41662790476516-0.730474090518105i</v>
      </c>
      <c r="DZ310" s="181" t="str">
        <f t="shared" ca="1" si="579"/>
        <v>3.83135779349343+6.39223429896752i</v>
      </c>
      <c r="EA310" s="181" t="str">
        <f t="shared" ca="1" si="580"/>
        <v>-4.14039482603973+6.19653875636738i</v>
      </c>
      <c r="EB310" s="181" t="str">
        <f t="shared" ca="1" si="581"/>
        <v>-7.3718515868655-1.09351088512562i</v>
      </c>
      <c r="EC310" s="181" t="str">
        <f t="shared" ca="1" si="582"/>
        <v>-2.16335056191059-7.13161105367789i</v>
      </c>
      <c r="ED310" s="181" t="str">
        <f t="shared" ca="1" si="583"/>
        <v>5.52194848362433-5.00480237560471i</v>
      </c>
      <c r="EE310" s="181" t="str">
        <f t="shared" ca="1" si="584"/>
        <v>6.88522496157637+2.85195355907933i</v>
      </c>
      <c r="EF310" s="181" t="str">
        <f t="shared" ca="1" si="585"/>
        <v>0.365677519843989+7.44353691642221i</v>
      </c>
      <c r="EG310" s="181" t="str">
        <f t="shared" ca="1" si="586"/>
        <v>-6.57253038925132+3.51309068442981i</v>
      </c>
      <c r="EH310" s="181" t="str">
        <f t="shared" ca="1" si="587"/>
        <v>-5.98591520914699-4.43945728479983i</v>
      </c>
      <c r="EI310" s="181" t="str">
        <f t="shared" ca="1" si="588"/>
        <v>1.45391331622366-7.30931583279633i</v>
      </c>
      <c r="EJ310" s="181" t="str">
        <f t="shared" ca="1" si="589"/>
        <v>7.22917129666452-1.81081314280115i</v>
      </c>
      <c r="EK310" s="181" t="str">
        <f t="shared" ca="1" si="590"/>
        <v>4.72782470210968+5.76087106788384i</v>
      </c>
      <c r="EL310" s="181" t="str">
        <f t="shared" ca="1" si="591"/>
        <v>-3.18636023219756+6.7369926781413i</v>
      </c>
      <c r="EM310" s="181" t="str">
        <f t="shared" ca="1" si="592"/>
        <v>-7.45251379567053+3.46211674258443E-12i</v>
      </c>
      <c r="EN310" s="181"/>
      <c r="EO310" s="181"/>
      <c r="EP310" s="181"/>
    </row>
    <row r="311" spans="1:146">
      <c r="A311" s="207">
        <f t="shared" si="461"/>
        <v>4.121093749999998E-3</v>
      </c>
      <c r="B311" s="206">
        <v>211</v>
      </c>
      <c r="C311" s="205">
        <f t="shared" si="462"/>
        <v>42200</v>
      </c>
      <c r="N311" s="204">
        <f t="shared" ca="1" si="463"/>
        <v>7.5453610695172353</v>
      </c>
      <c r="O311" s="181">
        <f t="shared" ca="1" si="464"/>
        <v>-7.4546389304827647</v>
      </c>
      <c r="P311" s="181" t="str">
        <f t="shared" ca="1" si="465"/>
        <v>-3.35169012162932-6.65866464934536i</v>
      </c>
      <c r="Q311" s="181" t="str">
        <f t="shared" ca="1" si="466"/>
        <v>4.4407232261311-5.98762213343235i</v>
      </c>
      <c r="R311" s="181" t="str">
        <f t="shared" ca="1" si="467"/>
        <v>7.34488907028691+1.27445915158122i</v>
      </c>
      <c r="S311" s="181" t="str">
        <f t="shared" ca="1" si="468"/>
        <v>2.16396745598374+7.13364468089857i</v>
      </c>
      <c r="T311" s="181" t="str">
        <f t="shared" ca="1" si="469"/>
        <v>-5.39900049985871+5.14027578894311i</v>
      </c>
      <c r="U311" s="181" t="str">
        <f t="shared" ca="1" si="470"/>
        <v>-7.01887104307823-2.51139221638261i</v>
      </c>
      <c r="V311" s="181" t="str">
        <f t="shared" ca="1" si="471"/>
        <v>-0.912527384846936-7.39857657632694i</v>
      </c>
      <c r="W311" s="181" t="str">
        <f t="shared" ca="1" si="472"/>
        <v>6.19830574138396-4.14157548768531i</v>
      </c>
      <c r="X311" s="181" t="str">
        <f t="shared" ca="1" si="473"/>
        <v>6.48618435682553+3.67437805256088i</v>
      </c>
      <c r="Y311" s="181" t="str">
        <f t="shared" ca="1" si="474"/>
        <v>-0.365781795269778+7.44565949141635i</v>
      </c>
      <c r="Z311" s="181" t="str">
        <f t="shared" ca="1" si="475"/>
        <v>-6.8151036354946+3.02092767562178i</v>
      </c>
      <c r="AA311" s="181" t="str">
        <f t="shared" ca="1" si="476"/>
        <v>-5.76251381930801-4.72917287336311i</v>
      </c>
      <c r="AB311" s="181" t="str">
        <f t="shared" ca="1" si="477"/>
        <v>1.63332063459066-7.27350708314012i</v>
      </c>
      <c r="AC311" s="181" t="str">
        <f t="shared" ca="1" si="478"/>
        <v>7.23123274384913-1.8113295084422i</v>
      </c>
      <c r="AD311" s="181" t="str">
        <f t="shared" ca="1" si="479"/>
        <v>4.86916770341746+5.64471854567307i</v>
      </c>
      <c r="AE311" s="181" t="str">
        <f t="shared" ca="1" si="480"/>
        <v>-2.85276681295957+6.88718833013486i</v>
      </c>
      <c r="AF311" s="181" t="str">
        <f t="shared" ca="1" si="481"/>
        <v>-7.43444026335591+0.548397259713877i</v>
      </c>
      <c r="AG311" s="181" t="str">
        <f t="shared" ca="1" si="482"/>
        <v>-3.8324503311305-6.39405708789708i</v>
      </c>
      <c r="AH311" s="181" t="str">
        <f t="shared" ca="1" si="483"/>
        <v>3.9882140849258-6.29807827806774i</v>
      </c>
      <c r="AI311" s="181" t="str">
        <f t="shared" ca="1" si="484"/>
        <v>7.41874280647205+0.730682390158999i</v>
      </c>
      <c r="AJ311" s="181" t="str">
        <f t="shared" ca="1" si="485"/>
        <v>2.68288755023833+6.95512444005464i</v>
      </c>
      <c r="AK311" s="181" t="str">
        <f t="shared" ca="1" si="486"/>
        <v>-5.0062295289188+5.52352310465438i</v>
      </c>
      <c r="AL311" s="181" t="str">
        <f t="shared" ca="1" si="487"/>
        <v>-7.18460258034568-1.98824730513071i</v>
      </c>
      <c r="AM311" s="181" t="str">
        <f t="shared" ca="1" si="488"/>
        <v>-1.45432790946045-7.31140013373866i</v>
      </c>
      <c r="AN311" s="181" t="str">
        <f t="shared" ca="1" si="489"/>
        <v>5.87683797009291-4.58632936640441i</v>
      </c>
      <c r="AO311" s="181" t="str">
        <f t="shared" ca="1" si="490"/>
        <v>6.73891377725744+3.18726884441195i</v>
      </c>
      <c r="AP311" s="181" t="str">
        <f t="shared" ca="1" si="491"/>
        <v>0.182945997548927+7.45239373261035i</v>
      </c>
      <c r="AQ311" s="181" t="str">
        <f t="shared" ca="1" si="492"/>
        <v>-6.57440459083149+3.51409246604625i</v>
      </c>
      <c r="AR311" s="181" t="str">
        <f t="shared" ca="1" si="493"/>
        <v>-6.57440459083149+3.51409246604625i</v>
      </c>
      <c r="AS311" s="181" t="str">
        <f t="shared" ca="1" si="494"/>
        <v>1.09382270716133-7.3739537203028i</v>
      </c>
      <c r="AT311" s="181" t="str">
        <f t="shared" ca="1" si="495"/>
        <v>7.07838974063857-2.33838411376144i</v>
      </c>
      <c r="AU311" s="181" t="str">
        <f t="shared" ca="1" si="496"/>
        <v>5.27122573904369+5.2712257390395i</v>
      </c>
      <c r="AV311" s="181" t="str">
        <f t="shared" ca="1" si="497"/>
        <v>-2.33838411375581+7.07838974064043i</v>
      </c>
      <c r="AW311" s="181" t="str">
        <f t="shared" ca="1" si="498"/>
        <v>-7.37395372030301+1.09382270715985i</v>
      </c>
      <c r="AX311" s="181" t="str">
        <f t="shared" ca="1" si="499"/>
        <v>-4.29244216023208-6.09479957709286i</v>
      </c>
      <c r="AY311" s="181" t="str">
        <f t="shared" ca="1" si="500"/>
        <v>3.51409246604756-6.57440459083079i</v>
      </c>
      <c r="AZ311" s="181" t="str">
        <f t="shared" ca="1" si="501"/>
        <v>7.45239373261032+0.182945997550413i</v>
      </c>
      <c r="BA311" s="181" t="str">
        <f t="shared" ca="1" si="502"/>
        <v>3.18726884441061+6.73891377725808i</v>
      </c>
      <c r="BB311" s="181" t="str">
        <f t="shared" ca="1" si="503"/>
        <v>-4.58632936640558+5.876837970092i</v>
      </c>
      <c r="BC311" s="181" t="str">
        <f t="shared" ca="1" si="504"/>
        <v>-7.31140013373839-1.4543279094618i</v>
      </c>
      <c r="BD311" s="181" t="str">
        <f t="shared" ca="1" si="505"/>
        <v>-1.98824730512938-7.18460258034604i</v>
      </c>
      <c r="BE311" s="181" t="str">
        <f t="shared" ca="1" si="506"/>
        <v>5.5235231046553-5.00622952891777i</v>
      </c>
      <c r="BF311" s="181" t="str">
        <f t="shared" ca="1" si="507"/>
        <v>6.95512444005415+2.68288755023962i</v>
      </c>
      <c r="BG311" s="181" t="str">
        <f t="shared" ca="1" si="508"/>
        <v>0.730682390157625+7.41874280647218i</v>
      </c>
      <c r="BH311" s="181" t="str">
        <f t="shared" ca="1" si="509"/>
        <v>-6.2980782780661+3.9882140849284i</v>
      </c>
      <c r="BI311" s="181" t="str">
        <f t="shared" ca="1" si="510"/>
        <v>-6.39405708789866-3.83245033112787i</v>
      </c>
      <c r="BJ311" s="181" t="str">
        <f t="shared" ca="1" si="511"/>
        <v>0.548397259717472-7.43444026335564i</v>
      </c>
      <c r="BK311" s="181" t="str">
        <f t="shared" ca="1" si="512"/>
        <v>6.88718833013595-2.85276681295692i</v>
      </c>
      <c r="BL311" s="181" t="str">
        <f t="shared" ca="1" si="513"/>
        <v>5.64471854567168+4.86916770341907i</v>
      </c>
      <c r="BM311" s="181" t="str">
        <f t="shared" ca="1" si="514"/>
        <v>-1.81132950844447+7.23123274384855i</v>
      </c>
      <c r="BN311" s="181" t="str">
        <f t="shared" ca="1" si="515"/>
        <v>-7.27350708314047+1.6333206345891i</v>
      </c>
      <c r="BO311" s="181" t="str">
        <f t="shared" ca="1" si="516"/>
        <v>-4.72917287336249-5.76251381930851i</v>
      </c>
      <c r="BP311" s="181" t="str">
        <f t="shared" ca="1" si="517"/>
        <v>3.02092767562183-6.81510363549457i</v>
      </c>
      <c r="BQ311" s="181" t="str">
        <f t="shared" ca="1" si="518"/>
        <v>7.44565949141635-0.365781795269721i</v>
      </c>
      <c r="BR311" s="181" t="str">
        <f t="shared" ca="1" si="519"/>
        <v>3.67437805256148+6.48618435682518i</v>
      </c>
      <c r="BS311" s="181" t="str">
        <f t="shared" ca="1" si="520"/>
        <v>-4.14157548768412+6.19830574138476i</v>
      </c>
      <c r="BT311" s="181" t="str">
        <f t="shared" ca="1" si="521"/>
        <v>-7.39857657632721-0.912527384844781i</v>
      </c>
      <c r="BU311" s="181" t="str">
        <f t="shared" ca="1" si="522"/>
        <v>-2.51139221638467-7.01887104307749i</v>
      </c>
      <c r="BV311" s="181" t="str">
        <f t="shared" ca="1" si="523"/>
        <v>5.14027578894097-5.39900049986073i</v>
      </c>
      <c r="BW311" s="181" t="str">
        <f t="shared" ca="1" si="524"/>
        <v>7.13364468089755+2.16396745598711i</v>
      </c>
      <c r="BX311" s="181" t="str">
        <f t="shared" ca="1" si="525"/>
        <v>1.27445915157849+7.34488907028738i</v>
      </c>
      <c r="BY311" s="181" t="str">
        <f t="shared" ca="1" si="526"/>
        <v>-5.98762213343401+4.44072322612887i</v>
      </c>
      <c r="BZ311" s="181" t="str">
        <f t="shared" ca="1" si="527"/>
        <v>-6.65866464934453-3.35169012163099i</v>
      </c>
      <c r="CA311" s="181" t="str">
        <f t="shared" ca="1" si="528"/>
        <v>1.2748609094865E-12-7.45463893048276i</v>
      </c>
      <c r="CB311" s="181" t="str">
        <f t="shared" ca="1" si="529"/>
        <v>6.65866464934567-3.35169012162871i</v>
      </c>
      <c r="CC311" s="181" t="str">
        <f t="shared" ca="1" si="530"/>
        <v>5.98762213343249+4.44072322613092i</v>
      </c>
      <c r="CD311" s="181" t="str">
        <f t="shared" ca="1" si="531"/>
        <v>-1.274459151581+7.34488907028695i</v>
      </c>
      <c r="CE311" s="181" t="str">
        <f t="shared" ca="1" si="532"/>
        <v>-7.13364468089829+2.16396745598468i</v>
      </c>
      <c r="CF311" s="181" t="str">
        <f t="shared" ca="1" si="533"/>
        <v>-5.14027578894434-5.39900049985753i</v>
      </c>
      <c r="CG311" s="181" t="str">
        <f t="shared" ca="1" si="534"/>
        <v>2.5113922163803-7.01887104307906i</v>
      </c>
      <c r="CH311" s="181" t="str">
        <f t="shared" ca="1" si="535"/>
        <v>7.39857657632663-0.912527384849403i</v>
      </c>
      <c r="CI311" s="181" t="str">
        <f t="shared" ca="1" si="536"/>
        <v>4.14157548768799+6.19830574138217i</v>
      </c>
      <c r="CJ311" s="181" t="str">
        <f t="shared" ca="1" si="537"/>
        <v>-3.67437805256407+6.48618435682372i</v>
      </c>
      <c r="CK311" s="181" t="str">
        <f t="shared" ca="1" si="538"/>
        <v>-7.44565949141621-0.365781795272691i</v>
      </c>
      <c r="CL311" s="181" t="str">
        <f t="shared" ca="1" si="539"/>
        <v>-3.02092767561911-6.81510363549578i</v>
      </c>
      <c r="CM311" s="181" t="str">
        <f t="shared" ca="1" si="540"/>
        <v>4.72917287336479-5.76251381930663i</v>
      </c>
      <c r="CN311" s="181" t="str">
        <f t="shared" ca="1" si="541"/>
        <v>7.27350708313983+1.633320634592i</v>
      </c>
      <c r="CO311" s="181" t="str">
        <f t="shared" ca="1" si="542"/>
        <v>1.81132950844159+7.23123274384928i</v>
      </c>
      <c r="CP311" s="181" t="str">
        <f t="shared" ca="1" si="543"/>
        <v>-5.64471854567349+4.86916770341698i</v>
      </c>
      <c r="CQ311" s="181" t="str">
        <f t="shared" ca="1" si="544"/>
        <v>-6.88718833013489-2.85276681295947i</v>
      </c>
      <c r="CR311" s="181" t="str">
        <f t="shared" ca="1" si="545"/>
        <v>-0.548397259714719-7.43444026335585i</v>
      </c>
      <c r="CS311" s="181" t="str">
        <f t="shared" ca="1" si="546"/>
        <v>6.39405708789626-3.83245033113187i</v>
      </c>
      <c r="CT311" s="181" t="str">
        <f t="shared" ca="1" si="547"/>
        <v>6.29807827806858+3.98821408492446i</v>
      </c>
      <c r="CU311" s="181" t="str">
        <f t="shared" ca="1" si="548"/>
        <v>-0.730682390152994+7.41874280647264i</v>
      </c>
      <c r="CV311" s="181" t="str">
        <f t="shared" ca="1" si="549"/>
        <v>-6.95512444005247+2.68288755024396i</v>
      </c>
      <c r="CW311" s="181" t="str">
        <f t="shared" ca="1" si="550"/>
        <v>-5.5235231046533-5.00622952891998i</v>
      </c>
      <c r="CX311" s="181" t="str">
        <f t="shared" ca="1" si="551"/>
        <v>1.98824730513224-7.18460258034524i</v>
      </c>
      <c r="CY311" s="181" t="str">
        <f t="shared" ca="1" si="552"/>
        <v>7.31140013373897-1.45432790945888i</v>
      </c>
      <c r="CZ311" s="181" t="str">
        <f t="shared" ca="1" si="553"/>
        <v>4.58632936640324+5.87683797009382i</v>
      </c>
      <c r="DA311" s="181" t="str">
        <f t="shared" ca="1" si="554"/>
        <v>-3.18726884441329+6.7389137772568i</v>
      </c>
      <c r="DB311" s="181" t="str">
        <f t="shared" ca="1" si="555"/>
        <v>-7.45239373261039+0.18294599754744i</v>
      </c>
      <c r="DC311" s="181" t="str">
        <f t="shared" ca="1" si="556"/>
        <v>-3.51409246604494-6.57440459083219i</v>
      </c>
      <c r="DD311" s="181" t="str">
        <f t="shared" ca="1" si="557"/>
        <v>4.29244216023451-6.09479957709115i</v>
      </c>
      <c r="DE311" s="181" t="str">
        <f t="shared" ca="1" si="558"/>
        <v>7.37395372030258+1.0938227071628i</v>
      </c>
      <c r="DF311" s="181" t="str">
        <f t="shared" ca="1" si="559"/>
        <v>2.33838411376003+7.07838974063903i</v>
      </c>
      <c r="DG311" s="181" t="str">
        <f t="shared" ca="1" si="560"/>
        <v>-5.27122573904055+5.27122573904264i</v>
      </c>
      <c r="DH311" s="181" t="str">
        <f t="shared" ca="1" si="561"/>
        <v>-7.07838974063996-2.33838411375723i</v>
      </c>
      <c r="DI311" s="181" t="str">
        <f t="shared" ca="1" si="562"/>
        <v>-1.09382270716572-7.37395372030215i</v>
      </c>
      <c r="DJ311" s="181" t="str">
        <f t="shared" ca="1" si="563"/>
        <v>6.09479957708945-4.29244216023693i</v>
      </c>
      <c r="DK311" s="181" t="str">
        <f t="shared" ca="1" si="564"/>
        <v>6.57440459083359+3.51409246604234i</v>
      </c>
      <c r="DL311" s="181" t="str">
        <f t="shared" ca="1" si="565"/>
        <v>-0.182945997552111+7.45239373261027i</v>
      </c>
      <c r="DM311" s="181" t="str">
        <f t="shared" ca="1" si="566"/>
        <v>-6.7389137772588+3.18726884440907i</v>
      </c>
      <c r="DN311" s="181" t="str">
        <f t="shared" ca="1" si="567"/>
        <v>-5.87683797009095-4.58632936640692i</v>
      </c>
      <c r="DO311" s="181" t="str">
        <f t="shared" ca="1" si="568"/>
        <v>1.45432790946346-7.31140013373805i</v>
      </c>
      <c r="DP311" s="181" t="str">
        <f t="shared" ca="1" si="569"/>
        <v>7.1846025803465-1.98824730512774i</v>
      </c>
      <c r="DQ311" s="181" t="str">
        <f t="shared" ca="1" si="570"/>
        <v>5.00622952891651+5.52352310465644i</v>
      </c>
      <c r="DR311" s="181" t="str">
        <f t="shared" ca="1" si="571"/>
        <v>-2.6828875502412+6.95512444005353i</v>
      </c>
      <c r="DS311" s="181" t="str">
        <f t="shared" ca="1" si="572"/>
        <v>-7.41874280647235+0.730682390155935i</v>
      </c>
      <c r="DT311" s="181" t="str">
        <f t="shared" ca="1" si="573"/>
        <v>-3.98821408492696-6.298078278067i</v>
      </c>
      <c r="DU311" s="181" t="str">
        <f t="shared" ca="1" si="574"/>
        <v>3.83245033112933-6.39405708789778i</v>
      </c>
      <c r="DV311" s="181" t="str">
        <f t="shared" ca="1" si="575"/>
        <v>7.43444026335607+0.548397259711771i</v>
      </c>
      <c r="DW311" s="181" t="str">
        <f t="shared" ca="1" si="576"/>
        <v>2.8527668129622+6.88718833013376i</v>
      </c>
      <c r="DX311" s="181" t="str">
        <f t="shared" ca="1" si="577"/>
        <v>-4.86916770341474+5.64471854567542i</v>
      </c>
      <c r="DY311" s="181" t="str">
        <f t="shared" ca="1" si="578"/>
        <v>-7.23123274384835-1.81132950844529i</v>
      </c>
      <c r="DZ311" s="181" t="str">
        <f t="shared" ca="1" si="579"/>
        <v>-1.63332063458827-7.27350708314066i</v>
      </c>
      <c r="EA311" s="181" t="str">
        <f t="shared" ca="1" si="580"/>
        <v>5.76251381930906-4.72917287336183i</v>
      </c>
      <c r="EB311" s="181" t="str">
        <f t="shared" ca="1" si="581"/>
        <v>6.81510363549422+3.0209276756226i</v>
      </c>
      <c r="EC311" s="181" t="str">
        <f t="shared" ca="1" si="582"/>
        <v>0.365781795268871+7.4456594914164i</v>
      </c>
      <c r="ED311" s="181" t="str">
        <f t="shared" ca="1" si="583"/>
        <v>-6.48618435682561+3.67437805256074i</v>
      </c>
      <c r="EE311" s="181" t="str">
        <f t="shared" ca="1" si="584"/>
        <v>-6.19830574138428-4.14157548768483i</v>
      </c>
      <c r="EF311" s="181" t="str">
        <f t="shared" ca="1" si="585"/>
        <v>0.912527384845631-7.3985765763271i</v>
      </c>
      <c r="EG311" s="181" t="str">
        <f t="shared" ca="1" si="586"/>
        <v>7.01887104307778-2.51139221638388i</v>
      </c>
      <c r="EH311" s="181" t="str">
        <f t="shared" ca="1" si="587"/>
        <v>5.39900049986014+5.14027578894159i</v>
      </c>
      <c r="EI311" s="181" t="str">
        <f t="shared" ca="1" si="588"/>
        <v>-2.16396745598104+7.13364468089939i</v>
      </c>
      <c r="EJ311" s="181" t="str">
        <f t="shared" ca="1" si="589"/>
        <v>-7.3448890702876+1.27445915157723i</v>
      </c>
      <c r="EK311" s="181" t="str">
        <f t="shared" ca="1" si="590"/>
        <v>-4.44072322612785-5.98762213343477i</v>
      </c>
      <c r="EL311" s="181" t="str">
        <f t="shared" ca="1" si="591"/>
        <v>3.35169012163213-6.65866464934396i</v>
      </c>
      <c r="EM311" s="181" t="str">
        <f t="shared" ca="1" si="592"/>
        <v>7.45463893048276+2.54972181897301E-12i</v>
      </c>
      <c r="EN311" s="181"/>
      <c r="EO311" s="181"/>
      <c r="EP311" s="181"/>
    </row>
    <row r="312" spans="1:146">
      <c r="A312" s="207">
        <f t="shared" si="461"/>
        <v>4.1406249999999976E-3</v>
      </c>
      <c r="B312" s="206">
        <v>212</v>
      </c>
      <c r="C312" s="205">
        <f t="shared" si="462"/>
        <v>42400</v>
      </c>
      <c r="N312" s="204">
        <f t="shared" ca="1" si="463"/>
        <v>7.5434564001076172</v>
      </c>
      <c r="O312" s="181">
        <f t="shared" ca="1" si="464"/>
        <v>-7.4565435998923828</v>
      </c>
      <c r="P312" s="181" t="str">
        <f t="shared" ca="1" si="465"/>
        <v>-3.51499032099001-6.57608435928575i</v>
      </c>
      <c r="Q312" s="181" t="str">
        <f t="shared" ca="1" si="466"/>
        <v>4.14263366531297-6.19988941611959i</v>
      </c>
      <c r="R312" s="181" t="str">
        <f t="shared" ca="1" si="467"/>
        <v>7.42063830437823+0.730869080404022i</v>
      </c>
      <c r="S312" s="181" t="str">
        <f t="shared" ca="1" si="468"/>
        <v>2.8534956983869+6.88894801521854i</v>
      </c>
      <c r="T312" s="181" t="str">
        <f t="shared" ca="1" si="469"/>
        <v>-4.730381182845+5.76398614867194i</v>
      </c>
      <c r="U312" s="181" t="str">
        <f t="shared" ca="1" si="470"/>
        <v>-7.31326820545941-1.45469949203007i</v>
      </c>
      <c r="V312" s="181" t="str">
        <f t="shared" ca="1" si="471"/>
        <v>-2.16452035232884-7.1354673358828i</v>
      </c>
      <c r="W312" s="181" t="str">
        <f t="shared" ca="1" si="472"/>
        <v>5.27257254369683-5.27257254369727i</v>
      </c>
      <c r="X312" s="181" t="str">
        <f t="shared" ca="1" si="473"/>
        <v>7.13546733588296+2.16452035232829i</v>
      </c>
      <c r="Y312" s="181" t="str">
        <f t="shared" ca="1" si="474"/>
        <v>1.45469949202994+7.31326820545944i</v>
      </c>
      <c r="Z312" s="181" t="str">
        <f t="shared" ca="1" si="475"/>
        <v>-5.76398614867203+4.73038118284489i</v>
      </c>
      <c r="AA312" s="181" t="str">
        <f t="shared" ca="1" si="476"/>
        <v>-6.88894801521848-2.85349569838706i</v>
      </c>
      <c r="AB312" s="181" t="str">
        <f t="shared" ca="1" si="477"/>
        <v>-0.730869080403867-7.42063830437824i</v>
      </c>
      <c r="AC312" s="181" t="str">
        <f t="shared" ca="1" si="478"/>
        <v>6.19988941611967-4.14263366531285i</v>
      </c>
      <c r="AD312" s="181" t="str">
        <f t="shared" ca="1" si="479"/>
        <v>6.57608435928564+3.5149903209902i</v>
      </c>
      <c r="AE312" s="181" t="str">
        <f t="shared" ca="1" si="480"/>
        <v>-1.16917201022309E-13+7.45654359989238i</v>
      </c>
      <c r="AF312" s="181" t="str">
        <f t="shared" ca="1" si="481"/>
        <v>-6.57608435928581+3.51499032098989i</v>
      </c>
      <c r="AG312" s="181" t="str">
        <f t="shared" ca="1" si="482"/>
        <v>-6.19988941611948-4.14263366531313i</v>
      </c>
      <c r="AH312" s="181" t="str">
        <f t="shared" ca="1" si="483"/>
        <v>0.730869080404204-7.42063830437821i</v>
      </c>
      <c r="AI312" s="181" t="str">
        <f t="shared" ca="1" si="484"/>
        <v>6.88894801521832-2.85349569838743i</v>
      </c>
      <c r="AJ312" s="181" t="str">
        <f t="shared" ca="1" si="485"/>
        <v>5.76398614867185+4.73038118284511i</v>
      </c>
      <c r="AK312" s="181" t="str">
        <f t="shared" ca="1" si="486"/>
        <v>-1.45469949203094+7.31326820545923i</v>
      </c>
      <c r="AL312" s="181" t="str">
        <f t="shared" ca="1" si="487"/>
        <v>-7.13546733588326+2.1645203523273i</v>
      </c>
      <c r="AM312" s="181" t="str">
        <f t="shared" ca="1" si="488"/>
        <v>-5.27257254369554-5.27257254369856i</v>
      </c>
      <c r="AN312" s="181" t="str">
        <f t="shared" ca="1" si="489"/>
        <v>2.16452035233119-7.13546733588208i</v>
      </c>
      <c r="AO312" s="181" t="str">
        <f t="shared" ca="1" si="490"/>
        <v>7.31326820546005-1.45469949202686i</v>
      </c>
      <c r="AP312" s="181" t="str">
        <f t="shared" ca="1" si="491"/>
        <v>4.73038118284771+5.76398614866972i</v>
      </c>
      <c r="AQ312" s="181" t="str">
        <f t="shared" ca="1" si="492"/>
        <v>-2.85349569838443+6.88894801521957i</v>
      </c>
      <c r="AR312" s="181" t="str">
        <f t="shared" ca="1" si="493"/>
        <v>-2.85349569838443+6.88894801521957i</v>
      </c>
      <c r="AS312" s="181" t="str">
        <f t="shared" ca="1" si="494"/>
        <v>-4.14263366531399-6.19988941611891i</v>
      </c>
      <c r="AT312" s="181" t="str">
        <f t="shared" ca="1" si="495"/>
        <v>3.51499032098974-6.57608435928589i</v>
      </c>
      <c r="AU312" s="181" t="str">
        <f t="shared" ca="1" si="496"/>
        <v>7.45654359989238+2.33834402044618E-13i</v>
      </c>
      <c r="AV312" s="181" t="str">
        <f t="shared" ca="1" si="497"/>
        <v>3.51499032098914+6.57608435928621i</v>
      </c>
      <c r="AW312" s="181" t="str">
        <f t="shared" ca="1" si="498"/>
        <v>-4.14263366531455+6.19988941611853i</v>
      </c>
      <c r="AX312" s="181" t="str">
        <f t="shared" ca="1" si="499"/>
        <v>-7.42063830437798-0.730869080406535i</v>
      </c>
      <c r="AY312" s="181" t="str">
        <f t="shared" ca="1" si="500"/>
        <v>-2.8534956983838-6.88894801521983i</v>
      </c>
      <c r="AZ312" s="181" t="str">
        <f t="shared" ca="1" si="501"/>
        <v>4.73038118284233-5.76398614867413i</v>
      </c>
      <c r="BA312" s="181" t="str">
        <f t="shared" ca="1" si="502"/>
        <v>7.31326820545992+1.45469949202752i</v>
      </c>
      <c r="BB312" s="181" t="str">
        <f t="shared" ca="1" si="503"/>
        <v>2.16452035233074+7.13546733588221i</v>
      </c>
      <c r="BC312" s="181" t="str">
        <f t="shared" ca="1" si="504"/>
        <v>-5.27257254369602+5.27257254369809i</v>
      </c>
      <c r="BD312" s="181" t="str">
        <f t="shared" ca="1" si="505"/>
        <v>-7.13546733588313-2.16452035232775i</v>
      </c>
      <c r="BE312" s="181" t="str">
        <f t="shared" ca="1" si="506"/>
        <v>-1.45469949203038-7.31326820545935i</v>
      </c>
      <c r="BF312" s="181" t="str">
        <f t="shared" ca="1" si="507"/>
        <v>5.76398614867228-4.73038118284459i</v>
      </c>
      <c r="BG312" s="181" t="str">
        <f t="shared" ca="1" si="508"/>
        <v>6.8889480152181+2.85349569838796i</v>
      </c>
      <c r="BH312" s="181" t="str">
        <f t="shared" ca="1" si="509"/>
        <v>0.730869080402052+7.42063830437842i</v>
      </c>
      <c r="BI312" s="181" t="str">
        <f t="shared" ca="1" si="510"/>
        <v>-6.19988941612103+4.1426336653108i</v>
      </c>
      <c r="BJ312" s="181" t="str">
        <f t="shared" ca="1" si="511"/>
        <v>-6.57608435928408-3.51499032099311i</v>
      </c>
      <c r="BK312" s="181" t="str">
        <f t="shared" ca="1" si="512"/>
        <v>-3.35798341908047E-12-7.45654359989238i</v>
      </c>
      <c r="BL312" s="181" t="str">
        <f t="shared" ca="1" si="513"/>
        <v>6.57608435928452-3.51499032099231i</v>
      </c>
      <c r="BM312" s="181" t="str">
        <f t="shared" ca="1" si="514"/>
        <v>6.19988941612053+4.14263366531156i</v>
      </c>
      <c r="BN312" s="181" t="str">
        <f t="shared" ca="1" si="515"/>
        <v>-0.730869080402961+7.42063830437833i</v>
      </c>
      <c r="BO312" s="181" t="str">
        <f t="shared" ca="1" si="516"/>
        <v>-6.88894801521837+2.85349569838731i</v>
      </c>
      <c r="BP312" s="181" t="str">
        <f t="shared" ca="1" si="517"/>
        <v>-5.76398614867156-4.73038118284546i</v>
      </c>
      <c r="BQ312" s="181" t="str">
        <f t="shared" ca="1" si="518"/>
        <v>1.45469949203128-7.31326820545917i</v>
      </c>
      <c r="BR312" s="181" t="str">
        <f t="shared" ca="1" si="519"/>
        <v>7.13546733588333-2.16452035232708i</v>
      </c>
      <c r="BS312" s="181" t="str">
        <f t="shared" ca="1" si="520"/>
        <v>5.27257254369523+5.27257254369888i</v>
      </c>
      <c r="BT312" s="181" t="str">
        <f t="shared" ca="1" si="521"/>
        <v>-2.16452035233162+7.13546733588195i</v>
      </c>
      <c r="BU312" s="181" t="str">
        <f t="shared" ca="1" si="522"/>
        <v>-7.31326820545869+1.4546994920337i</v>
      </c>
      <c r="BV312" s="181" t="str">
        <f t="shared" ca="1" si="523"/>
        <v>-4.73038118284736-5.76398614867001i</v>
      </c>
      <c r="BW312" s="181" t="str">
        <f t="shared" ca="1" si="524"/>
        <v>2.85349569838464-6.88894801521948i</v>
      </c>
      <c r="BX312" s="181" t="str">
        <f t="shared" ca="1" si="525"/>
        <v>7.42063830437806-0.730869080405837i</v>
      </c>
      <c r="BY312" s="181" t="str">
        <f t="shared" ca="1" si="526"/>
        <v>4.14263366531361+6.19988941611916i</v>
      </c>
      <c r="BZ312" s="181" t="str">
        <f t="shared" ca="1" si="527"/>
        <v>-3.51499032098994+6.57608435928578i</v>
      </c>
      <c r="CA312" s="181" t="str">
        <f t="shared" ca="1" si="528"/>
        <v>-7.45654359989238-4.67668804089236E-13i</v>
      </c>
      <c r="CB312" s="181" t="str">
        <f t="shared" ca="1" si="529"/>
        <v>-3.51499032098874-6.57608435928642i</v>
      </c>
      <c r="CC312" s="181" t="str">
        <f t="shared" ca="1" si="530"/>
        <v>4.14263366531475-6.1998894161184i</v>
      </c>
      <c r="CD312" s="181" t="str">
        <f t="shared" ca="1" si="531"/>
        <v>7.42063830437796+0.730869080406768i</v>
      </c>
      <c r="CE312" s="181" t="str">
        <f t="shared" ca="1" si="532"/>
        <v>2.85349569838339+6.88894801522i</v>
      </c>
      <c r="CF312" s="181" t="str">
        <f t="shared" ca="1" si="533"/>
        <v>-4.73038118284251+5.76398614867398i</v>
      </c>
      <c r="CG312" s="181" t="str">
        <f t="shared" ca="1" si="534"/>
        <v>-7.31326820545983-1.45469949202796i</v>
      </c>
      <c r="CH312" s="181" t="str">
        <f t="shared" ca="1" si="535"/>
        <v>-2.16452035233031-7.13546733588235i</v>
      </c>
      <c r="CI312" s="181" t="str">
        <f t="shared" ca="1" si="536"/>
        <v>5.27257254369619-5.27257254369792i</v>
      </c>
      <c r="CJ312" s="181" t="str">
        <f t="shared" ca="1" si="537"/>
        <v>7.13546733588306+2.16452035232797i</v>
      </c>
      <c r="CK312" s="181" t="str">
        <f t="shared" ca="1" si="538"/>
        <v>1.45469949202995+7.31326820545944i</v>
      </c>
      <c r="CL312" s="181" t="str">
        <f t="shared" ca="1" si="539"/>
        <v>-5.76398614867243+4.73038118284441i</v>
      </c>
      <c r="CM312" s="181" t="str">
        <f t="shared" ca="1" si="540"/>
        <v>-6.88894801521801-2.85349569838818i</v>
      </c>
      <c r="CN312" s="181" t="str">
        <f t="shared" ca="1" si="541"/>
        <v>-0.730869080401608-7.42063830437847i</v>
      </c>
      <c r="CO312" s="181" t="str">
        <f t="shared" ca="1" si="542"/>
        <v>6.19988941612128-4.14263366531044i</v>
      </c>
      <c r="CP312" s="181" t="str">
        <f t="shared" ca="1" si="543"/>
        <v>6.57608435928737+3.51499032098696i</v>
      </c>
      <c r="CQ312" s="181" t="str">
        <f t="shared" ca="1" si="544"/>
        <v>2.91222130148458E-12+7.45654359989238i</v>
      </c>
      <c r="CR312" s="181" t="str">
        <f t="shared" ca="1" si="545"/>
        <v>-6.57608435928463+3.5149903209921i</v>
      </c>
      <c r="CS312" s="181" t="str">
        <f t="shared" ca="1" si="546"/>
        <v>-6.19988941612051-4.14263366531159i</v>
      </c>
      <c r="CT312" s="181" t="str">
        <f t="shared" ca="1" si="547"/>
        <v>0.730869080403404-7.4206383043783i</v>
      </c>
      <c r="CU312" s="181" t="str">
        <f t="shared" ca="1" si="548"/>
        <v>6.88894801521854-2.8534956983869i</v>
      </c>
      <c r="CV312" s="181" t="str">
        <f t="shared" ca="1" si="549"/>
        <v>5.76398614867155+4.73038118284547i</v>
      </c>
      <c r="CW312" s="181" t="str">
        <f t="shared" ca="1" si="550"/>
        <v>-1.45469949203171+7.31326820545909i</v>
      </c>
      <c r="CX312" s="181" t="str">
        <f t="shared" ca="1" si="551"/>
        <v>-7.13546733588346+2.16452035232665i</v>
      </c>
      <c r="CY312" s="181" t="str">
        <f t="shared" ca="1" si="552"/>
        <v>-5.27257254369522-5.27257254369889i</v>
      </c>
      <c r="CZ312" s="181" t="str">
        <f t="shared" ca="1" si="553"/>
        <v>2.16452035233204-7.13546733588182i</v>
      </c>
      <c r="DA312" s="181" t="str">
        <f t="shared" ca="1" si="554"/>
        <v>7.3132682054587-1.45469949203367i</v>
      </c>
      <c r="DB312" s="181" t="str">
        <f t="shared" ca="1" si="555"/>
        <v>4.73038118284702+5.76398614867028i</v>
      </c>
      <c r="DC312" s="181" t="str">
        <f t="shared" ca="1" si="556"/>
        <v>-2.85349569838505+6.8889480152193i</v>
      </c>
      <c r="DD312" s="181" t="str">
        <f t="shared" ca="1" si="557"/>
        <v>-7.42063830437809+0.730869080405394i</v>
      </c>
      <c r="DE312" s="181" t="str">
        <f t="shared" ca="1" si="558"/>
        <v>-4.1426336653136-6.19988941611917i</v>
      </c>
      <c r="DF312" s="181" t="str">
        <f t="shared" ca="1" si="559"/>
        <v>3.51499032099034-6.57608435928557i</v>
      </c>
      <c r="DG312" s="181" t="str">
        <f t="shared" ca="1" si="560"/>
        <v>7.45654359989238+9.1343092168513E-13i</v>
      </c>
      <c r="DH312" s="181" t="str">
        <f t="shared" ca="1" si="561"/>
        <v>3.51499032098873+6.57608435928643i</v>
      </c>
      <c r="DI312" s="181" t="str">
        <f t="shared" ca="1" si="562"/>
        <v>-4.14263366531512+6.19988941611816i</v>
      </c>
      <c r="DJ312" s="181" t="str">
        <f t="shared" ca="1" si="563"/>
        <v>-7.42063830437796-0.730869080406789i</v>
      </c>
      <c r="DK312" s="181" t="str">
        <f t="shared" ca="1" si="564"/>
        <v>-2.85349569839003-6.88894801521725i</v>
      </c>
      <c r="DL312" s="181" t="str">
        <f t="shared" ca="1" si="565"/>
        <v>4.73038118284286-5.7639861486737i</v>
      </c>
      <c r="DM312" s="181" t="str">
        <f t="shared" ca="1" si="566"/>
        <v>7.31326820545982+1.45469949202798i</v>
      </c>
      <c r="DN312" s="181" t="str">
        <f t="shared" ca="1" si="567"/>
        <v>2.16452035233029+7.13546733588235i</v>
      </c>
      <c r="DO312" s="181" t="str">
        <f t="shared" ca="1" si="568"/>
        <v>-5.27257254369621+5.2725725436979i</v>
      </c>
      <c r="DP312" s="181" t="str">
        <f t="shared" ca="1" si="569"/>
        <v>-7.1354673358828-2.16452035232881i</v>
      </c>
      <c r="DQ312" s="181" t="str">
        <f t="shared" ca="1" si="570"/>
        <v>-1.45469949202951-7.31326820545952i</v>
      </c>
      <c r="DR312" s="181" t="str">
        <f t="shared" ca="1" si="571"/>
        <v>5.76398614867271-4.73038118284406i</v>
      </c>
      <c r="DS312" s="181" t="str">
        <f t="shared" ca="1" si="572"/>
        <v>6.88894801521784+2.85349569838859i</v>
      </c>
      <c r="DT312" s="181" t="str">
        <f t="shared" ca="1" si="573"/>
        <v>0.730869080401586+7.42063830437847i</v>
      </c>
      <c r="DU312" s="181" t="str">
        <f t="shared" ca="1" si="574"/>
        <v>-6.1998894161213+4.14263366531042i</v>
      </c>
      <c r="DV312" s="181" t="str">
        <f t="shared" ca="1" si="575"/>
        <v>-6.57608435928716-3.51499032098736i</v>
      </c>
      <c r="DW312" s="181" t="str">
        <f t="shared" ca="1" si="576"/>
        <v>-2.46645918388867E-12-7.45654359989238i</v>
      </c>
      <c r="DX312" s="181" t="str">
        <f t="shared" ca="1" si="577"/>
        <v>6.57608435928484-3.5149903209917i</v>
      </c>
      <c r="DY312" s="181" t="str">
        <f t="shared" ca="1" si="578"/>
        <v>6.19988941612027+4.14263366531195i</v>
      </c>
      <c r="DZ312" s="181" t="str">
        <f t="shared" ca="1" si="579"/>
        <v>-0.730869080403426+7.42063830437829i</v>
      </c>
      <c r="EA312" s="181" t="str">
        <f t="shared" ca="1" si="580"/>
        <v>-6.88894801521855+2.85349569838688i</v>
      </c>
      <c r="EB312" s="181" t="str">
        <f t="shared" ca="1" si="581"/>
        <v>-5.76398614867101-4.73038118284614i</v>
      </c>
      <c r="EC312" s="181" t="str">
        <f t="shared" ca="1" si="582"/>
        <v>1.45469949203215-7.313268205459i</v>
      </c>
      <c r="ED312" s="181" t="str">
        <f t="shared" ca="1" si="583"/>
        <v>7.13546733588359-2.16452035232623i</v>
      </c>
      <c r="EE312" s="181" t="str">
        <f t="shared" ca="1" si="584"/>
        <v>5.2725725436949+5.27257254369921i</v>
      </c>
      <c r="EF312" s="181" t="str">
        <f t="shared" ca="1" si="585"/>
        <v>-2.16452035233207+7.13546733588181i</v>
      </c>
      <c r="EG312" s="181" t="str">
        <f t="shared" ca="1" si="586"/>
        <v>-7.3132682054587+1.45469949203365i</v>
      </c>
      <c r="EH312" s="181" t="str">
        <f t="shared" ca="1" si="587"/>
        <v>-4.73038118284667-5.76398614867057i</v>
      </c>
      <c r="EI312" s="181" t="str">
        <f t="shared" ca="1" si="588"/>
        <v>2.85349569838546-6.88894801521914i</v>
      </c>
      <c r="EJ312" s="181" t="str">
        <f t="shared" ca="1" si="589"/>
        <v>7.42063830437814-0.73086908040495i</v>
      </c>
      <c r="EK312" s="181" t="str">
        <f t="shared" ca="1" si="590"/>
        <v>4.14263366531323+6.19988941611942i</v>
      </c>
      <c r="EL312" s="181" t="str">
        <f t="shared" ca="1" si="591"/>
        <v>-3.51499032099035+6.57608435928556i</v>
      </c>
      <c r="EM312" s="181" t="str">
        <f t="shared" ca="1" si="592"/>
        <v>-7.45654359989238-9.35337608178471E-13i</v>
      </c>
      <c r="EN312" s="181"/>
      <c r="EO312" s="181"/>
      <c r="EP312" s="181"/>
    </row>
    <row r="313" spans="1:146">
      <c r="A313" s="207">
        <f t="shared" si="461"/>
        <v>4.1601562499999972E-3</v>
      </c>
      <c r="B313" s="206">
        <v>213</v>
      </c>
      <c r="C313" s="205">
        <f t="shared" si="462"/>
        <v>42600</v>
      </c>
      <c r="N313" s="204">
        <f t="shared" ca="1" si="463"/>
        <v>7.5417408424018566</v>
      </c>
      <c r="O313" s="181">
        <f t="shared" ca="1" si="464"/>
        <v>-7.4582591575981434</v>
      </c>
      <c r="P313" s="181" t="str">
        <f t="shared" ca="1" si="465"/>
        <v>-3.67616245596139-6.48933426934354i</v>
      </c>
      <c r="Q313" s="181" t="str">
        <f t="shared" ca="1" si="466"/>
        <v>3.83431149982563-6.39716226026834i</v>
      </c>
      <c r="R313" s="181" t="str">
        <f t="shared" ca="1" si="467"/>
        <v>7.45601286938101+0.18303484236969i</v>
      </c>
      <c r="S313" s="181" t="str">
        <f t="shared" ca="1" si="468"/>
        <v>3.51579902929464+6.57759734610652i</v>
      </c>
      <c r="T313" s="181" t="str">
        <f t="shared" ca="1" si="469"/>
        <v>-3.99015089781632+6.30113683985296i</v>
      </c>
      <c r="U313" s="181" t="str">
        <f t="shared" ca="1" si="470"/>
        <v>-7.44927535780965-0.36595943139445i</v>
      </c>
      <c r="V313" s="181" t="str">
        <f t="shared" ca="1" si="471"/>
        <v>-3.35331781675666-6.6618983241805i</v>
      </c>
      <c r="W313" s="181" t="str">
        <f t="shared" ca="1" si="472"/>
        <v>4.14358677810752-6.20131585021995i</v>
      </c>
      <c r="X313" s="181" t="str">
        <f t="shared" ca="1" si="473"/>
        <v>7.43805068130908+0.548663580141817i</v>
      </c>
      <c r="Y313" s="181" t="str">
        <f t="shared" ca="1" si="474"/>
        <v>3.18881669095377+6.74218642380876i</v>
      </c>
      <c r="Z313" s="181" t="str">
        <f t="shared" ca="1" si="475"/>
        <v>-4.29452671666226+6.0977594198009i</v>
      </c>
      <c r="AA313" s="181" t="str">
        <f t="shared" ca="1" si="476"/>
        <v>-7.42234560120473-0.731037234464411i</v>
      </c>
      <c r="AB313" s="181" t="str">
        <f t="shared" ca="1" si="477"/>
        <v>-3.02239474121451-6.81841328244156i</v>
      </c>
      <c r="AC313" s="181" t="str">
        <f t="shared" ca="1" si="478"/>
        <v>4.44287979290559-5.99052992711728i</v>
      </c>
      <c r="AD313" s="181" t="str">
        <f t="shared" ca="1" si="479"/>
        <v>7.40216957764959+0.912970539292205i</v>
      </c>
      <c r="AE313" s="181" t="str">
        <f t="shared" ca="1" si="480"/>
        <v>2.85415221389771+6.89053298386992i</v>
      </c>
      <c r="AF313" s="181" t="str">
        <f t="shared" ca="1" si="481"/>
        <v>-4.58855664449168+5.87969196320589i</v>
      </c>
      <c r="AG313" s="181" t="str">
        <f t="shared" ca="1" si="482"/>
        <v>-7.37753476392583-1.09435390480519i</v>
      </c>
      <c r="AH313" s="181" t="str">
        <f t="shared" ca="1" si="483"/>
        <v>-2.68419045201088-6.95850208588243i</v>
      </c>
      <c r="AI313" s="181" t="str">
        <f t="shared" ca="1" si="484"/>
        <v>4.73146952113403-5.76531229271028i</v>
      </c>
      <c r="AJ313" s="181" t="str">
        <f t="shared" ca="1" si="485"/>
        <v>7.34845599912458+1.27507807244364i</v>
      </c>
      <c r="AK313" s="181" t="str">
        <f t="shared" ca="1" si="486"/>
        <v>2.51261183416561+7.02227964643302i</v>
      </c>
      <c r="AL313" s="181" t="str">
        <f t="shared" ca="1" si="487"/>
        <v>-4.87153233745502+5.6474598136708i</v>
      </c>
      <c r="AM313" s="181" t="str">
        <f t="shared" ca="1" si="488"/>
        <v>-7.31495079920432-1.45503418073824i</v>
      </c>
      <c r="AN313" s="181" t="str">
        <f t="shared" ca="1" si="489"/>
        <v>-2.33951971290396-7.08182724830466i</v>
      </c>
      <c r="AO313" s="181" t="str">
        <f t="shared" ca="1" si="490"/>
        <v>5.00866072485422-5.52620551601181i</v>
      </c>
      <c r="AP313" s="181" t="str">
        <f t="shared" ca="1" si="491"/>
        <v>7.27703934644762+1.6341138308422i</v>
      </c>
      <c r="AQ313" s="181" t="str">
        <f t="shared" ca="1" si="492"/>
        <v>2.16501835244037+7.13710902225074i</v>
      </c>
      <c r="AR313" s="181" t="str">
        <f t="shared" ca="1" si="493"/>
        <v>2.16501835244037+7.13710902225074i</v>
      </c>
      <c r="AS313" s="181" t="str">
        <f t="shared" ca="1" si="494"/>
        <v>-7.23474447729467-1.81220915187813i</v>
      </c>
      <c r="AT313" s="181" t="str">
        <f t="shared" ca="1" si="495"/>
        <v>-1.98921286588377-7.18809166859321i</v>
      </c>
      <c r="AU313" s="181" t="str">
        <f t="shared" ca="1" si="496"/>
        <v>5.27378562618689-5.27378562618174i</v>
      </c>
      <c r="AV313" s="181" t="str">
        <f t="shared" ca="1" si="497"/>
        <v>7.18809166859324+1.98921286588365i</v>
      </c>
      <c r="AW313" s="181" t="str">
        <f t="shared" ca="1" si="498"/>
        <v>1.81220915187825+7.23474447729464i</v>
      </c>
      <c r="AX313" s="181" t="str">
        <f t="shared" ca="1" si="499"/>
        <v>-5.40162243878794+5.14277208231896i</v>
      </c>
      <c r="AY313" s="181" t="str">
        <f t="shared" ca="1" si="500"/>
        <v>-7.13710902225078-2.16501835244024i</v>
      </c>
      <c r="AZ313" s="181" t="str">
        <f t="shared" ca="1" si="501"/>
        <v>-1.63411383084232-7.27703934644759i</v>
      </c>
      <c r="BA313" s="181" t="str">
        <f t="shared" ca="1" si="502"/>
        <v>5.52620551601173-5.00866072485432i</v>
      </c>
      <c r="BB313" s="181" t="str">
        <f t="shared" ca="1" si="503"/>
        <v>7.0818272483047+2.33951971290384i</v>
      </c>
      <c r="BC313" s="181" t="str">
        <f t="shared" ca="1" si="504"/>
        <v>1.45503418073837+7.3149507992043i</v>
      </c>
      <c r="BD313" s="181" t="str">
        <f t="shared" ca="1" si="505"/>
        <v>-5.64745981367071+4.87153233745511i</v>
      </c>
      <c r="BE313" s="181" t="str">
        <f t="shared" ca="1" si="506"/>
        <v>-7.02227964643311-2.51261183416538i</v>
      </c>
      <c r="BF313" s="181" t="str">
        <f t="shared" ca="1" si="507"/>
        <v>-1.27507807244387-7.34845599912453i</v>
      </c>
      <c r="BG313" s="181" t="str">
        <f t="shared" ca="1" si="508"/>
        <v>5.76531229271013-4.73146952113421i</v>
      </c>
      <c r="BH313" s="181" t="str">
        <f t="shared" ca="1" si="509"/>
        <v>6.95850208588244+2.68419045201086i</v>
      </c>
      <c r="BI313" s="181" t="str">
        <f t="shared" ca="1" si="510"/>
        <v>1.09435390480386+7.37753476392603i</v>
      </c>
      <c r="BJ313" s="181" t="str">
        <f t="shared" ca="1" si="511"/>
        <v>-5.87969196320809+4.58855664448885i</v>
      </c>
      <c r="BK313" s="181" t="str">
        <f t="shared" ca="1" si="512"/>
        <v>-6.89053298387054-2.85415221389622i</v>
      </c>
      <c r="BL313" s="181" t="str">
        <f t="shared" ca="1" si="513"/>
        <v>-0.912970539292332-7.40216957764957i</v>
      </c>
      <c r="BM313" s="181" t="str">
        <f t="shared" ca="1" si="514"/>
        <v>5.99052992711859-4.44287979290381i</v>
      </c>
      <c r="BN313" s="181" t="str">
        <f t="shared" ca="1" si="515"/>
        <v>6.81841328244277+3.02239474121178i</v>
      </c>
      <c r="BO313" s="181" t="str">
        <f t="shared" ca="1" si="516"/>
        <v>0.731037234466121+7.42234560120456i</v>
      </c>
      <c r="BP313" s="181" t="str">
        <f t="shared" ca="1" si="517"/>
        <v>-6.09775941980128+4.29452671666172i</v>
      </c>
      <c r="BQ313" s="181" t="str">
        <f t="shared" ca="1" si="518"/>
        <v>-6.74218642380761-3.1888166909562i</v>
      </c>
      <c r="BR313" s="181" t="str">
        <f t="shared" ca="1" si="519"/>
        <v>-0.548663580145116-7.43805068130884i</v>
      </c>
      <c r="BS313" s="181" t="str">
        <f t="shared" ca="1" si="520"/>
        <v>6.20131585021946-4.14358677810825i</v>
      </c>
      <c r="BT313" s="181" t="str">
        <f t="shared" ca="1" si="521"/>
        <v>6.66189832418015+3.35331781675734i</v>
      </c>
      <c r="BU313" s="181" t="str">
        <f t="shared" ca="1" si="522"/>
        <v>0.365959431391667+7.44927535780978i</v>
      </c>
      <c r="BV313" s="181" t="str">
        <f t="shared" ca="1" si="523"/>
        <v>-6.30113683985166+3.99015089781837i</v>
      </c>
      <c r="BW313" s="181" t="str">
        <f t="shared" ca="1" si="524"/>
        <v>-6.57759734610688-3.51579902929396i</v>
      </c>
      <c r="BX313" s="181" t="str">
        <f t="shared" ca="1" si="525"/>
        <v>-0.183034842368467-7.45601286938104i</v>
      </c>
      <c r="BY313" s="181" t="str">
        <f t="shared" ca="1" si="526"/>
        <v>6.39716226027021-3.83431149982251i</v>
      </c>
      <c r="BZ313" s="181" t="str">
        <f t="shared" ca="1" si="527"/>
        <v>6.48933426934458+3.67616245595956i</v>
      </c>
      <c r="CA313" s="181" t="str">
        <f t="shared" ca="1" si="528"/>
        <v>3.39927220303821E-13+7.45825915759814i</v>
      </c>
      <c r="CB313" s="181" t="str">
        <f t="shared" ca="1" si="529"/>
        <v>-6.48933426934445+3.67616245595978i</v>
      </c>
      <c r="CC313" s="181" t="str">
        <f t="shared" ca="1" si="530"/>
        <v>-6.39716226026642-3.83431149982883i</v>
      </c>
      <c r="CD313" s="181" t="str">
        <f t="shared" ca="1" si="531"/>
        <v>0.183034842368211-7.45601286938105i</v>
      </c>
      <c r="CE313" s="181" t="str">
        <f t="shared" ca="1" si="532"/>
        <v>6.57759734610676-3.51579902929418i</v>
      </c>
      <c r="CF313" s="181" t="str">
        <f t="shared" ca="1" si="533"/>
        <v>6.3011368398518+3.99015089781816i</v>
      </c>
      <c r="CG313" s="181" t="str">
        <f t="shared" ca="1" si="534"/>
        <v>-0.365959431391411+7.4492753578098i</v>
      </c>
      <c r="CH313" s="181" t="str">
        <f t="shared" ca="1" si="535"/>
        <v>-6.66189832418004+3.35331781675757i</v>
      </c>
      <c r="CI313" s="181" t="str">
        <f t="shared" ca="1" si="536"/>
        <v>-6.2013158502196-4.14358677810804i</v>
      </c>
      <c r="CJ313" s="181" t="str">
        <f t="shared" ca="1" si="537"/>
        <v>0.54866358014486-7.43805068130886i</v>
      </c>
      <c r="CK313" s="181" t="str">
        <f t="shared" ca="1" si="538"/>
        <v>6.74218642380751-3.18881669095643i</v>
      </c>
      <c r="CL313" s="181" t="str">
        <f t="shared" ca="1" si="539"/>
        <v>6.09775941980143+4.29452671666151i</v>
      </c>
      <c r="CM313" s="181" t="str">
        <f t="shared" ca="1" si="540"/>
        <v>-0.731037234465866+7.42234560120458i</v>
      </c>
      <c r="CN313" s="181" t="str">
        <f t="shared" ca="1" si="541"/>
        <v>-6.81841328244267+3.02239474121201i</v>
      </c>
      <c r="CO313" s="181" t="str">
        <f t="shared" ca="1" si="542"/>
        <v>-5.99052992711875-4.44287979290361i</v>
      </c>
      <c r="CP313" s="181" t="str">
        <f t="shared" ca="1" si="543"/>
        <v>0.912970539292078-7.4021695776496i</v>
      </c>
      <c r="CQ313" s="181" t="str">
        <f t="shared" ca="1" si="544"/>
        <v>6.89053298387037-2.85415221389665i</v>
      </c>
      <c r="CR313" s="181" t="str">
        <f t="shared" ca="1" si="545"/>
        <v>5.87969196320368+4.5885566444945i</v>
      </c>
      <c r="CS313" s="181" t="str">
        <f t="shared" ca="1" si="546"/>
        <v>-1.0943539048036+7.37753476392607i</v>
      </c>
      <c r="CT313" s="181" t="str">
        <f t="shared" ca="1" si="547"/>
        <v>-6.95850208588243+2.6841904520109i</v>
      </c>
      <c r="CU313" s="181" t="str">
        <f t="shared" ca="1" si="548"/>
        <v>-5.76531229271043-4.73146952113385i</v>
      </c>
      <c r="CV313" s="181" t="str">
        <f t="shared" ca="1" si="549"/>
        <v>1.27507807244341-7.34845599912462i</v>
      </c>
      <c r="CW313" s="181" t="str">
        <f t="shared" ca="1" si="550"/>
        <v>7.02227964643302-2.51261183416562i</v>
      </c>
      <c r="CX313" s="181" t="str">
        <f t="shared" ca="1" si="551"/>
        <v>5.64745981367102+4.87153233745476i</v>
      </c>
      <c r="CY313" s="181" t="str">
        <f t="shared" ca="1" si="552"/>
        <v>-1.45503418073812+7.31495079920435i</v>
      </c>
      <c r="CZ313" s="181" t="str">
        <f t="shared" ca="1" si="553"/>
        <v>-7.08182724830462+2.33951971290408i</v>
      </c>
      <c r="DA313" s="181" t="str">
        <f t="shared" ca="1" si="554"/>
        <v>-5.52620551601176-5.00866072485428i</v>
      </c>
      <c r="DB313" s="181" t="str">
        <f t="shared" ca="1" si="555"/>
        <v>1.63411383084207-7.27703934644765i</v>
      </c>
      <c r="DC313" s="181" t="str">
        <f t="shared" ca="1" si="556"/>
        <v>7.13710902225071-2.16501835244048i</v>
      </c>
      <c r="DD313" s="181" t="str">
        <f t="shared" ca="1" si="557"/>
        <v>5.40162243878811+5.14277208231877i</v>
      </c>
      <c r="DE313" s="181" t="str">
        <f t="shared" ca="1" si="558"/>
        <v>-1.8122091518778+7.23474447729475i</v>
      </c>
      <c r="DF313" s="181" t="str">
        <f t="shared" ca="1" si="559"/>
        <v>-7.18809166859317+1.9892128658839i</v>
      </c>
      <c r="DG313" s="181" t="str">
        <f t="shared" ca="1" si="560"/>
        <v>-5.27378562618198-5.27378562618665i</v>
      </c>
      <c r="DH313" s="181" t="str">
        <f t="shared" ca="1" si="561"/>
        <v>1.98921286588332-7.18809166859333i</v>
      </c>
      <c r="DI313" s="181" t="str">
        <f t="shared" ca="1" si="562"/>
        <v>7.2347444772946-1.81220915187838i</v>
      </c>
      <c r="DJ313" s="181" t="str">
        <f t="shared" ca="1" si="563"/>
        <v>5.1427720823192+5.4016224387877i</v>
      </c>
      <c r="DK313" s="181" t="str">
        <f t="shared" ca="1" si="564"/>
        <v>-2.16501835244032+7.13710902225076i</v>
      </c>
      <c r="DL313" s="181" t="str">
        <f t="shared" ca="1" si="565"/>
        <v>-7.27703934644752+1.63411383084265i</v>
      </c>
      <c r="DM313" s="181" t="str">
        <f t="shared" ca="1" si="566"/>
        <v>-5.00866072485472-5.52620551601135i</v>
      </c>
      <c r="DN313" s="181" t="str">
        <f t="shared" ca="1" si="567"/>
        <v>2.33951971290392-7.08182724830467i</v>
      </c>
      <c r="DO313" s="181" t="str">
        <f t="shared" ca="1" si="568"/>
        <v>7.31495079920423-1.4550341807387i</v>
      </c>
      <c r="DP313" s="181" t="str">
        <f t="shared" ca="1" si="569"/>
        <v>4.87153233745553+5.64745981367036i</v>
      </c>
      <c r="DQ313" s="181" t="str">
        <f t="shared" ca="1" si="570"/>
        <v>-2.51261183416546+7.02227964643308i</v>
      </c>
      <c r="DR313" s="181" t="str">
        <f t="shared" ca="1" si="571"/>
        <v>-7.34845599912451+1.27507807244399i</v>
      </c>
      <c r="DS313" s="181" t="str">
        <f t="shared" ca="1" si="572"/>
        <v>-4.73146952113398-5.76531229271032i</v>
      </c>
      <c r="DT313" s="181" t="str">
        <f t="shared" ca="1" si="573"/>
        <v>2.68419045201074-6.95850208588249i</v>
      </c>
      <c r="DU313" s="181" t="str">
        <f t="shared" ca="1" si="574"/>
        <v>7.37753476392598-1.09435390480419i</v>
      </c>
      <c r="DV313" s="181" t="str">
        <f t="shared" ca="1" si="575"/>
        <v>4.58855664448929+5.87969196320775i</v>
      </c>
      <c r="DW313" s="181" t="str">
        <f t="shared" ca="1" si="576"/>
        <v>-2.8541522138961+6.89053298387059i</v>
      </c>
      <c r="DX313" s="181" t="str">
        <f t="shared" ca="1" si="577"/>
        <v>-7.40216957764953+0.912970539292675i</v>
      </c>
      <c r="DY313" s="181" t="str">
        <f t="shared" ca="1" si="578"/>
        <v>-4.44287979290374-5.99052992711865i</v>
      </c>
      <c r="DZ313" s="181" t="str">
        <f t="shared" ca="1" si="579"/>
        <v>3.02239474121147-6.81841328244291i</v>
      </c>
      <c r="EA313" s="181" t="str">
        <f t="shared" ca="1" si="580"/>
        <v>7.42234560120452-0.731037234466459i</v>
      </c>
      <c r="EB313" s="181" t="str">
        <f t="shared" ca="1" si="581"/>
        <v>4.29452671666165+6.09775941980133i</v>
      </c>
      <c r="EC313" s="181" t="str">
        <f t="shared" ca="1" si="582"/>
        <v>-3.18881669095627+6.74218642380758i</v>
      </c>
      <c r="ED313" s="181" t="str">
        <f t="shared" ca="1" si="583"/>
        <v>-7.43805068130938+0.548663580137844i</v>
      </c>
      <c r="EE313" s="181" t="str">
        <f t="shared" ca="1" si="584"/>
        <v>-4.14358677810818-6.2013158502195i</v>
      </c>
      <c r="EF313" s="181" t="str">
        <f t="shared" ca="1" si="585"/>
        <v>3.35331781675704-6.66189832418031i</v>
      </c>
      <c r="EG313" s="181" t="str">
        <f t="shared" ca="1" si="586"/>
        <v>7.44927535780977-0.365959431392006i</v>
      </c>
      <c r="EH313" s="181" t="str">
        <f t="shared" ca="1" si="587"/>
        <v>3.99015089781831+6.3011368398517i</v>
      </c>
      <c r="EI313" s="181" t="str">
        <f t="shared" ca="1" si="588"/>
        <v>-3.51579902929366+6.57759734610704i</v>
      </c>
      <c r="EJ313" s="181" t="str">
        <f t="shared" ca="1" si="589"/>
        <v>-7.45601286938103+0.183034842368807i</v>
      </c>
      <c r="EK313" s="181" t="str">
        <f t="shared" ca="1" si="590"/>
        <v>-3.83431149982244-6.39716226027025i</v>
      </c>
      <c r="EL313" s="181" t="str">
        <f t="shared" ca="1" si="591"/>
        <v>3.67616245595926-6.48933426934475i</v>
      </c>
      <c r="EM313" s="181" t="str">
        <f t="shared" ca="1" si="592"/>
        <v>7.45825915759814-6.79854440607642E-13i</v>
      </c>
      <c r="EN313" s="181"/>
      <c r="EO313" s="181"/>
      <c r="EP313" s="181"/>
    </row>
    <row r="314" spans="1:146">
      <c r="A314" s="207">
        <f t="shared" si="461"/>
        <v>4.1796874999999968E-3</v>
      </c>
      <c r="B314" s="206">
        <v>214</v>
      </c>
      <c r="C314" s="205">
        <f t="shared" si="462"/>
        <v>42800</v>
      </c>
      <c r="N314" s="204">
        <f t="shared" ca="1" si="463"/>
        <v>7.5401887477743808</v>
      </c>
      <c r="O314" s="181">
        <f t="shared" ca="1" si="464"/>
        <v>-7.4598112522256192</v>
      </c>
      <c r="P314" s="181" t="str">
        <f t="shared" ca="1" si="465"/>
        <v>-3.83510943593269-6.39849353623585i</v>
      </c>
      <c r="Q314" s="181" t="str">
        <f t="shared" ca="1" si="466"/>
        <v>3.51653068163682-6.57896617136301i</v>
      </c>
      <c r="R314" s="181" t="str">
        <f t="shared" ca="1" si="467"/>
        <v>7.45082558287117-0.366035589068169i</v>
      </c>
      <c r="S314" s="181" t="str">
        <f t="shared" ca="1" si="468"/>
        <v>4.14444907568097+6.20260636973839i</v>
      </c>
      <c r="T314" s="181" t="str">
        <f t="shared" ca="1" si="469"/>
        <v>-3.18948029691744+6.74358950073382i</v>
      </c>
      <c r="U314" s="181" t="str">
        <f t="shared" ca="1" si="470"/>
        <v>-7.42389022207234+0.731189366341343i</v>
      </c>
      <c r="V314" s="181" t="str">
        <f t="shared" ca="1" si="471"/>
        <v>-4.44380437459533-5.9917765812119i</v>
      </c>
      <c r="W314" s="181" t="str">
        <f t="shared" ca="1" si="472"/>
        <v>2.85474617479734-6.89196693232867i</v>
      </c>
      <c r="X314" s="181" t="str">
        <f t="shared" ca="1" si="473"/>
        <v>7.37907005947256-1.09458164438638i</v>
      </c>
      <c r="Y314" s="181" t="str">
        <f t="shared" ca="1" si="474"/>
        <v>4.73245415954058+5.76651207808316i</v>
      </c>
      <c r="Z314" s="181" t="str">
        <f t="shared" ca="1" si="475"/>
        <v>-2.51313471909588+7.02374101191857i</v>
      </c>
      <c r="AA314" s="181" t="str">
        <f t="shared" ca="1" si="476"/>
        <v>-7.31647307076931+1.45533697937605i</v>
      </c>
      <c r="AB314" s="181" t="str">
        <f t="shared" ca="1" si="477"/>
        <v>-5.00970304790091-5.52735554227193i</v>
      </c>
      <c r="AC314" s="181" t="str">
        <f t="shared" ca="1" si="478"/>
        <v>2.16546890173152-7.13859428420369i</v>
      </c>
      <c r="AD314" s="181" t="str">
        <f t="shared" ca="1" si="479"/>
        <v>7.23625005759123-1.81258628010995i</v>
      </c>
      <c r="AE314" s="181" t="str">
        <f t="shared" ca="1" si="480"/>
        <v>5.27488312282058+5.27488312282032i</v>
      </c>
      <c r="AF314" s="181" t="str">
        <f t="shared" ca="1" si="481"/>
        <v>-1.81258628011022+7.23625005759117i</v>
      </c>
      <c r="AG314" s="181" t="str">
        <f t="shared" ca="1" si="482"/>
        <v>-7.13859428420377+2.16546890173126i</v>
      </c>
      <c r="AH314" s="181" t="str">
        <f t="shared" ca="1" si="483"/>
        <v>-5.52735554227225-5.00970304790056i</v>
      </c>
      <c r="AI314" s="181" t="str">
        <f t="shared" ca="1" si="484"/>
        <v>1.45533697937414-7.31647307076969i</v>
      </c>
      <c r="AJ314" s="181" t="str">
        <f t="shared" ca="1" si="485"/>
        <v>7.02374101191891-2.51313471909492i</v>
      </c>
      <c r="AK314" s="181" t="str">
        <f t="shared" ca="1" si="486"/>
        <v>5.76651207808538+4.73245415953788i</v>
      </c>
      <c r="AL314" s="181" t="str">
        <f t="shared" ca="1" si="487"/>
        <v>-1.09458164438665+7.37907005947252i</v>
      </c>
      <c r="AM314" s="181" t="str">
        <f t="shared" ca="1" si="488"/>
        <v>-6.89196693232992+2.85474617479434i</v>
      </c>
      <c r="AN314" s="181" t="str">
        <f t="shared" ca="1" si="489"/>
        <v>-5.99177658121215-4.443804374595i</v>
      </c>
      <c r="AO314" s="181" t="str">
        <f t="shared" ca="1" si="490"/>
        <v>0.731189366343936-7.42389022207209i</v>
      </c>
      <c r="AP314" s="181" t="str">
        <f t="shared" ca="1" si="491"/>
        <v>6.74358950073297-3.18948029691924i</v>
      </c>
      <c r="AQ314" s="181" t="str">
        <f t="shared" ca="1" si="492"/>
        <v>6.20260636973738+4.14444907568248i</v>
      </c>
      <c r="AR314" s="181" t="str">
        <f t="shared" ca="1" si="493"/>
        <v>6.20260636973738+4.14444907568248i</v>
      </c>
      <c r="AS314" s="181" t="str">
        <f t="shared" ca="1" si="494"/>
        <v>-6.57896617136312+3.51653068163662i</v>
      </c>
      <c r="AT314" s="181" t="str">
        <f t="shared" ca="1" si="495"/>
        <v>-6.39849353623394-3.83510943593589i</v>
      </c>
      <c r="AU314" s="181" t="str">
        <f t="shared" ca="1" si="496"/>
        <v>-3.61914247142597E-13-7.45981125222562i</v>
      </c>
      <c r="AV314" s="181" t="str">
        <f t="shared" ca="1" si="497"/>
        <v>6.39849353623727-3.83510943593032i</v>
      </c>
      <c r="AW314" s="181" t="str">
        <f t="shared" ca="1" si="498"/>
        <v>6.57896617136356+3.51653068163579i</v>
      </c>
      <c r="AX314" s="181" t="str">
        <f t="shared" ca="1" si="499"/>
        <v>0.366035589066308+7.45082558287126i</v>
      </c>
      <c r="AY314" s="181" t="str">
        <f t="shared" ca="1" si="500"/>
        <v>-6.20260636973686+4.14444907568325i</v>
      </c>
      <c r="AZ314" s="181" t="str">
        <f t="shared" ca="1" si="501"/>
        <v>-6.74358950073337-3.18948029691839i</v>
      </c>
      <c r="BA314" s="181" t="str">
        <f t="shared" ca="1" si="502"/>
        <v>-0.731189366344657-7.42389022207201i</v>
      </c>
      <c r="BB314" s="181" t="str">
        <f t="shared" ca="1" si="503"/>
        <v>5.99177658121159-4.44380437459575i</v>
      </c>
      <c r="BC314" s="181" t="str">
        <f t="shared" ca="1" si="504"/>
        <v>6.89196693232743+2.85474617480033i</v>
      </c>
      <c r="BD314" s="181" t="str">
        <f t="shared" ca="1" si="505"/>
        <v>1.09458164438747+7.3790700594724i</v>
      </c>
      <c r="BE314" s="181" t="str">
        <f t="shared" ca="1" si="506"/>
        <v>-5.76651207808472+4.73245415953869i</v>
      </c>
      <c r="BF314" s="181" t="str">
        <f t="shared" ca="1" si="507"/>
        <v>-7.02374101191922-2.51313471909404i</v>
      </c>
      <c r="BG314" s="181" t="str">
        <f t="shared" ca="1" si="508"/>
        <v>-1.45533697937496-7.31647307076954i</v>
      </c>
      <c r="BH314" s="181" t="str">
        <f t="shared" ca="1" si="509"/>
        <v>5.52735554227013-5.00970304790291i</v>
      </c>
      <c r="BI314" s="181" t="str">
        <f t="shared" ca="1" si="510"/>
        <v>7.13859428420361+2.16546890173179i</v>
      </c>
      <c r="BJ314" s="181" t="str">
        <f t="shared" ca="1" si="511"/>
        <v>1.81258628010671+7.23625005759204i</v>
      </c>
      <c r="BK314" s="181" t="str">
        <f t="shared" ca="1" si="512"/>
        <v>-5.27488312281991+5.27488312282098i</v>
      </c>
      <c r="BL314" s="181" t="str">
        <f t="shared" ca="1" si="513"/>
        <v>-7.23625005759051-1.81258628011285i</v>
      </c>
      <c r="BM314" s="181" t="str">
        <f t="shared" ca="1" si="514"/>
        <v>-2.16546890173302-7.13859428420324i</v>
      </c>
      <c r="BN314" s="181" t="str">
        <f t="shared" ca="1" si="515"/>
        <v>5.00970304790194-5.527355542271i</v>
      </c>
      <c r="BO314" s="181" t="str">
        <f t="shared" ca="1" si="516"/>
        <v>7.31647307076978+1.45533697937368i</v>
      </c>
      <c r="BP314" s="181" t="str">
        <f t="shared" ca="1" si="517"/>
        <v>2.51313471909527+7.02374101191878i</v>
      </c>
      <c r="BQ314" s="181" t="str">
        <f t="shared" ca="1" si="518"/>
        <v>-4.73245415954342+5.76651207808084i</v>
      </c>
      <c r="BR314" s="181" t="str">
        <f t="shared" ca="1" si="519"/>
        <v>-7.37907005947259-1.09458164438619i</v>
      </c>
      <c r="BS314" s="181" t="str">
        <f t="shared" ca="1" si="520"/>
        <v>-2.85474617479468-6.89196693232978i</v>
      </c>
      <c r="BT314" s="181" t="str">
        <f t="shared" ca="1" si="521"/>
        <v>4.44380437459454-5.99177658121249i</v>
      </c>
      <c r="BU314" s="181" t="str">
        <f t="shared" ca="1" si="522"/>
        <v>7.42389022207214+0.731189366343366i</v>
      </c>
      <c r="BV314" s="181" t="str">
        <f t="shared" ca="1" si="523"/>
        <v>3.18948029691976+6.74358950073272i</v>
      </c>
      <c r="BW314" s="181" t="str">
        <f t="shared" ca="1" si="524"/>
        <v>-4.144449075682+6.20260636973769i</v>
      </c>
      <c r="BX314" s="181" t="str">
        <f t="shared" ca="1" si="525"/>
        <v>-7.45082558287133-0.3660355890648i</v>
      </c>
      <c r="BY314" s="181" t="str">
        <f t="shared" ca="1" si="526"/>
        <v>-3.51653068163712-6.57896617136285i</v>
      </c>
      <c r="BZ314" s="181" t="str">
        <f t="shared" ca="1" si="527"/>
        <v>3.8351094359354-6.39849353623424i</v>
      </c>
      <c r="CA314" s="181" t="str">
        <f t="shared" ca="1" si="528"/>
        <v>7.45981125222562-7.23828494285196E-13i</v>
      </c>
      <c r="CB314" s="181" t="str">
        <f t="shared" ca="1" si="529"/>
        <v>3.83510943593082+6.39849353623697i</v>
      </c>
      <c r="CC314" s="181" t="str">
        <f t="shared" ca="1" si="530"/>
        <v>-3.51653068163547+6.57896617136373i</v>
      </c>
      <c r="CD314" s="181" t="str">
        <f t="shared" ca="1" si="531"/>
        <v>-7.45082558287124+0.366035589066669i</v>
      </c>
      <c r="CE314" s="181" t="str">
        <f t="shared" ca="1" si="532"/>
        <v>-4.14444907568355-6.20260636973665i</v>
      </c>
      <c r="CF314" s="181" t="str">
        <f t="shared" ca="1" si="533"/>
        <v>3.18948029691806-6.74358950073353i</v>
      </c>
      <c r="CG314" s="181" t="str">
        <f t="shared" ca="1" si="534"/>
        <v>7.42389022207271-0.731189366337632i</v>
      </c>
      <c r="CH314" s="181" t="str">
        <f t="shared" ca="1" si="535"/>
        <v>4.44380437459604+5.99177658121137i</v>
      </c>
      <c r="CI314" s="181" t="str">
        <f t="shared" ca="1" si="536"/>
        <v>-2.85474617479999+6.89196693232758i</v>
      </c>
      <c r="CJ314" s="181" t="str">
        <f t="shared" ca="1" si="537"/>
        <v>-7.37907005947232+1.09458164438803i</v>
      </c>
      <c r="CK314" s="181" t="str">
        <f t="shared" ca="1" si="538"/>
        <v>-4.73245415953897-5.76651207808449i</v>
      </c>
      <c r="CL314" s="181" t="str">
        <f t="shared" ca="1" si="539"/>
        <v>2.5131347190935-7.02374101191942i</v>
      </c>
      <c r="CM314" s="181" t="str">
        <f t="shared" ca="1" si="540"/>
        <v>7.31647307076942-1.45533697937551i</v>
      </c>
      <c r="CN314" s="181" t="str">
        <f t="shared" ca="1" si="541"/>
        <v>5.00970304790333+5.52735554226974i</v>
      </c>
      <c r="CO314" s="181" t="str">
        <f t="shared" ca="1" si="542"/>
        <v>-2.16546890173123+7.13859428420378i</v>
      </c>
      <c r="CP314" s="181" t="str">
        <f t="shared" ca="1" si="543"/>
        <v>-7.23625005759191+1.81258628010726i</v>
      </c>
      <c r="CQ314" s="181" t="str">
        <f t="shared" ca="1" si="544"/>
        <v>-5.27488312282138-5.27488312281951i</v>
      </c>
      <c r="CR314" s="181" t="str">
        <f t="shared" ca="1" si="545"/>
        <v>1.81258628011208-7.2362500575907i</v>
      </c>
      <c r="CS314" s="181" t="str">
        <f t="shared" ca="1" si="546"/>
        <v>7.13859428420314-2.16546890173338i</v>
      </c>
      <c r="CT314" s="181" t="str">
        <f t="shared" ca="1" si="547"/>
        <v>5.52735554227152+5.00970304790136i</v>
      </c>
      <c r="CU314" s="181" t="str">
        <f t="shared" ca="1" si="548"/>
        <v>-1.45533697937333+7.31647307076986i</v>
      </c>
      <c r="CV314" s="181" t="str">
        <f t="shared" ca="1" si="549"/>
        <v>-7.02374101191866+2.5131347190956i</v>
      </c>
      <c r="CW314" s="181" t="str">
        <f t="shared" ca="1" si="550"/>
        <v>-5.76651207808134-4.73245415954282i</v>
      </c>
      <c r="CX314" s="181" t="str">
        <f t="shared" ca="1" si="551"/>
        <v>1.09458164438583-7.37907005947265i</v>
      </c>
      <c r="CY314" s="181" t="str">
        <f t="shared" ca="1" si="552"/>
        <v>6.89196693232964-2.85474617479501i</v>
      </c>
      <c r="CZ314" s="181" t="str">
        <f t="shared" ca="1" si="553"/>
        <v>5.9917765812127+4.44380437459425i</v>
      </c>
      <c r="DA314" s="181" t="str">
        <f t="shared" ca="1" si="554"/>
        <v>-0.731189366343005+7.42389022207218i</v>
      </c>
      <c r="DB314" s="181" t="str">
        <f t="shared" ca="1" si="555"/>
        <v>-6.74358950073257+3.18948029692009i</v>
      </c>
      <c r="DC314" s="181" t="str">
        <f t="shared" ca="1" si="556"/>
        <v>-6.20260636973789-4.14444907568169i</v>
      </c>
      <c r="DD314" s="181" t="str">
        <f t="shared" ca="1" si="557"/>
        <v>0.366035589072061-7.45082558287098i</v>
      </c>
      <c r="DE314" s="181" t="str">
        <f t="shared" ca="1" si="558"/>
        <v>6.57896617136268-3.51653068163744i</v>
      </c>
      <c r="DF314" s="181" t="str">
        <f t="shared" ca="1" si="559"/>
        <v>6.39849353623442+3.83510943593508i</v>
      </c>
      <c r="DG314" s="181" t="str">
        <f t="shared" ca="1" si="560"/>
        <v>1.50978391706062E-12+7.45981125222562i</v>
      </c>
      <c r="DH314" s="181" t="str">
        <f t="shared" ca="1" si="561"/>
        <v>-6.39849353623679+3.83510943593113i</v>
      </c>
      <c r="DI314" s="181" t="str">
        <f t="shared" ca="1" si="562"/>
        <v>-6.5789661713639-3.51653068163515i</v>
      </c>
      <c r="DJ314" s="181" t="str">
        <f t="shared" ca="1" si="563"/>
        <v>-0.366035589067454-7.4508255828712i</v>
      </c>
      <c r="DK314" s="181" t="str">
        <f t="shared" ca="1" si="564"/>
        <v>6.20260636973645-4.14444907568385i</v>
      </c>
      <c r="DL314" s="181" t="str">
        <f t="shared" ca="1" si="565"/>
        <v>6.74358950073386+3.18948029691735i</v>
      </c>
      <c r="DM314" s="181" t="str">
        <f t="shared" ca="1" si="566"/>
        <v>0.731189366337993+7.42389022207267i</v>
      </c>
      <c r="DN314" s="181" t="str">
        <f t="shared" ca="1" si="567"/>
        <v>-5.9917765812109+4.44380437459667i</v>
      </c>
      <c r="DO314" s="181" t="str">
        <f t="shared" ca="1" si="568"/>
        <v>-6.89196693232771-2.85474617479966i</v>
      </c>
      <c r="DP314" s="181" t="str">
        <f t="shared" ca="1" si="569"/>
        <v>-1.09458164438881-7.3790700594722i</v>
      </c>
      <c r="DQ314" s="181" t="str">
        <f t="shared" ca="1" si="570"/>
        <v>5.76651207808426-4.73245415953925i</v>
      </c>
      <c r="DR314" s="181" t="str">
        <f t="shared" ca="1" si="571"/>
        <v>7.02374101191968+2.51313471909276i</v>
      </c>
      <c r="DS314" s="181" t="str">
        <f t="shared" ca="1" si="572"/>
        <v>1.45533697937587+7.31647307076935i</v>
      </c>
      <c r="DT314" s="181" t="str">
        <f t="shared" ca="1" si="573"/>
        <v>-5.52735554227434+5.00970304789826i</v>
      </c>
      <c r="DU314" s="181" t="str">
        <f t="shared" ca="1" si="574"/>
        <v>-7.13859428420389-2.16546890173089i</v>
      </c>
      <c r="DV314" s="181" t="str">
        <f t="shared" ca="1" si="575"/>
        <v>-1.81258628010803-7.23625005759172i</v>
      </c>
      <c r="DW314" s="181" t="str">
        <f t="shared" ca="1" si="576"/>
        <v>5.27488312281925-5.27488312282164i</v>
      </c>
      <c r="DX314" s="181" t="str">
        <f t="shared" ca="1" si="577"/>
        <v>7.23625005759069+1.81258628011214i</v>
      </c>
      <c r="DY314" s="181" t="str">
        <f t="shared" ca="1" si="578"/>
        <v>2.16546890173412+7.1385942842029i</v>
      </c>
      <c r="DZ314" s="181" t="str">
        <f t="shared" ca="1" si="579"/>
        <v>-5.00970304790141+5.52735554227149i</v>
      </c>
      <c r="EA314" s="181" t="str">
        <f t="shared" ca="1" si="580"/>
        <v>-7.31647307077001-1.45533697937255i</v>
      </c>
      <c r="EB314" s="181" t="str">
        <f t="shared" ca="1" si="581"/>
        <v>-2.51313471909594-7.02374101191854i</v>
      </c>
      <c r="EC314" s="181" t="str">
        <f t="shared" ca="1" si="582"/>
        <v>4.73245415954253-5.76651207808156i</v>
      </c>
      <c r="ED314" s="181" t="str">
        <f t="shared" ca="1" si="583"/>
        <v>7.3790700594727+1.09458164438547i</v>
      </c>
      <c r="EE314" s="181" t="str">
        <f t="shared" ca="1" si="584"/>
        <v>2.85474617479573+6.89196693232934i</v>
      </c>
      <c r="EF314" s="181" t="str">
        <f t="shared" ca="1" si="585"/>
        <v>-4.44380437459396+5.99177658121292i</v>
      </c>
      <c r="EG314" s="181" t="str">
        <f t="shared" ca="1" si="586"/>
        <v>-7.42389022207225-0.731189366342223i</v>
      </c>
      <c r="EH314" s="181" t="str">
        <f t="shared" ca="1" si="587"/>
        <v>-3.18948029692041-6.74358950073242i</v>
      </c>
      <c r="EI314" s="181" t="str">
        <f t="shared" ca="1" si="588"/>
        <v>4.14444907568104-6.20260636973833i</v>
      </c>
      <c r="EJ314" s="181" t="str">
        <f t="shared" ca="1" si="589"/>
        <v>7.45082558287099+0.3660355890717i</v>
      </c>
      <c r="EK314" s="181" t="str">
        <f t="shared" ca="1" si="590"/>
        <v>3.51653068163813+6.57896617136231i</v>
      </c>
      <c r="EL314" s="181" t="str">
        <f t="shared" ca="1" si="591"/>
        <v>-3.83510943593478+6.39849353623461i</v>
      </c>
      <c r="EM314" s="181" t="str">
        <f t="shared" ca="1" si="592"/>
        <v>-7.45981125222562+1.44765698857039E-12i</v>
      </c>
      <c r="EN314" s="181"/>
      <c r="EO314" s="181"/>
      <c r="EP314" s="181"/>
    </row>
    <row r="315" spans="1:146">
      <c r="A315" s="207">
        <f t="shared" si="461"/>
        <v>4.1992187499999964E-3</v>
      </c>
      <c r="B315" s="206">
        <v>215</v>
      </c>
      <c r="C315" s="205">
        <f t="shared" si="462"/>
        <v>43000</v>
      </c>
      <c r="N315" s="204">
        <f t="shared" ca="1" si="463"/>
        <v>7.5387789335185058</v>
      </c>
      <c r="O315" s="181">
        <f t="shared" ca="1" si="464"/>
        <v>-7.4612210664814942</v>
      </c>
      <c r="P315" s="181" t="str">
        <f t="shared" ca="1" si="465"/>
        <v>-3.9917355120191-6.3036392191331i</v>
      </c>
      <c r="Q315" s="181" t="str">
        <f t="shared" ca="1" si="466"/>
        <v>3.19008307018356-6.74486395772631i</v>
      </c>
      <c r="R315" s="181" t="str">
        <f t="shared" ca="1" si="467"/>
        <v>7.40510921159966-0.91333310855848i</v>
      </c>
      <c r="S315" s="181" t="str">
        <f t="shared" ca="1" si="468"/>
        <v>4.73334853623604+5.76760187924057i</v>
      </c>
      <c r="T315" s="181" t="str">
        <f t="shared" ca="1" si="469"/>
        <v>-2.34044880963499+7.08463966425854i</v>
      </c>
      <c r="U315" s="181" t="str">
        <f t="shared" ca="1" si="470"/>
        <v>-7.23761762148064+1.81292883703144i</v>
      </c>
      <c r="V315" s="181" t="str">
        <f t="shared" ca="1" si="471"/>
        <v>-5.40376759265505-5.14481443858554i</v>
      </c>
      <c r="W315" s="181" t="str">
        <f t="shared" ca="1" si="472"/>
        <v>1.45561202049373-7.31785579583948i</v>
      </c>
      <c r="X315" s="181" t="str">
        <f t="shared" ca="1" si="473"/>
        <v>6.96126552554116-2.68525642831731i</v>
      </c>
      <c r="Y315" s="181" t="str">
        <f t="shared" ca="1" si="474"/>
        <v>5.99290895464017+4.44464419996707i</v>
      </c>
      <c r="Z315" s="181" t="str">
        <f t="shared" ca="1" si="475"/>
        <v>-0.5488814716761+7.44100456477201i</v>
      </c>
      <c r="AA315" s="181" t="str">
        <f t="shared" ca="1" si="476"/>
        <v>-6.58020951653384+3.51719526347695i</v>
      </c>
      <c r="AB315" s="181" t="str">
        <f t="shared" ca="1" si="477"/>
        <v>-6.49191138773189-3.67762237549538i</v>
      </c>
      <c r="AC315" s="181" t="str">
        <f t="shared" ca="1" si="478"/>
        <v>-0.366104765375147-7.45223369894402i</v>
      </c>
      <c r="AD315" s="181" t="str">
        <f t="shared" ca="1" si="479"/>
        <v>6.1001810315219-4.29623220805949i</v>
      </c>
      <c r="AE315" s="181" t="str">
        <f t="shared" ca="1" si="480"/>
        <v>6.89326943086431+2.8552856873558i</v>
      </c>
      <c r="AF315" s="181" t="str">
        <f t="shared" ca="1" si="481"/>
        <v>1.27558444598379+7.35137430172559i</v>
      </c>
      <c r="AG315" s="181" t="str">
        <f t="shared" ca="1" si="482"/>
        <v>-5.52840014573161+5.01064982128884i</v>
      </c>
      <c r="AH315" s="181" t="str">
        <f t="shared" ca="1" si="483"/>
        <v>-7.19094628548458-1.99000284476753i</v>
      </c>
      <c r="AI315" s="181" t="str">
        <f t="shared" ca="1" si="484"/>
        <v>-2.16587814920694-7.13994339233129i</v>
      </c>
      <c r="AJ315" s="181" t="str">
        <f t="shared" ca="1" si="485"/>
        <v>4.87346697589874-5.6497025972817i</v>
      </c>
      <c r="AK315" s="181" t="str">
        <f t="shared" ca="1" si="486"/>
        <v>7.38046461461751+1.0947885071036i</v>
      </c>
      <c r="AL315" s="181" t="str">
        <f t="shared" ca="1" si="487"/>
        <v>3.02359502906314+6.82112108843788i</v>
      </c>
      <c r="AM315" s="181" t="str">
        <f t="shared" ca="1" si="488"/>
        <v>-4.14523232651307+6.20377858745283i</v>
      </c>
      <c r="AN315" s="181" t="str">
        <f t="shared" ca="1" si="489"/>
        <v>-7.45897388619275-0.18310753125366i</v>
      </c>
      <c r="AO315" s="181" t="str">
        <f t="shared" ca="1" si="490"/>
        <v>-3.83583422531196-6.39970277425699i</v>
      </c>
      <c r="AP315" s="181" t="str">
        <f t="shared" ca="1" si="491"/>
        <v>3.35464952455007-6.664543973172i</v>
      </c>
      <c r="AQ315" s="181" t="str">
        <f t="shared" ca="1" si="492"/>
        <v>7.42529324768719-0.731327552303514i</v>
      </c>
      <c r="AR315" s="181" t="str">
        <f t="shared" ca="1" si="493"/>
        <v>7.42529324768719-0.731327552303514i</v>
      </c>
      <c r="AS315" s="181" t="str">
        <f t="shared" ca="1" si="494"/>
        <v>-2.51360967121518+7.02506841416372i</v>
      </c>
      <c r="AT315" s="181" t="str">
        <f t="shared" ca="1" si="495"/>
        <v>-7.27992928725398+1.63476278875223i</v>
      </c>
      <c r="AU315" s="181" t="str">
        <f t="shared" ca="1" si="496"/>
        <v>-5.27588001203898-5.275880012043i</v>
      </c>
      <c r="AV315" s="181" t="str">
        <f t="shared" ca="1" si="497"/>
        <v>1.63476278875053-7.27992928725436i</v>
      </c>
      <c r="AW315" s="181" t="str">
        <f t="shared" ca="1" si="498"/>
        <v>7.0250684141632-2.51360967121662i</v>
      </c>
      <c r="AX315" s="181" t="str">
        <f t="shared" ca="1" si="499"/>
        <v>5.88202697349211+4.59037890440632i</v>
      </c>
      <c r="AY315" s="181" t="str">
        <f t="shared" ca="1" si="500"/>
        <v>-0.731327552301779+7.42529324768736i</v>
      </c>
      <c r="AZ315" s="181" t="str">
        <f t="shared" ca="1" si="501"/>
        <v>-6.66454397317455+3.354649524545i</v>
      </c>
      <c r="BA315" s="181" t="str">
        <f t="shared" ca="1" si="502"/>
        <v>-6.39970277425789-3.83583422531046i</v>
      </c>
      <c r="BB315" s="181" t="str">
        <f t="shared" ca="1" si="503"/>
        <v>-0.183107531255191-7.45897388619271i</v>
      </c>
      <c r="BC315" s="181" t="str">
        <f t="shared" ca="1" si="504"/>
        <v>6.20377858745192-4.14523232651444i</v>
      </c>
      <c r="BD315" s="181" t="str">
        <f t="shared" ca="1" si="505"/>
        <v>6.82112108843858+3.02359502906155i</v>
      </c>
      <c r="BE315" s="181" t="str">
        <f t="shared" ca="1" si="506"/>
        <v>1.09478850709799+7.38046461461834i</v>
      </c>
      <c r="BF315" s="181" t="str">
        <f t="shared" ca="1" si="507"/>
        <v>-5.64970259728064+4.87346697589998i</v>
      </c>
      <c r="BG315" s="181" t="str">
        <f t="shared" ca="1" si="508"/>
        <v>-7.13994339233176-2.16587814920537i</v>
      </c>
      <c r="BH315" s="181" t="str">
        <f t="shared" ca="1" si="509"/>
        <v>-1.99000284476921-7.19094628548411i</v>
      </c>
      <c r="BI315" s="181" t="str">
        <f t="shared" ca="1" si="510"/>
        <v>5.0106498212881-5.52840014573228i</v>
      </c>
      <c r="BJ315" s="181" t="str">
        <f t="shared" ca="1" si="511"/>
        <v>7.35137430172497+1.2755844459874i</v>
      </c>
      <c r="BK315" s="181" t="str">
        <f t="shared" ca="1" si="512"/>
        <v>2.85528568735525+6.89326943086454i</v>
      </c>
      <c r="BL315" s="181" t="str">
        <f t="shared" ca="1" si="513"/>
        <v>-4.29623220805737+6.10018103152339i</v>
      </c>
      <c r="BM315" s="181" t="str">
        <f t="shared" ca="1" si="514"/>
        <v>-7.45223369894391-0.366104765377323i</v>
      </c>
      <c r="BN315" s="181" t="str">
        <f t="shared" ca="1" si="515"/>
        <v>-3.67762237549624-6.4919113877314i</v>
      </c>
      <c r="BO315" s="181" t="str">
        <f t="shared" ca="1" si="516"/>
        <v>3.51719526347359-6.58020951653564i</v>
      </c>
      <c r="BP315" s="181" t="str">
        <f t="shared" ca="1" si="517"/>
        <v>7.44100456477206-0.548881471675513i</v>
      </c>
      <c r="BQ315" s="181" t="str">
        <f t="shared" ca="1" si="518"/>
        <v>4.4446441999692+5.99290895463859i</v>
      </c>
      <c r="BR315" s="181" t="str">
        <f t="shared" ca="1" si="519"/>
        <v>-2.68525642831934+6.96126552554038i</v>
      </c>
      <c r="BS315" s="181" t="str">
        <f t="shared" ca="1" si="520"/>
        <v>-7.31785579583941+1.45561202049403i</v>
      </c>
      <c r="BT315" s="181" t="str">
        <f t="shared" ca="1" si="521"/>
        <v>-5.14481443858258-5.40376759265787i</v>
      </c>
      <c r="BU315" s="181" t="str">
        <f t="shared" ca="1" si="522"/>
        <v>1.8129288370327-7.23761762148032i</v>
      </c>
      <c r="BV315" s="181" t="str">
        <f t="shared" ca="1" si="523"/>
        <v>7.08463966425807-2.34044880963643i</v>
      </c>
      <c r="BW315" s="181" t="str">
        <f t="shared" ca="1" si="524"/>
        <v>5.76760187923873+4.73334853623828i</v>
      </c>
      <c r="BX315" s="181" t="str">
        <f t="shared" ca="1" si="525"/>
        <v>-0.913333108558159+7.4051092115997i</v>
      </c>
      <c r="BY315" s="181" t="str">
        <f t="shared" ca="1" si="526"/>
        <v>-6.74486395772497+3.19008307018639i</v>
      </c>
      <c r="BZ315" s="181" t="str">
        <f t="shared" ca="1" si="527"/>
        <v>-6.30363921913245-3.9917355120201i</v>
      </c>
      <c r="CA315" s="181" t="str">
        <f t="shared" ca="1" si="528"/>
        <v>-1.53198967648119E-12-7.46122106648149i</v>
      </c>
      <c r="CB315" s="181" t="str">
        <f t="shared" ca="1" si="529"/>
        <v>6.30363921913467-3.9917355120166i</v>
      </c>
      <c r="CC315" s="181" t="str">
        <f t="shared" ca="1" si="530"/>
        <v>6.74486395772647+3.19008307018324i</v>
      </c>
      <c r="CD315" s="181" t="str">
        <f t="shared" ca="1" si="531"/>
        <v>0.913333108561621+7.40510921159927i</v>
      </c>
      <c r="CE315" s="181" t="str">
        <f t="shared" ca="1" si="532"/>
        <v>-5.76760187924137+4.73334853623507i</v>
      </c>
      <c r="CF315" s="181" t="str">
        <f t="shared" ca="1" si="533"/>
        <v>-7.08463966425903-2.34044880963352i</v>
      </c>
      <c r="CG315" s="181" t="str">
        <f t="shared" ca="1" si="534"/>
        <v>-1.81292883702868-7.23761762148133i</v>
      </c>
      <c r="CH315" s="181" t="str">
        <f t="shared" ca="1" si="535"/>
        <v>5.14481443858528-5.40376759265531i</v>
      </c>
      <c r="CI315" s="181" t="str">
        <f t="shared" ca="1" si="536"/>
        <v>7.3178557958401+1.45561202049061i</v>
      </c>
      <c r="CJ315" s="181" t="str">
        <f t="shared" ca="1" si="537"/>
        <v>2.68525642831547+6.96126552554187i</v>
      </c>
      <c r="CK315" s="181" t="str">
        <f t="shared" ca="1" si="538"/>
        <v>-4.4446441999664+5.99290895464067i</v>
      </c>
      <c r="CL315" s="181" t="str">
        <f t="shared" ca="1" si="539"/>
        <v>-7.44100456477175-0.548881471679648i</v>
      </c>
      <c r="CM315" s="181" t="str">
        <f t="shared" ca="1" si="540"/>
        <v>-3.51719526347666-6.58020951653399i</v>
      </c>
      <c r="CN315" s="181" t="str">
        <f t="shared" ca="1" si="541"/>
        <v>3.67762237549321-6.49191138773312i</v>
      </c>
      <c r="CO315" s="181" t="str">
        <f t="shared" ca="1" si="542"/>
        <v>7.45223369894411-0.366104765373182i</v>
      </c>
      <c r="CP315" s="181" t="str">
        <f t="shared" ca="1" si="543"/>
        <v>4.29623220806022+6.10018103152138i</v>
      </c>
      <c r="CQ315" s="181" t="str">
        <f t="shared" ca="1" si="544"/>
        <v>-2.85528568735908+6.89326943086295i</v>
      </c>
      <c r="CR315" s="181" t="str">
        <f t="shared" ca="1" si="545"/>
        <v>-7.35137430172571+1.27558444598311i</v>
      </c>
      <c r="CS315" s="181" t="str">
        <f t="shared" ca="1" si="546"/>
        <v>-5.01064982129069-5.52840014572994i</v>
      </c>
      <c r="CT315" s="181" t="str">
        <f t="shared" ca="1" si="547"/>
        <v>1.990002844773-7.19094628548306i</v>
      </c>
      <c r="CU315" s="181" t="str">
        <f t="shared" ca="1" si="548"/>
        <v>7.13994339233081-2.1658781492085i</v>
      </c>
      <c r="CV315" s="181" t="str">
        <f t="shared" ca="1" si="549"/>
        <v>5.64970259727793+4.87346697590312i</v>
      </c>
      <c r="CW315" s="181" t="str">
        <f t="shared" ca="1" si="550"/>
        <v>-1.09478850710208+7.38046461461773i</v>
      </c>
      <c r="CX315" s="181" t="str">
        <f t="shared" ca="1" si="551"/>
        <v>-6.82112108843717+3.02359502906474i</v>
      </c>
      <c r="CY315" s="181" t="str">
        <f t="shared" ca="1" si="552"/>
        <v>-6.20377858744973-4.14523232651771i</v>
      </c>
      <c r="CZ315" s="181" t="str">
        <f t="shared" ca="1" si="553"/>
        <v>0.183107531251917-7.4589738861928i</v>
      </c>
      <c r="DA315" s="181" t="str">
        <f t="shared" ca="1" si="554"/>
        <v>6.39970277425599-3.83583422531364i</v>
      </c>
      <c r="DB315" s="181" t="str">
        <f t="shared" ca="1" si="555"/>
        <v>6.66454397317269+3.3546495245487i</v>
      </c>
      <c r="DC315" s="181" t="str">
        <f t="shared" ca="1" si="556"/>
        <v>0.73132755230525+7.42529324768702i</v>
      </c>
      <c r="DD315" s="181" t="str">
        <f t="shared" ca="1" si="557"/>
        <v>-5.88202697349452+4.59037890440321i</v>
      </c>
      <c r="DE315" s="181" t="str">
        <f t="shared" ca="1" si="558"/>
        <v>-7.02506841416431-2.51360967121354i</v>
      </c>
      <c r="DF315" s="181" t="str">
        <f t="shared" ca="1" si="559"/>
        <v>-1.63476278875373-7.27992928725364i</v>
      </c>
      <c r="DG315" s="181" t="str">
        <f t="shared" ca="1" si="560"/>
        <v>5.27588001204191-5.27588001204007i</v>
      </c>
      <c r="DH315" s="181" t="str">
        <f t="shared" ca="1" si="561"/>
        <v>7.27992928725475+1.63476278874882i</v>
      </c>
      <c r="DI315" s="181" t="str">
        <f t="shared" ca="1" si="562"/>
        <v>2.51360967121148+7.02506841416505i</v>
      </c>
      <c r="DJ315" s="181" t="str">
        <f t="shared" ca="1" si="563"/>
        <v>-4.59037890440494+5.88202697349318i</v>
      </c>
      <c r="DK315" s="181" t="str">
        <f t="shared" ca="1" si="564"/>
        <v>-7.42529324768751-0.731327552300254i</v>
      </c>
      <c r="DL315" s="181" t="str">
        <f t="shared" ca="1" si="565"/>
        <v>-3.35464952454675-6.66454397317367i</v>
      </c>
      <c r="DM315" s="181" t="str">
        <f t="shared" ca="1" si="566"/>
        <v>3.83583422530897-6.39970277425878i</v>
      </c>
      <c r="DN315" s="181" t="str">
        <f t="shared" ca="1" si="567"/>
        <v>7.45897388619286-0.183107531249303i</v>
      </c>
      <c r="DO315" s="181" t="str">
        <f t="shared" ca="1" si="568"/>
        <v>4.14523232651554+6.20377858745119i</v>
      </c>
      <c r="DP315" s="181" t="str">
        <f t="shared" ca="1" si="569"/>
        <v>-3.02359502905976+6.82112108843938i</v>
      </c>
      <c r="DQ315" s="181" t="str">
        <f t="shared" ca="1" si="570"/>
        <v>-7.38046461461811+1.0947885070995i</v>
      </c>
      <c r="DR315" s="181" t="str">
        <f t="shared" ca="1" si="571"/>
        <v>-4.87346697590114-5.64970259727964i</v>
      </c>
      <c r="DS315" s="181" t="str">
        <f t="shared" ca="1" si="572"/>
        <v>2.1658781492106-7.13994339233017i</v>
      </c>
      <c r="DT315" s="181" t="str">
        <f t="shared" ca="1" si="573"/>
        <v>7.19094628548364-1.99000284477089i</v>
      </c>
      <c r="DU315" s="181" t="str">
        <f t="shared" ca="1" si="574"/>
        <v>5.52840014573331+5.01064982128697i</v>
      </c>
      <c r="DV315" s="181" t="str">
        <f t="shared" ca="1" si="575"/>
        <v>-1.27558444598526+7.35137430172534i</v>
      </c>
      <c r="DW315" s="181" t="str">
        <f t="shared" ca="1" si="576"/>
        <v>-6.89326943086379+2.85528568735706i</v>
      </c>
      <c r="DX315" s="181" t="str">
        <f t="shared" ca="1" si="577"/>
        <v>-6.10018103151988-4.29623220806236i</v>
      </c>
      <c r="DY315" s="181" t="str">
        <f t="shared" ca="1" si="578"/>
        <v>0.366104765375793-7.45223369894399i</v>
      </c>
      <c r="DZ315" s="181" t="str">
        <f t="shared" ca="1" si="579"/>
        <v>6.49191138773043-3.67762237549794i</v>
      </c>
      <c r="EA315" s="181" t="str">
        <f t="shared" ca="1" si="580"/>
        <v>6.58020951653296+3.5171952634786i</v>
      </c>
      <c r="EB315" s="181" t="str">
        <f t="shared" ca="1" si="581"/>
        <v>0.548881471677041+7.44100456477194i</v>
      </c>
      <c r="EC315" s="181" t="str">
        <f t="shared" ca="1" si="582"/>
        <v>-5.99290895464198+4.44464419996464i</v>
      </c>
      <c r="ED315" s="181" t="str">
        <f t="shared" ca="1" si="583"/>
        <v>-6.96126552554108-2.68525642831752i</v>
      </c>
      <c r="EE315" s="181" t="str">
        <f t="shared" ca="1" si="584"/>
        <v>-1.45561202049553-7.31785579583911i</v>
      </c>
      <c r="EF315" s="181" t="str">
        <f t="shared" ca="1" si="585"/>
        <v>5.40376759265711-5.14481443858338i</v>
      </c>
      <c r="EG315" s="181" t="str">
        <f t="shared" ca="1" si="586"/>
        <v>7.2376176214808+1.8129288370308i</v>
      </c>
      <c r="EH315" s="181" t="str">
        <f t="shared" ca="1" si="587"/>
        <v>2.34044880963103+7.08463966425985i</v>
      </c>
      <c r="EI315" s="181" t="str">
        <f t="shared" ca="1" si="588"/>
        <v>-4.73334853623709+5.76760187923971i</v>
      </c>
      <c r="EJ315" s="181" t="str">
        <f t="shared" ca="1" si="589"/>
        <v>-7.40510921159994-0.913333108556219i</v>
      </c>
      <c r="EK315" s="181" t="str">
        <f t="shared" ca="1" si="590"/>
        <v>-3.19008307018126-6.7448639577274i</v>
      </c>
      <c r="EL315" s="181" t="str">
        <f t="shared" ca="1" si="591"/>
        <v>3.99173551201881-6.30363921913328i</v>
      </c>
      <c r="EM315" s="181" t="str">
        <f t="shared" ca="1" si="592"/>
        <v>7.46122106648149-3.06397935296238E-12i</v>
      </c>
      <c r="EN315" s="181"/>
      <c r="EO315" s="181"/>
      <c r="EP315" s="181"/>
    </row>
    <row r="316" spans="1:146">
      <c r="A316" s="207">
        <f t="shared" si="461"/>
        <v>4.2187499999999959E-3</v>
      </c>
      <c r="B316" s="206">
        <v>216</v>
      </c>
      <c r="C316" s="205">
        <f t="shared" si="462"/>
        <v>43200</v>
      </c>
      <c r="N316" s="204">
        <f t="shared" ca="1" si="463"/>
        <v>7.5374937532748199</v>
      </c>
      <c r="O316" s="181">
        <f t="shared" ca="1" si="464"/>
        <v>-7.4625062467251801</v>
      </c>
      <c r="P316" s="181" t="str">
        <f t="shared" ca="1" si="465"/>
        <v>-4.14594633440337-6.20484717576989i</v>
      </c>
      <c r="Q316" s="181" t="str">
        <f t="shared" ca="1" si="466"/>
        <v>2.85577750454239-6.89445678258715i</v>
      </c>
      <c r="R316" s="181" t="str">
        <f t="shared" ca="1" si="467"/>
        <v>7.31911628170526-1.45586274672078i</v>
      </c>
      <c r="S316" s="181" t="str">
        <f t="shared" ca="1" si="468"/>
        <v>5.27678877170632+5.27678877170637i</v>
      </c>
      <c r="T316" s="181" t="str">
        <f t="shared" ca="1" si="469"/>
        <v>-1.45586274672084+7.31911628170524i</v>
      </c>
      <c r="U316" s="181" t="str">
        <f t="shared" ca="1" si="470"/>
        <v>-6.89445678258689+2.85577750454302i</v>
      </c>
      <c r="V316" s="181" t="str">
        <f t="shared" ca="1" si="471"/>
        <v>-6.20484717576976-4.14594633440356i</v>
      </c>
      <c r="W316" s="181" t="str">
        <f t="shared" ca="1" si="472"/>
        <v>7.86179314768903E-14-7.46250624672518i</v>
      </c>
      <c r="X316" s="181" t="str">
        <f t="shared" ca="1" si="473"/>
        <v>6.20484717576985-4.14594633440343i</v>
      </c>
      <c r="Y316" s="181" t="str">
        <f t="shared" ca="1" si="474"/>
        <v>6.89445678258712+2.85577750454245i</v>
      </c>
      <c r="Z316" s="181" t="str">
        <f t="shared" ca="1" si="475"/>
        <v>1.45586274672071+7.31911628170527i</v>
      </c>
      <c r="AA316" s="181" t="str">
        <f t="shared" ca="1" si="476"/>
        <v>-5.27678877170641+5.27678877170628i</v>
      </c>
      <c r="AB316" s="181" t="str">
        <f t="shared" ca="1" si="477"/>
        <v>-7.31911628170523-1.45586274672089i</v>
      </c>
      <c r="AC316" s="181" t="str">
        <f t="shared" ca="1" si="478"/>
        <v>-2.85577750454292-6.89445678258693i</v>
      </c>
      <c r="AD316" s="181" t="str">
        <f t="shared" ca="1" si="479"/>
        <v>4.14594633440358-6.20484717576975i</v>
      </c>
      <c r="AE316" s="181" t="str">
        <f t="shared" ca="1" si="480"/>
        <v>7.46250624672518+1.57235862953781E-13i</v>
      </c>
      <c r="AF316" s="181" t="str">
        <f t="shared" ca="1" si="481"/>
        <v>4.14594633440341+6.20484717576986i</v>
      </c>
      <c r="AG316" s="181" t="str">
        <f t="shared" ca="1" si="482"/>
        <v>-2.85577750454252+6.89445678258709i</v>
      </c>
      <c r="AH316" s="181" t="str">
        <f t="shared" ca="1" si="483"/>
        <v>-7.31911628170484+1.45586274672288i</v>
      </c>
      <c r="AI316" s="181" t="str">
        <f t="shared" ca="1" si="484"/>
        <v>-5.27678877170885-5.27678877170384i</v>
      </c>
      <c r="AJ316" s="181" t="str">
        <f t="shared" ca="1" si="485"/>
        <v>1.45586274672321-7.31911628170477i</v>
      </c>
      <c r="AK316" s="181" t="str">
        <f t="shared" ca="1" si="486"/>
        <v>6.89445678258723-2.85577750454221i</v>
      </c>
      <c r="AL316" s="181" t="str">
        <f t="shared" ca="1" si="487"/>
        <v>6.2048471757705+4.14594633440246i</v>
      </c>
      <c r="AM316" s="181" t="str">
        <f t="shared" ca="1" si="488"/>
        <v>2.78653107994905E-12+7.46250624672518i</v>
      </c>
      <c r="AN316" s="181" t="str">
        <f t="shared" ca="1" si="489"/>
        <v>-6.20484717577152+4.14594633440092i</v>
      </c>
      <c r="AO316" s="181" t="str">
        <f t="shared" ca="1" si="490"/>
        <v>-6.89445678258652-2.85577750454392i</v>
      </c>
      <c r="AP316" s="181" t="str">
        <f t="shared" ca="1" si="491"/>
        <v>-1.45586274672129-7.31911628170515i</v>
      </c>
      <c r="AQ316" s="181" t="str">
        <f t="shared" ca="1" si="492"/>
        <v>5.27678877170498-5.27678877170771i</v>
      </c>
      <c r="AR316" s="181" t="str">
        <f t="shared" ca="1" si="493"/>
        <v>5.27678877170498-5.27678877170771i</v>
      </c>
      <c r="AS316" s="181" t="str">
        <f t="shared" ca="1" si="494"/>
        <v>2.85577750454081+6.8944567825878i</v>
      </c>
      <c r="AT316" s="181" t="str">
        <f t="shared" ca="1" si="495"/>
        <v>-4.14594633440372+6.20484717576966i</v>
      </c>
      <c r="AU316" s="181" t="str">
        <f t="shared" ca="1" si="496"/>
        <v>-7.46250624672518+1.17020856326142E-12i</v>
      </c>
      <c r="AV316" s="181" t="str">
        <f t="shared" ca="1" si="497"/>
        <v>-4.14594633440584-6.20484717576824i</v>
      </c>
      <c r="AW316" s="181" t="str">
        <f t="shared" ca="1" si="498"/>
        <v>2.85577750454531-6.89445678258594i</v>
      </c>
      <c r="AX316" s="181" t="str">
        <f t="shared" ca="1" si="499"/>
        <v>7.31911628170545-1.45586274671981i</v>
      </c>
      <c r="AY316" s="181" t="str">
        <f t="shared" ca="1" si="500"/>
        <v>5.27678877170664+5.27678877170605i</v>
      </c>
      <c r="AZ316" s="181" t="str">
        <f t="shared" ca="1" si="501"/>
        <v>-1.455862746719+7.31911628170561i</v>
      </c>
      <c r="BA316" s="181" t="str">
        <f t="shared" ca="1" si="502"/>
        <v>-6.89445678258838+2.85577750453942i</v>
      </c>
      <c r="BB316" s="181" t="str">
        <f t="shared" ca="1" si="503"/>
        <v>-6.20484717576882-4.14594633440497i</v>
      </c>
      <c r="BC316" s="181" t="str">
        <f t="shared" ca="1" si="504"/>
        <v>3.40065361342701E-13-7.46250624672518i</v>
      </c>
      <c r="BD316" s="181" t="str">
        <f t="shared" ca="1" si="505"/>
        <v>6.2048471757692-4.1459463344044i</v>
      </c>
      <c r="BE316" s="181" t="str">
        <f t="shared" ca="1" si="506"/>
        <v>6.8944567825882+2.85577750453985i</v>
      </c>
      <c r="BF316" s="181" t="str">
        <f t="shared" ca="1" si="507"/>
        <v>1.45586274671833+7.31911628170574i</v>
      </c>
      <c r="BG316" s="181" t="str">
        <f t="shared" ca="1" si="508"/>
        <v>-5.27678877170712+5.27678877170557i</v>
      </c>
      <c r="BH316" s="181" t="str">
        <f t="shared" ca="1" si="509"/>
        <v>-7.31911628170532-1.45586274672047i</v>
      </c>
      <c r="BI316" s="181" t="str">
        <f t="shared" ca="1" si="510"/>
        <v>-2.85577750454469-6.8944567825862i</v>
      </c>
      <c r="BJ316" s="181" t="str">
        <f t="shared" ca="1" si="511"/>
        <v>4.14594633440622-6.20484717576798i</v>
      </c>
      <c r="BK316" s="181" t="str">
        <f t="shared" ca="1" si="512"/>
        <v>7.46250624672518+1.85033928594683E-12i</v>
      </c>
      <c r="BL316" s="181" t="str">
        <f t="shared" ca="1" si="513"/>
        <v>4.14594633440315+6.20484717577004i</v>
      </c>
      <c r="BM316" s="181" t="str">
        <f t="shared" ca="1" si="514"/>
        <v>-2.85577750454144+6.89445678258754i</v>
      </c>
      <c r="BN316" s="181" t="str">
        <f t="shared" ca="1" si="515"/>
        <v>-7.31911628170463+1.45586274672391i</v>
      </c>
      <c r="BO316" s="181" t="str">
        <f t="shared" ca="1" si="516"/>
        <v>-5.27678877170451-5.27678877170819i</v>
      </c>
      <c r="BP316" s="181" t="str">
        <f t="shared" ca="1" si="517"/>
        <v>1.45586274672196-7.31911628170502i</v>
      </c>
      <c r="BQ316" s="181" t="str">
        <f t="shared" ca="1" si="518"/>
        <v>6.89445678258678-2.85577750454329i</v>
      </c>
      <c r="BR316" s="181" t="str">
        <f t="shared" ca="1" si="519"/>
        <v>6.20484717577115+4.14594633440149i</v>
      </c>
      <c r="BS316" s="181" t="str">
        <f t="shared" ca="1" si="520"/>
        <v>-3.36061321055095E-12+7.46250624672518i</v>
      </c>
      <c r="BT316" s="181" t="str">
        <f t="shared" ca="1" si="521"/>
        <v>-6.20484717577088+4.1459463344019i</v>
      </c>
      <c r="BU316" s="181" t="str">
        <f t="shared" ca="1" si="522"/>
        <v>-6.89445678258697-2.85577750454284i</v>
      </c>
      <c r="BV316" s="181" t="str">
        <f t="shared" ca="1" si="523"/>
        <v>-1.45586274672244-7.31911628170493i</v>
      </c>
      <c r="BW316" s="181" t="str">
        <f t="shared" ca="1" si="524"/>
        <v>5.27678877170416-5.27678877170854i</v>
      </c>
      <c r="BX316" s="181" t="str">
        <f t="shared" ca="1" si="525"/>
        <v>7.31911628170473+1.45586274672344i</v>
      </c>
      <c r="BY316" s="181" t="str">
        <f t="shared" ca="1" si="526"/>
        <v>2.8557775045419+6.89445678258735i</v>
      </c>
      <c r="BZ316" s="181" t="str">
        <f t="shared" ca="1" si="527"/>
        <v>-4.14594633440274+6.20484717577031i</v>
      </c>
      <c r="CA316" s="181" t="str">
        <f t="shared" ca="1" si="528"/>
        <v>-7.46250624672518+2.34041712652285E-12i</v>
      </c>
      <c r="CB316" s="181" t="str">
        <f t="shared" ca="1" si="529"/>
        <v>-4.14594633440064-6.20484717577172i</v>
      </c>
      <c r="CC316" s="181" t="str">
        <f t="shared" ca="1" si="530"/>
        <v>2.85577750454423-6.89445678258638i</v>
      </c>
      <c r="CD316" s="181" t="str">
        <f t="shared" ca="1" si="531"/>
        <v>7.31911628170522-1.45586274672096i</v>
      </c>
      <c r="CE316" s="181" t="str">
        <f t="shared" ca="1" si="532"/>
        <v>5.27678877170747+5.27678877170522i</v>
      </c>
      <c r="CF316" s="181" t="str">
        <f t="shared" ca="1" si="533"/>
        <v>-1.45586274671785+7.31911628170584i</v>
      </c>
      <c r="CG316" s="181" t="str">
        <f t="shared" ca="1" si="534"/>
        <v>-6.89445678258794+2.8557775045405i</v>
      </c>
      <c r="CH316" s="181" t="str">
        <f t="shared" ca="1" si="535"/>
        <v>-6.20484717576947-4.145946334404i</v>
      </c>
      <c r="CI316" s="181" t="str">
        <f t="shared" ca="1" si="536"/>
        <v>-8.3014320191872E-13-7.46250624672518i</v>
      </c>
      <c r="CJ316" s="181" t="str">
        <f t="shared" ca="1" si="537"/>
        <v>6.20484717576855-4.14594633440538i</v>
      </c>
      <c r="CK316" s="181" t="str">
        <f t="shared" ca="1" si="538"/>
        <v>6.89445678258581+2.85577750454563i</v>
      </c>
      <c r="CL316" s="181" t="str">
        <f t="shared" ca="1" si="539"/>
        <v>1.45586274671947+7.31911628170552i</v>
      </c>
      <c r="CM316" s="181" t="str">
        <f t="shared" ca="1" si="540"/>
        <v>-5.27678877170629+5.2767887717064i</v>
      </c>
      <c r="CN316" s="181" t="str">
        <f t="shared" ca="1" si="541"/>
        <v>-7.31911628170555-1.45586274671933i</v>
      </c>
      <c r="CO316" s="181" t="str">
        <f t="shared" ca="1" si="542"/>
        <v>-2.85577750454577-6.89445678258575i</v>
      </c>
      <c r="CP316" s="181" t="str">
        <f t="shared" ca="1" si="543"/>
        <v>4.14594633440525-6.20484717576863i</v>
      </c>
      <c r="CQ316" s="181" t="str">
        <f t="shared" ca="1" si="544"/>
        <v>7.46250624672518+6.80130722685403E-13i</v>
      </c>
      <c r="CR316" s="181" t="str">
        <f t="shared" ca="1" si="545"/>
        <v>4.14594633440412+6.20484717576939i</v>
      </c>
      <c r="CS316" s="181" t="str">
        <f t="shared" ca="1" si="546"/>
        <v>-2.85577750454036+6.89445678258799i</v>
      </c>
      <c r="CT316" s="181" t="str">
        <f t="shared" ca="1" si="547"/>
        <v>-7.31911628170581+1.455862746718i</v>
      </c>
      <c r="CU316" s="181" t="str">
        <f t="shared" ca="1" si="548"/>
        <v>-5.27678877170534-5.27678877170736i</v>
      </c>
      <c r="CV316" s="181" t="str">
        <f t="shared" ca="1" si="549"/>
        <v>1.45586274672081-7.31911628170525i</v>
      </c>
      <c r="CW316" s="181" t="str">
        <f t="shared" ca="1" si="550"/>
        <v>6.89445678258633-2.85577750454437i</v>
      </c>
      <c r="CX316" s="181" t="str">
        <f t="shared" ca="1" si="551"/>
        <v>6.20484717576779+4.14594633440651i</v>
      </c>
      <c r="CY316" s="181" t="str">
        <f t="shared" ca="1" si="552"/>
        <v>-2.19040464728953E-12+7.46250624672518i</v>
      </c>
      <c r="CZ316" s="181" t="str">
        <f t="shared" ca="1" si="553"/>
        <v>-6.20484717577023+4.14594633440287i</v>
      </c>
      <c r="DA316" s="181" t="str">
        <f t="shared" ca="1" si="554"/>
        <v>-6.89445678258741-2.85577750454175i</v>
      </c>
      <c r="DB316" s="181" t="str">
        <f t="shared" ca="1" si="555"/>
        <v>-1.45586274672359-7.3191162817047i</v>
      </c>
      <c r="DC316" s="181" t="str">
        <f t="shared" ca="1" si="556"/>
        <v>5.27678877170843-5.27678877170426i</v>
      </c>
      <c r="DD316" s="181" t="str">
        <f t="shared" ca="1" si="557"/>
        <v>7.31911628170496+1.45586274672229i</v>
      </c>
      <c r="DE316" s="181" t="str">
        <f t="shared" ca="1" si="558"/>
        <v>2.85577750454298+6.89445678258691i</v>
      </c>
      <c r="DF316" s="181" t="str">
        <f t="shared" ca="1" si="559"/>
        <v>-4.14594633440177+6.20484717577096i</v>
      </c>
      <c r="DG316" s="181" t="str">
        <f t="shared" ca="1" si="560"/>
        <v>-7.46250624672518-3.70067857189365E-12i</v>
      </c>
      <c r="DH316" s="181" t="str">
        <f t="shared" ca="1" si="561"/>
        <v>-4.14594633440161-6.20484717577107i</v>
      </c>
      <c r="DI316" s="181" t="str">
        <f t="shared" ca="1" si="562"/>
        <v>2.85577750454315-6.89445678258684i</v>
      </c>
      <c r="DJ316" s="181" t="str">
        <f t="shared" ca="1" si="563"/>
        <v>7.31911628170499-1.4558627467221i</v>
      </c>
      <c r="DK316" s="181" t="str">
        <f t="shared" ca="1" si="564"/>
        <v>5.2767887717083+5.27678877170439i</v>
      </c>
      <c r="DL316" s="181" t="str">
        <f t="shared" ca="1" si="565"/>
        <v>-1.45586274672419+7.31911628170458i</v>
      </c>
      <c r="DM316" s="181" t="str">
        <f t="shared" ca="1" si="566"/>
        <v>-6.89445678258732+2.85577750454197i</v>
      </c>
      <c r="DN316" s="181" t="str">
        <f t="shared" ca="1" si="567"/>
        <v>-6.20484717577036-4.14594633440267i</v>
      </c>
      <c r="DO316" s="181" t="str">
        <f t="shared" ca="1" si="568"/>
        <v>-2.42454613351414E-12-7.46250624672518i</v>
      </c>
      <c r="DP316" s="181" t="str">
        <f t="shared" ca="1" si="569"/>
        <v>6.20484717577191-4.14594633440035i</v>
      </c>
      <c r="DQ316" s="181" t="str">
        <f t="shared" ca="1" si="570"/>
        <v>6.89445678258626+2.85577750454455i</v>
      </c>
      <c r="DR316" s="181" t="str">
        <f t="shared" ca="1" si="571"/>
        <v>1.45586274672062+7.31911628170529i</v>
      </c>
      <c r="DS316" s="181" t="str">
        <f t="shared" ca="1" si="572"/>
        <v>-5.27678877170547+5.27678877170723i</v>
      </c>
      <c r="DT316" s="181" t="str">
        <f t="shared" ca="1" si="573"/>
        <v>-7.31911628170577-1.45586274671818i</v>
      </c>
      <c r="DU316" s="181" t="str">
        <f t="shared" ca="1" si="574"/>
        <v>-2.85577750453979-6.89445678258823i</v>
      </c>
      <c r="DV316" s="181" t="str">
        <f t="shared" ca="1" si="575"/>
        <v>4.14594633440393-6.20484717576952i</v>
      </c>
      <c r="DW316" s="181" t="str">
        <f t="shared" ca="1" si="576"/>
        <v>7.46250624672518-9.14272208910021E-13i</v>
      </c>
      <c r="DX316" s="181" t="str">
        <f t="shared" ca="1" si="577"/>
        <v>4.14594633440545+6.2048471757685i</v>
      </c>
      <c r="DY316" s="181" t="str">
        <f t="shared" ca="1" si="578"/>
        <v>-2.85577750454594+6.89445678258568i</v>
      </c>
      <c r="DZ316" s="181" t="str">
        <f t="shared" ca="1" si="579"/>
        <v>-7.31911628170558+1.45586274671914i</v>
      </c>
      <c r="EA316" s="181" t="str">
        <f t="shared" ca="1" si="580"/>
        <v>-5.27678877170616-5.27678877170654i</v>
      </c>
      <c r="EB316" s="181" t="str">
        <f t="shared" ca="1" si="581"/>
        <v>1.45586274671966-7.31911628170548i</v>
      </c>
      <c r="EC316" s="181" t="str">
        <f t="shared" ca="1" si="582"/>
        <v>6.89445678258588-2.85577750454546i</v>
      </c>
      <c r="ED316" s="181" t="str">
        <f t="shared" ca="1" si="583"/>
        <v>6.20484717576821+4.14594633440589i</v>
      </c>
      <c r="EE316" s="181" t="str">
        <f t="shared" ca="1" si="584"/>
        <v>-5.96001715694108E-13+7.46250624672518i</v>
      </c>
      <c r="EF316" s="181" t="str">
        <f t="shared" ca="1" si="585"/>
        <v>-6.20484717576934+4.14594633440419i</v>
      </c>
      <c r="EG316" s="181" t="str">
        <f t="shared" ca="1" si="586"/>
        <v>-6.89445678258803-2.85577750454028i</v>
      </c>
      <c r="EH316" s="181" t="str">
        <f t="shared" ca="1" si="587"/>
        <v>-1.45586274671766-7.31911628170588i</v>
      </c>
      <c r="EI316" s="181" t="str">
        <f t="shared" ca="1" si="588"/>
        <v>5.2767887717076-5.27678877170509i</v>
      </c>
      <c r="EJ316" s="181" t="str">
        <f t="shared" ca="1" si="589"/>
        <v>7.31911628170518+1.45586274672114i</v>
      </c>
      <c r="EK316" s="181" t="str">
        <f t="shared" ca="1" si="590"/>
        <v>2.85577750454406+6.89445678258646i</v>
      </c>
      <c r="EL316" s="181" t="str">
        <f t="shared" ca="1" si="591"/>
        <v>-4.1459463344008+6.20484717577162i</v>
      </c>
      <c r="EM316" s="181" t="str">
        <f t="shared" ca="1" si="592"/>
        <v>-7.46250624672518-2.95466437696623E-12i</v>
      </c>
      <c r="EN316" s="181"/>
      <c r="EO316" s="181"/>
      <c r="EP316" s="181"/>
    </row>
    <row r="317" spans="1:146">
      <c r="A317" s="207">
        <f t="shared" si="461"/>
        <v>4.2382812499999955E-3</v>
      </c>
      <c r="B317" s="206">
        <v>217</v>
      </c>
      <c r="C317" s="205">
        <f t="shared" si="462"/>
        <v>43400</v>
      </c>
      <c r="N317" s="204">
        <f t="shared" ca="1" si="463"/>
        <v>7.5363183904289146</v>
      </c>
      <c r="O317" s="181">
        <f t="shared" ca="1" si="464"/>
        <v>-7.4636816095710854</v>
      </c>
      <c r="P317" s="181" t="str">
        <f t="shared" ca="1" si="465"/>
        <v>-4.29764900892579-6.10219273418407i</v>
      </c>
      <c r="Q317" s="181" t="str">
        <f t="shared" ca="1" si="466"/>
        <v>2.51443860321456-7.02738512390733i</v>
      </c>
      <c r="R317" s="181" t="str">
        <f t="shared" ca="1" si="467"/>
        <v>7.19331769802227-1.99065910300311i</v>
      </c>
      <c r="S317" s="181" t="str">
        <f t="shared" ca="1" si="468"/>
        <v>5.76950390476974+4.73490948824751i</v>
      </c>
      <c r="T317" s="181" t="str">
        <f t="shared" ca="1" si="469"/>
        <v>-0.549062480455197+7.44345844091347i</v>
      </c>
      <c r="U317" s="181" t="str">
        <f t="shared" ca="1" si="470"/>
        <v>-6.40181325246191+3.83709919726513i</v>
      </c>
      <c r="V317" s="181" t="str">
        <f t="shared" ca="1" si="471"/>
        <v>-6.82337054093484-3.02459214277763i</v>
      </c>
      <c r="W317" s="181" t="str">
        <f t="shared" ca="1" si="472"/>
        <v>-1.45609204863731-7.32026906028356i</v>
      </c>
      <c r="X317" s="181" t="str">
        <f t="shared" ca="1" si="473"/>
        <v>5.14651108280778-5.40554963381026i</v>
      </c>
      <c r="Y317" s="181" t="str">
        <f t="shared" ca="1" si="474"/>
        <v>7.38289852604388+1.09514954375586i</v>
      </c>
      <c r="Z317" s="181" t="str">
        <f t="shared" ca="1" si="475"/>
        <v>3.35575581259783+6.66674179005498i</v>
      </c>
      <c r="AA317" s="181" t="str">
        <f t="shared" ca="1" si="476"/>
        <v>-3.51835515545971+6.58237952180666i</v>
      </c>
      <c r="AB317" s="181" t="str">
        <f t="shared" ca="1" si="477"/>
        <v>-7.40755125026006+0.91363430529959i</v>
      </c>
      <c r="AC317" s="181" t="str">
        <f t="shared" ca="1" si="478"/>
        <v>-5.01230222103421-5.53022328790305i</v>
      </c>
      <c r="AD317" s="181" t="str">
        <f t="shared" ca="1" si="479"/>
        <v>1.63530189679304-7.2823300443879i</v>
      </c>
      <c r="AE317" s="181" t="str">
        <f t="shared" ca="1" si="480"/>
        <v>6.89554267626373-2.85622729643061i</v>
      </c>
      <c r="AF317" s="181" t="str">
        <f t="shared" ca="1" si="481"/>
        <v>6.30571801773485+3.99305189671555i</v>
      </c>
      <c r="AG317" s="181" t="str">
        <f t="shared" ca="1" si="482"/>
        <v>0.366225498501679+7.45469127820172i</v>
      </c>
      <c r="AH317" s="181" t="str">
        <f t="shared" ca="1" si="483"/>
        <v>-5.88396673384766+4.59189270824393i</v>
      </c>
      <c r="AI317" s="181" t="str">
        <f t="shared" ca="1" si="484"/>
        <v>-7.14229798526143-2.1665924071639i</v>
      </c>
      <c r="AJ317" s="181" t="str">
        <f t="shared" ca="1" si="485"/>
        <v>-2.3412206370743-7.08697601926146i</v>
      </c>
      <c r="AK317" s="181" t="str">
        <f t="shared" ca="1" si="486"/>
        <v>4.44610994377337-5.99488528138189i</v>
      </c>
      <c r="AL317" s="181" t="str">
        <f t="shared" ca="1" si="487"/>
        <v>7.46143368821284+0.183167916001021i</v>
      </c>
      <c r="AM317" s="181" t="str">
        <f t="shared" ca="1" si="488"/>
        <v>4.14659933101535+6.20582445425849i</v>
      </c>
      <c r="AN317" s="181" t="str">
        <f t="shared" ca="1" si="489"/>
        <v>-2.68614196555972+6.96356119452601i</v>
      </c>
      <c r="AO317" s="181" t="str">
        <f t="shared" ca="1" si="490"/>
        <v>-7.24000442517658+1.81352670023719i</v>
      </c>
      <c r="AP317" s="181" t="str">
        <f t="shared" ca="1" si="491"/>
        <v>-5.65156574227712-4.87507413582289i</v>
      </c>
      <c r="AQ317" s="181" t="str">
        <f t="shared" ca="1" si="492"/>
        <v>0.731568727704159-7.42774194258895i</v>
      </c>
      <c r="AR317" s="181" t="str">
        <f t="shared" ca="1" si="493"/>
        <v>0.731568727704159-7.42774194258895i</v>
      </c>
      <c r="AS317" s="181" t="str">
        <f t="shared" ca="1" si="494"/>
        <v>6.74708826233334+3.19113508791672i</v>
      </c>
      <c r="AT317" s="181" t="str">
        <f t="shared" ca="1" si="495"/>
        <v>1.27600510507533+7.35379861982033i</v>
      </c>
      <c r="AU317" s="181" t="str">
        <f t="shared" ca="1" si="496"/>
        <v>-5.27761987874648+5.2776198787436i</v>
      </c>
      <c r="AV317" s="181" t="str">
        <f t="shared" ca="1" si="497"/>
        <v>-7.3537986198196-1.27600510507955i</v>
      </c>
      <c r="AW317" s="181" t="str">
        <f t="shared" ca="1" si="498"/>
        <v>-3.19113508791286-6.74708826233517i</v>
      </c>
      <c r="AX317" s="181" t="str">
        <f t="shared" ca="1" si="499"/>
        <v>3.678835172737-6.49405227426472i</v>
      </c>
      <c r="AY317" s="181" t="str">
        <f t="shared" ca="1" si="500"/>
        <v>7.42774194258936-0.731568727699904i</v>
      </c>
      <c r="AZ317" s="181" t="str">
        <f t="shared" ca="1" si="501"/>
        <v>4.87507413582527+5.65156574227506i</v>
      </c>
      <c r="BA317" s="181" t="str">
        <f t="shared" ca="1" si="502"/>
        <v>-1.81352670023393+7.24000442517739i</v>
      </c>
      <c r="BB317" s="181" t="str">
        <f t="shared" ca="1" si="503"/>
        <v>-6.96356119452488+2.68614196556266i</v>
      </c>
      <c r="BC317" s="181" t="str">
        <f t="shared" ca="1" si="504"/>
        <v>-6.2058244542603-4.14659933101264i</v>
      </c>
      <c r="BD317" s="181" t="str">
        <f t="shared" ca="1" si="505"/>
        <v>-0.183167916004275-7.46143368821276i</v>
      </c>
      <c r="BE317" s="181" t="str">
        <f t="shared" ca="1" si="506"/>
        <v>5.99488528138001-4.4461099437759i</v>
      </c>
      <c r="BF317" s="181" t="str">
        <f t="shared" ca="1" si="507"/>
        <v>7.08697601926244+2.34122063707132i</v>
      </c>
      <c r="BG317" s="181" t="str">
        <f t="shared" ca="1" si="508"/>
        <v>2.16659240716701+7.14229798526048i</v>
      </c>
      <c r="BH317" s="181" t="str">
        <f t="shared" ca="1" si="509"/>
        <v>-4.59189270824128+5.88396673384973i</v>
      </c>
      <c r="BI317" s="181" t="str">
        <f t="shared" ca="1" si="510"/>
        <v>-7.45469127820188-0.366225498498534i</v>
      </c>
      <c r="BJ317" s="181" t="str">
        <f t="shared" ca="1" si="511"/>
        <v>-3.99305189671266-6.30571801773668i</v>
      </c>
      <c r="BK317" s="181" t="str">
        <f t="shared" ca="1" si="512"/>
        <v>2.85622729643387-6.89554267626238i</v>
      </c>
      <c r="BL317" s="181" t="str">
        <f t="shared" ca="1" si="513"/>
        <v>7.28233004438846-1.63530189679053i</v>
      </c>
      <c r="BM317" s="181" t="str">
        <f t="shared" ca="1" si="514"/>
        <v>5.53022328790111+5.01230222103635i</v>
      </c>
      <c r="BN317" s="181" t="str">
        <f t="shared" ca="1" si="515"/>
        <v>-0.913634305301628+7.40755125025981i</v>
      </c>
      <c r="BO317" s="181" t="str">
        <f t="shared" ca="1" si="516"/>
        <v>-6.58237952180725+3.5183551554586i</v>
      </c>
      <c r="BP317" s="181" t="str">
        <f t="shared" ca="1" si="517"/>
        <v>-6.66674179005444-3.35575581259891i</v>
      </c>
      <c r="BQ317" s="181" t="str">
        <f t="shared" ca="1" si="518"/>
        <v>-1.09514954375546-7.38289852604394i</v>
      </c>
      <c r="BR317" s="181" t="str">
        <f t="shared" ca="1" si="519"/>
        <v>5.40554963381051-5.14651108280753i</v>
      </c>
      <c r="BS317" s="181" t="str">
        <f t="shared" ca="1" si="520"/>
        <v>7.32026906028358+1.45609204863723i</v>
      </c>
      <c r="BT317" s="181" t="str">
        <f t="shared" ca="1" si="521"/>
        <v>3.02459214277774+6.82337054093479i</v>
      </c>
      <c r="BU317" s="181" t="str">
        <f t="shared" ca="1" si="522"/>
        <v>-3.83709919726431+6.4018132524624i</v>
      </c>
      <c r="BV317" s="181" t="str">
        <f t="shared" ca="1" si="523"/>
        <v>-7.4434584409134+0.549062480456196i</v>
      </c>
      <c r="BW317" s="181" t="str">
        <f t="shared" ca="1" si="524"/>
        <v>-4.73490948824892-5.76950390476858i</v>
      </c>
      <c r="BX317" s="181" t="str">
        <f t="shared" ca="1" si="525"/>
        <v>1.9906591030013-7.19331769802278i</v>
      </c>
      <c r="BY317" s="181" t="str">
        <f t="shared" ca="1" si="526"/>
        <v>7.02738512390643-2.5144386032171i</v>
      </c>
      <c r="BZ317" s="181" t="str">
        <f t="shared" ca="1" si="527"/>
        <v>6.10219273418563+4.29764900892356i</v>
      </c>
      <c r="CA317" s="181" t="str">
        <f t="shared" ca="1" si="528"/>
        <v>3.14907660354131E-12+7.46368160957109i</v>
      </c>
      <c r="CB317" s="181" t="str">
        <f t="shared" ca="1" si="529"/>
        <v>-6.1021927341864+4.29764900892247i</v>
      </c>
      <c r="CC317" s="181" t="str">
        <f t="shared" ca="1" si="530"/>
        <v>-7.02738512390611-2.51443860321796i</v>
      </c>
      <c r="CD317" s="181" t="str">
        <f t="shared" ca="1" si="531"/>
        <v>-1.99065910300042-7.19331769802302i</v>
      </c>
      <c r="CE317" s="181" t="str">
        <f t="shared" ca="1" si="532"/>
        <v>4.73490948824963-5.769503904768i</v>
      </c>
      <c r="CF317" s="181" t="str">
        <f t="shared" ca="1" si="533"/>
        <v>7.44345844091333+0.549062480457108i</v>
      </c>
      <c r="CG317" s="181" t="str">
        <f t="shared" ca="1" si="534"/>
        <v>3.83709919726353+6.40181325246287i</v>
      </c>
      <c r="CH317" s="181" t="str">
        <f t="shared" ca="1" si="535"/>
        <v>-3.02459214277858+6.82337054093442i</v>
      </c>
      <c r="CI317" s="181" t="str">
        <f t="shared" ca="1" si="536"/>
        <v>-7.32026906028384+1.45609204863593i</v>
      </c>
      <c r="CJ317" s="181" t="str">
        <f t="shared" ca="1" si="537"/>
        <v>-5.40554963380988-5.14651108280819i</v>
      </c>
      <c r="CK317" s="181" t="str">
        <f t="shared" ca="1" si="538"/>
        <v>1.09514954375636-7.38289852604381i</v>
      </c>
      <c r="CL317" s="181" t="str">
        <f t="shared" ca="1" si="539"/>
        <v>6.66674179005485-3.35575581259809i</v>
      </c>
      <c r="CM317" s="181" t="str">
        <f t="shared" ca="1" si="540"/>
        <v>6.58237952180683+3.51835515545941i</v>
      </c>
      <c r="CN317" s="181" t="str">
        <f t="shared" ca="1" si="541"/>
        <v>0.913634305300717+7.40755125025992i</v>
      </c>
      <c r="CO317" s="181" t="str">
        <f t="shared" ca="1" si="542"/>
        <v>-5.530223287902+5.01230222103536i</v>
      </c>
      <c r="CP317" s="181" t="str">
        <f t="shared" ca="1" si="543"/>
        <v>-7.28233004438826-1.63530189679142i</v>
      </c>
      <c r="CQ317" s="181" t="str">
        <f t="shared" ca="1" si="544"/>
        <v>-2.85622729643283-6.8955426762628i</v>
      </c>
      <c r="CR317" s="181" t="str">
        <f t="shared" ca="1" si="545"/>
        <v>3.99305189671343-6.30571801773619i</v>
      </c>
      <c r="CS317" s="181" t="str">
        <f t="shared" ca="1" si="546"/>
        <v>7.45469127820156-0.366225498505036i</v>
      </c>
      <c r="CT317" s="181" t="str">
        <f t="shared" ca="1" si="547"/>
        <v>4.59189270824658+5.88396673384559i</v>
      </c>
      <c r="CU317" s="181" t="str">
        <f t="shared" ca="1" si="548"/>
        <v>-2.16659240716099+7.14229798526231i</v>
      </c>
      <c r="CV317" s="181" t="str">
        <f t="shared" ca="1" si="549"/>
        <v>-7.08697601926274+2.34122063707045i</v>
      </c>
      <c r="CW317" s="181" t="str">
        <f t="shared" ca="1" si="550"/>
        <v>-5.99488528137947-4.44610994377663i</v>
      </c>
      <c r="CX317" s="181" t="str">
        <f t="shared" ca="1" si="551"/>
        <v>0.183167916005401-7.46143368821273i</v>
      </c>
      <c r="CY317" s="181" t="str">
        <f t="shared" ca="1" si="552"/>
        <v>6.20582445426092-4.14659933101171i</v>
      </c>
      <c r="CZ317" s="181" t="str">
        <f t="shared" ca="1" si="553"/>
        <v>6.96356119452448+2.68614196556372i</v>
      </c>
      <c r="DA317" s="181" t="str">
        <f t="shared" ca="1" si="554"/>
        <v>1.81352670023304+7.24000442517762i</v>
      </c>
      <c r="DB317" s="181" t="str">
        <f t="shared" ca="1" si="555"/>
        <v>-4.87507413582597+5.65156574227446i</v>
      </c>
      <c r="DC317" s="181" t="str">
        <f t="shared" ca="1" si="556"/>
        <v>-7.42774194258927-0.731568727700814i</v>
      </c>
      <c r="DD317" s="181" t="str">
        <f t="shared" ca="1" si="557"/>
        <v>-3.67883517273603-6.49405227426527i</v>
      </c>
      <c r="DE317" s="181" t="str">
        <f t="shared" ca="1" si="558"/>
        <v>3.19113508791388-6.74708826233469i</v>
      </c>
      <c r="DF317" s="181" t="str">
        <f t="shared" ca="1" si="559"/>
        <v>7.35379861981978-1.27600510507844i</v>
      </c>
      <c r="DG317" s="181" t="str">
        <f t="shared" ca="1" si="560"/>
        <v>5.27761987874583+5.27761987874425i</v>
      </c>
      <c r="DH317" s="181" t="str">
        <f t="shared" ca="1" si="561"/>
        <v>-1.27600510507665+7.3537986198201i</v>
      </c>
      <c r="DI317" s="181" t="str">
        <f t="shared" ca="1" si="562"/>
        <v>-6.74708826233391+3.19113508791551i</v>
      </c>
      <c r="DJ317" s="181" t="str">
        <f t="shared" ca="1" si="563"/>
        <v>-6.49405227426616-3.67883517273445i</v>
      </c>
      <c r="DK317" s="181" t="str">
        <f t="shared" ca="1" si="564"/>
        <v>-0.731568727703038-7.42774194258905i</v>
      </c>
      <c r="DL317" s="181" t="str">
        <f t="shared" ca="1" si="565"/>
        <v>5.65156574227301-4.87507413582766i</v>
      </c>
      <c r="DM317" s="181" t="str">
        <f t="shared" ca="1" si="566"/>
        <v>7.24000442517816+1.81352670023088i</v>
      </c>
      <c r="DN317" s="181" t="str">
        <f t="shared" ca="1" si="567"/>
        <v>2.68614196555868+6.96356119452642i</v>
      </c>
      <c r="DO317" s="181" t="str">
        <f t="shared" ca="1" si="568"/>
        <v>-4.1465993310162+6.20582445425792i</v>
      </c>
      <c r="DP317" s="181" t="str">
        <f t="shared" ca="1" si="569"/>
        <v>-7.46143368821286+0.183167916i</v>
      </c>
      <c r="DQ317" s="181" t="str">
        <f t="shared" ca="1" si="570"/>
        <v>-4.44610994377264-5.99488528138243i</v>
      </c>
      <c r="DR317" s="181" t="str">
        <f t="shared" ca="1" si="571"/>
        <v>2.34122063707518-7.08697601926117i</v>
      </c>
      <c r="DS317" s="181" t="str">
        <f t="shared" ca="1" si="572"/>
        <v>7.14229798526166-2.16659240716312i</v>
      </c>
      <c r="DT317" s="181" t="str">
        <f t="shared" ca="1" si="573"/>
        <v>5.88396673384722+4.59189270824448i</v>
      </c>
      <c r="DU317" s="181" t="str">
        <f t="shared" ca="1" si="574"/>
        <v>-0.366225498502381+7.45469127820169i</v>
      </c>
      <c r="DV317" s="181" t="str">
        <f t="shared" ca="1" si="575"/>
        <v>-6.30571801773477+3.99305189671568i</v>
      </c>
      <c r="DW317" s="181" t="str">
        <f t="shared" ca="1" si="576"/>
        <v>-6.8955426762635-2.85622729643116i</v>
      </c>
      <c r="DX317" s="181" t="str">
        <f t="shared" ca="1" si="577"/>
        <v>-1.63530189679319-7.28233004438787i</v>
      </c>
      <c r="DY317" s="181" t="str">
        <f t="shared" ca="1" si="578"/>
        <v>5.01230222103402-5.53022328790322i</v>
      </c>
      <c r="DZ317" s="181" t="str">
        <f t="shared" ca="1" si="579"/>
        <v>7.4075512502602+0.913634305298501i</v>
      </c>
      <c r="EA317" s="181" t="str">
        <f t="shared" ca="1" si="580"/>
        <v>3.51835515546138+6.58237952180577i</v>
      </c>
      <c r="EB317" s="181" t="str">
        <f t="shared" ca="1" si="581"/>
        <v>-3.35575581259609+6.66674179005585i</v>
      </c>
      <c r="EC317" s="181" t="str">
        <f t="shared" ca="1" si="582"/>
        <v>-7.38289852604348+1.09514954375857i</v>
      </c>
      <c r="ED317" s="181" t="str">
        <f t="shared" ca="1" si="583"/>
        <v>-5.14651108280981-5.40554963380834i</v>
      </c>
      <c r="EE317" s="181" t="str">
        <f t="shared" ca="1" si="584"/>
        <v>1.45609204864122-7.32026906028279i</v>
      </c>
      <c r="EF317" s="181" t="str">
        <f t="shared" ca="1" si="585"/>
        <v>6.82337054093644-3.02459214277403i</v>
      </c>
      <c r="EG317" s="181" t="str">
        <f t="shared" ca="1" si="586"/>
        <v>6.40181325246031+3.8370991972678i</v>
      </c>
      <c r="EH317" s="181" t="str">
        <f t="shared" ca="1" si="587"/>
        <v>0.549062480452144+7.4434584409137i</v>
      </c>
      <c r="EI317" s="181" t="str">
        <f t="shared" ca="1" si="588"/>
        <v>-5.76950390477116+4.73490948824578i</v>
      </c>
      <c r="EJ317" s="181" t="str">
        <f t="shared" ca="1" si="589"/>
        <v>-7.19331769802169-1.99065910300522i</v>
      </c>
      <c r="EK317" s="181" t="str">
        <f t="shared" ca="1" si="590"/>
        <v>-2.51443860321327-7.02738512390779i</v>
      </c>
      <c r="EL317" s="181" t="str">
        <f t="shared" ca="1" si="591"/>
        <v>4.29764900892723-6.10219273418304i</v>
      </c>
      <c r="EM317" s="181" t="str">
        <f t="shared" ca="1" si="592"/>
        <v>7.46368160957109+1.33854803249545E-12i</v>
      </c>
      <c r="EN317" s="181"/>
      <c r="EO317" s="181"/>
      <c r="EP317" s="181"/>
    </row>
    <row r="318" spans="1:146">
      <c r="A318" s="207">
        <f t="shared" si="461"/>
        <v>4.2578124999999951E-3</v>
      </c>
      <c r="B318" s="206">
        <v>218</v>
      </c>
      <c r="C318" s="205">
        <f t="shared" si="462"/>
        <v>43600</v>
      </c>
      <c r="N318" s="204">
        <f t="shared" ca="1" si="463"/>
        <v>7.5352403144911362</v>
      </c>
      <c r="O318" s="181">
        <f t="shared" ca="1" si="464"/>
        <v>-7.4647596855088638</v>
      </c>
      <c r="P318" s="181" t="str">
        <f t="shared" ca="1" si="465"/>
        <v>-4.44675215286081-5.9957512000938i</v>
      </c>
      <c r="Q318" s="181" t="str">
        <f t="shared" ca="1" si="466"/>
        <v>2.1669053560903-7.14332963961104i</v>
      </c>
      <c r="R318" s="181" t="str">
        <f t="shared" ca="1" si="467"/>
        <v>7.02840017990847-2.51480179605888i</v>
      </c>
      <c r="S318" s="181" t="str">
        <f t="shared" ca="1" si="468"/>
        <v>6.20672084164186+4.14719827791329i</v>
      </c>
      <c r="T318" s="181" t="str">
        <f t="shared" ca="1" si="469"/>
        <v>0.366278397181112+7.4557680555498i</v>
      </c>
      <c r="U318" s="181" t="str">
        <f t="shared" ca="1" si="470"/>
        <v>-5.77033726873909+4.73559341238235i</v>
      </c>
      <c r="V318" s="181" t="str">
        <f t="shared" ca="1" si="471"/>
        <v>-7.24105019253025-1.81378865131967i</v>
      </c>
      <c r="W318" s="181" t="str">
        <f t="shared" ca="1" si="472"/>
        <v>-2.85663985823085-6.89653868855713i</v>
      </c>
      <c r="X318" s="181" t="str">
        <f t="shared" ca="1" si="473"/>
        <v>3.83765343906333-6.40273794903741i</v>
      </c>
      <c r="Y318" s="181" t="str">
        <f t="shared" ca="1" si="474"/>
        <v>7.42881482729675-0.731674397621215i</v>
      </c>
      <c r="Z318" s="181" t="str">
        <f t="shared" ca="1" si="475"/>
        <v>5.0130262125846+5.53102208948203i</v>
      </c>
      <c r="AA318" s="181" t="str">
        <f t="shared" ca="1" si="476"/>
        <v>-1.45630237081893+7.32132642129454i</v>
      </c>
      <c r="AB318" s="181" t="str">
        <f t="shared" ca="1" si="477"/>
        <v>-6.7480628314396+3.19159602477221i</v>
      </c>
      <c r="AC318" s="181" t="str">
        <f t="shared" ca="1" si="478"/>
        <v>-6.58333029990052-3.51886335693931i</v>
      </c>
      <c r="AD318" s="181" t="str">
        <f t="shared" ca="1" si="479"/>
        <v>-1.09530773034963-7.38396493343751i</v>
      </c>
      <c r="AE318" s="181" t="str">
        <f t="shared" ca="1" si="480"/>
        <v>5.2783821935511-5.27838219355145i</v>
      </c>
      <c r="AF318" s="181" t="str">
        <f t="shared" ca="1" si="481"/>
        <v>7.38396493343747+1.09530773034988i</v>
      </c>
      <c r="AG318" s="181" t="str">
        <f t="shared" ca="1" si="482"/>
        <v>3.51886335693919+6.58333029990058i</v>
      </c>
      <c r="AH318" s="181" t="str">
        <f t="shared" ca="1" si="483"/>
        <v>-3.19159602477378+6.74806283143886i</v>
      </c>
      <c r="AI318" s="181" t="str">
        <f t="shared" ca="1" si="484"/>
        <v>-7.32132642129502+1.45630237081651i</v>
      </c>
      <c r="AJ318" s="181" t="str">
        <f t="shared" ca="1" si="485"/>
        <v>-5.53102208947986-5.01302621258699i</v>
      </c>
      <c r="AK318" s="181" t="str">
        <f t="shared" ca="1" si="486"/>
        <v>0.731674397617715-7.42881482729709i</v>
      </c>
      <c r="AL318" s="181" t="str">
        <f t="shared" ca="1" si="487"/>
        <v>6.40273794903636-3.83765343906508i</v>
      </c>
      <c r="AM318" s="181" t="str">
        <f t="shared" ca="1" si="488"/>
        <v>6.8965386885576+2.85663985822971i</v>
      </c>
      <c r="AN318" s="181" t="str">
        <f t="shared" ca="1" si="489"/>
        <v>1.81378865132015+7.24105019253013i</v>
      </c>
      <c r="AO318" s="181" t="str">
        <f t="shared" ca="1" si="490"/>
        <v>-4.73559341238258+5.77033726873889i</v>
      </c>
      <c r="AP318" s="181" t="str">
        <f t="shared" ca="1" si="491"/>
        <v>-7.45576805554975-0.366278397182181i</v>
      </c>
      <c r="AQ318" s="181" t="str">
        <f t="shared" ca="1" si="492"/>
        <v>-4.14719827791193-6.20672084164277i</v>
      </c>
      <c r="AR318" s="181" t="str">
        <f t="shared" ca="1" si="493"/>
        <v>-4.14719827791193-6.20672084164277i</v>
      </c>
      <c r="AS318" s="181" t="str">
        <f t="shared" ca="1" si="494"/>
        <v>7.14332963961217-2.16690535608656i</v>
      </c>
      <c r="AT318" s="181" t="str">
        <f t="shared" ca="1" si="495"/>
        <v>5.99575120009552+4.44675215285848i</v>
      </c>
      <c r="AU318" s="181" t="str">
        <f t="shared" ca="1" si="496"/>
        <v>1.97896953643926E-12+7.46475968550886i</v>
      </c>
      <c r="AV318" s="181" t="str">
        <f t="shared" ca="1" si="497"/>
        <v>-5.99575120009316+4.44675215286166i</v>
      </c>
      <c r="AW318" s="181" t="str">
        <f t="shared" ca="1" si="498"/>
        <v>-7.14332963961116-2.16690535608988i</v>
      </c>
      <c r="AX318" s="181" t="str">
        <f t="shared" ca="1" si="499"/>
        <v>-2.51480179605858-7.02840017990858i</v>
      </c>
      <c r="AY318" s="181" t="str">
        <f t="shared" ca="1" si="500"/>
        <v>4.14719827791464-6.20672084164096i</v>
      </c>
      <c r="AZ318" s="181" t="str">
        <f t="shared" ca="1" si="501"/>
        <v>7.45576805554991-0.366278397178717i</v>
      </c>
      <c r="BA318" s="181" t="str">
        <f t="shared" ca="1" si="502"/>
        <v>4.73559341237991+5.7703372687411i</v>
      </c>
      <c r="BB318" s="181" t="str">
        <f t="shared" ca="1" si="503"/>
        <v>-1.81378865131631+7.24105019253109i</v>
      </c>
      <c r="BC318" s="181" t="str">
        <f t="shared" ca="1" si="504"/>
        <v>-6.89653868855608+2.85663985823337i</v>
      </c>
      <c r="BD318" s="181" t="str">
        <f t="shared" ca="1" si="505"/>
        <v>-6.4027379490384-3.83765343906168i</v>
      </c>
      <c r="BE318" s="181" t="str">
        <f t="shared" ca="1" si="506"/>
        <v>-0.731674397621653-7.42881482729671i</v>
      </c>
      <c r="BF318" s="181" t="str">
        <f t="shared" ca="1" si="507"/>
        <v>5.53102208948226-5.01302621258434i</v>
      </c>
      <c r="BG318" s="181" t="str">
        <f t="shared" ca="1" si="508"/>
        <v>7.32132642129437+1.45630237081981i</v>
      </c>
      <c r="BH318" s="181" t="str">
        <f t="shared" ca="1" si="509"/>
        <v>3.19159602477074+6.74806283144029i</v>
      </c>
      <c r="BI318" s="181" t="str">
        <f t="shared" ca="1" si="510"/>
        <v>-3.51886335694149+6.58333029989934i</v>
      </c>
      <c r="BJ318" s="181" t="str">
        <f t="shared" ca="1" si="511"/>
        <v>-7.38396493343798+1.09530773034644i</v>
      </c>
      <c r="BK318" s="181" t="str">
        <f t="shared" ca="1" si="512"/>
        <v>-5.27838219355338-5.27838219354918i</v>
      </c>
      <c r="BL318" s="181" t="str">
        <f t="shared" ca="1" si="513"/>
        <v>1.09530773034771-7.38396493343779i</v>
      </c>
      <c r="BM318" s="181" t="str">
        <f t="shared" ca="1" si="514"/>
        <v>6.58333029990005-3.51886335694018i</v>
      </c>
      <c r="BN318" s="181" t="str">
        <f t="shared" ca="1" si="515"/>
        <v>6.74806283143975+3.19159602477189i</v>
      </c>
      <c r="BO318" s="181" t="str">
        <f t="shared" ca="1" si="516"/>
        <v>1.45630237081834+7.32132642129466i</v>
      </c>
      <c r="BP318" s="181" t="str">
        <f t="shared" ca="1" si="517"/>
        <v>-5.01302621258544+5.53102208948126i</v>
      </c>
      <c r="BQ318" s="181" t="str">
        <f t="shared" ca="1" si="518"/>
        <v>-7.42881482729654-0.731674397623347i</v>
      </c>
      <c r="BR318" s="181" t="str">
        <f t="shared" ca="1" si="519"/>
        <v>-3.8376534390604-6.40273794903917i</v>
      </c>
      <c r="BS318" s="181" t="str">
        <f t="shared" ca="1" si="520"/>
        <v>2.85663985822788-6.89653868855835i</v>
      </c>
      <c r="BT318" s="181" t="str">
        <f t="shared" ca="1" si="521"/>
        <v>7.24105019252959-1.81378865132227i</v>
      </c>
      <c r="BU318" s="181" t="str">
        <f t="shared" ca="1" si="522"/>
        <v>5.77033726874016+4.73559341238105i</v>
      </c>
      <c r="BV318" s="181" t="str">
        <f t="shared" ca="1" si="523"/>
        <v>-0.366278397179993+7.45576805554985i</v>
      </c>
      <c r="BW318" s="181" t="str">
        <f t="shared" ca="1" si="524"/>
        <v>-6.20672084164178+4.1471982779134i</v>
      </c>
      <c r="BX318" s="181" t="str">
        <f t="shared" ca="1" si="525"/>
        <v>-7.02840017990808-2.51480179605998i</v>
      </c>
      <c r="BY318" s="181" t="str">
        <f t="shared" ca="1" si="526"/>
        <v>-2.16690535608825-7.14332963961166i</v>
      </c>
      <c r="BZ318" s="181" t="str">
        <f t="shared" ca="1" si="527"/>
        <v>4.44675215286285-5.99575120009227i</v>
      </c>
      <c r="CA318" s="181" t="str">
        <f t="shared" ca="1" si="528"/>
        <v>7.46475968550886+3.2555427725986E-12i</v>
      </c>
      <c r="CB318" s="181" t="str">
        <f t="shared" ca="1" si="529"/>
        <v>4.44675215286342+5.99575120009186i</v>
      </c>
      <c r="CC318" s="181" t="str">
        <f t="shared" ca="1" si="530"/>
        <v>-2.16690535608798+7.14332963961174i</v>
      </c>
      <c r="CD318" s="181" t="str">
        <f t="shared" ca="1" si="531"/>
        <v>-7.02840017990784+2.51480179606064i</v>
      </c>
      <c r="CE318" s="181" t="str">
        <f t="shared" ca="1" si="532"/>
        <v>-6.20672084164194-4.14719827791317i</v>
      </c>
      <c r="CF318" s="181" t="str">
        <f t="shared" ca="1" si="533"/>
        <v>-0.366278397180694-7.45576805554982i</v>
      </c>
      <c r="CG318" s="181" t="str">
        <f t="shared" ca="1" si="534"/>
        <v>5.77033726873998-4.73559341238127i</v>
      </c>
      <c r="CH318" s="181" t="str">
        <f t="shared" ca="1" si="535"/>
        <v>7.24105019252977+1.81378865132159i</v>
      </c>
      <c r="CI318" s="181" t="str">
        <f t="shared" ca="1" si="536"/>
        <v>2.85663985822853+6.89653868855808i</v>
      </c>
      <c r="CJ318" s="181" t="str">
        <f t="shared" ca="1" si="537"/>
        <v>-3.8376534390598+6.40273794903953i</v>
      </c>
      <c r="CK318" s="181" t="str">
        <f t="shared" ca="1" si="538"/>
        <v>-7.42881482729651+0.731674397623623i</v>
      </c>
      <c r="CL318" s="181" t="str">
        <f t="shared" ca="1" si="539"/>
        <v>-5.01302621258596-5.53102208948079i</v>
      </c>
      <c r="CM318" s="181" t="str">
        <f t="shared" ca="1" si="540"/>
        <v>1.45630237081808-7.32132642129472i</v>
      </c>
      <c r="CN318" s="181" t="str">
        <f t="shared" ca="1" si="541"/>
        <v>6.74806283143945-3.19159602477252i</v>
      </c>
      <c r="CO318" s="181" t="str">
        <f t="shared" ca="1" si="542"/>
        <v>6.58333029990018+3.51886335693994i</v>
      </c>
      <c r="CP318" s="181" t="str">
        <f t="shared" ca="1" si="543"/>
        <v>1.09530773034841+7.38396493343769i</v>
      </c>
      <c r="CQ318" s="181" t="str">
        <f t="shared" ca="1" si="544"/>
        <v>-5.27838219355288+5.27838219354968i</v>
      </c>
      <c r="CR318" s="181" t="str">
        <f t="shared" ca="1" si="545"/>
        <v>-7.38396493343696-1.0953077303533i</v>
      </c>
      <c r="CS318" s="181" t="str">
        <f t="shared" ca="1" si="546"/>
        <v>-3.51886335694193-6.58333029989911i</v>
      </c>
      <c r="CT318" s="181" t="str">
        <f t="shared" ca="1" si="547"/>
        <v>3.19159602477011-6.74806283144059i</v>
      </c>
      <c r="CU318" s="181" t="str">
        <f t="shared" ca="1" si="548"/>
        <v>7.32132642129427-1.45630237082029i</v>
      </c>
      <c r="CV318" s="181" t="str">
        <f t="shared" ca="1" si="549"/>
        <v>5.53102208948259+5.01302621258397i</v>
      </c>
      <c r="CW318" s="181" t="str">
        <f t="shared" ca="1" si="550"/>
        <v>-0.731674397621377+7.42881482729673i</v>
      </c>
      <c r="CX318" s="181" t="str">
        <f t="shared" ca="1" si="551"/>
        <v>-6.40273794903815+3.8376534390621i</v>
      </c>
      <c r="CY318" s="181" t="str">
        <f t="shared" ca="1" si="552"/>
        <v>-6.89653868855635-2.85663985823272i</v>
      </c>
      <c r="CZ318" s="181" t="str">
        <f t="shared" ca="1" si="553"/>
        <v>-1.81378865131678-7.24105019253097i</v>
      </c>
      <c r="DA318" s="181" t="str">
        <f t="shared" ca="1" si="554"/>
        <v>4.7355934123851-5.77033726873684i</v>
      </c>
      <c r="DB318" s="181" t="str">
        <f t="shared" ca="1" si="555"/>
        <v>7.45576805554995+0.366278397178016i</v>
      </c>
      <c r="DC318" s="181" t="str">
        <f t="shared" ca="1" si="556"/>
        <v>4.14719827791505+6.20672084164068i</v>
      </c>
      <c r="DD318" s="181" t="str">
        <f t="shared" ca="1" si="557"/>
        <v>-2.51480179605812+7.02840017990874i</v>
      </c>
      <c r="DE318" s="181" t="str">
        <f t="shared" ca="1" si="558"/>
        <v>-7.14332963961109+2.16690535609014i</v>
      </c>
      <c r="DF318" s="181" t="str">
        <f t="shared" ca="1" si="559"/>
        <v>-5.99575120009345-4.44675215286126i</v>
      </c>
      <c r="DG318" s="181" t="str">
        <f t="shared" ca="1" si="560"/>
        <v>1.700895697658E-12-7.46475968550886i</v>
      </c>
      <c r="DH318" s="181" t="str">
        <f t="shared" ca="1" si="561"/>
        <v>5.99575120009523-4.44675215285887i</v>
      </c>
      <c r="DI318" s="181" t="str">
        <f t="shared" ca="1" si="562"/>
        <v>7.14332963961022+2.16690535609299i</v>
      </c>
      <c r="DJ318" s="181" t="str">
        <f t="shared" ca="1" si="563"/>
        <v>2.5148017960621+7.02840017990732i</v>
      </c>
      <c r="DK318" s="181" t="str">
        <f t="shared" ca="1" si="564"/>
        <v>-4.14719827791153+6.20672084164304i</v>
      </c>
      <c r="DL318" s="181" t="str">
        <f t="shared" ca="1" si="565"/>
        <v>-7.45576805554972+0.366278397182671i</v>
      </c>
      <c r="DM318" s="181" t="str">
        <f t="shared" ca="1" si="566"/>
        <v>-4.73559341238312-5.77033726873845i</v>
      </c>
      <c r="DN318" s="181" t="str">
        <f t="shared" ca="1" si="567"/>
        <v>1.81378865131926-7.24105019253035i</v>
      </c>
      <c r="DO318" s="181" t="str">
        <f t="shared" ca="1" si="568"/>
        <v>6.89653868855749-2.85663985822997i</v>
      </c>
      <c r="DP318" s="181" t="str">
        <f t="shared" ca="1" si="569"/>
        <v>6.40273794903661+3.83765343906465i</v>
      </c>
      <c r="DQ318" s="181" t="str">
        <f t="shared" ca="1" si="570"/>
        <v>0.731674397618414+7.42881482729703i</v>
      </c>
      <c r="DR318" s="181" t="str">
        <f t="shared" ca="1" si="571"/>
        <v>-5.5310220894843+5.01302621258208i</v>
      </c>
      <c r="DS318" s="181" t="str">
        <f t="shared" ca="1" si="572"/>
        <v>-7.3213264212951-1.45630237081613i</v>
      </c>
      <c r="DT318" s="181" t="str">
        <f t="shared" ca="1" si="573"/>
        <v>-3.19159602477432-6.74806283143861i</v>
      </c>
      <c r="DU318" s="181" t="str">
        <f t="shared" ca="1" si="574"/>
        <v>3.51886335693782-6.58333029990131i</v>
      </c>
      <c r="DV318" s="181" t="str">
        <f t="shared" ca="1" si="575"/>
        <v>7.38396493343734-1.09530773035078i</v>
      </c>
      <c r="DW318" s="181" t="str">
        <f t="shared" ca="1" si="576"/>
        <v>5.27838219355077+5.27838219355178i</v>
      </c>
      <c r="DX318" s="181" t="str">
        <f t="shared" ca="1" si="577"/>
        <v>-1.09530773035135+7.38396493343725i</v>
      </c>
      <c r="DY318" s="181" t="str">
        <f t="shared" ca="1" si="578"/>
        <v>-6.58333029990158+3.51886335693731i</v>
      </c>
      <c r="DZ318" s="181" t="str">
        <f t="shared" ca="1" si="579"/>
        <v>-6.74806283143836-3.19159602477484i</v>
      </c>
      <c r="EA318" s="181" t="str">
        <f t="shared" ca="1" si="580"/>
        <v>-1.45630237082223-7.32132642129389i</v>
      </c>
      <c r="EB318" s="181" t="str">
        <f t="shared" ca="1" si="581"/>
        <v>5.01302621258251-5.53102208948392i</v>
      </c>
      <c r="EC318" s="181" t="str">
        <f t="shared" ca="1" si="582"/>
        <v>7.42881482729697+0.731674397618985i</v>
      </c>
      <c r="ED318" s="181" t="str">
        <f t="shared" ca="1" si="583"/>
        <v>3.83765343906417+6.40273794903691i</v>
      </c>
      <c r="EE318" s="181" t="str">
        <f t="shared" ca="1" si="584"/>
        <v>-2.85663985823128+6.89653868855695i</v>
      </c>
      <c r="EF318" s="181" t="str">
        <f t="shared" ca="1" si="585"/>
        <v>-7.24105019253049+1.8137886513187i</v>
      </c>
      <c r="EG318" s="181" t="str">
        <f t="shared" ca="1" si="586"/>
        <v>-5.77033726873809-4.73559341238357i</v>
      </c>
      <c r="EH318" s="181" t="str">
        <f t="shared" ca="1" si="587"/>
        <v>0.366278397183245-7.4557680555497i</v>
      </c>
      <c r="EI318" s="181" t="str">
        <f t="shared" ca="1" si="588"/>
        <v>6.20672084164383-4.14719827791034i</v>
      </c>
      <c r="EJ318" s="181" t="str">
        <f t="shared" ca="1" si="589"/>
        <v>7.02840017990941+2.51480179605625i</v>
      </c>
      <c r="EK318" s="181" t="str">
        <f t="shared" ca="1" si="590"/>
        <v>2.16690535609244+7.14332963961039i</v>
      </c>
      <c r="EL318" s="181" t="str">
        <f t="shared" ca="1" si="591"/>
        <v>-4.44675215285934+5.99575120009489i</v>
      </c>
      <c r="EM318" s="181" t="str">
        <f t="shared" ca="1" si="592"/>
        <v>-7.46475968550886+2.7807383878126E-13i</v>
      </c>
      <c r="EN318" s="181"/>
      <c r="EO318" s="181"/>
      <c r="EP318" s="181"/>
    </row>
    <row r="319" spans="1:146">
      <c r="A319" s="207">
        <f t="shared" si="461"/>
        <v>4.2773437499999947E-3</v>
      </c>
      <c r="B319" s="206">
        <v>219</v>
      </c>
      <c r="C319" s="205">
        <f t="shared" si="462"/>
        <v>43800</v>
      </c>
      <c r="N319" s="204">
        <f t="shared" ca="1" si="463"/>
        <v>7.5342488582319938</v>
      </c>
      <c r="O319" s="181">
        <f t="shared" ca="1" si="464"/>
        <v>-7.4657511417680062</v>
      </c>
      <c r="P319" s="181" t="str">
        <f t="shared" ca="1" si="465"/>
        <v>-4.59316594982908-5.88559824216205i</v>
      </c>
      <c r="Q319" s="181" t="str">
        <f t="shared" ca="1" si="466"/>
        <v>1.81402955553959-7.24201193608787i</v>
      </c>
      <c r="R319" s="181" t="str">
        <f t="shared" ca="1" si="467"/>
        <v>6.82526252745897-3.02543080272459i</v>
      </c>
      <c r="S319" s="181" t="str">
        <f t="shared" ca="1" si="468"/>
        <v>6.58420468625804+3.51933072618473i</v>
      </c>
      <c r="T319" s="181" t="str">
        <f t="shared" ca="1" si="469"/>
        <v>1.27635891621078+7.35583768362377i</v>
      </c>
      <c r="U319" s="181" t="str">
        <f t="shared" ca="1" si="470"/>
        <v>-5.01369203391377+5.53175671011298i</v>
      </c>
      <c r="V319" s="181" t="str">
        <f t="shared" ca="1" si="471"/>
        <v>-7.44552236562327-0.549214724687951i</v>
      </c>
      <c r="W319" s="181" t="str">
        <f t="shared" ca="1" si="472"/>
        <v>-4.14774910149843-6.20754520739312i</v>
      </c>
      <c r="X319" s="181" t="str">
        <f t="shared" ca="1" si="473"/>
        <v>2.34186981153466-7.08894109840341i</v>
      </c>
      <c r="Y319" s="181" t="str">
        <f t="shared" ca="1" si="474"/>
        <v>7.02933367966495-2.51513580761324i</v>
      </c>
      <c r="Z319" s="181" t="str">
        <f t="shared" ca="1" si="475"/>
        <v>6.30746646938954+3.99415909151563i</v>
      </c>
      <c r="AA319" s="181" t="str">
        <f t="shared" ca="1" si="476"/>
        <v>0.731771577327953+7.42980150942307i</v>
      </c>
      <c r="AB319" s="181" t="str">
        <f t="shared" ca="1" si="477"/>
        <v>-5.40704848646721+5.14793810916593i</v>
      </c>
      <c r="AC319" s="181" t="str">
        <f t="shared" ca="1" si="478"/>
        <v>-7.38494565867963-1.09545320719741i</v>
      </c>
      <c r="AD319" s="181" t="str">
        <f t="shared" ca="1" si="479"/>
        <v>-3.67985524141484-6.49585294730738i</v>
      </c>
      <c r="AE319" s="181" t="str">
        <f t="shared" ca="1" si="480"/>
        <v>2.85701927211535-6.89745467470224i</v>
      </c>
      <c r="AF319" s="181" t="str">
        <f t="shared" ca="1" si="481"/>
        <v>7.19531226362092-1.99121107364252i</v>
      </c>
      <c r="AG319" s="181" t="str">
        <f t="shared" ca="1" si="482"/>
        <v>5.99654754522846+4.44734276266456i</v>
      </c>
      <c r="AH319" s="181" t="str">
        <f t="shared" ca="1" si="483"/>
        <v>0.183218704861984+7.46350259710539i</v>
      </c>
      <c r="AI319" s="181" t="str">
        <f t="shared" ca="1" si="484"/>
        <v>-5.77110367479023+4.73622238557619i</v>
      </c>
      <c r="AJ319" s="181" t="str">
        <f t="shared" ca="1" si="485"/>
        <v>-7.28434929136057-1.63575533386414i</v>
      </c>
      <c r="AK319" s="181" t="str">
        <f t="shared" ca="1" si="486"/>
        <v>-3.19201992694373-6.74895909728341i</v>
      </c>
      <c r="AL319" s="181" t="str">
        <f t="shared" ca="1" si="487"/>
        <v>3.356686297718-6.66859034650671i</v>
      </c>
      <c r="AM319" s="181" t="str">
        <f t="shared" ca="1" si="488"/>
        <v>7.3222988269995-1.45649579434067i</v>
      </c>
      <c r="AN319" s="181" t="str">
        <f t="shared" ca="1" si="489"/>
        <v>5.65313281036173+4.87642589805505i</v>
      </c>
      <c r="AO319" s="181" t="str">
        <f t="shared" ca="1" si="490"/>
        <v>-0.366327045637225+7.45675831755629i</v>
      </c>
      <c r="AP319" s="181" t="str">
        <f t="shared" ca="1" si="491"/>
        <v>-6.10388475227748+4.29884066251877i</v>
      </c>
      <c r="AQ319" s="181" t="str">
        <f t="shared" ca="1" si="492"/>
        <v>-7.14427840409652-2.16719316065053i</v>
      </c>
      <c r="AR319" s="181" t="str">
        <f t="shared" ca="1" si="493"/>
        <v>-7.14427840409652-2.16719316065053i</v>
      </c>
      <c r="AS319" s="181" t="str">
        <f t="shared" ca="1" si="494"/>
        <v>3.83816314944416-6.40358834943809i</v>
      </c>
      <c r="AT319" s="181" t="str">
        <f t="shared" ca="1" si="495"/>
        <v>7.4096052186116-0.913887638133953i</v>
      </c>
      <c r="AU319" s="181" t="str">
        <f t="shared" ca="1" si="496"/>
        <v>5.27908325899435+5.27908325899639i</v>
      </c>
      <c r="AV319" s="181" t="str">
        <f t="shared" ca="1" si="497"/>
        <v>-0.913887638136589+7.40960521861127i</v>
      </c>
      <c r="AW319" s="181" t="str">
        <f t="shared" ca="1" si="498"/>
        <v>-6.40358834943564+3.83816314944825i</v>
      </c>
      <c r="AX319" s="181" t="str">
        <f t="shared" ca="1" si="499"/>
        <v>-6.96549205316165-2.68688677992805i</v>
      </c>
      <c r="AY319" s="181" t="str">
        <f t="shared" ca="1" si="500"/>
        <v>-2.16719316064798-7.14427840409729i</v>
      </c>
      <c r="AZ319" s="181" t="str">
        <f t="shared" ca="1" si="501"/>
        <v>4.29884066251487-6.10388475228023i</v>
      </c>
      <c r="BA319" s="181" t="str">
        <f t="shared" ca="1" si="502"/>
        <v>7.45675831755643-0.366327045634569i</v>
      </c>
      <c r="BB319" s="181" t="str">
        <f t="shared" ca="1" si="503"/>
        <v>4.87642589805287+5.6531328103636i</v>
      </c>
      <c r="BC319" s="181" t="str">
        <f t="shared" ca="1" si="504"/>
        <v>-1.45649579434327+7.32229882699898i</v>
      </c>
      <c r="BD319" s="181" t="str">
        <f t="shared" ca="1" si="505"/>
        <v>-6.66859034650452+3.35668629772236i</v>
      </c>
      <c r="BE319" s="181" t="str">
        <f t="shared" ca="1" si="506"/>
        <v>-6.74895909728223-3.19201992694623i</v>
      </c>
      <c r="BF319" s="181" t="str">
        <f t="shared" ca="1" si="507"/>
        <v>-1.63575533386154-7.28434929136116i</v>
      </c>
      <c r="BG319" s="181" t="str">
        <f t="shared" ca="1" si="508"/>
        <v>4.73622238557259-5.77110367479318i</v>
      </c>
      <c r="BH319" s="181" t="str">
        <f t="shared" ca="1" si="509"/>
        <v>7.46350259710533+0.183218704864643i</v>
      </c>
      <c r="BI319" s="181" t="str">
        <f t="shared" ca="1" si="510"/>
        <v>4.4473427626637+5.9965475452291i</v>
      </c>
      <c r="BJ319" s="181" t="str">
        <f t="shared" ca="1" si="511"/>
        <v>-1.9912110736458+7.19531226362002i</v>
      </c>
      <c r="BK319" s="181" t="str">
        <f t="shared" ca="1" si="512"/>
        <v>-6.89745467470155+2.85701927211701i</v>
      </c>
      <c r="BL319" s="181" t="str">
        <f t="shared" ca="1" si="513"/>
        <v>-6.49585294730712-3.67985524141531i</v>
      </c>
      <c r="BM319" s="181" t="str">
        <f t="shared" ca="1" si="514"/>
        <v>-1.09545320719457-7.38494565868006i</v>
      </c>
      <c r="BN319" s="181" t="str">
        <f t="shared" ca="1" si="515"/>
        <v>5.14793810916417-5.40704848646889i</v>
      </c>
      <c r="BO319" s="181" t="str">
        <f t="shared" ca="1" si="516"/>
        <v>7.42980150942312+0.731771577327433i</v>
      </c>
      <c r="BP319" s="181" t="str">
        <f t="shared" ca="1" si="517"/>
        <v>3.99415909151405+6.30746646939053i</v>
      </c>
      <c r="BQ319" s="181" t="str">
        <f t="shared" ca="1" si="518"/>
        <v>-2.51513580761649+7.02933367966379i</v>
      </c>
      <c r="BR319" s="181" t="str">
        <f t="shared" ca="1" si="519"/>
        <v>-7.08894109840283+2.34186981153642i</v>
      </c>
      <c r="BS319" s="181" t="str">
        <f t="shared" ca="1" si="520"/>
        <v>-6.20754520739282-4.14774910149887i</v>
      </c>
      <c r="BT319" s="181" t="str">
        <f t="shared" ca="1" si="521"/>
        <v>-0.549214724685087-7.44552236562348i</v>
      </c>
      <c r="BU319" s="181" t="str">
        <f t="shared" ca="1" si="522"/>
        <v>5.53175671011134-5.01369203391557i</v>
      </c>
      <c r="BV319" s="181" t="str">
        <f t="shared" ca="1" si="523"/>
        <v>7.35583768362386+1.27635891621029i</v>
      </c>
      <c r="BW319" s="181" t="str">
        <f t="shared" ca="1" si="524"/>
        <v>3.51933072618309+6.58420468625892i</v>
      </c>
      <c r="BX319" s="181" t="str">
        <f t="shared" ca="1" si="525"/>
        <v>-3.02543080272077+6.82526252746066i</v>
      </c>
      <c r="BY319" s="181" t="str">
        <f t="shared" ca="1" si="526"/>
        <v>-7.24201193608742+1.81402955554137i</v>
      </c>
      <c r="BZ319" s="181" t="str">
        <f t="shared" ca="1" si="527"/>
        <v>-5.88559824216168-4.59316594982955i</v>
      </c>
      <c r="CA319" s="181" t="str">
        <f t="shared" ca="1" si="528"/>
        <v>2.87183900852244E-12-7.46575114176801i</v>
      </c>
      <c r="CB319" s="181" t="str">
        <f t="shared" ca="1" si="529"/>
        <v>5.88559824216052-4.59316594983104i</v>
      </c>
      <c r="CC319" s="181" t="str">
        <f t="shared" ca="1" si="530"/>
        <v>7.24201193608798+1.81402955553912i</v>
      </c>
      <c r="CD319" s="181" t="str">
        <f t="shared" ca="1" si="531"/>
        <v>3.02543080272289+6.82526252745972i</v>
      </c>
      <c r="CE319" s="181" t="str">
        <f t="shared" ca="1" si="532"/>
        <v>-3.51933072618104+6.58420468626001i</v>
      </c>
      <c r="CF319" s="181" t="str">
        <f t="shared" ca="1" si="533"/>
        <v>-7.35583768362346+1.27635891621258i</v>
      </c>
      <c r="CG319" s="181" t="str">
        <f t="shared" ca="1" si="534"/>
        <v>-5.53175671011261-5.01369203391417i</v>
      </c>
      <c r="CH319" s="181" t="str">
        <f t="shared" ca="1" si="535"/>
        <v>0.549214724690815-7.44552236562305i</v>
      </c>
      <c r="CI319" s="181" t="str">
        <f t="shared" ca="1" si="536"/>
        <v>6.20754520739177-4.14774910150045i</v>
      </c>
      <c r="CJ319" s="181" t="str">
        <f t="shared" ca="1" si="537"/>
        <v>7.08894109840356+2.34186981153421i</v>
      </c>
      <c r="CK319" s="181" t="str">
        <f t="shared" ca="1" si="538"/>
        <v>2.51513580761148+7.02933367966558i</v>
      </c>
      <c r="CL319" s="181" t="str">
        <f t="shared" ca="1" si="539"/>
        <v>-3.9941590915121+6.30746646939178i</v>
      </c>
      <c r="CM319" s="181" t="str">
        <f t="shared" ca="1" si="540"/>
        <v>-7.42980150942289+0.731771577329741i</v>
      </c>
      <c r="CN319" s="181" t="str">
        <f t="shared" ca="1" si="541"/>
        <v>-5.14793810916555-5.40704848646758i</v>
      </c>
      <c r="CO319" s="181" t="str">
        <f t="shared" ca="1" si="542"/>
        <v>1.09545320720025-7.38494565867921i</v>
      </c>
      <c r="CP319" s="181" t="str">
        <f t="shared" ca="1" si="543"/>
        <v>6.49585294730618-3.67985524141696i</v>
      </c>
      <c r="CQ319" s="181" t="str">
        <f t="shared" ca="1" si="544"/>
        <v>6.89745467470244+2.85701927211486i</v>
      </c>
      <c r="CR319" s="181" t="str">
        <f t="shared" ca="1" si="545"/>
        <v>1.99121107364067+7.19531226362144i</v>
      </c>
      <c r="CS319" s="181" t="str">
        <f t="shared" ca="1" si="546"/>
        <v>-4.44734276266797+5.99654754522593i</v>
      </c>
      <c r="CT319" s="181" t="str">
        <f t="shared" ca="1" si="547"/>
        <v>-7.46350259710527+0.18321870486675i</v>
      </c>
      <c r="CU319" s="181" t="str">
        <f t="shared" ca="1" si="548"/>
        <v>-4.73622238557405-5.77110367479198i</v>
      </c>
      <c r="CV319" s="181" t="str">
        <f t="shared" ca="1" si="549"/>
        <v>1.63575533386653-7.28434929136004i</v>
      </c>
      <c r="CW319" s="181" t="str">
        <f t="shared" ca="1" si="550"/>
        <v>6.74895909728141-3.19201992694795i</v>
      </c>
      <c r="CX319" s="181" t="str">
        <f t="shared" ca="1" si="551"/>
        <v>6.66859034650556+3.35668629772028i</v>
      </c>
      <c r="CY319" s="181" t="str">
        <f t="shared" ca="1" si="552"/>
        <v>1.45649579433806+7.32229882700002i</v>
      </c>
      <c r="CZ319" s="181" t="str">
        <f t="shared" ca="1" si="553"/>
        <v>-4.87642589805128+5.65313281036498i</v>
      </c>
      <c r="DA319" s="181" t="str">
        <f t="shared" ca="1" si="554"/>
        <v>-7.45675831755653-0.366327045632464i</v>
      </c>
      <c r="DB319" s="181" t="str">
        <f t="shared" ca="1" si="555"/>
        <v>-4.29884066251642-6.10388475227914i</v>
      </c>
      <c r="DC319" s="181" t="str">
        <f t="shared" ca="1" si="556"/>
        <v>2.16719316065286-7.14427840409581i</v>
      </c>
      <c r="DD319" s="181" t="str">
        <f t="shared" ca="1" si="557"/>
        <v>6.96549205316097-2.68688677992982i</v>
      </c>
      <c r="DE319" s="181" t="str">
        <f t="shared" ca="1" si="558"/>
        <v>6.40358834943682+3.83816314944626i</v>
      </c>
      <c r="DF319" s="181" t="str">
        <f t="shared" ca="1" si="559"/>
        <v>0.91388763813131+7.40960521861192i</v>
      </c>
      <c r="DG319" s="181" t="str">
        <f t="shared" ca="1" si="560"/>
        <v>-5.27908325899286+5.27908325899787i</v>
      </c>
      <c r="DH319" s="181" t="str">
        <f t="shared" ca="1" si="561"/>
        <v>-7.40960521861191-0.913887638131437i</v>
      </c>
      <c r="DI319" s="181" t="str">
        <f t="shared" ca="1" si="562"/>
        <v>-3.83816314944578-6.40358834943711i</v>
      </c>
      <c r="DJ319" s="181" t="str">
        <f t="shared" ca="1" si="563"/>
        <v>2.68688677993033-6.96549205316077i</v>
      </c>
      <c r="DK319" s="181" t="str">
        <f t="shared" ca="1" si="564"/>
        <v>7.14427840409596-2.16719316065234i</v>
      </c>
      <c r="DL319" s="181" t="str">
        <f t="shared" ca="1" si="565"/>
        <v>6.10388475227881+4.29884066251687i</v>
      </c>
      <c r="DM319" s="181" t="str">
        <f t="shared" ca="1" si="566"/>
        <v>0.366327045631489+7.45675831755658i</v>
      </c>
      <c r="DN319" s="181" t="str">
        <f t="shared" ca="1" si="567"/>
        <v>-5.65313281036534+4.87642589805086i</v>
      </c>
      <c r="DO319" s="181" t="str">
        <f t="shared" ca="1" si="568"/>
        <v>-7.322298827-1.45649579433818i</v>
      </c>
      <c r="DP319" s="181" t="str">
        <f t="shared" ca="1" si="569"/>
        <v>-3.35668629771979-6.66859034650581i</v>
      </c>
      <c r="DQ319" s="181" t="str">
        <f t="shared" ca="1" si="570"/>
        <v>3.19201992694844-6.74895909728118i</v>
      </c>
      <c r="DR319" s="181" t="str">
        <f t="shared" ca="1" si="571"/>
        <v>7.28434929136016-1.63575533386598i</v>
      </c>
      <c r="DS319" s="181" t="str">
        <f t="shared" ca="1" si="572"/>
        <v>5.77110367479163+4.73622238557448i</v>
      </c>
      <c r="DT319" s="181" t="str">
        <f t="shared" ca="1" si="573"/>
        <v>-0.183218704867726+7.46350259710525i</v>
      </c>
      <c r="DU319" s="181" t="str">
        <f t="shared" ca="1" si="574"/>
        <v>-5.99654754522626+4.44734276266753i</v>
      </c>
      <c r="DV319" s="181" t="str">
        <f t="shared" ca="1" si="575"/>
        <v>-7.1953122636214-1.9912110736408i</v>
      </c>
      <c r="DW319" s="181" t="str">
        <f t="shared" ca="1" si="576"/>
        <v>-2.85701927211435-6.89745467470265i</v>
      </c>
      <c r="DX319" s="181" t="str">
        <f t="shared" ca="1" si="577"/>
        <v>3.67985524141744-6.49585294730591i</v>
      </c>
      <c r="DY319" s="181" t="str">
        <f t="shared" ca="1" si="578"/>
        <v>7.38494565867936-1.09545320719929i</v>
      </c>
      <c r="DZ319" s="181" t="str">
        <f t="shared" ca="1" si="579"/>
        <v>5.4070484864672+5.14793810916594i</v>
      </c>
      <c r="EA319" s="181" t="str">
        <f t="shared" ca="1" si="580"/>
        <v>-0.731771577330713+7.42980150942279i</v>
      </c>
      <c r="EB319" s="181" t="str">
        <f t="shared" ca="1" si="581"/>
        <v>-6.30746646938799+3.99415909151808i</v>
      </c>
      <c r="EC319" s="181" t="str">
        <f t="shared" ca="1" si="582"/>
        <v>-7.02933367966554-2.5151358076116i</v>
      </c>
      <c r="ED319" s="181" t="str">
        <f t="shared" ca="1" si="583"/>
        <v>-2.34186981153369-7.08894109840373i</v>
      </c>
      <c r="EE319" s="181" t="str">
        <f t="shared" ca="1" si="584"/>
        <v>4.1477491015009-6.20754520739146i</v>
      </c>
      <c r="EF319" s="181" t="str">
        <f t="shared" ca="1" si="585"/>
        <v>7.44552236562312-0.549214724689841i</v>
      </c>
      <c r="EG319" s="181" t="str">
        <f t="shared" ca="1" si="586"/>
        <v>5.01369203391376+5.53175671011298i</v>
      </c>
      <c r="EH319" s="181" t="str">
        <f t="shared" ca="1" si="587"/>
        <v>-1.27635891621354+7.35583768362329i</v>
      </c>
      <c r="EI319" s="181" t="str">
        <f t="shared" ca="1" si="588"/>
        <v>-6.58420468625668+3.51933072618729i</v>
      </c>
      <c r="EJ319" s="181" t="str">
        <f t="shared" ca="1" si="589"/>
        <v>-6.82526252745967-3.02543080272301i</v>
      </c>
      <c r="EK319" s="181" t="str">
        <f t="shared" ca="1" si="590"/>
        <v>-1.81402955553859-7.24201193608812i</v>
      </c>
      <c r="EL319" s="181" t="str">
        <f t="shared" ca="1" si="591"/>
        <v>4.59316594983148-5.88559824216018i</v>
      </c>
      <c r="EM319" s="181" t="str">
        <f t="shared" ca="1" si="592"/>
        <v>7.46575114176801-1.89514072967246E-12i</v>
      </c>
      <c r="EN319" s="181"/>
      <c r="EO319" s="181"/>
      <c r="EP319" s="181"/>
    </row>
    <row r="320" spans="1:146">
      <c r="A320" s="207">
        <f t="shared" si="461"/>
        <v>4.2968749999999943E-3</v>
      </c>
      <c r="B320" s="206">
        <v>220</v>
      </c>
      <c r="C320" s="205">
        <f t="shared" si="462"/>
        <v>44000</v>
      </c>
      <c r="N320" s="204">
        <f t="shared" ca="1" si="463"/>
        <v>7.5333348854051758</v>
      </c>
      <c r="O320" s="181">
        <f t="shared" ca="1" si="464"/>
        <v>-7.4666651145948242</v>
      </c>
      <c r="P320" s="181" t="str">
        <f t="shared" ca="1" si="465"/>
        <v>-4.73680220379795-5.77181018534066i</v>
      </c>
      <c r="Q320" s="181" t="str">
        <f t="shared" ca="1" si="466"/>
        <v>1.456674101593-7.32319523809489i</v>
      </c>
      <c r="R320" s="181" t="str">
        <f t="shared" ca="1" si="467"/>
        <v>6.58501073832912-3.51976156999271i</v>
      </c>
      <c r="S320" s="181" t="str">
        <f t="shared" ca="1" si="468"/>
        <v>6.89829907549012+2.85736903437402i</v>
      </c>
      <c r="T320" s="181" t="str">
        <f t="shared" ca="1" si="469"/>
        <v>2.16745847295741+7.14515302156031i</v>
      </c>
      <c r="U320" s="181" t="str">
        <f t="shared" ca="1" si="470"/>
        <v>-4.14825687759503+6.20830514802493i</v>
      </c>
      <c r="V320" s="181" t="str">
        <f t="shared" ca="1" si="471"/>
        <v>-7.43071108122088+0.731861162331088i</v>
      </c>
      <c r="W320" s="181" t="str">
        <f t="shared" ca="1" si="472"/>
        <v>-5.27972953537926-5.2797295353788i</v>
      </c>
      <c r="X320" s="181" t="str">
        <f t="shared" ca="1" si="473"/>
        <v>0.731861162331179-7.43071108122086i</v>
      </c>
      <c r="Y320" s="181" t="str">
        <f t="shared" ca="1" si="474"/>
        <v>6.20830514802498-4.14825687759495i</v>
      </c>
      <c r="Z320" s="181" t="str">
        <f t="shared" ca="1" si="475"/>
        <v>7.14515302156028+2.16745847295753i</v>
      </c>
      <c r="AA320" s="181" t="str">
        <f t="shared" ca="1" si="476"/>
        <v>2.85736903437396+6.89829907549014i</v>
      </c>
      <c r="AB320" s="181" t="str">
        <f t="shared" ca="1" si="477"/>
        <v>-3.51976156999277+6.58501073832909i</v>
      </c>
      <c r="AC320" s="181" t="str">
        <f t="shared" ca="1" si="478"/>
        <v>-7.3231952380949+1.45667410159292i</v>
      </c>
      <c r="AD320" s="181" t="str">
        <f t="shared" ca="1" si="479"/>
        <v>-5.77181018534042-4.73680220379824i</v>
      </c>
      <c r="AE320" s="181" t="str">
        <f t="shared" ca="1" si="480"/>
        <v>9.14633839345669E-14-7.46666511459482i</v>
      </c>
      <c r="AF320" s="181" t="str">
        <f t="shared" ca="1" si="481"/>
        <v>5.77181018534054-4.7368022037981i</v>
      </c>
      <c r="AG320" s="181" t="str">
        <f t="shared" ca="1" si="482"/>
        <v>7.32319523809486+1.4566741015931i</v>
      </c>
      <c r="AH320" s="181" t="str">
        <f t="shared" ca="1" si="483"/>
        <v>3.51976156999457+6.58501073832812i</v>
      </c>
      <c r="AI320" s="181" t="str">
        <f t="shared" ca="1" si="484"/>
        <v>-2.85736903437481+6.89829907548979i</v>
      </c>
      <c r="AJ320" s="181" t="str">
        <f t="shared" ca="1" si="485"/>
        <v>-7.14515302155949+2.16745847296014i</v>
      </c>
      <c r="AK320" s="181" t="str">
        <f t="shared" ca="1" si="486"/>
        <v>-6.20830514802485-4.14825687759515i</v>
      </c>
      <c r="AL320" s="181" t="str">
        <f t="shared" ca="1" si="487"/>
        <v>-0.731861162327249-7.43071108122125i</v>
      </c>
      <c r="AM320" s="181" t="str">
        <f t="shared" ca="1" si="488"/>
        <v>5.27972953537882-5.27972953537923i</v>
      </c>
      <c r="AN320" s="181" t="str">
        <f t="shared" ca="1" si="489"/>
        <v>7.43071108122057+0.731861162334174i</v>
      </c>
      <c r="AO320" s="181" t="str">
        <f t="shared" ca="1" si="490"/>
        <v>4.14825687759554+6.20830514802459i</v>
      </c>
      <c r="AP320" s="181" t="str">
        <f t="shared" ca="1" si="491"/>
        <v>-2.16745847295969+7.14515302155962i</v>
      </c>
      <c r="AQ320" s="181" t="str">
        <f t="shared" ca="1" si="492"/>
        <v>-6.89829907548961+2.85736903437524i</v>
      </c>
      <c r="AR320" s="181" t="str">
        <f t="shared" ca="1" si="493"/>
        <v>-6.89829907548961+2.85736903437524i</v>
      </c>
      <c r="AS320" s="181" t="str">
        <f t="shared" ca="1" si="494"/>
        <v>-1.45667410159501-7.32319523809448i</v>
      </c>
      <c r="AT320" s="181" t="str">
        <f t="shared" ca="1" si="495"/>
        <v>4.73680220379889-5.77181018533989i</v>
      </c>
      <c r="AU320" s="181" t="str">
        <f t="shared" ca="1" si="496"/>
        <v>7.46666511459482-2.78808864034694E-12i</v>
      </c>
      <c r="AV320" s="181" t="str">
        <f t="shared" ca="1" si="497"/>
        <v>4.73680220379746+5.77181018534107i</v>
      </c>
      <c r="AW320" s="181" t="str">
        <f t="shared" ca="1" si="498"/>
        <v>-1.45667410158955+7.32319523809557i</v>
      </c>
      <c r="AX320" s="181" t="str">
        <f t="shared" ca="1" si="499"/>
        <v>-6.58501073832922+3.51976156999252i</v>
      </c>
      <c r="AY320" s="181" t="str">
        <f t="shared" ca="1" si="500"/>
        <v>-6.8982990754889-2.85736903437695i</v>
      </c>
      <c r="AZ320" s="181" t="str">
        <f t="shared" ca="1" si="501"/>
        <v>-2.16745847295792-7.14515302156016i</v>
      </c>
      <c r="BA320" s="181" t="str">
        <f t="shared" ca="1" si="502"/>
        <v>4.14825687759708-6.20830514802357i</v>
      </c>
      <c r="BB320" s="181" t="str">
        <f t="shared" ca="1" si="503"/>
        <v>7.43071108122075-0.731861162332332i</v>
      </c>
      <c r="BC320" s="181" t="str">
        <f t="shared" ca="1" si="504"/>
        <v>5.27972953537752+5.27972953538054i</v>
      </c>
      <c r="BD320" s="181" t="str">
        <f t="shared" ca="1" si="505"/>
        <v>-0.731861162329197+7.43071108122107i</v>
      </c>
      <c r="BE320" s="181" t="str">
        <f t="shared" ca="1" si="506"/>
        <v>-6.20830514802594+4.14825687759352i</v>
      </c>
      <c r="BF320" s="181" t="str">
        <f t="shared" ca="1" si="507"/>
        <v>-7.14515302156108-2.1674584729549i</v>
      </c>
      <c r="BG320" s="181" t="str">
        <f t="shared" ca="1" si="508"/>
        <v>-2.857369034373-6.89829907549054i</v>
      </c>
      <c r="BH320" s="181" t="str">
        <f t="shared" ca="1" si="509"/>
        <v>3.51976156998975-6.5850107383307i</v>
      </c>
      <c r="BI320" s="181" t="str">
        <f t="shared" ca="1" si="510"/>
        <v>7.32319523809495-1.45667410159264i</v>
      </c>
      <c r="BJ320" s="181" t="str">
        <f t="shared" ca="1" si="511"/>
        <v>5.77181018534307+4.73680220379503i</v>
      </c>
      <c r="BK320" s="181" t="str">
        <f t="shared" ca="1" si="512"/>
        <v>5.74471393400893E-13+7.46666511459482i</v>
      </c>
      <c r="BL320" s="181" t="str">
        <f t="shared" ca="1" si="513"/>
        <v>-5.77181018534247+4.73680220379575i</v>
      </c>
      <c r="BM320" s="181" t="str">
        <f t="shared" ca="1" si="514"/>
        <v>-7.32319523809509-1.45667410159193i</v>
      </c>
      <c r="BN320" s="181" t="str">
        <f t="shared" ca="1" si="515"/>
        <v>-3.51976156999039-6.58501073833036i</v>
      </c>
      <c r="BO320" s="181" t="str">
        <f t="shared" ca="1" si="516"/>
        <v>2.85736903437214-6.8982990754909i</v>
      </c>
      <c r="BP320" s="181" t="str">
        <f t="shared" ca="1" si="517"/>
        <v>7.1451530215608-2.1674584729558i</v>
      </c>
      <c r="BQ320" s="181" t="str">
        <f t="shared" ca="1" si="518"/>
        <v>6.20830514802634+4.14825687759292i</v>
      </c>
      <c r="BR320" s="181" t="str">
        <f t="shared" ca="1" si="519"/>
        <v>0.731861162329918+7.43071108122099i</v>
      </c>
      <c r="BS320" s="181" t="str">
        <f t="shared" ca="1" si="520"/>
        <v>-5.27972953537685+5.27972953538121i</v>
      </c>
      <c r="BT320" s="181" t="str">
        <f t="shared" ca="1" si="521"/>
        <v>-7.43071108122085-0.7318611623314i</v>
      </c>
      <c r="BU320" s="181" t="str">
        <f t="shared" ca="1" si="522"/>
        <v>-4.14825687759768-6.20830514802316i</v>
      </c>
      <c r="BV320" s="181" t="str">
        <f t="shared" ca="1" si="523"/>
        <v>2.16745847295723-7.14515302156037i</v>
      </c>
      <c r="BW320" s="181" t="str">
        <f t="shared" ca="1" si="524"/>
        <v>6.89829907549147-2.85736903437076i</v>
      </c>
      <c r="BX320" s="181" t="str">
        <f t="shared" ca="1" si="525"/>
        <v>6.58501073832966+3.5197615699917i</v>
      </c>
      <c r="BY320" s="181" t="str">
        <f t="shared" ca="1" si="526"/>
        <v>1.45667410159047+7.32319523809539i</v>
      </c>
      <c r="BZ320" s="181" t="str">
        <f t="shared" ca="1" si="527"/>
        <v>-4.7368022037969+5.77181018534153i</v>
      </c>
      <c r="CA320" s="181" t="str">
        <f t="shared" ca="1" si="528"/>
        <v>-7.46666511459482-2.06357662614745E-12i</v>
      </c>
      <c r="CB320" s="181" t="str">
        <f t="shared" ca="1" si="529"/>
        <v>-4.73680220379962-5.7718101853393i</v>
      </c>
      <c r="CC320" s="181" t="str">
        <f t="shared" ca="1" si="530"/>
        <v>1.4566741015941-7.32319523809466i</v>
      </c>
      <c r="CD320" s="181" t="str">
        <f t="shared" ca="1" si="531"/>
        <v>6.585010738328-3.51976156999479i</v>
      </c>
      <c r="CE320" s="181" t="str">
        <f t="shared" ca="1" si="532"/>
        <v>6.89829907548989+2.85736903437457i</v>
      </c>
      <c r="CF320" s="181" t="str">
        <f t="shared" ca="1" si="533"/>
        <v>2.16745847296059+7.14515302155935i</v>
      </c>
      <c r="CG320" s="181" t="str">
        <f t="shared" ca="1" si="534"/>
        <v>-4.14825687759476+6.20830514802511i</v>
      </c>
      <c r="CH320" s="181" t="str">
        <f t="shared" ca="1" si="535"/>
        <v>-7.43071108122121+0.731861162327715i</v>
      </c>
      <c r="CI320" s="181" t="str">
        <f t="shared" ca="1" si="536"/>
        <v>-5.27972953537934-5.27972953537872i</v>
      </c>
      <c r="CJ320" s="181" t="str">
        <f t="shared" ca="1" si="537"/>
        <v>0.731861162334025-7.43071108122059i</v>
      </c>
      <c r="CK320" s="181" t="str">
        <f t="shared" ca="1" si="538"/>
        <v>6.20830514802439-4.14825687759584i</v>
      </c>
      <c r="CL320" s="181" t="str">
        <f t="shared" ca="1" si="539"/>
        <v>7.14515302155972+2.16745847295935i</v>
      </c>
      <c r="CM320" s="181" t="str">
        <f t="shared" ca="1" si="540"/>
        <v>2.85736903437577+6.89829907548939i</v>
      </c>
      <c r="CN320" s="181" t="str">
        <f t="shared" ca="1" si="541"/>
        <v>-3.51976156999365+6.58501073832862i</v>
      </c>
      <c r="CO320" s="181" t="str">
        <f t="shared" ca="1" si="542"/>
        <v>-7.32319523809441+1.45667410159537i</v>
      </c>
      <c r="CP320" s="181" t="str">
        <f t="shared" ca="1" si="543"/>
        <v>-5.77181018534012-4.73680220379861i</v>
      </c>
      <c r="CQ320" s="181" t="str">
        <f t="shared" ca="1" si="544"/>
        <v>-3.36256003374784E-12-7.46666511459482i</v>
      </c>
      <c r="CR320" s="181" t="str">
        <f t="shared" ca="1" si="545"/>
        <v>5.7718101853407-4.7368022037979i</v>
      </c>
      <c r="CS320" s="181" t="str">
        <f t="shared" ca="1" si="546"/>
        <v>7.32319523809424+1.45667410159627i</v>
      </c>
      <c r="CT320" s="181" t="str">
        <f t="shared" ca="1" si="547"/>
        <v>3.51976156999284+6.58501073832904i</v>
      </c>
      <c r="CU320" s="181" t="str">
        <f t="shared" ca="1" si="548"/>
        <v>-2.85736903437662+6.89829907548904i</v>
      </c>
      <c r="CV320" s="181" t="str">
        <f t="shared" ca="1" si="549"/>
        <v>-7.14515302155999+2.16745847295847i</v>
      </c>
      <c r="CW320" s="181" t="str">
        <f t="shared" ca="1" si="550"/>
        <v>-6.20830514802388-4.1482568775966i</v>
      </c>
      <c r="CX320" s="181" t="str">
        <f t="shared" ca="1" si="551"/>
        <v>-0.731861162332693-7.43071108122072i</v>
      </c>
      <c r="CY320" s="181" t="str">
        <f t="shared" ca="1" si="552"/>
        <v>5.27972953538029-5.27972953537777i</v>
      </c>
      <c r="CZ320" s="181" t="str">
        <f t="shared" ca="1" si="553"/>
        <v>7.43071108122112+0.731861162328625i</v>
      </c>
      <c r="DA320" s="181" t="str">
        <f t="shared" ca="1" si="554"/>
        <v>4.148256877594+6.20830514802562i</v>
      </c>
      <c r="DB320" s="181" t="str">
        <f t="shared" ca="1" si="555"/>
        <v>-2.16745847295456+7.14515302156118i</v>
      </c>
      <c r="DC320" s="181" t="str">
        <f t="shared" ca="1" si="556"/>
        <v>-6.8982990754904+2.85736903437334i</v>
      </c>
      <c r="DD320" s="181" t="str">
        <f t="shared" ca="1" si="557"/>
        <v>-6.58501073832737-3.51976156999597i</v>
      </c>
      <c r="DE320" s="181" t="str">
        <f t="shared" ca="1" si="558"/>
        <v>-1.4566741015932-7.32319523809484i</v>
      </c>
      <c r="DF320" s="181" t="str">
        <f t="shared" ca="1" si="559"/>
        <v>4.73680220380065-5.77181018533845i</v>
      </c>
      <c r="DG320" s="181" t="str">
        <f t="shared" ca="1" si="560"/>
        <v>7.46666511459482-1.14894278680178E-12i</v>
      </c>
      <c r="DH320" s="181" t="str">
        <f t="shared" ca="1" si="561"/>
        <v>4.73680220379586+5.77181018534237i</v>
      </c>
      <c r="DI320" s="181" t="str">
        <f t="shared" ca="1" si="562"/>
        <v>-1.45667410159178+7.32319523809512i</v>
      </c>
      <c r="DJ320" s="181" t="str">
        <f t="shared" ca="1" si="563"/>
        <v>-6.58501073833009+3.51976156999089i</v>
      </c>
      <c r="DK320" s="181" t="str">
        <f t="shared" ca="1" si="564"/>
        <v>-6.89829907549096-2.857369034372i</v>
      </c>
      <c r="DL320" s="181" t="str">
        <f t="shared" ca="1" si="565"/>
        <v>-2.16745847295635-7.14515302156064i</v>
      </c>
      <c r="DM320" s="181" t="str">
        <f t="shared" ca="1" si="566"/>
        <v>4.14825687759244-6.20830514802666i</v>
      </c>
      <c r="DN320" s="181" t="str">
        <f t="shared" ca="1" si="567"/>
        <v>7.43071108122098-0.731861162330068i</v>
      </c>
      <c r="DO320" s="181" t="str">
        <f t="shared" ca="1" si="568"/>
        <v>5.27972953538161+5.27972953537645i</v>
      </c>
      <c r="DP320" s="181" t="str">
        <f t="shared" ca="1" si="569"/>
        <v>-0.73186116233125+7.43071108122086i</v>
      </c>
      <c r="DQ320" s="181" t="str">
        <f t="shared" ca="1" si="570"/>
        <v>-6.20830514802685+4.14825687759216i</v>
      </c>
      <c r="DR320" s="181" t="str">
        <f t="shared" ca="1" si="571"/>
        <v>-7.14515302156054-2.16745847295668i</v>
      </c>
      <c r="DS320" s="181" t="str">
        <f t="shared" ca="1" si="572"/>
        <v>-2.8573690343709-6.89829907549141i</v>
      </c>
      <c r="DT320" s="181" t="str">
        <f t="shared" ca="1" si="573"/>
        <v>3.5197615699912-6.58501073832993i</v>
      </c>
      <c r="DU320" s="181" t="str">
        <f t="shared" ca="1" si="574"/>
        <v>7.32319523809536-1.45667410159062i</v>
      </c>
      <c r="DV320" s="181" t="str">
        <f t="shared" ca="1" si="575"/>
        <v>5.77181018534216+4.73680220379613i</v>
      </c>
      <c r="DW320" s="181" t="str">
        <f t="shared" ca="1" si="576"/>
        <v>-1.48910523274656E-12+7.46666511459482i</v>
      </c>
      <c r="DX320" s="181" t="str">
        <f t="shared" ca="1" si="577"/>
        <v>-5.7718101853392+4.73680220379973i</v>
      </c>
      <c r="DY320" s="181" t="str">
        <f t="shared" ca="1" si="578"/>
        <v>-7.32319523809477-1.45667410159354i</v>
      </c>
      <c r="DZ320" s="181" t="str">
        <f t="shared" ca="1" si="579"/>
        <v>-3.5197615699953-6.58501073832773i</v>
      </c>
      <c r="EA320" s="181" t="str">
        <f t="shared" ca="1" si="580"/>
        <v>2.85736903437365-6.89829907549027i</v>
      </c>
      <c r="EB320" s="181" t="str">
        <f t="shared" ca="1" si="581"/>
        <v>7.1451530215614-2.16745847295383i</v>
      </c>
      <c r="EC320" s="181" t="str">
        <f t="shared" ca="1" si="582"/>
        <v>6.20830514802519+4.14825687759464i</v>
      </c>
      <c r="ED320" s="181" t="str">
        <f t="shared" ca="1" si="583"/>
        <v>0.731861162328287+7.43071108122115i</v>
      </c>
      <c r="EE320" s="181" t="str">
        <f t="shared" ca="1" si="584"/>
        <v>-5.27972953537832+5.27972953537974i</v>
      </c>
      <c r="EF320" s="181" t="str">
        <f t="shared" ca="1" si="585"/>
        <v>-7.43071108122068-0.731861162333031i</v>
      </c>
      <c r="EG320" s="181" t="str">
        <f t="shared" ca="1" si="586"/>
        <v>-4.14825687759632-6.20830514802407i</v>
      </c>
      <c r="EH320" s="181" t="str">
        <f t="shared" ca="1" si="587"/>
        <v>2.16745847295921-7.14515302155977i</v>
      </c>
      <c r="EI320" s="181" t="str">
        <f t="shared" ca="1" si="588"/>
        <v>6.89829907548917-2.8573690343763i</v>
      </c>
      <c r="EJ320" s="181" t="str">
        <f t="shared" ca="1" si="589"/>
        <v>6.58501073832868+3.51976156999352i</v>
      </c>
      <c r="EK320" s="181" t="str">
        <f t="shared" ca="1" si="590"/>
        <v>1.45667410159552+7.32319523809439i</v>
      </c>
      <c r="EL320" s="181" t="str">
        <f t="shared" ca="1" si="591"/>
        <v>-4.73680220379817+5.77181018534048i</v>
      </c>
      <c r="EM320" s="181" t="str">
        <f t="shared" ca="1" si="592"/>
        <v>-7.46666511459482+3.51260065454643E-12i</v>
      </c>
      <c r="EN320" s="181"/>
      <c r="EO320" s="181"/>
      <c r="EP320" s="181"/>
    </row>
    <row r="321" spans="1:146">
      <c r="A321" s="207">
        <f t="shared" si="461"/>
        <v>4.3164062499999939E-3</v>
      </c>
      <c r="B321" s="206">
        <v>221</v>
      </c>
      <c r="C321" s="205">
        <f t="shared" si="462"/>
        <v>44200</v>
      </c>
      <c r="N321" s="204">
        <f t="shared" ca="1" si="463"/>
        <v>7.5324905272041347</v>
      </c>
      <c r="O321" s="181">
        <f t="shared" ca="1" si="464"/>
        <v>-7.4675094727958653</v>
      </c>
      <c r="P321" s="181" t="str">
        <f t="shared" ca="1" si="465"/>
        <v>-4.87757439213035-5.65446423417199i</v>
      </c>
      <c r="Q321" s="181" t="str">
        <f t="shared" ca="1" si="466"/>
        <v>1.09571120794292-7.3866849584292i</v>
      </c>
      <c r="R321" s="181" t="str">
        <f t="shared" ca="1" si="467"/>
        <v>6.30895200162748-3.99509979443024i</v>
      </c>
      <c r="S321" s="181" t="str">
        <f t="shared" ca="1" si="468"/>
        <v>7.1459610219807+2.16770357720526i</v>
      </c>
      <c r="T321" s="181" t="str">
        <f t="shared" ca="1" si="469"/>
        <v>3.02614335110025+6.82687001083862i</v>
      </c>
      <c r="U321" s="181" t="str">
        <f t="shared" ca="1" si="470"/>
        <v>-3.19277171033254+6.75054860970545i</v>
      </c>
      <c r="V321" s="181" t="str">
        <f t="shared" ca="1" si="471"/>
        <v>-7.19700690098136+1.99168004295935i</v>
      </c>
      <c r="W321" s="181" t="str">
        <f t="shared" ca="1" si="472"/>
        <v>-6.20900720621108-4.14872597787742i</v>
      </c>
      <c r="X321" s="181" t="str">
        <f t="shared" ca="1" si="473"/>
        <v>-0.914102876621132-7.41135032617194i</v>
      </c>
      <c r="Y321" s="181" t="str">
        <f t="shared" ca="1" si="474"/>
        <v>5.01487285686086-5.53305954746704i</v>
      </c>
      <c r="Z321" s="181" t="str">
        <f t="shared" ca="1" si="475"/>
        <v>7.46526039855674+0.183261856468905i</v>
      </c>
      <c r="AA321" s="181" t="str">
        <f t="shared" ca="1" si="476"/>
        <v>4.7373378589699+5.77246288305663i</v>
      </c>
      <c r="AB321" s="181" t="str">
        <f t="shared" ca="1" si="477"/>
        <v>-1.27665952380434+7.35757012787345i</v>
      </c>
      <c r="AC321" s="181" t="str">
        <f t="shared" ca="1" si="478"/>
        <v>-6.40509652026502+3.8390671122533i</v>
      </c>
      <c r="AD321" s="181" t="str">
        <f t="shared" ca="1" si="479"/>
        <v>-7.09061068326509-2.34242136787192i</v>
      </c>
      <c r="AE321" s="181" t="str">
        <f t="shared" ca="1" si="480"/>
        <v>-2.85769215626805-6.89907916075037i</v>
      </c>
      <c r="AF321" s="181" t="str">
        <f t="shared" ca="1" si="481"/>
        <v>3.35747686327191-6.67016093050908i</v>
      </c>
      <c r="AG321" s="181" t="str">
        <f t="shared" ca="1" si="482"/>
        <v>7.24371757213829-1.8144567951293i</v>
      </c>
      <c r="AH321" s="181" t="str">
        <f t="shared" ca="1" si="483"/>
        <v>6.10532233702382+4.29985312392574i</v>
      </c>
      <c r="AI321" s="181" t="str">
        <f t="shared" ca="1" si="484"/>
        <v>0.731943923910688+7.43155137360607i</v>
      </c>
      <c r="AJ321" s="181" t="str">
        <f t="shared" ca="1" si="485"/>
        <v>-5.14915054970182+5.40832195258395i</v>
      </c>
      <c r="AK321" s="181" t="str">
        <f t="shared" ca="1" si="486"/>
        <v>-7.45851453059766-0.366413322846593i</v>
      </c>
      <c r="AL321" s="181" t="str">
        <f t="shared" ca="1" si="487"/>
        <v>-4.59424773062158-5.88698441614842i</v>
      </c>
      <c r="AM321" s="181" t="str">
        <f t="shared" ca="1" si="488"/>
        <v>1.45683882770675-7.32402337218977i</v>
      </c>
      <c r="AN321" s="181" t="str">
        <f t="shared" ca="1" si="489"/>
        <v>6.49738284825959-3.68072191960192i</v>
      </c>
      <c r="AO321" s="181" t="str">
        <f t="shared" ca="1" si="490"/>
        <v>7.03098922580812+2.51572817149748i</v>
      </c>
      <c r="AP321" s="181" t="str">
        <f t="shared" ca="1" si="491"/>
        <v>2.68751959453768+6.96713256334857i</v>
      </c>
      <c r="AQ321" s="181" t="str">
        <f t="shared" ca="1" si="492"/>
        <v>-3.52015959769043+6.58575539578293i</v>
      </c>
      <c r="AR321" s="181" t="str">
        <f t="shared" ca="1" si="493"/>
        <v>-3.52015959769043+6.58575539578293i</v>
      </c>
      <c r="AS321" s="181" t="str">
        <f t="shared" ca="1" si="494"/>
        <v>-5.99795984995345-4.44839019923414i</v>
      </c>
      <c r="AT321" s="181" t="str">
        <f t="shared" ca="1" si="495"/>
        <v>-0.549344075539325-7.44727593237728i</v>
      </c>
      <c r="AU321" s="181" t="str">
        <f t="shared" ca="1" si="496"/>
        <v>5.28032658678918-5.28032658678829i</v>
      </c>
      <c r="AV321" s="181" t="str">
        <f t="shared" ca="1" si="497"/>
        <v>7.4472759323772+0.549344075540366i</v>
      </c>
      <c r="AW321" s="181" t="str">
        <f t="shared" ca="1" si="498"/>
        <v>4.44839019923314+5.99795984995419i</v>
      </c>
      <c r="AX321" s="181" t="str">
        <f t="shared" ca="1" si="499"/>
        <v>-1.63614058637239+7.28606489868989i</v>
      </c>
      <c r="AY321" s="181" t="str">
        <f t="shared" ca="1" si="500"/>
        <v>-6.58575539578001+3.52015959769587i</v>
      </c>
      <c r="AZ321" s="181" t="str">
        <f t="shared" ca="1" si="501"/>
        <v>-6.9671325633482-2.68751959453865i</v>
      </c>
      <c r="BA321" s="181" t="str">
        <f t="shared" ca="1" si="502"/>
        <v>-2.5157281714963-7.03098922580855i</v>
      </c>
      <c r="BB321" s="181" t="str">
        <f t="shared" ca="1" si="503"/>
        <v>3.68072191960283-6.49738284825908i</v>
      </c>
      <c r="BC321" s="181" t="str">
        <f t="shared" ca="1" si="504"/>
        <v>7.32402337219002-1.45683882770551i</v>
      </c>
      <c r="BD321" s="181" t="str">
        <f t="shared" ca="1" si="505"/>
        <v>5.88698441614778+4.5942477306224i</v>
      </c>
      <c r="BE321" s="181" t="str">
        <f t="shared" ca="1" si="506"/>
        <v>0.366413322845445+7.45851453059772i</v>
      </c>
      <c r="BF321" s="181" t="str">
        <f t="shared" ca="1" si="507"/>
        <v>-5.40832195258467+5.14915054970106i</v>
      </c>
      <c r="BG321" s="181" t="str">
        <f t="shared" ca="1" si="508"/>
        <v>-7.43155137360668-0.731943923904439i</v>
      </c>
      <c r="BH321" s="181" t="str">
        <f t="shared" ca="1" si="509"/>
        <v>-4.29985312392472-6.10532233702454i</v>
      </c>
      <c r="BI321" s="181" t="str">
        <f t="shared" ca="1" si="510"/>
        <v>1.81445679512825-7.24371757213856i</v>
      </c>
      <c r="BJ321" s="181" t="str">
        <f t="shared" ca="1" si="511"/>
        <v>6.67016093050721-3.35747686327562i</v>
      </c>
      <c r="BK321" s="181" t="str">
        <f t="shared" ca="1" si="512"/>
        <v>6.89907916074985+2.85769215626931i</v>
      </c>
      <c r="BL321" s="181" t="str">
        <f t="shared" ca="1" si="513"/>
        <v>2.34242136787375+7.09061068326448i</v>
      </c>
      <c r="BM321" s="181" t="str">
        <f t="shared" ca="1" si="514"/>
        <v>-3.83906711225574+6.40509652026355i</v>
      </c>
      <c r="BN321" s="181" t="str">
        <f t="shared" ca="1" si="515"/>
        <v>-7.35757012787337+1.27665952380478i</v>
      </c>
      <c r="BO321" s="181" t="str">
        <f t="shared" ca="1" si="516"/>
        <v>-5.77246288305826-4.73733785896792i</v>
      </c>
      <c r="BP321" s="181" t="str">
        <f t="shared" ca="1" si="517"/>
        <v>-0.183261856467174-7.46526039855678i</v>
      </c>
      <c r="BQ321" s="181" t="str">
        <f t="shared" ca="1" si="518"/>
        <v>5.53305954746628-5.0148728568617i</v>
      </c>
      <c r="BR321" s="181" t="str">
        <f t="shared" ca="1" si="519"/>
        <v>7.41135032617234+0.914102876617899i</v>
      </c>
      <c r="BS321" s="181" t="str">
        <f t="shared" ca="1" si="520"/>
        <v>4.14872597787651+6.20900720621168i</v>
      </c>
      <c r="BT321" s="181" t="str">
        <f t="shared" ca="1" si="521"/>
        <v>-1.99168004295764+7.19700690098184i</v>
      </c>
      <c r="BU321" s="181" t="str">
        <f t="shared" ca="1" si="522"/>
        <v>-6.75054860970656+3.1927717103302i</v>
      </c>
      <c r="BV321" s="181" t="str">
        <f t="shared" ca="1" si="523"/>
        <v>-6.82687001083844-3.02614335110065i</v>
      </c>
      <c r="BW321" s="181" t="str">
        <f t="shared" ca="1" si="524"/>
        <v>-2.16770357720759-7.14596102197999i</v>
      </c>
      <c r="BX321" s="181" t="str">
        <f t="shared" ca="1" si="525"/>
        <v>3.99509979443186-6.30895200162646i</v>
      </c>
      <c r="BY321" s="181" t="str">
        <f t="shared" ca="1" si="526"/>
        <v>7.38668495842907-1.09571120794387i</v>
      </c>
      <c r="BZ321" s="181" t="str">
        <f t="shared" ca="1" si="527"/>
        <v>5.65446423417443+4.87757439212752i</v>
      </c>
      <c r="CA321" s="181" t="str">
        <f t="shared" ca="1" si="528"/>
        <v>-1.25510458308673E-12+7.46750947279587i</v>
      </c>
      <c r="CB321" s="181" t="str">
        <f t="shared" ca="1" si="529"/>
        <v>-5.65446423417081+4.87757439213173i</v>
      </c>
      <c r="CC321" s="181" t="str">
        <f t="shared" ca="1" si="530"/>
        <v>-7.38668495842869-1.09571120794635i</v>
      </c>
      <c r="CD321" s="181" t="str">
        <f t="shared" ca="1" si="531"/>
        <v>-3.99509979442974-6.3089520016278i</v>
      </c>
      <c r="CE321" s="181" t="str">
        <f t="shared" ca="1" si="532"/>
        <v>2.16770357720268-7.14596102198149i</v>
      </c>
      <c r="CF321" s="181" t="str">
        <f t="shared" ca="1" si="533"/>
        <v>6.82687001083946-3.02614335109836i</v>
      </c>
      <c r="CG321" s="181" t="str">
        <f t="shared" ca="1" si="534"/>
        <v>6.75054860970567+3.19277171033209i</v>
      </c>
      <c r="CH321" s="181" t="str">
        <f t="shared" ca="1" si="535"/>
        <v>1.99168004296259+7.19700690098047i</v>
      </c>
      <c r="CI321" s="181" t="str">
        <f t="shared" ca="1" si="536"/>
        <v>-4.14872597787824+6.20900720621053i</v>
      </c>
      <c r="CJ321" s="181" t="str">
        <f t="shared" ca="1" si="537"/>
        <v>-7.41135032617171+0.914102876622992i</v>
      </c>
      <c r="CK321" s="181" t="str">
        <f t="shared" ca="1" si="538"/>
        <v>-5.53305954746488-5.01487285686325i</v>
      </c>
      <c r="CL321" s="181" t="str">
        <f t="shared" ca="1" si="539"/>
        <v>0.183261856469259-7.46526039855673i</v>
      </c>
      <c r="CM321" s="181" t="str">
        <f t="shared" ca="1" si="540"/>
        <v>5.772462883055-4.73733785897188i</v>
      </c>
      <c r="CN321" s="181" t="str">
        <f t="shared" ca="1" si="541"/>
        <v>7.35757012787301+1.27665952380684i</v>
      </c>
      <c r="CO321" s="181" t="str">
        <f t="shared" ca="1" si="542"/>
        <v>3.83906711225359+6.40509652026484i</v>
      </c>
      <c r="CP321" s="181" t="str">
        <f t="shared" ca="1" si="543"/>
        <v>-2.34242136786888+7.09061068326609i</v>
      </c>
      <c r="CQ321" s="181" t="str">
        <f t="shared" ca="1" si="544"/>
        <v>-6.89907916075081+2.85769215626699i</v>
      </c>
      <c r="CR321" s="181" t="str">
        <f t="shared" ca="1" si="545"/>
        <v>-6.67016093050952-3.35747686327105i</v>
      </c>
      <c r="CS321" s="181" t="str">
        <f t="shared" ca="1" si="546"/>
        <v>-1.81445679512602-7.24371757213912i</v>
      </c>
      <c r="CT321" s="181" t="str">
        <f t="shared" ca="1" si="547"/>
        <v>4.29985312392677-6.10532233702309i</v>
      </c>
      <c r="CU321" s="181" t="str">
        <f t="shared" ca="1" si="548"/>
        <v>7.43155137360616-0.731943923909755i</v>
      </c>
      <c r="CV321" s="181" t="str">
        <f t="shared" ca="1" si="549"/>
        <v>5.40832195258308+5.14915054970272i</v>
      </c>
      <c r="CW321" s="181" t="str">
        <f t="shared" ca="1" si="550"/>
        <v>-0.366413322847528+7.45851453059762i</v>
      </c>
      <c r="CX321" s="181" t="str">
        <f t="shared" ca="1" si="551"/>
        <v>-5.8869844161445+4.59424773062662i</v>
      </c>
      <c r="CY321" s="181" t="str">
        <f t="shared" ca="1" si="552"/>
        <v>-7.32402337218953-1.45683882770798i</v>
      </c>
      <c r="CZ321" s="181" t="str">
        <f t="shared" ca="1" si="553"/>
        <v>-3.68072191960101-6.49738284826011i</v>
      </c>
      <c r="DA321" s="181" t="str">
        <f t="shared" ca="1" si="554"/>
        <v>2.51572817149866-7.0309892258077i</v>
      </c>
      <c r="DB321" s="181" t="str">
        <f t="shared" ca="1" si="555"/>
        <v>6.96713256334894-2.68751959453671i</v>
      </c>
      <c r="DC321" s="181" t="str">
        <f t="shared" ca="1" si="556"/>
        <v>6.58575539578243+3.52015959769135i</v>
      </c>
      <c r="DD321" s="181" t="str">
        <f t="shared" ca="1" si="557"/>
        <v>1.63614058637035+7.28606489869036i</v>
      </c>
      <c r="DE321" s="181" t="str">
        <f t="shared" ca="1" si="558"/>
        <v>-4.44839019923498+5.99795984995283i</v>
      </c>
      <c r="DF321" s="181" t="str">
        <f t="shared" ca="1" si="559"/>
        <v>-7.44727593237682+0.549344075545481i</v>
      </c>
      <c r="DG321" s="181" t="str">
        <f t="shared" ca="1" si="560"/>
        <v>-5.28032658678725-5.28032658679022i</v>
      </c>
      <c r="DH321" s="181" t="str">
        <f t="shared" ca="1" si="561"/>
        <v>0.549344075541194-7.44727593237714i</v>
      </c>
      <c r="DI321" s="181" t="str">
        <f t="shared" ca="1" si="562"/>
        <v>5.99795984995481-4.4483901992323i</v>
      </c>
      <c r="DJ321" s="181" t="str">
        <f t="shared" ca="1" si="563"/>
        <v>7.28606489868962+1.63614058637361i</v>
      </c>
      <c r="DK321" s="181" t="str">
        <f t="shared" ca="1" si="564"/>
        <v>3.52015959769477+6.58575539578061i</v>
      </c>
      <c r="DL321" s="181" t="str">
        <f t="shared" ca="1" si="565"/>
        <v>-2.68751959453942+6.9671325633479i</v>
      </c>
      <c r="DM321" s="181" t="str">
        <f t="shared" ca="1" si="566"/>
        <v>-7.03098922580882+2.51572817149552i</v>
      </c>
      <c r="DN321" s="181" t="str">
        <f t="shared" ca="1" si="567"/>
        <v>-6.49738284826223-3.68072191959727i</v>
      </c>
      <c r="DO321" s="181" t="str">
        <f t="shared" ca="1" si="568"/>
        <v>-1.45683882770428-7.32402337219026i</v>
      </c>
      <c r="DP321" s="181" t="str">
        <f t="shared" ca="1" si="569"/>
        <v>4.59424773062356-5.88698441614688i</v>
      </c>
      <c r="DQ321" s="181" t="str">
        <f t="shared" ca="1" si="570"/>
        <v>7.45851453059776-0.366413322844615i</v>
      </c>
      <c r="DR321" s="181" t="str">
        <f t="shared" ca="1" si="571"/>
        <v>5.1491505497003+5.40832195258539i</v>
      </c>
      <c r="DS321" s="181" t="str">
        <f t="shared" ca="1" si="572"/>
        <v>-0.731943923905477+7.43155137360658i</v>
      </c>
      <c r="DT321" s="181" t="str">
        <f t="shared" ca="1" si="573"/>
        <v>-6.10532233702527+4.29985312392369i</v>
      </c>
      <c r="DU321" s="181" t="str">
        <f t="shared" ca="1" si="574"/>
        <v>-7.2437175721382-1.81445679512967i</v>
      </c>
      <c r="DV321" s="181" t="str">
        <f t="shared" ca="1" si="575"/>
        <v>-3.35747686327489-6.67016093050759i</v>
      </c>
      <c r="DW321" s="181" t="str">
        <f t="shared" ca="1" si="576"/>
        <v>2.85769215627008-6.89907916074953i</v>
      </c>
      <c r="DX321" s="181" t="str">
        <f t="shared" ca="1" si="577"/>
        <v>7.09061068326488-2.34242136787257i</v>
      </c>
      <c r="DY321" s="181" t="str">
        <f t="shared" ca="1" si="578"/>
        <v>6.40509652026291+3.83906711225682i</v>
      </c>
      <c r="DZ321" s="181" t="str">
        <f t="shared" ca="1" si="579"/>
        <v>1.27665952380313+7.35757012787365i</v>
      </c>
      <c r="EA321" s="181" t="str">
        <f t="shared" ca="1" si="580"/>
        <v>-4.73733785896856+5.77246288305773i</v>
      </c>
      <c r="EB321" s="181" t="str">
        <f t="shared" ca="1" si="581"/>
        <v>-7.46526039855681+0.183261856465919i</v>
      </c>
      <c r="EC321" s="181" t="str">
        <f t="shared" ca="1" si="582"/>
        <v>-5.01487285686077-5.53305954746712i</v>
      </c>
      <c r="ED321" s="181" t="str">
        <f t="shared" ca="1" si="583"/>
        <v>0.914102876619146-7.41135032617219i</v>
      </c>
      <c r="EE321" s="181" t="str">
        <f t="shared" ca="1" si="584"/>
        <v>6.20900720621215-4.14872597787581i</v>
      </c>
      <c r="EF321" s="181" t="str">
        <f t="shared" ca="1" si="585"/>
        <v>7.19700690098162+1.99168004295845i</v>
      </c>
      <c r="EG321" s="181" t="str">
        <f t="shared" ca="1" si="586"/>
        <v>3.19277171033597+6.75054860970383i</v>
      </c>
      <c r="EH321" s="181" t="str">
        <f t="shared" ca="1" si="587"/>
        <v>-3.0261433511018+6.82687001083794i</v>
      </c>
      <c r="EI321" s="181" t="str">
        <f t="shared" ca="1" si="588"/>
        <v>-7.14596102198036+2.16770357720639i</v>
      </c>
      <c r="EJ321" s="181" t="str">
        <f t="shared" ca="1" si="589"/>
        <v>-6.30895200162602-3.99509979443257i</v>
      </c>
      <c r="EK321" s="181" t="str">
        <f t="shared" ca="1" si="590"/>
        <v>-1.09571120794305-7.38668495842919i</v>
      </c>
      <c r="EL321" s="181" t="str">
        <f t="shared" ca="1" si="591"/>
        <v>4.87757439212847-5.65446423417361i</v>
      </c>
      <c r="EM321" s="181" t="str">
        <f t="shared" ca="1" si="592"/>
        <v>7.46750947279587+2.51020916617346E-12i</v>
      </c>
      <c r="EN321" s="181"/>
      <c r="EO321" s="181"/>
      <c r="EP321" s="181"/>
    </row>
    <row r="322" spans="1:146">
      <c r="A322" s="207">
        <f t="shared" si="461"/>
        <v>4.3359374999999934E-3</v>
      </c>
      <c r="B322" s="206">
        <v>222</v>
      </c>
      <c r="C322" s="205">
        <f t="shared" si="462"/>
        <v>44400</v>
      </c>
      <c r="N322" s="204">
        <f t="shared" ca="1" si="463"/>
        <v>7.5317089714257914</v>
      </c>
      <c r="O322" s="181">
        <f t="shared" ca="1" si="464"/>
        <v>-7.4682910285742086</v>
      </c>
      <c r="P322" s="181" t="str">
        <f t="shared" ca="1" si="465"/>
        <v>-5.01539771764267-5.53363864210039i</v>
      </c>
      <c r="Q322" s="181" t="str">
        <f t="shared" ca="1" si="466"/>
        <v>0.732020529769718-7.43232916598005i</v>
      </c>
      <c r="R322" s="181" t="str">
        <f t="shared" ca="1" si="467"/>
        <v>5.99858760144011-4.44885577146877i</v>
      </c>
      <c r="S322" s="181" t="str">
        <f t="shared" ca="1" si="468"/>
        <v>7.3247899105931+1.45699130167463i</v>
      </c>
      <c r="T322" s="181" t="str">
        <f t="shared" ca="1" si="469"/>
        <v>3.83946891222369+6.40576688301641i</v>
      </c>
      <c r="U322" s="181" t="str">
        <f t="shared" ca="1" si="470"/>
        <v>-2.16793045087198+7.14670892422967i</v>
      </c>
      <c r="V322" s="181" t="str">
        <f t="shared" ca="1" si="471"/>
        <v>-6.7512551277609+3.19310586848669i</v>
      </c>
      <c r="W322" s="181" t="str">
        <f t="shared" ca="1" si="472"/>
        <v>-6.89980122413744-2.85799124471604i</v>
      </c>
      <c r="X322" s="181" t="str">
        <f t="shared" ca="1" si="473"/>
        <v>-2.51599146970692-7.0317250950136i</v>
      </c>
      <c r="Y322" s="181" t="str">
        <f t="shared" ca="1" si="474"/>
        <v>3.52052802053661-6.58644466644173i</v>
      </c>
      <c r="Z322" s="181" t="str">
        <f t="shared" ca="1" si="475"/>
        <v>7.24447570566936-1.81464669769309i</v>
      </c>
      <c r="AA322" s="181" t="str">
        <f t="shared" ca="1" si="476"/>
        <v>6.20965704609128+4.14916018700303i</v>
      </c>
      <c r="AB322" s="181" t="str">
        <f t="shared" ca="1" si="477"/>
        <v>1.09582588599363+7.38745805504629i</v>
      </c>
      <c r="AC322" s="181" t="str">
        <f t="shared" ca="1" si="478"/>
        <v>-4.73783367270689+5.77306703384317i</v>
      </c>
      <c r="AD322" s="181" t="str">
        <f t="shared" ca="1" si="479"/>
        <v>-7.45929514495776+0.366451671972737i</v>
      </c>
      <c r="AE322" s="181" t="str">
        <f t="shared" ca="1" si="480"/>
        <v>-5.2808792301797-5.28087923017926i</v>
      </c>
      <c r="AF322" s="181" t="str">
        <f t="shared" ca="1" si="481"/>
        <v>0.366451671972112-7.45929514495779i</v>
      </c>
      <c r="AG322" s="181" t="str">
        <f t="shared" ca="1" si="482"/>
        <v>5.77306703384284-4.7378336727073i</v>
      </c>
      <c r="AH322" s="181" t="str">
        <f t="shared" ca="1" si="483"/>
        <v>7.38745805504615+1.09582588599458i</v>
      </c>
      <c r="AI322" s="181" t="str">
        <f t="shared" ca="1" si="484"/>
        <v>4.14916018700346+6.20965704609099i</v>
      </c>
      <c r="AJ322" s="181" t="str">
        <f t="shared" ca="1" si="485"/>
        <v>-1.81464669769109+7.24447570566986i</v>
      </c>
      <c r="AK322" s="181" t="str">
        <f t="shared" ca="1" si="486"/>
        <v>-6.58644466644005+3.52052802053973i</v>
      </c>
      <c r="AL322" s="181" t="str">
        <f t="shared" ca="1" si="487"/>
        <v>-7.03172509501279-2.51599146970919i</v>
      </c>
      <c r="AM322" s="181" t="str">
        <f t="shared" ca="1" si="488"/>
        <v>-2.85799124471515-6.8998012241378i</v>
      </c>
      <c r="AN322" s="181" t="str">
        <f t="shared" ca="1" si="489"/>
        <v>3.19310586848622-6.75125512776112i</v>
      </c>
      <c r="AO322" s="181" t="str">
        <f t="shared" ca="1" si="490"/>
        <v>7.14670892422909-2.1679304508739i</v>
      </c>
      <c r="AP322" s="181" t="str">
        <f t="shared" ca="1" si="491"/>
        <v>6.40576688301822+3.83946891222067i</v>
      </c>
      <c r="AQ322" s="181" t="str">
        <f t="shared" ca="1" si="492"/>
        <v>1.45699130167228+7.32478991059357i</v>
      </c>
      <c r="AR322" s="181" t="str">
        <f t="shared" ca="1" si="493"/>
        <v>1.45699130167228+7.32478991059357i</v>
      </c>
      <c r="AS322" s="181" t="str">
        <f t="shared" ca="1" si="494"/>
        <v>-7.43232916597999+0.732020529770315i</v>
      </c>
      <c r="AT322" s="181" t="str">
        <f t="shared" ca="1" si="495"/>
        <v>-5.5336386421018-5.01539771764112i</v>
      </c>
      <c r="AU322" s="181" t="str">
        <f t="shared" ca="1" si="496"/>
        <v>-3.59748580418781E-12-7.46829102857421i</v>
      </c>
      <c r="AV322" s="181" t="str">
        <f t="shared" ca="1" si="497"/>
        <v>5.53363864210196-5.01539771764095i</v>
      </c>
      <c r="AW322" s="181" t="str">
        <f t="shared" ca="1" si="498"/>
        <v>7.43232916597996+0.732020529770547i</v>
      </c>
      <c r="AX322" s="181" t="str">
        <f t="shared" ca="1" si="499"/>
        <v>4.44885577146914+5.99858760143983i</v>
      </c>
      <c r="AY322" s="181" t="str">
        <f t="shared" ca="1" si="500"/>
        <v>-1.45699130167272+7.32478991059348i</v>
      </c>
      <c r="AZ322" s="181" t="str">
        <f t="shared" ca="1" si="501"/>
        <v>-6.40576688301464+3.83946891222666i</v>
      </c>
      <c r="BA322" s="181" t="str">
        <f t="shared" ca="1" si="502"/>
        <v>-7.14670892422896-2.16793045087432i</v>
      </c>
      <c r="BB322" s="181" t="str">
        <f t="shared" ca="1" si="503"/>
        <v>-3.19310586848582-6.75125512776132i</v>
      </c>
      <c r="BC322" s="181" t="str">
        <f t="shared" ca="1" si="504"/>
        <v>2.85799124471556-6.89980122413763i</v>
      </c>
      <c r="BD322" s="181" t="str">
        <f t="shared" ca="1" si="505"/>
        <v>7.03172509501291-2.51599146970887i</v>
      </c>
      <c r="BE322" s="181" t="str">
        <f t="shared" ca="1" si="506"/>
        <v>6.58644466644339+3.52052802053348i</v>
      </c>
      <c r="BF322" s="181" t="str">
        <f t="shared" ca="1" si="507"/>
        <v>1.81464669769077+7.24447570566994i</v>
      </c>
      <c r="BG322" s="181" t="str">
        <f t="shared" ca="1" si="508"/>
        <v>-4.14916018700374+6.2096570460908i</v>
      </c>
      <c r="BH322" s="181" t="str">
        <f t="shared" ca="1" si="509"/>
        <v>-7.38745805504619+1.09582588599425i</v>
      </c>
      <c r="BI322" s="181" t="str">
        <f t="shared" ca="1" si="510"/>
        <v>-5.7730670338445-4.73783367270526i</v>
      </c>
      <c r="BJ322" s="181" t="str">
        <f t="shared" ca="1" si="511"/>
        <v>-0.366451671968697-7.45929514495796i</v>
      </c>
      <c r="BK322" s="181" t="str">
        <f t="shared" ca="1" si="512"/>
        <v>5.28087923018106-5.28087923017789i</v>
      </c>
      <c r="BL322" s="181" t="str">
        <f t="shared" ca="1" si="513"/>
        <v>7.45929514495774+0.366451671973183i</v>
      </c>
      <c r="BM322" s="181" t="str">
        <f t="shared" ca="1" si="514"/>
        <v>4.73783367270769+5.77306703384251i</v>
      </c>
      <c r="BN322" s="181" t="str">
        <f t="shared" ca="1" si="515"/>
        <v>-1.09582588599113+7.38745805504666i</v>
      </c>
      <c r="BO322" s="181" t="str">
        <f t="shared" ca="1" si="516"/>
        <v>-6.20965704609305+4.14916018700036i</v>
      </c>
      <c r="BP322" s="181" t="str">
        <f t="shared" ca="1" si="517"/>
        <v>-7.24447570566895-1.81464669769471i</v>
      </c>
      <c r="BQ322" s="181" t="str">
        <f t="shared" ca="1" si="518"/>
        <v>-3.52052802053644-6.58644466644181i</v>
      </c>
      <c r="BR322" s="181" t="str">
        <f t="shared" ca="1" si="519"/>
        <v>2.5159914697057-7.03172509501404i</v>
      </c>
      <c r="BS322" s="181" t="str">
        <f t="shared" ca="1" si="520"/>
        <v>6.89980122413635-2.85799124471867i</v>
      </c>
      <c r="BT322" s="181" t="str">
        <f t="shared" ca="1" si="521"/>
        <v>6.75125512775949+3.19310586848969i</v>
      </c>
      <c r="BU322" s="181" t="str">
        <f t="shared" ca="1" si="522"/>
        <v>2.16793045087023+7.1467089242302i</v>
      </c>
      <c r="BV322" s="181" t="str">
        <f t="shared" ca="1" si="523"/>
        <v>-3.83946891222396+6.40576688301626i</v>
      </c>
      <c r="BW322" s="181" t="str">
        <f t="shared" ca="1" si="524"/>
        <v>-7.32478991059287+1.4569913016758i</v>
      </c>
      <c r="BX322" s="181" t="str">
        <f t="shared" ca="1" si="525"/>
        <v>-5.99858760144171-4.44885577146661i</v>
      </c>
      <c r="BY322" s="181" t="str">
        <f t="shared" ca="1" si="526"/>
        <v>-0.73202052976629-7.43232916598039i</v>
      </c>
      <c r="BZ322" s="181" t="str">
        <f t="shared" ca="1" si="527"/>
        <v>5.01539771764411-5.53363864209908i</v>
      </c>
      <c r="CA322" s="181" t="str">
        <f t="shared" ca="1" si="528"/>
        <v>7.46829102857421+4.46445903634234E-13i</v>
      </c>
      <c r="CB322" s="181" t="str">
        <f t="shared" ca="1" si="529"/>
        <v>5.01539771764346+5.53363864209969i</v>
      </c>
      <c r="CC322" s="181" t="str">
        <f t="shared" ca="1" si="530"/>
        <v>-0.732020529767179+7.4323291659803i</v>
      </c>
      <c r="CD322" s="181" t="str">
        <f t="shared" ca="1" si="531"/>
        <v>-5.99858760144199+4.44885577146624i</v>
      </c>
      <c r="CE322" s="181" t="str">
        <f t="shared" ca="1" si="532"/>
        <v>-7.32478991059278-1.45699130167626i</v>
      </c>
      <c r="CF322" s="181" t="str">
        <f t="shared" ca="1" si="533"/>
        <v>-3.83946891222356-6.4057668830165i</v>
      </c>
      <c r="CG322" s="181" t="str">
        <f t="shared" ca="1" si="534"/>
        <v>2.16793045087108-7.14670892422995i</v>
      </c>
      <c r="CH322" s="181" t="str">
        <f t="shared" ca="1" si="535"/>
        <v>6.75125512775987-3.19310586848888i</v>
      </c>
      <c r="CI322" s="181" t="str">
        <f t="shared" ca="1" si="536"/>
        <v>6.89980122413617+2.8579912447191i</v>
      </c>
      <c r="CJ322" s="181" t="str">
        <f t="shared" ca="1" si="537"/>
        <v>2.51599146970526+7.0317250950142i</v>
      </c>
      <c r="CK322" s="181" t="str">
        <f t="shared" ca="1" si="538"/>
        <v>-3.52052802053686+6.58644466644159i</v>
      </c>
      <c r="CL322" s="181" t="str">
        <f t="shared" ca="1" si="539"/>
        <v>-7.24447570566907+1.81464669769425i</v>
      </c>
      <c r="CM322" s="181" t="str">
        <f t="shared" ca="1" si="540"/>
        <v>-6.20965704609279-4.14916018700075i</v>
      </c>
      <c r="CN322" s="181" t="str">
        <f t="shared" ca="1" si="541"/>
        <v>-1.09582588599024-7.38745805504679i</v>
      </c>
      <c r="CO322" s="181" t="str">
        <f t="shared" ca="1" si="542"/>
        <v>4.73783367270839-5.77306703384194i</v>
      </c>
      <c r="CP322" s="181" t="str">
        <f t="shared" ca="1" si="543"/>
        <v>7.45929514495778-0.366451671972291i</v>
      </c>
      <c r="CQ322" s="181" t="str">
        <f t="shared" ca="1" si="544"/>
        <v>5.28087923018044+5.28087923017853i</v>
      </c>
      <c r="CR322" s="181" t="str">
        <f t="shared" ca="1" si="545"/>
        <v>-0.36645167196959+7.45929514495791i</v>
      </c>
      <c r="CS322" s="181" t="str">
        <f t="shared" ca="1" si="546"/>
        <v>-5.77306703384507+4.73783367270457i</v>
      </c>
      <c r="CT322" s="181" t="str">
        <f t="shared" ca="1" si="547"/>
        <v>-7.38745805504607-1.09582588599513i</v>
      </c>
      <c r="CU322" s="181" t="str">
        <f t="shared" ca="1" si="548"/>
        <v>-4.149160187003-6.20965704609129i</v>
      </c>
      <c r="CV322" s="181" t="str">
        <f t="shared" ca="1" si="549"/>
        <v>1.81464669769163-7.24447570566972i</v>
      </c>
      <c r="CW322" s="181" t="str">
        <f t="shared" ca="1" si="550"/>
        <v>6.58644466644031-3.52052802053925i</v>
      </c>
      <c r="CX322" s="181" t="str">
        <f t="shared" ca="1" si="551"/>
        <v>7.03172509501267+2.51599146970951i</v>
      </c>
      <c r="CY322" s="181" t="str">
        <f t="shared" ca="1" si="552"/>
        <v>2.85799124471493+6.89980122413789i</v>
      </c>
      <c r="CZ322" s="181" t="str">
        <f t="shared" ca="1" si="553"/>
        <v>-3.19310586848643+6.75125512776102i</v>
      </c>
      <c r="DA322" s="181" t="str">
        <f t="shared" ca="1" si="554"/>
        <v>-7.14670892422916+2.16793045087367i</v>
      </c>
      <c r="DB322" s="181" t="str">
        <f t="shared" ca="1" si="555"/>
        <v>-6.4057668830181-3.83946891222087i</v>
      </c>
      <c r="DC322" s="181" t="str">
        <f t="shared" ca="1" si="556"/>
        <v>-1.45699130167183-7.32478991059366i</v>
      </c>
      <c r="DD322" s="181" t="str">
        <f t="shared" ca="1" si="557"/>
        <v>4.44885577146986-5.9985876014393i</v>
      </c>
      <c r="DE322" s="181" t="str">
        <f t="shared" ca="1" si="558"/>
        <v>7.43232916598003-0.73202052976987i</v>
      </c>
      <c r="DF322" s="181" t="str">
        <f t="shared" ca="1" si="559"/>
        <v>5.5336386421015+5.01539771764145i</v>
      </c>
      <c r="DG322" s="181" t="str">
        <f t="shared" ca="1" si="560"/>
        <v>3.15103990055358E-12+7.46829102857421i</v>
      </c>
      <c r="DH322" s="181" t="str">
        <f t="shared" ca="1" si="561"/>
        <v>-5.5336386421024+5.01539771764046i</v>
      </c>
      <c r="DI322" s="181" t="str">
        <f t="shared" ca="1" si="562"/>
        <v>-7.4323291659799-0.732020529771203i</v>
      </c>
      <c r="DJ322" s="181" t="str">
        <f t="shared" ca="1" si="563"/>
        <v>-4.44885577146879-5.9985876014401i</v>
      </c>
      <c r="DK322" s="181" t="str">
        <f t="shared" ca="1" si="564"/>
        <v>1.45699130167315-7.3247899105934i</v>
      </c>
      <c r="DL322" s="181" t="str">
        <f t="shared" ca="1" si="565"/>
        <v>6.40576688301487-3.83946891222628i</v>
      </c>
      <c r="DM322" s="181" t="str">
        <f t="shared" ca="1" si="566"/>
        <v>7.14670892422877+2.16793045087495i</v>
      </c>
      <c r="DN322" s="181" t="str">
        <f t="shared" ca="1" si="567"/>
        <v>3.19310586848522+6.75125512776159i</v>
      </c>
      <c r="DO322" s="181" t="str">
        <f t="shared" ca="1" si="568"/>
        <v>-2.85799124471617+6.89980122413739i</v>
      </c>
      <c r="DP322" s="181" t="str">
        <f t="shared" ca="1" si="569"/>
        <v>-7.03172509501313+2.51599146970825i</v>
      </c>
      <c r="DQ322" s="181" t="str">
        <f t="shared" ca="1" si="570"/>
        <v>-6.58644466644308-3.52052802053406i</v>
      </c>
      <c r="DR322" s="181" t="str">
        <f t="shared" ca="1" si="571"/>
        <v>-1.81464669769074-7.24447570566995i</v>
      </c>
      <c r="DS322" s="181" t="str">
        <f t="shared" ca="1" si="572"/>
        <v>4.14916018700376-6.20965704609078i</v>
      </c>
      <c r="DT322" s="181" t="str">
        <f t="shared" ca="1" si="573"/>
        <v>7.3874580550462-1.09582588599422i</v>
      </c>
      <c r="DU322" s="181" t="str">
        <f t="shared" ca="1" si="574"/>
        <v>5.7730670338445+4.73783367270528i</v>
      </c>
      <c r="DV322" s="181" t="str">
        <f t="shared" ca="1" si="575"/>
        <v>0.366451671968676+7.45929514495796i</v>
      </c>
      <c r="DW322" s="181" t="str">
        <f t="shared" ca="1" si="576"/>
        <v>-5.28087923018108+5.28087923017788i</v>
      </c>
      <c r="DX322" s="181" t="str">
        <f t="shared" ca="1" si="577"/>
        <v>-7.45929514495774-0.366451671973204i</v>
      </c>
      <c r="DY322" s="181" t="str">
        <f t="shared" ca="1" si="578"/>
        <v>-4.73783367270768-5.77306703384252i</v>
      </c>
      <c r="DZ322" s="181" t="str">
        <f t="shared" ca="1" si="579"/>
        <v>1.09582588599115-7.38745805504666i</v>
      </c>
      <c r="EA322" s="181" t="str">
        <f t="shared" ca="1" si="580"/>
        <v>6.20965704608906-4.14916018700634i</v>
      </c>
      <c r="EB322" s="181" t="str">
        <f t="shared" ca="1" si="581"/>
        <v>7.24447570566885+1.81464669769514i</v>
      </c>
      <c r="EC322" s="181" t="str">
        <f t="shared" ca="1" si="582"/>
        <v>3.52052802053606+6.58644466644202i</v>
      </c>
      <c r="ED322" s="181" t="str">
        <f t="shared" ca="1" si="583"/>
        <v>-2.51599146970612+7.03172509501388i</v>
      </c>
      <c r="EE322" s="181" t="str">
        <f t="shared" ca="1" si="584"/>
        <v>-6.89980122413652+2.85799124471826i</v>
      </c>
      <c r="EF322" s="181" t="str">
        <f t="shared" ca="1" si="585"/>
        <v>-6.75125512776256-3.19310586848318i</v>
      </c>
      <c r="EG322" s="181" t="str">
        <f t="shared" ca="1" si="586"/>
        <v>-2.1679304508698-7.14670892423033i</v>
      </c>
      <c r="EH322" s="181" t="str">
        <f t="shared" ca="1" si="587"/>
        <v>3.83946891222435-6.40576688301602i</v>
      </c>
      <c r="EI322" s="181" t="str">
        <f t="shared" ca="1" si="588"/>
        <v>7.32478991059295-1.45699130167537i</v>
      </c>
      <c r="EJ322" s="181" t="str">
        <f t="shared" ca="1" si="589"/>
        <v>5.99858760144144+4.44885577146698i</v>
      </c>
      <c r="EK322" s="181" t="str">
        <f t="shared" ca="1" si="590"/>
        <v>0.73202052977345+7.43232916597968i</v>
      </c>
      <c r="EL322" s="181" t="str">
        <f t="shared" ca="1" si="591"/>
        <v>-5.01539771764445+5.53363864209878i</v>
      </c>
      <c r="EM322" s="181" t="str">
        <f t="shared" ca="1" si="592"/>
        <v>-7.46829102857421-8.92891807268466E-13i</v>
      </c>
      <c r="EN322" s="181"/>
      <c r="EO322" s="181"/>
      <c r="EP322" s="181"/>
    </row>
    <row r="323" spans="1:146">
      <c r="A323" s="207">
        <f t="shared" si="461"/>
        <v>4.355468749999993E-3</v>
      </c>
      <c r="B323" s="206">
        <v>223</v>
      </c>
      <c r="C323" s="205">
        <f t="shared" si="462"/>
        <v>44600</v>
      </c>
      <c r="N323" s="204">
        <f t="shared" ca="1" si="463"/>
        <v>7.5309842924443062</v>
      </c>
      <c r="O323" s="181">
        <f t="shared" ca="1" si="464"/>
        <v>-7.4690157075556938</v>
      </c>
      <c r="P323" s="181" t="str">
        <f t="shared" ca="1" si="465"/>
        <v>-5.15018915963768-5.40941283871588i</v>
      </c>
      <c r="Q323" s="181" t="str">
        <f t="shared" ca="1" si="466"/>
        <v>0.36648723028498-7.46001895103168i</v>
      </c>
      <c r="R323" s="181" t="str">
        <f t="shared" ca="1" si="467"/>
        <v>5.65560476845708-4.87855822377055i</v>
      </c>
      <c r="S323" s="181" t="str">
        <f t="shared" ca="1" si="468"/>
        <v>7.43305035543418+0.732091560730971i</v>
      </c>
      <c r="T323" s="181" t="str">
        <f t="shared" ca="1" si="469"/>
        <v>4.59517441383094+5.88817185093872i</v>
      </c>
      <c r="U323" s="181" t="str">
        <f t="shared" ca="1" si="470"/>
        <v>-1.09593221848426+7.38817489047206i</v>
      </c>
      <c r="V323" s="181" t="str">
        <f t="shared" ca="1" si="471"/>
        <v>-6.10655381168805+4.30072042623929i</v>
      </c>
      <c r="W323" s="181" t="str">
        <f t="shared" ca="1" si="472"/>
        <v>-7.32550066507108-1.45713267953088i</v>
      </c>
      <c r="X323" s="181" t="str">
        <f t="shared" ca="1" si="473"/>
        <v>-3.99590562644159-6.31022454943452i</v>
      </c>
      <c r="Y323" s="181" t="str">
        <f t="shared" ca="1" si="474"/>
        <v>1.81482278032204-7.24517866693002i</v>
      </c>
      <c r="Z323" s="181" t="str">
        <f t="shared" ca="1" si="475"/>
        <v>6.498693403531-3.68146433998978i</v>
      </c>
      <c r="AA323" s="181" t="str">
        <f t="shared" ca="1" si="476"/>
        <v>7.14740239877745+2.16814081407642i</v>
      </c>
      <c r="AB323" s="181" t="str">
        <f t="shared" ca="1" si="477"/>
        <v>3.35815408348539+6.67150633599969i</v>
      </c>
      <c r="AC323" s="181" t="str">
        <f t="shared" ca="1" si="478"/>
        <v>-2.51623560670294+7.03240741220771i</v>
      </c>
      <c r="AD323" s="181" t="str">
        <f t="shared" ca="1" si="479"/>
        <v>-6.82824702535039+3.02675373965362i</v>
      </c>
      <c r="AE323" s="181" t="str">
        <f t="shared" ca="1" si="480"/>
        <v>-6.90047074021604-2.8582685673561i</v>
      </c>
      <c r="AF323" s="181" t="str">
        <f t="shared" ca="1" si="481"/>
        <v>-2.68806168095148-6.96853786953289i</v>
      </c>
      <c r="AG323" s="181" t="str">
        <f t="shared" ca="1" si="482"/>
        <v>3.19341570867633-6.75191022980111i</v>
      </c>
      <c r="AH323" s="181" t="str">
        <f t="shared" ca="1" si="483"/>
        <v>7.09204089561709-2.34289384620994i</v>
      </c>
      <c r="AI323" s="181" t="str">
        <f t="shared" ca="1" si="484"/>
        <v>6.58708377624398+3.52086963184623i</v>
      </c>
      <c r="AJ323" s="181" t="str">
        <f t="shared" ca="1" si="485"/>
        <v>1.99208177498319+7.19845857399301i</v>
      </c>
      <c r="AK323" s="181" t="str">
        <f t="shared" ca="1" si="486"/>
        <v>-3.8398414716785+6.40638846091084i</v>
      </c>
      <c r="AL323" s="181" t="str">
        <f t="shared" ca="1" si="487"/>
        <v>-7.28753453515375+1.63647060427465i</v>
      </c>
      <c r="AM323" s="181" t="str">
        <f t="shared" ca="1" si="488"/>
        <v>-6.210259594642-4.14956279707522i</v>
      </c>
      <c r="AN323" s="181" t="str">
        <f t="shared" ca="1" si="489"/>
        <v>-1.27691703254254-7.35905418730671i</v>
      </c>
      <c r="AO323" s="181" t="str">
        <f t="shared" ca="1" si="490"/>
        <v>4.44928746223495-5.99916966905526i</v>
      </c>
      <c r="AP323" s="181" t="str">
        <f t="shared" ca="1" si="491"/>
        <v>7.41284523334546-0.914287255834419i</v>
      </c>
      <c r="AQ323" s="181" t="str">
        <f t="shared" ca="1" si="492"/>
        <v>5.77362721827061+4.73829340418662i</v>
      </c>
      <c r="AR323" s="181" t="str">
        <f t="shared" ca="1" si="493"/>
        <v>5.77362721827061+4.73829340418662i</v>
      </c>
      <c r="AS323" s="181" t="str">
        <f t="shared" ca="1" si="494"/>
        <v>-5.01588438230232+5.53417559380703i</v>
      </c>
      <c r="AT323" s="181" t="str">
        <f t="shared" ca="1" si="495"/>
        <v>-7.46676617966682+0.183298821320369i</v>
      </c>
      <c r="AU323" s="181" t="str">
        <f t="shared" ca="1" si="496"/>
        <v>-5.2813916556016-5.28139165560134i</v>
      </c>
      <c r="AV323" s="181" t="str">
        <f t="shared" ca="1" si="497"/>
        <v>0.183298821320007-7.46676617966683i</v>
      </c>
      <c r="AW323" s="181" t="str">
        <f t="shared" ca="1" si="498"/>
        <v>5.53417559380678-5.01588438230259i</v>
      </c>
      <c r="AX323" s="181" t="str">
        <f t="shared" ca="1" si="499"/>
        <v>7.44877808592859+0.54945488104453i</v>
      </c>
      <c r="AY323" s="181" t="str">
        <f t="shared" ca="1" si="500"/>
        <v>4.73829340418707+5.77362721827025i</v>
      </c>
      <c r="AZ323" s="181" t="str">
        <f t="shared" ca="1" si="501"/>
        <v>-0.914287255834061+7.4128452333455i</v>
      </c>
      <c r="BA323" s="181" t="str">
        <f t="shared" ca="1" si="502"/>
        <v>-5.99916966905505+4.44928746223524i</v>
      </c>
      <c r="BB323" s="181" t="str">
        <f t="shared" ca="1" si="503"/>
        <v>-7.35905418730677-1.27691703254218i</v>
      </c>
      <c r="BC323" s="181" t="str">
        <f t="shared" ca="1" si="504"/>
        <v>-4.14956279707552-6.21025959464179i</v>
      </c>
      <c r="BD323" s="181" t="str">
        <f t="shared" ca="1" si="505"/>
        <v>1.6364706042742-7.28753453515386i</v>
      </c>
      <c r="BE323" s="181" t="str">
        <f t="shared" ca="1" si="506"/>
        <v>6.4063884609106-3.8398414716789i</v>
      </c>
      <c r="BF323" s="181" t="str">
        <f t="shared" ca="1" si="507"/>
        <v>7.19845857399311+1.99208177498284i</v>
      </c>
      <c r="BG323" s="181" t="str">
        <f t="shared" ca="1" si="508"/>
        <v>3.52086963184665+6.58708377624376i</v>
      </c>
      <c r="BH323" s="181" t="str">
        <f t="shared" ca="1" si="509"/>
        <v>-2.34289384620959+7.0920408956172i</v>
      </c>
      <c r="BI323" s="181" t="str">
        <f t="shared" ca="1" si="510"/>
        <v>-6.75191022979969+3.19341570867935i</v>
      </c>
      <c r="BJ323" s="181" t="str">
        <f t="shared" ca="1" si="511"/>
        <v>-6.96853786953164-2.68806168095472i</v>
      </c>
      <c r="BK323" s="181" t="str">
        <f t="shared" ca="1" si="512"/>
        <v>-2.858268567353-6.90047074021733i</v>
      </c>
      <c r="BL323" s="181" t="str">
        <f t="shared" ca="1" si="513"/>
        <v>3.02675373965659-6.82824702534908i</v>
      </c>
      <c r="BM323" s="181" t="str">
        <f t="shared" ca="1" si="514"/>
        <v>7.03240741220888-2.51623560669968i</v>
      </c>
      <c r="BN323" s="181" t="str">
        <f t="shared" ca="1" si="515"/>
        <v>6.67150633599852+3.35815408348772i</v>
      </c>
      <c r="BO323" s="181" t="str">
        <f t="shared" ca="1" si="516"/>
        <v>2.16814081407403+7.14740239877818i</v>
      </c>
      <c r="BP323" s="181" t="str">
        <f t="shared" ca="1" si="517"/>
        <v>-3.68146433999218+6.49869340352963i</v>
      </c>
      <c r="BQ323" s="181" t="str">
        <f t="shared" ca="1" si="518"/>
        <v>-7.24517866693048+1.81482278032018i</v>
      </c>
      <c r="BR323" s="181" t="str">
        <f t="shared" ca="1" si="519"/>
        <v>-6.31022454943358-3.99590562644307i</v>
      </c>
      <c r="BS323" s="181" t="str">
        <f t="shared" ca="1" si="520"/>
        <v>-1.45713267952926-7.3255006650714i</v>
      </c>
      <c r="BT323" s="181" t="str">
        <f t="shared" ca="1" si="521"/>
        <v>4.30072042624025-6.10655381168737i</v>
      </c>
      <c r="BU323" s="181" t="str">
        <f t="shared" ca="1" si="522"/>
        <v>7.38817489047222-1.0959322184832i</v>
      </c>
      <c r="BV323" s="181" t="str">
        <f t="shared" ca="1" si="523"/>
        <v>5.88817185093814+4.59517441383168i</v>
      </c>
      <c r="BW323" s="181" t="str">
        <f t="shared" ca="1" si="524"/>
        <v>0.732091560730487+7.43305035543423i</v>
      </c>
      <c r="BX323" s="181" t="str">
        <f t="shared" ca="1" si="525"/>
        <v>-4.87855822377082+5.65560476845685i</v>
      </c>
      <c r="BY323" s="181" t="str">
        <f t="shared" ca="1" si="526"/>
        <v>-7.46001895103168+0.366487230284758i</v>
      </c>
      <c r="BZ323" s="181" t="str">
        <f t="shared" ca="1" si="527"/>
        <v>-5.40941283871589-5.15018915963767i</v>
      </c>
      <c r="CA323" s="181" t="str">
        <f t="shared" ca="1" si="528"/>
        <v>-3.62379295853367E-13-7.46901570755569i</v>
      </c>
      <c r="CB323" s="181" t="str">
        <f t="shared" ca="1" si="529"/>
        <v>5.40941283871539-5.15018915963819i</v>
      </c>
      <c r="CC323" s="181" t="str">
        <f t="shared" ca="1" si="530"/>
        <v>7.46001895103172+0.366487230284034i</v>
      </c>
      <c r="CD323" s="181" t="str">
        <f t="shared" ca="1" si="531"/>
        <v>4.87855822377136+5.65560476845638i</v>
      </c>
      <c r="CE323" s="181" t="str">
        <f t="shared" ca="1" si="532"/>
        <v>-0.732091560729766+7.43305035543429i</v>
      </c>
      <c r="CF323" s="181" t="str">
        <f t="shared" ca="1" si="533"/>
        <v>-5.88817185093744+4.59517441383259i</v>
      </c>
      <c r="CG323" s="181" t="str">
        <f t="shared" ca="1" si="534"/>
        <v>-7.38817489047232-1.09593221848248i</v>
      </c>
      <c r="CH323" s="181" t="str">
        <f t="shared" ca="1" si="535"/>
        <v>-4.30072042624085-6.10655381168695i</v>
      </c>
      <c r="CI323" s="181" t="str">
        <f t="shared" ca="1" si="536"/>
        <v>1.45713267952813-7.32550066507163i</v>
      </c>
      <c r="CJ323" s="181" t="str">
        <f t="shared" ca="1" si="537"/>
        <v>6.31022454943319-3.99590562644368i</v>
      </c>
      <c r="CK323" s="181" t="str">
        <f t="shared" ca="1" si="538"/>
        <v>7.24517866693066+1.81482278031948i</v>
      </c>
      <c r="CL323" s="181" t="str">
        <f t="shared" ca="1" si="539"/>
        <v>3.68146433999282+6.49869340352928i</v>
      </c>
      <c r="CM323" s="181" t="str">
        <f t="shared" ca="1" si="540"/>
        <v>-2.16814081407334+7.14740239877839i</v>
      </c>
      <c r="CN323" s="181" t="str">
        <f t="shared" ca="1" si="541"/>
        <v>-6.6715063359982+3.35815408348837i</v>
      </c>
      <c r="CO323" s="181" t="str">
        <f t="shared" ca="1" si="542"/>
        <v>-7.03240741220655-2.5162356067062i</v>
      </c>
      <c r="CP323" s="181" t="str">
        <f t="shared" ca="1" si="543"/>
        <v>-3.02675373965065-6.82824702535171i</v>
      </c>
      <c r="CQ323" s="181" t="str">
        <f t="shared" ca="1" si="544"/>
        <v>2.858268567359-6.90047074021485i</v>
      </c>
      <c r="CR323" s="181" t="str">
        <f t="shared" ca="1" si="545"/>
        <v>6.96853786953413-2.68806168094826i</v>
      </c>
      <c r="CS323" s="181" t="str">
        <f t="shared" ca="1" si="546"/>
        <v>6.7519102298+3.19341570867869i</v>
      </c>
      <c r="CT323" s="181" t="str">
        <f t="shared" ca="1" si="547"/>
        <v>2.34289384621048+7.09204089561691i</v>
      </c>
      <c r="CU323" s="181" t="str">
        <f t="shared" ca="1" si="548"/>
        <v>-3.52086963184601+6.58708377624411i</v>
      </c>
      <c r="CV323" s="181" t="str">
        <f t="shared" ca="1" si="549"/>
        <v>-7.19845857399292+1.99208177498353i</v>
      </c>
      <c r="CW323" s="181" t="str">
        <f t="shared" ca="1" si="550"/>
        <v>-6.40638846091108-3.8398414716781i</v>
      </c>
      <c r="CX323" s="181" t="str">
        <f t="shared" ca="1" si="551"/>
        <v>-1.63647060427491-7.28753453515369i</v>
      </c>
      <c r="CY323" s="181" t="str">
        <f t="shared" ca="1" si="552"/>
        <v>4.14956279707492-6.2102595946422i</v>
      </c>
      <c r="CZ323" s="181" t="str">
        <f t="shared" ca="1" si="553"/>
        <v>7.35905418730661-1.27691703254311i</v>
      </c>
      <c r="DA323" s="181" t="str">
        <f t="shared" ca="1" si="554"/>
        <v>5.99916966905535+4.44928746223482i</v>
      </c>
      <c r="DB323" s="181" t="str">
        <f t="shared" ca="1" si="555"/>
        <v>0.914287255834778+7.41284523334541i</v>
      </c>
      <c r="DC323" s="181" t="str">
        <f t="shared" ca="1" si="556"/>
        <v>-4.73829340418635+5.77362721827084i</v>
      </c>
      <c r="DD323" s="181" t="str">
        <f t="shared" ca="1" si="557"/>
        <v>-7.44877808592853+0.549454881045464i</v>
      </c>
      <c r="DE323" s="181" t="str">
        <f t="shared" ca="1" si="558"/>
        <v>-5.53417559380726-5.01588438230205i</v>
      </c>
      <c r="DF323" s="181" t="str">
        <f t="shared" ca="1" si="559"/>
        <v>-0.183298821320731-7.46676617966681i</v>
      </c>
      <c r="DG323" s="181" t="str">
        <f t="shared" ca="1" si="560"/>
        <v>5.28139165560094-5.281391655602i</v>
      </c>
      <c r="DH323" s="181" t="str">
        <f t="shared" ca="1" si="561"/>
        <v>7.46676617966685+0.183298821319219i</v>
      </c>
      <c r="DI323" s="181" t="str">
        <f t="shared" ca="1" si="562"/>
        <v>5.01588438230318+5.53417559380626i</v>
      </c>
      <c r="DJ323" s="181" t="str">
        <f t="shared" ca="1" si="563"/>
        <v>-0.549454881044381+7.4487780859286i</v>
      </c>
      <c r="DK323" s="181" t="str">
        <f t="shared" ca="1" si="564"/>
        <v>-5.77362721827015+4.73829340418718i</v>
      </c>
      <c r="DL323" s="181" t="str">
        <f t="shared" ca="1" si="565"/>
        <v>-7.41284523334555-0.914287255833695i</v>
      </c>
      <c r="DM323" s="181" t="str">
        <f t="shared" ca="1" si="566"/>
        <v>-4.44928746223569-5.9991696690547i</v>
      </c>
      <c r="DN323" s="181" t="str">
        <f t="shared" ca="1" si="567"/>
        <v>1.27691703254161-7.35905418730687i</v>
      </c>
      <c r="DO323" s="181" t="str">
        <f t="shared" ca="1" si="568"/>
        <v>6.21025959464136-4.14956279707617i</v>
      </c>
      <c r="DP323" s="181" t="str">
        <f t="shared" ca="1" si="569"/>
        <v>7.28753453515384+1.63647060427426i</v>
      </c>
      <c r="DQ323" s="181" t="str">
        <f t="shared" ca="1" si="570"/>
        <v>3.83984147167903+6.40638846091052i</v>
      </c>
      <c r="DR323" s="181" t="str">
        <f t="shared" ca="1" si="571"/>
        <v>-1.99208177498249+7.19845857399321i</v>
      </c>
      <c r="DS323" s="181" t="str">
        <f t="shared" ca="1" si="572"/>
        <v>-6.58708377624719+3.52086963184022i</v>
      </c>
      <c r="DT323" s="181" t="str">
        <f t="shared" ca="1" si="573"/>
        <v>-7.09204089561499-2.3428938462163i</v>
      </c>
      <c r="DU323" s="181" t="str">
        <f t="shared" ca="1" si="574"/>
        <v>-3.19341570867315-6.75191022980262i</v>
      </c>
      <c r="DV323" s="181" t="str">
        <f t="shared" ca="1" si="575"/>
        <v>2.68806168095398-6.96853786953192i</v>
      </c>
      <c r="DW323" s="181" t="str">
        <f t="shared" ca="1" si="576"/>
        <v>6.90047074021703-2.85826856735373i</v>
      </c>
      <c r="DX323" s="181" t="str">
        <f t="shared" ca="1" si="577"/>
        <v>6.82824702534906+3.02675373965665i</v>
      </c>
      <c r="DY323" s="181" t="str">
        <f t="shared" ca="1" si="578"/>
        <v>2.51623560670003+7.03240741220875i</v>
      </c>
      <c r="DZ323" s="181" t="str">
        <f t="shared" ca="1" si="579"/>
        <v>-3.3581540834874+6.67150633599868i</v>
      </c>
      <c r="EA323" s="181" t="str">
        <f t="shared" ca="1" si="580"/>
        <v>-7.14740239877808+2.16814081407438i</v>
      </c>
      <c r="EB323" s="181" t="str">
        <f t="shared" ca="1" si="581"/>
        <v>-6.49869340353002-3.6814643399915i</v>
      </c>
      <c r="EC323" s="181" t="str">
        <f t="shared" ca="1" si="582"/>
        <v>-1.81482278032094-7.2451786669303i</v>
      </c>
      <c r="ED323" s="181" t="str">
        <f t="shared" ca="1" si="583"/>
        <v>3.99590562644312-6.31022454943355i</v>
      </c>
      <c r="EE323" s="181" t="str">
        <f t="shared" ca="1" si="584"/>
        <v>7.32550066507142-1.4571326795292i</v>
      </c>
      <c r="EF323" s="181" t="str">
        <f t="shared" ca="1" si="585"/>
        <v>6.10655381168758+4.30072042623996i</v>
      </c>
      <c r="EG323" s="181" t="str">
        <f t="shared" ca="1" si="586"/>
        <v>1.09593221848356+7.38817489047217i</v>
      </c>
      <c r="EH323" s="181" t="str">
        <f t="shared" ca="1" si="587"/>
        <v>-4.59517441383139+5.88817185093837i</v>
      </c>
      <c r="EI323" s="181" t="str">
        <f t="shared" ca="1" si="588"/>
        <v>-7.43305035543415+0.73209156073127i</v>
      </c>
      <c r="EJ323" s="181" t="str">
        <f t="shared" ca="1" si="589"/>
        <v>-5.65560476845736-4.87855822377022i</v>
      </c>
      <c r="EK323" s="181" t="str">
        <f t="shared" ca="1" si="590"/>
        <v>-0.366487230284696-7.46001895103169i</v>
      </c>
      <c r="EL323" s="181" t="str">
        <f t="shared" ca="1" si="591"/>
        <v>5.15018915963741-5.40941283871615i</v>
      </c>
      <c r="EM323" s="181" t="str">
        <f t="shared" ca="1" si="592"/>
        <v>7.46901570755569-7.24758591706734E-13i</v>
      </c>
      <c r="EN323" s="181"/>
      <c r="EO323" s="181"/>
      <c r="EP323" s="181"/>
    </row>
    <row r="324" spans="1:146">
      <c r="A324" s="207">
        <f t="shared" si="461"/>
        <v>4.3749999999999926E-3</v>
      </c>
      <c r="B324" s="206">
        <v>224</v>
      </c>
      <c r="C324" s="205">
        <f t="shared" si="462"/>
        <v>44800</v>
      </c>
      <c r="N324" s="204">
        <f t="shared" ca="1" si="463"/>
        <v>7.5303113130771333</v>
      </c>
      <c r="O324" s="181">
        <f t="shared" ca="1" si="464"/>
        <v>-7.4696886869228667</v>
      </c>
      <c r="P324" s="181" t="str">
        <f t="shared" ca="1" si="465"/>
        <v>-5.28186752387561-5.28186752387559i</v>
      </c>
      <c r="Q324" s="181" t="str">
        <f t="shared" ca="1" si="466"/>
        <v>-1.82561950601512E-13-7.46968868692287i</v>
      </c>
      <c r="R324" s="181" t="str">
        <f t="shared" ca="1" si="467"/>
        <v>5.28186752387567-5.28186752387553i</v>
      </c>
      <c r="S324" s="181" t="str">
        <f t="shared" ca="1" si="468"/>
        <v>7.46968868692287-3.65123901203024E-13i</v>
      </c>
      <c r="T324" s="181" t="str">
        <f t="shared" ca="1" si="469"/>
        <v>5.28186752387565+5.28186752387555i</v>
      </c>
      <c r="U324" s="181" t="str">
        <f t="shared" ca="1" si="470"/>
        <v>-2.08637605666212E-13+7.46968868692287i</v>
      </c>
      <c r="V324" s="181" t="str">
        <f t="shared" ca="1" si="471"/>
        <v>-5.28186752387543+5.28186752387577i</v>
      </c>
      <c r="W324" s="181" t="str">
        <f t="shared" ca="1" si="472"/>
        <v>-7.46968868692287-6.58821528263187E-14i</v>
      </c>
      <c r="X324" s="181" t="str">
        <f t="shared" ca="1" si="473"/>
        <v>-5.28186752387538-5.28186752387582i</v>
      </c>
      <c r="Y324" s="181" t="str">
        <f t="shared" ca="1" si="474"/>
        <v>-1.299486303624E-13-7.46968868692287i</v>
      </c>
      <c r="Z324" s="181" t="str">
        <f t="shared" ca="1" si="475"/>
        <v>5.28186752387572-5.28186752387547i</v>
      </c>
      <c r="AA324" s="181" t="str">
        <f t="shared" ca="1" si="476"/>
        <v>7.46968868692287-3.25779413551118E-13i</v>
      </c>
      <c r="AB324" s="181" t="str">
        <f t="shared" ca="1" si="477"/>
        <v>5.28186752387565+5.28186752387554i</v>
      </c>
      <c r="AC324" s="181" t="str">
        <f t="shared" ca="1" si="478"/>
        <v>-2.74519758492531E-13+7.46968868692287i</v>
      </c>
      <c r="AD324" s="181" t="str">
        <f t="shared" ca="1" si="479"/>
        <v>-5.28186752387544+5.28186752387575i</v>
      </c>
      <c r="AE324" s="181" t="str">
        <f t="shared" ca="1" si="480"/>
        <v>-7.46968868692287-1.31764305652637E-13i</v>
      </c>
      <c r="AF324" s="181" t="str">
        <f t="shared" ca="1" si="481"/>
        <v>-5.28186752387585-5.28186752387534i</v>
      </c>
      <c r="AG324" s="181" t="str">
        <f t="shared" ca="1" si="482"/>
        <v>-1.17141807884905E-13-7.46968868692287i</v>
      </c>
      <c r="AH324" s="181" t="str">
        <f t="shared" ca="1" si="483"/>
        <v>5.28186752387358-5.28186752387761i</v>
      </c>
      <c r="AI324" s="181" t="str">
        <f t="shared" ca="1" si="484"/>
        <v>7.46968868692287-1.74600651049188E-12i</v>
      </c>
      <c r="AJ324" s="181" t="str">
        <f t="shared" ca="1" si="485"/>
        <v>5.28186752387613+5.28186752387506i</v>
      </c>
      <c r="AK324" s="181" t="str">
        <f t="shared" ca="1" si="486"/>
        <v>-3.4040191131885E-13+7.46968868692287i</v>
      </c>
      <c r="AL324" s="181" t="str">
        <f t="shared" ca="1" si="487"/>
        <v>-5.28186752387653+5.28186752387466i</v>
      </c>
      <c r="AM324" s="181" t="str">
        <f t="shared" ca="1" si="488"/>
        <v>-7.46968868692287-2.32065967243193E-12i</v>
      </c>
      <c r="AN324" s="181" t="str">
        <f t="shared" ca="1" si="489"/>
        <v>-5.28186752387326-5.28186752387794i</v>
      </c>
      <c r="AO324" s="181" t="str">
        <f t="shared" ca="1" si="490"/>
        <v>-3.1296288152904E-12-7.46968868692287i</v>
      </c>
      <c r="AP324" s="181" t="str">
        <f t="shared" ca="1" si="491"/>
        <v>5.28186752387423-5.28186752387696i</v>
      </c>
      <c r="AQ324" s="181" t="str">
        <f t="shared" ca="1" si="492"/>
        <v>7.46968868692287-9.37069732782026E-13i</v>
      </c>
      <c r="AR324" s="181" t="str">
        <f t="shared" ca="1" si="493"/>
        <v>7.46968868692287-9.37069732782026E-13i</v>
      </c>
      <c r="AS324" s="181" t="str">
        <f t="shared" ca="1" si="494"/>
        <v>-1.04318802833106E-12+7.46968868692287i</v>
      </c>
      <c r="AT324" s="181" t="str">
        <f t="shared" ca="1" si="495"/>
        <v>-5.28186752387703+5.28186752387416i</v>
      </c>
      <c r="AU324" s="181" t="str">
        <f t="shared" ca="1" si="496"/>
        <v>-7.46968868692287-3.23574711083944E-12i</v>
      </c>
      <c r="AV324" s="181" t="str">
        <f t="shared" ca="1" si="497"/>
        <v>-5.28186752387786-5.28186752387333i</v>
      </c>
      <c r="AW324" s="181" t="str">
        <f t="shared" ca="1" si="498"/>
        <v>-2.21454137688289E-12-7.46968868692287i</v>
      </c>
      <c r="AX324" s="181" t="str">
        <f t="shared" ca="1" si="499"/>
        <v>5.28186752387473-5.28186752387646i</v>
      </c>
      <c r="AY324" s="181" t="str">
        <f t="shared" ca="1" si="500"/>
        <v>7.46968868692287-2.34283615769811E-13i</v>
      </c>
      <c r="AZ324" s="181" t="str">
        <f t="shared" ca="1" si="501"/>
        <v>5.28186752387506+5.28186752387613i</v>
      </c>
      <c r="BA324" s="181" t="str">
        <f t="shared" ca="1" si="502"/>
        <v>-1.95827546673857E-12+7.46968868692287i</v>
      </c>
      <c r="BB324" s="181" t="str">
        <f t="shared" ca="1" si="503"/>
        <v>-5.28186752387768+5.28186752387351i</v>
      </c>
      <c r="BC324" s="181" t="str">
        <f t="shared" ca="1" si="504"/>
        <v>-7.46968868692287+3.49201302098377E-12i</v>
      </c>
      <c r="BD324" s="181" t="str">
        <f t="shared" ca="1" si="505"/>
        <v>-5.28186752387736-5.28186752387383i</v>
      </c>
      <c r="BE324" s="181" t="str">
        <f t="shared" ca="1" si="506"/>
        <v>-1.51175525987068E-12-7.46968868692287i</v>
      </c>
      <c r="BF324" s="181" t="str">
        <f t="shared" ca="1" si="507"/>
        <v>5.28186752387523-5.28186752387597i</v>
      </c>
      <c r="BG324" s="181" t="str">
        <f t="shared" ca="1" si="508"/>
        <v>7.46968868692287+6.80803822637699E-13i</v>
      </c>
      <c r="BH324" s="181" t="str">
        <f t="shared" ca="1" si="509"/>
        <v>5.28186752387441+5.28186752387678i</v>
      </c>
      <c r="BI324" s="181" t="str">
        <f t="shared" ca="1" si="510"/>
        <v>-2.66106158375078E-12+7.46968868692287i</v>
      </c>
      <c r="BJ324" s="181" t="str">
        <f t="shared" ca="1" si="511"/>
        <v>-5.28186752387833+5.28186752387287i</v>
      </c>
      <c r="BK324" s="181" t="str">
        <f t="shared" ca="1" si="512"/>
        <v>-7.46968868692287+2.57692558257625E-12i</v>
      </c>
      <c r="BL324" s="181" t="str">
        <f t="shared" ca="1" si="513"/>
        <v>-5.28186752387687-5.28186752387432i</v>
      </c>
      <c r="BM324" s="181" t="str">
        <f t="shared" ca="1" si="514"/>
        <v>-5.96667821463173E-13-7.46968868692287i</v>
      </c>
      <c r="BN324" s="181" t="str">
        <f t="shared" ca="1" si="515"/>
        <v>5.28186752387573-5.28186752387547i</v>
      </c>
      <c r="BO324" s="181" t="str">
        <f t="shared" ca="1" si="516"/>
        <v>7.46968868692287+1.38358993964991E-12i</v>
      </c>
      <c r="BP324" s="181" t="str">
        <f t="shared" ca="1" si="517"/>
        <v>5.28186752387377+5.28186752387742i</v>
      </c>
      <c r="BQ324" s="181" t="str">
        <f t="shared" ca="1" si="518"/>
        <v>-3.36384770076299E-12+7.46968868692287i</v>
      </c>
      <c r="BR324" s="181" t="str">
        <f t="shared" ca="1" si="519"/>
        <v>-5.28186752387342+5.28186752387777i</v>
      </c>
      <c r="BS324" s="181" t="str">
        <f t="shared" ca="1" si="520"/>
        <v>-7.46968868692287+1.87413946556405E-12i</v>
      </c>
      <c r="BT324" s="181" t="str">
        <f t="shared" ca="1" si="521"/>
        <v>-5.28186752387637-5.28186752387482i</v>
      </c>
      <c r="BU324" s="181" t="str">
        <f t="shared" ca="1" si="522"/>
        <v>1.06118295549039E-13-7.46968868692287i</v>
      </c>
      <c r="BV324" s="181" t="str">
        <f t="shared" ca="1" si="523"/>
        <v>5.28186752387652-5.28186752387467i</v>
      </c>
      <c r="BW324" s="181" t="str">
        <f t="shared" ca="1" si="524"/>
        <v>7.46968868692287+2.08637605666212E-12i</v>
      </c>
      <c r="BX324" s="181" t="str">
        <f t="shared" ca="1" si="525"/>
        <v>5.28186752387327+5.28186752387792i</v>
      </c>
      <c r="BY324" s="181" t="str">
        <f t="shared" ca="1" si="526"/>
        <v>3.15161110966492E-12+7.46968868692287i</v>
      </c>
      <c r="BZ324" s="181" t="str">
        <f t="shared" ca="1" si="527"/>
        <v>-5.28186752387392+5.28186752387727i</v>
      </c>
      <c r="CA324" s="181" t="str">
        <f t="shared" ca="1" si="528"/>
        <v>-7.46968868692287+1.17135334855184E-12i</v>
      </c>
      <c r="CB324" s="181" t="str">
        <f t="shared" ca="1" si="529"/>
        <v>-5.28186752387558-5.28186752387562i</v>
      </c>
      <c r="CC324" s="181" t="str">
        <f t="shared" ca="1" si="530"/>
        <v>8.08904412561249E-13-7.46968868692287i</v>
      </c>
      <c r="CD324" s="181" t="str">
        <f t="shared" ca="1" si="531"/>
        <v>5.28186752387702-5.28186752387417i</v>
      </c>
      <c r="CE324" s="181" t="str">
        <f t="shared" ca="1" si="532"/>
        <v>7.46968868692287+2.78916217367433E-12i</v>
      </c>
      <c r="CF324" s="181" t="str">
        <f t="shared" ca="1" si="533"/>
        <v>5.28186752387818+5.28186752387302i</v>
      </c>
      <c r="CG324" s="181" t="str">
        <f t="shared" ca="1" si="534"/>
        <v>2.4488249926527E-12+7.46968868692287i</v>
      </c>
      <c r="CH324" s="181" t="str">
        <f t="shared" ca="1" si="535"/>
        <v>-5.28186752387472+5.28186752387647i</v>
      </c>
      <c r="CI324" s="181" t="str">
        <f t="shared" ca="1" si="536"/>
        <v>-7.46968868692287+4.68567231539621E-13i</v>
      </c>
      <c r="CJ324" s="181" t="str">
        <f t="shared" ca="1" si="537"/>
        <v>-5.28186752387508-5.28186752387612i</v>
      </c>
      <c r="CK324" s="181" t="str">
        <f t="shared" ca="1" si="538"/>
        <v>1.51169052957347E-12-7.46968868692287i</v>
      </c>
      <c r="CL324" s="181" t="str">
        <f t="shared" ca="1" si="539"/>
        <v>5.28186752387751-5.28186752387368i</v>
      </c>
      <c r="CM324" s="181" t="str">
        <f t="shared" ca="1" si="540"/>
        <v>7.46968868692287+3.91655093347714E-12i</v>
      </c>
      <c r="CN324" s="181" t="str">
        <f t="shared" ca="1" si="541"/>
        <v>5.28186752387738+5.28186752387382i</v>
      </c>
      <c r="CO324" s="181" t="str">
        <f t="shared" ca="1" si="542"/>
        <v>1.74603887564049E-12+7.46968868692287i</v>
      </c>
      <c r="CP324" s="181" t="str">
        <f t="shared" ca="1" si="543"/>
        <v>-5.28186752387521+5.28186752387598i</v>
      </c>
      <c r="CQ324" s="181" t="str">
        <f t="shared" ca="1" si="544"/>
        <v>-7.46968868692287-2.34218885472591E-13i</v>
      </c>
      <c r="CR324" s="181" t="str">
        <f t="shared" ca="1" si="545"/>
        <v>-5.28186752387458-5.28186752387662i</v>
      </c>
      <c r="CS324" s="181" t="str">
        <f t="shared" ca="1" si="546"/>
        <v>2.63907928937627E-12-7.46968868692287i</v>
      </c>
      <c r="CT324" s="181" t="str">
        <f t="shared" ca="1" si="547"/>
        <v>5.28186752387801-5.28186752387318i</v>
      </c>
      <c r="CU324" s="181" t="str">
        <f t="shared" ca="1" si="548"/>
        <v>7.46968868692287-3.02351051974137E-12i</v>
      </c>
      <c r="CV324" s="181" t="str">
        <f t="shared" ca="1" si="549"/>
        <v>5.28186752387689+5.28186752387431i</v>
      </c>
      <c r="CW324" s="181" t="str">
        <f t="shared" ca="1" si="550"/>
        <v>1.04325275862828E-12+7.46968868692287i</v>
      </c>
      <c r="CX324" s="181" t="str">
        <f t="shared" ca="1" si="551"/>
        <v>-5.28186752387571+5.28186752387548i</v>
      </c>
      <c r="CY324" s="181" t="str">
        <f t="shared" ca="1" si="552"/>
        <v>-7.46968868692287-1.3616076452754E-12i</v>
      </c>
      <c r="CZ324" s="181" t="str">
        <f t="shared" ca="1" si="553"/>
        <v>-5.28186752387408-5.28186752387711i</v>
      </c>
      <c r="DA324" s="181" t="str">
        <f t="shared" ca="1" si="554"/>
        <v>3.34186540638848E-12-7.46968868692287i</v>
      </c>
      <c r="DB324" s="181" t="str">
        <f t="shared" ca="1" si="555"/>
        <v>5.2818675238734-5.28186752387779i</v>
      </c>
      <c r="DC324" s="181" t="str">
        <f t="shared" ca="1" si="556"/>
        <v>7.46968868692287-2.32072440272915E-12i</v>
      </c>
      <c r="DD324" s="181" t="str">
        <f t="shared" ca="1" si="557"/>
        <v>5.28186752387639+5.28186752387481i</v>
      </c>
      <c r="DE324" s="181" t="str">
        <f t="shared" ca="1" si="558"/>
        <v>-8.41360011745262E-14+7.46968868692287i</v>
      </c>
      <c r="DF324" s="181" t="str">
        <f t="shared" ca="1" si="559"/>
        <v>-5.28186752387621+5.28186752387499i</v>
      </c>
      <c r="DG324" s="181" t="str">
        <f t="shared" ca="1" si="560"/>
        <v>-7.46968868692287-1.63979111949702E-12i</v>
      </c>
      <c r="DH324" s="181" t="str">
        <f t="shared" ca="1" si="561"/>
        <v>-5.28186752387329-5.28186752387791i</v>
      </c>
      <c r="DI324" s="181" t="str">
        <f t="shared" ca="1" si="562"/>
        <v>4.04465152340069E-12-7.46968868692287i</v>
      </c>
      <c r="DJ324" s="181" t="str">
        <f t="shared" ca="1" si="563"/>
        <v>5.28186752387361-5.28186752387759i</v>
      </c>
      <c r="DK324" s="181" t="str">
        <f t="shared" ca="1" si="564"/>
        <v>7.46968868692287-1.19333564292635E-12i</v>
      </c>
      <c r="DL324" s="181" t="str">
        <f t="shared" ca="1" si="565"/>
        <v>5.28186752387589+5.2818675238753i</v>
      </c>
      <c r="DM324" s="181" t="str">
        <f t="shared" ca="1" si="566"/>
        <v>-3.62319475396143E-13+7.46968868692287i</v>
      </c>
      <c r="DN324" s="181" t="str">
        <f t="shared" ca="1" si="567"/>
        <v>-5.281867523877+5.28186752387419i</v>
      </c>
      <c r="DO324" s="181" t="str">
        <f t="shared" ca="1" si="568"/>
        <v>-7.46968868692287-2.76717987929982E-12i</v>
      </c>
      <c r="DP324" s="181" t="str">
        <f t="shared" ca="1" si="569"/>
        <v>-5.28186752387309-5.2818675238781i</v>
      </c>
      <c r="DQ324" s="181" t="str">
        <f t="shared" ca="1" si="570"/>
        <v>-2.47080728702721E-12-7.46968868692287i</v>
      </c>
      <c r="DR324" s="181" t="str">
        <f t="shared" ca="1" si="571"/>
        <v>5.2818675238744-5.2818675238768i</v>
      </c>
      <c r="DS324" s="181" t="str">
        <f t="shared" ca="1" si="572"/>
        <v>7.46968868692287-9.15152168704733E-13i</v>
      </c>
      <c r="DT324" s="181" t="str">
        <f t="shared" ca="1" si="573"/>
        <v>5.28186752387509+5.2818675238761i</v>
      </c>
      <c r="DU324" s="181" t="str">
        <f t="shared" ca="1" si="574"/>
        <v>-1.48970823519895E-12+7.46968868692287i</v>
      </c>
      <c r="DV324" s="181" t="str">
        <f t="shared" ca="1" si="575"/>
        <v>-5.2818675238772+5.28186752387399i</v>
      </c>
      <c r="DW324" s="181" t="str">
        <f t="shared" ca="1" si="576"/>
        <v>-7.46968868692287-3.89456863910263E-12i</v>
      </c>
      <c r="DX324" s="181" t="str">
        <f t="shared" ca="1" si="577"/>
        <v>-5.2818675238777-5.28186752387349i</v>
      </c>
      <c r="DY324" s="181" t="str">
        <f t="shared" ca="1" si="578"/>
        <v>-2.1926238128056E-12-7.46968868692287i</v>
      </c>
      <c r="DZ324" s="181" t="str">
        <f t="shared" ca="1" si="579"/>
        <v>5.2818675238752-5.281867523876i</v>
      </c>
      <c r="EA324" s="181" t="str">
        <f t="shared" ca="1" si="580"/>
        <v>7.46968868692287+2.12236591098078E-13i</v>
      </c>
      <c r="EB324" s="181" t="str">
        <f t="shared" ca="1" si="581"/>
        <v>5.2818675238749+5.2818675238763i</v>
      </c>
      <c r="EC324" s="181" t="str">
        <f t="shared" ca="1" si="582"/>
        <v>-2.61709699500176E-12+7.46968868692287i</v>
      </c>
      <c r="ED324" s="181" t="str">
        <f t="shared" ca="1" si="583"/>
        <v>-5.281867523878+5.2818675238732i</v>
      </c>
      <c r="EE324" s="181" t="str">
        <f t="shared" ca="1" si="584"/>
        <v>-7.46968868692287-4.17275211332425E-12i</v>
      </c>
      <c r="EF324" s="181" t="str">
        <f t="shared" ca="1" si="585"/>
        <v>-5.2818675238769-5.28186752387429i</v>
      </c>
      <c r="EG324" s="181" t="str">
        <f t="shared" ca="1" si="586"/>
        <v>-1.0652350530028E-12-7.46968868692287i</v>
      </c>
      <c r="EH324" s="181" t="str">
        <f t="shared" ca="1" si="587"/>
        <v>5.28186752387539-5.2818675238758i</v>
      </c>
      <c r="EI324" s="181" t="str">
        <f t="shared" ca="1" si="588"/>
        <v>7.46968868692287+1.33962535090088E-12i</v>
      </c>
      <c r="EJ324" s="181" t="str">
        <f t="shared" ca="1" si="589"/>
        <v>5.2818675238741+5.28186752387709i</v>
      </c>
      <c r="EK324" s="181" t="str">
        <f t="shared" ca="1" si="590"/>
        <v>-2.89528046922337E-12+7.46968868692287i</v>
      </c>
      <c r="EL324" s="181" t="str">
        <f t="shared" ca="1" si="591"/>
        <v>-5.28186752387339+5.2818675238778i</v>
      </c>
      <c r="EM324" s="181" t="str">
        <f t="shared" ca="1" si="592"/>
        <v>-7.46968868692287+2.34270669710366E-12i</v>
      </c>
      <c r="EN324" s="181"/>
      <c r="EO324" s="181"/>
      <c r="EP324" s="181"/>
    </row>
    <row r="325" spans="1:146">
      <c r="A325" s="207">
        <f t="shared" si="461"/>
        <v>4.3945312499999922E-3</v>
      </c>
      <c r="B325" s="206">
        <v>225</v>
      </c>
      <c r="C325" s="205">
        <f t="shared" si="462"/>
        <v>45000</v>
      </c>
      <c r="N325" s="204">
        <f t="shared" ca="1" si="463"/>
        <v>7.5296854915788991</v>
      </c>
      <c r="O325" s="181">
        <f t="shared" ca="1" si="464"/>
        <v>-7.4703145084211009</v>
      </c>
      <c r="P325" s="181" t="str">
        <f t="shared" ca="1" si="465"/>
        <v>-5.41035349145401-5.15108473549389i</v>
      </c>
      <c r="Q325" s="181" t="str">
        <f t="shared" ca="1" si="466"/>
        <v>-0.366550959422469-7.46131618743458i</v>
      </c>
      <c r="R325" s="181" t="str">
        <f t="shared" ca="1" si="467"/>
        <v>4.87940656522439-5.65658823196208i</v>
      </c>
      <c r="S325" s="181" t="str">
        <f t="shared" ca="1" si="468"/>
        <v>7.43434290221842-0.732218865477617i</v>
      </c>
      <c r="T325" s="181" t="str">
        <f t="shared" ca="1" si="469"/>
        <v>5.88919575596079+4.5959734771537i</v>
      </c>
      <c r="U325" s="181" t="str">
        <f t="shared" ca="1" si="470"/>
        <v>1.09612279215178+7.38945963377919i</v>
      </c>
      <c r="V325" s="181" t="str">
        <f t="shared" ca="1" si="471"/>
        <v>-4.30146828641619+6.10761569155121i</v>
      </c>
      <c r="W325" s="181" t="str">
        <f t="shared" ca="1" si="472"/>
        <v>-7.32677450984206+1.45738606300987i</v>
      </c>
      <c r="X325" s="181" t="str">
        <f t="shared" ca="1" si="473"/>
        <v>-6.31132184597628-3.99660048181319i</v>
      </c>
      <c r="Y325" s="181" t="str">
        <f t="shared" ca="1" si="474"/>
        <v>-1.81513836319023-7.24643854436107i</v>
      </c>
      <c r="Z325" s="181" t="str">
        <f t="shared" ca="1" si="475"/>
        <v>3.68210451658865-6.49982347326789i</v>
      </c>
      <c r="AA325" s="181" t="str">
        <f t="shared" ca="1" si="476"/>
        <v>7.14864527371367-2.16851783606637i</v>
      </c>
      <c r="AB325" s="181" t="str">
        <f t="shared" ca="1" si="477"/>
        <v>6.67266645649512+3.3587380390694i</v>
      </c>
      <c r="AC325" s="181" t="str">
        <f t="shared" ca="1" si="478"/>
        <v>2.51667315953565+7.03363029045454i</v>
      </c>
      <c r="AD325" s="181" t="str">
        <f t="shared" ca="1" si="479"/>
        <v>-3.02728006742332+6.8294344017721i</v>
      </c>
      <c r="AE325" s="181" t="str">
        <f t="shared" ca="1" si="480"/>
        <v>-6.90167067575247+2.85876559692909i</v>
      </c>
      <c r="AF325" s="181" t="str">
        <f t="shared" ca="1" si="481"/>
        <v>-6.9697496413877-2.68852911293571i</v>
      </c>
      <c r="AG325" s="181" t="str">
        <f t="shared" ca="1" si="482"/>
        <v>-3.19397101760123-6.75308433187756i</v>
      </c>
      <c r="AH325" s="181" t="str">
        <f t="shared" ca="1" si="483"/>
        <v>2.34330125632759-7.09327414363919i</v>
      </c>
      <c r="AI325" s="181" t="str">
        <f t="shared" ca="1" si="484"/>
        <v>6.58822921634719-3.5214818823325i</v>
      </c>
      <c r="AJ325" s="181" t="str">
        <f t="shared" ca="1" si="485"/>
        <v>7.19971032717974+1.99242818174911i</v>
      </c>
      <c r="AK325" s="181" t="str">
        <f t="shared" ca="1" si="486"/>
        <v>3.84050918876707+6.40750247957209i</v>
      </c>
      <c r="AL325" s="181" t="str">
        <f t="shared" ca="1" si="487"/>
        <v>-1.63675517315758+7.28880177792405i</v>
      </c>
      <c r="AM325" s="181" t="str">
        <f t="shared" ca="1" si="488"/>
        <v>-6.21133950809659+4.1502843721708i</v>
      </c>
      <c r="AN325" s="181" t="str">
        <f t="shared" ca="1" si="489"/>
        <v>-7.36033386676142-1.27713907799102i</v>
      </c>
      <c r="AO325" s="181" t="str">
        <f t="shared" ca="1" si="490"/>
        <v>-4.45006115700603-6.00021287569307i</v>
      </c>
      <c r="AP325" s="181" t="str">
        <f t="shared" ca="1" si="491"/>
        <v>0.914446242928851-7.41413426662345i</v>
      </c>
      <c r="AQ325" s="181" t="str">
        <f t="shared" ca="1" si="492"/>
        <v>5.77463120491508-4.73911735473472i</v>
      </c>
      <c r="AR325" s="181" t="str">
        <f t="shared" ca="1" si="493"/>
        <v>5.77463120491508-4.73911735473472i</v>
      </c>
      <c r="AS325" s="181" t="str">
        <f t="shared" ca="1" si="494"/>
        <v>5.01675660365235+5.53513794177141i</v>
      </c>
      <c r="AT325" s="181" t="str">
        <f t="shared" ca="1" si="495"/>
        <v>-0.18333069548585+7.46806458935777i</v>
      </c>
      <c r="AU325" s="181" t="str">
        <f t="shared" ca="1" si="496"/>
        <v>-5.28231004650011+5.28231004650151i</v>
      </c>
      <c r="AV325" s="181" t="str">
        <f t="shared" ca="1" si="497"/>
        <v>-7.46806458935773+0.183330695487829i</v>
      </c>
      <c r="AW325" s="181" t="str">
        <f t="shared" ca="1" si="498"/>
        <v>-5.53513794177274-5.01675660365088i</v>
      </c>
      <c r="AX325" s="181" t="str">
        <f t="shared" ca="1" si="499"/>
        <v>-0.549550426765839-7.45007336763661i</v>
      </c>
      <c r="AY325" s="181" t="str">
        <f t="shared" ca="1" si="500"/>
        <v>4.73911735473319-5.77463120491633i</v>
      </c>
      <c r="AZ325" s="181" t="str">
        <f t="shared" ca="1" si="501"/>
        <v>7.41413426662415-0.914446242923234i</v>
      </c>
      <c r="BA325" s="181" t="str">
        <f t="shared" ca="1" si="502"/>
        <v>6.00021287569425+4.45006115700444i</v>
      </c>
      <c r="BB325" s="181" t="str">
        <f t="shared" ca="1" si="503"/>
        <v>1.27713907799298+7.36033386676107i</v>
      </c>
      <c r="BC325" s="181" t="str">
        <f t="shared" ca="1" si="504"/>
        <v>-4.15028437217533+6.21133950809357i</v>
      </c>
      <c r="BD325" s="181" t="str">
        <f t="shared" ca="1" si="505"/>
        <v>-7.28880177792363+1.63675517315941i</v>
      </c>
      <c r="BE325" s="181" t="str">
        <f t="shared" ca="1" si="506"/>
        <v>-6.4075024795731-3.84050918876538i</v>
      </c>
      <c r="BF325" s="181" t="str">
        <f t="shared" ca="1" si="507"/>
        <v>-1.99242818174386-7.1997103271812i</v>
      </c>
      <c r="BG325" s="181" t="str">
        <f t="shared" ca="1" si="508"/>
        <v>3.52148188233084-6.58822921634808i</v>
      </c>
      <c r="BH325" s="181" t="str">
        <f t="shared" ca="1" si="509"/>
        <v>7.09327414363854-2.34330125632957i</v>
      </c>
      <c r="BI325" s="181" t="str">
        <f t="shared" ca="1" si="510"/>
        <v>6.75308433187682+3.19397101760279i</v>
      </c>
      <c r="BJ325" s="181" t="str">
        <f t="shared" ca="1" si="511"/>
        <v>2.68852911293241+6.96974964138897i</v>
      </c>
      <c r="BK325" s="181" t="str">
        <f t="shared" ca="1" si="512"/>
        <v>-2.85876559692804+6.90167067575289i</v>
      </c>
      <c r="BL325" s="181" t="str">
        <f t="shared" ca="1" si="513"/>
        <v>-6.82943440177259+3.02728006742222i</v>
      </c>
      <c r="BM325" s="181" t="str">
        <f t="shared" ca="1" si="514"/>
        <v>-7.03363029045338-2.51667315953889i</v>
      </c>
      <c r="BN325" s="181" t="str">
        <f t="shared" ca="1" si="515"/>
        <v>-3.35873803907107-6.67266645649427i</v>
      </c>
      <c r="BO325" s="181" t="str">
        <f t="shared" ca="1" si="516"/>
        <v>2.16851783606671-7.14864527371357i</v>
      </c>
      <c r="BP325" s="181" t="str">
        <f t="shared" ca="1" si="517"/>
        <v>6.49982347326922-3.68210451658631i</v>
      </c>
      <c r="BQ325" s="181" t="str">
        <f t="shared" ca="1" si="518"/>
        <v>7.24643854436172+1.81513836318763i</v>
      </c>
      <c r="BR325" s="181" t="str">
        <f t="shared" ca="1" si="519"/>
        <v>3.99660048181352+6.31132184597607i</v>
      </c>
      <c r="BS325" s="181" t="str">
        <f t="shared" ca="1" si="520"/>
        <v>-1.45738606301172+7.32677450984169i</v>
      </c>
      <c r="BT325" s="181" t="str">
        <f t="shared" ca="1" si="521"/>
        <v>-6.10761569154922+4.30146828641902i</v>
      </c>
      <c r="BU325" s="181" t="str">
        <f t="shared" ca="1" si="522"/>
        <v>-7.38945963377937-1.09612279215061i</v>
      </c>
      <c r="BV325" s="181" t="str">
        <f t="shared" ca="1" si="523"/>
        <v>-4.59597347715222-5.88919575596194i</v>
      </c>
      <c r="BW325" s="181" t="str">
        <f t="shared" ca="1" si="524"/>
        <v>0.732218865481747-7.43434290221802i</v>
      </c>
      <c r="BX325" s="181" t="str">
        <f t="shared" ca="1" si="525"/>
        <v>5.65658823196129-4.87940656522531i</v>
      </c>
      <c r="BY325" s="181" t="str">
        <f t="shared" ca="1" si="526"/>
        <v>7.46131618743452+0.366550959423552i</v>
      </c>
      <c r="BZ325" s="181" t="str">
        <f t="shared" ca="1" si="527"/>
        <v>5.1510847354915+5.41035349145629i</v>
      </c>
      <c r="CA325" s="181" t="str">
        <f t="shared" ca="1" si="528"/>
        <v>1.98046066185943E-12+7.4703145084211i</v>
      </c>
      <c r="CB325" s="181" t="str">
        <f t="shared" ca="1" si="529"/>
        <v>-5.15108473549417+5.41035349145375i</v>
      </c>
      <c r="CC325" s="181" t="str">
        <f t="shared" ca="1" si="530"/>
        <v>-7.4613161874347+0.366550959419874i</v>
      </c>
      <c r="CD325" s="181" t="str">
        <f t="shared" ca="1" si="531"/>
        <v>-5.65658823196387-4.87940656522231i</v>
      </c>
      <c r="CE325" s="181" t="str">
        <f t="shared" ca="1" si="532"/>
        <v>-0.732218865478082-7.43434290221838i</v>
      </c>
      <c r="CF325" s="181" t="str">
        <f t="shared" ca="1" si="533"/>
        <v>4.59597347715513-5.88919575595967i</v>
      </c>
      <c r="CG325" s="181" t="str">
        <f t="shared" ca="1" si="534"/>
        <v>7.38945963377879-1.09612279215453i</v>
      </c>
      <c r="CH325" s="181" t="str">
        <f t="shared" ca="1" si="535"/>
        <v>6.1076156915515+4.30146828641578i</v>
      </c>
      <c r="CI325" s="181" t="str">
        <f t="shared" ca="1" si="536"/>
        <v>1.45738606300812+7.32677450984241i</v>
      </c>
      <c r="CJ325" s="181" t="str">
        <f t="shared" ca="1" si="537"/>
        <v>-3.99660048181017+6.31132184597819i</v>
      </c>
      <c r="CK325" s="181" t="str">
        <f t="shared" ca="1" si="538"/>
        <v>-7.24643854436076+1.81513836319148i</v>
      </c>
      <c r="CL325" s="181" t="str">
        <f t="shared" ca="1" si="539"/>
        <v>-6.4998234732674-3.68210451658952i</v>
      </c>
      <c r="CM325" s="181" t="str">
        <f t="shared" ca="1" si="540"/>
        <v>-2.16851783606319-7.14864527371464i</v>
      </c>
      <c r="CN325" s="181" t="str">
        <f t="shared" ca="1" si="541"/>
        <v>3.35873803906754-6.67266645649605i</v>
      </c>
      <c r="CO325" s="181" t="str">
        <f t="shared" ca="1" si="542"/>
        <v>7.03363029045462-2.51667315953542i</v>
      </c>
      <c r="CP325" s="181" t="str">
        <f t="shared" ca="1" si="543"/>
        <v>6.8294344017711+3.02728006742559i</v>
      </c>
      <c r="CQ325" s="181" t="str">
        <f t="shared" ca="1" si="544"/>
        <v>2.8587655969317+6.90167067575138i</v>
      </c>
      <c r="CR325" s="181" t="str">
        <f t="shared" ca="1" si="545"/>
        <v>-2.68852911293585+6.96974964138764i</v>
      </c>
      <c r="CS325" s="181" t="str">
        <f t="shared" ca="1" si="546"/>
        <v>-6.7530843318783+3.19397101759966i</v>
      </c>
      <c r="CT325" s="181" t="str">
        <f t="shared" ca="1" si="547"/>
        <v>-7.09327414363985-2.34330125632561i</v>
      </c>
      <c r="CU325" s="181" t="str">
        <f t="shared" ca="1" si="548"/>
        <v>-3.52148188233434-6.58822921634621i</v>
      </c>
      <c r="CV325" s="181" t="str">
        <f t="shared" ca="1" si="549"/>
        <v>1.99242818174721-7.19971032718027i</v>
      </c>
      <c r="CW325" s="181" t="str">
        <f t="shared" ca="1" si="550"/>
        <v>6.40750247957096-3.84050918876896i</v>
      </c>
      <c r="CX325" s="181" t="str">
        <f t="shared" ca="1" si="551"/>
        <v>7.2888017779245+1.63675517315554i</v>
      </c>
      <c r="CY325" s="181" t="str">
        <f t="shared" ca="1" si="552"/>
        <v>4.15028437217245+6.21133950809549i</v>
      </c>
      <c r="CZ325" s="181" t="str">
        <f t="shared" ca="1" si="553"/>
        <v>-1.27713907799639+7.36033386676048i</v>
      </c>
      <c r="DA325" s="181" t="str">
        <f t="shared" ca="1" si="554"/>
        <v>-6.00021287569176+4.4500611570078i</v>
      </c>
      <c r="DB325" s="181" t="str">
        <f t="shared" ca="1" si="555"/>
        <v>-7.41413426662372-0.914446242926677i</v>
      </c>
      <c r="DC325" s="181" t="str">
        <f t="shared" ca="1" si="556"/>
        <v>-4.7391173547305-5.77463120491854i</v>
      </c>
      <c r="DD325" s="181" t="str">
        <f t="shared" ca="1" si="557"/>
        <v>0.549550426761677-7.45007336763692i</v>
      </c>
      <c r="DE325" s="181" t="str">
        <f t="shared" ca="1" si="558"/>
        <v>5.53513794177022-5.01675660365366i</v>
      </c>
      <c r="DF325" s="181" t="str">
        <f t="shared" ca="1" si="559"/>
        <v>7.46806458935764+0.183330695491298i</v>
      </c>
      <c r="DG325" s="181" t="str">
        <f t="shared" ca="1" si="560"/>
        <v>5.28231004650276+5.28231004649886i</v>
      </c>
      <c r="DH325" s="181" t="str">
        <f t="shared" ca="1" si="561"/>
        <v>0.183330695490021+7.46806458935767i</v>
      </c>
      <c r="DI325" s="181" t="str">
        <f t="shared" ca="1" si="562"/>
        <v>-5.01675660365523+5.53513794176878i</v>
      </c>
      <c r="DJ325" s="181" t="str">
        <f t="shared" ca="1" si="563"/>
        <v>-7.45007336763645+0.549550426768026i</v>
      </c>
      <c r="DK325" s="181" t="str">
        <f t="shared" ca="1" si="564"/>
        <v>-5.77463120491746-4.73911735473182i</v>
      </c>
      <c r="DL325" s="181" t="str">
        <f t="shared" ca="1" si="565"/>
        <v>-0.914446242925407-7.41413426662388i</v>
      </c>
      <c r="DM325" s="181" t="str">
        <f t="shared" ca="1" si="566"/>
        <v>4.45006115700916-6.00021287569076i</v>
      </c>
      <c r="DN325" s="181" t="str">
        <f t="shared" ca="1" si="567"/>
        <v>7.3603338667607-1.27713907799514i</v>
      </c>
      <c r="DO325" s="181" t="str">
        <f t="shared" ca="1" si="568"/>
        <v>6.21133950809455+4.15028437217386i</v>
      </c>
      <c r="DP325" s="181" t="str">
        <f t="shared" ca="1" si="569"/>
        <v>1.6367551731543+7.28880177792478i</v>
      </c>
      <c r="DQ325" s="181" t="str">
        <f t="shared" ca="1" si="570"/>
        <v>-3.84050918876386+6.40750247957402i</v>
      </c>
      <c r="DR325" s="181" t="str">
        <f t="shared" ca="1" si="571"/>
        <v>-7.19971032718062+1.99242818174598i</v>
      </c>
      <c r="DS325" s="181" t="str">
        <f t="shared" ca="1" si="572"/>
        <v>-6.58822921634541-3.52148188233584i</v>
      </c>
      <c r="DT325" s="181" t="str">
        <f t="shared" ca="1" si="573"/>
        <v>-2.34330125633165-7.09327414363785i</v>
      </c>
      <c r="DU325" s="181" t="str">
        <f t="shared" ca="1" si="574"/>
        <v>3.1939710176012-6.75308433187757i</v>
      </c>
      <c r="DV325" s="181" t="str">
        <f t="shared" ca="1" si="575"/>
        <v>6.96974964138811-2.68852911293466i</v>
      </c>
      <c r="DW325" s="181" t="str">
        <f t="shared" ca="1" si="576"/>
        <v>6.90167067575366+2.85876559692621i</v>
      </c>
      <c r="DX325" s="181" t="str">
        <f t="shared" ca="1" si="577"/>
        <v>3.02728006742442+6.82943440177162i</v>
      </c>
      <c r="DY325" s="181" t="str">
        <f t="shared" ca="1" si="578"/>
        <v>-2.51667315953702+7.03363029045405i</v>
      </c>
      <c r="DZ325" s="181" t="str">
        <f t="shared" ca="1" si="579"/>
        <v>-6.67266645649663+3.35873803906639i</v>
      </c>
      <c r="EA325" s="181" t="str">
        <f t="shared" ca="1" si="580"/>
        <v>-7.14864527371414-2.16851783606482i</v>
      </c>
      <c r="EB325" s="181" t="str">
        <f t="shared" ca="1" si="581"/>
        <v>-3.6821045165884-6.49982347326803i</v>
      </c>
      <c r="EC325" s="181" t="str">
        <f t="shared" ca="1" si="582"/>
        <v>1.81513836319313-7.24643854436035i</v>
      </c>
      <c r="ED325" s="181" t="str">
        <f t="shared" ca="1" si="583"/>
        <v>6.31132184597478-3.99660048181555i</v>
      </c>
      <c r="EE325" s="181" t="str">
        <f t="shared" ca="1" si="584"/>
        <v>7.32677450984208+1.45738606300978i</v>
      </c>
      <c r="EF325" s="181" t="str">
        <f t="shared" ca="1" si="585"/>
        <v>4.30146828641474+6.10761569155224i</v>
      </c>
      <c r="EG325" s="181" t="str">
        <f t="shared" ca="1" si="586"/>
        <v>-1.09612279214865+7.38945963377966i</v>
      </c>
      <c r="EH325" s="181" t="str">
        <f t="shared" ca="1" si="587"/>
        <v>-5.88919575596046+4.59597347715412i</v>
      </c>
      <c r="EI325" s="181" t="str">
        <f t="shared" ca="1" si="588"/>
        <v>-7.43434290221821-0.732218865479776i</v>
      </c>
      <c r="EJ325" s="181" t="str">
        <f t="shared" ca="1" si="589"/>
        <v>-4.87940656522134-5.65658823196471i</v>
      </c>
      <c r="EK325" s="181" t="str">
        <f t="shared" ca="1" si="590"/>
        <v>0.366550959421574-7.46131618743462i</v>
      </c>
      <c r="EL325" s="181" t="str">
        <f t="shared" ca="1" si="591"/>
        <v>5.41035349145463-5.15108473549324i</v>
      </c>
      <c r="EM325" s="181" t="str">
        <f t="shared" ca="1" si="592"/>
        <v>7.4703145084211+3.68256657551589E-12i</v>
      </c>
      <c r="EN325" s="181"/>
      <c r="EO325" s="181"/>
      <c r="EP325" s="181"/>
    </row>
    <row r="326" spans="1:146">
      <c r="A326" s="207">
        <f t="shared" si="461"/>
        <v>4.4140624999999918E-3</v>
      </c>
      <c r="B326" s="206">
        <v>226</v>
      </c>
      <c r="C326" s="205">
        <f t="shared" si="462"/>
        <v>45200</v>
      </c>
      <c r="N326" s="204">
        <f t="shared" ca="1" si="463"/>
        <v>7.529102828595831</v>
      </c>
      <c r="O326" s="181">
        <f t="shared" ca="1" si="464"/>
        <v>-7.470897171404169</v>
      </c>
      <c r="P326" s="181" t="str">
        <f t="shared" ca="1" si="465"/>
        <v>-5.53556966656311-5.01714789619772i</v>
      </c>
      <c r="Q326" s="181" t="str">
        <f t="shared" ca="1" si="466"/>
        <v>-0.732275976437551-7.43492275951992i</v>
      </c>
      <c r="R326" s="181" t="str">
        <f t="shared" ca="1" si="467"/>
        <v>4.45040824894018-6.00068087498911i</v>
      </c>
      <c r="S326" s="181" t="str">
        <f t="shared" ca="1" si="468"/>
        <v>7.32734597711937-1.45749973491851i</v>
      </c>
      <c r="T326" s="181" t="str">
        <f t="shared" ca="1" si="469"/>
        <v>6.40800224628348+3.84080873740423i</v>
      </c>
      <c r="U326" s="181" t="str">
        <f t="shared" ca="1" si="470"/>
        <v>2.16868697420251+7.14920284742426i</v>
      </c>
      <c r="V326" s="181" t="str">
        <f t="shared" ca="1" si="471"/>
        <v>-3.1942201381281+6.75361105297542i</v>
      </c>
      <c r="W326" s="181" t="str">
        <f t="shared" ca="1" si="472"/>
        <v>-6.90220898615687+2.85898857239937i</v>
      </c>
      <c r="X326" s="181" t="str">
        <f t="shared" ca="1" si="473"/>
        <v>-7.03417889332818-2.51686945278277i</v>
      </c>
      <c r="Y326" s="181" t="str">
        <f t="shared" ca="1" si="474"/>
        <v>-3.52175654776258-6.58874307922127i</v>
      </c>
      <c r="Z326" s="181" t="str">
        <f t="shared" ca="1" si="475"/>
        <v>1.81527993874632-7.24700374566482i</v>
      </c>
      <c r="AA326" s="181" t="str">
        <f t="shared" ca="1" si="476"/>
        <v>6.21182397465981-4.15060808238219i</v>
      </c>
      <c r="AB326" s="181" t="str">
        <f t="shared" ca="1" si="477"/>
        <v>7.39003599031531+1.09620828656751i</v>
      </c>
      <c r="AC326" s="181" t="str">
        <f t="shared" ca="1" si="478"/>
        <v>4.73948699221594+5.77508160949356i</v>
      </c>
      <c r="AD326" s="181" t="str">
        <f t="shared" ca="1" si="479"/>
        <v>-0.366579549339925+7.46189814857457i</v>
      </c>
      <c r="AE326" s="181" t="str">
        <f t="shared" ca="1" si="480"/>
        <v>-5.28272205144709+5.28272205144747i</v>
      </c>
      <c r="AF326" s="181" t="str">
        <f t="shared" ca="1" si="481"/>
        <v>-7.46189814857457+0.366579549339834i</v>
      </c>
      <c r="AG326" s="181" t="str">
        <f t="shared" ca="1" si="482"/>
        <v>-5.77508160949344-4.73948699221609i</v>
      </c>
      <c r="AH326" s="181" t="str">
        <f t="shared" ca="1" si="483"/>
        <v>-1.09620828656669-7.39003599031543i</v>
      </c>
      <c r="AI326" s="181" t="str">
        <f t="shared" ca="1" si="484"/>
        <v>4.15060808237988-6.21182397466136i</v>
      </c>
      <c r="AJ326" s="181" t="str">
        <f t="shared" ca="1" si="485"/>
        <v>7.24700374566484-1.81527993874623i</v>
      </c>
      <c r="AK326" s="181" t="str">
        <f t="shared" ca="1" si="486"/>
        <v>6.58874307922296+3.52175654775943i</v>
      </c>
      <c r="AL326" s="181" t="str">
        <f t="shared" ca="1" si="487"/>
        <v>2.51686945278258+7.03417889332825i</v>
      </c>
      <c r="AM326" s="181" t="str">
        <f t="shared" ca="1" si="488"/>
        <v>-2.85898857240303+6.90220898615535i</v>
      </c>
      <c r="AN326" s="181" t="str">
        <f t="shared" ca="1" si="489"/>
        <v>-6.7536110529755+3.19422013812792i</v>
      </c>
      <c r="AO326" s="181" t="str">
        <f t="shared" ca="1" si="490"/>
        <v>-7.14920284742336-2.16868697420549i</v>
      </c>
      <c r="AP326" s="181" t="str">
        <f t="shared" ca="1" si="491"/>
        <v>-3.8408087374048-6.40800224628313i</v>
      </c>
      <c r="AQ326" s="181" t="str">
        <f t="shared" ca="1" si="492"/>
        <v>1.45749973492164-7.32734597711874i</v>
      </c>
      <c r="AR326" s="181" t="str">
        <f t="shared" ca="1" si="493"/>
        <v>1.45749973492164-7.32734597711874i</v>
      </c>
      <c r="AS326" s="181" t="str">
        <f t="shared" ca="1" si="494"/>
        <v>7.43492275951969+0.732275976439874i</v>
      </c>
      <c r="AT326" s="181" t="str">
        <f t="shared" ca="1" si="495"/>
        <v>5.01714789619868+5.53556966656224i</v>
      </c>
      <c r="AU326" s="181" t="str">
        <f t="shared" ca="1" si="496"/>
        <v>-2.42719833059009E-12+7.47089717140417i</v>
      </c>
      <c r="AV326" s="181" t="str">
        <f t="shared" ca="1" si="497"/>
        <v>-5.01714789619661+5.53556966656411i</v>
      </c>
      <c r="AW326" s="181" t="str">
        <f t="shared" ca="1" si="498"/>
        <v>-7.43492275952014+0.732275976435255i</v>
      </c>
      <c r="AX326" s="181" t="str">
        <f t="shared" ca="1" si="499"/>
        <v>-6.00068087499043-4.45040824893839i</v>
      </c>
      <c r="AY326" s="181" t="str">
        <f t="shared" ca="1" si="500"/>
        <v>-1.45749973491688-7.32734597711969i</v>
      </c>
      <c r="AZ326" s="181" t="str">
        <f t="shared" ca="1" si="501"/>
        <v>3.84080873740241-6.40800224628457i</v>
      </c>
      <c r="BA326" s="181" t="str">
        <f t="shared" ca="1" si="502"/>
        <v>7.1492028474247-2.16868697420105i</v>
      </c>
      <c r="BB326" s="181" t="str">
        <f t="shared" ca="1" si="503"/>
        <v>6.7536110529766+3.19422013812559i</v>
      </c>
      <c r="BC326" s="181" t="str">
        <f t="shared" ca="1" si="504"/>
        <v>2.85898857239855+6.90220898615721i</v>
      </c>
      <c r="BD326" s="181" t="str">
        <f t="shared" ca="1" si="505"/>
        <v>-2.51686945278006+7.03417889332916i</v>
      </c>
      <c r="BE326" s="181" t="str">
        <f t="shared" ca="1" si="506"/>
        <v>-6.58874307922164+3.52175654776189i</v>
      </c>
      <c r="BF326" s="181" t="str">
        <f t="shared" ca="1" si="507"/>
        <v>-7.24700374566549-1.81527993874363i</v>
      </c>
      <c r="BG326" s="181" t="str">
        <f t="shared" ca="1" si="508"/>
        <v>-4.15060808238211-6.21182397465987i</v>
      </c>
      <c r="BH326" s="181" t="str">
        <f t="shared" ca="1" si="509"/>
        <v>1.09620828656393-7.39003599031584i</v>
      </c>
      <c r="BI326" s="181" t="str">
        <f t="shared" ca="1" si="510"/>
        <v>5.77508160949368-4.73948699221579i</v>
      </c>
      <c r="BJ326" s="181" t="str">
        <f t="shared" ca="1" si="511"/>
        <v>7.46189814857438+0.366579549343623i</v>
      </c>
      <c r="BK326" s="181" t="str">
        <f t="shared" ca="1" si="512"/>
        <v>5.28272205144741+5.28272205144715i</v>
      </c>
      <c r="BL326" s="181" t="str">
        <f t="shared" ca="1" si="513"/>
        <v>0.366579549336774+7.46189814857472i</v>
      </c>
      <c r="BM326" s="181" t="str">
        <f t="shared" ca="1" si="514"/>
        <v>-4.73948699221567+5.77508160949378i</v>
      </c>
      <c r="BN326" s="181" t="str">
        <f t="shared" ca="1" si="515"/>
        <v>-7.39003599031579+1.09620828656429i</v>
      </c>
      <c r="BO326" s="181" t="str">
        <f t="shared" ca="1" si="516"/>
        <v>-6.21182397465995-4.15060808238198i</v>
      </c>
      <c r="BP326" s="181" t="str">
        <f t="shared" ca="1" si="517"/>
        <v>-1.81527993874378-7.24700374566546i</v>
      </c>
      <c r="BQ326" s="181" t="str">
        <f t="shared" ca="1" si="518"/>
        <v>3.52175654776138-6.58874307922191i</v>
      </c>
      <c r="BR326" s="181" t="str">
        <f t="shared" ca="1" si="519"/>
        <v>7.03417889332911-2.5168694527802i</v>
      </c>
      <c r="BS326" s="181" t="str">
        <f t="shared" ca="1" si="520"/>
        <v>6.90220898615735+2.85898857239821i</v>
      </c>
      <c r="BT326" s="181" t="str">
        <f t="shared" ca="1" si="521"/>
        <v>3.19422013812592+6.75361105297645i</v>
      </c>
      <c r="BU326" s="181" t="str">
        <f t="shared" ca="1" si="522"/>
        <v>-2.1686869742007+7.14920284742481i</v>
      </c>
      <c r="BV326" s="181" t="str">
        <f t="shared" ca="1" si="523"/>
        <v>-6.40800224628439+3.84080873740272i</v>
      </c>
      <c r="BW326" s="181" t="str">
        <f t="shared" ca="1" si="524"/>
        <v>-7.32734597711972-1.45749973491674i</v>
      </c>
      <c r="BX326" s="181" t="str">
        <f t="shared" ca="1" si="525"/>
        <v>-4.45040824893869-6.00068087499021i</v>
      </c>
      <c r="BY326" s="181" t="str">
        <f t="shared" ca="1" si="526"/>
        <v>0.732275976434682-7.4349227595202i</v>
      </c>
      <c r="BZ326" s="181" t="str">
        <f t="shared" ca="1" si="527"/>
        <v>5.53556966656401-5.01714789619673i</v>
      </c>
      <c r="CA326" s="181" t="str">
        <f t="shared" ca="1" si="528"/>
        <v>7.47089717140417-2.78968740806257E-12i</v>
      </c>
      <c r="CB326" s="181" t="str">
        <f t="shared" ca="1" si="529"/>
        <v>5.53556966656262+5.01714789619826i</v>
      </c>
      <c r="CC326" s="181" t="str">
        <f t="shared" ca="1" si="530"/>
        <v>0.732275976440235+7.43492275951965i</v>
      </c>
      <c r="CD326" s="181" t="str">
        <f t="shared" ca="1" si="531"/>
        <v>-4.45040824894034+6.00068087498898i</v>
      </c>
      <c r="CE326" s="181" t="str">
        <f t="shared" ca="1" si="532"/>
        <v>-7.32734597711871+1.45749973492179i</v>
      </c>
      <c r="CF326" s="181" t="str">
        <f t="shared" ca="1" si="533"/>
        <v>-6.40800224628332-3.84080873740449i</v>
      </c>
      <c r="CG326" s="181" t="str">
        <f t="shared" ca="1" si="534"/>
        <v>-2.16868697419872-7.14920284742541i</v>
      </c>
      <c r="CH326" s="181" t="str">
        <f t="shared" ca="1" si="535"/>
        <v>3.19422013812778-6.75361105297556i</v>
      </c>
      <c r="CI326" s="181" t="str">
        <f t="shared" ca="1" si="536"/>
        <v>6.90220898615814-2.85898857239631i</v>
      </c>
      <c r="CJ326" s="181" t="str">
        <f t="shared" ca="1" si="537"/>
        <v>7.03417889332842+2.51686945278214i</v>
      </c>
      <c r="CK326" s="181" t="str">
        <f t="shared" ca="1" si="538"/>
        <v>3.52175654775957+6.58874307922288i</v>
      </c>
      <c r="CL326" s="181" t="str">
        <f t="shared" ca="1" si="539"/>
        <v>-1.81527993874578+7.24700374566496i</v>
      </c>
      <c r="CM326" s="181" t="str">
        <f t="shared" ca="1" si="540"/>
        <v>-6.2118239746611+4.15060808238027i</v>
      </c>
      <c r="CN326" s="181" t="str">
        <f t="shared" ca="1" si="541"/>
        <v>-7.39003599031548-1.09620828656633i</v>
      </c>
      <c r="CO326" s="181" t="str">
        <f t="shared" ca="1" si="542"/>
        <v>-4.73948699221407-5.77508160949509i</v>
      </c>
      <c r="CP326" s="181" t="str">
        <f t="shared" ca="1" si="543"/>
        <v>0.366579549338836-7.46189814857462i</v>
      </c>
      <c r="CQ326" s="181" t="str">
        <f t="shared" ca="1" si="544"/>
        <v>5.28272205144887-5.2827220514457i</v>
      </c>
      <c r="CR326" s="181" t="str">
        <f t="shared" ca="1" si="545"/>
        <v>7.46189814857447-0.366579549341984i</v>
      </c>
      <c r="CS326" s="181" t="str">
        <f t="shared" ca="1" si="546"/>
        <v>5.77508160949224+4.73948699221755i</v>
      </c>
      <c r="CT326" s="181" t="str">
        <f t="shared" ca="1" si="547"/>
        <v>1.09620828656945+7.39003599031502i</v>
      </c>
      <c r="CU326" s="181" t="str">
        <f t="shared" ca="1" si="548"/>
        <v>-4.15060808238365+6.21182397465884i</v>
      </c>
      <c r="CV326" s="181" t="str">
        <f t="shared" ca="1" si="549"/>
        <v>-7.24700374566419+1.81527993874883i</v>
      </c>
      <c r="CW326" s="181" t="str">
        <f t="shared" ca="1" si="550"/>
        <v>-6.58874307922077-3.52175654776353i</v>
      </c>
      <c r="CX326" s="181" t="str">
        <f t="shared" ca="1" si="551"/>
        <v>-2.51686945278511-7.03417889332735i</v>
      </c>
      <c r="CY326" s="181" t="str">
        <f t="shared" ca="1" si="552"/>
        <v>2.85898857240046-6.90220898615642i</v>
      </c>
      <c r="CZ326" s="181" t="str">
        <f t="shared" ca="1" si="553"/>
        <v>6.7536110529744-3.19422013813025i</v>
      </c>
      <c r="DA326" s="181" t="str">
        <f t="shared" ca="1" si="554"/>
        <v>7.14920284742411+2.16868697420303i</v>
      </c>
      <c r="DB326" s="181" t="str">
        <f t="shared" ca="1" si="555"/>
        <v>3.8408087374072+6.40800224628171i</v>
      </c>
      <c r="DC326" s="181" t="str">
        <f t="shared" ca="1" si="556"/>
        <v>-1.45749973491911+7.32734597711924i</v>
      </c>
      <c r="DD326" s="181" t="str">
        <f t="shared" ca="1" si="557"/>
        <v>-6.00068087499166+4.45040824893674i</v>
      </c>
      <c r="DE326" s="181" t="str">
        <f t="shared" ca="1" si="558"/>
        <v>-7.43492275951992-0.732275976437521i</v>
      </c>
      <c r="DF326" s="181" t="str">
        <f t="shared" ca="1" si="559"/>
        <v>-5.01714789619524-5.53556966656535i</v>
      </c>
      <c r="DG326" s="181" t="str">
        <f t="shared" ca="1" si="560"/>
        <v>-3.62489077472472E-13-7.47089717140417i</v>
      </c>
      <c r="DH326" s="181" t="str">
        <f t="shared" ca="1" si="561"/>
        <v>5.01714789620037-5.53556966656071i</v>
      </c>
      <c r="DI326" s="181" t="str">
        <f t="shared" ca="1" si="562"/>
        <v>7.43492275951985-0.732275976438242i</v>
      </c>
      <c r="DJ326" s="181" t="str">
        <f t="shared" ca="1" si="563"/>
        <v>6.00068087498753+4.45040824894229i</v>
      </c>
      <c r="DK326" s="181" t="str">
        <f t="shared" ca="1" si="564"/>
        <v>1.45749973491941+7.32734597711918i</v>
      </c>
      <c r="DL326" s="181" t="str">
        <f t="shared" ca="1" si="565"/>
        <v>-3.84080873740621+6.4080022462823i</v>
      </c>
      <c r="DM326" s="181" t="str">
        <f t="shared" ca="1" si="566"/>
        <v>-7.1492028474239+2.16868697420372i</v>
      </c>
      <c r="DN326" s="181" t="str">
        <f t="shared" ca="1" si="567"/>
        <v>-6.75361105297453-3.19422013812998i</v>
      </c>
      <c r="DO326" s="181" t="str">
        <f t="shared" ca="1" si="568"/>
        <v>-2.85898857240073-6.9022089861563i</v>
      </c>
      <c r="DP326" s="181" t="str">
        <f t="shared" ca="1" si="569"/>
        <v>2.51686945278443-7.03417889332759i</v>
      </c>
      <c r="DQ326" s="181" t="str">
        <f t="shared" ca="1" si="570"/>
        <v>6.58874307922042-3.52175654776416i</v>
      </c>
      <c r="DR326" s="181" t="str">
        <f t="shared" ca="1" si="571"/>
        <v>7.24700374566427+1.81527993874854i</v>
      </c>
      <c r="DS326" s="181" t="str">
        <f t="shared" ca="1" si="572"/>
        <v>4.15060808238461+6.2118239746582i</v>
      </c>
      <c r="DT326" s="181" t="str">
        <f t="shared" ca="1" si="573"/>
        <v>-1.09620828656873+7.39003599031513i</v>
      </c>
      <c r="DU326" s="181" t="str">
        <f t="shared" ca="1" si="574"/>
        <v>-5.77508160949205+4.73948699221778i</v>
      </c>
      <c r="DV326" s="181" t="str">
        <f t="shared" ca="1" si="575"/>
        <v>-7.46189814857453-0.366579549340836i</v>
      </c>
      <c r="DW326" s="181" t="str">
        <f t="shared" ca="1" si="576"/>
        <v>-5.28272205144939-5.28272205144518i</v>
      </c>
      <c r="DX326" s="181" t="str">
        <f t="shared" ca="1" si="577"/>
        <v>-0.366579549339136-7.46189814857461i</v>
      </c>
      <c r="DY326" s="181" t="str">
        <f t="shared" ca="1" si="578"/>
        <v>4.73948699221909-5.77508160949097i</v>
      </c>
      <c r="DZ326" s="181" t="str">
        <f t="shared" ca="1" si="579"/>
        <v>7.39003599031537-1.09620828656705i</v>
      </c>
      <c r="EA326" s="181" t="str">
        <f t="shared" ca="1" si="580"/>
        <v>6.2118239746615+4.15060808237967i</v>
      </c>
      <c r="EB326" s="181" t="str">
        <f t="shared" ca="1" si="581"/>
        <v>1.81527993874689+7.24700374566468i</v>
      </c>
      <c r="EC326" s="181" t="str">
        <f t="shared" ca="1" si="582"/>
        <v>-3.52175654776566+6.58874307921963i</v>
      </c>
      <c r="ED326" s="181" t="str">
        <f t="shared" ca="1" si="583"/>
        <v>-7.03417889332817+2.51686945278283i</v>
      </c>
      <c r="EE326" s="181" t="str">
        <f t="shared" ca="1" si="584"/>
        <v>-6.90220898615565-2.85898857240231i</v>
      </c>
      <c r="EF326" s="181" t="str">
        <f t="shared" ca="1" si="585"/>
        <v>-3.19422013812844-6.75361105297526i</v>
      </c>
      <c r="EG326" s="181" t="str">
        <f t="shared" ca="1" si="586"/>
        <v>2.16868697420535-7.1492028474234i</v>
      </c>
      <c r="EH326" s="181" t="str">
        <f t="shared" ca="1" si="587"/>
        <v>6.40800224628317-3.84080873740475i</v>
      </c>
      <c r="EI326" s="181" t="str">
        <f t="shared" ca="1" si="588"/>
        <v>7.32734597711885+1.45749973492108i</v>
      </c>
      <c r="EJ326" s="181" t="str">
        <f t="shared" ca="1" si="589"/>
        <v>4.45040824894093+6.00068087498855i</v>
      </c>
      <c r="EK326" s="181" t="str">
        <f t="shared" ca="1" si="590"/>
        <v>-0.732275976439936+7.43492275951968i</v>
      </c>
      <c r="EL326" s="181" t="str">
        <f t="shared" ca="1" si="591"/>
        <v>-5.53556966656185+5.01714789619911i</v>
      </c>
      <c r="EM326" s="181" t="str">
        <f t="shared" ca="1" si="592"/>
        <v>-7.47089717140417-2.06470925311762E-12i</v>
      </c>
      <c r="EN326" s="181"/>
      <c r="EO326" s="181"/>
      <c r="EP326" s="181"/>
    </row>
    <row r="327" spans="1:146">
      <c r="A327" s="207">
        <f t="shared" si="461"/>
        <v>4.4335937499999914E-3</v>
      </c>
      <c r="B327" s="206">
        <v>227</v>
      </c>
      <c r="C327" s="205">
        <f t="shared" si="462"/>
        <v>45400</v>
      </c>
      <c r="N327" s="204">
        <f t="shared" ca="1" si="463"/>
        <v>7.5285597900905721</v>
      </c>
      <c r="O327" s="181">
        <f t="shared" ca="1" si="464"/>
        <v>-7.4714402099094279</v>
      </c>
      <c r="P327" s="181" t="str">
        <f t="shared" ca="1" si="465"/>
        <v>-5.65744062308769-4.8801418428657i</v>
      </c>
      <c r="Q327" s="181" t="str">
        <f t="shared" ca="1" si="466"/>
        <v>-1.09628796686489-7.39057315124874i</v>
      </c>
      <c r="R327" s="181" t="str">
        <f t="shared" ca="1" si="467"/>
        <v>3.9972027294306-6.31227289889181i</v>
      </c>
      <c r="S327" s="181" t="str">
        <f t="shared" ca="1" si="468"/>
        <v>7.14972250287384-2.16884460995961i</v>
      </c>
      <c r="T327" s="181" t="str">
        <f t="shared" ca="1" si="469"/>
        <v>6.8304635290547+3.02773624817372i</v>
      </c>
      <c r="U327" s="181" t="str">
        <f t="shared" ca="1" si="470"/>
        <v>3.19445231700662+6.75410195397008i</v>
      </c>
      <c r="V327" s="181" t="str">
        <f t="shared" ca="1" si="471"/>
        <v>-1.99272842069408+7.20079525133228i</v>
      </c>
      <c r="W327" s="181" t="str">
        <f t="shared" ca="1" si="472"/>
        <v>-6.21227549467499+4.15090977841147i</v>
      </c>
      <c r="X327" s="181" t="str">
        <f t="shared" ca="1" si="473"/>
        <v>-7.41525150231296-0.914584040805906i</v>
      </c>
      <c r="Y327" s="181" t="str">
        <f t="shared" ca="1" si="474"/>
        <v>-5.01751257856881-5.53597203155464i</v>
      </c>
      <c r="Z327" s="181" t="str">
        <f t="shared" ca="1" si="475"/>
        <v>-0.183358321586386-7.46918995180578i</v>
      </c>
      <c r="AA327" s="181" t="str">
        <f t="shared" ca="1" si="476"/>
        <v>4.73983149219671-5.77550138393471i</v>
      </c>
      <c r="AB327" s="181" t="str">
        <f t="shared" ca="1" si="477"/>
        <v>7.36144299526954-1.27733153004555i</v>
      </c>
      <c r="AC327" s="181" t="str">
        <f t="shared" ca="1" si="478"/>
        <v>6.40846802594581+3.84108791498992i</v>
      </c>
      <c r="AD327" s="181" t="str">
        <f t="shared" ca="1" si="479"/>
        <v>2.34365436833037+7.09434302892505i</v>
      </c>
      <c r="AE327" s="181" t="str">
        <f t="shared" ca="1" si="480"/>
        <v>-2.85919638423854+6.90271068831721i</v>
      </c>
      <c r="AF327" s="181" t="str">
        <f t="shared" ca="1" si="481"/>
        <v>-6.67367196042053+3.35924416721205i</v>
      </c>
      <c r="AG327" s="181" t="str">
        <f t="shared" ca="1" si="482"/>
        <v>-7.24753050998714-1.81541188633791i</v>
      </c>
      <c r="AH327" s="181" t="str">
        <f t="shared" ca="1" si="483"/>
        <v>-4.30211647455253-6.10853604799343i</v>
      </c>
      <c r="AI327" s="181" t="str">
        <f t="shared" ca="1" si="484"/>
        <v>0.732329203518472-7.43546318314639i</v>
      </c>
      <c r="AJ327" s="181" t="str">
        <f t="shared" ca="1" si="485"/>
        <v>5.41116877747126-5.15186095231341i</v>
      </c>
      <c r="AK327" s="181" t="str">
        <f t="shared" ca="1" si="486"/>
        <v>7.46244053296626-0.366606194974573i</v>
      </c>
      <c r="AL327" s="181" t="str">
        <f t="shared" ca="1" si="487"/>
        <v>5.89008319870821+4.59666604427021i</v>
      </c>
      <c r="AM327" s="181" t="str">
        <f t="shared" ca="1" si="488"/>
        <v>1.45760567647852+7.32787858129138i</v>
      </c>
      <c r="AN327" s="181" t="str">
        <f t="shared" ca="1" si="489"/>
        <v>-3.68265937281881+6.50080293148786i</v>
      </c>
      <c r="AO327" s="181" t="str">
        <f t="shared" ca="1" si="490"/>
        <v>-7.03469018800966+2.51705239694609i</v>
      </c>
      <c r="AP327" s="181" t="str">
        <f t="shared" ca="1" si="491"/>
        <v>-6.9707999127711-2.68893424731098i</v>
      </c>
      <c r="AQ327" s="181" t="str">
        <f t="shared" ca="1" si="492"/>
        <v>-3.52201253434073-6.58922199642706i</v>
      </c>
      <c r="AR327" s="181" t="str">
        <f t="shared" ca="1" si="493"/>
        <v>-3.52201253434073-6.58922199642706i</v>
      </c>
      <c r="AS327" s="181" t="str">
        <f t="shared" ca="1" si="494"/>
        <v>6.0011170476087-4.45073173659699i</v>
      </c>
      <c r="AT327" s="181" t="str">
        <f t="shared" ca="1" si="495"/>
        <v>7.45119601898805+0.549633238503764i</v>
      </c>
      <c r="AU327" s="181" t="str">
        <f t="shared" ca="1" si="496"/>
        <v>5.28310603765807+5.28310603765553i</v>
      </c>
      <c r="AV327" s="181" t="str">
        <f t="shared" ca="1" si="497"/>
        <v>0.549633238499942+7.45119601898833i</v>
      </c>
      <c r="AW327" s="181" t="str">
        <f t="shared" ca="1" si="498"/>
        <v>-4.45073173660024+6.00111704760629i</v>
      </c>
      <c r="AX327" s="181" t="str">
        <f t="shared" ca="1" si="499"/>
        <v>-7.28990012726369+1.63700181575109i</v>
      </c>
      <c r="AY327" s="181" t="str">
        <f t="shared" ca="1" si="500"/>
        <v>-6.58922199642515-3.5220125343443i</v>
      </c>
      <c r="AZ327" s="181" t="str">
        <f t="shared" ca="1" si="501"/>
        <v>-2.68893424731434-6.97079991276981i</v>
      </c>
      <c r="BA327" s="181" t="str">
        <f t="shared" ca="1" si="502"/>
        <v>2.5170523969427-7.03469018801087i</v>
      </c>
      <c r="BB327" s="181" t="str">
        <f t="shared" ca="1" si="503"/>
        <v>6.50080293148986-3.68265937281529i</v>
      </c>
      <c r="BC327" s="181" t="str">
        <f t="shared" ca="1" si="504"/>
        <v>7.32787858129205+1.4576056764752i</v>
      </c>
      <c r="BD327" s="181" t="str">
        <f t="shared" ca="1" si="505"/>
        <v>4.59666604427288+5.89008319870612i</v>
      </c>
      <c r="BE327" s="181" t="str">
        <f t="shared" ca="1" si="506"/>
        <v>-0.366606194978614+7.46244053296606i</v>
      </c>
      <c r="BF327" s="181" t="str">
        <f t="shared" ca="1" si="507"/>
        <v>-5.15186095231081+5.41116877747374i</v>
      </c>
      <c r="BG327" s="181" t="str">
        <f t="shared" ca="1" si="508"/>
        <v>-7.43546318314605+0.732329203521949i</v>
      </c>
      <c r="BH327" s="181" t="str">
        <f t="shared" ca="1" si="509"/>
        <v>-6.10853604799116-4.30211647455575i</v>
      </c>
      <c r="BI327" s="181" t="str">
        <f t="shared" ca="1" si="510"/>
        <v>-1.8154118863413-7.2475305099863i</v>
      </c>
      <c r="BJ327" s="181" t="str">
        <f t="shared" ca="1" si="511"/>
        <v>3.35924416720902-6.67367196042206i</v>
      </c>
      <c r="BK327" s="181" t="str">
        <f t="shared" ca="1" si="512"/>
        <v>6.90271068831754-2.85919638423775i</v>
      </c>
      <c r="BL327" s="181" t="str">
        <f t="shared" ca="1" si="513"/>
        <v>7.09434302892544+2.34365436832917i</v>
      </c>
      <c r="BM327" s="181" t="str">
        <f t="shared" ca="1" si="514"/>
        <v>3.841087914987+6.40846802594756i</v>
      </c>
      <c r="BN327" s="181" t="str">
        <f t="shared" ca="1" si="515"/>
        <v>-1.27733153004629+7.36144299526941i</v>
      </c>
      <c r="BO327" s="181" t="str">
        <f t="shared" ca="1" si="516"/>
        <v>-5.77550138393337+4.73983149219834i</v>
      </c>
      <c r="BP327" s="181" t="str">
        <f t="shared" ca="1" si="517"/>
        <v>-7.4691899518057-0.183358321589688i</v>
      </c>
      <c r="BQ327" s="181" t="str">
        <f t="shared" ca="1" si="518"/>
        <v>-5.53597203155438-5.0175125785691i</v>
      </c>
      <c r="BR327" s="181" t="str">
        <f t="shared" ca="1" si="519"/>
        <v>-0.914584040807685-7.41525150231274i</v>
      </c>
      <c r="BS327" s="181" t="str">
        <f t="shared" ca="1" si="520"/>
        <v>4.15090977841351-6.21227549467363i</v>
      </c>
      <c r="BT327" s="181" t="str">
        <f t="shared" ca="1" si="521"/>
        <v>7.20079525133235-1.99272842069382i</v>
      </c>
      <c r="BU327" s="181" t="str">
        <f t="shared" ca="1" si="522"/>
        <v>6.75410195397121+3.19445231700423i</v>
      </c>
      <c r="BV327" s="181" t="str">
        <f t="shared" ca="1" si="523"/>
        <v>3.02773624817155+6.83046352905566i</v>
      </c>
      <c r="BW327" s="181" t="str">
        <f t="shared" ca="1" si="524"/>
        <v>-2.16884460995906+7.14972250287401i</v>
      </c>
      <c r="BX327" s="181" t="str">
        <f t="shared" ca="1" si="525"/>
        <v>-6.31227289889034+3.99720272943292i</v>
      </c>
      <c r="BY327" s="181" t="str">
        <f t="shared" ca="1" si="526"/>
        <v>-7.39057315124851-1.0962879668664i</v>
      </c>
      <c r="BZ327" s="181" t="str">
        <f t="shared" ca="1" si="527"/>
        <v>-4.88014184286648-5.65744062308702i</v>
      </c>
      <c r="CA327" s="181" t="str">
        <f t="shared" ca="1" si="528"/>
        <v>-3.59902126776762E-12-7.47144020990943i</v>
      </c>
      <c r="CB327" s="181" t="str">
        <f t="shared" ca="1" si="529"/>
        <v>4.88014184286682-5.65744062308672i</v>
      </c>
      <c r="CC327" s="181" t="str">
        <f t="shared" ca="1" si="530"/>
        <v>7.39057315124857-1.09628796686596i</v>
      </c>
      <c r="CD327" s="181" t="str">
        <f t="shared" ca="1" si="531"/>
        <v>6.3122728988901+3.9972027294333i</v>
      </c>
      <c r="CE327" s="181" t="str">
        <f t="shared" ca="1" si="532"/>
        <v>2.16884460995863+7.14972250287414i</v>
      </c>
      <c r="CF327" s="181" t="str">
        <f t="shared" ca="1" si="533"/>
        <v>-3.02773624817196+6.83046352905548i</v>
      </c>
      <c r="CG327" s="181" t="str">
        <f t="shared" ca="1" si="534"/>
        <v>-6.7541019539714+3.19445231700383i</v>
      </c>
      <c r="CH327" s="181" t="str">
        <f t="shared" ca="1" si="535"/>
        <v>-7.20079525133224-1.99272842069424i</v>
      </c>
      <c r="CI327" s="181" t="str">
        <f t="shared" ca="1" si="536"/>
        <v>-4.15090977841314-6.21227549467388i</v>
      </c>
      <c r="CJ327" s="181" t="str">
        <f t="shared" ca="1" si="537"/>
        <v>0.914584040808551-7.41525150231263i</v>
      </c>
      <c r="CK327" s="181" t="str">
        <f t="shared" ca="1" si="538"/>
        <v>5.53597203155467-5.01751257856877i</v>
      </c>
      <c r="CL327" s="181" t="str">
        <f t="shared" ca="1" si="539"/>
        <v>7.46918995180571-0.183358321589241i</v>
      </c>
      <c r="CM327" s="181" t="str">
        <f t="shared" ca="1" si="540"/>
        <v>5.77550138393309+4.73983149219869i</v>
      </c>
      <c r="CN327" s="181" t="str">
        <f t="shared" ca="1" si="541"/>
        <v>1.27733153004585+7.36144299526948i</v>
      </c>
      <c r="CO327" s="181" t="str">
        <f t="shared" ca="1" si="542"/>
        <v>-3.84108791498775+6.40846802594711i</v>
      </c>
      <c r="CP327" s="181" t="str">
        <f t="shared" ca="1" si="543"/>
        <v>-7.09434302892559+2.34365436832875i</v>
      </c>
      <c r="CQ327" s="181" t="str">
        <f t="shared" ca="1" si="544"/>
        <v>-6.90271068831737-2.85919638423816i</v>
      </c>
      <c r="CR327" s="181" t="str">
        <f t="shared" ca="1" si="545"/>
        <v>-3.35924416721508-6.67367196041901i</v>
      </c>
      <c r="CS327" s="181" t="str">
        <f t="shared" ca="1" si="546"/>
        <v>1.81541188634174-7.24753050998618i</v>
      </c>
      <c r="CT327" s="181" t="str">
        <f t="shared" ca="1" si="547"/>
        <v>6.10853604799142-4.30211647455539i</v>
      </c>
      <c r="CU327" s="181" t="str">
        <f t="shared" ca="1" si="548"/>
        <v>7.43546318314673+0.732329203514996i</v>
      </c>
      <c r="CV327" s="181" t="str">
        <f t="shared" ca="1" si="549"/>
        <v>5.15186095231064+5.4111687774739i</v>
      </c>
      <c r="CW327" s="181" t="str">
        <f t="shared" ca="1" si="550"/>
        <v>0.366606194978168+7.46244053296608i</v>
      </c>
      <c r="CX327" s="181" t="str">
        <f t="shared" ca="1" si="551"/>
        <v>-4.5966660442734+5.89008319870572i</v>
      </c>
      <c r="CY327" s="181" t="str">
        <f t="shared" ca="1" si="552"/>
        <v>-7.32787858129217+1.45760567647455i</v>
      </c>
      <c r="CZ327" s="181" t="str">
        <f t="shared" ca="1" si="553"/>
        <v>-6.50080293148954-3.68265937281586i</v>
      </c>
      <c r="DA327" s="181" t="str">
        <f t="shared" ca="1" si="554"/>
        <v>-2.51705239694228-7.03469018801102i</v>
      </c>
      <c r="DB327" s="181" t="str">
        <f t="shared" ca="1" si="555"/>
        <v>2.68893424731475-6.97079991276964i</v>
      </c>
      <c r="DC327" s="181" t="str">
        <f t="shared" ca="1" si="556"/>
        <v>6.58922199642546-3.52201253434372i</v>
      </c>
      <c r="DD327" s="181" t="str">
        <f t="shared" ca="1" si="557"/>
        <v>7.28990012726349+1.63700181575194i</v>
      </c>
      <c r="DE327" s="181" t="str">
        <f t="shared" ca="1" si="558"/>
        <v>4.45073173659954+6.00111704760681i</v>
      </c>
      <c r="DF327" s="181" t="str">
        <f t="shared" ca="1" si="559"/>
        <v>-0.549633238499963+7.45119601898833i</v>
      </c>
      <c r="DG327" s="181" t="str">
        <f t="shared" ca="1" si="560"/>
        <v>-5.28310603765824+5.28310603765536i</v>
      </c>
      <c r="DH327" s="181" t="str">
        <f t="shared" ca="1" si="561"/>
        <v>-7.45119601898806+0.549633238503531i</v>
      </c>
      <c r="DI327" s="181" t="str">
        <f t="shared" ca="1" si="562"/>
        <v>-6.00111704760844-4.45073173659735i</v>
      </c>
      <c r="DJ327" s="181" t="str">
        <f t="shared" ca="1" si="563"/>
        <v>-1.63700181574714-7.28990012726457i</v>
      </c>
      <c r="DK327" s="181" t="str">
        <f t="shared" ca="1" si="564"/>
        <v>3.52201253434132-6.58922199642675i</v>
      </c>
      <c r="DL327" s="181" t="str">
        <f t="shared" ca="1" si="565"/>
        <v>6.97079991276866-2.6889342473173i</v>
      </c>
      <c r="DM327" s="181" t="str">
        <f t="shared" ca="1" si="566"/>
        <v>7.03469018800966+2.51705239694611i</v>
      </c>
      <c r="DN327" s="181" t="str">
        <f t="shared" ca="1" si="567"/>
        <v>3.68265937281861+6.50080293148798i</v>
      </c>
      <c r="DO327" s="181" t="str">
        <f t="shared" ca="1" si="568"/>
        <v>-1.45760567647896+7.3278785812913i</v>
      </c>
      <c r="DP327" s="181" t="str">
        <f t="shared" ca="1" si="569"/>
        <v>-5.89008319870848+4.59666604426986i</v>
      </c>
      <c r="DQ327" s="181" t="str">
        <f t="shared" ca="1" si="570"/>
        <v>-7.46244053296623-0.366606194975019i</v>
      </c>
      <c r="DR327" s="181" t="str">
        <f t="shared" ca="1" si="571"/>
        <v>-5.4111687774708-5.15186095231389i</v>
      </c>
      <c r="DS327" s="181" t="str">
        <f t="shared" ca="1" si="572"/>
        <v>-0.732329203517711-7.43546318314647i</v>
      </c>
      <c r="DT327" s="181" t="str">
        <f t="shared" ca="1" si="573"/>
        <v>4.30211647455315-6.10853604799299i</v>
      </c>
      <c r="DU327" s="181" t="str">
        <f t="shared" ca="1" si="574"/>
        <v>7.24753050998717-1.81541188633779i</v>
      </c>
      <c r="DV327" s="181" t="str">
        <f t="shared" ca="1" si="575"/>
        <v>6.67367196042043+3.35924416721226i</v>
      </c>
      <c r="DW327" s="181" t="str">
        <f t="shared" ca="1" si="576"/>
        <v>2.85919638424107+6.90271068831617i</v>
      </c>
      <c r="DX327" s="181" t="str">
        <f t="shared" ca="1" si="577"/>
        <v>-2.34365436833301+7.09434302892417i</v>
      </c>
      <c r="DY327" s="181" t="str">
        <f t="shared" ca="1" si="578"/>
        <v>-6.40846802594572+3.84108791499009i</v>
      </c>
      <c r="DZ327" s="181" t="str">
        <f t="shared" ca="1" si="579"/>
        <v>-7.36144299526995-1.27733153004317i</v>
      </c>
      <c r="EA327" s="181" t="str">
        <f t="shared" ca="1" si="580"/>
        <v>-4.73983149219489-5.77550138393621i</v>
      </c>
      <c r="EB327" s="181" t="str">
        <f t="shared" ca="1" si="581"/>
        <v>0.183358321586514-7.46918995180578i</v>
      </c>
      <c r="EC327" s="181" t="str">
        <f t="shared" ca="1" si="582"/>
        <v>5.01751257857179-5.53597203155195i</v>
      </c>
      <c r="ED327" s="181" t="str">
        <f t="shared" ca="1" si="583"/>
        <v>7.41525150231318-0.914584040804091i</v>
      </c>
      <c r="EE327" s="181" t="str">
        <f t="shared" ca="1" si="584"/>
        <v>6.21227549467563+4.15090977841052i</v>
      </c>
      <c r="EF327" s="181" t="str">
        <f t="shared" ca="1" si="585"/>
        <v>1.99272842069729+7.20079525133139i</v>
      </c>
      <c r="EG327" s="181" t="str">
        <f t="shared" ca="1" si="586"/>
        <v>-3.19445231700789+6.75410195396948i</v>
      </c>
      <c r="EH327" s="181" t="str">
        <f t="shared" ca="1" si="587"/>
        <v>-6.83046352905437+3.02773624817445i</v>
      </c>
      <c r="EI327" s="181" t="str">
        <f t="shared" ca="1" si="588"/>
        <v>-7.14972250287296-2.16884460996253i</v>
      </c>
      <c r="EJ327" s="181" t="str">
        <f t="shared" ca="1" si="589"/>
        <v>-3.99720272942986-6.31227289889228i</v>
      </c>
      <c r="EK327" s="181" t="str">
        <f t="shared" ca="1" si="590"/>
        <v>1.09628796686285-7.39057315124904i</v>
      </c>
      <c r="EL327" s="181" t="str">
        <f t="shared" ca="1" si="591"/>
        <v>5.65744062308965-4.88014184286342i</v>
      </c>
      <c r="EM327" s="181" t="str">
        <f t="shared" ca="1" si="592"/>
        <v>7.47144020990943+4.46597160681329E-13i</v>
      </c>
      <c r="EN327" s="181"/>
      <c r="EO327" s="181"/>
      <c r="EP327" s="181"/>
    </row>
    <row r="328" spans="1:146">
      <c r="A328" s="207">
        <f t="shared" si="461"/>
        <v>4.4531249999999909E-3</v>
      </c>
      <c r="B328" s="206">
        <v>228</v>
      </c>
      <c r="C328" s="205">
        <f t="shared" si="462"/>
        <v>45600</v>
      </c>
      <c r="N328" s="204">
        <f t="shared" ca="1" si="463"/>
        <v>7.5280532431360019</v>
      </c>
      <c r="O328" s="181">
        <f t="shared" ca="1" si="464"/>
        <v>-7.4719467568639981</v>
      </c>
      <c r="P328" s="181" t="str">
        <f t="shared" ca="1" si="465"/>
        <v>-5.77589295002568-4.74015284218285i</v>
      </c>
      <c r="Q328" s="181" t="str">
        <f t="shared" ca="1" si="466"/>
        <v>-1.45770449888368-7.32837539508892i</v>
      </c>
      <c r="R328" s="181" t="str">
        <f t="shared" ca="1" si="467"/>
        <v>3.52225131892301-6.58966873095724i</v>
      </c>
      <c r="S328" s="181" t="str">
        <f t="shared" ca="1" si="468"/>
        <v>6.90317867668067-2.85939023136607i</v>
      </c>
      <c r="T328" s="181" t="str">
        <f t="shared" ca="1" si="469"/>
        <v>7.15020723808663+2.16899165277877i</v>
      </c>
      <c r="U328" s="181" t="str">
        <f t="shared" ca="1" si="470"/>
        <v>4.15119120082089+6.21269667307503i</v>
      </c>
      <c r="V328" s="181" t="str">
        <f t="shared" ca="1" si="471"/>
        <v>-0.732378853802777+7.43596729093888i</v>
      </c>
      <c r="W328" s="181" t="str">
        <f t="shared" ca="1" si="472"/>
        <v>-5.28346422044365+5.28346422044308i</v>
      </c>
      <c r="X328" s="181" t="str">
        <f t="shared" ca="1" si="473"/>
        <v>-7.43596729093888+0.732378853802764i</v>
      </c>
      <c r="Y328" s="181" t="str">
        <f t="shared" ca="1" si="474"/>
        <v>-6.212696673075-4.15119120082095i</v>
      </c>
      <c r="Z328" s="181" t="str">
        <f t="shared" ca="1" si="475"/>
        <v>-2.16899165277873-7.15020723808664i</v>
      </c>
      <c r="AA328" s="181" t="str">
        <f t="shared" ca="1" si="476"/>
        <v>2.85939023136613-6.90317867668065i</v>
      </c>
      <c r="AB328" s="181" t="str">
        <f t="shared" ca="1" si="477"/>
        <v>6.58966873095693-3.52225131892359i</v>
      </c>
      <c r="AC328" s="181" t="str">
        <f t="shared" ca="1" si="478"/>
        <v>7.32837539508892+1.45770449888369i</v>
      </c>
      <c r="AD328" s="181" t="str">
        <f t="shared" ca="1" si="479"/>
        <v>4.74015284218293+5.7758929500256i</v>
      </c>
      <c r="AE328" s="181" t="str">
        <f t="shared" ca="1" si="480"/>
        <v>-6.58974438612695E-14+7.471946756864i</v>
      </c>
      <c r="AF328" s="181" t="str">
        <f t="shared" ca="1" si="481"/>
        <v>-4.74015284218304+5.77589295002552i</v>
      </c>
      <c r="AG328" s="181" t="str">
        <f t="shared" ca="1" si="482"/>
        <v>-7.32837539508849+1.45770449888586i</v>
      </c>
      <c r="AH328" s="181" t="str">
        <f t="shared" ca="1" si="483"/>
        <v>-6.58966873095862-3.52225131892042i</v>
      </c>
      <c r="AI328" s="181" t="str">
        <f t="shared" ca="1" si="484"/>
        <v>-2.85939023136326-6.90317867668184i</v>
      </c>
      <c r="AJ328" s="181" t="str">
        <f t="shared" ca="1" si="485"/>
        <v>2.16899165278028-7.15020723808618i</v>
      </c>
      <c r="AK328" s="181" t="str">
        <f t="shared" ca="1" si="486"/>
        <v>6.21269667307504-4.15119120082089i</v>
      </c>
      <c r="AL328" s="181" t="str">
        <f t="shared" ca="1" si="487"/>
        <v>7.43596729093901+0.732378853801469i</v>
      </c>
      <c r="AM328" s="181" t="str">
        <f t="shared" ca="1" si="488"/>
        <v>5.28346422044513+5.2834642204416i</v>
      </c>
      <c r="AN328" s="181" t="str">
        <f t="shared" ca="1" si="489"/>
        <v>0.732378853799053+7.43596729093925i</v>
      </c>
      <c r="AO328" s="181" t="str">
        <f t="shared" ca="1" si="490"/>
        <v>-4.1511912008229+6.21269667307369i</v>
      </c>
      <c r="AP328" s="181" t="str">
        <f t="shared" ca="1" si="491"/>
        <v>-7.15020723808688+2.16899165277795i</v>
      </c>
      <c r="AQ328" s="181" t="str">
        <f t="shared" ca="1" si="492"/>
        <v>-6.90317867668095-2.85939023136541i</v>
      </c>
      <c r="AR328" s="181" t="str">
        <f t="shared" ca="1" si="493"/>
        <v>-6.90317867668095-2.85939023136541i</v>
      </c>
      <c r="AS328" s="181" t="str">
        <f t="shared" ca="1" si="494"/>
        <v>1.45770449888084-7.32837539508948i</v>
      </c>
      <c r="AT328" s="181" t="str">
        <f t="shared" ca="1" si="495"/>
        <v>5.7758929500276-4.7401528421805i</v>
      </c>
      <c r="AU328" s="181" t="str">
        <f t="shared" ca="1" si="496"/>
        <v>7.471946756864+1.6183533849438E-12i</v>
      </c>
      <c r="AV328" s="181" t="str">
        <f t="shared" ca="1" si="497"/>
        <v>5.77589295002554+4.74015284218301i</v>
      </c>
      <c r="AW328" s="181" t="str">
        <f t="shared" ca="1" si="498"/>
        <v>1.45770449888495+7.32837539508867i</v>
      </c>
      <c r="AX328" s="181" t="str">
        <f t="shared" ca="1" si="499"/>
        <v>-3.52225131892114+6.58966873095824i</v>
      </c>
      <c r="AY328" s="181" t="str">
        <f t="shared" ca="1" si="500"/>
        <v>-6.90317867668211+2.85939023136262i</v>
      </c>
      <c r="AZ328" s="181" t="str">
        <f t="shared" ca="1" si="501"/>
        <v>-7.15020723808594-2.16899165278105i</v>
      </c>
      <c r="BA328" s="181" t="str">
        <f t="shared" ca="1" si="502"/>
        <v>-4.15119120082021-6.21269667307549i</v>
      </c>
      <c r="BB328" s="181" t="str">
        <f t="shared" ca="1" si="503"/>
        <v>0.732378853802063-7.43596729093895i</v>
      </c>
      <c r="BC328" s="181" t="str">
        <f t="shared" ca="1" si="504"/>
        <v>5.28346422044217-5.28346422044456i</v>
      </c>
      <c r="BD328" s="181" t="str">
        <f t="shared" ca="1" si="505"/>
        <v>7.4359672909386-0.732378853805645i</v>
      </c>
      <c r="BE328" s="181" t="str">
        <f t="shared" ca="1" si="506"/>
        <v>6.21269667307324+4.15119120082358i</v>
      </c>
      <c r="BF328" s="181" t="str">
        <f t="shared" ca="1" si="507"/>
        <v>2.16899165277718+7.15020723808711i</v>
      </c>
      <c r="BG328" s="181" t="str">
        <f t="shared" ca="1" si="508"/>
        <v>-2.85939023136616+6.90317867668063i</v>
      </c>
      <c r="BH328" s="181" t="str">
        <f t="shared" ca="1" si="509"/>
        <v>-6.58966873095664+3.52225131892412i</v>
      </c>
      <c r="BI328" s="181" t="str">
        <f t="shared" ca="1" si="510"/>
        <v>-7.32837539508929-1.45770449888185i</v>
      </c>
      <c r="BJ328" s="181" t="str">
        <f t="shared" ca="1" si="511"/>
        <v>-4.74015284218562-5.7758929500234i</v>
      </c>
      <c r="BK328" s="181" t="str">
        <f t="shared" ca="1" si="512"/>
        <v>2.21516457781267E-12-7.471946756864i</v>
      </c>
      <c r="BL328" s="181" t="str">
        <f t="shared" ca="1" si="513"/>
        <v>4.74015284218379-5.7758929500249i</v>
      </c>
      <c r="BM328" s="181" t="str">
        <f t="shared" ca="1" si="514"/>
        <v>7.32837539508882-1.45770449888416i</v>
      </c>
      <c r="BN328" s="181" t="str">
        <f t="shared" ca="1" si="515"/>
        <v>6.58966873095786+3.52225131892185i</v>
      </c>
      <c r="BO328" s="181" t="str">
        <f t="shared" ca="1" si="516"/>
        <v>2.85939023136873+6.90317867667957i</v>
      </c>
      <c r="BP328" s="181" t="str">
        <f t="shared" ca="1" si="517"/>
        <v>-2.16899165278183+7.15020723808571i</v>
      </c>
      <c r="BQ328" s="181" t="str">
        <f t="shared" ca="1" si="518"/>
        <v>-6.21269667307594+4.15119120081954i</v>
      </c>
      <c r="BR328" s="181" t="str">
        <f t="shared" ca="1" si="519"/>
        <v>-7.43596729093888-0.732378853802868i</v>
      </c>
      <c r="BS328" s="181" t="str">
        <f t="shared" ca="1" si="520"/>
        <v>-5.28346422044414-5.28346422044259i</v>
      </c>
      <c r="BT328" s="181" t="str">
        <f t="shared" ca="1" si="521"/>
        <v>-0.732378853804628-7.4359672909387i</v>
      </c>
      <c r="BU328" s="181" t="str">
        <f t="shared" ca="1" si="522"/>
        <v>4.15119120081807-6.21269667307693i</v>
      </c>
      <c r="BV328" s="181" t="str">
        <f t="shared" ca="1" si="523"/>
        <v>7.15020723808728-2.16899165277661i</v>
      </c>
      <c r="BW328" s="181" t="str">
        <f t="shared" ca="1" si="524"/>
        <v>6.90317867668024+2.8593902313671i</v>
      </c>
      <c r="BX328" s="181" t="str">
        <f t="shared" ca="1" si="525"/>
        <v>3.52225131892341+6.58966873095702i</v>
      </c>
      <c r="BY328" s="181" t="str">
        <f t="shared" ca="1" si="526"/>
        <v>-1.45770449888243+7.32837539508917i</v>
      </c>
      <c r="BZ328" s="181" t="str">
        <f t="shared" ca="1" si="527"/>
        <v>-5.77589295002377+4.74015284218516i</v>
      </c>
      <c r="CA328" s="181" t="str">
        <f t="shared" ca="1" si="528"/>
        <v>-7.471946756864-3.23670676988761E-12i</v>
      </c>
      <c r="CB328" s="181" t="str">
        <f t="shared" ca="1" si="529"/>
        <v>-5.77589295002452-4.74015284218425i</v>
      </c>
      <c r="CC328" s="181" t="str">
        <f t="shared" ca="1" si="530"/>
        <v>-1.45770449888358-7.32837539508894i</v>
      </c>
      <c r="CD328" s="181" t="str">
        <f t="shared" ca="1" si="531"/>
        <v>3.52225131892238-6.58966873095757i</v>
      </c>
      <c r="CE328" s="181" t="str">
        <f t="shared" ca="1" si="532"/>
        <v>6.90317867667996-2.85939023136779i</v>
      </c>
      <c r="CF328" s="181" t="str">
        <f t="shared" ca="1" si="533"/>
        <v>7.15020723808763+2.16899165277549i</v>
      </c>
      <c r="CG328" s="181" t="str">
        <f t="shared" ca="1" si="534"/>
        <v>4.15119120081869+6.21269667307651i</v>
      </c>
      <c r="CH328" s="181" t="str">
        <f t="shared" ca="1" si="535"/>
        <v>-0.732378853803885+7.43596729093877i</v>
      </c>
      <c r="CI328" s="181" t="str">
        <f t="shared" ca="1" si="536"/>
        <v>-5.28346422044331+5.28346422044342i</v>
      </c>
      <c r="CJ328" s="181" t="str">
        <f t="shared" ca="1" si="537"/>
        <v>-7.43596729093876+0.732378853804034i</v>
      </c>
      <c r="CK328" s="181" t="str">
        <f t="shared" ca="1" si="538"/>
        <v>-6.21269667307659-4.15119120081856i</v>
      </c>
      <c r="CL328" s="181" t="str">
        <f t="shared" ca="1" si="539"/>
        <v>-2.16899165277564-7.15020723808758i</v>
      </c>
      <c r="CM328" s="181" t="str">
        <f t="shared" ca="1" si="540"/>
        <v>2.85939023136765-6.90317867668001i</v>
      </c>
      <c r="CN328" s="181" t="str">
        <f t="shared" ca="1" si="541"/>
        <v>6.5896687309573-3.52225131892288i</v>
      </c>
      <c r="CO328" s="181" t="str">
        <f t="shared" ca="1" si="542"/>
        <v>7.32837539508906+1.45770449888301i</v>
      </c>
      <c r="CP328" s="181" t="str">
        <f t="shared" ca="1" si="543"/>
        <v>4.74015284218437+5.77589295002442i</v>
      </c>
      <c r="CQ328" s="181" t="str">
        <f t="shared" ca="1" si="544"/>
        <v>3.38690902374682E-12+7.471946756864i</v>
      </c>
      <c r="CR328" s="181" t="str">
        <f t="shared" ca="1" si="545"/>
        <v>-4.74015284218505+5.77589295002387i</v>
      </c>
      <c r="CS328" s="181" t="str">
        <f t="shared" ca="1" si="546"/>
        <v>-7.32837539508914+1.45770449888258i</v>
      </c>
      <c r="CT328" s="181" t="str">
        <f t="shared" ca="1" si="547"/>
        <v>-6.5896687309571-3.52225131892327i</v>
      </c>
      <c r="CU328" s="181" t="str">
        <f t="shared" ca="1" si="548"/>
        <v>-2.85939023136724-6.90317867668019i</v>
      </c>
      <c r="CV328" s="181" t="str">
        <f t="shared" ca="1" si="549"/>
        <v>2.16899165277606-7.15020723808745i</v>
      </c>
      <c r="CW328" s="181" t="str">
        <f t="shared" ca="1" si="550"/>
        <v>6.21269667307684-4.1511912008182i</v>
      </c>
      <c r="CX328" s="181" t="str">
        <f t="shared" ca="1" si="551"/>
        <v>7.43596729093871+0.732378853804479i</v>
      </c>
      <c r="CY328" s="181" t="str">
        <f t="shared" ca="1" si="552"/>
        <v>5.28346422044299+5.28346422044373i</v>
      </c>
      <c r="CZ328" s="181" t="str">
        <f t="shared" ca="1" si="553"/>
        <v>0.732378853803017+7.43596729093886i</v>
      </c>
      <c r="DA328" s="181" t="str">
        <f t="shared" ca="1" si="554"/>
        <v>-4.15119120081941+6.21269667307602i</v>
      </c>
      <c r="DB328" s="181" t="str">
        <f t="shared" ca="1" si="555"/>
        <v>-7.15020723808566+2.16899165278197i</v>
      </c>
      <c r="DC328" s="181" t="str">
        <f t="shared" ca="1" si="556"/>
        <v>-6.90317867667979-2.8593902313682i</v>
      </c>
      <c r="DD328" s="181" t="str">
        <f t="shared" ca="1" si="557"/>
        <v>-3.52225131892235-6.58966873095758i</v>
      </c>
      <c r="DE328" s="181" t="str">
        <f t="shared" ca="1" si="558"/>
        <v>1.4577044988836-7.32837539508894i</v>
      </c>
      <c r="DF328" s="181" t="str">
        <f t="shared" ca="1" si="559"/>
        <v>5.77589295002507-4.74015284218358i</v>
      </c>
      <c r="DG328" s="181" t="str">
        <f t="shared" ca="1" si="560"/>
        <v>7.471946756864-2.36536683167188E-12i</v>
      </c>
      <c r="DH328" s="181" t="str">
        <f t="shared" ca="1" si="561"/>
        <v>5.77589295002322+4.74015284218584i</v>
      </c>
      <c r="DI328" s="181" t="str">
        <f t="shared" ca="1" si="562"/>
        <v>1.45770449888158+7.32837539508934i</v>
      </c>
      <c r="DJ328" s="181" t="str">
        <f t="shared" ca="1" si="563"/>
        <v>-3.52225131892418+6.58966873095661i</v>
      </c>
      <c r="DK328" s="181" t="str">
        <f t="shared" ca="1" si="564"/>
        <v>-6.90317867668058+2.8593902313663i</v>
      </c>
      <c r="DL328" s="181" t="str">
        <f t="shared" ca="1" si="565"/>
        <v>-7.15020723808716-2.16899165277704i</v>
      </c>
      <c r="DM328" s="181" t="str">
        <f t="shared" ca="1" si="566"/>
        <v>-4.1511912008237-6.21269667307316i</v>
      </c>
      <c r="DN328" s="181" t="str">
        <f t="shared" ca="1" si="567"/>
        <v>0.732378853805495-7.43596729093862i</v>
      </c>
      <c r="DO328" s="181" t="str">
        <f t="shared" ca="1" si="568"/>
        <v>5.28346422044446-5.28346422044227i</v>
      </c>
      <c r="DP328" s="181" t="str">
        <f t="shared" ca="1" si="569"/>
        <v>7.43596729093891-0.732378853802424i</v>
      </c>
      <c r="DQ328" s="181" t="str">
        <f t="shared" ca="1" si="570"/>
        <v>6.21269667307569+4.15119120081991i</v>
      </c>
      <c r="DR328" s="181" t="str">
        <f t="shared" ca="1" si="571"/>
        <v>2.1689916527814+7.15020723808583i</v>
      </c>
      <c r="DS328" s="181" t="str">
        <f t="shared" ca="1" si="572"/>
        <v>-2.85939023136915+6.9031786766794i</v>
      </c>
      <c r="DT328" s="181" t="str">
        <f t="shared" ca="1" si="573"/>
        <v>-6.58966873095807+3.52225131892146i</v>
      </c>
      <c r="DU328" s="181" t="str">
        <f t="shared" ca="1" si="574"/>
        <v>-7.32837539508873-1.4577044988846i</v>
      </c>
      <c r="DV328" s="181" t="str">
        <f t="shared" ca="1" si="575"/>
        <v>-4.74015284218345-5.77589295002518i</v>
      </c>
      <c r="DW328" s="181" t="str">
        <f t="shared" ca="1" si="576"/>
        <v>-2.19328663800909E-12-7.471946756864i</v>
      </c>
      <c r="DX328" s="181" t="str">
        <f t="shared" ca="1" si="577"/>
        <v>4.74015284218596-5.77589295002312i</v>
      </c>
      <c r="DY328" s="181" t="str">
        <f t="shared" ca="1" si="578"/>
        <v>7.32837539508937-1.45770449888141i</v>
      </c>
      <c r="DZ328" s="181" t="str">
        <f t="shared" ca="1" si="579"/>
        <v>6.58966873095653+3.52225131892433i</v>
      </c>
      <c r="EA328" s="181" t="str">
        <f t="shared" ca="1" si="580"/>
        <v>2.85939023136535+6.90317867668097i</v>
      </c>
      <c r="EB328" s="181" t="str">
        <f t="shared" ca="1" si="581"/>
        <v>-2.16899165277801+7.15020723808686i</v>
      </c>
      <c r="EC328" s="181" t="str">
        <f t="shared" ca="1" si="582"/>
        <v>-6.21269667307373+4.15119120082285i</v>
      </c>
      <c r="ED328" s="181" t="str">
        <f t="shared" ca="1" si="583"/>
        <v>-7.43596729093852-0.732378853806512i</v>
      </c>
      <c r="EE328" s="181" t="str">
        <f t="shared" ca="1" si="584"/>
        <v>-5.28346422044155-5.28346422044518i</v>
      </c>
      <c r="EF328" s="181" t="str">
        <f t="shared" ca="1" si="585"/>
        <v>-0.732378853801407-7.43596729093902i</v>
      </c>
      <c r="EG328" s="181" t="str">
        <f t="shared" ca="1" si="586"/>
        <v>4.15119120082076-6.21269667307512i</v>
      </c>
      <c r="EH328" s="181" t="str">
        <f t="shared" ca="1" si="587"/>
        <v>7.15020723808613-2.16899165278042i</v>
      </c>
      <c r="EI328" s="181" t="str">
        <f t="shared" ca="1" si="588"/>
        <v>6.90317867668193+2.85939023136303i</v>
      </c>
      <c r="EJ328" s="181" t="str">
        <f t="shared" ca="1" si="589"/>
        <v>3.52225131892055+6.58966873095854i</v>
      </c>
      <c r="EK328" s="181" t="str">
        <f t="shared" ca="1" si="590"/>
        <v>-1.4577044988856+7.32837539508854i</v>
      </c>
      <c r="EL328" s="181" t="str">
        <f t="shared" ca="1" si="591"/>
        <v>-5.77589295002583+4.74015284218266i</v>
      </c>
      <c r="EM328" s="181" t="str">
        <f t="shared" ca="1" si="592"/>
        <v>-7.471946756864+1.17174444593415E-12i</v>
      </c>
      <c r="EN328" s="181"/>
      <c r="EO328" s="181"/>
      <c r="EP328" s="181"/>
    </row>
    <row r="329" spans="1:146">
      <c r="A329" s="207">
        <f t="shared" si="461"/>
        <v>4.4726562499999905E-3</v>
      </c>
      <c r="B329" s="206">
        <v>229</v>
      </c>
      <c r="C329" s="205">
        <f t="shared" si="462"/>
        <v>45800</v>
      </c>
      <c r="N329" s="204">
        <f t="shared" ca="1" si="463"/>
        <v>7.5275804021448876</v>
      </c>
      <c r="O329" s="181">
        <f t="shared" ca="1" si="464"/>
        <v>-7.4724195978551124</v>
      </c>
      <c r="P329" s="181" t="str">
        <f t="shared" ca="1" si="465"/>
        <v>-5.89085529569612-4.59726859467425i</v>
      </c>
      <c r="Q329" s="181" t="str">
        <f t="shared" ca="1" si="466"/>
        <v>-1.81564985819967-7.24848054690283i</v>
      </c>
      <c r="R329" s="181" t="str">
        <f t="shared" ca="1" si="467"/>
        <v>3.02813313663123-6.8313588950695i</v>
      </c>
      <c r="S329" s="181" t="str">
        <f t="shared" ca="1" si="468"/>
        <v>6.59008573948166-3.52247421462382i</v>
      </c>
      <c r="T329" s="181" t="str">
        <f t="shared" ca="1" si="469"/>
        <v>7.36240796431554+1.27749896805915i</v>
      </c>
      <c r="U329" s="181" t="str">
        <f t="shared" ca="1" si="470"/>
        <v>5.01817029531376+5.53669771015537i</v>
      </c>
      <c r="V329" s="181" t="str">
        <f t="shared" ca="1" si="471"/>
        <v>0.549705286749609+7.45217275323973i</v>
      </c>
      <c r="W329" s="181" t="str">
        <f t="shared" ca="1" si="472"/>
        <v>-4.15145389720068+6.21308982599048i</v>
      </c>
      <c r="X329" s="181" t="str">
        <f t="shared" ca="1" si="473"/>
        <v>-7.09527298537913+2.34396158444595i</v>
      </c>
      <c r="Y329" s="181" t="str">
        <f t="shared" ca="1" si="474"/>
        <v>-7.03561232491779-2.51738234280653i</v>
      </c>
      <c r="Z329" s="181" t="str">
        <f t="shared" ca="1" si="475"/>
        <v>-3.99772669965027-6.31310033828962i</v>
      </c>
      <c r="AA329" s="181" t="str">
        <f t="shared" ca="1" si="476"/>
        <v>0.732425200324116-7.43643785507143i</v>
      </c>
      <c r="AB329" s="181" t="str">
        <f t="shared" ca="1" si="477"/>
        <v>5.15253628000875-5.41187809633613i</v>
      </c>
      <c r="AC329" s="181" t="str">
        <f t="shared" ca="1" si="478"/>
        <v>7.3915419387987-1.09643167292315i</v>
      </c>
      <c r="AD329" s="181" t="str">
        <f t="shared" ca="1" si="479"/>
        <v>6.50165508419935+3.6831421113655i</v>
      </c>
      <c r="AE329" s="181" t="str">
        <f t="shared" ca="1" si="480"/>
        <v>2.85957117977919+6.90361552479463i</v>
      </c>
      <c r="AF329" s="181" t="str">
        <f t="shared" ca="1" si="481"/>
        <v>-1.99298963595353+7.20173916199351i</v>
      </c>
      <c r="AG329" s="181" t="str">
        <f t="shared" ca="1" si="482"/>
        <v>-6.00190369937995+4.45131515731907i</v>
      </c>
      <c r="AH329" s="181" t="str">
        <f t="shared" ca="1" si="483"/>
        <v>-7.47016904477816-0.183382356968561i</v>
      </c>
      <c r="AI329" s="181" t="str">
        <f t="shared" ca="1" si="484"/>
        <v>-5.77625846105557-4.74045280933089i</v>
      </c>
      <c r="AJ329" s="181" t="str">
        <f t="shared" ca="1" si="485"/>
        <v>-1.63721640086412-7.29085571816852i</v>
      </c>
      <c r="AK329" s="181" t="str">
        <f t="shared" ca="1" si="486"/>
        <v>3.19487105930961-6.75498731018757i</v>
      </c>
      <c r="AL329" s="181" t="str">
        <f t="shared" ca="1" si="487"/>
        <v>6.67454677353298-3.35968451113042i</v>
      </c>
      <c r="AM329" s="181" t="str">
        <f t="shared" ca="1" si="488"/>
        <v>7.32883915057329+1.45779674558331i</v>
      </c>
      <c r="AN329" s="181" t="str">
        <f t="shared" ca="1" si="489"/>
        <v>4.88078155247603+5.65818222430304i</v>
      </c>
      <c r="AO329" s="181" t="str">
        <f t="shared" ca="1" si="490"/>
        <v>0.366654251267395+7.46341874119607i</v>
      </c>
      <c r="AP329" s="181" t="str">
        <f t="shared" ca="1" si="491"/>
        <v>-4.30268041415451+6.10933678070381i</v>
      </c>
      <c r="AQ329" s="181" t="str">
        <f t="shared" ca="1" si="492"/>
        <v>-7.15065971870278+2.16912891127535i</v>
      </c>
      <c r="AR329" s="181" t="str">
        <f t="shared" ca="1" si="493"/>
        <v>-7.15065971870278+2.16912891127535i</v>
      </c>
      <c r="AS329" s="181" t="str">
        <f t="shared" ca="1" si="494"/>
        <v>-3.84159142102248-6.40930807500589i</v>
      </c>
      <c r="AT329" s="181" t="str">
        <f t="shared" ca="1" si="495"/>
        <v>0.914703928342982-7.41622352480581i</v>
      </c>
      <c r="AU329" s="181" t="str">
        <f t="shared" ca="1" si="496"/>
        <v>5.28379856951276-5.28379856951645i</v>
      </c>
      <c r="AV329" s="181" t="str">
        <f t="shared" ca="1" si="497"/>
        <v>7.41622352480519-0.914703928347951i</v>
      </c>
      <c r="AW329" s="181" t="str">
        <f t="shared" ca="1" si="498"/>
        <v>6.40930807500846+3.84159142101818i</v>
      </c>
      <c r="AX329" s="181" t="str">
        <f t="shared" ca="1" si="499"/>
        <v>2.68928672417743+6.97171367466939i</v>
      </c>
      <c r="AY329" s="181" t="str">
        <f t="shared" ca="1" si="500"/>
        <v>-2.16912891127056+7.15065971870424i</v>
      </c>
      <c r="AZ329" s="181" t="str">
        <f t="shared" ca="1" si="501"/>
        <v>-6.10933678070093+4.3026804141586i</v>
      </c>
      <c r="BA329" s="181" t="str">
        <f t="shared" ca="1" si="502"/>
        <v>-7.46341874119631-0.366654251262396i</v>
      </c>
      <c r="BB329" s="181" t="str">
        <f t="shared" ca="1" si="503"/>
        <v>-5.6581822243063-4.88078155247224i</v>
      </c>
      <c r="BC329" s="181" t="str">
        <f t="shared" ca="1" si="504"/>
        <v>-1.45779674558822-7.32883915057231i</v>
      </c>
      <c r="BD329" s="181" t="str">
        <f t="shared" ca="1" si="505"/>
        <v>3.35968451112595-6.67454677353523i</v>
      </c>
      <c r="BE329" s="181" t="str">
        <f t="shared" ca="1" si="506"/>
        <v>6.75498731018543-3.19487105931413i</v>
      </c>
      <c r="BF329" s="181" t="str">
        <f t="shared" ca="1" si="507"/>
        <v>7.2908557181696+1.63721640085935i</v>
      </c>
      <c r="BG329" s="181" t="str">
        <f t="shared" ca="1" si="508"/>
        <v>4.74045280933485+5.77625846105232i</v>
      </c>
      <c r="BH329" s="181" t="str">
        <f t="shared" ca="1" si="509"/>
        <v>0.183382356973672+7.47016904477803i</v>
      </c>
      <c r="BI329" s="181" t="str">
        <f t="shared" ca="1" si="510"/>
        <v>-4.4513151573211+6.00190369937844i</v>
      </c>
      <c r="BJ329" s="181" t="str">
        <f t="shared" ca="1" si="511"/>
        <v>-7.2017391619926+1.99298963595681i</v>
      </c>
      <c r="BK329" s="181" t="str">
        <f t="shared" ca="1" si="512"/>
        <v>-6.90361552479309-2.8595711797829i</v>
      </c>
      <c r="BL329" s="181" t="str">
        <f t="shared" ca="1" si="513"/>
        <v>-3.68314211136209-6.50165508420128i</v>
      </c>
      <c r="BM329" s="181" t="str">
        <f t="shared" ca="1" si="514"/>
        <v>1.0964316729265-7.39154193879821i</v>
      </c>
      <c r="BN329" s="181" t="str">
        <f t="shared" ca="1" si="515"/>
        <v>5.41187809633832-5.15253628000645i</v>
      </c>
      <c r="BO329" s="181" t="str">
        <f t="shared" ca="1" si="516"/>
        <v>7.43643785507171-0.732425200321172i</v>
      </c>
      <c r="BP329" s="181" t="str">
        <f t="shared" ca="1" si="517"/>
        <v>6.3131003382879+3.99772669965299i</v>
      </c>
      <c r="BQ329" s="181" t="str">
        <f t="shared" ca="1" si="518"/>
        <v>2.5173823428037+7.0356123249188i</v>
      </c>
      <c r="BR329" s="181" t="str">
        <f t="shared" ca="1" si="519"/>
        <v>-2.34396158444901+7.09527298537812i</v>
      </c>
      <c r="BS329" s="181" t="str">
        <f t="shared" ca="1" si="520"/>
        <v>-6.21308982599215+4.15145389719818i</v>
      </c>
      <c r="BT329" s="181" t="str">
        <f t="shared" ca="1" si="521"/>
        <v>-7.45217275323949-0.549705286752877i</v>
      </c>
      <c r="BU329" s="181" t="str">
        <f t="shared" ca="1" si="522"/>
        <v>-5.53669771015332-5.01817029531603i</v>
      </c>
      <c r="BV329" s="181" t="str">
        <f t="shared" ca="1" si="523"/>
        <v>-1.2774989680559-7.36240796431611i</v>
      </c>
      <c r="BW329" s="181" t="str">
        <f t="shared" ca="1" si="524"/>
        <v>3.52247421462589-6.59008573948054i</v>
      </c>
      <c r="BX329" s="181" t="str">
        <f t="shared" ca="1" si="525"/>
        <v>6.83135889507054-3.02813313662886i</v>
      </c>
      <c r="BY329" s="181" t="str">
        <f t="shared" ca="1" si="526"/>
        <v>7.24848054690225+1.81564985820198i</v>
      </c>
      <c r="BZ329" s="181" t="str">
        <f t="shared" ca="1" si="527"/>
        <v>4.59726859467212+5.89085529569778i</v>
      </c>
      <c r="CA329" s="181" t="str">
        <f t="shared" ca="1" si="528"/>
        <v>-2.42767444621619E-12+7.47241959785511i</v>
      </c>
      <c r="CB329" s="181" t="str">
        <f t="shared" ca="1" si="529"/>
        <v>-4.59726859467595+5.8908552956948i</v>
      </c>
      <c r="CC329" s="181" t="str">
        <f t="shared" ca="1" si="530"/>
        <v>-7.24848054690343+1.81564985819728i</v>
      </c>
      <c r="CD329" s="181" t="str">
        <f t="shared" ca="1" si="531"/>
        <v>-6.83135889506858-3.0281331366333i</v>
      </c>
      <c r="CE329" s="181" t="str">
        <f t="shared" ca="1" si="532"/>
        <v>-3.52247421462161-6.59008573948284i</v>
      </c>
      <c r="CF329" s="181" t="str">
        <f t="shared" ca="1" si="533"/>
        <v>1.27749896806068-7.36240796431528i</v>
      </c>
      <c r="CG329" s="181" t="str">
        <f t="shared" ca="1" si="534"/>
        <v>5.53669771015658-5.01817029531243i</v>
      </c>
      <c r="CH329" s="181" t="str">
        <f t="shared" ca="1" si="535"/>
        <v>7.45217275323985-0.549705286748034i</v>
      </c>
      <c r="CI329" s="181" t="str">
        <f t="shared" ca="1" si="536"/>
        <v>6.21308982598945+4.15145389720222i</v>
      </c>
      <c r="CJ329" s="181" t="str">
        <f t="shared" ca="1" si="537"/>
        <v>2.3439615844444+7.09527298537963i</v>
      </c>
      <c r="CK329" s="181" t="str">
        <f t="shared" ca="1" si="538"/>
        <v>-2.51738234280826+7.03561232491716i</v>
      </c>
      <c r="CL329" s="181" t="str">
        <f t="shared" ca="1" si="539"/>
        <v>-6.3131003382905+3.99772669964888i</v>
      </c>
      <c r="CM329" s="181" t="str">
        <f t="shared" ca="1" si="540"/>
        <v>-7.43643785507124-0.732425200326003i</v>
      </c>
      <c r="CN329" s="181" t="str">
        <f t="shared" ca="1" si="541"/>
        <v>-5.41187809633496-5.15253628000997i</v>
      </c>
      <c r="CO329" s="181" t="str">
        <f t="shared" ca="1" si="542"/>
        <v>-1.0964316729217-7.39154193879892i</v>
      </c>
      <c r="CP329" s="181" t="str">
        <f t="shared" ca="1" si="543"/>
        <v>3.68314211136631-6.50165508419888i</v>
      </c>
      <c r="CQ329" s="181" t="str">
        <f t="shared" ca="1" si="544"/>
        <v>6.90361552479495-2.85957117977842i</v>
      </c>
      <c r="CR329" s="181" t="str">
        <f t="shared" ca="1" si="545"/>
        <v>7.20173916199323+1.99298963595453i</v>
      </c>
      <c r="CS329" s="181" t="str">
        <f t="shared" ca="1" si="546"/>
        <v>4.4513151573172+6.00190369938133i</v>
      </c>
      <c r="CT329" s="181" t="str">
        <f t="shared" ca="1" si="547"/>
        <v>-0.183382356971095+7.4701690447781i</v>
      </c>
      <c r="CU329" s="181" t="str">
        <f t="shared" ca="1" si="548"/>
        <v>-4.74045280933269+5.77625846105409i</v>
      </c>
      <c r="CV329" s="181" t="str">
        <f t="shared" ca="1" si="549"/>
        <v>-7.29085571816908+1.63721640086166i</v>
      </c>
      <c r="CW329" s="181" t="str">
        <f t="shared" ca="1" si="550"/>
        <v>-6.75498731018653-3.1948710593118i</v>
      </c>
      <c r="CX329" s="181" t="str">
        <f t="shared" ca="1" si="551"/>
        <v>-3.35968451112806-6.67454677353416i</v>
      </c>
      <c r="CY329" s="181" t="str">
        <f t="shared" ca="1" si="552"/>
        <v>1.4577967455857-7.32883915057282i</v>
      </c>
      <c r="CZ329" s="181" t="str">
        <f t="shared" ca="1" si="553"/>
        <v>5.65818222430476-4.88078155247403i</v>
      </c>
      <c r="DA329" s="181" t="str">
        <f t="shared" ca="1" si="554"/>
        <v>7.46341874119619-0.36665425126497i</v>
      </c>
      <c r="DB329" s="181" t="str">
        <f t="shared" ca="1" si="555"/>
        <v>6.10933678070253+4.30268041415632i</v>
      </c>
      <c r="DC329" s="181" t="str">
        <f t="shared" ca="1" si="556"/>
        <v>2.16912891127303+7.15065971870349i</v>
      </c>
      <c r="DD329" s="181" t="str">
        <f t="shared" ca="1" si="557"/>
        <v>-2.68928672417483+6.9717136746704i</v>
      </c>
      <c r="DE329" s="181" t="str">
        <f t="shared" ca="1" si="558"/>
        <v>-6.40930807500692+3.84159142102076i</v>
      </c>
      <c r="DF329" s="181" t="str">
        <f t="shared" ca="1" si="559"/>
        <v>-7.41622352480548-0.914703928345605i</v>
      </c>
      <c r="DG329" s="181" t="str">
        <f t="shared" ca="1" si="560"/>
        <v>-5.28379856951459-5.28379856951462i</v>
      </c>
      <c r="DH329" s="181" t="str">
        <f t="shared" ca="1" si="561"/>
        <v>-0.914703928345538-7.41622352480549i</v>
      </c>
      <c r="DI329" s="181" t="str">
        <f t="shared" ca="1" si="562"/>
        <v>3.84159142102008-6.40930807500733i</v>
      </c>
      <c r="DJ329" s="181" t="str">
        <f t="shared" ca="1" si="563"/>
        <v>6.97171367467042-2.68928672417477i</v>
      </c>
      <c r="DK329" s="181" t="str">
        <f t="shared" ca="1" si="564"/>
        <v>7.15065971870347+2.16912891127309i</v>
      </c>
      <c r="DL329" s="181" t="str">
        <f t="shared" ca="1" si="565"/>
        <v>4.30268041415662+6.10933678070232i</v>
      </c>
      <c r="DM329" s="181" t="str">
        <f t="shared" ca="1" si="566"/>
        <v>-0.366654251264608+7.4634187411962i</v>
      </c>
      <c r="DN329" s="181" t="str">
        <f t="shared" ca="1" si="567"/>
        <v>-4.88078155247376+5.658182224305i</v>
      </c>
      <c r="DO329" s="181" t="str">
        <f t="shared" ca="1" si="568"/>
        <v>-7.32883915057283+1.45779674558564i</v>
      </c>
      <c r="DP329" s="181" t="str">
        <f t="shared" ca="1" si="569"/>
        <v>-6.67454677353414-3.35968451112812i</v>
      </c>
      <c r="DQ329" s="181" t="str">
        <f t="shared" ca="1" si="570"/>
        <v>-3.19487105931212-6.75498731018637i</v>
      </c>
      <c r="DR329" s="181" t="str">
        <f t="shared" ca="1" si="571"/>
        <v>1.6372164008613-7.29085571816916i</v>
      </c>
      <c r="DS329" s="181" t="str">
        <f t="shared" ca="1" si="572"/>
        <v>5.77625846105413-4.74045280933264i</v>
      </c>
      <c r="DT329" s="181" t="str">
        <f t="shared" ca="1" si="573"/>
        <v>7.4701690447781-0.183382356971033i</v>
      </c>
      <c r="DU329" s="181" t="str">
        <f t="shared" ca="1" si="574"/>
        <v>6.00190369938155+4.45131515731691i</v>
      </c>
      <c r="DV329" s="181" t="str">
        <f t="shared" ca="1" si="575"/>
        <v>1.99298963595488+7.20173916199313i</v>
      </c>
      <c r="DW329" s="181" t="str">
        <f t="shared" ca="1" si="576"/>
        <v>-2.85957117977848+6.90361552479493i</v>
      </c>
      <c r="DX329" s="181" t="str">
        <f t="shared" ca="1" si="577"/>
        <v>-6.50165508419891+3.68314211136626i</v>
      </c>
      <c r="DY329" s="181" t="str">
        <f t="shared" ca="1" si="578"/>
        <v>-7.39154193879897-1.09643167292134i</v>
      </c>
      <c r="DZ329" s="181" t="str">
        <f t="shared" ca="1" si="579"/>
        <v>-5.15253628001024-5.41187809633471i</v>
      </c>
      <c r="EA329" s="181" t="str">
        <f t="shared" ca="1" si="580"/>
        <v>-0.732425200326364-7.43643785507121i</v>
      </c>
      <c r="EB329" s="181" t="str">
        <f t="shared" ca="1" si="581"/>
        <v>3.99772669964894-6.31310033829047i</v>
      </c>
      <c r="EC329" s="181" t="str">
        <f t="shared" ca="1" si="582"/>
        <v>7.03561232491719-2.5173823428082i</v>
      </c>
      <c r="ED329" s="181" t="str">
        <f t="shared" ca="1" si="583"/>
        <v>7.09527298537975+2.34396158444405i</v>
      </c>
      <c r="EE329" s="181" t="str">
        <f t="shared" ca="1" si="584"/>
        <v>4.15145389720252+6.21308982598925i</v>
      </c>
      <c r="EF329" s="181" t="str">
        <f t="shared" ca="1" si="585"/>
        <v>-0.549705286748096+7.45217275323984i</v>
      </c>
      <c r="EG329" s="181" t="str">
        <f t="shared" ca="1" si="586"/>
        <v>-5.01817029531247+5.53669771015653i</v>
      </c>
      <c r="EH329" s="181" t="str">
        <f t="shared" ca="1" si="587"/>
        <v>-7.36240796431522+1.27749896806104i</v>
      </c>
      <c r="EI329" s="181" t="str">
        <f t="shared" ca="1" si="588"/>
        <v>-6.590085739483-3.52247421462129i</v>
      </c>
      <c r="EJ329" s="181" t="str">
        <f t="shared" ca="1" si="589"/>
        <v>-3.02813313663325-6.8313588950686i</v>
      </c>
      <c r="EK329" s="181" t="str">
        <f t="shared" ca="1" si="590"/>
        <v>1.81564985819734-7.24848054690341i</v>
      </c>
      <c r="EL329" s="181" t="str">
        <f t="shared" ca="1" si="591"/>
        <v>5.89085529569457-4.59726859467623i</v>
      </c>
      <c r="EM329" s="181" t="str">
        <f t="shared" ca="1" si="592"/>
        <v>7.47241959785511-2.79029289545021E-12i</v>
      </c>
      <c r="EN329" s="181"/>
      <c r="EO329" s="181"/>
      <c r="EP329" s="181"/>
    </row>
    <row r="330" spans="1:146">
      <c r="A330" s="207">
        <f t="shared" si="461"/>
        <v>4.4921874999999901E-3</v>
      </c>
      <c r="B330" s="206">
        <v>230</v>
      </c>
      <c r="C330" s="205">
        <f t="shared" si="462"/>
        <v>46000</v>
      </c>
      <c r="N330" s="204">
        <f t="shared" ca="1" si="463"/>
        <v>7.5271387836169801</v>
      </c>
      <c r="O330" s="181">
        <f t="shared" ca="1" si="464"/>
        <v>-7.4728612163830199</v>
      </c>
      <c r="P330" s="181" t="str">
        <f t="shared" ca="1" si="465"/>
        <v>-6.00225841070846-4.45157822916784i</v>
      </c>
      <c r="Q330" s="181" t="str">
        <f t="shared" ca="1" si="466"/>
        <v>-2.169257106365-7.15108232128581i</v>
      </c>
      <c r="R330" s="181" t="str">
        <f t="shared" ca="1" si="467"/>
        <v>2.51753111960753-7.03602812822186i</v>
      </c>
      <c r="S330" s="181" t="str">
        <f t="shared" ca="1" si="468"/>
        <v>6.21345701837688-4.15169924730882i</v>
      </c>
      <c r="T330" s="181" t="str">
        <f t="shared" ca="1" si="469"/>
        <v>7.46385982777521+0.366675920459469i</v>
      </c>
      <c r="U330" s="181" t="str">
        <f t="shared" ca="1" si="470"/>
        <v>5.77659983679326+4.74073296916011i</v>
      </c>
      <c r="V330" s="181" t="str">
        <f t="shared" ca="1" si="471"/>
        <v>1.81575716274875+7.24890893067696i</v>
      </c>
      <c r="W330" s="181" t="str">
        <f t="shared" ca="1" si="472"/>
        <v>-2.85974017987326+6.90402352711373i</v>
      </c>
      <c r="X330" s="181" t="str">
        <f t="shared" ca="1" si="473"/>
        <v>-6.40968686385329+3.84181845831736i</v>
      </c>
      <c r="Y330" s="181" t="str">
        <f t="shared" ca="1" si="474"/>
        <v>-7.4368773470854-0.732468486509533i</v>
      </c>
      <c r="Z330" s="181" t="str">
        <f t="shared" ca="1" si="475"/>
        <v>-5.53702492790014-5.01846686819133i</v>
      </c>
      <c r="AA330" s="181" t="str">
        <f t="shared" ca="1" si="476"/>
        <v>-1.45788290108591-7.32927228352466i</v>
      </c>
      <c r="AB330" s="181" t="str">
        <f t="shared" ca="1" si="477"/>
        <v>3.19505987556199-6.75538652860777i</v>
      </c>
      <c r="AC330" s="181" t="str">
        <f t="shared" ca="1" si="478"/>
        <v>6.59047521225242-3.52268239215629i</v>
      </c>
      <c r="AD330" s="181" t="str">
        <f t="shared" ca="1" si="479"/>
        <v>7.39197877747293+1.09649647181891i</v>
      </c>
      <c r="AE330" s="181" t="str">
        <f t="shared" ca="1" si="480"/>
        <v>5.28411084097063+5.28411084097014i</v>
      </c>
      <c r="AF330" s="181" t="str">
        <f t="shared" ca="1" si="481"/>
        <v>1.09649647181884+7.39197877747294i</v>
      </c>
      <c r="AG330" s="181" t="str">
        <f t="shared" ca="1" si="482"/>
        <v>-3.52268239215569+6.59047521225273i</v>
      </c>
      <c r="AH330" s="181" t="str">
        <f t="shared" ca="1" si="483"/>
        <v>-6.7553865286078+3.19505987556193i</v>
      </c>
      <c r="AI330" s="181" t="str">
        <f t="shared" ca="1" si="484"/>
        <v>-7.32927228352436-1.45788290108743i</v>
      </c>
      <c r="AJ330" s="181" t="str">
        <f t="shared" ca="1" si="485"/>
        <v>-5.01846686818903-5.53702492790221i</v>
      </c>
      <c r="AK330" s="181" t="str">
        <f t="shared" ca="1" si="486"/>
        <v>-0.732468486505715-7.43687734708577i</v>
      </c>
      <c r="AL330" s="181" t="str">
        <f t="shared" ca="1" si="487"/>
        <v>3.84181845831555-6.40968686385438i</v>
      </c>
      <c r="AM330" s="181" t="str">
        <f t="shared" ca="1" si="488"/>
        <v>6.90402352711317-2.85974017987462i</v>
      </c>
      <c r="AN330" s="181" t="str">
        <f t="shared" ca="1" si="489"/>
        <v>7.24890893067692+1.81575716274886i</v>
      </c>
      <c r="AO330" s="181" t="str">
        <f t="shared" ca="1" si="490"/>
        <v>4.74073296915953+5.77659983679374i</v>
      </c>
      <c r="AP330" s="181" t="str">
        <f t="shared" ca="1" si="491"/>
        <v>0.366675920457096+7.46385982777533i</v>
      </c>
      <c r="AQ330" s="181" t="str">
        <f t="shared" ca="1" si="492"/>
        <v>-4.15169924731194+6.21345701837479i</v>
      </c>
      <c r="AR330" s="181" t="str">
        <f t="shared" ca="1" si="493"/>
        <v>-4.15169924731194+6.21345701837479i</v>
      </c>
      <c r="AS330" s="181" t="str">
        <f t="shared" ca="1" si="494"/>
        <v>-7.15108232128623-2.16925710636362i</v>
      </c>
      <c r="AT330" s="181" t="str">
        <f t="shared" ca="1" si="495"/>
        <v>-4.45157822916807-6.00225841070829i</v>
      </c>
      <c r="AU330" s="181" t="str">
        <f t="shared" ca="1" si="496"/>
        <v>8.09266473024238E-13-7.47286121638302i</v>
      </c>
      <c r="AV330" s="181" t="str">
        <f t="shared" ca="1" si="497"/>
        <v>4.45157822916954-6.0022584107072i</v>
      </c>
      <c r="AW330" s="181" t="str">
        <f t="shared" ca="1" si="498"/>
        <v>7.1510823212867-2.16925710636207i</v>
      </c>
      <c r="AX330" s="181" t="str">
        <f t="shared" ca="1" si="499"/>
        <v>7.03602812822287+2.51753111960472i</v>
      </c>
      <c r="AY330" s="181" t="str">
        <f t="shared" ca="1" si="500"/>
        <v>4.1516992473106+6.21345701837569i</v>
      </c>
      <c r="AZ330" s="181" t="str">
        <f t="shared" ca="1" si="501"/>
        <v>-0.366675920458713+7.46385982777525i</v>
      </c>
      <c r="BA330" s="181" t="str">
        <f t="shared" ca="1" si="502"/>
        <v>-4.74073296916077+5.77659983679271i</v>
      </c>
      <c r="BB330" s="181" t="str">
        <f t="shared" ca="1" si="503"/>
        <v>-7.24890893067732+1.81575716274729i</v>
      </c>
      <c r="BC330" s="181" t="str">
        <f t="shared" ca="1" si="504"/>
        <v>-6.90402352711255-2.85974017987611i</v>
      </c>
      <c r="BD330" s="181" t="str">
        <f t="shared" ca="1" si="505"/>
        <v>-3.84181845832055-6.40968686385139i</v>
      </c>
      <c r="BE330" s="181" t="str">
        <f t="shared" ca="1" si="506"/>
        <v>0.732468486507432-7.43687734708561i</v>
      </c>
      <c r="BF330" s="181" t="str">
        <f t="shared" ca="1" si="507"/>
        <v>5.01846686819023-5.53702492790112i</v>
      </c>
      <c r="BG330" s="181" t="str">
        <f t="shared" ca="1" si="508"/>
        <v>7.32927228352469-1.45788290108574i</v>
      </c>
      <c r="BH330" s="181" t="str">
        <f t="shared" ca="1" si="509"/>
        <v>6.7553865286071+3.19505987556339i</v>
      </c>
      <c r="BI330" s="181" t="str">
        <f t="shared" ca="1" si="510"/>
        <v>3.52268239215436+6.59047521225345i</v>
      </c>
      <c r="BJ330" s="181" t="str">
        <f t="shared" ca="1" si="511"/>
        <v>-1.09649647181551+7.39197877747343i</v>
      </c>
      <c r="BK330" s="181" t="str">
        <f t="shared" ca="1" si="512"/>
        <v>-5.28411084096854+5.28411084097223i</v>
      </c>
      <c r="BL330" s="181" t="str">
        <f t="shared" ca="1" si="513"/>
        <v>-7.39197877747273+1.09649647182025i</v>
      </c>
      <c r="BM330" s="181" t="str">
        <f t="shared" ca="1" si="514"/>
        <v>-6.59047521225231-3.5226823921565i</v>
      </c>
      <c r="BN330" s="181" t="str">
        <f t="shared" ca="1" si="515"/>
        <v>-3.19505987556101-6.75538652860823i</v>
      </c>
      <c r="BO330" s="181" t="str">
        <f t="shared" ca="1" si="516"/>
        <v>1.45788290108812-7.32927228352422i</v>
      </c>
      <c r="BP330" s="181" t="str">
        <f t="shared" ca="1" si="517"/>
        <v>5.53702492790275-5.01846686818843i</v>
      </c>
      <c r="BQ330" s="181" t="str">
        <f t="shared" ca="1" si="518"/>
        <v>7.43687734708511-0.732468486512413i</v>
      </c>
      <c r="BR330" s="181" t="str">
        <f t="shared" ca="1" si="519"/>
        <v>6.40968686385396+3.84181845831625i</v>
      </c>
      <c r="BS330" s="181" t="str">
        <f t="shared" ca="1" si="520"/>
        <v>2.85974017987368+6.90402352711356i</v>
      </c>
      <c r="BT330" s="181" t="str">
        <f t="shared" ca="1" si="521"/>
        <v>-1.81575716274945+7.24890893067678i</v>
      </c>
      <c r="BU330" s="181" t="str">
        <f t="shared" ca="1" si="522"/>
        <v>-5.77659983679426+4.7407329691589i</v>
      </c>
      <c r="BV330" s="181" t="str">
        <f t="shared" ca="1" si="523"/>
        <v>-7.46385982777537+0.366675920456288i</v>
      </c>
      <c r="BW330" s="181" t="str">
        <f t="shared" ca="1" si="524"/>
        <v>-6.21345701837847-4.15169924730644i</v>
      </c>
      <c r="BX330" s="181" t="str">
        <f t="shared" ca="1" si="525"/>
        <v>-2.51753111960943-7.03602812822118i</v>
      </c>
      <c r="BY330" s="181" t="str">
        <f t="shared" ca="1" si="526"/>
        <v>2.1692571063646-7.15108232128593i</v>
      </c>
      <c r="BZ330" s="181" t="str">
        <f t="shared" ca="1" si="527"/>
        <v>6.00225841070864-4.45157822916759i</v>
      </c>
      <c r="CA330" s="181" t="str">
        <f t="shared" ca="1" si="528"/>
        <v>7.47286121638302+1.61853294604847E-12i</v>
      </c>
      <c r="CB330" s="181" t="str">
        <f t="shared" ca="1" si="529"/>
        <v>6.00225841070671+4.45157822917019i</v>
      </c>
      <c r="CC330" s="181" t="str">
        <f t="shared" ca="1" si="530"/>
        <v>2.16925710636841+7.15108232128478i</v>
      </c>
      <c r="CD330" s="181" t="str">
        <f t="shared" ca="1" si="531"/>
        <v>-2.51753111960568+7.03602812822252i</v>
      </c>
      <c r="CE330" s="181" t="str">
        <f t="shared" ca="1" si="532"/>
        <v>-6.21345701837626+4.15169924730975i</v>
      </c>
      <c r="CF330" s="181" t="str">
        <f t="shared" ca="1" si="533"/>
        <v>-7.46385982777521-0.36667592045952i</v>
      </c>
      <c r="CG330" s="181" t="str">
        <f t="shared" ca="1" si="534"/>
        <v>-5.7765998367922-4.7407329691614i</v>
      </c>
      <c r="CH330" s="181" t="str">
        <f t="shared" ca="1" si="535"/>
        <v>-1.81575716274631-7.24890893067757i</v>
      </c>
      <c r="CI330" s="181" t="str">
        <f t="shared" ca="1" si="536"/>
        <v>2.85974017987705-6.90402352711216i</v>
      </c>
      <c r="CJ330" s="181" t="str">
        <f t="shared" ca="1" si="537"/>
        <v>6.40968686385192-3.84181845831966i</v>
      </c>
      <c r="CK330" s="181" t="str">
        <f t="shared" ca="1" si="538"/>
        <v>7.43687734708555+0.732468486508026i</v>
      </c>
      <c r="CL330" s="181" t="str">
        <f t="shared" ca="1" si="539"/>
        <v>5.53702492790058+5.01846686819083i</v>
      </c>
      <c r="CM330" s="181" t="str">
        <f t="shared" ca="1" si="540"/>
        <v>1.45788290108495+7.32927228352485i</v>
      </c>
      <c r="CN330" s="181" t="str">
        <f t="shared" ca="1" si="541"/>
        <v>-3.19505987556432+6.75538652860667i</v>
      </c>
      <c r="CO330" s="181" t="str">
        <f t="shared" ca="1" si="542"/>
        <v>-6.59047521225383+3.52268239215364i</v>
      </c>
      <c r="CP330" s="181" t="str">
        <f t="shared" ca="1" si="543"/>
        <v>-7.39197877747332-1.09649647181631i</v>
      </c>
      <c r="CQ330" s="181" t="str">
        <f t="shared" ca="1" si="544"/>
        <v>-5.28411084097166-5.28411084096911i</v>
      </c>
      <c r="CR330" s="181" t="str">
        <f t="shared" ca="1" si="545"/>
        <v>-1.09649647181945-7.39197877747285i</v>
      </c>
      <c r="CS330" s="181" t="str">
        <f t="shared" ca="1" si="546"/>
        <v>3.52268239215722-6.59047521225193i</v>
      </c>
      <c r="CT330" s="181" t="str">
        <f t="shared" ca="1" si="547"/>
        <v>6.75538652860858-3.19505987556028i</v>
      </c>
      <c r="CU330" s="181" t="str">
        <f t="shared" ca="1" si="548"/>
        <v>7.32927228352407+1.45788290108892i</v>
      </c>
      <c r="CV330" s="181" t="str">
        <f t="shared" ca="1" si="549"/>
        <v>5.0184668681935+5.53702492789816i</v>
      </c>
      <c r="CW330" s="181" t="str">
        <f t="shared" ca="1" si="550"/>
        <v>0.732468486511609+7.4368773470852i</v>
      </c>
      <c r="CX330" s="181" t="str">
        <f t="shared" ca="1" si="551"/>
        <v>-3.84181845831694+6.40968686385354i</v>
      </c>
      <c r="CY330" s="181" t="str">
        <f t="shared" ca="1" si="552"/>
        <v>-6.90402352711387+2.85974017987293i</v>
      </c>
      <c r="CZ330" s="181" t="str">
        <f t="shared" ca="1" si="553"/>
        <v>-7.24890893067658-1.81575716275023i</v>
      </c>
      <c r="DA330" s="181" t="str">
        <f t="shared" ca="1" si="554"/>
        <v>-4.74073296915827-5.77659983679476i</v>
      </c>
      <c r="DB330" s="181" t="str">
        <f t="shared" ca="1" si="555"/>
        <v>-0.366675920455479-7.46385982777542i</v>
      </c>
      <c r="DC330" s="181" t="str">
        <f t="shared" ca="1" si="556"/>
        <v>4.15169924730746-6.21345701837778i</v>
      </c>
      <c r="DD330" s="181" t="str">
        <f t="shared" ca="1" si="557"/>
        <v>7.03602812822145-2.51753111960867i</v>
      </c>
      <c r="DE330" s="181" t="str">
        <f t="shared" ca="1" si="558"/>
        <v>7.15108232128582+2.16925710636497i</v>
      </c>
      <c r="DF330" s="181" t="str">
        <f t="shared" ca="1" si="559"/>
        <v>4.45157822916659+6.00225841070938i</v>
      </c>
      <c r="DG330" s="181" t="str">
        <f t="shared" ca="1" si="560"/>
        <v>-2.42779941907271E-12+7.47286121638302i</v>
      </c>
      <c r="DH330" s="181" t="str">
        <f t="shared" ca="1" si="561"/>
        <v>-4.45157822916504+6.00225841071053i</v>
      </c>
      <c r="DI330" s="181" t="str">
        <f t="shared" ca="1" si="562"/>
        <v>-7.15108232128501+2.16925710636764i</v>
      </c>
      <c r="DJ330" s="181" t="str">
        <f t="shared" ca="1" si="563"/>
        <v>-7.03602812822239-2.51753111960604i</v>
      </c>
      <c r="DK330" s="181" t="str">
        <f t="shared" ca="1" si="564"/>
        <v>-4.15169924730908-6.21345701837671i</v>
      </c>
      <c r="DL330" s="181" t="str">
        <f t="shared" ca="1" si="565"/>
        <v>0.366675920460329-7.46385982777518i</v>
      </c>
      <c r="DM330" s="181" t="str">
        <f t="shared" ca="1" si="566"/>
        <v>4.74073296916235-5.77659983679142i</v>
      </c>
      <c r="DN330" s="181" t="str">
        <f t="shared" ca="1" si="567"/>
        <v>7.24890893067776-1.81575716274552i</v>
      </c>
      <c r="DO330" s="181" t="str">
        <f t="shared" ca="1" si="568"/>
        <v>6.90402352711494+2.85974017987035i</v>
      </c>
      <c r="DP330" s="181" t="str">
        <f t="shared" ca="1" si="569"/>
        <v>3.84181845831898+6.40968686385234i</v>
      </c>
      <c r="DQ330" s="181" t="str">
        <f t="shared" ca="1" si="570"/>
        <v>-0.732468486508831+7.43687734708547i</v>
      </c>
      <c r="DR330" s="181" t="str">
        <f t="shared" ca="1" si="571"/>
        <v>-5.01846686819174+5.53702492789975i</v>
      </c>
      <c r="DS330" s="181" t="str">
        <f t="shared" ca="1" si="572"/>
        <v>-7.32927228352502+1.45788290108415i</v>
      </c>
      <c r="DT330" s="181" t="str">
        <f t="shared" ca="1" si="573"/>
        <v>-6.75538652860651-3.19505987556467i</v>
      </c>
      <c r="DU330" s="181" t="str">
        <f t="shared" ca="1" si="574"/>
        <v>-3.5226823921593-6.5904752122508i</v>
      </c>
      <c r="DV330" s="181" t="str">
        <f t="shared" ca="1" si="575"/>
        <v>1.09649647181669-7.39197877747326i</v>
      </c>
      <c r="DW330" s="181" t="str">
        <f t="shared" ca="1" si="576"/>
        <v>5.28411084096999-5.28411084097078i</v>
      </c>
      <c r="DX330" s="181" t="str">
        <f t="shared" ca="1" si="577"/>
        <v>7.39197877747297-1.09649647181865i</v>
      </c>
      <c r="DY330" s="181" t="str">
        <f t="shared" ca="1" si="578"/>
        <v>6.59047521225174+3.52268239215755i</v>
      </c>
      <c r="DZ330" s="181" t="str">
        <f t="shared" ca="1" si="579"/>
        <v>3.19505987555954+6.75538652860893i</v>
      </c>
      <c r="EA330" s="181" t="str">
        <f t="shared" ca="1" si="580"/>
        <v>-1.45788290108971+7.32927228352391i</v>
      </c>
      <c r="EB330" s="181" t="str">
        <f t="shared" ca="1" si="581"/>
        <v>-5.53702492789899+5.01846686819258i</v>
      </c>
      <c r="EC330" s="181" t="str">
        <f t="shared" ca="1" si="582"/>
        <v>-7.43687734708527+0.732468486510803i</v>
      </c>
      <c r="ED330" s="181" t="str">
        <f t="shared" ca="1" si="583"/>
        <v>-6.40968686385291-3.84181845831801i</v>
      </c>
      <c r="EE330" s="181" t="str">
        <f t="shared" ca="1" si="584"/>
        <v>-2.85974017987218-6.90402352711418i</v>
      </c>
      <c r="EF330" s="181" t="str">
        <f t="shared" ca="1" si="585"/>
        <v>1.81575716275102-7.24890893067639i</v>
      </c>
      <c r="EG330" s="181" t="str">
        <f t="shared" ca="1" si="586"/>
        <v>5.7765998367907-4.74073296916322i</v>
      </c>
      <c r="EH330" s="181" t="str">
        <f t="shared" ca="1" si="587"/>
        <v>7.46385982777508-0.366675920462308i</v>
      </c>
      <c r="EI330" s="181" t="str">
        <f t="shared" ca="1" si="588"/>
        <v>6.21345701837733+4.15169924730813i</v>
      </c>
      <c r="EJ330" s="181" t="str">
        <f t="shared" ca="1" si="589"/>
        <v>2.51753111960791+7.03602812822172i</v>
      </c>
      <c r="EK330" s="181" t="str">
        <f t="shared" ca="1" si="590"/>
        <v>-2.16925710636574+7.15108232128558i</v>
      </c>
      <c r="EL330" s="181" t="str">
        <f t="shared" ca="1" si="591"/>
        <v>-6.00225841070986+4.45157822916594i</v>
      </c>
      <c r="EM330" s="181" t="str">
        <f t="shared" ca="1" si="592"/>
        <v>-7.47286121638302-3.23706589209694E-12i</v>
      </c>
      <c r="EN330" s="181"/>
      <c r="EO330" s="181"/>
      <c r="EP330" s="181"/>
    </row>
    <row r="331" spans="1:146">
      <c r="A331" s="207">
        <f t="shared" si="461"/>
        <v>4.5117187499999897E-3</v>
      </c>
      <c r="B331" s="206">
        <v>231</v>
      </c>
      <c r="C331" s="205">
        <f t="shared" si="462"/>
        <v>46200</v>
      </c>
      <c r="N331" s="204">
        <f t="shared" ca="1" si="463"/>
        <v>7.5267261678761095</v>
      </c>
      <c r="O331" s="181">
        <f t="shared" ca="1" si="464"/>
        <v>-7.4732738321238905</v>
      </c>
      <c r="P331" s="181" t="str">
        <f t="shared" ca="1" si="465"/>
        <v>-6.11003518966763-4.30317228924557i</v>
      </c>
      <c r="Q331" s="181" t="str">
        <f t="shared" ca="1" si="466"/>
        <v>-2.51767012566441-7.03641662412372i</v>
      </c>
      <c r="R331" s="181" t="str">
        <f t="shared" ca="1" si="467"/>
        <v>1.99321747113068-7.2025624525364i</v>
      </c>
      <c r="S331" s="181" t="str">
        <f t="shared" ca="1" si="468"/>
        <v>5.77691879307406-4.74099472981518i</v>
      </c>
      <c r="T331" s="181" t="str">
        <f t="shared" ca="1" si="469"/>
        <v>7.45302467292377-0.549768128120634i</v>
      </c>
      <c r="U331" s="181" t="str">
        <f t="shared" ca="1" si="470"/>
        <v>6.41004077617912+3.84203058520213i</v>
      </c>
      <c r="V331" s="181" t="str">
        <f t="shared" ca="1" si="471"/>
        <v>3.0284793076489+6.83213984437161i</v>
      </c>
      <c r="W331" s="181" t="str">
        <f t="shared" ca="1" si="472"/>
        <v>-1.45796339842406+7.32967697096969i</v>
      </c>
      <c r="X331" s="181" t="str">
        <f t="shared" ca="1" si="473"/>
        <v>-5.41249677301311+5.15312530917213i</v>
      </c>
      <c r="Y331" s="181" t="str">
        <f t="shared" ca="1" si="474"/>
        <v>-7.39238692727143+1.09655701512237i</v>
      </c>
      <c r="Z331" s="181" t="str">
        <f t="shared" ca="1" si="475"/>
        <v>-6.67530979634149-3.3600685845344i</v>
      </c>
      <c r="AA331" s="181" t="str">
        <f t="shared" ca="1" si="476"/>
        <v>-3.52287689787063-6.59083910684801i</v>
      </c>
      <c r="AB331" s="181" t="str">
        <f t="shared" ca="1" si="477"/>
        <v>0.914808495738888-7.41707133483504i</v>
      </c>
      <c r="AC331" s="181" t="str">
        <f t="shared" ca="1" si="478"/>
        <v>5.01874396398683-5.53733065599784i</v>
      </c>
      <c r="AD331" s="181" t="str">
        <f t="shared" ca="1" si="479"/>
        <v>7.29168919636457-1.63740356464983i</v>
      </c>
      <c r="AE331" s="181" t="str">
        <f t="shared" ca="1" si="480"/>
        <v>6.9044047343515+2.85989808108127i</v>
      </c>
      <c r="AF331" s="181" t="str">
        <f t="shared" ca="1" si="481"/>
        <v>3.99818371295072+6.31382204115726i</v>
      </c>
      <c r="AG331" s="181" t="str">
        <f t="shared" ca="1" si="482"/>
        <v>-0.366696166553848+7.46427194650238i</v>
      </c>
      <c r="AH331" s="181" t="str">
        <f t="shared" ca="1" si="483"/>
        <v>-4.59779414658376+5.89152872822902i</v>
      </c>
      <c r="AI331" s="181" t="str">
        <f t="shared" ca="1" si="484"/>
        <v>-7.15147716993051+2.16937688239513i</v>
      </c>
      <c r="AJ331" s="181" t="str">
        <f t="shared" ca="1" si="485"/>
        <v>-7.09608410489031-2.34422954213763i</v>
      </c>
      <c r="AK331" s="181" t="str">
        <f t="shared" ca="1" si="486"/>
        <v>-4.45182402407615-6.00258982678028i</v>
      </c>
      <c r="AL331" s="181" t="str">
        <f t="shared" ca="1" si="487"/>
        <v>-0.183403320931606-7.47102302176743i</v>
      </c>
      <c r="AM331" s="181" t="str">
        <f t="shared" ca="1" si="488"/>
        <v>4.15192848433178-6.2138000958272i</v>
      </c>
      <c r="AN331" s="181" t="str">
        <f t="shared" ca="1" si="489"/>
        <v>6.97251066909239-2.68959415884637i</v>
      </c>
      <c r="AO331" s="181" t="str">
        <f t="shared" ca="1" si="490"/>
        <v>7.24930918084191+1.81585742019267i</v>
      </c>
      <c r="AP331" s="181" t="str">
        <f t="shared" ca="1" si="491"/>
        <v>4.88133951510087+5.65882905804925i</v>
      </c>
      <c r="AQ331" s="181" t="str">
        <f t="shared" ca="1" si="492"/>
        <v>0.732508929922662+7.43728797596888i</v>
      </c>
      <c r="AR331" s="181" t="str">
        <f t="shared" ca="1" si="493"/>
        <v>0.732508929922662+7.43728797596888i</v>
      </c>
      <c r="AS331" s="181" t="str">
        <f t="shared" ca="1" si="494"/>
        <v>-6.75575952881932+3.19523629152442i</v>
      </c>
      <c r="AT331" s="181" t="str">
        <f t="shared" ca="1" si="495"/>
        <v>-7.36324962224169-1.27764500956459i</v>
      </c>
      <c r="AU331" s="181" t="str">
        <f t="shared" ca="1" si="496"/>
        <v>-5.28440260436105-5.28440260435651i</v>
      </c>
      <c r="AV331" s="181" t="str">
        <f t="shared" ca="1" si="497"/>
        <v>-1.27764500956358-7.36324962224187i</v>
      </c>
      <c r="AW331" s="181" t="str">
        <f t="shared" ca="1" si="498"/>
        <v>3.19523629152534-6.75575952881888i</v>
      </c>
      <c r="AX331" s="181" t="str">
        <f t="shared" ca="1" si="499"/>
        <v>6.50239834232252-3.68356316189489i</v>
      </c>
      <c r="AY331" s="181" t="str">
        <f t="shared" ca="1" si="500"/>
        <v>7.43728797596878+0.732508929923679i</v>
      </c>
      <c r="AZ331" s="181" t="str">
        <f t="shared" ca="1" si="501"/>
        <v>5.65882905804858+4.88133951510164i</v>
      </c>
      <c r="BA331" s="181" t="str">
        <f t="shared" ca="1" si="502"/>
        <v>1.8158574201991+7.24930918084031i</v>
      </c>
      <c r="BB331" s="181" t="str">
        <f t="shared" ca="1" si="503"/>
        <v>-2.68959415884733+6.97251066909202i</v>
      </c>
      <c r="BC331" s="181" t="str">
        <f t="shared" ca="1" si="504"/>
        <v>-6.21380009582765+4.15192848433111i</v>
      </c>
      <c r="BD331" s="181" t="str">
        <f t="shared" ca="1" si="505"/>
        <v>-7.4710230217676-0.183403320924983i</v>
      </c>
      <c r="BE331" s="181" t="str">
        <f t="shared" ca="1" si="506"/>
        <v>-6.00258982677974-4.45182402407688i</v>
      </c>
      <c r="BF331" s="181" t="str">
        <f t="shared" ca="1" si="507"/>
        <v>-2.34422954213676-7.0960841048906i</v>
      </c>
      <c r="BG331" s="181" t="str">
        <f t="shared" ca="1" si="508"/>
        <v>2.16937688239601-7.15147716993024i</v>
      </c>
      <c r="BH331" s="181" t="str">
        <f t="shared" ca="1" si="509"/>
        <v>5.89152872822959-4.59779414658303i</v>
      </c>
      <c r="BI331" s="181" t="str">
        <f t="shared" ca="1" si="510"/>
        <v>7.46427194650242-0.366696166552933i</v>
      </c>
      <c r="BJ331" s="181" t="str">
        <f t="shared" ca="1" si="511"/>
        <v>6.31382204115927+3.99818371294755i</v>
      </c>
      <c r="BK331" s="181" t="str">
        <f t="shared" ca="1" si="512"/>
        <v>2.85989808108268+6.90440473435092i</v>
      </c>
      <c r="BL331" s="181" t="str">
        <f t="shared" ca="1" si="513"/>
        <v>-1.63740356465166+7.29168919636416i</v>
      </c>
      <c r="BM331" s="181" t="str">
        <f t="shared" ca="1" si="514"/>
        <v>-5.53733065600059+5.0187439639838i</v>
      </c>
      <c r="BN331" s="181" t="str">
        <f t="shared" ca="1" si="515"/>
        <v>-7.41707133483488+0.914808495740196i</v>
      </c>
      <c r="BO331" s="181" t="str">
        <f t="shared" ca="1" si="516"/>
        <v>-6.59083910684763-3.52287689787135i</v>
      </c>
      <c r="BP331" s="181" t="str">
        <f t="shared" ca="1" si="517"/>
        <v>-3.36006858453097-6.67530979634322i</v>
      </c>
      <c r="BQ331" s="181" t="str">
        <f t="shared" ca="1" si="518"/>
        <v>1.09655701512123-7.39238692727161i</v>
      </c>
      <c r="BR331" s="181" t="str">
        <f t="shared" ca="1" si="519"/>
        <v>5.15312530917291-5.41249677301237i</v>
      </c>
      <c r="BS331" s="181" t="str">
        <f t="shared" ca="1" si="520"/>
        <v>7.32967697097048-1.45796339842009i</v>
      </c>
      <c r="BT331" s="181" t="str">
        <f t="shared" ca="1" si="521"/>
        <v>6.83213984437216+3.02847930764765i</v>
      </c>
      <c r="BU331" s="181" t="str">
        <f t="shared" ca="1" si="522"/>
        <v>3.84203058520144+6.41004077617954i</v>
      </c>
      <c r="BV331" s="181" t="str">
        <f t="shared" ca="1" si="523"/>
        <v>-0.549768128124433+7.45302467292348i</v>
      </c>
      <c r="BW331" s="181" t="str">
        <f t="shared" ca="1" si="524"/>
        <v>-4.74099472981427+5.77691879307482i</v>
      </c>
      <c r="BX331" s="181" t="str">
        <f t="shared" ca="1" si="525"/>
        <v>-7.20256245253667+1.99321747112969i</v>
      </c>
      <c r="BY331" s="181" t="str">
        <f t="shared" ca="1" si="526"/>
        <v>-7.03641662412262-2.51767012566748i</v>
      </c>
      <c r="BZ331" s="181" t="str">
        <f t="shared" ca="1" si="527"/>
        <v>-4.30317228924691-6.11003518966668i</v>
      </c>
      <c r="CA331" s="181" t="str">
        <f t="shared" ca="1" si="528"/>
        <v>8.09292653610419E-13-7.47327383212389i</v>
      </c>
      <c r="CB331" s="181" t="str">
        <f t="shared" ca="1" si="529"/>
        <v>4.30317228924823-6.11003518966576i</v>
      </c>
      <c r="CC331" s="181" t="str">
        <f t="shared" ca="1" si="530"/>
        <v>7.03641662412331-2.51767012566556i</v>
      </c>
      <c r="CD331" s="181" t="str">
        <f t="shared" ca="1" si="531"/>
        <v>7.20256245253613+1.99321747113167i</v>
      </c>
      <c r="CE331" s="181" t="str">
        <f t="shared" ca="1" si="532"/>
        <v>4.7409947298127+5.77691879307611i</v>
      </c>
      <c r="CF331" s="181" t="str">
        <f t="shared" ca="1" si="533"/>
        <v>0.549768128122819+7.4530246729236i</v>
      </c>
      <c r="CG331" s="181" t="str">
        <f t="shared" ca="1" si="534"/>
        <v>-3.84203058520283+6.4100407761787i</v>
      </c>
      <c r="CH331" s="181" t="str">
        <f t="shared" ca="1" si="535"/>
        <v>-6.83213984437282+3.02847930764618i</v>
      </c>
      <c r="CI331" s="181" t="str">
        <f t="shared" ca="1" si="536"/>
        <v>-7.32967697097009-1.45796339842209i</v>
      </c>
      <c r="CJ331" s="181" t="str">
        <f t="shared" ca="1" si="537"/>
        <v>-5.15312530917143-5.41249677301378i</v>
      </c>
      <c r="CK331" s="181" t="str">
        <f t="shared" ca="1" si="538"/>
        <v>-1.0965570151192-7.39238692727191i</v>
      </c>
      <c r="CL331" s="181" t="str">
        <f t="shared" ca="1" si="539"/>
        <v>3.36006858453242-6.67530979634249i</v>
      </c>
      <c r="CM331" s="181" t="str">
        <f t="shared" ca="1" si="540"/>
        <v>6.59083910684839-3.52287689786992i</v>
      </c>
      <c r="CN331" s="181" t="str">
        <f t="shared" ca="1" si="541"/>
        <v>7.41707133483468+0.914808495741803i</v>
      </c>
      <c r="CO331" s="181" t="str">
        <f t="shared" ca="1" si="542"/>
        <v>5.53733065599922+5.01874396398531i</v>
      </c>
      <c r="CP331" s="181" t="str">
        <f t="shared" ca="1" si="543"/>
        <v>1.63740356464966+7.29168919636461i</v>
      </c>
      <c r="CQ331" s="181" t="str">
        <f t="shared" ca="1" si="544"/>
        <v>-2.85989808108417+6.9044047343503i</v>
      </c>
      <c r="CR331" s="181" t="str">
        <f t="shared" ca="1" si="545"/>
        <v>-6.31382204115605+3.99818371295264i</v>
      </c>
      <c r="CS331" s="181" t="str">
        <f t="shared" ca="1" si="546"/>
        <v>-7.46427194650235-0.36669616655455i</v>
      </c>
      <c r="CT331" s="181" t="str">
        <f t="shared" ca="1" si="547"/>
        <v>-5.89152872822859-4.59779414658431i</v>
      </c>
      <c r="CU331" s="181" t="str">
        <f t="shared" ca="1" si="548"/>
        <v>-2.16937688239426-7.15147716993077i</v>
      </c>
      <c r="CV331" s="181" t="str">
        <f t="shared" ca="1" si="549"/>
        <v>2.3442295421385-7.09608410489002i</v>
      </c>
      <c r="CW331" s="181" t="str">
        <f t="shared" ca="1" si="550"/>
        <v>6.00258982678083-4.45182402407541i</v>
      </c>
      <c r="CX331" s="181" t="str">
        <f t="shared" ca="1" si="551"/>
        <v>7.47102302176745-0.183403320930797i</v>
      </c>
      <c r="CY331" s="181" t="str">
        <f t="shared" ca="1" si="552"/>
        <v>6.21380009582675+4.15192848433245i</v>
      </c>
      <c r="CZ331" s="181" t="str">
        <f t="shared" ca="1" si="553"/>
        <v>2.68959415884581+6.9725106690926i</v>
      </c>
      <c r="DA331" s="181" t="str">
        <f t="shared" ca="1" si="554"/>
        <v>-1.81585742019367+7.24930918084167i</v>
      </c>
      <c r="DB331" s="181" t="str">
        <f t="shared" ca="1" si="555"/>
        <v>-5.6588290580495+4.88133951510058i</v>
      </c>
      <c r="DC331" s="181" t="str">
        <f t="shared" ca="1" si="556"/>
        <v>-7.43728797596896+0.732508929921857i</v>
      </c>
      <c r="DD331" s="181" t="str">
        <f t="shared" ca="1" si="557"/>
        <v>-6.50239834232518-3.68356316189019i</v>
      </c>
      <c r="DE331" s="181" t="str">
        <f t="shared" ca="1" si="558"/>
        <v>-3.19523629152388-6.75575952881957i</v>
      </c>
      <c r="DF331" s="181" t="str">
        <f t="shared" ca="1" si="559"/>
        <v>1.2776450095656-7.36324962224152i</v>
      </c>
      <c r="DG331" s="181" t="str">
        <f t="shared" ca="1" si="560"/>
        <v>5.28440260435679-5.28440260436078i</v>
      </c>
      <c r="DH331" s="181" t="str">
        <f t="shared" ca="1" si="561"/>
        <v>7.363249622242-1.27764500956278i</v>
      </c>
      <c r="DI331" s="181" t="str">
        <f t="shared" ca="1" si="562"/>
        <v>6.75575952881835+3.19523629152646i</v>
      </c>
      <c r="DJ331" s="181" t="str">
        <f t="shared" ca="1" si="563"/>
        <v>3.68356316189436+6.50239834232281i</v>
      </c>
      <c r="DK331" s="181" t="str">
        <f t="shared" ca="1" si="564"/>
        <v>-0.732508929924695+7.43728797596868i</v>
      </c>
      <c r="DL331" s="181" t="str">
        <f t="shared" ca="1" si="565"/>
        <v>-4.8813395151021+5.65882905804819i</v>
      </c>
      <c r="DM331" s="181" t="str">
        <f t="shared" ca="1" si="566"/>
        <v>-7.2493091808405+1.81585742019831i</v>
      </c>
      <c r="DN331" s="181" t="str">
        <f t="shared" ca="1" si="567"/>
        <v>-6.97251066909157-2.68959415884848i</v>
      </c>
      <c r="DO331" s="181" t="str">
        <f t="shared" ca="1" si="568"/>
        <v>-4.15192848433044-6.2138000958281i</v>
      </c>
      <c r="DP331" s="181" t="str">
        <f t="shared" ca="1" si="569"/>
        <v>0.183403320926005-7.47102302176757i</v>
      </c>
      <c r="DQ331" s="181" t="str">
        <f t="shared" ca="1" si="570"/>
        <v>4.45182402407736-6.00258982677938i</v>
      </c>
      <c r="DR331" s="181" t="str">
        <f t="shared" ca="1" si="571"/>
        <v>7.09608410489091-2.34422954213579i</v>
      </c>
      <c r="DS331" s="181" t="str">
        <f t="shared" ca="1" si="572"/>
        <v>7.15147716993204+2.16937688239008i</v>
      </c>
      <c r="DT331" s="181" t="str">
        <f t="shared" ca="1" si="573"/>
        <v>4.5977941465824+5.89152872823008i</v>
      </c>
      <c r="DU331" s="181" t="str">
        <f t="shared" ca="1" si="574"/>
        <v>0.366696166551701+7.46427194650248i</v>
      </c>
      <c r="DV331" s="181" t="str">
        <f t="shared" ca="1" si="575"/>
        <v>-3.99818371294823+6.31382204115884i</v>
      </c>
      <c r="DW331" s="181" t="str">
        <f t="shared" ca="1" si="576"/>
        <v>-6.90440473435139+2.85989808108154i</v>
      </c>
      <c r="DX331" s="181" t="str">
        <f t="shared" ca="1" si="577"/>
        <v>-7.29168919636407-1.63740356465203i</v>
      </c>
      <c r="DY331" s="181" t="str">
        <f t="shared" ca="1" si="578"/>
        <v>-5.01874396398886-5.537330655996i</v>
      </c>
      <c r="DZ331" s="181" t="str">
        <f t="shared" ca="1" si="579"/>
        <v>-0.91480849573897-7.41707133483503i</v>
      </c>
      <c r="EA331" s="181" t="str">
        <f t="shared" ca="1" si="580"/>
        <v>3.52287689787206-6.59083910684725i</v>
      </c>
      <c r="EB331" s="181" t="str">
        <f t="shared" ca="1" si="581"/>
        <v>6.67530979634034-3.3600685845367i</v>
      </c>
      <c r="EC331" s="181" t="str">
        <f t="shared" ca="1" si="582"/>
        <v>7.39238692727155+1.09655701512161i</v>
      </c>
      <c r="ED331" s="181" t="str">
        <f t="shared" ca="1" si="583"/>
        <v>5.41249677301182+5.15312530917349i</v>
      </c>
      <c r="EE331" s="181" t="str">
        <f t="shared" ca="1" si="584"/>
        <v>1.45796339842638+7.32967697096924i</v>
      </c>
      <c r="EF331" s="181" t="str">
        <f t="shared" ca="1" si="585"/>
        <v>-3.02847930764839+6.83213984437183i</v>
      </c>
      <c r="EG331" s="181" t="str">
        <f t="shared" ca="1" si="586"/>
        <v>-6.41004077618017+3.84203058520038i</v>
      </c>
      <c r="EH331" s="181" t="str">
        <f t="shared" ca="1" si="587"/>
        <v>-7.45302467292399-0.549768128117614i</v>
      </c>
      <c r="EI331" s="181" t="str">
        <f t="shared" ca="1" si="588"/>
        <v>-5.7769187930743-4.7409947298149i</v>
      </c>
      <c r="EJ331" s="181" t="str">
        <f t="shared" ca="1" si="589"/>
        <v>-1.99321747112933-7.20256245253677i</v>
      </c>
      <c r="EK331" s="181" t="str">
        <f t="shared" ca="1" si="590"/>
        <v>2.51767012566104-7.03641662412493i</v>
      </c>
      <c r="EL331" s="181" t="str">
        <f t="shared" ca="1" si="591"/>
        <v>6.11003518966739-4.3031722892459i</v>
      </c>
      <c r="EM331" s="181" t="str">
        <f t="shared" ca="1" si="592"/>
        <v>7.47327383212389+1.61858530722084E-12i</v>
      </c>
      <c r="EN331" s="181"/>
      <c r="EO331" s="181"/>
      <c r="EP331" s="181"/>
    </row>
    <row r="332" spans="1:146">
      <c r="A332" s="207">
        <f t="shared" si="461"/>
        <v>4.5312499999999893E-3</v>
      </c>
      <c r="B332" s="206">
        <v>232</v>
      </c>
      <c r="C332" s="205">
        <f t="shared" si="462"/>
        <v>46400</v>
      </c>
      <c r="N332" s="204">
        <f t="shared" ca="1" si="463"/>
        <v>7.5263405665776446</v>
      </c>
      <c r="O332" s="181">
        <f t="shared" ca="1" si="464"/>
        <v>-7.4736594334223554</v>
      </c>
      <c r="P332" s="181" t="str">
        <f t="shared" ca="1" si="465"/>
        <v>-6.21412071158894-4.1521427129356i</v>
      </c>
      <c r="Q332" s="181" t="str">
        <f t="shared" ca="1" si="466"/>
        <v>-2.8600456443098-6.90476098349882i</v>
      </c>
      <c r="R332" s="181" t="str">
        <f t="shared" ca="1" si="467"/>
        <v>1.45803862550525-7.33005516304739i</v>
      </c>
      <c r="S332" s="181" t="str">
        <f t="shared" ca="1" si="468"/>
        <v>5.28467526565176-5.28467526565176i</v>
      </c>
      <c r="T332" s="181" t="str">
        <f t="shared" ca="1" si="469"/>
        <v>7.3300551630474-1.45803862550523i</v>
      </c>
      <c r="U332" s="181" t="str">
        <f t="shared" ca="1" si="470"/>
        <v>6.9047609834988+2.86004564430982i</v>
      </c>
      <c r="V332" s="181" t="str">
        <f t="shared" ca="1" si="471"/>
        <v>4.1521427129356+6.21412071158895i</v>
      </c>
      <c r="W332" s="181" t="str">
        <f t="shared" ca="1" si="472"/>
        <v>4.62605047374436E-18+7.47365943342236i</v>
      </c>
      <c r="X332" s="181" t="str">
        <f t="shared" ca="1" si="473"/>
        <v>-4.15214271293564+6.21412071158892i</v>
      </c>
      <c r="Y332" s="181" t="str">
        <f t="shared" ca="1" si="474"/>
        <v>-6.90476098349882+2.86004564430978i</v>
      </c>
      <c r="Z332" s="181" t="str">
        <f t="shared" ca="1" si="475"/>
        <v>-7.33005516304739-1.45803862550525i</v>
      </c>
      <c r="AA332" s="181" t="str">
        <f t="shared" ca="1" si="476"/>
        <v>-5.28467526565172-5.2846752656518i</v>
      </c>
      <c r="AB332" s="181" t="str">
        <f t="shared" ca="1" si="477"/>
        <v>-1.4580386255052-7.3300551630474i</v>
      </c>
      <c r="AC332" s="181" t="str">
        <f t="shared" ca="1" si="478"/>
        <v>2.86004564430982-6.9047609834988i</v>
      </c>
      <c r="AD332" s="181" t="str">
        <f t="shared" ca="1" si="479"/>
        <v>6.21412071158895-4.1521427129356i</v>
      </c>
      <c r="AE332" s="181" t="str">
        <f t="shared" ca="1" si="480"/>
        <v>7.47365943342236-9.25210094748874E-18i</v>
      </c>
      <c r="AF332" s="181" t="str">
        <f t="shared" ca="1" si="481"/>
        <v>6.21412071158895+4.1521427129356i</v>
      </c>
      <c r="AG332" s="181" t="str">
        <f t="shared" ca="1" si="482"/>
        <v>2.86004564430973+6.90476098349885i</v>
      </c>
      <c r="AH332" s="181" t="str">
        <f t="shared" ca="1" si="483"/>
        <v>-1.45803862550895+7.33005516304666i</v>
      </c>
      <c r="AI332" s="181" t="str">
        <f t="shared" ca="1" si="484"/>
        <v>-5.2846752656518+5.28467526565172i</v>
      </c>
      <c r="AJ332" s="181" t="str">
        <f t="shared" ca="1" si="485"/>
        <v>-7.33005516304668+1.45803862550885i</v>
      </c>
      <c r="AK332" s="181" t="str">
        <f t="shared" ca="1" si="486"/>
        <v>-6.9047609834988-2.86004564430982i</v>
      </c>
      <c r="AL332" s="181" t="str">
        <f t="shared" ca="1" si="487"/>
        <v>-4.1521427129325-6.21412071159102i</v>
      </c>
      <c r="AM332" s="181" t="str">
        <f t="shared" ca="1" si="488"/>
        <v>1.06193210247842E-13-7.47365943342236i</v>
      </c>
      <c r="AN332" s="181" t="str">
        <f t="shared" ca="1" si="489"/>
        <v>4.15214271293868-6.21412071158689i</v>
      </c>
      <c r="AO332" s="181" t="str">
        <f t="shared" ca="1" si="490"/>
        <v>6.90476098349885-2.86004564430973i</v>
      </c>
      <c r="AP332" s="181" t="str">
        <f t="shared" ca="1" si="491"/>
        <v>7.33005516304663+1.45803862550906i</v>
      </c>
      <c r="AQ332" s="181" t="str">
        <f t="shared" ca="1" si="492"/>
        <v>5.28467526565172+5.2846752656518i</v>
      </c>
      <c r="AR332" s="181" t="str">
        <f t="shared" ca="1" si="493"/>
        <v>5.28467526565172+5.2846752656518i</v>
      </c>
      <c r="AS332" s="181" t="str">
        <f t="shared" ca="1" si="494"/>
        <v>-2.86004564430982+6.9047609834988i</v>
      </c>
      <c r="AT332" s="181" t="str">
        <f t="shared" ca="1" si="495"/>
        <v>-6.21412071158695+4.1521427129386i</v>
      </c>
      <c r="AU332" s="181" t="str">
        <f t="shared" ca="1" si="496"/>
        <v>-7.47365943342236+1.85042018949774E-17i</v>
      </c>
      <c r="AV332" s="181" t="str">
        <f t="shared" ca="1" si="497"/>
        <v>-6.21412071159096-4.15214271293259i</v>
      </c>
      <c r="AW332" s="181" t="str">
        <f t="shared" ca="1" si="498"/>
        <v>-2.86004564430982-6.9047609834988i</v>
      </c>
      <c r="AX332" s="181" t="str">
        <f t="shared" ca="1" si="499"/>
        <v>1.45803862550895-7.33005516304666i</v>
      </c>
      <c r="AY332" s="181" t="str">
        <f t="shared" ca="1" si="500"/>
        <v>5.28467526565187-5.28467526565164i</v>
      </c>
      <c r="AZ332" s="181" t="str">
        <f t="shared" ca="1" si="501"/>
        <v>7.33005516304668-1.45803862550885i</v>
      </c>
      <c r="BA332" s="181" t="str">
        <f t="shared" ca="1" si="502"/>
        <v>6.90476098349876+2.86004564430992i</v>
      </c>
      <c r="BB332" s="181" t="str">
        <f t="shared" ca="1" si="503"/>
        <v>4.1521427129325+6.21412071159102i</v>
      </c>
      <c r="BC332" s="181" t="str">
        <f t="shared" ca="1" si="504"/>
        <v>-1.06183958146896E-13+7.47365943342236i</v>
      </c>
      <c r="BD332" s="181" t="str">
        <f t="shared" ca="1" si="505"/>
        <v>-4.15214271293886+6.21412071158677i</v>
      </c>
      <c r="BE332" s="181" t="str">
        <f t="shared" ca="1" si="506"/>
        <v>-6.90476098349885+2.86004564430973i</v>
      </c>
      <c r="BF332" s="181" t="str">
        <f t="shared" ca="1" si="507"/>
        <v>-7.33005516304813-1.45803862550156i</v>
      </c>
      <c r="BG332" s="181" t="str">
        <f t="shared" ca="1" si="508"/>
        <v>-5.28467526565172-5.2846752656518i</v>
      </c>
      <c r="BH332" s="181" t="str">
        <f t="shared" ca="1" si="509"/>
        <v>-1.45803862550895-7.33005516304666i</v>
      </c>
      <c r="BI332" s="181" t="str">
        <f t="shared" ca="1" si="510"/>
        <v>2.86004564431002-6.90476098349873i</v>
      </c>
      <c r="BJ332" s="181" t="str">
        <f t="shared" ca="1" si="511"/>
        <v>6.21412071158683-4.15214271293877i</v>
      </c>
      <c r="BK332" s="181" t="str">
        <f t="shared" ca="1" si="512"/>
        <v>7.47365943342236+2.12386420495686E-13i</v>
      </c>
      <c r="BL332" s="181" t="str">
        <f t="shared" ca="1" si="513"/>
        <v>6.21412071158683+4.15214271293877i</v>
      </c>
      <c r="BM332" s="181" t="str">
        <f t="shared" ca="1" si="514"/>
        <v>2.86004564430963+6.90476098349888i</v>
      </c>
      <c r="BN332" s="181" t="str">
        <f t="shared" ca="1" si="515"/>
        <v>-1.45803862550187+7.33005516304806i</v>
      </c>
      <c r="BO332" s="181" t="str">
        <f t="shared" ca="1" si="516"/>
        <v>-5.28467526565187+5.28467526565164i</v>
      </c>
      <c r="BP332" s="181" t="str">
        <f t="shared" ca="1" si="517"/>
        <v>-7.33005516304672+1.45803862550864i</v>
      </c>
      <c r="BQ332" s="181" t="str">
        <f t="shared" ca="1" si="518"/>
        <v>-6.90476098349876-2.86004564430992i</v>
      </c>
      <c r="BR332" s="181" t="str">
        <f t="shared" ca="1" si="519"/>
        <v>-4.15214271293851-6.21412071158701i</v>
      </c>
      <c r="BS332" s="181" t="str">
        <f t="shared" ca="1" si="520"/>
        <v>1.06174706045948E-13-7.47365943342236i</v>
      </c>
      <c r="BT332" s="181" t="str">
        <f t="shared" ca="1" si="521"/>
        <v>4.15214271293868-6.21412071158689i</v>
      </c>
      <c r="BU332" s="181" t="str">
        <f t="shared" ca="1" si="522"/>
        <v>6.90476098349885-2.86004564430973i</v>
      </c>
      <c r="BV332" s="181" t="str">
        <f t="shared" ca="1" si="523"/>
        <v>7.33005516304668+1.45803862550885i</v>
      </c>
      <c r="BW332" s="181" t="str">
        <f t="shared" ca="1" si="524"/>
        <v>5.28467526565172+5.2846752656518i</v>
      </c>
      <c r="BX332" s="181" t="str">
        <f t="shared" ca="1" si="525"/>
        <v>1.45803862550166+7.33005516304811i</v>
      </c>
      <c r="BY332" s="181" t="str">
        <f t="shared" ca="1" si="526"/>
        <v>-2.86004564430982+6.9047609834988i</v>
      </c>
      <c r="BZ332" s="181" t="str">
        <f t="shared" ca="1" si="527"/>
        <v>-6.21412071158695+4.1521427129386i</v>
      </c>
      <c r="CA332" s="181" t="str">
        <f t="shared" ca="1" si="528"/>
        <v>-7.47365943342236+3.70084037899548E-17i</v>
      </c>
      <c r="CB332" s="181" t="str">
        <f t="shared" ca="1" si="529"/>
        <v>-6.21412071158671-4.15214271293895i</v>
      </c>
      <c r="CC332" s="181" t="str">
        <f t="shared" ca="1" si="530"/>
        <v>-2.86004564430982-6.9047609834988i</v>
      </c>
      <c r="CD332" s="181" t="str">
        <f t="shared" ca="1" si="531"/>
        <v>1.45803862550916-7.33005516304661i</v>
      </c>
      <c r="CE332" s="181" t="str">
        <f t="shared" ca="1" si="532"/>
        <v>5.28467526565172-5.2846752656518i</v>
      </c>
      <c r="CF332" s="181" t="str">
        <f t="shared" ca="1" si="533"/>
        <v>7.33005516304817-1.45803862550135i</v>
      </c>
      <c r="CG332" s="181" t="str">
        <f t="shared" ca="1" si="534"/>
        <v>6.90476098349885+2.86004564430973i</v>
      </c>
      <c r="CH332" s="181" t="str">
        <f t="shared" ca="1" si="535"/>
        <v>4.15214271293868+6.21412071158689i</v>
      </c>
      <c r="CI332" s="181" t="str">
        <f t="shared" ca="1" si="536"/>
        <v>-3.18579630743528E-13+7.47365943342236i</v>
      </c>
      <c r="CJ332" s="181" t="str">
        <f t="shared" ca="1" si="537"/>
        <v>-4.1521427129325+6.21412071159102i</v>
      </c>
      <c r="CK332" s="181" t="str">
        <f t="shared" ca="1" si="538"/>
        <v>-6.90476098349893+2.86004564430953i</v>
      </c>
      <c r="CL332" s="181" t="str">
        <f t="shared" ca="1" si="539"/>
        <v>-7.33005516304813-1.45803862550156i</v>
      </c>
      <c r="CM332" s="181" t="str">
        <f t="shared" ca="1" si="540"/>
        <v>-5.28467526565157-5.28467526565195i</v>
      </c>
      <c r="CN332" s="181" t="str">
        <f t="shared" ca="1" si="541"/>
        <v>-1.45803862550895-7.33005516304666i</v>
      </c>
      <c r="CO332" s="181" t="str">
        <f t="shared" ca="1" si="542"/>
        <v>2.86004564431002-6.90476098349873i</v>
      </c>
      <c r="CP332" s="181" t="str">
        <f t="shared" ca="1" si="543"/>
        <v>6.21412071158707-4.15214271293842i</v>
      </c>
      <c r="CQ332" s="181" t="str">
        <f t="shared" ca="1" si="544"/>
        <v>7.47365943342236+2.1236791629379E-13i</v>
      </c>
      <c r="CR332" s="181" t="str">
        <f t="shared" ca="1" si="545"/>
        <v>6.21412071158683+4.15214271293877i</v>
      </c>
      <c r="CS332" s="181" t="str">
        <f t="shared" ca="1" si="546"/>
        <v>2.86004564430963+6.90476098349888i</v>
      </c>
      <c r="CT332" s="181" t="str">
        <f t="shared" ca="1" si="547"/>
        <v>-1.45803862550187+7.33005516304806i</v>
      </c>
      <c r="CU332" s="181" t="str">
        <f t="shared" ca="1" si="548"/>
        <v>-5.28467526565187+5.28467526565164i</v>
      </c>
      <c r="CV332" s="181" t="str">
        <f t="shared" ca="1" si="549"/>
        <v>-7.33005516304672+1.45803862550864i</v>
      </c>
      <c r="CW332" s="181" t="str">
        <f t="shared" ca="1" si="550"/>
        <v>-6.90476098349876-2.86004564430992i</v>
      </c>
      <c r="CX332" s="181" t="str">
        <f t="shared" ca="1" si="551"/>
        <v>-4.1521427129325-6.21412071159102i</v>
      </c>
      <c r="CY332" s="181" t="str">
        <f t="shared" ca="1" si="552"/>
        <v>1.06156201844053E-13-7.47365943342236i</v>
      </c>
      <c r="CZ332" s="181" t="str">
        <f t="shared" ca="1" si="553"/>
        <v>4.15214271293268-6.2141207115909i</v>
      </c>
      <c r="DA332" s="181" t="str">
        <f t="shared" ca="1" si="554"/>
        <v>6.90476098349885-2.86004564430973i</v>
      </c>
      <c r="DB332" s="181" t="str">
        <f t="shared" ca="1" si="555"/>
        <v>7.33005516304809+1.45803862550176i</v>
      </c>
      <c r="DC332" s="181" t="str">
        <f t="shared" ca="1" si="556"/>
        <v>5.28467526565142+5.2846752656521i</v>
      </c>
      <c r="DD332" s="181" t="str">
        <f t="shared" ca="1" si="557"/>
        <v>1.45803862550166+7.33005516304811i</v>
      </c>
      <c r="DE332" s="181" t="str">
        <f t="shared" ca="1" si="558"/>
        <v>-2.86004564430982+6.9047609834988i</v>
      </c>
      <c r="DF332" s="181" t="str">
        <f t="shared" ca="1" si="559"/>
        <v>-6.21412071158695+4.1521427129386i</v>
      </c>
      <c r="DG332" s="181" t="str">
        <f t="shared" ca="1" si="560"/>
        <v>-7.47365943342236-4.24772840991371E-13i</v>
      </c>
      <c r="DH332" s="181" t="str">
        <f t="shared" ca="1" si="561"/>
        <v>-6.21412071158695-4.1521427129386i</v>
      </c>
      <c r="DI332" s="181" t="str">
        <f t="shared" ca="1" si="562"/>
        <v>-2.86004564430982-6.9047609834988i</v>
      </c>
      <c r="DJ332" s="181" t="str">
        <f t="shared" ca="1" si="563"/>
        <v>1.45803862550166-7.33005516304811i</v>
      </c>
      <c r="DK332" s="181" t="str">
        <f t="shared" ca="1" si="564"/>
        <v>5.28467526565202-5.28467526565149i</v>
      </c>
      <c r="DL332" s="181" t="str">
        <f t="shared" ca="1" si="565"/>
        <v>7.33005516304676-1.45803862550843i</v>
      </c>
      <c r="DM332" s="181" t="str">
        <f t="shared" ca="1" si="566"/>
        <v>6.90476098349885+2.86004564430973i</v>
      </c>
      <c r="DN332" s="181" t="str">
        <f t="shared" ca="1" si="567"/>
        <v>4.15214271293233+6.21412071159113i</v>
      </c>
      <c r="DO332" s="181" t="str">
        <f t="shared" ca="1" si="568"/>
        <v>-3.18561126541634E-13+7.47365943342236i</v>
      </c>
      <c r="DP332" s="181" t="str">
        <f t="shared" ca="1" si="569"/>
        <v>-4.15214271293285+6.21412071159078i</v>
      </c>
      <c r="DQ332" s="181" t="str">
        <f t="shared" ca="1" si="570"/>
        <v>-6.90476098349876+2.86004564430992i</v>
      </c>
      <c r="DR332" s="181" t="str">
        <f t="shared" ca="1" si="571"/>
        <v>-7.33005516304663-1.45803862550906i</v>
      </c>
      <c r="DS332" s="181" t="str">
        <f t="shared" ca="1" si="572"/>
        <v>-5.28467526565157-5.28467526565195i</v>
      </c>
      <c r="DT332" s="181" t="str">
        <f t="shared" ca="1" si="573"/>
        <v>-1.45803862550104-7.33005516304823i</v>
      </c>
      <c r="DU332" s="181" t="str">
        <f t="shared" ca="1" si="574"/>
        <v>2.86004564430963-6.90476098349888i</v>
      </c>
      <c r="DV332" s="181" t="str">
        <f t="shared" ca="1" si="575"/>
        <v>6.21412071159107-4.15214271293241i</v>
      </c>
      <c r="DW332" s="181" t="str">
        <f t="shared" ca="1" si="576"/>
        <v>7.47365943342236+2.12349412091896E-13i</v>
      </c>
      <c r="DX332" s="181" t="str">
        <f t="shared" ca="1" si="577"/>
        <v>6.21412071159084+4.15214271293277i</v>
      </c>
      <c r="DY332" s="181" t="str">
        <f t="shared" ca="1" si="578"/>
        <v>2.86004564430923+6.90476098349905i</v>
      </c>
      <c r="DZ332" s="181" t="str">
        <f t="shared" ca="1" si="579"/>
        <v>-1.45803862550145+7.33005516304814i</v>
      </c>
      <c r="EA332" s="181" t="str">
        <f t="shared" ca="1" si="580"/>
        <v>-5.28467526565187+5.28467526565164i</v>
      </c>
      <c r="EB332" s="181" t="str">
        <f t="shared" ca="1" si="581"/>
        <v>-7.33005516304672+1.45803862550864i</v>
      </c>
      <c r="EC332" s="181" t="str">
        <f t="shared" ca="1" si="582"/>
        <v>-6.9047609834986-2.86004564431032i</v>
      </c>
      <c r="ED332" s="181" t="str">
        <f t="shared" ca="1" si="583"/>
        <v>-4.1521427129325-6.21412071159102i</v>
      </c>
      <c r="EE332" s="181" t="str">
        <f t="shared" ca="1" si="584"/>
        <v>1.06137697642158E-13-7.47365943342236i</v>
      </c>
      <c r="EF332" s="181" t="str">
        <f t="shared" ca="1" si="585"/>
        <v>4.15214271293268-6.2141207115909i</v>
      </c>
      <c r="EG332" s="181" t="str">
        <f t="shared" ca="1" si="586"/>
        <v>6.90476098349901-2.86004564430933i</v>
      </c>
      <c r="EH332" s="181" t="str">
        <f t="shared" ca="1" si="587"/>
        <v>7.33005516304668+1.45803862550885i</v>
      </c>
      <c r="EI332" s="181" t="str">
        <f t="shared" ca="1" si="588"/>
        <v>5.28467526565172+5.2846752656518i</v>
      </c>
      <c r="EJ332" s="181" t="str">
        <f t="shared" ca="1" si="589"/>
        <v>1.45803862550124+7.33005516304819i</v>
      </c>
      <c r="EK332" s="181" t="str">
        <f t="shared" ca="1" si="590"/>
        <v>-2.86004564431022+6.90476098349864i</v>
      </c>
      <c r="EL332" s="181" t="str">
        <f t="shared" ca="1" si="591"/>
        <v>-6.21412071158718+4.15214271293824i</v>
      </c>
      <c r="EM332" s="181" t="str">
        <f t="shared" ca="1" si="592"/>
        <v>-7.47365943342236+7.40168075799097E-17i</v>
      </c>
      <c r="EN332" s="181"/>
      <c r="EO332" s="181"/>
      <c r="EP332" s="181"/>
    </row>
    <row r="333" spans="1:146">
      <c r="A333" s="207">
        <f t="shared" si="461"/>
        <v>4.5507812499999889E-3</v>
      </c>
      <c r="B333" s="206">
        <v>233</v>
      </c>
      <c r="C333" s="205">
        <f t="shared" si="462"/>
        <v>46600</v>
      </c>
      <c r="N333" s="204">
        <f t="shared" ca="1" si="463"/>
        <v>7.5259801950035126</v>
      </c>
      <c r="O333" s="181">
        <f t="shared" ca="1" si="464"/>
        <v>-7.4740198049964874</v>
      </c>
      <c r="P333" s="181" t="str">
        <f t="shared" ca="1" si="465"/>
        <v>-6.3144522789982-3.99858280666215i</v>
      </c>
      <c r="Q333" s="181" t="str">
        <f t="shared" ca="1" si="466"/>
        <v>-3.19555523602477-6.75643388030952i</v>
      </c>
      <c r="R333" s="181" t="str">
        <f t="shared" ca="1" si="467"/>
        <v>0.914899810782022-7.41781169764445i</v>
      </c>
      <c r="S333" s="181" t="str">
        <f t="shared" ca="1" si="468"/>
        <v>4.74146796999575-5.77749543790249i</v>
      </c>
      <c r="T333" s="181" t="str">
        <f t="shared" ca="1" si="469"/>
        <v>7.09679242715453-2.34446354020741i</v>
      </c>
      <c r="U333" s="181" t="str">
        <f t="shared" ca="1" si="470"/>
        <v>7.25003279784154+1.81603867681878i</v>
      </c>
      <c r="V333" s="181" t="str">
        <f t="shared" ca="1" si="471"/>
        <v>5.15363968771296+5.41303704169015i</v>
      </c>
      <c r="W333" s="181" t="str">
        <f t="shared" ca="1" si="472"/>
        <v>1.45810893051194+7.33040861018273i</v>
      </c>
      <c r="X333" s="181" t="str">
        <f t="shared" ca="1" si="473"/>
        <v>-2.68986263078266+6.97320665640985i</v>
      </c>
      <c r="Y333" s="181" t="str">
        <f t="shared" ca="1" si="474"/>
        <v>-6.00318899780871+4.45226839959904i</v>
      </c>
      <c r="Z333" s="181" t="str">
        <f t="shared" ca="1" si="475"/>
        <v>-7.45376862455051+0.549823005290037i</v>
      </c>
      <c r="AA333" s="181" t="str">
        <f t="shared" ca="1" si="476"/>
        <v>-6.59149699618698-3.52322854704853i</v>
      </c>
      <c r="AB333" s="181" t="str">
        <f t="shared" ca="1" si="477"/>
        <v>-3.68393085057227-6.50304740361637i</v>
      </c>
      <c r="AC333" s="181" t="str">
        <f t="shared" ca="1" si="478"/>
        <v>0.366732769708103-7.46501702081796i</v>
      </c>
      <c r="AD333" s="181" t="str">
        <f t="shared" ca="1" si="479"/>
        <v>4.30360182653596-6.11064508575945i</v>
      </c>
      <c r="AE333" s="181" t="str">
        <f t="shared" ca="1" si="480"/>
        <v>6.90509392342034-2.86018355254051i</v>
      </c>
      <c r="AF333" s="181" t="str">
        <f t="shared" ca="1" si="481"/>
        <v>7.3639846126352+1.27777254249407i</v>
      </c>
      <c r="AG333" s="181" t="str">
        <f t="shared" ca="1" si="482"/>
        <v>5.53788338543708+5.01924492874971i</v>
      </c>
      <c r="AH333" s="181" t="str">
        <f t="shared" ca="1" si="483"/>
        <v>1.99341643161454+7.20328140333619i</v>
      </c>
      <c r="AI333" s="181" t="str">
        <f t="shared" ca="1" si="484"/>
        <v>-2.1695934268898+7.15219102146163i</v>
      </c>
      <c r="AJ333" s="181" t="str">
        <f t="shared" ca="1" si="485"/>
        <v>-5.65939391530839+4.88182676432194i</v>
      </c>
      <c r="AK333" s="181" t="str">
        <f t="shared" ca="1" si="486"/>
        <v>-7.3931248261138+1.09666647207777i</v>
      </c>
      <c r="AL333" s="181" t="str">
        <f t="shared" ca="1" si="487"/>
        <v>-6.8328218200479-3.028781606679i</v>
      </c>
      <c r="AM333" s="181" t="str">
        <f t="shared" ca="1" si="488"/>
        <v>-4.15234292465444-6.21442034960237i</v>
      </c>
      <c r="AN333" s="181" t="str">
        <f t="shared" ca="1" si="489"/>
        <v>-0.18342162802096-7.47176876996698i</v>
      </c>
      <c r="AO333" s="181" t="str">
        <f t="shared" ca="1" si="490"/>
        <v>3.84241409190592-6.4106806184525i</v>
      </c>
      <c r="AP333" s="181" t="str">
        <f t="shared" ca="1" si="491"/>
        <v>6.67597611743975-3.36040398238869i</v>
      </c>
      <c r="AQ333" s="181" t="str">
        <f t="shared" ca="1" si="492"/>
        <v>7.43803035677819+0.732582048050503i</v>
      </c>
      <c r="AR333" s="181" t="str">
        <f t="shared" ca="1" si="493"/>
        <v>7.43803035677819+0.732582048050503i</v>
      </c>
      <c r="AS333" s="181" t="str">
        <f t="shared" ca="1" si="494"/>
        <v>2.51792143635493+7.03711899045512i</v>
      </c>
      <c r="AT333" s="181" t="str">
        <f t="shared" ca="1" si="495"/>
        <v>-1.63756700823024+7.29241704368556i</v>
      </c>
      <c r="AU333" s="181" t="str">
        <f t="shared" ca="1" si="496"/>
        <v>-5.28493008683799+5.28493008683316i</v>
      </c>
      <c r="AV333" s="181" t="str">
        <f t="shared" ca="1" si="497"/>
        <v>-7.29241704368543+1.63756700823082i</v>
      </c>
      <c r="AW333" s="181" t="str">
        <f t="shared" ca="1" si="498"/>
        <v>-7.03711899045532-2.51792143635437i</v>
      </c>
      <c r="AX333" s="181" t="str">
        <f t="shared" ca="1" si="499"/>
        <v>-4.59825309265639-5.89211681328159i</v>
      </c>
      <c r="AY333" s="181" t="str">
        <f t="shared" ca="1" si="500"/>
        <v>-0.732582048051308-7.43803035677811i</v>
      </c>
      <c r="AZ333" s="181" t="str">
        <f t="shared" ca="1" si="501"/>
        <v>3.36040398238798-6.67597611744011i</v>
      </c>
      <c r="BA333" s="181" t="str">
        <f t="shared" ca="1" si="502"/>
        <v>6.41068061845602-3.84241409190005i</v>
      </c>
      <c r="BB333" s="181" t="str">
        <f t="shared" ca="1" si="503"/>
        <v>7.47176876996699+0.183421628020364i</v>
      </c>
      <c r="BC333" s="181" t="str">
        <f t="shared" ca="1" si="504"/>
        <v>6.2144203496027+4.15234292465393i</v>
      </c>
      <c r="BD333" s="181" t="str">
        <f t="shared" ca="1" si="505"/>
        <v>3.02878160667275+6.83282182005067i</v>
      </c>
      <c r="BE333" s="181" t="str">
        <f t="shared" ca="1" si="506"/>
        <v>-1.09666647207707+7.39312482611391i</v>
      </c>
      <c r="BF333" s="181" t="str">
        <f t="shared" ca="1" si="507"/>
        <v>-4.88182676432141+5.65939391530886i</v>
      </c>
      <c r="BG333" s="181" t="str">
        <f t="shared" ca="1" si="508"/>
        <v>-7.15219102146358+2.16959342688336i</v>
      </c>
      <c r="BH333" s="181" t="str">
        <f t="shared" ca="1" si="509"/>
        <v>-7.20328140333639-1.99341643161376i</v>
      </c>
      <c r="BI333" s="181" t="str">
        <f t="shared" ca="1" si="510"/>
        <v>-5.01924492875031-5.53788338543654i</v>
      </c>
      <c r="BJ333" s="181" t="str">
        <f t="shared" ca="1" si="511"/>
        <v>-1.2777725424978-7.36398461263455i</v>
      </c>
      <c r="BK333" s="181" t="str">
        <f t="shared" ca="1" si="512"/>
        <v>2.86018355254202-6.90509392341972i</v>
      </c>
      <c r="BL333" s="181" t="str">
        <f t="shared" ca="1" si="513"/>
        <v>6.11064508575868-4.30360182653706i</v>
      </c>
      <c r="BM333" s="181" t="str">
        <f t="shared" ca="1" si="514"/>
        <v>7.46501702081779-0.366732769711776i</v>
      </c>
      <c r="BN333" s="181" t="str">
        <f t="shared" ca="1" si="515"/>
        <v>6.50304740361551+3.68393085057379i</v>
      </c>
      <c r="BO333" s="181" t="str">
        <f t="shared" ca="1" si="516"/>
        <v>3.52322854704897+6.59149699618675i</v>
      </c>
      <c r="BP333" s="181" t="str">
        <f t="shared" ca="1" si="517"/>
        <v>-0.549823005286528+7.45376862455077i</v>
      </c>
      <c r="BQ333" s="181" t="str">
        <f t="shared" ca="1" si="518"/>
        <v>-4.45226839960023+6.00318899780783i</v>
      </c>
      <c r="BR333" s="181" t="str">
        <f t="shared" ca="1" si="519"/>
        <v>-6.97320665640956+2.68986263078341i</v>
      </c>
      <c r="BS333" s="181" t="str">
        <f t="shared" ca="1" si="520"/>
        <v>-7.33040861018346-1.45810893050823i</v>
      </c>
      <c r="BT333" s="181" t="str">
        <f t="shared" ca="1" si="521"/>
        <v>-5.41303704168906-5.1536396877141i</v>
      </c>
      <c r="BU333" s="181" t="str">
        <f t="shared" ca="1" si="522"/>
        <v>-1.8160386768194-7.25003279784138i</v>
      </c>
      <c r="BV333" s="181" t="str">
        <f t="shared" ca="1" si="523"/>
        <v>2.34446354020395-7.09679242715567i</v>
      </c>
      <c r="BW333" s="181" t="str">
        <f t="shared" ca="1" si="524"/>
        <v>5.7774954379036-4.7414679699944i</v>
      </c>
      <c r="BX333" s="181" t="str">
        <f t="shared" ca="1" si="525"/>
        <v>7.41781169764438-0.914899810782538i</v>
      </c>
      <c r="BY333" s="181" t="str">
        <f t="shared" ca="1" si="526"/>
        <v>6.75643388031071+3.19555523602226i</v>
      </c>
      <c r="BZ333" s="181" t="str">
        <f t="shared" ca="1" si="527"/>
        <v>3.99858280666074+6.31445227899909i</v>
      </c>
      <c r="CA333" s="181" t="str">
        <f t="shared" ca="1" si="528"/>
        <v>8.09447456570274E-13+7.47401980499649i</v>
      </c>
      <c r="CB333" s="181" t="str">
        <f t="shared" ca="1" si="529"/>
        <v>-3.99858280665937+6.31445227899996i</v>
      </c>
      <c r="CC333" s="181" t="str">
        <f t="shared" ca="1" si="530"/>
        <v>-6.7564338803102+3.19555523602335i</v>
      </c>
      <c r="CD333" s="181" t="str">
        <f t="shared" ca="1" si="531"/>
        <v>-7.41781169764453-0.91489981078135i</v>
      </c>
      <c r="CE333" s="181" t="str">
        <f t="shared" ca="1" si="532"/>
        <v>-5.77749543790435-4.74146796999348i</v>
      </c>
      <c r="CF333" s="181" t="str">
        <f t="shared" ca="1" si="533"/>
        <v>-2.34446354020508-7.0967924271553i</v>
      </c>
      <c r="CG333" s="181" t="str">
        <f t="shared" ca="1" si="534"/>
        <v>1.81603867681825-7.25003279784167i</v>
      </c>
      <c r="CH333" s="181" t="str">
        <f t="shared" ca="1" si="535"/>
        <v>5.41303704168824-5.15363968771496i</v>
      </c>
      <c r="CI333" s="181" t="str">
        <f t="shared" ca="1" si="536"/>
        <v>7.33040861018315-1.45810893050981i</v>
      </c>
      <c r="CJ333" s="181" t="str">
        <f t="shared" ca="1" si="537"/>
        <v>6.97320665641015+2.6898626307819i</v>
      </c>
      <c r="CK333" s="181" t="str">
        <f t="shared" ca="1" si="538"/>
        <v>4.45226839960153+6.00318899780686i</v>
      </c>
      <c r="CL333" s="181" t="str">
        <f t="shared" ca="1" si="539"/>
        <v>0.549823005287719+7.45376862455068i</v>
      </c>
      <c r="CM333" s="181" t="str">
        <f t="shared" ca="1" si="540"/>
        <v>-3.52322854704791+6.59149699618731i</v>
      </c>
      <c r="CN333" s="181" t="str">
        <f t="shared" ca="1" si="541"/>
        <v>-6.50304740361492+3.68393085057483i</v>
      </c>
      <c r="CO333" s="181" t="str">
        <f t="shared" ca="1" si="542"/>
        <v>-7.46501702081784-0.366732769710583i</v>
      </c>
      <c r="CP333" s="181" t="str">
        <f t="shared" ca="1" si="543"/>
        <v>-6.11064508575937-4.30360182653608i</v>
      </c>
      <c r="CQ333" s="181" t="str">
        <f t="shared" ca="1" si="544"/>
        <v>-2.86018355254312-6.90509392341925i</v>
      </c>
      <c r="CR333" s="181" t="str">
        <f t="shared" ca="1" si="545"/>
        <v>1.27777254249621-7.36398461263483i</v>
      </c>
      <c r="CS333" s="181" t="str">
        <f t="shared" ca="1" si="546"/>
        <v>5.01924492874911-5.53788338543762i</v>
      </c>
      <c r="CT333" s="181" t="str">
        <f t="shared" ca="1" si="547"/>
        <v>7.20328140333597-1.99341643161533i</v>
      </c>
      <c r="CU333" s="181" t="str">
        <f t="shared" ca="1" si="548"/>
        <v>7.15219102146183+2.16959342688913i</v>
      </c>
      <c r="CV333" s="181" t="str">
        <f t="shared" ca="1" si="549"/>
        <v>4.88182676432247+5.65939391530794i</v>
      </c>
      <c r="CW333" s="181" t="str">
        <f t="shared" ca="1" si="550"/>
        <v>1.09666647207846+7.3931248261137i</v>
      </c>
      <c r="CX333" s="181" t="str">
        <f t="shared" ca="1" si="551"/>
        <v>-3.02878160667846+6.83282182004814i</v>
      </c>
      <c r="CY333" s="181" t="str">
        <f t="shared" ca="1" si="552"/>
        <v>-6.21442034960203+4.15234292465493i</v>
      </c>
      <c r="CZ333" s="181" t="str">
        <f t="shared" ca="1" si="553"/>
        <v>-7.47176876996696+0.183421628021557i</v>
      </c>
      <c r="DA333" s="181" t="str">
        <f t="shared" ca="1" si="554"/>
        <v>-6.41068061845292-3.84241409190522i</v>
      </c>
      <c r="DB333" s="181" t="str">
        <f t="shared" ca="1" si="555"/>
        <v>-3.36040398238942-6.67597611743939i</v>
      </c>
      <c r="DC333" s="181" t="str">
        <f t="shared" ca="1" si="556"/>
        <v>0.732582048049698-7.43803035677827i</v>
      </c>
      <c r="DD333" s="181" t="str">
        <f t="shared" ca="1" si="557"/>
        <v>4.59825309266115-5.89211681327788i</v>
      </c>
      <c r="DE333" s="181" t="str">
        <f t="shared" ca="1" si="558"/>
        <v>7.03711899045484-2.5179214363557i</v>
      </c>
      <c r="DF333" s="181" t="str">
        <f t="shared" ca="1" si="559"/>
        <v>7.29241704368573+1.63756700822944i</v>
      </c>
      <c r="DG333" s="181" t="str">
        <f t="shared" ca="1" si="560"/>
        <v>5.28493008683358+5.28493008683757i</v>
      </c>
      <c r="DH333" s="181" t="str">
        <f t="shared" ca="1" si="561"/>
        <v>1.6375670082314+7.2924170436853i</v>
      </c>
      <c r="DI333" s="181" t="str">
        <f t="shared" ca="1" si="562"/>
        <v>-2.51792143635381+7.03711899045552i</v>
      </c>
      <c r="DJ333" s="181" t="str">
        <f t="shared" ca="1" si="563"/>
        <v>-5.89211681328136+4.5982530926567i</v>
      </c>
      <c r="DK333" s="181" t="str">
        <f t="shared" ca="1" si="564"/>
        <v>-7.43803035677807+0.732582048051692i</v>
      </c>
      <c r="DL333" s="181" t="str">
        <f t="shared" ca="1" si="565"/>
        <v>-6.67597611744029-3.36040398238763i</v>
      </c>
      <c r="DM333" s="181" t="str">
        <f t="shared" ca="1" si="566"/>
        <v>-3.84241409190038-6.41068061845582i</v>
      </c>
      <c r="DN333" s="181" t="str">
        <f t="shared" ca="1" si="567"/>
        <v>0.183421628019979-7.47176876996701i</v>
      </c>
      <c r="DO333" s="181" t="str">
        <f t="shared" ca="1" si="568"/>
        <v>4.15234292465362-6.21442034960291i</v>
      </c>
      <c r="DP333" s="181" t="str">
        <f t="shared" ca="1" si="569"/>
        <v>6.83282182005026-3.02878160667369i</v>
      </c>
      <c r="DQ333" s="181" t="str">
        <f t="shared" ca="1" si="570"/>
        <v>7.39312482611406+1.09666647207606i</v>
      </c>
      <c r="DR333" s="181" t="str">
        <f t="shared" ca="1" si="571"/>
        <v>5.65939391530952+4.88182676432063i</v>
      </c>
      <c r="DS333" s="181" t="str">
        <f t="shared" ca="1" si="572"/>
        <v>2.16959342688413+7.15219102146335i</v>
      </c>
      <c r="DT333" s="181" t="str">
        <f t="shared" ca="1" si="573"/>
        <v>-1.99341643161298+7.20328140333661i</v>
      </c>
      <c r="DU333" s="181" t="str">
        <f t="shared" ca="1" si="574"/>
        <v>-5.53788338543599+5.01924492875091i</v>
      </c>
      <c r="DV333" s="181" t="str">
        <f t="shared" ca="1" si="575"/>
        <v>-7.36398461263572+1.27777254249107i</v>
      </c>
      <c r="DW333" s="181" t="str">
        <f t="shared" ca="1" si="576"/>
        <v>-6.90509392342002-2.86018355254127i</v>
      </c>
      <c r="DX333" s="181" t="str">
        <f t="shared" ca="1" si="577"/>
        <v>-4.30360182653771-6.11064508575821i</v>
      </c>
      <c r="DY333" s="181" t="str">
        <f t="shared" ca="1" si="578"/>
        <v>-0.366732769704946-7.46501702081812i</v>
      </c>
      <c r="DZ333" s="181" t="str">
        <f t="shared" ca="1" si="579"/>
        <v>3.68393085057309-6.5030474036159i</v>
      </c>
      <c r="EA333" s="181" t="str">
        <f t="shared" ca="1" si="580"/>
        <v>6.59149699618637-3.52322854704968i</v>
      </c>
      <c r="EB333" s="181" t="str">
        <f t="shared" ca="1" si="581"/>
        <v>7.45376862455027+0.549823005293348i</v>
      </c>
      <c r="EC333" s="181" t="str">
        <f t="shared" ca="1" si="582"/>
        <v>6.00318899780806+4.45226839959992i</v>
      </c>
      <c r="ED333" s="181" t="str">
        <f t="shared" ca="1" si="583"/>
        <v>2.68986263078377+6.97320665640943i</v>
      </c>
      <c r="EE333" s="181" t="str">
        <f t="shared" ca="1" si="584"/>
        <v>-1.45810893051535+7.33040861018205i</v>
      </c>
      <c r="EF333" s="181" t="str">
        <f t="shared" ca="1" si="585"/>
        <v>-5.15363968771382+5.41303704168932i</v>
      </c>
      <c r="EG333" s="181" t="str">
        <f t="shared" ca="1" si="586"/>
        <v>-7.25003279784129+1.81603867681978i</v>
      </c>
      <c r="EH333" s="181" t="str">
        <f t="shared" ca="1" si="587"/>
        <v>-7.09679242715366-2.34446354021004i</v>
      </c>
      <c r="EI333" s="181" t="str">
        <f t="shared" ca="1" si="588"/>
        <v>-4.7414679699947-5.77749543790335i</v>
      </c>
      <c r="EJ333" s="181" t="str">
        <f t="shared" ca="1" si="589"/>
        <v>-0.914899810782919-7.41781169764434i</v>
      </c>
      <c r="EK333" s="181" t="str">
        <f t="shared" ca="1" si="590"/>
        <v>3.19555523602806-6.75643388030797i</v>
      </c>
      <c r="EL333" s="181" t="str">
        <f t="shared" ca="1" si="591"/>
        <v>6.31445227899866-3.99858280666142i</v>
      </c>
      <c r="EM333" s="181" t="str">
        <f t="shared" ca="1" si="592"/>
        <v>7.47401980499649-1.61889491314054E-12i</v>
      </c>
      <c r="EN333" s="181"/>
      <c r="EO333" s="181"/>
      <c r="EP333" s="181"/>
    </row>
    <row r="334" spans="1:146">
      <c r="A334" s="207">
        <f t="shared" si="461"/>
        <v>4.5703124999999884E-3</v>
      </c>
      <c r="B334" s="206">
        <v>234</v>
      </c>
      <c r="C334" s="205">
        <f t="shared" si="462"/>
        <v>46800</v>
      </c>
      <c r="N334" s="204">
        <f t="shared" ca="1" si="463"/>
        <v>7.5256434483494168</v>
      </c>
      <c r="O334" s="181">
        <f t="shared" ca="1" si="464"/>
        <v>-7.4743565516505832</v>
      </c>
      <c r="P334" s="181" t="str">
        <f t="shared" ca="1" si="465"/>
        <v>-6.41096945569368-3.84258721428216i</v>
      </c>
      <c r="Q334" s="181" t="str">
        <f t="shared" ca="1" si="466"/>
        <v>-3.52338728832223-6.59179398022203i</v>
      </c>
      <c r="R334" s="181" t="str">
        <f t="shared" ca="1" si="467"/>
        <v>0.366749293083557-7.46535336184595i</v>
      </c>
      <c r="S334" s="181" t="str">
        <f t="shared" ca="1" si="468"/>
        <v>4.15253001107186-6.21470034421206i</v>
      </c>
      <c r="T334" s="181" t="str">
        <f t="shared" ca="1" si="469"/>
        <v>6.7567382956792-3.19569921377218i</v>
      </c>
      <c r="U334" s="181" t="str">
        <f t="shared" ca="1" si="470"/>
        <v>7.4383654819049+0.73261505499663i</v>
      </c>
      <c r="V334" s="181" t="str">
        <f t="shared" ca="1" si="471"/>
        <v>6.00345947525751+4.45246899934664i</v>
      </c>
      <c r="W334" s="181" t="str">
        <f t="shared" ca="1" si="472"/>
        <v>2.86031241990599+6.90540503676168i</v>
      </c>
      <c r="X334" s="181" t="str">
        <f t="shared" ca="1" si="473"/>
        <v>-1.09671588307198+7.39345792799416i</v>
      </c>
      <c r="Y334" s="181" t="str">
        <f t="shared" ca="1" si="474"/>
        <v>-4.74168159981172+5.77775574658612i</v>
      </c>
      <c r="Z334" s="181" t="str">
        <f t="shared" ca="1" si="475"/>
        <v>-7.03743605226856+2.51803488288638i</v>
      </c>
      <c r="AA334" s="181" t="str">
        <f t="shared" ca="1" si="476"/>
        <v>-7.33073888634436-1.45817462652478i</v>
      </c>
      <c r="AB334" s="181" t="str">
        <f t="shared" ca="1" si="477"/>
        <v>-5.53813289824959-5.01947107398056i</v>
      </c>
      <c r="AC334" s="181" t="str">
        <f t="shared" ca="1" si="478"/>
        <v>-2.16969117928085-7.15251326791869i</v>
      </c>
      <c r="AD334" s="181" t="str">
        <f t="shared" ca="1" si="479"/>
        <v>1.81612049958127-7.25035945262045i</v>
      </c>
      <c r="AE334" s="181" t="str">
        <f t="shared" ca="1" si="480"/>
        <v>5.28516820267847-5.28516820267798i</v>
      </c>
      <c r="AF334" s="181" t="str">
        <f t="shared" ca="1" si="481"/>
        <v>7.25035945262046-1.81612049958123i</v>
      </c>
      <c r="AG334" s="181" t="str">
        <f t="shared" ca="1" si="482"/>
        <v>7.15251326791846+2.1696911792816i</v>
      </c>
      <c r="AH334" s="181" t="str">
        <f t="shared" ca="1" si="483"/>
        <v>5.01947107398061+5.53813289824955i</v>
      </c>
      <c r="AI334" s="181" t="str">
        <f t="shared" ca="1" si="484"/>
        <v>1.4581746265262+7.33073888634407i</v>
      </c>
      <c r="AJ334" s="181" t="str">
        <f t="shared" ca="1" si="485"/>
        <v>-2.51803488288432+7.0374360522693i</v>
      </c>
      <c r="AK334" s="181" t="str">
        <f t="shared" ca="1" si="486"/>
        <v>-5.77775574658854+4.74168159980878i</v>
      </c>
      <c r="AL334" s="181" t="str">
        <f t="shared" ca="1" si="487"/>
        <v>-7.39345792799447+1.09671588306984i</v>
      </c>
      <c r="AM334" s="181" t="str">
        <f t="shared" ca="1" si="488"/>
        <v>-6.90540503676112-2.86031241990735i</v>
      </c>
      <c r="AN334" s="181" t="str">
        <f t="shared" ca="1" si="489"/>
        <v>-4.45246899934656-6.00345947525756i</v>
      </c>
      <c r="AO334" s="181" t="str">
        <f t="shared" ca="1" si="490"/>
        <v>-0.732615054997436-7.43836548190482i</v>
      </c>
      <c r="AP334" s="181" t="str">
        <f t="shared" ca="1" si="491"/>
        <v>3.19569921377017-6.75673829568015i</v>
      </c>
      <c r="AQ334" s="181" t="str">
        <f t="shared" ca="1" si="492"/>
        <v>6.21470034421003-4.1525300110749i</v>
      </c>
      <c r="AR334" s="181" t="str">
        <f t="shared" ca="1" si="493"/>
        <v>6.21470034421003-4.1525300110749i</v>
      </c>
      <c r="AS334" s="181" t="str">
        <f t="shared" ca="1" si="494"/>
        <v>6.59179398022132+3.52338728832354i</v>
      </c>
      <c r="AT334" s="181" t="str">
        <f t="shared" ca="1" si="495"/>
        <v>3.8425872142817+6.41096945569395i</v>
      </c>
      <c r="AU334" s="181" t="str">
        <f t="shared" ca="1" si="496"/>
        <v>8.09465420805646E-13+7.47435655165058i</v>
      </c>
      <c r="AV334" s="181" t="str">
        <f t="shared" ca="1" si="497"/>
        <v>-3.8425872142805+6.41096945569467i</v>
      </c>
      <c r="AW334" s="181" t="str">
        <f t="shared" ca="1" si="498"/>
        <v>-6.59179398022066+3.52338728832478i</v>
      </c>
      <c r="AX334" s="181" t="str">
        <f t="shared" ca="1" si="499"/>
        <v>-7.4653533618458-0.366749293086674i</v>
      </c>
      <c r="AY334" s="181" t="str">
        <f t="shared" ca="1" si="500"/>
        <v>-6.21470034421081-4.15253001107373i</v>
      </c>
      <c r="AZ334" s="181" t="str">
        <f t="shared" ca="1" si="501"/>
        <v>-3.19569921377144-6.75673829567955i</v>
      </c>
      <c r="BA334" s="181" t="str">
        <f t="shared" ca="1" si="502"/>
        <v>0.732615054995825-7.43836548190498i</v>
      </c>
      <c r="BB334" s="181" t="str">
        <f t="shared" ca="1" si="503"/>
        <v>4.45246899934543-6.0034594752584i</v>
      </c>
      <c r="BC334" s="181" t="str">
        <f t="shared" ca="1" si="504"/>
        <v>6.90540503676058-2.86031241990865i</v>
      </c>
      <c r="BD334" s="181" t="str">
        <f t="shared" ca="1" si="505"/>
        <v>7.39345792799359+1.09671588307581i</v>
      </c>
      <c r="BE334" s="181" t="str">
        <f t="shared" ca="1" si="506"/>
        <v>5.77775574658471+4.74168159981344i</v>
      </c>
      <c r="BF334" s="181" t="str">
        <f t="shared" ca="1" si="507"/>
        <v>2.51803488288565+7.03743605226883i</v>
      </c>
      <c r="BG334" s="181" t="str">
        <f t="shared" ca="1" si="508"/>
        <v>-1.45817462652493+7.33073888634433i</v>
      </c>
      <c r="BH334" s="181" t="str">
        <f t="shared" ca="1" si="509"/>
        <v>-5.01947107397964+5.53813289825042i</v>
      </c>
      <c r="BI334" s="181" t="str">
        <f t="shared" ca="1" si="510"/>
        <v>-7.15251326791805+2.16969117928295i</v>
      </c>
      <c r="BJ334" s="181" t="str">
        <f t="shared" ca="1" si="511"/>
        <v>-7.25035945262137-1.8161204995776i</v>
      </c>
      <c r="BK334" s="181" t="str">
        <f t="shared" ca="1" si="512"/>
        <v>-5.28516820267638-5.28516820268007i</v>
      </c>
      <c r="BL334" s="181" t="str">
        <f t="shared" ca="1" si="513"/>
        <v>-1.81612049957995-7.25035945262078i</v>
      </c>
      <c r="BM334" s="181" t="str">
        <f t="shared" ca="1" si="514"/>
        <v>2.16969117928103-7.15251326791863i</v>
      </c>
      <c r="BN334" s="181" t="str">
        <f t="shared" ca="1" si="515"/>
        <v>5.53813289824907-5.01947107398113i</v>
      </c>
      <c r="BO334" s="181" t="str">
        <f t="shared" ca="1" si="516"/>
        <v>7.3307388863439-1.4581746265271i</v>
      </c>
      <c r="BP334" s="181" t="str">
        <f t="shared" ca="1" si="517"/>
        <v>7.03743605226951+2.51803488288375i</v>
      </c>
      <c r="BQ334" s="181" t="str">
        <f t="shared" ca="1" si="518"/>
        <v>4.74168159980924+5.77775574658816i</v>
      </c>
      <c r="BR334" s="181" t="str">
        <f t="shared" ca="1" si="519"/>
        <v>1.09671588307043+7.39345792799439i</v>
      </c>
      <c r="BS334" s="181" t="str">
        <f t="shared" ca="1" si="520"/>
        <v>-2.8603124199066+6.90540503676142i</v>
      </c>
      <c r="BT334" s="181" t="str">
        <f t="shared" ca="1" si="521"/>
        <v>-6.00345947525721+4.45246899934704i</v>
      </c>
      <c r="BU334" s="181" t="str">
        <f t="shared" ca="1" si="522"/>
        <v>-7.43836548190476+0.73261505499803i</v>
      </c>
      <c r="BV334" s="181" t="str">
        <f t="shared" ca="1" si="523"/>
        <v>-6.75673829568049-3.19569921376944i</v>
      </c>
      <c r="BW334" s="181" t="str">
        <f t="shared" ca="1" si="524"/>
        <v>-4.15253001106939-6.21470034421371i</v>
      </c>
      <c r="BX334" s="181" t="str">
        <f t="shared" ca="1" si="525"/>
        <v>-0.366749293081461-7.46535336184606i</v>
      </c>
      <c r="BY334" s="181" t="str">
        <f t="shared" ca="1" si="526"/>
        <v>3.52338728832302-6.59179398022161i</v>
      </c>
      <c r="BZ334" s="181" t="str">
        <f t="shared" ca="1" si="527"/>
        <v>6.41096945569353-3.8425872142824i</v>
      </c>
      <c r="CA334" s="181" t="str">
        <f t="shared" ca="1" si="528"/>
        <v>7.47435655165058-1.6189308416113E-12i</v>
      </c>
      <c r="CB334" s="181" t="str">
        <f t="shared" ca="1" si="529"/>
        <v>6.41096945569497+3.84258721427999i</v>
      </c>
      <c r="CC334" s="181" t="str">
        <f t="shared" ca="1" si="530"/>
        <v>3.52338728831875+6.59179398022389i</v>
      </c>
      <c r="CD334" s="181" t="str">
        <f t="shared" ca="1" si="531"/>
        <v>-0.366749293085865+7.46535336184584i</v>
      </c>
      <c r="CE334" s="181" t="str">
        <f t="shared" ca="1" si="532"/>
        <v>-4.15253001107306+6.21470034421126i</v>
      </c>
      <c r="CF334" s="181" t="str">
        <f t="shared" ca="1" si="533"/>
        <v>-6.75673829567929+3.19569921377198i</v>
      </c>
      <c r="CG334" s="181" t="str">
        <f t="shared" ca="1" si="534"/>
        <v>-7.43836548190504-0.732615054995231i</v>
      </c>
      <c r="CH334" s="181" t="str">
        <f t="shared" ca="1" si="535"/>
        <v>-6.00345947525889-4.45246899934478i</v>
      </c>
      <c r="CI334" s="181" t="str">
        <f t="shared" ca="1" si="536"/>
        <v>-2.8603124199092-6.90540503676035i</v>
      </c>
      <c r="CJ334" s="181" t="str">
        <f t="shared" ca="1" si="537"/>
        <v>1.09671588307521-7.39345792799368i</v>
      </c>
      <c r="CK334" s="181" t="str">
        <f t="shared" ca="1" si="538"/>
        <v>4.74168159981298-5.77775574658509i</v>
      </c>
      <c r="CL334" s="181" t="str">
        <f t="shared" ca="1" si="539"/>
        <v>7.03743605226856-2.51803488288641i</v>
      </c>
      <c r="CM334" s="181" t="str">
        <f t="shared" ca="1" si="540"/>
        <v>7.33073888634453+1.45817462652392i</v>
      </c>
      <c r="CN334" s="181" t="str">
        <f t="shared" ca="1" si="541"/>
        <v>5.53813289825097+5.01947107397904i</v>
      </c>
      <c r="CO334" s="181" t="str">
        <f t="shared" ca="1" si="542"/>
        <v>2.16969117928372+7.15251326791782i</v>
      </c>
      <c r="CP334" s="181" t="str">
        <f t="shared" ca="1" si="543"/>
        <v>-1.81612049958423+7.2503594526197i</v>
      </c>
      <c r="CQ334" s="181" t="str">
        <f t="shared" ca="1" si="544"/>
        <v>-5.2851682026795+5.28516820267695i</v>
      </c>
      <c r="CR334" s="181" t="str">
        <f t="shared" ca="1" si="545"/>
        <v>-7.25035945262068+1.81612049958032i</v>
      </c>
      <c r="CS334" s="181" t="str">
        <f t="shared" ca="1" si="546"/>
        <v>-7.15251326791886-2.16969117928026i</v>
      </c>
      <c r="CT334" s="181" t="str">
        <f t="shared" ca="1" si="547"/>
        <v>-5.01947107398173-5.53813289824853i</v>
      </c>
      <c r="CU334" s="181" t="str">
        <f t="shared" ca="1" si="548"/>
        <v>-1.45817462652748-7.33073888634382i</v>
      </c>
      <c r="CV334" s="181" t="str">
        <f t="shared" ca="1" si="549"/>
        <v>2.5180348828902-7.0374360522672i</v>
      </c>
      <c r="CW334" s="181" t="str">
        <f t="shared" ca="1" si="550"/>
        <v>5.77775574658765-4.74168159980987i</v>
      </c>
      <c r="CX334" s="181" t="str">
        <f t="shared" ca="1" si="551"/>
        <v>7.39345792799427-1.09671588307123i</v>
      </c>
      <c r="CY334" s="181" t="str">
        <f t="shared" ca="1" si="552"/>
        <v>6.90540503676157+2.86031241990624i</v>
      </c>
      <c r="CZ334" s="181" t="str">
        <f t="shared" ca="1" si="553"/>
        <v>4.45246899934769+6.00345947525673i</v>
      </c>
      <c r="DA334" s="181" t="str">
        <f t="shared" ca="1" si="554"/>
        <v>0.732615054998413+7.43836548190472i</v>
      </c>
      <c r="DB334" s="181" t="str">
        <f t="shared" ca="1" si="555"/>
        <v>-3.1956992137691+6.75673829568066i</v>
      </c>
      <c r="DC334" s="181" t="str">
        <f t="shared" ca="1" si="556"/>
        <v>-6.2147003442135+4.15253001106971i</v>
      </c>
      <c r="DD334" s="181" t="str">
        <f t="shared" ca="1" si="557"/>
        <v>-7.46535336184604+0.366749293081845i</v>
      </c>
      <c r="DE334" s="181" t="str">
        <f t="shared" ca="1" si="558"/>
        <v>-6.59179398022199-3.5233872883223i</v>
      </c>
      <c r="DF334" s="181" t="str">
        <f t="shared" ca="1" si="559"/>
        <v>-3.84258721428309-6.41096945569311i</v>
      </c>
      <c r="DG334" s="181" t="str">
        <f t="shared" ca="1" si="560"/>
        <v>-2.42839626241695E-12-7.47435655165058i</v>
      </c>
      <c r="DH334" s="181" t="str">
        <f t="shared" ca="1" si="561"/>
        <v>3.84258721428549-6.41096945569168i</v>
      </c>
      <c r="DI334" s="181" t="str">
        <f t="shared" ca="1" si="562"/>
        <v>6.5917939802233-3.52338728831984i</v>
      </c>
      <c r="DJ334" s="181" t="str">
        <f t="shared" ca="1" si="563"/>
        <v>7.46535336184586+0.366749293085481i</v>
      </c>
      <c r="DK334" s="181" t="str">
        <f t="shared" ca="1" si="564"/>
        <v>6.21470034421148+4.15253001107274i</v>
      </c>
      <c r="DL334" s="181" t="str">
        <f t="shared" ca="1" si="565"/>
        <v>3.19569921377271+6.75673829567895i</v>
      </c>
      <c r="DM334" s="181" t="str">
        <f t="shared" ca="1" si="566"/>
        <v>-0.732615054994425+7.43836548190512i</v>
      </c>
      <c r="DN334" s="181" t="str">
        <f t="shared" ca="1" si="567"/>
        <v>-4.45246899934413+6.00345947525936i</v>
      </c>
      <c r="DO334" s="181" t="str">
        <f t="shared" ca="1" si="568"/>
        <v>-6.9054050367628+2.86031241990327i</v>
      </c>
      <c r="DP334" s="181" t="str">
        <f t="shared" ca="1" si="569"/>
        <v>-7.39345792799386-1.09671588307399i</v>
      </c>
      <c r="DQ334" s="181" t="str">
        <f t="shared" ca="1" si="570"/>
        <v>-5.77775574658534-4.74168159981268i</v>
      </c>
      <c r="DR334" s="181" t="str">
        <f t="shared" ca="1" si="571"/>
        <v>-2.51803488288677-7.03743605226843i</v>
      </c>
      <c r="DS334" s="181" t="str">
        <f t="shared" ca="1" si="572"/>
        <v>1.45817462652355-7.33073888634461i</v>
      </c>
      <c r="DT334" s="181" t="str">
        <f t="shared" ca="1" si="573"/>
        <v>5.01947107397845-5.53813289825151i</v>
      </c>
      <c r="DU334" s="181" t="str">
        <f t="shared" ca="1" si="574"/>
        <v>7.1525132679198-2.16969117927718i</v>
      </c>
      <c r="DV334" s="181" t="str">
        <f t="shared" ca="1" si="575"/>
        <v>7.25035945261991+1.81612049958345i</v>
      </c>
      <c r="DW334" s="181" t="str">
        <f t="shared" ca="1" si="576"/>
        <v>5.28516820267753+5.28516820267893i</v>
      </c>
      <c r="DX334" s="181" t="str">
        <f t="shared" ca="1" si="577"/>
        <v>1.81612049958152+7.25035945262038i</v>
      </c>
      <c r="DY334" s="181" t="str">
        <f t="shared" ca="1" si="578"/>
        <v>-2.16969117927989+7.15251326791898i</v>
      </c>
      <c r="DZ334" s="181" t="str">
        <f t="shared" ca="1" si="579"/>
        <v>-5.53813289824828+5.01947107398201i</v>
      </c>
      <c r="EA334" s="181" t="str">
        <f t="shared" ca="1" si="580"/>
        <v>-7.33073888634366+1.45817462652827i</v>
      </c>
      <c r="EB334" s="181" t="str">
        <f t="shared" ca="1" si="581"/>
        <v>-7.03743605226747-2.51803488288943i</v>
      </c>
      <c r="EC334" s="181" t="str">
        <f t="shared" ca="1" si="582"/>
        <v>-4.74168159981049-5.77775574658713i</v>
      </c>
      <c r="ED334" s="181" t="str">
        <f t="shared" ca="1" si="583"/>
        <v>-1.09671588307203-7.39345792799415i</v>
      </c>
      <c r="EE334" s="181" t="str">
        <f t="shared" ca="1" si="584"/>
        <v>2.8603124199051-6.90540503676204i</v>
      </c>
      <c r="EF334" s="181" t="str">
        <f t="shared" ca="1" si="585"/>
        <v>6.00345947525649-4.452468999348i</v>
      </c>
      <c r="EG334" s="181" t="str">
        <f t="shared" ca="1" si="586"/>
        <v>7.43836548190465-0.732615054999219i</v>
      </c>
      <c r="EH334" s="181" t="str">
        <f t="shared" ca="1" si="587"/>
        <v>6.75673829567774+3.19569921377528i</v>
      </c>
      <c r="EI334" s="181" t="str">
        <f t="shared" ca="1" si="588"/>
        <v>4.15253001107038+6.21470034421305i</v>
      </c>
      <c r="EJ334" s="181" t="str">
        <f t="shared" ca="1" si="589"/>
        <v>0.366749293082653+7.465353361846i</v>
      </c>
      <c r="EK334" s="181" t="str">
        <f t="shared" ca="1" si="590"/>
        <v>-3.52338728832159+6.59179398022237i</v>
      </c>
      <c r="EL334" s="181" t="str">
        <f t="shared" ca="1" si="591"/>
        <v>-6.4109694556927+3.84258721428379i</v>
      </c>
      <c r="EM334" s="181" t="str">
        <f t="shared" ca="1" si="592"/>
        <v>-7.47435655165058+3.23786168322259E-12i</v>
      </c>
      <c r="EN334" s="181"/>
      <c r="EO334" s="181"/>
      <c r="EP334" s="181"/>
    </row>
    <row r="335" spans="1:146">
      <c r="A335" s="207">
        <f t="shared" si="461"/>
        <v>4.589843749999988E-3</v>
      </c>
      <c r="B335" s="206">
        <v>235</v>
      </c>
      <c r="C335" s="205">
        <f t="shared" si="462"/>
        <v>47000</v>
      </c>
      <c r="N335" s="204">
        <f t="shared" ca="1" si="463"/>
        <v>7.5253288813575203</v>
      </c>
      <c r="O335" s="181">
        <f t="shared" ca="1" si="464"/>
        <v>-7.4746711186424797</v>
      </c>
      <c r="P335" s="181" t="str">
        <f t="shared" ca="1" si="465"/>
        <v>-6.50361410314682-3.68425188189106i</v>
      </c>
      <c r="Q335" s="181" t="str">
        <f t="shared" ca="1" si="466"/>
        <v>-3.84274893403578-6.41123926880247i</v>
      </c>
      <c r="R335" s="181" t="str">
        <f t="shared" ca="1" si="467"/>
        <v>-0.18343761205598-7.47241988744953i</v>
      </c>
      <c r="S335" s="181" t="str">
        <f t="shared" ca="1" si="468"/>
        <v>3.52353557417588-6.59207140354116i</v>
      </c>
      <c r="T335" s="181" t="str">
        <f t="shared" ca="1" si="469"/>
        <v>6.31500254365393-3.99893125791283i</v>
      </c>
      <c r="U335" s="181" t="str">
        <f t="shared" ca="1" si="470"/>
        <v>7.46566754992813-0.366764728154374i</v>
      </c>
      <c r="V335" s="181" t="str">
        <f t="shared" ca="1" si="471"/>
        <v>6.67655788661581+3.36069682038357i</v>
      </c>
      <c r="W335" s="181" t="str">
        <f t="shared" ca="1" si="472"/>
        <v>4.15270477512917+6.21496189710664i</v>
      </c>
      <c r="X335" s="181" t="str">
        <f t="shared" ca="1" si="473"/>
        <v>0.549870918893975+7.45441817343397i</v>
      </c>
      <c r="Y335" s="181" t="str">
        <f t="shared" ca="1" si="474"/>
        <v>-3.19583370849189+6.75702266087179i</v>
      </c>
      <c r="Z335" s="181" t="str">
        <f t="shared" ca="1" si="475"/>
        <v>-6.11117758990495+4.30397685826858i</v>
      </c>
      <c r="AA335" s="181" t="str">
        <f t="shared" ca="1" si="476"/>
        <v>-7.4386785341708+0.732645887953086i</v>
      </c>
      <c r="AB335" s="181" t="str">
        <f t="shared" ca="1" si="477"/>
        <v>-6.83341725733854-3.02904554587347i</v>
      </c>
      <c r="AC335" s="181" t="str">
        <f t="shared" ca="1" si="478"/>
        <v>-4.45265638668469-6.00371213783473i</v>
      </c>
      <c r="AD335" s="181" t="str">
        <f t="shared" ca="1" si="479"/>
        <v>-0.914979538525322-7.41845811310868i</v>
      </c>
      <c r="AE335" s="181" t="str">
        <f t="shared" ca="1" si="480"/>
        <v>2.86043279948214-6.9056956587671i</v>
      </c>
      <c r="AF335" s="181" t="str">
        <f t="shared" ca="1" si="481"/>
        <v>5.89263027406548-4.5986538013896i</v>
      </c>
      <c r="AG335" s="181" t="str">
        <f t="shared" ca="1" si="482"/>
        <v>7.39376909027353-1.09676203963474i</v>
      </c>
      <c r="AH335" s="181" t="str">
        <f t="shared" ca="1" si="483"/>
        <v>6.97381432735089+2.69009703533227i</v>
      </c>
      <c r="AI335" s="181" t="str">
        <f t="shared" ca="1" si="484"/>
        <v>4.74188115899747+5.77799891016023i</v>
      </c>
      <c r="AJ335" s="181" t="str">
        <f t="shared" ca="1" si="485"/>
        <v>1.27788389230352+7.36462633740906i</v>
      </c>
      <c r="AK335" s="181" t="str">
        <f t="shared" ca="1" si="486"/>
        <v>-2.51814085731625+7.03773223095214i</v>
      </c>
      <c r="AL335" s="181" t="str">
        <f t="shared" ca="1" si="487"/>
        <v>-5.65988709576383+4.88225218470678i</v>
      </c>
      <c r="AM335" s="181" t="str">
        <f t="shared" ca="1" si="488"/>
        <v>-7.33104740902006+1.45823599549874i</v>
      </c>
      <c r="AN335" s="181" t="str">
        <f t="shared" ca="1" si="489"/>
        <v>-7.09741086781523-2.34466784540715i</v>
      </c>
      <c r="AO335" s="181" t="str">
        <f t="shared" ca="1" si="490"/>
        <v>-5.01968232425912-5.53836597701783i</v>
      </c>
      <c r="AP335" s="181" t="str">
        <f t="shared" ca="1" si="491"/>
        <v>-1.63770971185714-7.29305253179743i</v>
      </c>
      <c r="AQ335" s="181" t="str">
        <f t="shared" ca="1" si="492"/>
        <v>2.16978249326054-7.15281428976092i</v>
      </c>
      <c r="AR335" s="181" t="str">
        <f t="shared" ca="1" si="493"/>
        <v>2.16978249326054-7.15281428976092i</v>
      </c>
      <c r="AS335" s="181" t="str">
        <f t="shared" ca="1" si="494"/>
        <v>7.25066459243445-1.81619693312301i</v>
      </c>
      <c r="AT335" s="181" t="str">
        <f t="shared" ca="1" si="495"/>
        <v>7.20390912383936+1.9935901452736i</v>
      </c>
      <c r="AU335" s="181" t="str">
        <f t="shared" ca="1" si="496"/>
        <v>5.28539063512949+5.28539063513318i</v>
      </c>
      <c r="AV335" s="181" t="str">
        <f t="shared" ca="1" si="497"/>
        <v>1.99359014526857+7.20390912384075i</v>
      </c>
      <c r="AW335" s="181" t="str">
        <f t="shared" ca="1" si="498"/>
        <v>-1.81619693312828+7.25066459243313i</v>
      </c>
      <c r="AX335" s="181" t="str">
        <f t="shared" ca="1" si="499"/>
        <v>-5.15408879488128+5.41350875369638i</v>
      </c>
      <c r="AY335" s="181" t="str">
        <f t="shared" ca="1" si="500"/>
        <v>-7.15281428976244+2.16978249325555i</v>
      </c>
      <c r="AZ335" s="181" t="str">
        <f t="shared" ca="1" si="501"/>
        <v>-7.29305253179628-1.63770971186223i</v>
      </c>
      <c r="BA335" s="181" t="str">
        <f t="shared" ca="1" si="502"/>
        <v>-5.53836597701432-5.01968232426298i</v>
      </c>
      <c r="BB335" s="181" t="str">
        <f t="shared" ca="1" si="503"/>
        <v>-2.34466784540199-7.09741086781694i</v>
      </c>
      <c r="BC335" s="181" t="str">
        <f t="shared" ca="1" si="504"/>
        <v>1.45823599550386-7.33104740901905i</v>
      </c>
      <c r="BD335" s="181" t="str">
        <f t="shared" ca="1" si="505"/>
        <v>4.88225218471073-5.65988709576042i</v>
      </c>
      <c r="BE335" s="181" t="str">
        <f t="shared" ca="1" si="506"/>
        <v>7.0377322309539-2.51814085731134i</v>
      </c>
      <c r="BF335" s="181" t="str">
        <f t="shared" ca="1" si="507"/>
        <v>7.36462633740815+1.27788389230877i</v>
      </c>
      <c r="BG335" s="181" t="str">
        <f t="shared" ca="1" si="508"/>
        <v>5.77799891015685+4.74188115900159i</v>
      </c>
      <c r="BH335" s="181" t="str">
        <f t="shared" ca="1" si="509"/>
        <v>2.6900970353272+6.97381432735284i</v>
      </c>
      <c r="BI335" s="181" t="str">
        <f t="shared" ca="1" si="510"/>
        <v>-1.09676203963989+7.39376909027277i</v>
      </c>
      <c r="BJ335" s="181" t="str">
        <f t="shared" ca="1" si="511"/>
        <v>-4.5986538013866+5.89263027406782i</v>
      </c>
      <c r="BK335" s="181" t="str">
        <f t="shared" ca="1" si="512"/>
        <v>-6.90569565876572+2.86043279948547i</v>
      </c>
      <c r="BL335" s="181" t="str">
        <f t="shared" ca="1" si="513"/>
        <v>-7.41845811310915-0.91497953852154i</v>
      </c>
      <c r="BM335" s="181" t="str">
        <f t="shared" ca="1" si="514"/>
        <v>-6.00371213783649-4.45265638668232i</v>
      </c>
      <c r="BN335" s="181" t="str">
        <f t="shared" ca="1" si="515"/>
        <v>-3.02904554587666-6.83341725733712i</v>
      </c>
      <c r="BO335" s="181" t="str">
        <f t="shared" ca="1" si="516"/>
        <v>0.732645887950035-7.4386785341711i</v>
      </c>
      <c r="BP335" s="181" t="str">
        <f t="shared" ca="1" si="517"/>
        <v>4.30397685826625-6.11117758990659i</v>
      </c>
      <c r="BQ335" s="181" t="str">
        <f t="shared" ca="1" si="518"/>
        <v>6.75702266087046-3.19583370849472i</v>
      </c>
      <c r="BR335" s="181" t="str">
        <f t="shared" ca="1" si="519"/>
        <v>7.45441817343419+0.549870918891023i</v>
      </c>
      <c r="BS335" s="181" t="str">
        <f t="shared" ca="1" si="520"/>
        <v>6.2149618971082+4.15270477512684i</v>
      </c>
      <c r="BT335" s="181" t="str">
        <f t="shared" ca="1" si="521"/>
        <v>3.36069682038631+6.67655788661443i</v>
      </c>
      <c r="BU335" s="181" t="str">
        <f t="shared" ca="1" si="522"/>
        <v>-0.366764728151471+7.46566754992827i</v>
      </c>
      <c r="BV335" s="181" t="str">
        <f t="shared" ca="1" si="523"/>
        <v>-3.99893125791017+6.31500254365562i</v>
      </c>
      <c r="BW335" s="181" t="str">
        <f t="shared" ca="1" si="524"/>
        <v>-6.5920714035401+3.52353557417786i</v>
      </c>
      <c r="BX335" s="181" t="str">
        <f t="shared" ca="1" si="525"/>
        <v>-7.47241988744958-0.183437612053897i</v>
      </c>
      <c r="BY335" s="181" t="str">
        <f t="shared" ca="1" si="526"/>
        <v>-6.41123926880368-3.84274893403377i</v>
      </c>
      <c r="BZ335" s="181" t="str">
        <f t="shared" ca="1" si="527"/>
        <v>-3.68425188189301-6.50361410314571i</v>
      </c>
      <c r="CA335" s="181" t="str">
        <f t="shared" ca="1" si="528"/>
        <v>-2.00359409634856E-12-7.47467111864248i</v>
      </c>
      <c r="CB335" s="181" t="str">
        <f t="shared" ca="1" si="529"/>
        <v>3.68425188188916-6.50361410314789i</v>
      </c>
      <c r="CC335" s="181" t="str">
        <f t="shared" ca="1" si="530"/>
        <v>6.4112392688014-3.84274893403758i</v>
      </c>
      <c r="CD335" s="181" t="str">
        <f t="shared" ca="1" si="531"/>
        <v>7.47241988744947-0.183437612058328i</v>
      </c>
      <c r="CE335" s="181" t="str">
        <f t="shared" ca="1" si="532"/>
        <v>6.59207140354219+3.52353557417395i</v>
      </c>
      <c r="CF335" s="181" t="str">
        <f t="shared" ca="1" si="533"/>
        <v>3.99893125791392+6.31500254365325i</v>
      </c>
      <c r="CG335" s="181" t="str">
        <f t="shared" ca="1" si="534"/>
        <v>0.366764728155897+7.46566754992806i</v>
      </c>
      <c r="CH335" s="181" t="str">
        <f t="shared" ca="1" si="535"/>
        <v>-3.36069682038235+6.67655788661642i</v>
      </c>
      <c r="CI335" s="181" t="str">
        <f t="shared" ca="1" si="536"/>
        <v>-6.21496189710574+4.15270477513053i</v>
      </c>
      <c r="CJ335" s="181" t="str">
        <f t="shared" ca="1" si="537"/>
        <v>-7.45441817343387+0.549870918895443i</v>
      </c>
      <c r="CK335" s="181" t="str">
        <f t="shared" ca="1" si="538"/>
        <v>-6.75702266087236-3.19583370849071i</v>
      </c>
      <c r="CL335" s="181" t="str">
        <f t="shared" ca="1" si="539"/>
        <v>-4.30397685826988-6.11117758990404i</v>
      </c>
      <c r="CM335" s="181" t="str">
        <f t="shared" ca="1" si="540"/>
        <v>-0.732645887954446-7.43867853417067i</v>
      </c>
      <c r="CN335" s="181" t="str">
        <f t="shared" ca="1" si="541"/>
        <v>3.02904554587261-6.83341725733892i</v>
      </c>
      <c r="CO335" s="181" t="str">
        <f t="shared" ca="1" si="542"/>
        <v>6.00371213783385-4.45265638668588i</v>
      </c>
      <c r="CP335" s="181" t="str">
        <f t="shared" ca="1" si="543"/>
        <v>7.4184581131086-0.914979538525942i</v>
      </c>
      <c r="CQ335" s="181" t="str">
        <f t="shared" ca="1" si="544"/>
        <v>6.90569565876742+2.86043279948137i</v>
      </c>
      <c r="CR335" s="181" t="str">
        <f t="shared" ca="1" si="545"/>
        <v>4.59865380139009+5.89263027406509i</v>
      </c>
      <c r="CS335" s="181" t="str">
        <f t="shared" ca="1" si="546"/>
        <v>1.09676203963672+7.39376909027324i</v>
      </c>
      <c r="CT335" s="181" t="str">
        <f t="shared" ca="1" si="547"/>
        <v>-2.6900970353302+6.97381432735169i</v>
      </c>
      <c r="CU335" s="181" t="str">
        <f t="shared" ca="1" si="548"/>
        <v>-5.7779989101589+4.7418811589991i</v>
      </c>
      <c r="CV335" s="181" t="str">
        <f t="shared" ca="1" si="549"/>
        <v>-7.36462633740867+1.27788389230581i</v>
      </c>
      <c r="CW335" s="181" t="str">
        <f t="shared" ca="1" si="550"/>
        <v>-7.03773223095289-2.51814085731417i</v>
      </c>
      <c r="CX335" s="181" t="str">
        <f t="shared" ca="1" si="551"/>
        <v>-4.88225218470829-5.65988709576252i</v>
      </c>
      <c r="CY335" s="181" t="str">
        <f t="shared" ca="1" si="552"/>
        <v>-1.45823599550092-7.33104740901963i</v>
      </c>
      <c r="CZ335" s="181" t="str">
        <f t="shared" ca="1" si="553"/>
        <v>2.34466784540464-7.09741086781606i</v>
      </c>
      <c r="DA335" s="181" t="str">
        <f t="shared" ca="1" si="554"/>
        <v>5.53836597701648-5.0196823242606i</v>
      </c>
      <c r="DB335" s="181" t="str">
        <f t="shared" ca="1" si="555"/>
        <v>7.29305253179694-1.6377097118593i</v>
      </c>
      <c r="DC335" s="181" t="str">
        <f t="shared" ca="1" si="556"/>
        <v>7.15281428976163+2.16978249325822i</v>
      </c>
      <c r="DD335" s="181" t="str">
        <f t="shared" ca="1" si="557"/>
        <v>5.15408879487879+5.41350875369874i</v>
      </c>
      <c r="DE335" s="181" t="str">
        <f t="shared" ca="1" si="558"/>
        <v>1.81619693312517+7.25066459243391i</v>
      </c>
      <c r="DF335" s="181" t="str">
        <f t="shared" ca="1" si="559"/>
        <v>-1.99359014527126+7.20390912384001i</v>
      </c>
      <c r="DG335" s="181" t="str">
        <f t="shared" ca="1" si="560"/>
        <v>-5.28539063513191+5.28539063513075i</v>
      </c>
      <c r="DH335" s="181" t="str">
        <f t="shared" ca="1" si="561"/>
        <v>-7.20390912384022+1.9935901452705i</v>
      </c>
      <c r="DI335" s="181" t="str">
        <f t="shared" ca="1" si="562"/>
        <v>-7.25066459243372-1.81619693312593i</v>
      </c>
      <c r="DJ335" s="181" t="str">
        <f t="shared" ca="1" si="563"/>
        <v>-5.41350875369819-5.15408879487937i</v>
      </c>
      <c r="DK335" s="181" t="str">
        <f t="shared" ca="1" si="564"/>
        <v>-2.16978249325747-7.15281428976186i</v>
      </c>
      <c r="DL335" s="181" t="str">
        <f t="shared" ca="1" si="565"/>
        <v>1.63770971186007-7.29305253179677i</v>
      </c>
      <c r="DM335" s="181" t="str">
        <f t="shared" ca="1" si="566"/>
        <v>5.01968232426118-5.53836597701595i</v>
      </c>
      <c r="DN335" s="181" t="str">
        <f t="shared" ca="1" si="567"/>
        <v>7.09741086781631-2.34466784540389i</v>
      </c>
      <c r="DO335" s="181" t="str">
        <f t="shared" ca="1" si="568"/>
        <v>7.33104740901948+1.45823599550169i</v>
      </c>
      <c r="DP335" s="181" t="str">
        <f t="shared" ca="1" si="569"/>
        <v>5.659887095762+4.88225218470889i</v>
      </c>
      <c r="DQ335" s="181" t="str">
        <f t="shared" ca="1" si="570"/>
        <v>2.51814085731302+7.0377322309533i</v>
      </c>
      <c r="DR335" s="181" t="str">
        <f t="shared" ca="1" si="571"/>
        <v>-1.27788389230659+7.36462633740853i</v>
      </c>
      <c r="DS335" s="181" t="str">
        <f t="shared" ca="1" si="572"/>
        <v>-4.74188115899971+5.7779989101584i</v>
      </c>
      <c r="DT335" s="181" t="str">
        <f t="shared" ca="1" si="573"/>
        <v>-6.97381432735212+2.69009703532907i</v>
      </c>
      <c r="DU335" s="181" t="str">
        <f t="shared" ca="1" si="574"/>
        <v>-7.39376909027306-1.09676203963791i</v>
      </c>
      <c r="DV335" s="181" t="str">
        <f t="shared" ca="1" si="575"/>
        <v>-5.89263027406461-4.59865380139071i</v>
      </c>
      <c r="DW335" s="181" t="str">
        <f t="shared" ca="1" si="576"/>
        <v>-2.86043279948103-6.90569565876756i</v>
      </c>
      <c r="DX335" s="181" t="str">
        <f t="shared" ca="1" si="577"/>
        <v>0.914979538527146-7.41845811310845i</v>
      </c>
      <c r="DY335" s="181" t="str">
        <f t="shared" ca="1" si="578"/>
        <v>4.45265638668651-6.00371213783338i</v>
      </c>
      <c r="DZ335" s="181" t="str">
        <f t="shared" ca="1" si="579"/>
        <v>6.83341725733907-3.02904554587227i</v>
      </c>
      <c r="EA335" s="181" t="str">
        <f t="shared" ca="1" si="580"/>
        <v>7.43867853417055+0.732645887955652i</v>
      </c>
      <c r="EB335" s="181" t="str">
        <f t="shared" ca="1" si="581"/>
        <v>6.11117758990359+4.30397685827052i</v>
      </c>
      <c r="EC335" s="181" t="str">
        <f t="shared" ca="1" si="582"/>
        <v>3.19583370848999+6.7570226608727i</v>
      </c>
      <c r="ED335" s="181" t="str">
        <f t="shared" ca="1" si="583"/>
        <v>-0.549870918896652+7.45441817343378i</v>
      </c>
      <c r="EE335" s="181" t="str">
        <f t="shared" ca="1" si="584"/>
        <v>-4.15270477513118+6.2149618971053i</v>
      </c>
      <c r="EF335" s="181" t="str">
        <f t="shared" ca="1" si="585"/>
        <v>-6.67655788661678+3.36069682038165i</v>
      </c>
      <c r="EG335" s="181" t="str">
        <f t="shared" ca="1" si="586"/>
        <v>-7.46566754992803-0.36676472815626i</v>
      </c>
      <c r="EH335" s="181" t="str">
        <f t="shared" ca="1" si="587"/>
        <v>-6.3150025436526-3.99893125791494i</v>
      </c>
      <c r="EI335" s="181" t="str">
        <f t="shared" ca="1" si="588"/>
        <v>-3.52353557417326-6.59207140354256i</v>
      </c>
      <c r="EJ335" s="181" t="str">
        <f t="shared" ca="1" si="589"/>
        <v>0.18343761205869-7.47241988744946i</v>
      </c>
      <c r="EK335" s="181" t="str">
        <f t="shared" ca="1" si="590"/>
        <v>3.84274893403862-6.41123926880078i</v>
      </c>
      <c r="EL335" s="181" t="str">
        <f t="shared" ca="1" si="591"/>
        <v>6.50361410314828-3.68425188188847i</v>
      </c>
      <c r="EM335" s="181" t="str">
        <f t="shared" ca="1" si="592"/>
        <v>7.47467111864248+2.79098558720334E-12i</v>
      </c>
      <c r="EN335" s="181"/>
      <c r="EO335" s="181"/>
      <c r="EP335" s="181"/>
    </row>
    <row r="336" spans="1:146">
      <c r="A336" s="207">
        <f t="shared" si="461"/>
        <v>4.6093749999999876E-3</v>
      </c>
      <c r="B336" s="206">
        <v>236</v>
      </c>
      <c r="C336" s="205">
        <f t="shared" si="462"/>
        <v>47200</v>
      </c>
      <c r="N336" s="204">
        <f t="shared" ca="1" si="463"/>
        <v>7.5250351907666353</v>
      </c>
      <c r="O336" s="181">
        <f t="shared" ca="1" si="464"/>
        <v>-7.4749648092333647</v>
      </c>
      <c r="P336" s="181" t="str">
        <f t="shared" ca="1" si="465"/>
        <v>-6.59233041551854-3.52367401896178i</v>
      </c>
      <c r="Q336" s="181" t="str">
        <f t="shared" ca="1" si="466"/>
        <v>-4.15286794087934-6.21520609190828i</v>
      </c>
      <c r="R336" s="181" t="str">
        <f t="shared" ca="1" si="467"/>
        <v>-0.732674674664816-7.43897081056123i</v>
      </c>
      <c r="S336" s="181" t="str">
        <f t="shared" ca="1" si="468"/>
        <v>2.86054519000586-6.90596699349277i</v>
      </c>
      <c r="T336" s="181" t="str">
        <f t="shared" ca="1" si="469"/>
        <v>5.77822593605602-4.74206747433719i</v>
      </c>
      <c r="U336" s="181" t="str">
        <f t="shared" ca="1" si="470"/>
        <v>7.3313354564282-1.45829329169268i</v>
      </c>
      <c r="V336" s="181" t="str">
        <f t="shared" ca="1" si="471"/>
        <v>7.15309533413428+2.16986774713657i</v>
      </c>
      <c r="W336" s="181" t="str">
        <f t="shared" ca="1" si="472"/>
        <v>5.28559830573944+5.28559830574i</v>
      </c>
      <c r="X336" s="181" t="str">
        <f t="shared" ca="1" si="473"/>
        <v>2.16986774713654+7.15309533413429i</v>
      </c>
      <c r="Y336" s="181" t="str">
        <f t="shared" ca="1" si="474"/>
        <v>-1.45829329169267+7.33133545642821i</v>
      </c>
      <c r="Z336" s="181" t="str">
        <f t="shared" ca="1" si="475"/>
        <v>-4.7420674743372+5.77822593605601i</v>
      </c>
      <c r="AA336" s="181" t="str">
        <f t="shared" ca="1" si="476"/>
        <v>-6.90596699349275+2.8605451900059i</v>
      </c>
      <c r="AB336" s="181" t="str">
        <f t="shared" ca="1" si="477"/>
        <v>-7.43897081056123-0.732674674664829i</v>
      </c>
      <c r="AC336" s="181" t="str">
        <f t="shared" ca="1" si="478"/>
        <v>-6.21520609190825-4.15286794087938i</v>
      </c>
      <c r="AD336" s="181" t="str">
        <f t="shared" ca="1" si="479"/>
        <v>-3.52367401896166-6.59233041551861i</v>
      </c>
      <c r="AE336" s="181" t="str">
        <f t="shared" ca="1" si="480"/>
        <v>4.02830704588898E-14-7.47496480923336i</v>
      </c>
      <c r="AF336" s="181" t="str">
        <f t="shared" ca="1" si="481"/>
        <v>3.52367401896163-6.59233041551862i</v>
      </c>
      <c r="AG336" s="181" t="str">
        <f t="shared" ca="1" si="482"/>
        <v>6.21520609190954-4.15286794087746i</v>
      </c>
      <c r="AH336" s="181" t="str">
        <f t="shared" ca="1" si="483"/>
        <v>7.43897081056152-0.732674674661896i</v>
      </c>
      <c r="AI336" s="181" t="str">
        <f t="shared" ca="1" si="484"/>
        <v>6.9059669934939+2.86054519000313i</v>
      </c>
      <c r="AJ336" s="181" t="str">
        <f t="shared" ca="1" si="485"/>
        <v>4.74206747433837+5.77822593605505i</v>
      </c>
      <c r="AK336" s="181" t="str">
        <f t="shared" ca="1" si="486"/>
        <v>1.45829329169264+7.33133545642821i</v>
      </c>
      <c r="AL336" s="181" t="str">
        <f t="shared" ca="1" si="487"/>
        <v>-2.16986774713803+7.15309533413384i</v>
      </c>
      <c r="AM336" s="181" t="str">
        <f t="shared" ca="1" si="488"/>
        <v>-5.28559830574164+5.2855983057378i</v>
      </c>
      <c r="AN336" s="181" t="str">
        <f t="shared" ca="1" si="489"/>
        <v>-7.1530953341332+2.16986774714015i</v>
      </c>
      <c r="AO336" s="181" t="str">
        <f t="shared" ca="1" si="490"/>
        <v>-7.33133545642864-1.45829329169047i</v>
      </c>
      <c r="AP336" s="181" t="str">
        <f t="shared" ca="1" si="491"/>
        <v>-5.77822593605646-4.74206747433666i</v>
      </c>
      <c r="AQ336" s="181" t="str">
        <f t="shared" ca="1" si="492"/>
        <v>-2.86054519000508-6.90596699349309i</v>
      </c>
      <c r="AR336" s="181" t="str">
        <f t="shared" ca="1" si="493"/>
        <v>-2.86054519000508-6.90596699349309i</v>
      </c>
      <c r="AS336" s="181" t="str">
        <f t="shared" ca="1" si="494"/>
        <v>4.1528679408818-6.21520609190664i</v>
      </c>
      <c r="AT336" s="181" t="str">
        <f t="shared" ca="1" si="495"/>
        <v>6.59233041551723-3.52367401896424i</v>
      </c>
      <c r="AU336" s="181" t="str">
        <f t="shared" ca="1" si="496"/>
        <v>7.47496480923336-1.4065928037559E-12i</v>
      </c>
      <c r="AV336" s="181" t="str">
        <f t="shared" ca="1" si="497"/>
        <v>6.59233041551865+3.52367401896157i</v>
      </c>
      <c r="AW336" s="181" t="str">
        <f t="shared" ca="1" si="498"/>
        <v>4.15286794087813+6.21520609190908i</v>
      </c>
      <c r="AX336" s="181" t="str">
        <f t="shared" ca="1" si="499"/>
        <v>0.732674674662595+7.43897081056145i</v>
      </c>
      <c r="AY336" s="181" t="str">
        <f t="shared" ca="1" si="500"/>
        <v>-2.86054519000248+6.90596699349417i</v>
      </c>
      <c r="AZ336" s="181" t="str">
        <f t="shared" ca="1" si="501"/>
        <v>-5.77822593605454+4.742067474339i</v>
      </c>
      <c r="BA336" s="181" t="str">
        <f t="shared" ca="1" si="502"/>
        <v>-7.33133545642805+1.45829329169344i</v>
      </c>
      <c r="BB336" s="181" t="str">
        <f t="shared" ca="1" si="503"/>
        <v>-7.15309533413407-2.16986774713726i</v>
      </c>
      <c r="BC336" s="181" t="str">
        <f t="shared" ca="1" si="504"/>
        <v>-5.28559830573837-5.28559830574107i</v>
      </c>
      <c r="BD336" s="181" t="str">
        <f t="shared" ca="1" si="505"/>
        <v>-2.16986774713361-7.15309533413518i</v>
      </c>
      <c r="BE336" s="181" t="str">
        <f t="shared" ca="1" si="506"/>
        <v>1.45829329168967-7.3313354564288i</v>
      </c>
      <c r="BF336" s="181" t="str">
        <f t="shared" ca="1" si="507"/>
        <v>4.74206747433603-5.77822593605697i</v>
      </c>
      <c r="BG336" s="181" t="str">
        <f t="shared" ca="1" si="508"/>
        <v>6.90596699349278-2.86054519000583i</v>
      </c>
      <c r="BH336" s="181" t="str">
        <f t="shared" ca="1" si="509"/>
        <v>7.43897081056108+0.732674674666389i</v>
      </c>
      <c r="BI336" s="181" t="str">
        <f t="shared" ca="1" si="510"/>
        <v>6.21520609190697+4.1528679408813i</v>
      </c>
      <c r="BJ336" s="181" t="str">
        <f t="shared" ca="1" si="511"/>
        <v>3.52367401896496+6.59233041551685i</v>
      </c>
      <c r="BK336" s="181" t="str">
        <f t="shared" ca="1" si="512"/>
        <v>2.21611484453912E-12+7.47496480923336i</v>
      </c>
      <c r="BL336" s="181" t="str">
        <f t="shared" ca="1" si="513"/>
        <v>-3.52367401896105+6.59233041551894i</v>
      </c>
      <c r="BM336" s="181" t="str">
        <f t="shared" ca="1" si="514"/>
        <v>-6.21520609190875+4.15286794087863i</v>
      </c>
      <c r="BN336" s="181" t="str">
        <f t="shared" ca="1" si="515"/>
        <v>-7.43897081056139+0.732674674663189i</v>
      </c>
      <c r="BO336" s="181" t="str">
        <f t="shared" ca="1" si="516"/>
        <v>-6.90596699349155-2.86054519000879i</v>
      </c>
      <c r="BP336" s="181" t="str">
        <f t="shared" ca="1" si="517"/>
        <v>-4.74206747433946-5.77822593605416i</v>
      </c>
      <c r="BQ336" s="181" t="str">
        <f t="shared" ca="1" si="518"/>
        <v>-1.45829329169402-7.33133545642794i</v>
      </c>
      <c r="BR336" s="181" t="str">
        <f t="shared" ca="1" si="519"/>
        <v>2.16986774713669-7.15309533413425i</v>
      </c>
      <c r="BS336" s="181" t="str">
        <f t="shared" ca="1" si="520"/>
        <v>5.28559830574064-5.2855983057388i</v>
      </c>
      <c r="BT336" s="181" t="str">
        <f t="shared" ca="1" si="521"/>
        <v>7.15309533413488-2.16986774713459i</v>
      </c>
      <c r="BU336" s="181" t="str">
        <f t="shared" ca="1" si="522"/>
        <v>7.33133545642892+1.45829329168909i</v>
      </c>
      <c r="BV336" s="181" t="str">
        <f t="shared" ca="1" si="523"/>
        <v>5.77822593605735+4.74206747433557i</v>
      </c>
      <c r="BW336" s="181" t="str">
        <f t="shared" ca="1" si="524"/>
        <v>2.86054519000638+6.90596699349255i</v>
      </c>
      <c r="BX336" s="181" t="str">
        <f t="shared" ca="1" si="525"/>
        <v>-0.732674674665796+7.43897081056113i</v>
      </c>
      <c r="BY336" s="181" t="str">
        <f t="shared" ca="1" si="526"/>
        <v>-4.15286794088045+6.21520609190754i</v>
      </c>
      <c r="BZ336" s="181" t="str">
        <f t="shared" ca="1" si="527"/>
        <v>-6.59233041551997+3.52367401895912i</v>
      </c>
      <c r="CA336" s="181" t="str">
        <f t="shared" ca="1" si="528"/>
        <v>-7.47496480923336+2.8131856075118E-12i</v>
      </c>
      <c r="CB336" s="181" t="str">
        <f t="shared" ca="1" si="529"/>
        <v>-6.59233041551921-3.52367401896053i</v>
      </c>
      <c r="CC336" s="181" t="str">
        <f t="shared" ca="1" si="530"/>
        <v>-4.15286794087948-6.21520609190819i</v>
      </c>
      <c r="CD336" s="181" t="str">
        <f t="shared" ca="1" si="531"/>
        <v>-0.732674674664206-7.43897081056129i</v>
      </c>
      <c r="CE336" s="181" t="str">
        <f t="shared" ca="1" si="532"/>
        <v>2.86054519000785-6.90596699349194i</v>
      </c>
      <c r="CF336" s="181" t="str">
        <f t="shared" ca="1" si="533"/>
        <v>5.77822593605378-4.74206747433992i</v>
      </c>
      <c r="CG336" s="181" t="str">
        <f t="shared" ca="1" si="534"/>
        <v>7.33133545642774-1.45829329169502i</v>
      </c>
      <c r="CH336" s="181" t="str">
        <f t="shared" ca="1" si="535"/>
        <v>7.15309533413455+2.16986774713571i</v>
      </c>
      <c r="CI336" s="181" t="str">
        <f t="shared" ca="1" si="536"/>
        <v>5.28559830573951+5.28559830573993i</v>
      </c>
      <c r="CJ336" s="181" t="str">
        <f t="shared" ca="1" si="537"/>
        <v>2.16986774713516+7.15309533413471i</v>
      </c>
      <c r="CK336" s="181" t="str">
        <f t="shared" ca="1" si="538"/>
        <v>-1.45829329169559+7.33133545642762i</v>
      </c>
      <c r="CL336" s="181" t="str">
        <f t="shared" ca="1" si="539"/>
        <v>-4.74206747433478+5.778225936058i</v>
      </c>
      <c r="CM336" s="181" t="str">
        <f t="shared" ca="1" si="540"/>
        <v>-6.90596699349216+2.86054519000732i</v>
      </c>
      <c r="CN336" s="181" t="str">
        <f t="shared" ca="1" si="541"/>
        <v>-7.43897081056124-0.732674674664779i</v>
      </c>
      <c r="CO336" s="181" t="str">
        <f t="shared" ca="1" si="542"/>
        <v>-6.21520609190786-4.15286794087996i</v>
      </c>
      <c r="CP336" s="181" t="str">
        <f t="shared" ca="1" si="543"/>
        <v>-3.52367401895965-6.59233041551969i</v>
      </c>
      <c r="CQ336" s="181" t="str">
        <f t="shared" ca="1" si="544"/>
        <v>-3.83515892610554E-12-7.47496480923336i</v>
      </c>
      <c r="CR336" s="181" t="str">
        <f t="shared" ca="1" si="545"/>
        <v>3.52367401895962-6.5923304155197i</v>
      </c>
      <c r="CS336" s="181" t="str">
        <f t="shared" ca="1" si="546"/>
        <v>6.21520609190786-4.15286794087997i</v>
      </c>
      <c r="CT336" s="181" t="str">
        <f t="shared" ca="1" si="547"/>
        <v>7.43897081056124-0.7326746746648i</v>
      </c>
      <c r="CU336" s="181" t="str">
        <f t="shared" ca="1" si="548"/>
        <v>6.90596699349217+2.8605451900073i</v>
      </c>
      <c r="CV336" s="181" t="str">
        <f t="shared" ca="1" si="549"/>
        <v>4.7420674743348+5.77822593605798i</v>
      </c>
      <c r="CW336" s="181" t="str">
        <f t="shared" ca="1" si="550"/>
        <v>1.4582932916956+7.33133545642762i</v>
      </c>
      <c r="CX336" s="181" t="str">
        <f t="shared" ca="1" si="551"/>
        <v>-2.16986774713514+7.15309533413472i</v>
      </c>
      <c r="CY336" s="181" t="str">
        <f t="shared" ca="1" si="552"/>
        <v>-5.2855983057395+5.28559830573994i</v>
      </c>
      <c r="CZ336" s="181" t="str">
        <f t="shared" ca="1" si="553"/>
        <v>-7.15309533413442+2.16986774713614i</v>
      </c>
      <c r="DA336" s="181" t="str">
        <f t="shared" ca="1" si="554"/>
        <v>-7.33133545642774-1.458293291695i</v>
      </c>
      <c r="DB336" s="181" t="str">
        <f t="shared" ca="1" si="555"/>
        <v>-5.7782259360538-4.7420674743399i</v>
      </c>
      <c r="DC336" s="181" t="str">
        <f t="shared" ca="1" si="556"/>
        <v>-2.86054519000787-6.90596699349193i</v>
      </c>
      <c r="DD336" s="181" t="str">
        <f t="shared" ca="1" si="557"/>
        <v>0.732674674663761-7.43897081056133i</v>
      </c>
      <c r="DE336" s="181" t="str">
        <f t="shared" ca="1" si="558"/>
        <v>4.15286794087946-6.2152060919082i</v>
      </c>
      <c r="DF336" s="181" t="str">
        <f t="shared" ca="1" si="559"/>
        <v>6.59233041551921-3.52367401896054i</v>
      </c>
      <c r="DG336" s="181" t="str">
        <f t="shared" ca="1" si="560"/>
        <v>7.47496480923336+3.2160163121007E-12i</v>
      </c>
      <c r="DH336" s="181" t="str">
        <f t="shared" ca="1" si="561"/>
        <v>6.59233041552018+3.52367401895872i</v>
      </c>
      <c r="DI336" s="181" t="str">
        <f t="shared" ca="1" si="562"/>
        <v>4.15286794088047+6.21520609190752i</v>
      </c>
      <c r="DJ336" s="181" t="str">
        <f t="shared" ca="1" si="563"/>
        <v>0.732674674665818+7.43897081056113i</v>
      </c>
      <c r="DK336" s="181" t="str">
        <f t="shared" ca="1" si="564"/>
        <v>-2.86054519000675+6.9059669934924i</v>
      </c>
      <c r="DL336" s="181" t="str">
        <f t="shared" ca="1" si="565"/>
        <v>-5.77822593605733+4.74206747433559i</v>
      </c>
      <c r="DM336" s="181" t="str">
        <f t="shared" ca="1" si="566"/>
        <v>-7.33133545642899+1.45829329168869i</v>
      </c>
      <c r="DN336" s="181" t="str">
        <f t="shared" ca="1" si="567"/>
        <v>-7.15309533413502-2.16986774713416i</v>
      </c>
      <c r="DO336" s="181" t="str">
        <f t="shared" ca="1" si="568"/>
        <v>-5.28559830574036-5.28559830573908i</v>
      </c>
      <c r="DP336" s="181" t="str">
        <f t="shared" ca="1" si="569"/>
        <v>-2.16986774713671-7.15309533413424i</v>
      </c>
      <c r="DQ336" s="181" t="str">
        <f t="shared" ca="1" si="570"/>
        <v>1.45829329169442-7.33133545642786i</v>
      </c>
      <c r="DR336" s="181" t="str">
        <f t="shared" ca="1" si="571"/>
        <v>4.74206747433944-5.77822593605417i</v>
      </c>
      <c r="DS336" s="181" t="str">
        <f t="shared" ca="1" si="572"/>
        <v>6.90596699349171-2.86054519000843i</v>
      </c>
      <c r="DT336" s="181" t="str">
        <f t="shared" ca="1" si="573"/>
        <v>7.43897081056139+0.732674674663167i</v>
      </c>
      <c r="DU336" s="181" t="str">
        <f t="shared" ca="1" si="574"/>
        <v>6.21520609190853+4.15286794087896i</v>
      </c>
      <c r="DV336" s="181" t="str">
        <f t="shared" ca="1" si="575"/>
        <v>3.52367401896107+6.59233041551892i</v>
      </c>
      <c r="DW336" s="181" t="str">
        <f t="shared" ca="1" si="576"/>
        <v>-2.61894554912802E-12+7.47496480923336i</v>
      </c>
      <c r="DX336" s="181" t="str">
        <f t="shared" ca="1" si="577"/>
        <v>-3.52367401896494+6.59233041551686i</v>
      </c>
      <c r="DY336" s="181" t="str">
        <f t="shared" ca="1" si="578"/>
        <v>-6.21520609190719+4.15286794088097i</v>
      </c>
      <c r="DZ336" s="181" t="str">
        <f t="shared" ca="1" si="579"/>
        <v>-7.43897081056107+0.732674674666412i</v>
      </c>
      <c r="EA336" s="181" t="str">
        <f t="shared" ca="1" si="580"/>
        <v>-6.90596699349263-2.8605451900062i</v>
      </c>
      <c r="EB336" s="181" t="str">
        <f t="shared" ca="1" si="581"/>
        <v>-4.74206747433605-5.77822593605696i</v>
      </c>
      <c r="EC336" s="181" t="str">
        <f t="shared" ca="1" si="582"/>
        <v>-1.45829329169011-7.33133545642872i</v>
      </c>
      <c r="ED336" s="181" t="str">
        <f t="shared" ca="1" si="583"/>
        <v>2.16986774713359-7.15309533413519i</v>
      </c>
      <c r="EE336" s="181" t="str">
        <f t="shared" ca="1" si="584"/>
        <v>5.28559830573865-5.28559830574078i</v>
      </c>
      <c r="EF336" s="181" t="str">
        <f t="shared" ca="1" si="585"/>
        <v>7.15309533413407-2.16986774713728i</v>
      </c>
      <c r="EG336" s="181" t="str">
        <f t="shared" ca="1" si="586"/>
        <v>7.33133545642798+1.45829329169383i</v>
      </c>
      <c r="EH336" s="181" t="str">
        <f t="shared" ca="1" si="587"/>
        <v>5.77822593605455+4.74206747433898i</v>
      </c>
      <c r="EI336" s="181" t="str">
        <f t="shared" ca="1" si="588"/>
        <v>2.86054519000269+6.90596699349408i</v>
      </c>
      <c r="EJ336" s="181" t="str">
        <f t="shared" ca="1" si="589"/>
        <v>-0.732674674662574+7.43897081056145i</v>
      </c>
      <c r="EK336" s="181" t="str">
        <f t="shared" ca="1" si="590"/>
        <v>-4.15286794087846+6.21520609190887i</v>
      </c>
      <c r="EL336" s="181" t="str">
        <f t="shared" ca="1" si="591"/>
        <v>-6.59233041551865+3.5236740189616i</v>
      </c>
      <c r="EM336" s="181" t="str">
        <f t="shared" ca="1" si="592"/>
        <v>-7.47496480923336-1.17206967491323E-12i</v>
      </c>
      <c r="EN336" s="181"/>
      <c r="EO336" s="181"/>
      <c r="EP336" s="181"/>
    </row>
    <row r="337" spans="1:146">
      <c r="A337" s="207">
        <f t="shared" si="461"/>
        <v>4.6289062499999872E-3</v>
      </c>
      <c r="B337" s="206">
        <v>237</v>
      </c>
      <c r="C337" s="205">
        <f t="shared" si="462"/>
        <v>47400</v>
      </c>
      <c r="N337" s="204">
        <f t="shared" ca="1" si="463"/>
        <v>7.5247612001419064</v>
      </c>
      <c r="O337" s="181">
        <f t="shared" ca="1" si="464"/>
        <v>-7.4752387998580936</v>
      </c>
      <c r="P337" s="181" t="str">
        <f t="shared" ca="1" si="465"/>
        <v>-6.67706495327285-3.36095205628991i</v>
      </c>
      <c r="Q337" s="181" t="str">
        <f t="shared" ca="1" si="466"/>
        <v>-4.4529945539903-6.00416810366237i</v>
      </c>
      <c r="R337" s="181" t="str">
        <f t="shared" ca="1" si="467"/>
        <v>-1.27798094415835-7.36518566101847i</v>
      </c>
      <c r="S337" s="181" t="str">
        <f t="shared" ca="1" si="468"/>
        <v>2.16994728241688-7.15335752681462i</v>
      </c>
      <c r="T337" s="181" t="str">
        <f t="shared" ca="1" si="469"/>
        <v>5.15448023409358-5.41391989516307i</v>
      </c>
      <c r="U337" s="181" t="str">
        <f t="shared" ca="1" si="470"/>
        <v>7.03826672783227-2.51833210335595i</v>
      </c>
      <c r="V337" s="181" t="str">
        <f t="shared" ca="1" si="471"/>
        <v>7.41902152509742+0.915049028765722i</v>
      </c>
      <c r="W337" s="181" t="str">
        <f t="shared" ca="1" si="472"/>
        <v>6.21543390678691+4.1530201619144i</v>
      </c>
      <c r="X337" s="181" t="str">
        <f t="shared" ca="1" si="473"/>
        <v>3.6845316909362+6.5041080351875i</v>
      </c>
      <c r="Y337" s="181" t="str">
        <f t="shared" ca="1" si="474"/>
        <v>0.366792582950992+7.46623454734687i</v>
      </c>
      <c r="Z337" s="181" t="str">
        <f t="shared" ca="1" si="475"/>
        <v>-3.02927559375535+6.83393623704392i</v>
      </c>
      <c r="AA337" s="181" t="str">
        <f t="shared" ca="1" si="476"/>
        <v>-5.77843773367313+4.74224129214935i</v>
      </c>
      <c r="AB337" s="181" t="str">
        <f t="shared" ca="1" si="477"/>
        <v>-7.29360641956814+1.63783409151791i</v>
      </c>
      <c r="AC337" s="181" t="str">
        <f t="shared" ca="1" si="478"/>
        <v>-7.25121526095479-1.81633486840954i</v>
      </c>
      <c r="AD337" s="181" t="str">
        <f t="shared" ca="1" si="479"/>
        <v>-5.66031694900117-4.88262297866157i</v>
      </c>
      <c r="AE337" s="181" t="str">
        <f t="shared" ca="1" si="480"/>
        <v>-2.86065004167824-6.90622012782319i</v>
      </c>
      <c r="AF337" s="181" t="str">
        <f t="shared" ca="1" si="481"/>
        <v>0.549912680114697-7.45498431649276i</v>
      </c>
      <c r="AG337" s="181" t="str">
        <f t="shared" ca="1" si="482"/>
        <v>3.84304078050882-6.41172618522111i</v>
      </c>
      <c r="AH337" s="181" t="str">
        <f t="shared" ca="1" si="483"/>
        <v>6.31548215115177-3.99923496601379i</v>
      </c>
      <c r="AI337" s="181" t="str">
        <f t="shared" ca="1" si="484"/>
        <v>7.4392434818462-0.732701530442419i</v>
      </c>
      <c r="AJ337" s="181" t="str">
        <f t="shared" ca="1" si="485"/>
        <v>6.97434396983659+2.69030134098539i</v>
      </c>
      <c r="AK337" s="181" t="str">
        <f t="shared" ca="1" si="486"/>
        <v>5.02006355566606+5.53878660105057i</v>
      </c>
      <c r="AL337" s="181" t="str">
        <f t="shared" ca="1" si="487"/>
        <v>1.99374155309297+7.20445624140881i</v>
      </c>
      <c r="AM337" s="181" t="str">
        <f t="shared" ca="1" si="488"/>
        <v>-1.45834674461502+7.33160418239928i</v>
      </c>
      <c r="AN337" s="181" t="str">
        <f t="shared" ca="1" si="489"/>
        <v>-4.59900305680547+5.8930778035249i</v>
      </c>
      <c r="AO337" s="181" t="str">
        <f t="shared" ca="1" si="490"/>
        <v>-6.75753583861307+3.19607642348612i</v>
      </c>
      <c r="AP337" s="181" t="str">
        <f t="shared" ca="1" si="491"/>
        <v>-7.47298739769008-0.183451543654387i</v>
      </c>
      <c r="AQ337" s="181" t="str">
        <f t="shared" ca="1" si="492"/>
        <v>-6.59257205367728-3.52380317724717i</v>
      </c>
      <c r="AR337" s="181" t="str">
        <f t="shared" ca="1" si="493"/>
        <v>-6.59257205367728-3.52380317724717i</v>
      </c>
      <c r="AS337" s="181" t="str">
        <f t="shared" ca="1" si="494"/>
        <v>-1.09684533577356-7.39433062719646i</v>
      </c>
      <c r="AT337" s="181" t="str">
        <f t="shared" ca="1" si="495"/>
        <v>2.3448459166361-7.09794989712796i</v>
      </c>
      <c r="AU337" s="181" t="str">
        <f t="shared" ca="1" si="496"/>
        <v>5.28579204636972-5.28579204636717i</v>
      </c>
      <c r="AV337" s="181" t="str">
        <f t="shared" ca="1" si="497"/>
        <v>7.09794989712683-2.34484591663954i</v>
      </c>
      <c r="AW337" s="181" t="str">
        <f t="shared" ca="1" si="498"/>
        <v>7.39433062719699+1.09684533576998i</v>
      </c>
      <c r="AX337" s="181" t="str">
        <f t="shared" ca="1" si="499"/>
        <v>6.11164171744417+4.3043037337646i</v>
      </c>
      <c r="AY337" s="181" t="str">
        <f t="shared" ca="1" si="500"/>
        <v>3.52380317725055+6.59257205367547i</v>
      </c>
      <c r="AZ337" s="181" t="str">
        <f t="shared" ca="1" si="501"/>
        <v>0.183451543650575+7.47298739769017i</v>
      </c>
      <c r="BA337" s="181" t="str">
        <f t="shared" ca="1" si="502"/>
        <v>-3.19607642348937+6.75753583861153i</v>
      </c>
      <c r="BB337" s="181" t="str">
        <f t="shared" ca="1" si="503"/>
        <v>-5.89307780352254+4.59900305680849i</v>
      </c>
      <c r="BC337" s="181" t="str">
        <f t="shared" ca="1" si="504"/>
        <v>-7.33160418240002+1.45834674461128i</v>
      </c>
      <c r="BD337" s="181" t="str">
        <f t="shared" ca="1" si="505"/>
        <v>-7.20445624140785-1.99374155309644i</v>
      </c>
      <c r="BE337" s="181" t="str">
        <f t="shared" ca="1" si="506"/>
        <v>-5.53878660105315-5.02006355566321i</v>
      </c>
      <c r="BF337" s="181" t="str">
        <f t="shared" ca="1" si="507"/>
        <v>-2.69030134098184-6.97434396983797i</v>
      </c>
      <c r="BG337" s="181" t="str">
        <f t="shared" ca="1" si="508"/>
        <v>0.732701530446109-7.43924348184584i</v>
      </c>
      <c r="BH337" s="181" t="str">
        <f t="shared" ca="1" si="509"/>
        <v>3.99923496601055-6.31548215115382i</v>
      </c>
      <c r="BI337" s="181" t="str">
        <f t="shared" ca="1" si="510"/>
        <v>6.41172618522296-3.84304078050574i</v>
      </c>
      <c r="BJ337" s="181" t="str">
        <f t="shared" ca="1" si="511"/>
        <v>7.45498431649248-0.549912680118416i</v>
      </c>
      <c r="BK337" s="181" t="str">
        <f t="shared" ca="1" si="512"/>
        <v>6.90622012782352+2.86065004167745i</v>
      </c>
      <c r="BL337" s="181" t="str">
        <f t="shared" ca="1" si="513"/>
        <v>4.88262297866053+5.66031694900206i</v>
      </c>
      <c r="BM337" s="181" t="str">
        <f t="shared" ca="1" si="514"/>
        <v>1.81633486841244+7.25121526095406i</v>
      </c>
      <c r="BN337" s="181" t="str">
        <f t="shared" ca="1" si="515"/>
        <v>-1.63783409151707+7.29360641956833i</v>
      </c>
      <c r="BO337" s="181" t="str">
        <f t="shared" ca="1" si="516"/>
        <v>-4.74224129215098+5.77843773367179i</v>
      </c>
      <c r="BP337" s="181" t="str">
        <f t="shared" ca="1" si="517"/>
        <v>-6.83393623704271+3.02927559375807i</v>
      </c>
      <c r="BQ337" s="181" t="str">
        <f t="shared" ca="1" si="518"/>
        <v>-7.46623454734688-0.366792582950928i</v>
      </c>
      <c r="BR337" s="181" t="str">
        <f t="shared" ca="1" si="519"/>
        <v>-6.50410803518646-3.68453169093804i</v>
      </c>
      <c r="BS337" s="181" t="str">
        <f t="shared" ca="1" si="520"/>
        <v>-4.15302016191626-6.21543390678567i</v>
      </c>
      <c r="BT337" s="181" t="str">
        <f t="shared" ca="1" si="521"/>
        <v>-0.915049028765782-7.41902152509741i</v>
      </c>
      <c r="BU337" s="181" t="str">
        <f t="shared" ca="1" si="522"/>
        <v>2.51833210335864-7.0382667278313i</v>
      </c>
      <c r="BV337" s="181" t="str">
        <f t="shared" ca="1" si="523"/>
        <v>5.41391989516153-5.15448023409519i</v>
      </c>
      <c r="BW337" s="181" t="str">
        <f t="shared" ca="1" si="524"/>
        <v>7.15335752681483-2.16994728241623i</v>
      </c>
      <c r="BX337" s="181" t="str">
        <f t="shared" ca="1" si="525"/>
        <v>7.36518566101797+1.27798094416116i</v>
      </c>
      <c r="BY337" s="181" t="str">
        <f t="shared" ca="1" si="526"/>
        <v>6.00416810366325+4.45299455398912i</v>
      </c>
      <c r="BZ337" s="181" t="str">
        <f t="shared" ca="1" si="527"/>
        <v>3.36095205628896+6.67706495327332i</v>
      </c>
      <c r="CA337" s="181" t="str">
        <f t="shared" ca="1" si="528"/>
        <v>-3.60077703059606E-12+7.47523879985809i</v>
      </c>
      <c r="CB337" s="181" t="str">
        <f t="shared" ca="1" si="529"/>
        <v>-3.36095205628894+6.67706495327333i</v>
      </c>
      <c r="CC337" s="181" t="str">
        <f t="shared" ca="1" si="530"/>
        <v>-6.00416810366323+4.45299455398913i</v>
      </c>
      <c r="CD337" s="181" t="str">
        <f t="shared" ca="1" si="531"/>
        <v>-7.36518566101797+1.27798094416119i</v>
      </c>
      <c r="CE337" s="181" t="str">
        <f t="shared" ca="1" si="532"/>
        <v>-7.15335752681483-2.16994728241621i</v>
      </c>
      <c r="CF337" s="181" t="str">
        <f t="shared" ca="1" si="533"/>
        <v>-5.41391989516155-5.15448023409517i</v>
      </c>
      <c r="CG337" s="181" t="str">
        <f t="shared" ca="1" si="534"/>
        <v>-2.51833210335866-7.03826672783129i</v>
      </c>
      <c r="CH337" s="181" t="str">
        <f t="shared" ca="1" si="535"/>
        <v>0.91504902876576-7.41902152509741i</v>
      </c>
      <c r="CI337" s="181" t="str">
        <f t="shared" ca="1" si="536"/>
        <v>4.15302016191624-6.21543390678567i</v>
      </c>
      <c r="CJ337" s="181" t="str">
        <f t="shared" ca="1" si="537"/>
        <v>6.50410803518645-3.68453169093806i</v>
      </c>
      <c r="CK337" s="181" t="str">
        <f t="shared" ca="1" si="538"/>
        <v>7.46623454734688-0.36679258295095i</v>
      </c>
      <c r="CL337" s="181" t="str">
        <f t="shared" ca="1" si="539"/>
        <v>6.83393623704273+3.02927559375806i</v>
      </c>
      <c r="CM337" s="181" t="str">
        <f t="shared" ca="1" si="540"/>
        <v>4.742241292151+5.77843773367178i</v>
      </c>
      <c r="CN337" s="181" t="str">
        <f t="shared" ca="1" si="541"/>
        <v>1.63783409151709+7.29360641956833i</v>
      </c>
      <c r="CO337" s="181" t="str">
        <f t="shared" ca="1" si="542"/>
        <v>-1.81633486841241+7.25121526095406i</v>
      </c>
      <c r="CP337" s="181" t="str">
        <f t="shared" ca="1" si="543"/>
        <v>-4.88262297866052+5.66031694900208i</v>
      </c>
      <c r="CQ337" s="181" t="str">
        <f t="shared" ca="1" si="544"/>
        <v>-6.90622012782351+2.86065004167747i</v>
      </c>
      <c r="CR337" s="181" t="str">
        <f t="shared" ca="1" si="545"/>
        <v>-7.45498431649248-0.549912680118394i</v>
      </c>
      <c r="CS337" s="181" t="str">
        <f t="shared" ca="1" si="546"/>
        <v>-6.41172618522297-3.84304078050571i</v>
      </c>
      <c r="CT337" s="181" t="str">
        <f t="shared" ca="1" si="547"/>
        <v>-3.99923496601057-6.31548215115381i</v>
      </c>
      <c r="CU337" s="181" t="str">
        <f t="shared" ca="1" si="548"/>
        <v>-0.732701530446342-7.43924348184581i</v>
      </c>
      <c r="CV337" s="181" t="str">
        <f t="shared" ca="1" si="549"/>
        <v>2.69030134098202-6.9743439698379i</v>
      </c>
      <c r="CW337" s="181" t="str">
        <f t="shared" ca="1" si="550"/>
        <v>5.53878660105313-5.02006355566323i</v>
      </c>
      <c r="CX337" s="181" t="str">
        <f t="shared" ca="1" si="551"/>
        <v>7.20445624140779-1.99374155309666i</v>
      </c>
      <c r="CY337" s="181" t="str">
        <f t="shared" ca="1" si="552"/>
        <v>7.33160418239998+1.45834674461147i</v>
      </c>
      <c r="CZ337" s="181" t="str">
        <f t="shared" ca="1" si="553"/>
        <v>5.89307780352281+4.59900305680814i</v>
      </c>
      <c r="DA337" s="181" t="str">
        <f t="shared" ca="1" si="554"/>
        <v>3.19607642348958+6.75753583861143i</v>
      </c>
      <c r="DB337" s="181" t="str">
        <f t="shared" ca="1" si="555"/>
        <v>-0.183451543650765+7.47298739769017i</v>
      </c>
      <c r="DC337" s="181" t="str">
        <f t="shared" ca="1" si="556"/>
        <v>-3.52380317725016+6.59257205367568i</v>
      </c>
      <c r="DD337" s="181" t="str">
        <f t="shared" ca="1" si="557"/>
        <v>-6.11164171744404+4.30430373376479i</v>
      </c>
      <c r="DE337" s="181" t="str">
        <f t="shared" ca="1" si="558"/>
        <v>-7.39433062719702+1.09684533576979i</v>
      </c>
      <c r="DF337" s="181" t="str">
        <f t="shared" ca="1" si="559"/>
        <v>-7.0979498971269-2.34484591663932i</v>
      </c>
      <c r="DG337" s="181" t="str">
        <f t="shared" ca="1" si="560"/>
        <v>-5.28579204636989-5.28579204636701i</v>
      </c>
      <c r="DH337" s="181" t="str">
        <f t="shared" ca="1" si="561"/>
        <v>-2.34484591663592-7.09794989712802i</v>
      </c>
      <c r="DI337" s="181" t="str">
        <f t="shared" ca="1" si="562"/>
        <v>1.09684533577333-7.3943306271965i</v>
      </c>
      <c r="DJ337" s="181" t="str">
        <f t="shared" ca="1" si="563"/>
        <v>4.30430373376147-6.11164171744638i</v>
      </c>
      <c r="DK337" s="181" t="str">
        <f t="shared" ca="1" si="564"/>
        <v>6.59257205367737-3.523803177247i</v>
      </c>
      <c r="DL337" s="181" t="str">
        <f t="shared" ca="1" si="565"/>
        <v>7.47298739769026-0.183451543647187i</v>
      </c>
      <c r="DM337" s="181" t="str">
        <f t="shared" ca="1" si="566"/>
        <v>6.75753583861317+3.1960764234859i</v>
      </c>
      <c r="DN337" s="181" t="str">
        <f t="shared" ca="1" si="567"/>
        <v>4.59900305680532+5.89307780352502i</v>
      </c>
      <c r="DO337" s="181" t="str">
        <f t="shared" ca="1" si="568"/>
        <v>1.45834674461463+7.33160418239936i</v>
      </c>
      <c r="DP337" s="181" t="str">
        <f t="shared" ca="1" si="569"/>
        <v>-1.99374155309274+7.20445624140887i</v>
      </c>
      <c r="DQ337" s="181" t="str">
        <f t="shared" ca="1" si="570"/>
        <v>-5.02006355566619+5.53878660105044i</v>
      </c>
      <c r="DR337" s="181" t="str">
        <f t="shared" ca="1" si="571"/>
        <v>-6.97434396983674+2.69030134098502i</v>
      </c>
      <c r="DS337" s="181" t="str">
        <f t="shared" ca="1" si="572"/>
        <v>-7.43924348184622-0.732701530442292i</v>
      </c>
      <c r="DT337" s="181" t="str">
        <f t="shared" ca="1" si="573"/>
        <v>-6.31548215115166-3.99923496601395i</v>
      </c>
      <c r="DU337" s="181" t="str">
        <f t="shared" ca="1" si="574"/>
        <v>-3.84304078050848-6.41172618522132i</v>
      </c>
      <c r="DV337" s="181" t="str">
        <f t="shared" ca="1" si="575"/>
        <v>-0.549912680114825-7.45498431649275i</v>
      </c>
      <c r="DW337" s="181" t="str">
        <f t="shared" ca="1" si="576"/>
        <v>2.86065004168117-6.90622012782198i</v>
      </c>
      <c r="DX337" s="181" t="str">
        <f t="shared" ca="1" si="577"/>
        <v>5.66031694899998-4.88262297866295i</v>
      </c>
      <c r="DY337" s="181" t="str">
        <f t="shared" ca="1" si="578"/>
        <v>7.25121526095494-1.81633486840894i</v>
      </c>
      <c r="DZ337" s="181" t="str">
        <f t="shared" ca="1" si="579"/>
        <v>7.29360641956744+1.637834091521i</v>
      </c>
      <c r="EA337" s="181" t="str">
        <f t="shared" ca="1" si="580"/>
        <v>5.77843773367382+4.74224129214852i</v>
      </c>
      <c r="EB337" s="181" t="str">
        <f t="shared" ca="1" si="581"/>
        <v>3.02927559375479+6.83393623704417i</v>
      </c>
      <c r="EC337" s="181" t="str">
        <f t="shared" ca="1" si="582"/>
        <v>-0.366792582954948+7.46623454734668i</v>
      </c>
      <c r="ED337" s="181" t="str">
        <f t="shared" ca="1" si="583"/>
        <v>-3.68453169093526+6.50410803518804i</v>
      </c>
      <c r="EE337" s="181" t="str">
        <f t="shared" ca="1" si="584"/>
        <v>-6.21543390678766+4.15302016191327i</v>
      </c>
      <c r="EF337" s="181" t="str">
        <f t="shared" ca="1" si="585"/>
        <v>-7.41902152509696+0.915049028769378i</v>
      </c>
      <c r="EG337" s="181" t="str">
        <f t="shared" ca="1" si="586"/>
        <v>-7.03826672783238-2.51833210335562i</v>
      </c>
      <c r="EH337" s="181" t="str">
        <f t="shared" ca="1" si="587"/>
        <v>-5.15448023409258-5.41391989516402i</v>
      </c>
      <c r="EI337" s="181" t="str">
        <f t="shared" ca="1" si="588"/>
        <v>-2.16994728241969-7.15335752681377i</v>
      </c>
      <c r="EJ337" s="181" t="str">
        <f t="shared" ca="1" si="589"/>
        <v>1.27798094415802-7.36518566101853i</v>
      </c>
      <c r="EK337" s="181" t="str">
        <f t="shared" ca="1" si="590"/>
        <v>4.45299455399201-6.0041681036611i</v>
      </c>
      <c r="EL337" s="181" t="str">
        <f t="shared" ca="1" si="591"/>
        <v>6.6770649532717-3.36095205629219i</v>
      </c>
      <c r="EM337" s="181" t="str">
        <f t="shared" ca="1" si="592"/>
        <v>7.47523879985809+4.0286397823376E-13i</v>
      </c>
      <c r="EN337" s="181"/>
      <c r="EO337" s="181"/>
      <c r="EP337" s="181"/>
    </row>
    <row r="338" spans="1:146">
      <c r="A338" s="207">
        <f t="shared" si="461"/>
        <v>4.6484374999999868E-3</v>
      </c>
      <c r="B338" s="206">
        <v>238</v>
      </c>
      <c r="C338" s="205">
        <f t="shared" si="462"/>
        <v>47600</v>
      </c>
      <c r="N338" s="204">
        <f t="shared" ca="1" si="463"/>
        <v>7.5245058467295882</v>
      </c>
      <c r="O338" s="181">
        <f t="shared" ca="1" si="464"/>
        <v>-7.4754941532704118</v>
      </c>
      <c r="P338" s="181" t="str">
        <f t="shared" ca="1" si="465"/>
        <v>-6.75776667536335-3.19618560113907i</v>
      </c>
      <c r="Q338" s="181" t="str">
        <f t="shared" ca="1" si="466"/>
        <v>-4.7424032866391-5.77863512453026i</v>
      </c>
      <c r="R338" s="181" t="str">
        <f t="shared" ca="1" si="467"/>
        <v>-1.81639691422769-7.25146296174532i</v>
      </c>
      <c r="S338" s="181" t="str">
        <f t="shared" ca="1" si="468"/>
        <v>1.45839656159112-7.33185462926805i</v>
      </c>
      <c r="T338" s="181" t="str">
        <f t="shared" ca="1" si="469"/>
        <v>4.45314666784049-6.00437320544628i</v>
      </c>
      <c r="U338" s="181" t="str">
        <f t="shared" ca="1" si="470"/>
        <v>6.59279725528109-3.52392355001329i</v>
      </c>
      <c r="V338" s="181" t="str">
        <f t="shared" ca="1" si="471"/>
        <v>7.4664895931748-0.366805112549561i</v>
      </c>
      <c r="W338" s="181" t="str">
        <f t="shared" ca="1" si="472"/>
        <v>6.90645604361439+2.86074776119851i</v>
      </c>
      <c r="X338" s="181" t="str">
        <f t="shared" ca="1" si="473"/>
        <v>5.02023504053531+5.5389758054501i</v>
      </c>
      <c r="Y338" s="181" t="str">
        <f t="shared" ca="1" si="474"/>
        <v>2.17002140759958+7.15360188479479i</v>
      </c>
      <c r="Z338" s="181" t="str">
        <f t="shared" ca="1" si="475"/>
        <v>-1.09688280389793+7.39458321679411i</v>
      </c>
      <c r="AA338" s="181" t="str">
        <f t="shared" ca="1" si="476"/>
        <v>-4.15316202866889+6.21564622538985i</v>
      </c>
      <c r="AB338" s="181" t="str">
        <f t="shared" ca="1" si="477"/>
        <v>-6.41194520914975+3.84317205839677i</v>
      </c>
      <c r="AC338" s="181" t="str">
        <f t="shared" ca="1" si="478"/>
        <v>-7.43949760566202+0.732726559453916i</v>
      </c>
      <c r="AD338" s="181" t="str">
        <f t="shared" ca="1" si="479"/>
        <v>-7.03850715432206-2.51841812932985i</v>
      </c>
      <c r="AE338" s="181" t="str">
        <f t="shared" ca="1" si="480"/>
        <v>-5.28597260849763-5.28597260849816i</v>
      </c>
      <c r="AF338" s="181" t="str">
        <f t="shared" ca="1" si="481"/>
        <v>-2.51841812932983-7.03850715432207i</v>
      </c>
      <c r="AG338" s="181" t="str">
        <f t="shared" ca="1" si="482"/>
        <v>0.732726559456785-7.43949760566174i</v>
      </c>
      <c r="AH338" s="181" t="str">
        <f t="shared" ca="1" si="483"/>
        <v>3.84317205839615-6.41194520915012i</v>
      </c>
      <c r="AI338" s="181" t="str">
        <f t="shared" ca="1" si="484"/>
        <v>6.21564622539151-4.1531620286664i</v>
      </c>
      <c r="AJ338" s="181" t="str">
        <f t="shared" ca="1" si="485"/>
        <v>7.39458321679411-1.09688280389791i</v>
      </c>
      <c r="AK338" s="181" t="str">
        <f t="shared" ca="1" si="486"/>
        <v>7.15360188479373+2.17002140760311i</v>
      </c>
      <c r="AL338" s="181" t="str">
        <f t="shared" ca="1" si="487"/>
        <v>5.53897580545012+5.02023504053528i</v>
      </c>
      <c r="AM338" s="181" t="str">
        <f t="shared" ca="1" si="488"/>
        <v>2.86074776120194+6.90645604361298i</v>
      </c>
      <c r="AN338" s="181" t="str">
        <f t="shared" ca="1" si="489"/>
        <v>-0.366805112549576+7.4664895931748i</v>
      </c>
      <c r="AO338" s="181" t="str">
        <f t="shared" ca="1" si="490"/>
        <v>-3.52392355001073+6.59279725528246i</v>
      </c>
      <c r="AP338" s="181" t="str">
        <f t="shared" ca="1" si="491"/>
        <v>-6.00437320544678+4.45314666783982i</v>
      </c>
      <c r="AQ338" s="181" t="str">
        <f t="shared" ca="1" si="492"/>
        <v>-7.33185462926745+1.45839656159413i</v>
      </c>
      <c r="AR338" s="181" t="str">
        <f t="shared" ca="1" si="493"/>
        <v>-7.33185462926745+1.45839656159413i</v>
      </c>
      <c r="AS338" s="181" t="str">
        <f t="shared" ca="1" si="494"/>
        <v>-5.7786351245317-4.74240328663734i</v>
      </c>
      <c r="AT338" s="181" t="str">
        <f t="shared" ca="1" si="495"/>
        <v>-3.19618560113787-6.75776667536391i</v>
      </c>
      <c r="AU338" s="181" t="str">
        <f t="shared" ca="1" si="496"/>
        <v>-2.21626252564526E-12-7.47549415327041i</v>
      </c>
      <c r="AV338" s="181" t="str">
        <f t="shared" ca="1" si="497"/>
        <v>3.19618560114059-6.75776667536263i</v>
      </c>
      <c r="AW338" s="181" t="str">
        <f t="shared" ca="1" si="498"/>
        <v>5.77863512452888-4.74240328664076i</v>
      </c>
      <c r="AX338" s="181" t="str">
        <f t="shared" ca="1" si="499"/>
        <v>7.25146296174588-1.81639691422543i</v>
      </c>
      <c r="AY338" s="181" t="str">
        <f t="shared" ca="1" si="500"/>
        <v>7.33185462926836+1.45839656158957i</v>
      </c>
      <c r="AZ338" s="181" t="str">
        <f t="shared" ca="1" si="501"/>
        <v>6.00437320544499+4.45314666784224i</v>
      </c>
      <c r="BA338" s="181" t="str">
        <f t="shared" ca="1" si="502"/>
        <v>3.52392355001464+6.59279725528037i</v>
      </c>
      <c r="BB338" s="181" t="str">
        <f t="shared" ca="1" si="503"/>
        <v>0.366805112546576+7.46648959317495i</v>
      </c>
      <c r="BC338" s="181" t="str">
        <f t="shared" ca="1" si="504"/>
        <v>-2.86074776119784+6.90645604361467i</v>
      </c>
      <c r="BD338" s="181" t="str">
        <f t="shared" ca="1" si="505"/>
        <v>-5.53897580545214+5.02023504053305i</v>
      </c>
      <c r="BE338" s="181" t="str">
        <f t="shared" ca="1" si="506"/>
        <v>-7.1536018847946+2.17002140760023i</v>
      </c>
      <c r="BF338" s="181" t="str">
        <f t="shared" ca="1" si="507"/>
        <v>-7.39458321679366-1.09688280390099i</v>
      </c>
      <c r="BG338" s="181" t="str">
        <f t="shared" ca="1" si="508"/>
        <v>-6.21564622538978-4.15316202866899i</v>
      </c>
      <c r="BH338" s="181" t="str">
        <f t="shared" ca="1" si="509"/>
        <v>-3.84317205839366-6.41194520915161i</v>
      </c>
      <c r="BI338" s="181" t="str">
        <f t="shared" ca="1" si="510"/>
        <v>-0.732726559453902-7.43949760566202i</v>
      </c>
      <c r="BJ338" s="181" t="str">
        <f t="shared" ca="1" si="511"/>
        <v>2.51841812932636-7.03850715432331i</v>
      </c>
      <c r="BK338" s="181" t="str">
        <f t="shared" ca="1" si="512"/>
        <v>5.28597260849803-5.28597260849777i</v>
      </c>
      <c r="BL338" s="181" t="str">
        <f t="shared" ca="1" si="513"/>
        <v>7.038507154321-2.51841812933282i</v>
      </c>
      <c r="BM338" s="181" t="str">
        <f t="shared" ca="1" si="514"/>
        <v>7.43949760566195+0.732726559454685i</v>
      </c>
      <c r="BN338" s="181" t="str">
        <f t="shared" ca="1" si="515"/>
        <v>6.41194520915121+3.84317205839434i</v>
      </c>
      <c r="BO338" s="181" t="str">
        <f t="shared" ca="1" si="516"/>
        <v>4.15316202866834+6.21564622539021i</v>
      </c>
      <c r="BP338" s="181" t="str">
        <f t="shared" ca="1" si="517"/>
        <v>1.09688280390021+7.39458321679377i</v>
      </c>
      <c r="BQ338" s="181" t="str">
        <f t="shared" ca="1" si="518"/>
        <v>-2.17002140760118+7.1536018847943i</v>
      </c>
      <c r="BR338" s="181" t="str">
        <f t="shared" ca="1" si="519"/>
        <v>-5.02023504053348+5.53897580545176i</v>
      </c>
      <c r="BS338" s="181" t="str">
        <f t="shared" ca="1" si="520"/>
        <v>-6.90645604361498+2.86074776119711i</v>
      </c>
      <c r="BT338" s="181" t="str">
        <f t="shared" ca="1" si="521"/>
        <v>-7.46648959317491-0.366805112547363i</v>
      </c>
      <c r="BU338" s="181" t="str">
        <f t="shared" ca="1" si="522"/>
        <v>-6.59279725528009-3.52392355001514i</v>
      </c>
      <c r="BV338" s="181" t="str">
        <f t="shared" ca="1" si="523"/>
        <v>-4.45314666784177-6.00437320544533i</v>
      </c>
      <c r="BW338" s="181" t="str">
        <f t="shared" ca="1" si="524"/>
        <v>-1.4583965615888-7.33185462926851i</v>
      </c>
      <c r="BX338" s="181" t="str">
        <f t="shared" ca="1" si="525"/>
        <v>1.8163969142264-7.25146296174564i</v>
      </c>
      <c r="BY338" s="181" t="str">
        <f t="shared" ca="1" si="526"/>
        <v>4.74240328664138-5.77863512452838i</v>
      </c>
      <c r="BZ338" s="181" t="str">
        <f t="shared" ca="1" si="527"/>
        <v>6.75776667536297-3.19618560113987i</v>
      </c>
      <c r="CA338" s="181" t="str">
        <f t="shared" ca="1" si="528"/>
        <v>7.47549415327041+2.7913299195893E-12i</v>
      </c>
      <c r="CB338" s="181" t="str">
        <f t="shared" ca="1" si="529"/>
        <v>6.75776667536367+3.19618560113839i</v>
      </c>
      <c r="CC338" s="181" t="str">
        <f t="shared" ca="1" si="530"/>
        <v>4.74240328663673+5.7786351245322i</v>
      </c>
      <c r="CD338" s="181" t="str">
        <f t="shared" ca="1" si="531"/>
        <v>1.81639691422758+7.25146296174535i</v>
      </c>
      <c r="CE338" s="181" t="str">
        <f t="shared" ca="1" si="532"/>
        <v>-1.4583965615876+7.33185462926875i</v>
      </c>
      <c r="CF338" s="181" t="str">
        <f t="shared" ca="1" si="533"/>
        <v>-4.45314666784046+6.00437320544631i</v>
      </c>
      <c r="CG338" s="181" t="str">
        <f t="shared" ca="1" si="534"/>
        <v>-6.59279725528293+3.52392355000984i</v>
      </c>
      <c r="CH338" s="181" t="str">
        <f t="shared" ca="1" si="535"/>
        <v>-7.46648959317483+0.366805112549002i</v>
      </c>
      <c r="CI338" s="181" t="str">
        <f t="shared" ca="1" si="536"/>
        <v>-6.90645604361561-2.8607477611956i</v>
      </c>
      <c r="CJ338" s="181" t="str">
        <f t="shared" ca="1" si="537"/>
        <v>-5.0202350405347-5.53897580545065i</v>
      </c>
      <c r="CK338" s="181" t="str">
        <f t="shared" ca="1" si="538"/>
        <v>-2.17002140760235-7.15360188479395i</v>
      </c>
      <c r="CL338" s="181" t="str">
        <f t="shared" ca="1" si="539"/>
        <v>1.09688280389859-7.39458321679401i</v>
      </c>
      <c r="CM338" s="181" t="str">
        <f t="shared" ca="1" si="540"/>
        <v>4.15316202866697-6.21564622539113i</v>
      </c>
      <c r="CN338" s="181" t="str">
        <f t="shared" ca="1" si="541"/>
        <v>6.41194520915058-3.84317205839538i</v>
      </c>
      <c r="CO338" s="181" t="str">
        <f t="shared" ca="1" si="542"/>
        <v>7.43949760566178-0.732726559456318i</v>
      </c>
      <c r="CP338" s="181" t="str">
        <f t="shared" ca="1" si="543"/>
        <v>7.03850715432155+2.51841812933127i</v>
      </c>
      <c r="CQ338" s="181" t="str">
        <f t="shared" ca="1" si="544"/>
        <v>5.28597260849919+5.28597260849661i</v>
      </c>
      <c r="CR338" s="181" t="str">
        <f t="shared" ca="1" si="545"/>
        <v>2.5184181293279+7.03850715432276i</v>
      </c>
      <c r="CS338" s="181" t="str">
        <f t="shared" ca="1" si="546"/>
        <v>-0.732726559452268+7.43949760566219i</v>
      </c>
      <c r="CT338" s="181" t="str">
        <f t="shared" ca="1" si="547"/>
        <v>-3.84317205839882+6.41194520914853i</v>
      </c>
      <c r="CU338" s="181" t="str">
        <f t="shared" ca="1" si="548"/>
        <v>-6.2156462253891+4.15316202867i</v>
      </c>
      <c r="CV338" s="181" t="str">
        <f t="shared" ca="1" si="549"/>
        <v>-7.39458321679454+1.09688280389505i</v>
      </c>
      <c r="CW338" s="181" t="str">
        <f t="shared" ca="1" si="550"/>
        <v>-7.15360188479502-2.17002140759887i</v>
      </c>
      <c r="CX338" s="181" t="str">
        <f t="shared" ca="1" si="551"/>
        <v>-5.53897580544825-5.02023504053735i</v>
      </c>
      <c r="CY338" s="181" t="str">
        <f t="shared" ca="1" si="552"/>
        <v>-2.86074776119896-6.90645604361421i</v>
      </c>
      <c r="CZ338" s="181" t="str">
        <f t="shared" ca="1" si="553"/>
        <v>0.366805112552152-7.46648959317467i</v>
      </c>
      <c r="DA338" s="181" t="str">
        <f t="shared" ca="1" si="554"/>
        <v>3.523923550013-6.59279725528125i</v>
      </c>
      <c r="DB338" s="181" t="str">
        <f t="shared" ca="1" si="555"/>
        <v>6.00437320544844-4.45314666783758i</v>
      </c>
      <c r="DC338" s="181" t="str">
        <f t="shared" ca="1" si="556"/>
        <v>7.33185462926803-1.45839656159118i</v>
      </c>
      <c r="DD338" s="181" t="str">
        <f t="shared" ca="1" si="557"/>
        <v>7.25146296174437+1.81639691423146i</v>
      </c>
      <c r="DE338" s="181" t="str">
        <f t="shared" ca="1" si="558"/>
        <v>5.77863512452965+4.74240328663983i</v>
      </c>
      <c r="DF338" s="181" t="str">
        <f t="shared" ca="1" si="559"/>
        <v>3.19618560114169+6.75776667536211i</v>
      </c>
      <c r="DG338" s="181" t="str">
        <f t="shared" ca="1" si="560"/>
        <v>-3.62601071271103E-13+7.47549415327041i</v>
      </c>
      <c r="DH338" s="181" t="str">
        <f t="shared" ca="1" si="561"/>
        <v>-3.19618560113619+6.7577666753647i</v>
      </c>
      <c r="DI338" s="181" t="str">
        <f t="shared" ca="1" si="562"/>
        <v>-5.77863512453066+4.74240328663861i</v>
      </c>
      <c r="DJ338" s="181" t="str">
        <f t="shared" ca="1" si="563"/>
        <v>-7.25146296174476+1.81639691422994i</v>
      </c>
      <c r="DK338" s="181" t="str">
        <f t="shared" ca="1" si="564"/>
        <v>-7.33185462926773-1.45839656159272i</v>
      </c>
      <c r="DL338" s="181" t="str">
        <f t="shared" ca="1" si="565"/>
        <v>-6.0043732054475-4.45314666783884i</v>
      </c>
      <c r="DM338" s="181" t="str">
        <f t="shared" ca="1" si="566"/>
        <v>-3.52392355001236-6.59279725528158i</v>
      </c>
      <c r="DN338" s="181" t="str">
        <f t="shared" ca="1" si="567"/>
        <v>-0.366805112551427-7.46648959317471i</v>
      </c>
      <c r="DO338" s="181" t="str">
        <f t="shared" ca="1" si="568"/>
        <v>2.86074776120042-6.9064560436136i</v>
      </c>
      <c r="DP338" s="181" t="str">
        <f t="shared" ca="1" si="569"/>
        <v>5.53897580544902-5.0202350405365i</v>
      </c>
      <c r="DQ338" s="181" t="str">
        <f t="shared" ca="1" si="570"/>
        <v>7.15360188479547-2.17002140759736i</v>
      </c>
      <c r="DR338" s="181" t="str">
        <f t="shared" ca="1" si="571"/>
        <v>7.39458321679431+1.09688280389661i</v>
      </c>
      <c r="DS338" s="181" t="str">
        <f t="shared" ca="1" si="572"/>
        <v>6.21564622538799+4.15316202867166i</v>
      </c>
      <c r="DT338" s="181" t="str">
        <f t="shared" ca="1" si="573"/>
        <v>3.84317205839783+6.41194520914912i</v>
      </c>
      <c r="DU338" s="181" t="str">
        <f t="shared" ca="1" si="574"/>
        <v>0.732726559451124+7.4394976056623i</v>
      </c>
      <c r="DV338" s="181" t="str">
        <f t="shared" ca="1" si="575"/>
        <v>-2.51841812932899+7.03850715432237i</v>
      </c>
      <c r="DW338" s="181" t="str">
        <f t="shared" ca="1" si="576"/>
        <v>-5.2859726085003+5.28597260849549i</v>
      </c>
      <c r="DX338" s="181" t="str">
        <f t="shared" ca="1" si="577"/>
        <v>-7.03850715432208+2.51841812932979i</v>
      </c>
      <c r="DY338" s="181" t="str">
        <f t="shared" ca="1" si="578"/>
        <v>-7.43949760566163-0.732726559457886i</v>
      </c>
      <c r="DZ338" s="181" t="str">
        <f t="shared" ca="1" si="579"/>
        <v>-6.41194520914955-3.8431720583971i</v>
      </c>
      <c r="EA338" s="181" t="str">
        <f t="shared" ca="1" si="580"/>
        <v>-4.15316202866601-6.21564622539177i</v>
      </c>
      <c r="EB338" s="181" t="str">
        <f t="shared" ca="1" si="581"/>
        <v>-1.09688280389745-7.39458321679418i</v>
      </c>
      <c r="EC338" s="181" t="str">
        <f t="shared" ca="1" si="582"/>
        <v>2.17002140759654-7.15360188479572i</v>
      </c>
      <c r="ED338" s="181" t="str">
        <f t="shared" ca="1" si="583"/>
        <v>5.02023504053586-5.5389758054496i</v>
      </c>
      <c r="EE338" s="181" t="str">
        <f t="shared" ca="1" si="584"/>
        <v>6.90645604361328-2.86074776120121i</v>
      </c>
      <c r="EF338" s="181" t="str">
        <f t="shared" ca="1" si="585"/>
        <v>7.46648959317475+0.366805112550575i</v>
      </c>
      <c r="EG338" s="181" t="str">
        <f t="shared" ca="1" si="586"/>
        <v>6.59279725528199+3.52392355001161i</v>
      </c>
      <c r="EH338" s="181" t="str">
        <f t="shared" ca="1" si="587"/>
        <v>4.45314666783953+6.00437320544699i</v>
      </c>
      <c r="EI338" s="181" t="str">
        <f t="shared" ca="1" si="588"/>
        <v>1.45839656159356+7.33185462926756i</v>
      </c>
      <c r="EJ338" s="181" t="str">
        <f t="shared" ca="1" si="589"/>
        <v>-1.81639691422911+7.25146296174497i</v>
      </c>
      <c r="EK338" s="181" t="str">
        <f t="shared" ca="1" si="590"/>
        <v>-4.74240328663795+5.77863512453119i</v>
      </c>
      <c r="EL338" s="181" t="str">
        <f t="shared" ca="1" si="591"/>
        <v>-6.75776667536435+3.19618560113696i</v>
      </c>
      <c r="EM338" s="181" t="str">
        <f t="shared" ca="1" si="592"/>
        <v>-7.47549415327041+1.21626248635535E-12i</v>
      </c>
      <c r="EN338" s="181"/>
      <c r="EO338" s="181"/>
      <c r="EP338" s="181"/>
    </row>
    <row r="339" spans="1:146">
      <c r="A339" s="207">
        <f t="shared" si="461"/>
        <v>4.6679687499999864E-3</v>
      </c>
      <c r="B339" s="206">
        <v>239</v>
      </c>
      <c r="C339" s="205">
        <f t="shared" si="462"/>
        <v>47800</v>
      </c>
      <c r="N339" s="204">
        <f t="shared" ca="1" si="463"/>
        <v>7.5242681700351861</v>
      </c>
      <c r="O339" s="181">
        <f t="shared" ca="1" si="464"/>
        <v>-7.4757318299648139</v>
      </c>
      <c r="P339" s="181" t="str">
        <f t="shared" ca="1" si="465"/>
        <v>-6.83438696997724-3.02947538992388i</v>
      </c>
      <c r="Q339" s="181" t="str">
        <f t="shared" ca="1" si="466"/>
        <v>-5.02039465444785-5.53915191226423i</v>
      </c>
      <c r="R339" s="181" t="str">
        <f t="shared" ca="1" si="467"/>
        <v>-2.34500057117892-7.09841804310788i</v>
      </c>
      <c r="S339" s="181" t="str">
        <f t="shared" ca="1" si="468"/>
        <v>0.732749855843577-7.4397341378782i</v>
      </c>
      <c r="T339" s="181" t="str">
        <f t="shared" ca="1" si="469"/>
        <v>3.68477470458406-6.50453701426985i</v>
      </c>
      <c r="U339" s="181" t="str">
        <f t="shared" ca="1" si="470"/>
        <v>6.00456410915711-4.45328825168227i</v>
      </c>
      <c r="V339" s="181" t="str">
        <f t="shared" ca="1" si="471"/>
        <v>7.29408747009357-1.63794211502514i</v>
      </c>
      <c r="W339" s="181" t="str">
        <f t="shared" ca="1" si="472"/>
        <v>7.33208773907135+1.4584429300143i</v>
      </c>
      <c r="X339" s="181" t="str">
        <f t="shared" ca="1" si="473"/>
        <v>6.11204481137301+4.30458762453703i</v>
      </c>
      <c r="Y339" s="181" t="str">
        <f t="shared" ca="1" si="474"/>
        <v>3.84329424863739+6.41214907125059i</v>
      </c>
      <c r="Z339" s="181" t="str">
        <f t="shared" ca="1" si="475"/>
        <v>0.915109380914196+7.41951084738825i</v>
      </c>
      <c r="AA339" s="181" t="str">
        <f t="shared" ca="1" si="476"/>
        <v>-2.17009040150227+7.15382932721048i</v>
      </c>
      <c r="AB339" s="181" t="str">
        <f t="shared" ca="1" si="477"/>
        <v>-4.88294501253814+5.66069027575948i</v>
      </c>
      <c r="AC339" s="181" t="str">
        <f t="shared" ca="1" si="478"/>
        <v>-6.75798153255029+3.19628722102039i</v>
      </c>
      <c r="AD339" s="181" t="str">
        <f t="shared" ca="1" si="479"/>
        <v>-7.47348027930544+0.183463643215275i</v>
      </c>
      <c r="AE339" s="181" t="str">
        <f t="shared" ca="1" si="480"/>
        <v>-6.90667562824774-2.86083871613166i</v>
      </c>
      <c r="AF339" s="181" t="str">
        <f t="shared" ca="1" si="481"/>
        <v>-5.15482019834238-5.41427697077925i</v>
      </c>
      <c r="AG339" s="181" t="str">
        <f t="shared" ca="1" si="482"/>
        <v>-2.51849820019321-7.03873093740431i</v>
      </c>
      <c r="AH339" s="181" t="str">
        <f t="shared" ca="1" si="483"/>
        <v>0.549948949660615-7.45547601071295i</v>
      </c>
      <c r="AI339" s="181" t="str">
        <f t="shared" ca="1" si="484"/>
        <v>3.52403559003064-6.59300686741236i</v>
      </c>
      <c r="AJ339" s="181" t="str">
        <f t="shared" ca="1" si="485"/>
        <v>5.8934664820451-4.59930638450626i</v>
      </c>
      <c r="AK339" s="181" t="str">
        <f t="shared" ca="1" si="486"/>
        <v>7.25169351556751-1.81645466495183i</v>
      </c>
      <c r="AL339" s="181" t="str">
        <f t="shared" ca="1" si="487"/>
        <v>7.36567143255979+1.27806523351576i</v>
      </c>
      <c r="AM339" s="181" t="str">
        <f t="shared" ca="1" si="488"/>
        <v>6.21584384634026+4.15329407476318i</v>
      </c>
      <c r="AN339" s="181" t="str">
        <f t="shared" ca="1" si="489"/>
        <v>3.99949873594341+6.31589868939774i</v>
      </c>
      <c r="AO339" s="181" t="str">
        <f t="shared" ca="1" si="490"/>
        <v>1.09691767831182+7.39481832099721i</v>
      </c>
      <c r="AP339" s="181" t="str">
        <f t="shared" ca="1" si="491"/>
        <v>-1.99387305051046+7.20493141202588i</v>
      </c>
      <c r="AQ339" s="181" t="str">
        <f t="shared" ca="1" si="492"/>
        <v>-4.74255406714029+5.77881885109753i</v>
      </c>
      <c r="AR339" s="181" t="str">
        <f t="shared" ca="1" si="493"/>
        <v>-4.74255406714029+5.77881885109753i</v>
      </c>
      <c r="AS339" s="181" t="str">
        <f t="shared" ca="1" si="494"/>
        <v>-7.46672698357715+0.366816774793511i</v>
      </c>
      <c r="AT339" s="181" t="str">
        <f t="shared" ca="1" si="495"/>
        <v>-6.97480396337561-2.69047878007411i</v>
      </c>
      <c r="AU339" s="181" t="str">
        <f t="shared" ca="1" si="496"/>
        <v>-5.28614067129954-5.28614067130094i</v>
      </c>
      <c r="AV339" s="181" t="str">
        <f t="shared" ca="1" si="497"/>
        <v>-2.69047878007206-6.97480396337639i</v>
      </c>
      <c r="AW339" s="181" t="str">
        <f t="shared" ca="1" si="498"/>
        <v>0.366816774788275-7.46672698357741i</v>
      </c>
      <c r="AX339" s="181" t="str">
        <f t="shared" ca="1" si="499"/>
        <v>3.36117372821327-6.67750533974462i</v>
      </c>
      <c r="AY339" s="181" t="str">
        <f t="shared" ca="1" si="500"/>
        <v>5.77881885109893-4.74255406713859i</v>
      </c>
      <c r="AZ339" s="181" t="str">
        <f t="shared" ca="1" si="501"/>
        <v>7.20493141202442-1.99387305051572i</v>
      </c>
      <c r="BA339" s="181" t="str">
        <f t="shared" ca="1" si="502"/>
        <v>7.39481832099689+1.09691767831399i</v>
      </c>
      <c r="BB339" s="181" t="str">
        <f t="shared" ca="1" si="503"/>
        <v>6.31589868939657+3.99949873594526i</v>
      </c>
      <c r="BC339" s="181" t="str">
        <f t="shared" ca="1" si="504"/>
        <v>4.15329407476754+6.21584384633735i</v>
      </c>
      <c r="BD339" s="181" t="str">
        <f t="shared" ca="1" si="505"/>
        <v>1.27806523351359+7.36567143256017i</v>
      </c>
      <c r="BE339" s="181" t="str">
        <f t="shared" ca="1" si="506"/>
        <v>-1.81645466495396+7.25169351556697i</v>
      </c>
      <c r="BF339" s="181" t="str">
        <f t="shared" ca="1" si="507"/>
        <v>-4.59930638450205+5.89346648204838i</v>
      </c>
      <c r="BG339" s="181" t="str">
        <f t="shared" ca="1" si="508"/>
        <v>-6.59300686741334+3.52403559002879i</v>
      </c>
      <c r="BH339" s="181" t="str">
        <f t="shared" ca="1" si="509"/>
        <v>-7.4554760107131+0.549948949658638i</v>
      </c>
      <c r="BI339" s="181" t="str">
        <f t="shared" ca="1" si="510"/>
        <v>-7.03873093740354-2.51849820019537i</v>
      </c>
      <c r="BJ339" s="181" t="str">
        <f t="shared" ca="1" si="511"/>
        <v>-5.41427697078183-5.15482019833966i</v>
      </c>
      <c r="BK339" s="181" t="str">
        <f t="shared" ca="1" si="512"/>
        <v>-2.86083871613022-6.90667562824833i</v>
      </c>
      <c r="BL339" s="181" t="str">
        <f t="shared" ca="1" si="513"/>
        <v>0.183463643214602-7.47348027930545i</v>
      </c>
      <c r="BM339" s="181" t="str">
        <f t="shared" ca="1" si="514"/>
        <v>3.19628722101767-6.75798153255158i</v>
      </c>
      <c r="BN339" s="181" t="str">
        <f t="shared" ca="1" si="515"/>
        <v>5.66069027576098-4.8829450125364i</v>
      </c>
      <c r="BO339" s="181" t="str">
        <f t="shared" ca="1" si="516"/>
        <v>7.15382932721047-2.1700904015023i</v>
      </c>
      <c r="BP339" s="181" t="str">
        <f t="shared" ca="1" si="517"/>
        <v>7.41951084738854+0.915109380911841i</v>
      </c>
      <c r="BQ339" s="181" t="str">
        <f t="shared" ca="1" si="518"/>
        <v>6.41214907124906+3.84329424863995i</v>
      </c>
      <c r="BR339" s="181" t="str">
        <f t="shared" ca="1" si="519"/>
        <v>4.30458762453649+6.11204481137339i</v>
      </c>
      <c r="BS339" s="181" t="str">
        <f t="shared" ca="1" si="520"/>
        <v>1.45844293001595+7.33208773907102i</v>
      </c>
      <c r="BT339" s="181" t="str">
        <f t="shared" ca="1" si="521"/>
        <v>-1.63794211502874+7.29408747009277i</v>
      </c>
      <c r="BU339" s="181" t="str">
        <f t="shared" ca="1" si="522"/>
        <v>-4.45328825168275+6.00456410915675i</v>
      </c>
      <c r="BV339" s="181" t="str">
        <f t="shared" ca="1" si="523"/>
        <v>-6.50453701426901+3.68477470458555i</v>
      </c>
      <c r="BW339" s="181" t="str">
        <f t="shared" ca="1" si="524"/>
        <v>-7.43973413787855+0.732749855839993i</v>
      </c>
      <c r="BX339" s="181" t="str">
        <f t="shared" ca="1" si="525"/>
        <v>-7.09841804310748-2.34500057118015i</v>
      </c>
      <c r="BY339" s="181" t="str">
        <f t="shared" ca="1" si="526"/>
        <v>-5.53915191226464-5.0203946544474i</v>
      </c>
      <c r="BZ339" s="181" t="str">
        <f t="shared" ca="1" si="527"/>
        <v>-3.02947538992649-6.83438696997608i</v>
      </c>
      <c r="CA339" s="181" t="str">
        <f t="shared" ca="1" si="528"/>
        <v>1.98182281469026E-12-7.47573182996481i</v>
      </c>
      <c r="CB339" s="181" t="str">
        <f t="shared" ca="1" si="529"/>
        <v>3.02947538992389-6.83438696997723i</v>
      </c>
      <c r="CC339" s="181" t="str">
        <f t="shared" ca="1" si="530"/>
        <v>5.53915191226274-5.0203946544495i</v>
      </c>
      <c r="CD339" s="181" t="str">
        <f t="shared" ca="1" si="531"/>
        <v>7.09841804310886-2.34500057117598i</v>
      </c>
      <c r="CE339" s="181" t="str">
        <f t="shared" ca="1" si="532"/>
        <v>7.43973413787812+0.73274985584436i</v>
      </c>
      <c r="CF339" s="181" t="str">
        <f t="shared" ca="1" si="533"/>
        <v>6.50453701427061+3.68477470458271i</v>
      </c>
      <c r="CG339" s="181" t="str">
        <f t="shared" ca="1" si="534"/>
        <v>4.45328825167923+6.00456410915936i</v>
      </c>
      <c r="CH339" s="181" t="str">
        <f t="shared" ca="1" si="535"/>
        <v>1.63794211502445+7.29408747009372i</v>
      </c>
      <c r="CI339" s="181" t="str">
        <f t="shared" ca="1" si="536"/>
        <v>-1.45844293001275+7.33208773907165i</v>
      </c>
      <c r="CJ339" s="181" t="str">
        <f t="shared" ca="1" si="537"/>
        <v>-4.30458762453383+6.11204481137526i</v>
      </c>
      <c r="CK339" s="181" t="str">
        <f t="shared" ca="1" si="538"/>
        <v>-6.41214907125131+3.84329424863619i</v>
      </c>
      <c r="CL339" s="181" t="str">
        <f t="shared" ca="1" si="539"/>
        <v>-7.41951084738814+0.915109380915078i</v>
      </c>
      <c r="CM339" s="181" t="str">
        <f t="shared" ca="1" si="540"/>
        <v>-7.15382932721142-2.17009040149919i</v>
      </c>
      <c r="CN339" s="181" t="str">
        <f t="shared" ca="1" si="541"/>
        <v>-5.66069027575811-4.88294501253973i</v>
      </c>
      <c r="CO339" s="181" t="str">
        <f t="shared" ca="1" si="542"/>
        <v>-3.19628722102062-6.75798153255019i</v>
      </c>
      <c r="CP339" s="181" t="str">
        <f t="shared" ca="1" si="543"/>
        <v>-0.183463643217436-7.47348027930538i</v>
      </c>
      <c r="CQ339" s="181" t="str">
        <f t="shared" ca="1" si="544"/>
        <v>2.86083871613428-6.90667562824665i</v>
      </c>
      <c r="CR339" s="181" t="str">
        <f t="shared" ca="1" si="545"/>
        <v>5.41427697077988-5.15482019834171i</v>
      </c>
      <c r="CS339" s="181" t="str">
        <f t="shared" ca="1" si="546"/>
        <v>7.03873093740259-2.51849820019804i</v>
      </c>
      <c r="CT339" s="181" t="str">
        <f t="shared" ca="1" si="547"/>
        <v>7.4554760107128+0.549948949662591i</v>
      </c>
      <c r="CU339" s="181" t="str">
        <f t="shared" ca="1" si="548"/>
        <v>6.59300686741127+3.52403559003266i</v>
      </c>
      <c r="CV339" s="181" t="str">
        <f t="shared" ca="1" si="549"/>
        <v>4.59930638450445+5.89346648204651i</v>
      </c>
      <c r="CW339" s="181" t="str">
        <f t="shared" ca="1" si="550"/>
        <v>1.8164546649495+7.25169351556809i</v>
      </c>
      <c r="CX339" s="181" t="str">
        <f t="shared" ca="1" si="551"/>
        <v>-1.27806523351792+7.36567143255941i</v>
      </c>
      <c r="CY339" s="181" t="str">
        <f t="shared" ca="1" si="552"/>
        <v>-4.15329407476465+6.21584384633928i</v>
      </c>
      <c r="CZ339" s="181" t="str">
        <f t="shared" ca="1" si="553"/>
        <v>-6.31589868939505+3.99949873594765i</v>
      </c>
      <c r="DA339" s="181" t="str">
        <f t="shared" ca="1" si="554"/>
        <v>-7.39481832099747+1.09691767831007i</v>
      </c>
      <c r="DB339" s="181" t="str">
        <f t="shared" ca="1" si="555"/>
        <v>-7.20493141202517-1.99387305051298i</v>
      </c>
      <c r="DC339" s="181" t="str">
        <f t="shared" ca="1" si="556"/>
        <v>-5.77881885110072-4.7425540671364i</v>
      </c>
      <c r="DD339" s="181" t="str">
        <f t="shared" ca="1" si="557"/>
        <v>-3.36117372820897-6.67750533974679i</v>
      </c>
      <c r="DE339" s="181" t="str">
        <f t="shared" ca="1" si="558"/>
        <v>-0.366816774791108-7.46672698357727i</v>
      </c>
      <c r="DF339" s="181" t="str">
        <f t="shared" ca="1" si="559"/>
        <v>2.69047878006941-6.97480396337741i</v>
      </c>
      <c r="DG339" s="181" t="str">
        <f t="shared" ca="1" si="560"/>
        <v>5.28614067130279-5.28614067129768i</v>
      </c>
      <c r="DH339" s="181" t="str">
        <f t="shared" ca="1" si="561"/>
        <v>6.97480396337726-2.69047878006982i</v>
      </c>
      <c r="DI339" s="181" t="str">
        <f t="shared" ca="1" si="562"/>
        <v>7.46672698357729+0.366816774790679i</v>
      </c>
      <c r="DJ339" s="181" t="str">
        <f t="shared" ca="1" si="563"/>
        <v>6.67750533974697+3.36117372820859i</v>
      </c>
      <c r="DK339" s="181" t="str">
        <f t="shared" ca="1" si="564"/>
        <v>4.74255406713673+5.77881885110045i</v>
      </c>
      <c r="DL339" s="181" t="str">
        <f t="shared" ca="1" si="565"/>
        <v>1.9938730505134+7.20493141202506i</v>
      </c>
      <c r="DM339" s="181" t="str">
        <f t="shared" ca="1" si="566"/>
        <v>-1.09691767830881+7.39481832099766i</v>
      </c>
      <c r="DN339" s="181" t="str">
        <f t="shared" ca="1" si="567"/>
        <v>-3.99949873594729+6.31589868939529i</v>
      </c>
      <c r="DO339" s="181" t="str">
        <f t="shared" ca="1" si="568"/>
        <v>-6.21584384633857+4.15329407476571i</v>
      </c>
      <c r="DP339" s="181" t="str">
        <f t="shared" ca="1" si="569"/>
        <v>-7.36567143255927+1.27806523351875i</v>
      </c>
      <c r="DQ339" s="181" t="str">
        <f t="shared" ca="1" si="570"/>
        <v>-7.25169351556644-1.81645466495609i</v>
      </c>
      <c r="DR339" s="181" t="str">
        <f t="shared" ca="1" si="571"/>
        <v>-5.89346648204704-4.59930638450377i</v>
      </c>
      <c r="DS339" s="181" t="str">
        <f t="shared" ca="1" si="572"/>
        <v>-3.52403559003342-6.59300686741087i</v>
      </c>
      <c r="DT339" s="181" t="str">
        <f t="shared" ca="1" si="573"/>
        <v>-0.549948949656238-7.45547601071327i</v>
      </c>
      <c r="DU339" s="181" t="str">
        <f t="shared" ca="1" si="574"/>
        <v>2.51849820019724-7.03873093740287i</v>
      </c>
      <c r="DV339" s="181" t="str">
        <f t="shared" ca="1" si="575"/>
        <v>5.15482019834109-5.41427697078047i</v>
      </c>
      <c r="DW339" s="181" t="str">
        <f t="shared" ca="1" si="576"/>
        <v>6.90667562824909-2.86083871612839i</v>
      </c>
      <c r="DX339" s="181" t="str">
        <f t="shared" ca="1" si="577"/>
        <v>7.47348027930541+0.183463643216583i</v>
      </c>
      <c r="DY339" s="181" t="str">
        <f t="shared" ca="1" si="578"/>
        <v>6.75798153255073+3.19628722101946i</v>
      </c>
      <c r="DZ339" s="181" t="str">
        <f t="shared" ca="1" si="579"/>
        <v>4.88294501254069+5.66069027575728i</v>
      </c>
      <c r="EA339" s="181" t="str">
        <f t="shared" ca="1" si="580"/>
        <v>2.17009040150041+7.15382932721104i</v>
      </c>
      <c r="EB339" s="181" t="str">
        <f t="shared" ca="1" si="581"/>
        <v>-0.915109380913807+7.4195108473883i</v>
      </c>
      <c r="EC339" s="181" t="str">
        <f t="shared" ca="1" si="582"/>
        <v>-3.84329424863509+6.41214907125197i</v>
      </c>
      <c r="ED339" s="181" t="str">
        <f t="shared" ca="1" si="583"/>
        <v>-6.11204481137453+4.30458762453488i</v>
      </c>
      <c r="EE339" s="181" t="str">
        <f t="shared" ca="1" si="584"/>
        <v>-7.33208773907141+1.45844293001401i</v>
      </c>
      <c r="EF339" s="181" t="str">
        <f t="shared" ca="1" si="585"/>
        <v>-7.29408747009401-1.63794211502321i</v>
      </c>
      <c r="EG339" s="181" t="str">
        <f t="shared" ca="1" si="586"/>
        <v>-6.00456410915557-4.45328825168435i</v>
      </c>
      <c r="EH339" s="181" t="str">
        <f t="shared" ca="1" si="587"/>
        <v>-3.68477470458383-6.50453701426998i</v>
      </c>
      <c r="EI339" s="181" t="str">
        <f t="shared" ca="1" si="588"/>
        <v>-0.732749855844787-7.43973413787808i</v>
      </c>
      <c r="EJ339" s="181" t="str">
        <f t="shared" ca="1" si="589"/>
        <v>2.34500057118203-7.09841804310686i</v>
      </c>
      <c r="EK339" s="181" t="str">
        <f t="shared" ca="1" si="590"/>
        <v>5.02039465444856-5.5391519122636i</v>
      </c>
      <c r="EL339" s="181" t="str">
        <f t="shared" ca="1" si="591"/>
        <v>6.83438696997706-3.02947538992429i</v>
      </c>
      <c r="EM339" s="181" t="str">
        <f t="shared" ca="1" si="592"/>
        <v>7.47573182996481-2.83549286184771E-12i</v>
      </c>
      <c r="EN339" s="181"/>
      <c r="EO339" s="181"/>
      <c r="EP339" s="181"/>
    </row>
    <row r="340" spans="1:146">
      <c r="A340" s="207">
        <f t="shared" si="461"/>
        <v>4.6874999999999859E-3</v>
      </c>
      <c r="B340" s="206">
        <v>240</v>
      </c>
      <c r="C340" s="205">
        <f t="shared" si="462"/>
        <v>48000</v>
      </c>
      <c r="N340" s="204">
        <f t="shared" ca="1" si="463"/>
        <v>7.5240473018808522</v>
      </c>
      <c r="O340" s="181">
        <f t="shared" ca="1" si="464"/>
        <v>-7.4759526981191478</v>
      </c>
      <c r="P340" s="181" t="str">
        <f t="shared" ca="1" si="465"/>
        <v>-6.9068796838148-2.86092323871531i</v>
      </c>
      <c r="Q340" s="181" t="str">
        <f t="shared" ca="1" si="466"/>
        <v>-5.28629684866979-5.28629684867005i</v>
      </c>
      <c r="R340" s="181" t="str">
        <f t="shared" ca="1" si="467"/>
        <v>-2.86092323871539-6.90687968381477i</v>
      </c>
      <c r="S340" s="181" t="str">
        <f t="shared" ca="1" si="468"/>
        <v>3.65425463227838E-13-7.47595269811915i</v>
      </c>
      <c r="T340" s="181" t="str">
        <f t="shared" ca="1" si="469"/>
        <v>2.86092323871537-6.90687968381478i</v>
      </c>
      <c r="U340" s="181" t="str">
        <f t="shared" ca="1" si="470"/>
        <v>5.28629684866977-5.28629684867006i</v>
      </c>
      <c r="V340" s="181" t="str">
        <f t="shared" ca="1" si="471"/>
        <v>6.90687968381491-2.86092323871505i</v>
      </c>
      <c r="W340" s="181" t="str">
        <f t="shared" ca="1" si="472"/>
        <v>7.47595269811915-1.28268170991805E-14i</v>
      </c>
      <c r="X340" s="181" t="str">
        <f t="shared" ca="1" si="473"/>
        <v>6.90687968381492+2.86092323871502i</v>
      </c>
      <c r="Y340" s="181" t="str">
        <f t="shared" ca="1" si="474"/>
        <v>5.28629684866979+5.28629684867005i</v>
      </c>
      <c r="Z340" s="181" t="str">
        <f t="shared" ca="1" si="475"/>
        <v>2.86092323871543+6.90687968381475i</v>
      </c>
      <c r="AA340" s="181" t="str">
        <f t="shared" ca="1" si="476"/>
        <v>-3.26038726715984E-13+7.47595269811915i</v>
      </c>
      <c r="AB340" s="181" t="str">
        <f t="shared" ca="1" si="477"/>
        <v>-2.86092323871534+6.90687968381479i</v>
      </c>
      <c r="AC340" s="181" t="str">
        <f t="shared" ca="1" si="478"/>
        <v>-5.28629684866976+5.28629684867007i</v>
      </c>
      <c r="AD340" s="181" t="str">
        <f t="shared" ca="1" si="479"/>
        <v>-6.90687968381491+2.86092323871506i</v>
      </c>
      <c r="AE340" s="181" t="str">
        <f t="shared" ca="1" si="480"/>
        <v>-7.47595269811915+2.56536341983609E-14i</v>
      </c>
      <c r="AF340" s="181" t="str">
        <f t="shared" ca="1" si="481"/>
        <v>-6.90687968381578-2.86092323871295i</v>
      </c>
      <c r="AG340" s="181" t="str">
        <f t="shared" ca="1" si="482"/>
        <v>-5.28629684867242-5.28629684866741i</v>
      </c>
      <c r="AH340" s="181" t="str">
        <f t="shared" ca="1" si="483"/>
        <v>-2.86092323871264-6.90687968381591i</v>
      </c>
      <c r="AI340" s="181" t="str">
        <f t="shared" ca="1" si="484"/>
        <v>1.85368723555186E-12-7.47595269811915i</v>
      </c>
      <c r="AJ340" s="181" t="str">
        <f t="shared" ca="1" si="485"/>
        <v>2.86092323871606-6.90687968381449i</v>
      </c>
      <c r="AK340" s="181" t="str">
        <f t="shared" ca="1" si="486"/>
        <v>5.28629684866971-5.28629684867012i</v>
      </c>
      <c r="AL340" s="181" t="str">
        <f t="shared" ca="1" si="487"/>
        <v>6.90687968381431-2.86092323871649i</v>
      </c>
      <c r="AM340" s="181" t="str">
        <f t="shared" ca="1" si="488"/>
        <v>7.47595269811915-2.32263352078745E-12i</v>
      </c>
      <c r="AN340" s="181" t="str">
        <f t="shared" ca="1" si="489"/>
        <v>6.90687968381609+2.8609232387122i</v>
      </c>
      <c r="AO340" s="181" t="str">
        <f t="shared" ca="1" si="490"/>
        <v>5.28629684866774+5.28629684867209i</v>
      </c>
      <c r="AP340" s="181" t="str">
        <f t="shared" ca="1" si="491"/>
        <v>2.86092323871338+6.9068796838156i</v>
      </c>
      <c r="AQ340" s="181" t="str">
        <f t="shared" ca="1" si="492"/>
        <v>-1.04406283607248E-12+7.47595269811915i</v>
      </c>
      <c r="AR340" s="181" t="str">
        <f t="shared" ca="1" si="493"/>
        <v>-1.04406283607248E-12+7.47595269811915i</v>
      </c>
      <c r="AS340" s="181" t="str">
        <f t="shared" ca="1" si="494"/>
        <v>-5.28629684866922+5.28629684867061i</v>
      </c>
      <c r="AT340" s="181" t="str">
        <f t="shared" ca="1" si="495"/>
        <v>-6.90687968381404+2.86092323871715i</v>
      </c>
      <c r="AU340" s="181" t="str">
        <f t="shared" ca="1" si="496"/>
        <v>-7.47595269811915+3.02601824261614E-12i</v>
      </c>
      <c r="AV340" s="181" t="str">
        <f t="shared" ca="1" si="497"/>
        <v>-6.90687968381351-2.86092323871842i</v>
      </c>
      <c r="AW340" s="181" t="str">
        <f t="shared" ca="1" si="498"/>
        <v>-5.28629684866824-5.28629684867159i</v>
      </c>
      <c r="AX340" s="181" t="str">
        <f t="shared" ca="1" si="499"/>
        <v>-2.86092323871404-6.90687968381533i</v>
      </c>
      <c r="AY340" s="181" t="str">
        <f t="shared" ca="1" si="500"/>
        <v>3.40678114243789E-13-7.47595269811915i</v>
      </c>
      <c r="AZ340" s="181" t="str">
        <f t="shared" ca="1" si="501"/>
        <v>2.86092323871466-6.90687968381507i</v>
      </c>
      <c r="BA340" s="181" t="str">
        <f t="shared" ca="1" si="502"/>
        <v>5.28629684866872-5.28629684867112i</v>
      </c>
      <c r="BB340" s="181" t="str">
        <f t="shared" ca="1" si="503"/>
        <v>6.90687968381377-2.8609232387178i</v>
      </c>
      <c r="BC340" s="181" t="str">
        <f t="shared" ca="1" si="504"/>
        <v>7.47595269811915+3.70737447110372E-12i</v>
      </c>
      <c r="BD340" s="181" t="str">
        <f t="shared" ca="1" si="505"/>
        <v>6.90687968381378+2.86092323871777i</v>
      </c>
      <c r="BE340" s="181" t="str">
        <f t="shared" ca="1" si="506"/>
        <v>5.28629684866873+5.2862968486711i</v>
      </c>
      <c r="BF340" s="181" t="str">
        <f t="shared" ca="1" si="507"/>
        <v>2.86092323871469+6.90687968381506i</v>
      </c>
      <c r="BG340" s="181" t="str">
        <f t="shared" ca="1" si="508"/>
        <v>5.75185962886287E-13+7.47595269811915i</v>
      </c>
      <c r="BH340" s="181" t="str">
        <f t="shared" ca="1" si="509"/>
        <v>-2.86092323871401+6.90687968381534i</v>
      </c>
      <c r="BI340" s="181" t="str">
        <f t="shared" ca="1" si="510"/>
        <v>-5.28629684866807+5.28629684867176i</v>
      </c>
      <c r="BJ340" s="181" t="str">
        <f t="shared" ca="1" si="511"/>
        <v>-6.9068796838135+2.86092323871845i</v>
      </c>
      <c r="BK340" s="181" t="str">
        <f t="shared" ca="1" si="512"/>
        <v>-7.47595269811915-3.00398974927503E-12i</v>
      </c>
      <c r="BL340" s="181" t="str">
        <f t="shared" ca="1" si="513"/>
        <v>-6.90687968381413-2.86092323871693i</v>
      </c>
      <c r="BM340" s="181" t="str">
        <f t="shared" ca="1" si="514"/>
        <v>-5.28629684866923-5.2862968486706i</v>
      </c>
      <c r="BN340" s="181" t="str">
        <f t="shared" ca="1" si="515"/>
        <v>-2.86092323871553-6.90687968381471i</v>
      </c>
      <c r="BO340" s="181" t="str">
        <f t="shared" ca="1" si="516"/>
        <v>-1.06609132941359E-12-7.47595269811915i</v>
      </c>
      <c r="BP340" s="181" t="str">
        <f t="shared" ca="1" si="517"/>
        <v>2.86092323871317-6.90687968381569i</v>
      </c>
      <c r="BQ340" s="181" t="str">
        <f t="shared" ca="1" si="518"/>
        <v>5.28629684866772-5.28629684867211i</v>
      </c>
      <c r="BR340" s="181" t="str">
        <f t="shared" ca="1" si="519"/>
        <v>6.90687968381608-2.86092323871223i</v>
      </c>
      <c r="BS340" s="181" t="str">
        <f t="shared" ca="1" si="520"/>
        <v>7.47595269811915+2.08812567214496E-12i</v>
      </c>
      <c r="BT340" s="181" t="str">
        <f t="shared" ca="1" si="521"/>
        <v>6.90687968381432+2.86092323871647i</v>
      </c>
      <c r="BU340" s="181" t="str">
        <f t="shared" ca="1" si="522"/>
        <v>5.28629684866987+5.28629684866996i</v>
      </c>
      <c r="BV340" s="181" t="str">
        <f t="shared" ca="1" si="523"/>
        <v>2.86092323871599+6.90687968381452i</v>
      </c>
      <c r="BW340" s="181" t="str">
        <f t="shared" ca="1" si="524"/>
        <v>1.98195540654367E-12+7.47595269811915i</v>
      </c>
      <c r="BX340" s="181" t="str">
        <f t="shared" ca="1" si="525"/>
        <v>-2.86092323871271+6.90687968381587i</v>
      </c>
      <c r="BY340" s="181" t="str">
        <f t="shared" ca="1" si="526"/>
        <v>-5.28629684867248+5.28629684866735i</v>
      </c>
      <c r="BZ340" s="181" t="str">
        <f t="shared" ca="1" si="527"/>
        <v>-6.90687968381573+2.86092323871307i</v>
      </c>
      <c r="CA340" s="181" t="str">
        <f t="shared" ca="1" si="528"/>
        <v>-7.47595269811915-1.59722030561765E-12i</v>
      </c>
      <c r="CB340" s="181" t="str">
        <f t="shared" ca="1" si="529"/>
        <v>-6.90687968381467-2.86092323871563i</v>
      </c>
      <c r="CC340" s="181" t="str">
        <f t="shared" ca="1" si="530"/>
        <v>-5.28629684867023-5.28629684866961i</v>
      </c>
      <c r="CD340" s="181" t="str">
        <f t="shared" ca="1" si="531"/>
        <v>-2.86092323871683-6.90687968381417i</v>
      </c>
      <c r="CE340" s="181" t="str">
        <f t="shared" ca="1" si="532"/>
        <v>-2.89781948367374E-12-7.47595269811915i</v>
      </c>
      <c r="CF340" s="181" t="str">
        <f t="shared" ca="1" si="533"/>
        <v>2.86092323871893-6.9068796838133i</v>
      </c>
      <c r="CG340" s="181" t="str">
        <f t="shared" ca="1" si="534"/>
        <v>5.28629684867183-5.286296848668i</v>
      </c>
      <c r="CH340" s="181" t="str">
        <f t="shared" ca="1" si="535"/>
        <v>6.90687968381538-2.86092323871392i</v>
      </c>
      <c r="CI340" s="181" t="str">
        <f t="shared" ca="1" si="536"/>
        <v>7.47595269811915+6.81356228487578E-13i</v>
      </c>
      <c r="CJ340" s="181" t="str">
        <f t="shared" ca="1" si="537"/>
        <v>6.90687968381502+2.86092323871478i</v>
      </c>
      <c r="CK340" s="181" t="str">
        <f t="shared" ca="1" si="538"/>
        <v>5.28629684867088+5.28629684866896i</v>
      </c>
      <c r="CL340" s="181" t="str">
        <f t="shared" ca="1" si="539"/>
        <v>2.86092323871768+6.90687968381383i</v>
      </c>
      <c r="CM340" s="181" t="str">
        <f t="shared" ca="1" si="540"/>
        <v>-3.83557323004613E-12+7.47595269811915i</v>
      </c>
      <c r="CN340" s="181" t="str">
        <f t="shared" ca="1" si="541"/>
        <v>-2.86092323871809+6.90687968381365i</v>
      </c>
      <c r="CO340" s="181" t="str">
        <f t="shared" ca="1" si="542"/>
        <v>-5.28629684867119+5.28629684866864i</v>
      </c>
      <c r="CP340" s="181" t="str">
        <f t="shared" ca="1" si="543"/>
        <v>-6.90687968381519+2.86092323871437i</v>
      </c>
      <c r="CQ340" s="181" t="str">
        <f t="shared" ca="1" si="544"/>
        <v>-7.47595269811915+2.34507848642498E-13i</v>
      </c>
      <c r="CR340" s="181" t="str">
        <f t="shared" ca="1" si="545"/>
        <v>-6.90687968381521-2.86092323871433i</v>
      </c>
      <c r="CS340" s="181" t="str">
        <f t="shared" ca="1" si="546"/>
        <v>-5.28629684867152-5.28629684866831i</v>
      </c>
      <c r="CT340" s="181" t="str">
        <f t="shared" ca="1" si="547"/>
        <v>-2.86092323871813-6.90687968381363i</v>
      </c>
      <c r="CU340" s="181" t="str">
        <f t="shared" ca="1" si="548"/>
        <v>3.34466786351882E-12-7.47595269811915i</v>
      </c>
      <c r="CV340" s="181" t="str">
        <f t="shared" ca="1" si="549"/>
        <v>2.86092323871724-6.906879683814i</v>
      </c>
      <c r="CW340" s="181" t="str">
        <f t="shared" ca="1" si="550"/>
        <v>5.28629684867084-5.28629684866899i</v>
      </c>
      <c r="CX340" s="181" t="str">
        <f t="shared" ca="1" si="551"/>
        <v>6.90687968381484-2.86092323871522i</v>
      </c>
      <c r="CY340" s="181" t="str">
        <f t="shared" ca="1" si="552"/>
        <v>7.47595269811915-1.15037192577257E-12i</v>
      </c>
      <c r="CZ340" s="181" t="str">
        <f t="shared" ca="1" si="553"/>
        <v>6.9068796838154+2.86092323871388i</v>
      </c>
      <c r="DA340" s="181" t="str">
        <f t="shared" ca="1" si="554"/>
        <v>5.28629684867187+5.28629684866796i</v>
      </c>
      <c r="DB340" s="181" t="str">
        <f t="shared" ca="1" si="555"/>
        <v>2.86092323871191+6.90687968381621i</v>
      </c>
      <c r="DC340" s="181" t="str">
        <f t="shared" ca="1" si="556"/>
        <v>-2.42880378638875E-12+7.47595269811915i</v>
      </c>
      <c r="DD340" s="181" t="str">
        <f t="shared" ca="1" si="557"/>
        <v>-2.8609232387164+6.90687968381435i</v>
      </c>
      <c r="DE340" s="181" t="str">
        <f t="shared" ca="1" si="558"/>
        <v>-5.28629684867049+5.28629684866934i</v>
      </c>
      <c r="DF340" s="181" t="str">
        <f t="shared" ca="1" si="559"/>
        <v>-6.90687968381466+2.86092323871567i</v>
      </c>
      <c r="DG340" s="181" t="str">
        <f t="shared" ca="1" si="560"/>
        <v>-7.47595269811915+1.64127729229988E-12i</v>
      </c>
      <c r="DH340" s="181" t="str">
        <f t="shared" ca="1" si="561"/>
        <v>-6.90687968381591-2.86092323871264i</v>
      </c>
      <c r="DI340" s="181" t="str">
        <f t="shared" ca="1" si="562"/>
        <v>-5.28629684866741-5.28629684867242i</v>
      </c>
      <c r="DJ340" s="181" t="str">
        <f t="shared" ca="1" si="563"/>
        <v>-2.86092323871236-6.90687968381602i</v>
      </c>
      <c r="DK340" s="181" t="str">
        <f t="shared" ca="1" si="564"/>
        <v>1.93789841986144E-12-7.47595269811915i</v>
      </c>
      <c r="DL340" s="181" t="str">
        <f t="shared" ca="1" si="565"/>
        <v>2.86092323871594-6.90687968381454i</v>
      </c>
      <c r="DM340" s="181" t="str">
        <f t="shared" ca="1" si="566"/>
        <v>5.28629684866955-5.28629684867029i</v>
      </c>
      <c r="DN340" s="181" t="str">
        <f t="shared" ca="1" si="567"/>
        <v>6.90687968381414-2.86092323871691i</v>
      </c>
      <c r="DO340" s="181" t="str">
        <f t="shared" ca="1" si="568"/>
        <v>7.47595269811915-2.13218265882718E-12i</v>
      </c>
      <c r="DP340" s="181" t="str">
        <f t="shared" ca="1" si="569"/>
        <v>6.9068796838161+2.86092323871218i</v>
      </c>
      <c r="DQ340" s="181" t="str">
        <f t="shared" ca="1" si="570"/>
        <v>5.28629684866775+5.28629684867208i</v>
      </c>
      <c r="DR340" s="181" t="str">
        <f t="shared" ca="1" si="571"/>
        <v>2.8609232387136+6.90687968381551i</v>
      </c>
      <c r="DS340" s="181" t="str">
        <f t="shared" ca="1" si="572"/>
        <v>-5.97075632128593E-13+7.47595269811915i</v>
      </c>
      <c r="DT340" s="181" t="str">
        <f t="shared" ca="1" si="573"/>
        <v>-2.86092323871549+6.90687968381473i</v>
      </c>
      <c r="DU340" s="181" t="str">
        <f t="shared" ca="1" si="574"/>
        <v>-5.2862968486692+5.28629684867063i</v>
      </c>
      <c r="DV340" s="181" t="str">
        <f t="shared" ca="1" si="575"/>
        <v>-6.90687968381395+2.86092323871736i</v>
      </c>
      <c r="DW340" s="181" t="str">
        <f t="shared" ca="1" si="576"/>
        <v>-7.47595269811915+3.47300544656003E-12i</v>
      </c>
      <c r="DX340" s="181" t="str">
        <f t="shared" ca="1" si="577"/>
        <v>-6.90687968381368-2.86092323871801i</v>
      </c>
      <c r="DY340" s="181" t="str">
        <f t="shared" ca="1" si="578"/>
        <v>-5.2862968486681-5.28629684867173i</v>
      </c>
      <c r="DZ340" s="181" t="str">
        <f t="shared" ca="1" si="579"/>
        <v>-2.86092323871406-6.90687968381532i</v>
      </c>
      <c r="EA340" s="181" t="str">
        <f t="shared" ca="1" si="580"/>
        <v>1.06170265601291E-13-7.47595269811915i</v>
      </c>
      <c r="EB340" s="181" t="str">
        <f t="shared" ca="1" si="581"/>
        <v>2.86092323871425-6.90687968381524i</v>
      </c>
      <c r="EC340" s="181" t="str">
        <f t="shared" ca="1" si="582"/>
        <v>5.28629684866885-5.28629684867098i</v>
      </c>
      <c r="ED340" s="181" t="str">
        <f t="shared" ca="1" si="583"/>
        <v>6.90687968381377-2.86092323871782i</v>
      </c>
      <c r="EE340" s="181" t="str">
        <f t="shared" ca="1" si="584"/>
        <v>7.47595269811915+3.68534597776261E-12i</v>
      </c>
      <c r="EF340" s="181" t="str">
        <f t="shared" ca="1" si="585"/>
        <v>6.90687968381387+2.86092323871756i</v>
      </c>
      <c r="EG340" s="181" t="str">
        <f t="shared" ca="1" si="586"/>
        <v>5.28629684866905+5.28629684867078i</v>
      </c>
      <c r="EH340" s="181" t="str">
        <f t="shared" ca="1" si="587"/>
        <v>2.86092323871451+6.90687968381513i</v>
      </c>
      <c r="EI340" s="181" t="str">
        <f t="shared" ca="1" si="588"/>
        <v>3.84735100926011E-13+7.47595269811915i</v>
      </c>
      <c r="EJ340" s="181" t="str">
        <f t="shared" ca="1" si="589"/>
        <v>-2.8609232387138+6.90687968381543i</v>
      </c>
      <c r="EK340" s="181" t="str">
        <f t="shared" ca="1" si="590"/>
        <v>-5.2862968486679+5.28629684867193i</v>
      </c>
      <c r="EL340" s="181" t="str">
        <f t="shared" ca="1" si="591"/>
        <v>-6.90687968381618+2.86092323871199i</v>
      </c>
      <c r="EM340" s="181" t="str">
        <f t="shared" ca="1" si="592"/>
        <v>-7.47595269811915-3.19444061123531E-12i</v>
      </c>
      <c r="EN340" s="181"/>
      <c r="EO340" s="181"/>
      <c r="EP340" s="181"/>
    </row>
    <row r="341" spans="1:146">
      <c r="A341" s="207">
        <f t="shared" si="461"/>
        <v>4.7070312499999855E-3</v>
      </c>
      <c r="B341" s="206">
        <v>241</v>
      </c>
      <c r="C341" s="205">
        <f t="shared" si="462"/>
        <v>48200</v>
      </c>
      <c r="N341" s="204">
        <f t="shared" ca="1" si="463"/>
        <v>7.5238424577328153</v>
      </c>
      <c r="O341" s="181">
        <f t="shared" ca="1" si="464"/>
        <v>-7.4761575422671847</v>
      </c>
      <c r="P341" s="181" t="str">
        <f t="shared" ca="1" si="465"/>
        <v>-6.9752011498893-2.69063199181559i</v>
      </c>
      <c r="Q341" s="181" t="str">
        <f t="shared" ca="1" si="466"/>
        <v>-5.53946734427401-5.02068054535641i</v>
      </c>
      <c r="R341" s="181" t="str">
        <f t="shared" ca="1" si="467"/>
        <v>-3.36136513328609-6.67788559631918i</v>
      </c>
      <c r="S341" s="181" t="str">
        <f t="shared" ca="1" si="468"/>
        <v>-0.732791582946071-7.44015780025947i</v>
      </c>
      <c r="T341" s="181" t="str">
        <f t="shared" ca="1" si="469"/>
        <v>1.99398659341458-7.20534170335324i</v>
      </c>
      <c r="U341" s="181" t="str">
        <f t="shared" ca="1" si="470"/>
        <v>4.45354184820437-6.00490604448487i</v>
      </c>
      <c r="V341" s="181" t="str">
        <f t="shared" ca="1" si="471"/>
        <v>6.31625835395305-3.99972649101372i</v>
      </c>
      <c r="W341" s="181" t="str">
        <f t="shared" ca="1" si="472"/>
        <v>7.33250527143119-1.45852598236448i</v>
      </c>
      <c r="X341" s="181" t="str">
        <f t="shared" ca="1" si="473"/>
        <v>7.36609087737332+1.27813801409554i</v>
      </c>
      <c r="Y341" s="181" t="str">
        <f t="shared" ca="1" si="474"/>
        <v>6.41251421687178+3.84351310850059i</v>
      </c>
      <c r="Z341" s="181" t="str">
        <f t="shared" ca="1" si="475"/>
        <v>4.59956829616008+5.89380209082028i</v>
      </c>
      <c r="AA341" s="181" t="str">
        <f t="shared" ca="1" si="476"/>
        <v>2.17021397926065+7.15423670848401i</v>
      </c>
      <c r="AB341" s="181" t="str">
        <f t="shared" ca="1" si="477"/>
        <v>-0.549980266999473+7.45590056952946i</v>
      </c>
      <c r="AC341" s="181" t="str">
        <f t="shared" ca="1" si="478"/>
        <v>-3.1964692364833+6.75836637191373i</v>
      </c>
      <c r="AD341" s="181" t="str">
        <f t="shared" ca="1" si="479"/>
        <v>-5.41458529167259+5.15511374423508i</v>
      </c>
      <c r="AE341" s="181" t="str">
        <f t="shared" ca="1" si="480"/>
        <v>-6.90706893513061+2.86100162917678i</v>
      </c>
      <c r="AF341" s="181" t="str">
        <f t="shared" ca="1" si="481"/>
        <v>-7.47390586339114+0.183474090721356i</v>
      </c>
      <c r="AG341" s="181" t="str">
        <f t="shared" ca="1" si="482"/>
        <v>-7.03913176429597-2.51864161834867i</v>
      </c>
      <c r="AH341" s="181" t="str">
        <f t="shared" ca="1" si="483"/>
        <v>-5.66101262888272-4.88322307625085i</v>
      </c>
      <c r="AI341" s="181" t="str">
        <f t="shared" ca="1" si="484"/>
        <v>-3.52423626942409-6.59338231214255i</v>
      </c>
      <c r="AJ341" s="181" t="str">
        <f t="shared" ca="1" si="485"/>
        <v>-0.915161492646955-7.41993335813569i</v>
      </c>
      <c r="AK341" s="181" t="str">
        <f t="shared" ca="1" si="486"/>
        <v>1.81655810460309-7.25210646980581i</v>
      </c>
      <c r="AL341" s="181" t="str">
        <f t="shared" ca="1" si="487"/>
        <v>4.30483275316623-6.11239286728739i</v>
      </c>
      <c r="AM341" s="181" t="str">
        <f t="shared" ca="1" si="488"/>
        <v>6.21619781318069-4.15353058785007i</v>
      </c>
      <c r="AN341" s="181" t="str">
        <f t="shared" ca="1" si="489"/>
        <v>7.2945028384934-1.63803538912022i</v>
      </c>
      <c r="AO341" s="181" t="str">
        <f t="shared" ca="1" si="490"/>
        <v>7.39523942560691+1.09698014327866i</v>
      </c>
      <c r="AP341" s="181" t="str">
        <f t="shared" ca="1" si="491"/>
        <v>6.5049074210064+3.68498453740778i</v>
      </c>
      <c r="AQ341" s="181" t="str">
        <f t="shared" ca="1" si="492"/>
        <v>4.74282413616412+5.77914793115885i</v>
      </c>
      <c r="AR341" s="181" t="str">
        <f t="shared" ca="1" si="493"/>
        <v>4.74282413616412+5.77914793115885i</v>
      </c>
      <c r="AS341" s="181" t="str">
        <f t="shared" ca="1" si="494"/>
        <v>-0.366837663504354+7.4671521830905i</v>
      </c>
      <c r="AT341" s="181" t="str">
        <f t="shared" ca="1" si="495"/>
        <v>-3.02964790613672+6.83477616031717i</v>
      </c>
      <c r="AU341" s="181" t="str">
        <f t="shared" ca="1" si="496"/>
        <v>-5.28644169535636+5.2864416953558i</v>
      </c>
      <c r="AV341" s="181" t="str">
        <f t="shared" ca="1" si="497"/>
        <v>-6.8347761603174+3.02964790613619i</v>
      </c>
      <c r="AW341" s="181" t="str">
        <f t="shared" ca="1" si="498"/>
        <v>-7.46715218309053+0.366837663503567i</v>
      </c>
      <c r="AX341" s="181" t="str">
        <f t="shared" ca="1" si="499"/>
        <v>-7.09882226893556-2.34513410935562i</v>
      </c>
      <c r="AY341" s="181" t="str">
        <f t="shared" ca="1" si="500"/>
        <v>-5.77914793115835-4.74282413616473i</v>
      </c>
      <c r="AZ341" s="181" t="str">
        <f t="shared" ca="1" si="501"/>
        <v>-3.68498453740727-6.50490742100668i</v>
      </c>
      <c r="BA341" s="181" t="str">
        <f t="shared" ca="1" si="502"/>
        <v>-1.0969801432781-7.395239425607i</v>
      </c>
      <c r="BB341" s="181" t="str">
        <f t="shared" ca="1" si="503"/>
        <v>1.63803538912078-7.29450283849327i</v>
      </c>
      <c r="BC341" s="181" t="str">
        <f t="shared" ca="1" si="504"/>
        <v>4.15353058785055-6.21619781318037i</v>
      </c>
      <c r="BD341" s="181" t="str">
        <f t="shared" ca="1" si="505"/>
        <v>6.11239286728772-4.30483275316577i</v>
      </c>
      <c r="BE341" s="181" t="str">
        <f t="shared" ca="1" si="506"/>
        <v>7.25210646980595-1.81655810460253i</v>
      </c>
      <c r="BF341" s="181" t="str">
        <f t="shared" ca="1" si="507"/>
        <v>7.41993335813561+0.915161492647523i</v>
      </c>
      <c r="BG341" s="181" t="str">
        <f t="shared" ca="1" si="508"/>
        <v>6.59338231214223+3.52423626942469i</v>
      </c>
      <c r="BH341" s="181" t="str">
        <f t="shared" ca="1" si="509"/>
        <v>4.88322307625026+5.66101262888324i</v>
      </c>
      <c r="BI341" s="181" t="str">
        <f t="shared" ca="1" si="510"/>
        <v>2.51864161834782+7.03913176429627i</v>
      </c>
      <c r="BJ341" s="181" t="str">
        <f t="shared" ca="1" si="511"/>
        <v>-0.183474090714708+7.4739058633913i</v>
      </c>
      <c r="BK341" s="181" t="str">
        <f t="shared" ca="1" si="512"/>
        <v>-2.86100162917378+6.90706893513186i</v>
      </c>
      <c r="BL341" s="181" t="str">
        <f t="shared" ca="1" si="513"/>
        <v>-5.1551137442328+5.41458529167476i</v>
      </c>
      <c r="BM341" s="181" t="str">
        <f t="shared" ca="1" si="514"/>
        <v>-6.75836637191244+3.19646923648605i</v>
      </c>
      <c r="BN341" s="181" t="str">
        <f t="shared" ca="1" si="515"/>
        <v>-7.45590056952929+0.549980267001655i</v>
      </c>
      <c r="BO341" s="181" t="str">
        <f t="shared" ca="1" si="516"/>
        <v>-7.15423670848477-2.17021397925816i</v>
      </c>
      <c r="BP341" s="181" t="str">
        <f t="shared" ca="1" si="517"/>
        <v>-5.89380209082136-4.59956829615869i</v>
      </c>
      <c r="BQ341" s="181" t="str">
        <f t="shared" ca="1" si="518"/>
        <v>-3.84351310850196-6.41251421687095i</v>
      </c>
      <c r="BR341" s="181" t="str">
        <f t="shared" ca="1" si="519"/>
        <v>-1.27813801409701-7.36609087737306i</v>
      </c>
      <c r="BS341" s="181" t="str">
        <f t="shared" ca="1" si="520"/>
        <v>1.45852598236312-7.33250527143147i</v>
      </c>
      <c r="BT341" s="181" t="str">
        <f t="shared" ca="1" si="521"/>
        <v>3.9997264910129-6.31625835395356i</v>
      </c>
      <c r="BU341" s="181" t="str">
        <f t="shared" ca="1" si="522"/>
        <v>6.00490604448432-4.45354184820511i</v>
      </c>
      <c r="BV341" s="181" t="str">
        <f t="shared" ca="1" si="523"/>
        <v>7.20534170335304-1.99398659341533i</v>
      </c>
      <c r="BW341" s="181" t="str">
        <f t="shared" ca="1" si="524"/>
        <v>7.44015780025947+0.732791582946142i</v>
      </c>
      <c r="BX341" s="181" t="str">
        <f t="shared" ca="1" si="525"/>
        <v>6.6778855963193+3.36136513328584i</v>
      </c>
      <c r="BY341" s="181" t="str">
        <f t="shared" ca="1" si="526"/>
        <v>5.02068054535653+5.5394673442739i</v>
      </c>
      <c r="BZ341" s="181" t="str">
        <f t="shared" ca="1" si="527"/>
        <v>2.69063199181516+6.97520114988946i</v>
      </c>
      <c r="CA341" s="181" t="str">
        <f t="shared" ca="1" si="528"/>
        <v>-7.8762211418355E-13+7.47615754226718i</v>
      </c>
      <c r="CB341" s="181" t="str">
        <f t="shared" ca="1" si="529"/>
        <v>-2.69063199181623+6.97520114988905i</v>
      </c>
      <c r="CC341" s="181" t="str">
        <f t="shared" ca="1" si="530"/>
        <v>-5.02068054535739+5.53946734427313i</v>
      </c>
      <c r="CD341" s="181" t="str">
        <f t="shared" ca="1" si="531"/>
        <v>-6.67788559631981+3.36136513328482i</v>
      </c>
      <c r="CE341" s="181" t="str">
        <f t="shared" ca="1" si="532"/>
        <v>-7.44015780025962+0.732791582944574i</v>
      </c>
      <c r="CF341" s="181" t="str">
        <f t="shared" ca="1" si="533"/>
        <v>-7.20534170335273-1.99398659341644i</v>
      </c>
      <c r="CG341" s="181" t="str">
        <f t="shared" ca="1" si="534"/>
        <v>-6.00490604448363-4.45354184820603i</v>
      </c>
      <c r="CH341" s="181" t="str">
        <f t="shared" ca="1" si="535"/>
        <v>-3.99972649101193-6.31625835395417i</v>
      </c>
      <c r="CI341" s="181" t="str">
        <f t="shared" ca="1" si="536"/>
        <v>-1.45852598236157-7.33250527143177i</v>
      </c>
      <c r="CJ341" s="181" t="str">
        <f t="shared" ca="1" si="537"/>
        <v>1.27813801409856-7.3660908773728i</v>
      </c>
      <c r="CK341" s="181" t="str">
        <f t="shared" ca="1" si="538"/>
        <v>3.84351310850295-6.41251421687036i</v>
      </c>
      <c r="CL341" s="181" t="str">
        <f t="shared" ca="1" si="539"/>
        <v>5.89380209082208-4.59956829615779i</v>
      </c>
      <c r="CM341" s="181" t="str">
        <f t="shared" ca="1" si="540"/>
        <v>7.1542367084851-2.17021397925706i</v>
      </c>
      <c r="CN341" s="181" t="str">
        <f t="shared" ca="1" si="541"/>
        <v>7.45590056952918+0.549980267003225i</v>
      </c>
      <c r="CO341" s="181" t="str">
        <f t="shared" ca="1" si="542"/>
        <v>6.75836637191503+3.19646923648056i</v>
      </c>
      <c r="CP341" s="181" t="str">
        <f t="shared" ca="1" si="543"/>
        <v>5.15511374423751+5.41458529167028i</v>
      </c>
      <c r="CQ341" s="181" t="str">
        <f t="shared" ca="1" si="544"/>
        <v>2.86100162917978+6.90706893512937i</v>
      </c>
      <c r="CR341" s="181" t="str">
        <f t="shared" ca="1" si="545"/>
        <v>0.18347409072078+7.47390586339115i</v>
      </c>
      <c r="CS341" s="181" t="str">
        <f t="shared" ca="1" si="546"/>
        <v>-2.5186416183493+7.03913176429574i</v>
      </c>
      <c r="CT341" s="181" t="str">
        <f t="shared" ca="1" si="547"/>
        <v>-4.88322307625145+5.66101262888221i</v>
      </c>
      <c r="CU341" s="181" t="str">
        <f t="shared" ca="1" si="548"/>
        <v>-6.59338231214278+3.52423626942367i</v>
      </c>
      <c r="CV341" s="181" t="str">
        <f t="shared" ca="1" si="549"/>
        <v>-7.41993335813575+0.915161492646379i</v>
      </c>
      <c r="CW341" s="181" t="str">
        <f t="shared" ca="1" si="550"/>
        <v>-7.25210646980562-1.81655810460386i</v>
      </c>
      <c r="CX341" s="181" t="str">
        <f t="shared" ca="1" si="551"/>
        <v>-6.11239286728693-4.30483275316688i</v>
      </c>
      <c r="CY341" s="181" t="str">
        <f t="shared" ca="1" si="552"/>
        <v>-4.15353058784959-6.21619781318101i</v>
      </c>
      <c r="CZ341" s="181" t="str">
        <f t="shared" ca="1" si="553"/>
        <v>-1.63803538911924-7.29450283849362i</v>
      </c>
      <c r="DA341" s="181" t="str">
        <f t="shared" ca="1" si="554"/>
        <v>1.09698014327944-7.3952394256068i</v>
      </c>
      <c r="DB341" s="181" t="str">
        <f t="shared" ca="1" si="555"/>
        <v>3.68498453740809-6.50490742100622i</v>
      </c>
      <c r="DC341" s="181" t="str">
        <f t="shared" ca="1" si="556"/>
        <v>5.77914793115934-4.74282413616351i</v>
      </c>
      <c r="DD341" s="181" t="str">
        <f t="shared" ca="1" si="557"/>
        <v>7.09882226893592-2.34513410935453i</v>
      </c>
      <c r="DE341" s="181" t="str">
        <f t="shared" ca="1" si="558"/>
        <v>7.46715218309049+0.366837663504504i</v>
      </c>
      <c r="DF341" s="181" t="str">
        <f t="shared" ca="1" si="559"/>
        <v>6.83477616031685+3.02964790613743i</v>
      </c>
      <c r="DG341" s="181" t="str">
        <f t="shared" ca="1" si="560"/>
        <v>5.28644169535554+5.28644169535661i</v>
      </c>
      <c r="DH341" s="181" t="str">
        <f t="shared" ca="1" si="561"/>
        <v>3.02964790613527+6.83477616031781i</v>
      </c>
      <c r="DI341" s="181" t="str">
        <f t="shared" ca="1" si="562"/>
        <v>0.366837663502993+7.46715218309056i</v>
      </c>
      <c r="DJ341" s="181" t="str">
        <f t="shared" ca="1" si="563"/>
        <v>-2.34513410935597+7.09882226893544i</v>
      </c>
      <c r="DK341" s="181" t="str">
        <f t="shared" ca="1" si="564"/>
        <v>-4.74282413616534+5.77914793115785i</v>
      </c>
      <c r="DL341" s="181" t="str">
        <f t="shared" ca="1" si="565"/>
        <v>-6.50490742100697+3.68498453740677i</v>
      </c>
      <c r="DM341" s="181" t="str">
        <f t="shared" ca="1" si="566"/>
        <v>-7.39523942560714+1.0969801432771i</v>
      </c>
      <c r="DN341" s="181" t="str">
        <f t="shared" ca="1" si="567"/>
        <v>-7.2945028384931-1.63803538912155i</v>
      </c>
      <c r="DO341" s="181" t="str">
        <f t="shared" ca="1" si="568"/>
        <v>-6.21619781318017-4.15353058785085i</v>
      </c>
      <c r="DP341" s="181" t="str">
        <f t="shared" ca="1" si="569"/>
        <v>-4.30483275316494-6.1123928672883i</v>
      </c>
      <c r="DQ341" s="181" t="str">
        <f t="shared" ca="1" si="570"/>
        <v>-1.81655810460197-7.25210646980609i</v>
      </c>
      <c r="DR341" s="181" t="str">
        <f t="shared" ca="1" si="571"/>
        <v>0.915161492641138-7.4199333581364i</v>
      </c>
      <c r="DS341" s="181" t="str">
        <f t="shared" ca="1" si="572"/>
        <v>3.52423626942538-6.59338231214186i</v>
      </c>
      <c r="DT341" s="181" t="str">
        <f t="shared" ca="1" si="573"/>
        <v>5.66101262888347-4.88322307624998i</v>
      </c>
      <c r="DU341" s="181" t="str">
        <f t="shared" ca="1" si="574"/>
        <v>7.03913176429396-2.51864161835428i</v>
      </c>
      <c r="DV341" s="181" t="str">
        <f t="shared" ca="1" si="575"/>
        <v>7.4739058633913+0.183474090715071i</v>
      </c>
      <c r="DW341" s="181" t="str">
        <f t="shared" ca="1" si="576"/>
        <v>6.90706893513139+2.8610016291749i</v>
      </c>
      <c r="DX341" s="181" t="str">
        <f t="shared" ca="1" si="577"/>
        <v>5.41458529167421+5.15511374423337i</v>
      </c>
      <c r="DY341" s="181" t="str">
        <f t="shared" ca="1" si="578"/>
        <v>3.19646923648572+6.75836637191258i</v>
      </c>
      <c r="DZ341" s="181" t="str">
        <f t="shared" ca="1" si="579"/>
        <v>0.549980267000869+7.45590056952935i</v>
      </c>
      <c r="EA341" s="181" t="str">
        <f t="shared" ca="1" si="580"/>
        <v>-2.17021397925891+7.15423670848454i</v>
      </c>
      <c r="EB341" s="181" t="str">
        <f t="shared" ca="1" si="581"/>
        <v>-4.59956829615898+5.89380209082114i</v>
      </c>
      <c r="EC341" s="181" t="str">
        <f t="shared" ca="1" si="582"/>
        <v>-6.41251421687136+3.84351310850129i</v>
      </c>
      <c r="ED341" s="181" t="str">
        <f t="shared" ca="1" si="583"/>
        <v>-7.36609087737312+1.27813801409665i</v>
      </c>
      <c r="EE341" s="181" t="str">
        <f t="shared" ca="1" si="584"/>
        <v>-7.33250527143131-1.45852598236389i</v>
      </c>
      <c r="EF341" s="181" t="str">
        <f t="shared" ca="1" si="585"/>
        <v>-6.31625835395313-3.99972649101357i</v>
      </c>
      <c r="EG341" s="181" t="str">
        <f t="shared" ca="1" si="586"/>
        <v>-4.45354184820482-6.00490604448454i</v>
      </c>
      <c r="EH341" s="181" t="str">
        <f t="shared" ca="1" si="587"/>
        <v>-1.99398659341457-7.20534170335325i</v>
      </c>
      <c r="EI341" s="181" t="str">
        <f t="shared" ca="1" si="588"/>
        <v>0.732791582946503-7.44015780025943i</v>
      </c>
      <c r="EJ341" s="181" t="str">
        <f t="shared" ca="1" si="589"/>
        <v>3.36136513328693-6.67788559631875i</v>
      </c>
      <c r="EK341" s="181" t="str">
        <f t="shared" ca="1" si="590"/>
        <v>5.53946734427443-5.02068054535595i</v>
      </c>
      <c r="EL341" s="181" t="str">
        <f t="shared" ca="1" si="591"/>
        <v>6.9752011498896-2.69063199181483i</v>
      </c>
      <c r="EM341" s="181" t="str">
        <f t="shared" ca="1" si="592"/>
        <v>7.47615754226718+1.57524422836711E-12i</v>
      </c>
      <c r="EN341" s="181"/>
      <c r="EO341" s="181"/>
      <c r="EP341" s="181"/>
    </row>
    <row r="342" spans="1:146">
      <c r="A342" s="207">
        <f t="shared" si="461"/>
        <v>4.7265624999999851E-3</v>
      </c>
      <c r="B342" s="206">
        <v>242</v>
      </c>
      <c r="C342" s="205">
        <f t="shared" si="462"/>
        <v>48400</v>
      </c>
      <c r="N342" s="204">
        <f t="shared" ca="1" si="463"/>
        <v>7.5236529291267669</v>
      </c>
      <c r="O342" s="181">
        <f t="shared" ca="1" si="464"/>
        <v>-7.4763470708732331</v>
      </c>
      <c r="P342" s="181" t="str">
        <f t="shared" ca="1" si="465"/>
        <v>-7.03931021382915-2.51870546861585i</v>
      </c>
      <c r="Q342" s="181" t="str">
        <f t="shared" ca="1" si="466"/>
        <v>-5.77929443875287-4.74294437183856i</v>
      </c>
      <c r="R342" s="181" t="str">
        <f t="shared" ca="1" si="467"/>
        <v>-3.84361054567682-6.41267678097974i</v>
      </c>
      <c r="S342" s="181" t="str">
        <f t="shared" ca="1" si="468"/>
        <v>-1.45856295756092-7.33269115829829i</v>
      </c>
      <c r="T342" s="181" t="str">
        <f t="shared" ca="1" si="469"/>
        <v>1.09700795290229-7.39542690285178i</v>
      </c>
      <c r="U342" s="181" t="str">
        <f t="shared" ca="1" si="470"/>
        <v>3.52432561258838-6.59354946145157i</v>
      </c>
      <c r="V342" s="181" t="str">
        <f t="shared" ca="1" si="471"/>
        <v>5.53960777570788-5.02080782498908i</v>
      </c>
      <c r="W342" s="181" t="str">
        <f t="shared" ca="1" si="472"/>
        <v>6.90724403673055-2.86107415863431i</v>
      </c>
      <c r="X342" s="181" t="str">
        <f t="shared" ca="1" si="473"/>
        <v>7.46734148340105-0.366846963232138i</v>
      </c>
      <c r="Y342" s="181" t="str">
        <f t="shared" ca="1" si="474"/>
        <v>7.15441807605188+2.170268996511i</v>
      </c>
      <c r="Z342" s="181" t="str">
        <f t="shared" ca="1" si="475"/>
        <v>6.00505827528848+4.45365475026346i</v>
      </c>
      <c r="AA342" s="181" t="str">
        <f t="shared" ca="1" si="476"/>
        <v>4.15363588430022+6.2163554004584i</v>
      </c>
      <c r="AB342" s="181" t="str">
        <f t="shared" ca="1" si="477"/>
        <v>1.81660415629974+7.25229031847659i</v>
      </c>
      <c r="AC342" s="181" t="str">
        <f t="shared" ca="1" si="478"/>
        <v>-0.73281015999858+7.44034641623343i</v>
      </c>
      <c r="AD342" s="181" t="str">
        <f t="shared" ca="1" si="479"/>
        <v>-3.1965502704047+6.75853770374409i</v>
      </c>
      <c r="AE342" s="181" t="str">
        <f t="shared" ca="1" si="480"/>
        <v>-5.28657571231887+5.28657571231842i</v>
      </c>
      <c r="AF342" s="181" t="str">
        <f t="shared" ca="1" si="481"/>
        <v>-6.75853770374568+3.19655027040135i</v>
      </c>
      <c r="AG342" s="181" t="str">
        <f t="shared" ca="1" si="482"/>
        <v>-7.4403464162332+0.732810160000917i</v>
      </c>
      <c r="AH342" s="181" t="str">
        <f t="shared" ca="1" si="483"/>
        <v>-7.25229031847677-1.816604156299i</v>
      </c>
      <c r="AI342" s="181" t="str">
        <f t="shared" ca="1" si="484"/>
        <v>-6.21635540045799-4.15363588430083i</v>
      </c>
      <c r="AJ342" s="181" t="str">
        <f t="shared" ca="1" si="485"/>
        <v>-4.45365475026167-6.00505827528979i</v>
      </c>
      <c r="AK342" s="181" t="str">
        <f t="shared" ca="1" si="486"/>
        <v>-2.17026899650739-7.15441807605297i</v>
      </c>
      <c r="AL342" s="181" t="str">
        <f t="shared" ca="1" si="487"/>
        <v>0.366846963229951-7.46734148340115i</v>
      </c>
      <c r="AM342" s="181" t="str">
        <f t="shared" ca="1" si="488"/>
        <v>2.86107415863361-6.90724403673084i</v>
      </c>
      <c r="AN342" s="181" t="str">
        <f t="shared" ca="1" si="489"/>
        <v>5.02080782498963-5.53960777570738i</v>
      </c>
      <c r="AO342" s="181" t="str">
        <f t="shared" ca="1" si="490"/>
        <v>6.59354946145262-3.52432561258642i</v>
      </c>
      <c r="AP342" s="181" t="str">
        <f t="shared" ca="1" si="491"/>
        <v>7.39542690285232-1.09700795289865i</v>
      </c>
      <c r="AQ342" s="181" t="str">
        <f t="shared" ca="1" si="492"/>
        <v>7.33269115829874+1.45856295755867i</v>
      </c>
      <c r="AR342" s="181" t="str">
        <f t="shared" ca="1" si="493"/>
        <v>7.33269115829874+1.45856295755867i</v>
      </c>
      <c r="AS342" s="181" t="str">
        <f t="shared" ca="1" si="494"/>
        <v>4.74294437183805+5.77929443875328i</v>
      </c>
      <c r="AT342" s="181" t="str">
        <f t="shared" ca="1" si="495"/>
        <v>2.51870546861386+7.03931021382987i</v>
      </c>
      <c r="AU342" s="181" t="str">
        <f t="shared" ca="1" si="496"/>
        <v>-3.60132938885465E-12+7.47634707087323i</v>
      </c>
      <c r="AV342" s="181" t="str">
        <f t="shared" ca="1" si="497"/>
        <v>-2.51870546861363+7.03931021382994i</v>
      </c>
      <c r="AW342" s="181" t="str">
        <f t="shared" ca="1" si="498"/>
        <v>-4.74294437183787+5.77929443875343i</v>
      </c>
      <c r="AX342" s="181" t="str">
        <f t="shared" ca="1" si="499"/>
        <v>-6.41267678098003+3.84361054567633i</v>
      </c>
      <c r="AY342" s="181" t="str">
        <f t="shared" ca="1" si="500"/>
        <v>-7.33269115829874+1.45856295755869i</v>
      </c>
      <c r="AZ342" s="181" t="str">
        <f t="shared" ca="1" si="501"/>
        <v>-7.39542690285236-1.09700795289842i</v>
      </c>
      <c r="BA342" s="181" t="str">
        <f t="shared" ca="1" si="502"/>
        <v>-6.59354946145263-3.5243256125864i</v>
      </c>
      <c r="BB342" s="181" t="str">
        <f t="shared" ca="1" si="503"/>
        <v>-5.02080782498964-5.53960777570737i</v>
      </c>
      <c r="BC342" s="181" t="str">
        <f t="shared" ca="1" si="504"/>
        <v>-2.86107415863363-6.90724403673083i</v>
      </c>
      <c r="BD342" s="181" t="str">
        <f t="shared" ca="1" si="505"/>
        <v>-0.366846963229974-7.46734148340115i</v>
      </c>
      <c r="BE342" s="181" t="str">
        <f t="shared" ca="1" si="506"/>
        <v>2.17026899650738-7.15441807605298i</v>
      </c>
      <c r="BF342" s="181" t="str">
        <f t="shared" ca="1" si="507"/>
        <v>4.45365475026156-6.00505827528987i</v>
      </c>
      <c r="BG342" s="181" t="str">
        <f t="shared" ca="1" si="508"/>
        <v>6.21635540045792-4.15363588430094i</v>
      </c>
      <c r="BH342" s="181" t="str">
        <f t="shared" ca="1" si="509"/>
        <v>7.25229031847674-1.81660415629912i</v>
      </c>
      <c r="BI342" s="181" t="str">
        <f t="shared" ca="1" si="510"/>
        <v>7.44034641623322+0.732810160000684i</v>
      </c>
      <c r="BJ342" s="181" t="str">
        <f t="shared" ca="1" si="511"/>
        <v>6.75853770374564+3.19655027040142i</v>
      </c>
      <c r="BK342" s="181" t="str">
        <f t="shared" ca="1" si="512"/>
        <v>5.28657571231993+5.28657571231736i</v>
      </c>
      <c r="BL342" s="181" t="str">
        <f t="shared" ca="1" si="513"/>
        <v>3.19655027040472+6.75853770374408i</v>
      </c>
      <c r="BM342" s="181" t="str">
        <f t="shared" ca="1" si="514"/>
        <v>0.732810159997122+7.44034641623357i</v>
      </c>
      <c r="BN342" s="181" t="str">
        <f t="shared" ca="1" si="515"/>
        <v>-1.8166041563026+7.25229031847588i</v>
      </c>
      <c r="BO342" s="181" t="str">
        <f t="shared" ca="1" si="516"/>
        <v>-4.15363588429755+6.21635540046018i</v>
      </c>
      <c r="BP342" s="181" t="str">
        <f t="shared" ca="1" si="517"/>
        <v>-6.00505827528744+4.45365475026484i</v>
      </c>
      <c r="BQ342" s="181" t="str">
        <f t="shared" ca="1" si="518"/>
        <v>-7.1544180760518+2.17026899651127i</v>
      </c>
      <c r="BR342" s="181" t="str">
        <f t="shared" ca="1" si="519"/>
        <v>-7.46734148340099-0.366846963233336i</v>
      </c>
      <c r="BS342" s="181" t="str">
        <f t="shared" ca="1" si="520"/>
        <v>-6.90724403672954-2.86107415863674i</v>
      </c>
      <c r="BT342" s="181" t="str">
        <f t="shared" ca="1" si="521"/>
        <v>-5.53960777570996-5.02080782498679i</v>
      </c>
      <c r="BU342" s="181" t="str">
        <f t="shared" ca="1" si="522"/>
        <v>-3.5243256125898-6.59354946145081i</v>
      </c>
      <c r="BV342" s="181" t="str">
        <f t="shared" ca="1" si="523"/>
        <v>-1.09700795290245-7.39542690285176i</v>
      </c>
      <c r="BW342" s="181" t="str">
        <f t="shared" ca="1" si="524"/>
        <v>1.4585629575622-7.33269115829803i</v>
      </c>
      <c r="BX342" s="181" t="str">
        <f t="shared" ca="1" si="525"/>
        <v>3.84361054567922-6.41267678097831i</v>
      </c>
      <c r="BY342" s="181" t="str">
        <f t="shared" ca="1" si="526"/>
        <v>5.77929443875098-4.74294437184085i</v>
      </c>
      <c r="BZ342" s="181" t="str">
        <f t="shared" ca="1" si="527"/>
        <v>7.03931021382865-2.51870546861727i</v>
      </c>
      <c r="CA342" s="181" t="str">
        <f t="shared" ca="1" si="528"/>
        <v>7.47634707087323-2.20203999638759E-14i</v>
      </c>
      <c r="CB342" s="181" t="str">
        <f t="shared" ca="1" si="529"/>
        <v>7.03931021382865+2.51870546861722i</v>
      </c>
      <c r="CC342" s="181" t="str">
        <f t="shared" ca="1" si="530"/>
        <v>5.779294438751+4.74294437184081i</v>
      </c>
      <c r="CD342" s="181" t="str">
        <f t="shared" ca="1" si="531"/>
        <v>3.84361054567962+6.41267678097807i</v>
      </c>
      <c r="CE342" s="181" t="str">
        <f t="shared" ca="1" si="532"/>
        <v>1.45856295756266+7.33269115829794i</v>
      </c>
      <c r="CF342" s="181" t="str">
        <f t="shared" ca="1" si="533"/>
        <v>-1.09700795290198+7.39542690285183i</v>
      </c>
      <c r="CG342" s="181" t="str">
        <f t="shared" ca="1" si="534"/>
        <v>-3.52432561258939+6.59354946145104i</v>
      </c>
      <c r="CH342" s="181" t="str">
        <f t="shared" ca="1" si="535"/>
        <v>-5.53960777570993+5.02080782498682i</v>
      </c>
      <c r="CI342" s="181" t="str">
        <f t="shared" ca="1" si="536"/>
        <v>-6.90724403672936+2.86107415863718i</v>
      </c>
      <c r="CJ342" s="181" t="str">
        <f t="shared" ca="1" si="537"/>
        <v>-7.46734148340096+0.366846963233805i</v>
      </c>
      <c r="CK342" s="181" t="str">
        <f t="shared" ca="1" si="538"/>
        <v>-7.15441807605193-2.17026899651082i</v>
      </c>
      <c r="CL342" s="181" t="str">
        <f t="shared" ca="1" si="539"/>
        <v>-6.00505827528773-4.45365475026446i</v>
      </c>
      <c r="CM342" s="181" t="str">
        <f t="shared" ca="1" si="540"/>
        <v>-4.15363588429794-6.21635540045992i</v>
      </c>
      <c r="CN342" s="181" t="str">
        <f t="shared" ca="1" si="541"/>
        <v>-1.81660415630264-7.25229031847586i</v>
      </c>
      <c r="CO342" s="181" t="str">
        <f t="shared" ca="1" si="542"/>
        <v>0.732810159997078-7.44034641623358i</v>
      </c>
      <c r="CP342" s="181" t="str">
        <f t="shared" ca="1" si="543"/>
        <v>3.19655027040468-6.7585377037441i</v>
      </c>
      <c r="CQ342" s="181" t="str">
        <f t="shared" ca="1" si="544"/>
        <v>5.2865757123199-5.28657571231739i</v>
      </c>
      <c r="CR342" s="181" t="str">
        <f t="shared" ca="1" si="545"/>
        <v>6.75853770374562-3.19655027040146i</v>
      </c>
      <c r="CS342" s="181" t="str">
        <f t="shared" ca="1" si="546"/>
        <v>7.44034641623317-0.73281016000115i</v>
      </c>
      <c r="CT342" s="181" t="str">
        <f t="shared" ca="1" si="547"/>
        <v>7.25229031847686+1.81660415629867i</v>
      </c>
      <c r="CU342" s="181" t="str">
        <f t="shared" ca="1" si="548"/>
        <v>6.21635540045818+4.15363588430055i</v>
      </c>
      <c r="CV342" s="181" t="str">
        <f t="shared" ca="1" si="549"/>
        <v>4.45365475026195+6.00505827528959i</v>
      </c>
      <c r="CW342" s="181" t="str">
        <f t="shared" ca="1" si="550"/>
        <v>2.17026899650741+7.15441807605297i</v>
      </c>
      <c r="CX342" s="181" t="str">
        <f t="shared" ca="1" si="551"/>
        <v>-0.366846963230142+7.46734148340114i</v>
      </c>
      <c r="CY342" s="181" t="str">
        <f t="shared" ca="1" si="552"/>
        <v>-2.86107415863339+6.90724403673093i</v>
      </c>
      <c r="CZ342" s="181" t="str">
        <f t="shared" ca="1" si="553"/>
        <v>-5.02080782498977+5.53960777570726i</v>
      </c>
      <c r="DA342" s="181" t="str">
        <f t="shared" ca="1" si="554"/>
        <v>-6.59354946145251+3.52432561258662i</v>
      </c>
      <c r="DB342" s="181" t="str">
        <f t="shared" ca="1" si="555"/>
        <v>-7.39542690285235+1.09700795289846i</v>
      </c>
      <c r="DC342" s="181" t="str">
        <f t="shared" ca="1" si="556"/>
        <v>-7.33269115829882-1.45856295755823i</v>
      </c>
      <c r="DD342" s="181" t="str">
        <f t="shared" ca="1" si="557"/>
        <v>-6.41267678098017-3.84361054567611i</v>
      </c>
      <c r="DE342" s="181" t="str">
        <f t="shared" ca="1" si="558"/>
        <v>-4.74294437183839-5.77929443875299i</v>
      </c>
      <c r="DF342" s="181" t="str">
        <f t="shared" ca="1" si="559"/>
        <v>-2.51870546861387-7.03931021382986i</v>
      </c>
      <c r="DG342" s="181" t="str">
        <f t="shared" ca="1" si="560"/>
        <v>-3.6453701887824E-12-7.47634707087323i</v>
      </c>
      <c r="DH342" s="181" t="str">
        <f t="shared" ca="1" si="561"/>
        <v>2.51870546861341-7.03931021383002i</v>
      </c>
      <c r="DI342" s="181" t="str">
        <f t="shared" ca="1" si="562"/>
        <v>4.74294437183801-5.77929443875331i</v>
      </c>
      <c r="DJ342" s="181" t="str">
        <f t="shared" ca="1" si="563"/>
        <v>6.41267678097991-3.84361054567654i</v>
      </c>
      <c r="DK342" s="181" t="str">
        <f t="shared" ca="1" si="564"/>
        <v>7.33269115829873-1.45856295755871i</v>
      </c>
      <c r="DL342" s="181" t="str">
        <f t="shared" ca="1" si="565"/>
        <v>7.3954269028513+1.09700795290554i</v>
      </c>
      <c r="DM342" s="181" t="str">
        <f t="shared" ca="1" si="566"/>
        <v>6.59354946145274+3.52432561258619i</v>
      </c>
      <c r="DN342" s="181" t="str">
        <f t="shared" ca="1" si="567"/>
        <v>5.0208078249895+5.5396077757075i</v>
      </c>
      <c r="DO342" s="181" t="str">
        <f t="shared" ca="1" si="568"/>
        <v>2.86107415863385+6.90724403673074i</v>
      </c>
      <c r="DP342" s="181" t="str">
        <f t="shared" ca="1" si="569"/>
        <v>0.366846963229783+7.46734148340116i</v>
      </c>
      <c r="DQ342" s="181" t="str">
        <f t="shared" ca="1" si="570"/>
        <v>-2.17026899651427+7.15441807605089i</v>
      </c>
      <c r="DR342" s="181" t="str">
        <f t="shared" ca="1" si="571"/>
        <v>-4.45365475026155+6.00505827528988i</v>
      </c>
      <c r="DS342" s="181" t="str">
        <f t="shared" ca="1" si="572"/>
        <v>-6.21635540045767+4.15363588430131i</v>
      </c>
      <c r="DT342" s="181" t="str">
        <f t="shared" ca="1" si="573"/>
        <v>-7.25229031847674+1.81660415629914i</v>
      </c>
      <c r="DU342" s="181" t="str">
        <f t="shared" ca="1" si="574"/>
        <v>-7.44034641623326-0.732810160000239i</v>
      </c>
      <c r="DV342" s="181" t="str">
        <f t="shared" ca="1" si="575"/>
        <v>-6.75853770374583-3.19655027040102i</v>
      </c>
      <c r="DW342" s="181" t="str">
        <f t="shared" ca="1" si="576"/>
        <v>-5.28657571231995-5.28657571231734i</v>
      </c>
      <c r="DX342" s="181" t="str">
        <f t="shared" ca="1" si="577"/>
        <v>-3.19655027040512-6.75853770374389i</v>
      </c>
      <c r="DY342" s="181" t="str">
        <f t="shared" ca="1" si="578"/>
        <v>-0.732810159997144-7.44034641623357i</v>
      </c>
      <c r="DZ342" s="181" t="str">
        <f t="shared" ca="1" si="579"/>
        <v>1.81660415630216-7.25229031847598i</v>
      </c>
      <c r="EA342" s="181" t="str">
        <f t="shared" ca="1" si="580"/>
        <v>4.15363588429754-6.21635540046019i</v>
      </c>
      <c r="EB342" s="181" t="str">
        <f t="shared" ca="1" si="581"/>
        <v>6.00505827528768-4.45365475026451i</v>
      </c>
      <c r="EC342" s="181" t="str">
        <f t="shared" ca="1" si="582"/>
        <v>7.15441807605179-2.17026899651129i</v>
      </c>
      <c r="ED342" s="181" t="str">
        <f t="shared" ca="1" si="583"/>
        <v>7.46734148340096+0.366846963233739i</v>
      </c>
      <c r="EE342" s="181" t="str">
        <f t="shared" ca="1" si="584"/>
        <v>6.90724403672955+2.86107415863672i</v>
      </c>
      <c r="EF342" s="181" t="str">
        <f t="shared" ca="1" si="585"/>
        <v>5.53960777570997+5.02080782498677i</v>
      </c>
      <c r="EG342" s="181" t="str">
        <f t="shared" ca="1" si="586"/>
        <v>3.52432561259019+6.5935494614506i</v>
      </c>
      <c r="EH342" s="181" t="str">
        <f t="shared" ca="1" si="587"/>
        <v>1.09700795290247+7.39542690285175i</v>
      </c>
      <c r="EI342" s="181" t="str">
        <f t="shared" ca="1" si="588"/>
        <v>-1.45856295756176+7.33269115829812i</v>
      </c>
      <c r="EJ342" s="181" t="str">
        <f t="shared" ca="1" si="589"/>
        <v>-3.8436105456792+6.41267678097831i</v>
      </c>
      <c r="EK342" s="181" t="str">
        <f t="shared" ca="1" si="590"/>
        <v>-5.77929443875097+4.74294437184087i</v>
      </c>
      <c r="EL342" s="181" t="str">
        <f t="shared" ca="1" si="591"/>
        <v>-7.03931021382849+2.51870546861768i</v>
      </c>
      <c r="EM342" s="181" t="str">
        <f t="shared" ca="1" si="592"/>
        <v>-7.47634707087323+4.40407999277517E-14i</v>
      </c>
      <c r="EN342" s="181"/>
      <c r="EO342" s="181"/>
      <c r="EP342" s="181"/>
    </row>
    <row r="343" spans="1:146">
      <c r="A343" s="207">
        <f t="shared" si="461"/>
        <v>4.7460937499999847E-3</v>
      </c>
      <c r="B343" s="206">
        <v>243</v>
      </c>
      <c r="C343" s="205">
        <f t="shared" si="462"/>
        <v>48600</v>
      </c>
      <c r="N343" s="204">
        <f t="shared" ca="1" si="463"/>
        <v>7.5234780770459713</v>
      </c>
      <c r="O343" s="181">
        <f t="shared" ca="1" si="464"/>
        <v>-7.4765219229540287</v>
      </c>
      <c r="P343" s="181" t="str">
        <f t="shared" ca="1" si="465"/>
        <v>-7.09916825866649-2.34524840892271i</v>
      </c>
      <c r="Q343" s="181" t="str">
        <f t="shared" ca="1" si="466"/>
        <v>-6.00519871779662-4.45375890952643i</v>
      </c>
      <c r="R343" s="181" t="str">
        <f t="shared" ca="1" si="467"/>
        <v>-4.30504256655191-6.11269077940217i</v>
      </c>
      <c r="S343" s="181" t="str">
        <f t="shared" ca="1" si="468"/>
        <v>-2.17031975339067-7.15458539906083i</v>
      </c>
      <c r="T343" s="181" t="str">
        <f t="shared" ca="1" si="469"/>
        <v>0.183483033067527-7.47427013433342i</v>
      </c>
      <c r="U343" s="181" t="str">
        <f t="shared" ca="1" si="470"/>
        <v>2.51876437450798-7.03947484476801i</v>
      </c>
      <c r="V343" s="181" t="str">
        <f t="shared" ca="1" si="471"/>
        <v>4.59979247466999-5.89408934903277i</v>
      </c>
      <c r="W343" s="181" t="str">
        <f t="shared" ca="1" si="472"/>
        <v>6.21650078465-4.15373302691182i</v>
      </c>
      <c r="X343" s="181" t="str">
        <f t="shared" ca="1" si="473"/>
        <v>7.2056928847379-1.99408377839292i</v>
      </c>
      <c r="Y343" s="181" t="str">
        <f t="shared" ca="1" si="474"/>
        <v>7.46751612486483+0.366855542817551i</v>
      </c>
      <c r="Z343" s="181" t="str">
        <f t="shared" ca="1" si="475"/>
        <v>6.97554111444614+2.69076313061625i</v>
      </c>
      <c r="AA343" s="181" t="str">
        <f t="shared" ca="1" si="476"/>
        <v>5.77942960123923+4.74305529682418i</v>
      </c>
      <c r="AB343" s="181" t="str">
        <f t="shared" ca="1" si="477"/>
        <v>3.99992143381443+6.31656620227511i</v>
      </c>
      <c r="AC343" s="181" t="str">
        <f t="shared" ca="1" si="478"/>
        <v>1.81664664188993+7.25245993045961i</v>
      </c>
      <c r="AD343" s="181" t="str">
        <f t="shared" ca="1" si="479"/>
        <v>-0.550007072505477+7.45626396291106i</v>
      </c>
      <c r="AE343" s="181" t="str">
        <f t="shared" ca="1" si="480"/>
        <v>-2.8611410716287+6.90740557898923i</v>
      </c>
      <c r="AF343" s="181" t="str">
        <f t="shared" ca="1" si="481"/>
        <v>-4.88346107982404+5.66128854115881i</v>
      </c>
      <c r="AG343" s="181" t="str">
        <f t="shared" ca="1" si="482"/>
        <v>-6.41282675661081+3.84370043761329i</v>
      </c>
      <c r="AH343" s="181" t="str">
        <f t="shared" ca="1" si="483"/>
        <v>-7.29485836550615+1.63811522537856i</v>
      </c>
      <c r="AI343" s="181" t="str">
        <f t="shared" ca="1" si="484"/>
        <v>-7.44052042635336-0.732827298502663i</v>
      </c>
      <c r="AJ343" s="181" t="str">
        <f t="shared" ca="1" si="485"/>
        <v>-6.83510928069639-3.02979556824388i</v>
      </c>
      <c r="AK343" s="181" t="str">
        <f t="shared" ca="1" si="486"/>
        <v>-5.53973733255272-5.02092524847104i</v>
      </c>
      <c r="AL343" s="181" t="str">
        <f t="shared" ca="1" si="487"/>
        <v>-3.68516413999315-6.50522446389983i</v>
      </c>
      <c r="AM343" s="181" t="str">
        <f t="shared" ca="1" si="488"/>
        <v>-1.45859706951005-7.3328626506453i</v>
      </c>
      <c r="AN343" s="181" t="str">
        <f t="shared" ca="1" si="489"/>
        <v>0.915206096733071-7.42029499851015i</v>
      </c>
      <c r="AO343" s="181" t="str">
        <f t="shared" ca="1" si="490"/>
        <v>3.19662502930013-6.7586957681541i</v>
      </c>
      <c r="AP343" s="181" t="str">
        <f t="shared" ca="1" si="491"/>
        <v>5.15536499949279-5.41484919332173i</v>
      </c>
      <c r="AQ343" s="181" t="str">
        <f t="shared" ca="1" si="492"/>
        <v>6.59370366722134-3.52440803728569i</v>
      </c>
      <c r="AR343" s="181" t="str">
        <f t="shared" ca="1" si="493"/>
        <v>6.59370366722134-3.52440803728569i</v>
      </c>
      <c r="AS343" s="181" t="str">
        <f t="shared" ca="1" si="494"/>
        <v>7.39559986242262+1.09703360903246i</v>
      </c>
      <c r="AT343" s="181" t="str">
        <f t="shared" ca="1" si="495"/>
        <v>6.67821107000503+3.36152896296826i</v>
      </c>
      <c r="AU343" s="181" t="str">
        <f t="shared" ca="1" si="496"/>
        <v>5.28669935141097+5.28669935141038i</v>
      </c>
      <c r="AV343" s="181" t="str">
        <f t="shared" ca="1" si="497"/>
        <v>3.361528962969+6.67821107000466i</v>
      </c>
      <c r="AW343" s="181" t="str">
        <f t="shared" ca="1" si="498"/>
        <v>1.09703360903329+7.3955998624225i</v>
      </c>
      <c r="AX343" s="181" t="str">
        <f t="shared" ca="1" si="499"/>
        <v>-1.27820030930651+7.3664498935173i</v>
      </c>
      <c r="AY343" s="181" t="str">
        <f t="shared" ca="1" si="500"/>
        <v>-3.52440803729134+6.59370366721833i</v>
      </c>
      <c r="AZ343" s="181" t="str">
        <f t="shared" ca="1" si="501"/>
        <v>-5.41484919332115+5.15536499949338i</v>
      </c>
      <c r="BA343" s="181" t="str">
        <f t="shared" ca="1" si="502"/>
        <v>-6.75869576815374+3.19662502930088i</v>
      </c>
      <c r="BB343" s="181" t="str">
        <f t="shared" ca="1" si="503"/>
        <v>-7.42029499851006+0.915206096733893i</v>
      </c>
      <c r="BC343" s="181" t="str">
        <f t="shared" ca="1" si="504"/>
        <v>-7.33286265064547-1.45859706950923i</v>
      </c>
      <c r="BD343" s="181" t="str">
        <f t="shared" ca="1" si="505"/>
        <v>-6.50522446390034-3.68516413999224i</v>
      </c>
      <c r="BE343" s="181" t="str">
        <f t="shared" ca="1" si="506"/>
        <v>-5.02092524847165-5.53973733255216i</v>
      </c>
      <c r="BF343" s="181" t="str">
        <f t="shared" ca="1" si="507"/>
        <v>-3.02979556824483-6.83510928069597i</v>
      </c>
      <c r="BG343" s="181" t="str">
        <f t="shared" ca="1" si="508"/>
        <v>-0.732827298495984-7.44052042635402i</v>
      </c>
      <c r="BH343" s="181" t="str">
        <f t="shared" ca="1" si="509"/>
        <v>1.63811522537754-7.29485836550639i</v>
      </c>
      <c r="BI343" s="181" t="str">
        <f t="shared" ca="1" si="510"/>
        <v>3.84370043761258-6.41282675661125i</v>
      </c>
      <c r="BJ343" s="181" t="str">
        <f t="shared" ca="1" si="511"/>
        <v>5.66128854115833-4.8834610798246i</v>
      </c>
      <c r="BK343" s="181" t="str">
        <f t="shared" ca="1" si="512"/>
        <v>6.90740557898892-2.86114107162947i</v>
      </c>
      <c r="BL343" s="181" t="str">
        <f t="shared" ca="1" si="513"/>
        <v>7.45626396291121-0.550007072503446i</v>
      </c>
      <c r="BM343" s="181" t="str">
        <f t="shared" ca="1" si="514"/>
        <v>7.2524599304602+1.81664664188758i</v>
      </c>
      <c r="BN343" s="181" t="str">
        <f t="shared" ca="1" si="515"/>
        <v>6.31656620227526+3.99992143381417i</v>
      </c>
      <c r="BO343" s="181" t="str">
        <f t="shared" ca="1" si="516"/>
        <v>4.74305529682187+5.77942960124113i</v>
      </c>
      <c r="BP343" s="181" t="str">
        <f t="shared" ca="1" si="517"/>
        <v>2.69076313061791+6.97554111444549i</v>
      </c>
      <c r="BQ343" s="181" t="str">
        <f t="shared" ca="1" si="518"/>
        <v>0.3668555428161+7.4675161248649i</v>
      </c>
      <c r="BR343" s="181" t="str">
        <f t="shared" ca="1" si="519"/>
        <v>-1.99408377838894+7.205692884739i</v>
      </c>
      <c r="BS343" s="181" t="str">
        <f t="shared" ca="1" si="520"/>
        <v>-4.15373302691113+6.21650078465047i</v>
      </c>
      <c r="BT343" s="181" t="str">
        <f t="shared" ca="1" si="521"/>
        <v>-5.89408934903399+4.59979247466842i</v>
      </c>
      <c r="BU343" s="181" t="str">
        <f t="shared" ca="1" si="522"/>
        <v>-7.03947484476722+2.51876437451021i</v>
      </c>
      <c r="BV343" s="181" t="str">
        <f t="shared" ca="1" si="523"/>
        <v>-7.47427013433341+0.183483033067802i</v>
      </c>
      <c r="BW343" s="181" t="str">
        <f t="shared" ca="1" si="524"/>
        <v>-7.15458539905997-2.17031975339354i</v>
      </c>
      <c r="BX343" s="181" t="str">
        <f t="shared" ca="1" si="525"/>
        <v>-6.11269077940322-4.30504256655043i</v>
      </c>
      <c r="BY343" s="181" t="str">
        <f t="shared" ca="1" si="526"/>
        <v>-4.45375890952525-6.00519871779749i</v>
      </c>
      <c r="BZ343" s="181" t="str">
        <f t="shared" ca="1" si="527"/>
        <v>-2.34524840892639-7.09916825866527i</v>
      </c>
      <c r="CA343" s="181" t="str">
        <f t="shared" ca="1" si="528"/>
        <v>-8.3170233204967E-13-7.47652192295403i</v>
      </c>
      <c r="CB343" s="181" t="str">
        <f t="shared" ca="1" si="529"/>
        <v>2.34524840892441-7.09916825866592i</v>
      </c>
      <c r="CC343" s="181" t="str">
        <f t="shared" ca="1" si="530"/>
        <v>4.45375890952392-6.00519871779848i</v>
      </c>
      <c r="CD343" s="181" t="str">
        <f t="shared" ca="1" si="531"/>
        <v>6.11269077940202-4.30504256655213i</v>
      </c>
      <c r="CE343" s="181" t="str">
        <f t="shared" ca="1" si="532"/>
        <v>7.1545853990617-2.17031975338781i</v>
      </c>
      <c r="CF343" s="181" t="str">
        <f t="shared" ca="1" si="533"/>
        <v>7.47427013433347+0.183483033065714i</v>
      </c>
      <c r="CG343" s="181" t="str">
        <f t="shared" ca="1" si="534"/>
        <v>7.03947484476778+2.51876437450864i</v>
      </c>
      <c r="CH343" s="181" t="str">
        <f t="shared" ca="1" si="535"/>
        <v>5.89408934903528+4.59979247466678i</v>
      </c>
      <c r="CI343" s="181" t="str">
        <f t="shared" ca="1" si="536"/>
        <v>4.15373302691251+6.21650078464955i</v>
      </c>
      <c r="CJ343" s="181" t="str">
        <f t="shared" ca="1" si="537"/>
        <v>1.99408377839095+7.20569288473845i</v>
      </c>
      <c r="CK343" s="181" t="str">
        <f t="shared" ca="1" si="538"/>
        <v>-0.366855542814439+7.46751612486498i</v>
      </c>
      <c r="CL343" s="181" t="str">
        <f t="shared" ca="1" si="539"/>
        <v>-2.69076313061596+6.97554111444625i</v>
      </c>
      <c r="CM343" s="181" t="str">
        <f t="shared" ca="1" si="540"/>
        <v>-4.74305529682649+5.77942960123733i</v>
      </c>
      <c r="CN343" s="181" t="str">
        <f t="shared" ca="1" si="541"/>
        <v>-6.31656620227415+3.99992143381594i</v>
      </c>
      <c r="CO343" s="181" t="str">
        <f t="shared" ca="1" si="542"/>
        <v>-7.25245993045979+1.81664664188919i</v>
      </c>
      <c r="CP343" s="181" t="str">
        <f t="shared" ca="1" si="543"/>
        <v>-7.4562639629108-0.550007072508992i</v>
      </c>
      <c r="CQ343" s="181" t="str">
        <f t="shared" ca="1" si="544"/>
        <v>-6.90740557898955-2.86114107162793i</v>
      </c>
      <c r="CR343" s="181" t="str">
        <f t="shared" ca="1" si="545"/>
        <v>-5.66128854115941-4.88346107982333i</v>
      </c>
      <c r="CS343" s="181" t="str">
        <f t="shared" ca="1" si="546"/>
        <v>-3.843700437614-6.41282675661039i</v>
      </c>
      <c r="CT343" s="181" t="str">
        <f t="shared" ca="1" si="547"/>
        <v>-1.63811522537958-7.29485836550593i</v>
      </c>
      <c r="CU343" s="181" t="str">
        <f t="shared" ca="1" si="548"/>
        <v>0.732827298501941-7.44052042635342i</v>
      </c>
      <c r="CV343" s="181" t="str">
        <f t="shared" ca="1" si="549"/>
        <v>3.02979556824293-6.83510928069682i</v>
      </c>
      <c r="CW343" s="181" t="str">
        <f t="shared" ca="1" si="550"/>
        <v>5.0209252484701-5.53973733255356i</v>
      </c>
      <c r="CX343" s="181" t="str">
        <f t="shared" ca="1" si="551"/>
        <v>6.50522446390308-3.6851641399874i</v>
      </c>
      <c r="CY343" s="181" t="str">
        <f t="shared" ca="1" si="552"/>
        <v>7.33286265064515-1.45859706951086i</v>
      </c>
      <c r="CZ343" s="181" t="str">
        <f t="shared" ca="1" si="553"/>
        <v>7.42029499851023+0.915206096732457i</v>
      </c>
      <c r="DA343" s="181" t="str">
        <f t="shared" ca="1" si="554"/>
        <v>6.75869576815464+3.19662502929899i</v>
      </c>
      <c r="DB343" s="181" t="str">
        <f t="shared" ca="1" si="555"/>
        <v>5.41484919332245+5.15536499949202i</v>
      </c>
      <c r="DC343" s="181" t="str">
        <f t="shared" ca="1" si="556"/>
        <v>3.52440803728625+6.59370366722105i</v>
      </c>
      <c r="DD343" s="181" t="str">
        <f t="shared" ca="1" si="557"/>
        <v>1.27820030930795+7.36644989351705i</v>
      </c>
      <c r="DE343" s="181" t="str">
        <f t="shared" ca="1" si="558"/>
        <v>-1.09703360903122+7.3955998624228i</v>
      </c>
      <c r="DF343" s="181" t="str">
        <f t="shared" ca="1" si="559"/>
        <v>-3.36152896297416+6.67821107000207i</v>
      </c>
      <c r="DG343" s="181" t="str">
        <f t="shared" ca="1" si="560"/>
        <v>-5.2866993514098+5.28669935141157i</v>
      </c>
      <c r="DH343" s="181" t="str">
        <f t="shared" ca="1" si="561"/>
        <v>-6.67821107000438+3.36152896296955i</v>
      </c>
      <c r="DI343" s="181" t="str">
        <f t="shared" ca="1" si="562"/>
        <v>-7.39559986242343+1.09703360902696i</v>
      </c>
      <c r="DJ343" s="181" t="str">
        <f t="shared" ca="1" si="563"/>
        <v>-7.36644989351747-1.27820030930549i</v>
      </c>
      <c r="DK343" s="181" t="str">
        <f t="shared" ca="1" si="564"/>
        <v>-6.59370366721862-3.52440803729079i</v>
      </c>
      <c r="DL343" s="181" t="str">
        <f t="shared" ca="1" si="565"/>
        <v>-5.15536499949383-5.41484919332073i</v>
      </c>
      <c r="DM343" s="181" t="str">
        <f t="shared" ca="1" si="566"/>
        <v>-3.19662502930201-6.75869576815321i</v>
      </c>
      <c r="DN343" s="181" t="str">
        <f t="shared" ca="1" si="567"/>
        <v>-0.915206096727336-7.42029499851086i</v>
      </c>
      <c r="DO343" s="181" t="str">
        <f t="shared" ca="1" si="568"/>
        <v>1.45859706950842-7.33286265064563i</v>
      </c>
      <c r="DP343" s="181" t="str">
        <f t="shared" ca="1" si="569"/>
        <v>3.68516413999188-6.50522446390054i</v>
      </c>
      <c r="DQ343" s="181" t="str">
        <f t="shared" ca="1" si="570"/>
        <v>5.53973733255131-5.02092524847258i</v>
      </c>
      <c r="DR343" s="181" t="str">
        <f t="shared" ca="1" si="571"/>
        <v>6.83510928069563-3.0297955682456i</v>
      </c>
      <c r="DS343" s="181" t="str">
        <f t="shared" ca="1" si="572"/>
        <v>7.44052042635393-0.732827298496812i</v>
      </c>
      <c r="DT343" s="181" t="str">
        <f t="shared" ca="1" si="573"/>
        <v>7.29485836550648+1.63811522537715i</v>
      </c>
      <c r="DU343" s="181" t="str">
        <f t="shared" ca="1" si="574"/>
        <v>6.41282675661189+3.8437004376115i</v>
      </c>
      <c r="DV343" s="181" t="str">
        <f t="shared" ca="1" si="575"/>
        <v>4.88346107981975+5.66128854116251i</v>
      </c>
      <c r="DW343" s="181" t="str">
        <f t="shared" ca="1" si="576"/>
        <v>2.86114107163024+6.9074055789886i</v>
      </c>
      <c r="DX343" s="181" t="str">
        <f t="shared" ca="1" si="577"/>
        <v>0.550007072503851+7.45626396291118i</v>
      </c>
      <c r="DY343" s="181" t="str">
        <f t="shared" ca="1" si="578"/>
        <v>-1.81664664189378+7.25245993045865i</v>
      </c>
      <c r="DZ343" s="181" t="str">
        <f t="shared" ca="1" si="579"/>
        <v>-3.99992143381347+6.31656620227571i</v>
      </c>
      <c r="EA343" s="181" t="str">
        <f t="shared" ca="1" si="580"/>
        <v>-5.77942960124061+4.74305529682251i</v>
      </c>
      <c r="EB343" s="181" t="str">
        <f t="shared" ca="1" si="581"/>
        <v>-6.97554111444535+2.69076313061829i</v>
      </c>
      <c r="EC343" s="181" t="str">
        <f t="shared" ca="1" si="582"/>
        <v>-7.46751612486484+0.366855542817356i</v>
      </c>
      <c r="ED343" s="181" t="str">
        <f t="shared" ca="1" si="583"/>
        <v>-7.20569288473718-1.99408377839551i</v>
      </c>
      <c r="EE343" s="181" t="str">
        <f t="shared" ca="1" si="584"/>
        <v>-6.21650078465093-4.15373302691044i</v>
      </c>
      <c r="EF343" s="181" t="str">
        <f t="shared" ca="1" si="585"/>
        <v>-4.59979247466875-5.89408934903374i</v>
      </c>
      <c r="EG343" s="181" t="str">
        <f t="shared" ca="1" si="586"/>
        <v>-2.51876437450419-7.03947484476937i</v>
      </c>
      <c r="EH343" s="181" t="str">
        <f t="shared" ca="1" si="587"/>
        <v>-0.183483033068633-7.47427013433339i</v>
      </c>
      <c r="EI343" s="181" t="str">
        <f t="shared" ca="1" si="588"/>
        <v>2.17031975339274-7.15458539906021i</v>
      </c>
      <c r="EJ343" s="181" t="str">
        <f t="shared" ca="1" si="589"/>
        <v>4.30504256655009-6.11269077940345i</v>
      </c>
      <c r="EK343" s="181" t="str">
        <f t="shared" ca="1" si="590"/>
        <v>6.00519871779674-4.45375890952626i</v>
      </c>
      <c r="EL343" s="181" t="str">
        <f t="shared" ca="1" si="591"/>
        <v>7.09916825866741-2.34524840891992i</v>
      </c>
      <c r="EM343" s="181" t="str">
        <f t="shared" ca="1" si="592"/>
        <v>7.47652192295403-1.66340466409935E-12i</v>
      </c>
      <c r="EN343" s="181"/>
      <c r="EO343" s="181"/>
      <c r="EP343" s="181"/>
    </row>
    <row r="344" spans="1:146">
      <c r="A344" s="207">
        <f t="shared" si="461"/>
        <v>4.7656249999999843E-3</v>
      </c>
      <c r="B344" s="206">
        <v>244</v>
      </c>
      <c r="C344" s="205">
        <f t="shared" si="462"/>
        <v>48800</v>
      </c>
      <c r="N344" s="204">
        <f t="shared" ca="1" si="463"/>
        <v>7.5233173261289581</v>
      </c>
      <c r="O344" s="181">
        <f t="shared" ca="1" si="464"/>
        <v>-7.4766826738710419</v>
      </c>
      <c r="P344" s="181" t="str">
        <f t="shared" ca="1" si="465"/>
        <v>-7.15473922809734-2.17036641691871i</v>
      </c>
      <c r="Q344" s="181" t="str">
        <f t="shared" ca="1" si="466"/>
        <v>-6.21663444415277-4.15382233533607i</v>
      </c>
      <c r="R344" s="181" t="str">
        <f t="shared" ca="1" si="467"/>
        <v>-4.74315727612631-5.77955386337852i</v>
      </c>
      <c r="S344" s="181" t="str">
        <f t="shared" ca="1" si="468"/>
        <v>-2.86120258834176-6.90755409347114i</v>
      </c>
      <c r="T344" s="181" t="str">
        <f t="shared" ca="1" si="469"/>
        <v>-0.732843054844282-7.44068040321112i</v>
      </c>
      <c r="U344" s="181" t="str">
        <f t="shared" ca="1" si="470"/>
        <v>1.45862843045761-7.33302031277864i</v>
      </c>
      <c r="V344" s="181" t="str">
        <f t="shared" ca="1" si="471"/>
        <v>3.52448381474632-6.59384543687177i</v>
      </c>
      <c r="W344" s="181" t="str">
        <f t="shared" ca="1" si="472"/>
        <v>5.28681301947441-5.28681301947395i</v>
      </c>
      <c r="X344" s="181" t="str">
        <f t="shared" ca="1" si="473"/>
        <v>6.59384543687175-3.52448381474635i</v>
      </c>
      <c r="Y344" s="181" t="str">
        <f t="shared" ca="1" si="474"/>
        <v>7.33302031277863-1.45862843045765i</v>
      </c>
      <c r="Z344" s="181" t="str">
        <f t="shared" ca="1" si="475"/>
        <v>7.44068040321112+0.73284305484427i</v>
      </c>
      <c r="AA344" s="181" t="str">
        <f t="shared" ca="1" si="476"/>
        <v>6.90755409347116+2.8612025883417i</v>
      </c>
      <c r="AB344" s="181" t="str">
        <f t="shared" ca="1" si="477"/>
        <v>5.77955386337858+4.74315727612623i</v>
      </c>
      <c r="AC344" s="181" t="str">
        <f t="shared" ca="1" si="478"/>
        <v>4.15382233533609+6.21663444415276i</v>
      </c>
      <c r="AD344" s="181" t="str">
        <f t="shared" ca="1" si="479"/>
        <v>2.17036641691834+7.15473922809745i</v>
      </c>
      <c r="AE344" s="181" t="str">
        <f t="shared" ca="1" si="480"/>
        <v>9.16046063441756E-14+7.47668267387104i</v>
      </c>
      <c r="AF344" s="181" t="str">
        <f t="shared" ca="1" si="481"/>
        <v>-2.1703664169204+7.15473922809682i</v>
      </c>
      <c r="AG344" s="181" t="str">
        <f t="shared" ca="1" si="482"/>
        <v>-4.15382233533479+6.21663444415362i</v>
      </c>
      <c r="AH344" s="181" t="str">
        <f t="shared" ca="1" si="483"/>
        <v>-5.77955386337994+4.74315727612457i</v>
      </c>
      <c r="AI344" s="181" t="str">
        <f t="shared" ca="1" si="484"/>
        <v>-6.90755409347084+2.86120258834246i</v>
      </c>
      <c r="AJ344" s="181" t="str">
        <f t="shared" ca="1" si="485"/>
        <v>-7.4406804032114+0.732843054841386i</v>
      </c>
      <c r="AK344" s="181" t="str">
        <f t="shared" ca="1" si="486"/>
        <v>-7.33302031277864-1.45862843045763i</v>
      </c>
      <c r="AL344" s="181" t="str">
        <f t="shared" ca="1" si="487"/>
        <v>-6.59384543687003-3.52448381474956i</v>
      </c>
      <c r="AM344" s="181" t="str">
        <f t="shared" ca="1" si="488"/>
        <v>-5.28681301947398-5.28681301947439i</v>
      </c>
      <c r="AN344" s="181" t="str">
        <f t="shared" ca="1" si="489"/>
        <v>-3.52448381474906-6.59384543687031i</v>
      </c>
      <c r="AO344" s="181" t="str">
        <f t="shared" ca="1" si="490"/>
        <v>-1.45862843045706-7.33302031277875i</v>
      </c>
      <c r="AP344" s="181" t="str">
        <f t="shared" ca="1" si="491"/>
        <v>0.732843054842065-7.44068040321134i</v>
      </c>
      <c r="AQ344" s="181" t="str">
        <f t="shared" ca="1" si="492"/>
        <v>2.86120258834309-6.90755409347058i</v>
      </c>
      <c r="AR344" s="181" t="str">
        <f t="shared" ca="1" si="493"/>
        <v>2.86120258834309-6.90755409347058i</v>
      </c>
      <c r="AS344" s="181" t="str">
        <f t="shared" ca="1" si="494"/>
        <v>6.21663444415394-4.15382233533431i</v>
      </c>
      <c r="AT344" s="181" t="str">
        <f t="shared" ca="1" si="495"/>
        <v>7.15473922809699-2.17036641691985i</v>
      </c>
      <c r="AU344" s="181" t="str">
        <f t="shared" ca="1" si="496"/>
        <v>7.47668267387104+2.79179222175303E-12i</v>
      </c>
      <c r="AV344" s="181" t="str">
        <f t="shared" ca="1" si="497"/>
        <v>7.15473922809746+2.17036641691828i</v>
      </c>
      <c r="AW344" s="181" t="str">
        <f t="shared" ca="1" si="498"/>
        <v>6.21663444415072+4.15382233533913i</v>
      </c>
      <c r="AX344" s="181" t="str">
        <f t="shared" ca="1" si="499"/>
        <v>4.74315727612636+5.77955386337846i</v>
      </c>
      <c r="AY344" s="181" t="str">
        <f t="shared" ca="1" si="500"/>
        <v>2.8612025883446+6.90755409346996i</v>
      </c>
      <c r="AZ344" s="181" t="str">
        <f t="shared" ca="1" si="501"/>
        <v>0.732843054843698+7.44068040321117i</v>
      </c>
      <c r="BA344" s="181" t="str">
        <f t="shared" ca="1" si="502"/>
        <v>-1.45862843045524+7.33302031277911i</v>
      </c>
      <c r="BB344" s="181" t="str">
        <f t="shared" ca="1" si="503"/>
        <v>-3.52448381474761+6.59384543687108i</v>
      </c>
      <c r="BC344" s="181" t="str">
        <f t="shared" ca="1" si="504"/>
        <v>-5.28681301947282+5.28681301947555i</v>
      </c>
      <c r="BD344" s="181" t="str">
        <f t="shared" ca="1" si="505"/>
        <v>-6.59384543687277+3.52448381474445i</v>
      </c>
      <c r="BE344" s="181" t="str">
        <f t="shared" ca="1" si="506"/>
        <v>-7.33302031277832+1.45862843045924i</v>
      </c>
      <c r="BF344" s="181" t="str">
        <f t="shared" ca="1" si="507"/>
        <v>-7.44068040321082-0.73284305484726i</v>
      </c>
      <c r="BG344" s="181" t="str">
        <f t="shared" ca="1" si="508"/>
        <v>-6.90755409347143-2.86120258834104i</v>
      </c>
      <c r="BH344" s="181" t="str">
        <f t="shared" ca="1" si="509"/>
        <v>-5.77955386337633-4.74315727612897i</v>
      </c>
      <c r="BI344" s="181" t="str">
        <f t="shared" ca="1" si="510"/>
        <v>-4.15382233533634-6.2166344441526i</v>
      </c>
      <c r="BJ344" s="181" t="str">
        <f t="shared" ca="1" si="511"/>
        <v>-2.17036641692218-7.15473922809628i</v>
      </c>
      <c r="BK344" s="181" t="str">
        <f t="shared" ca="1" si="512"/>
        <v>5.75186590807867E-13-7.47668267387104i</v>
      </c>
      <c r="BL344" s="181" t="str">
        <f t="shared" ca="1" si="513"/>
        <v>2.17036641691595-7.15473922809817i</v>
      </c>
      <c r="BM344" s="181" t="str">
        <f t="shared" ca="1" si="514"/>
        <v>4.15382233533729-6.21663444415196i</v>
      </c>
      <c r="BN344" s="181" t="str">
        <f t="shared" ca="1" si="515"/>
        <v>5.77955386337706-4.74315727612808i</v>
      </c>
      <c r="BO344" s="181" t="str">
        <f t="shared" ca="1" si="516"/>
        <v>6.90755409347188-2.86120258833998i</v>
      </c>
      <c r="BP344" s="181" t="str">
        <f t="shared" ca="1" si="517"/>
        <v>7.44068040321094-0.732843054846115i</v>
      </c>
      <c r="BQ344" s="181" t="str">
        <f t="shared" ca="1" si="518"/>
        <v>7.3330203127781+1.45862843046037i</v>
      </c>
      <c r="BR344" s="181" t="str">
        <f t="shared" ca="1" si="519"/>
        <v>6.59384543687222+3.52448381474546i</v>
      </c>
      <c r="BS344" s="181" t="str">
        <f t="shared" ca="1" si="520"/>
        <v>5.28681301947185+5.28681301947651i</v>
      </c>
      <c r="BT344" s="181" t="str">
        <f t="shared" ca="1" si="521"/>
        <v>3.52448381474641+6.59384543687172i</v>
      </c>
      <c r="BU344" s="181" t="str">
        <f t="shared" ca="1" si="522"/>
        <v>1.45862843046141+7.33302031277789i</v>
      </c>
      <c r="BV344" s="181" t="str">
        <f t="shared" ca="1" si="523"/>
        <v>-0.732843054845055+7.44068040321104i</v>
      </c>
      <c r="BW344" s="181" t="str">
        <f t="shared" ca="1" si="524"/>
        <v>-2.86120258833899+6.90755409347228i</v>
      </c>
      <c r="BX344" s="181" t="str">
        <f t="shared" ca="1" si="525"/>
        <v>-4.74315727612725+5.77955386337774i</v>
      </c>
      <c r="BY344" s="181" t="str">
        <f t="shared" ca="1" si="526"/>
        <v>-6.21663444415137+4.15382233533817i</v>
      </c>
      <c r="BZ344" s="181" t="str">
        <f t="shared" ca="1" si="527"/>
        <v>-7.15473922809786+2.17036641691697i</v>
      </c>
      <c r="CA344" s="181" t="str">
        <f t="shared" ca="1" si="528"/>
        <v>-7.47668267387104+1.64141904013729E-12i</v>
      </c>
      <c r="CB344" s="181" t="str">
        <f t="shared" ca="1" si="529"/>
        <v>-7.1547392280966-2.17036641692115i</v>
      </c>
      <c r="CC344" s="181" t="str">
        <f t="shared" ca="1" si="530"/>
        <v>-6.21663444415319-4.15382233533545i</v>
      </c>
      <c r="CD344" s="181" t="str">
        <f t="shared" ca="1" si="531"/>
        <v>-4.74315727612421-5.77955386338024i</v>
      </c>
      <c r="CE344" s="181" t="str">
        <f t="shared" ca="1" si="532"/>
        <v>-2.86120258834203-6.90755409347102i</v>
      </c>
      <c r="CF344" s="181" t="str">
        <f t="shared" ca="1" si="533"/>
        <v>-0.732843054848321-7.44068040321071i</v>
      </c>
      <c r="CG344" s="181" t="str">
        <f t="shared" ca="1" si="534"/>
        <v>1.45862843045819-7.33302031277853i</v>
      </c>
      <c r="CH344" s="181" t="str">
        <f t="shared" ca="1" si="535"/>
        <v>3.52448381474351-6.59384543687327i</v>
      </c>
      <c r="CI344" s="181" t="str">
        <f t="shared" ca="1" si="536"/>
        <v>5.28681301947494-5.28681301947342i</v>
      </c>
      <c r="CJ344" s="181" t="str">
        <f t="shared" ca="1" si="537"/>
        <v>6.59384543687067-3.52448381474836i</v>
      </c>
      <c r="CK344" s="181" t="str">
        <f t="shared" ca="1" si="538"/>
        <v>7.33302031277887-1.4586284304565i</v>
      </c>
      <c r="CL344" s="181" t="str">
        <f t="shared" ca="1" si="539"/>
        <v>7.4406804032113+0.732843054842425i</v>
      </c>
      <c r="CM344" s="181" t="str">
        <f t="shared" ca="1" si="540"/>
        <v>6.90755409347037+2.86120258834362i</v>
      </c>
      <c r="CN344" s="181" t="str">
        <f t="shared" ca="1" si="541"/>
        <v>5.77955386337915+4.74315727612554i</v>
      </c>
      <c r="CO344" s="181" t="str">
        <f t="shared" ca="1" si="542"/>
        <v>4.15382233533366+6.21663444415439i</v>
      </c>
      <c r="CP344" s="181" t="str">
        <f t="shared" ca="1" si="543"/>
        <v>2.17036641691909+7.15473922809722i</v>
      </c>
      <c r="CQ344" s="181" t="str">
        <f t="shared" ca="1" si="544"/>
        <v>-3.3669788125609E-12+7.47668267387104i</v>
      </c>
      <c r="CR344" s="181" t="str">
        <f t="shared" ca="1" si="545"/>
        <v>-2.17036641691862+7.15473922809736i</v>
      </c>
      <c r="CS344" s="181" t="str">
        <f t="shared" ca="1" si="546"/>
        <v>-4.15382233533325+6.21663444415466i</v>
      </c>
      <c r="CT344" s="181" t="str">
        <f t="shared" ca="1" si="547"/>
        <v>-5.77955386337883+4.74315727612592i</v>
      </c>
      <c r="CU344" s="181" t="str">
        <f t="shared" ca="1" si="548"/>
        <v>-6.90755409347018+2.86120258834407i</v>
      </c>
      <c r="CV344" s="181" t="str">
        <f t="shared" ca="1" si="549"/>
        <v>-7.44068040321125+0.732843054842914i</v>
      </c>
      <c r="CW344" s="181" t="str">
        <f t="shared" ca="1" si="550"/>
        <v>-7.33302031277896-1.45862843045602i</v>
      </c>
      <c r="CX344" s="181" t="str">
        <f t="shared" ca="1" si="551"/>
        <v>-6.59384543687071-3.52448381474831i</v>
      </c>
      <c r="CY344" s="181" t="str">
        <f t="shared" ca="1" si="552"/>
        <v>-5.28681301947499-5.28681301947338i</v>
      </c>
      <c r="CZ344" s="181" t="str">
        <f t="shared" ca="1" si="553"/>
        <v>-3.52448381474357-6.59384543687324i</v>
      </c>
      <c r="DA344" s="181" t="str">
        <f t="shared" ca="1" si="554"/>
        <v>-1.45862843045826-7.33302031277851i</v>
      </c>
      <c r="DB344" s="181" t="str">
        <f t="shared" ca="1" si="555"/>
        <v>0.73284305484741-7.4406804032108i</v>
      </c>
      <c r="DC344" s="181" t="str">
        <f t="shared" ca="1" si="556"/>
        <v>2.86120258834118-6.90755409347137i</v>
      </c>
      <c r="DD344" s="181" t="str">
        <f t="shared" ca="1" si="557"/>
        <v>4.74315727612941-5.77955386337597i</v>
      </c>
      <c r="DE344" s="181" t="str">
        <f t="shared" ca="1" si="558"/>
        <v>6.21663444415291-4.15382233533586i</v>
      </c>
      <c r="DF344" s="181" t="str">
        <f t="shared" ca="1" si="559"/>
        <v>7.15473922809646-2.17036641692162i</v>
      </c>
      <c r="DG344" s="181" t="str">
        <f t="shared" ca="1" si="560"/>
        <v>7.47668267387104+1.15037318161573E-12i</v>
      </c>
      <c r="DH344" s="181" t="str">
        <f t="shared" ca="1" si="561"/>
        <v>7.154739228098+2.1703664169165i</v>
      </c>
      <c r="DI344" s="181" t="str">
        <f t="shared" ca="1" si="562"/>
        <v>6.21663444415163+4.15382233533777i</v>
      </c>
      <c r="DJ344" s="181" t="str">
        <f t="shared" ca="1" si="563"/>
        <v>4.74315727612763+5.77955386337743i</v>
      </c>
      <c r="DK344" s="181" t="str">
        <f t="shared" ca="1" si="564"/>
        <v>2.86120258833905+6.90755409347226i</v>
      </c>
      <c r="DL344" s="181" t="str">
        <f t="shared" ca="1" si="565"/>
        <v>0.73284305484512+7.44068040321104i</v>
      </c>
      <c r="DM344" s="181" t="str">
        <f t="shared" ca="1" si="566"/>
        <v>-1.45862843046135+7.3330203127779i</v>
      </c>
      <c r="DN344" s="181" t="str">
        <f t="shared" ca="1" si="567"/>
        <v>-3.52448381474635+6.59384543687175i</v>
      </c>
      <c r="DO344" s="181" t="str">
        <f t="shared" ca="1" si="568"/>
        <v>-5.28681301947181+5.28681301947656i</v>
      </c>
      <c r="DP344" s="181" t="str">
        <f t="shared" ca="1" si="569"/>
        <v>-6.5938454368718+3.52448381474627i</v>
      </c>
      <c r="DQ344" s="181" t="str">
        <f t="shared" ca="1" si="570"/>
        <v>-7.33302031277792+1.45862843046126i</v>
      </c>
      <c r="DR344" s="181" t="str">
        <f t="shared" ca="1" si="571"/>
        <v>-7.44068040321102-0.732843054845203i</v>
      </c>
      <c r="DS344" s="181" t="str">
        <f t="shared" ca="1" si="572"/>
        <v>-6.90755409347223-2.86120258833913i</v>
      </c>
      <c r="DT344" s="181" t="str">
        <f t="shared" ca="1" si="573"/>
        <v>-5.77955386337737-4.7431572761277i</v>
      </c>
      <c r="DU344" s="181" t="str">
        <f t="shared" ca="1" si="574"/>
        <v>-4.1538223353377-6.21663444415169i</v>
      </c>
      <c r="DV344" s="181" t="str">
        <f t="shared" ca="1" si="575"/>
        <v>-2.17036641691643-7.15473922809803i</v>
      </c>
      <c r="DW344" s="181" t="str">
        <f t="shared" ca="1" si="576"/>
        <v>-1.06623244932943E-12-7.47668267387104i</v>
      </c>
      <c r="DX344" s="181" t="str">
        <f t="shared" ca="1" si="577"/>
        <v>2.1703664169217-7.15473922809643i</v>
      </c>
      <c r="DY344" s="181" t="str">
        <f t="shared" ca="1" si="578"/>
        <v>4.15382233533592-6.21663444415287i</v>
      </c>
      <c r="DZ344" s="181" t="str">
        <f t="shared" ca="1" si="579"/>
        <v>5.77955386337602-4.74315727612934i</v>
      </c>
      <c r="EA344" s="181" t="str">
        <f t="shared" ca="1" si="580"/>
        <v>6.90755409347141-2.8612025883411i</v>
      </c>
      <c r="EB344" s="181" t="str">
        <f t="shared" ca="1" si="581"/>
        <v>7.44068040321082-0.732843054847326i</v>
      </c>
      <c r="EC344" s="181" t="str">
        <f t="shared" ca="1" si="582"/>
        <v>7.33302031277833+1.45862843045918i</v>
      </c>
      <c r="ED344" s="181" t="str">
        <f t="shared" ca="1" si="583"/>
        <v>6.5938454368728+3.5244838147444i</v>
      </c>
      <c r="EE344" s="181" t="str">
        <f t="shared" ca="1" si="584"/>
        <v>5.28681301947332+5.28681301947505i</v>
      </c>
      <c r="EF344" s="181" t="str">
        <f t="shared" ca="1" si="585"/>
        <v>3.52448381474823+6.59384543687075i</v>
      </c>
      <c r="EG344" s="181" t="str">
        <f t="shared" ca="1" si="586"/>
        <v>1.45862843045593+7.33302031277898i</v>
      </c>
      <c r="EH344" s="181" t="str">
        <f t="shared" ca="1" si="587"/>
        <v>-0.732843054842998+7.44068040321124i</v>
      </c>
      <c r="EI344" s="181" t="str">
        <f t="shared" ca="1" si="588"/>
        <v>-2.86120258834415+6.90755409347015i</v>
      </c>
      <c r="EJ344" s="181" t="str">
        <f t="shared" ca="1" si="589"/>
        <v>-4.74315727612599+5.77955386337878i</v>
      </c>
      <c r="EK344" s="181" t="str">
        <f t="shared" ca="1" si="590"/>
        <v>-6.2166344441547+4.15382233533318i</v>
      </c>
      <c r="EL344" s="181" t="str">
        <f t="shared" ca="1" si="591"/>
        <v>-7.15473922809739+2.17036641691854i</v>
      </c>
      <c r="EM344" s="181" t="str">
        <f t="shared" ca="1" si="592"/>
        <v>-7.47668267387104+3.2828380802746E-12i</v>
      </c>
      <c r="EN344" s="181"/>
      <c r="EO344" s="181"/>
      <c r="EP344" s="181"/>
    </row>
    <row r="345" spans="1:146">
      <c r="A345" s="207">
        <f t="shared" si="461"/>
        <v>4.7851562499999839E-3</v>
      </c>
      <c r="B345" s="206">
        <v>245</v>
      </c>
      <c r="C345" s="205">
        <f t="shared" si="462"/>
        <v>49000</v>
      </c>
      <c r="N345" s="204">
        <f t="shared" ca="1" si="463"/>
        <v>7.5231701596022535</v>
      </c>
      <c r="O345" s="181">
        <f t="shared" ca="1" si="464"/>
        <v>-7.4768298403977465</v>
      </c>
      <c r="P345" s="181" t="str">
        <f t="shared" ca="1" si="465"/>
        <v>-7.20598964820048-1.99416590390311i</v>
      </c>
      <c r="Q345" s="181" t="str">
        <f t="shared" ca="1" si="466"/>
        <v>-6.41309086621281-3.84385873881442i</v>
      </c>
      <c r="R345" s="181" t="str">
        <f t="shared" ca="1" si="467"/>
        <v>-5.155577321054-5.41507220163275i</v>
      </c>
      <c r="S345" s="181" t="str">
        <f t="shared" ca="1" si="468"/>
        <v>-3.52455318856704-6.59397522616093i</v>
      </c>
      <c r="T345" s="181" t="str">
        <f t="shared" ca="1" si="469"/>
        <v>-1.63818269047326-7.29515880121166i</v>
      </c>
      <c r="U345" s="181" t="str">
        <f t="shared" ca="1" si="470"/>
        <v>0.366870651610008-7.46782367140852i</v>
      </c>
      <c r="V345" s="181" t="str">
        <f t="shared" ca="1" si="471"/>
        <v>2.34534499700229-7.09946063495661i</v>
      </c>
      <c r="W345" s="181" t="str">
        <f t="shared" ca="1" si="472"/>
        <v>4.15390409667775-6.21675680864758i</v>
      </c>
      <c r="X345" s="181" t="str">
        <f t="shared" ca="1" si="473"/>
        <v>5.66152169897296-4.8836622031341i</v>
      </c>
      <c r="Y345" s="181" t="str">
        <f t="shared" ca="1" si="474"/>
        <v>6.75897412222554-3.19675668097332i</v>
      </c>
      <c r="Z345" s="181" t="str">
        <f t="shared" ca="1" si="475"/>
        <v>7.36675327769044-1.2782529514534i</v>
      </c>
      <c r="AA345" s="181" t="str">
        <f t="shared" ca="1" si="476"/>
        <v>7.44082686109079+0.732857479686213i</v>
      </c>
      <c r="AB345" s="181" t="str">
        <f t="shared" ca="1" si="477"/>
        <v>6.97582839920384+2.69087394857571i</v>
      </c>
      <c r="AC345" s="181" t="str">
        <f t="shared" ca="1" si="478"/>
        <v>6.00544603940675+4.45394233573314i</v>
      </c>
      <c r="AD345" s="181" t="str">
        <f t="shared" ca="1" si="479"/>
        <v>4.59998191520854+5.89433209464962i</v>
      </c>
      <c r="AE345" s="181" t="str">
        <f t="shared" ca="1" si="480"/>
        <v>2.86125890653302+6.90769005761315i</v>
      </c>
      <c r="AF345" s="181" t="str">
        <f t="shared" ca="1" si="481"/>
        <v>0.91524378911171+7.42060060027183i</v>
      </c>
      <c r="AG345" s="181" t="str">
        <f t="shared" ca="1" si="482"/>
        <v>-1.09707878990244+7.39590444712534i</v>
      </c>
      <c r="AH345" s="181" t="str">
        <f t="shared" ca="1" si="483"/>
        <v>-3.02992034911147+6.83539078182823i</v>
      </c>
      <c r="AI345" s="181" t="str">
        <f t="shared" ca="1" si="484"/>
        <v>-4.74325063758425+5.7796676246406i</v>
      </c>
      <c r="AJ345" s="181" t="str">
        <f t="shared" ca="1" si="485"/>
        <v>-6.1129425280277+4.30521986793851i</v>
      </c>
      <c r="AK345" s="181" t="str">
        <f t="shared" ca="1" si="486"/>
        <v>-7.03976476260907+2.51886810877224i</v>
      </c>
      <c r="AL345" s="181" t="str">
        <f t="shared" ca="1" si="487"/>
        <v>-7.45657104603936+0.55002972431467i</v>
      </c>
      <c r="AM345" s="181" t="str">
        <f t="shared" ca="1" si="488"/>
        <v>-7.33316465154157-1.45865714122387i</v>
      </c>
      <c r="AN345" s="181" t="str">
        <f t="shared" ca="1" si="489"/>
        <v>-6.67848610934758-3.36166740614141i</v>
      </c>
      <c r="AO345" s="181" t="str">
        <f t="shared" ca="1" si="490"/>
        <v>-5.53996548433243-5.0211320331841i</v>
      </c>
      <c r="AP345" s="181" t="str">
        <f t="shared" ca="1" si="491"/>
        <v>-4.00008616891201-6.31682634742645i</v>
      </c>
      <c r="AQ345" s="181" t="str">
        <f t="shared" ca="1" si="492"/>
        <v>-2.17040913710655-7.15488005768277i</v>
      </c>
      <c r="AR345" s="181" t="str">
        <f t="shared" ca="1" si="493"/>
        <v>-2.17040913710655-7.15488005768277i</v>
      </c>
      <c r="AS345" s="181" t="str">
        <f t="shared" ca="1" si="494"/>
        <v>1.81672145972897-7.25275862000263i</v>
      </c>
      <c r="AT345" s="181" t="str">
        <f t="shared" ca="1" si="495"/>
        <v>3.68531591194249-6.50549237886309i</v>
      </c>
      <c r="AU345" s="181" t="str">
        <f t="shared" ca="1" si="496"/>
        <v>5.28691708192232-5.28691708192404i</v>
      </c>
      <c r="AV345" s="181" t="str">
        <f t="shared" ca="1" si="497"/>
        <v>6.50549237886188-3.68531591194462i</v>
      </c>
      <c r="AW345" s="181" t="str">
        <f t="shared" ca="1" si="498"/>
        <v>7.25275862000389-1.81672145972393i</v>
      </c>
      <c r="AX345" s="181" t="str">
        <f t="shared" ca="1" si="499"/>
        <v>7.47457795903816+0.183490589739919i</v>
      </c>
      <c r="AY345" s="181" t="str">
        <f t="shared" ca="1" si="500"/>
        <v>7.15488005768348+2.17040913710421i</v>
      </c>
      <c r="AZ345" s="181" t="str">
        <f t="shared" ca="1" si="501"/>
        <v>6.31682634742378+4.00008616891623i</v>
      </c>
      <c r="BA345" s="181" t="str">
        <f t="shared" ca="1" si="502"/>
        <v>5.02113203318592+5.53996548433079i</v>
      </c>
      <c r="BB345" s="181" t="str">
        <f t="shared" ca="1" si="503"/>
        <v>3.3616674061436+6.67848610934648i</v>
      </c>
      <c r="BC345" s="181" t="str">
        <f t="shared" ca="1" si="504"/>
        <v>1.45865714122627+7.33316465154109i</v>
      </c>
      <c r="BD345" s="181" t="str">
        <f t="shared" ca="1" si="505"/>
        <v>-0.550029724319855+7.45657104603898i</v>
      </c>
      <c r="BE345" s="181" t="str">
        <f t="shared" ca="1" si="506"/>
        <v>-2.51886810876993+7.03976476260989i</v>
      </c>
      <c r="BF345" s="181" t="str">
        <f t="shared" ca="1" si="507"/>
        <v>-4.30521986793633+6.11294252802924i</v>
      </c>
      <c r="BG345" s="181" t="str">
        <f t="shared" ca="1" si="508"/>
        <v>-5.7796676246437+4.74325063758049i</v>
      </c>
      <c r="BH345" s="181" t="str">
        <f t="shared" ca="1" si="509"/>
        <v>-6.83539078182728+3.02992034911361i</v>
      </c>
      <c r="BI345" s="181" t="str">
        <f t="shared" ca="1" si="510"/>
        <v>-7.39590444712498+1.09707878990486i</v>
      </c>
      <c r="BJ345" s="181" t="str">
        <f t="shared" ca="1" si="511"/>
        <v>-7.42060060027214-0.915243789109168i</v>
      </c>
      <c r="BK345" s="181" t="str">
        <f t="shared" ca="1" si="512"/>
        <v>-6.90769005761243-2.86125890653478i</v>
      </c>
      <c r="BL345" s="181" t="str">
        <f t="shared" ca="1" si="513"/>
        <v>-5.89433209464962-4.59998191520853i</v>
      </c>
      <c r="BM345" s="181" t="str">
        <f t="shared" ca="1" si="514"/>
        <v>-4.45394233573511-6.00544603940529i</v>
      </c>
      <c r="BN345" s="181" t="str">
        <f t="shared" ca="1" si="515"/>
        <v>-2.69087394857304-6.97582839920486i</v>
      </c>
      <c r="BO345" s="181" t="str">
        <f t="shared" ca="1" si="516"/>
        <v>-0.732857479685798-7.44082686109082i</v>
      </c>
      <c r="BP345" s="181" t="str">
        <f t="shared" ca="1" si="517"/>
        <v>1.27825295145266-7.36675327769057i</v>
      </c>
      <c r="BQ345" s="181" t="str">
        <f t="shared" ca="1" si="518"/>
        <v>3.19675668097702-6.7589741222238i</v>
      </c>
      <c r="BR345" s="181" t="str">
        <f t="shared" ca="1" si="519"/>
        <v>4.8836622031357-5.66152169897157i</v>
      </c>
      <c r="BS345" s="181" t="str">
        <f t="shared" ca="1" si="520"/>
        <v>6.21675680864743-4.15390409667797i</v>
      </c>
      <c r="BT345" s="181" t="str">
        <f t="shared" ca="1" si="521"/>
        <v>7.09946063495578-2.34534499700482i</v>
      </c>
      <c r="BU345" s="181" t="str">
        <f t="shared" ca="1" si="522"/>
        <v>7.46782367140864-0.366870651607415i</v>
      </c>
      <c r="BV345" s="181" t="str">
        <f t="shared" ca="1" si="523"/>
        <v>7.29515880121151+1.63818269047391i</v>
      </c>
      <c r="BW345" s="181" t="str">
        <f t="shared" ca="1" si="524"/>
        <v>6.59397522616175+3.52455318856551i</v>
      </c>
      <c r="BX345" s="181" t="str">
        <f t="shared" ca="1" si="525"/>
        <v>5.41507220163508+5.15557732105156i</v>
      </c>
      <c r="BY345" s="181" t="str">
        <f t="shared" ca="1" si="526"/>
        <v>3.8438587388128+6.41309086621378i</v>
      </c>
      <c r="BZ345" s="181" t="str">
        <f t="shared" ca="1" si="527"/>
        <v>1.99416590390325+7.20598964820044i</v>
      </c>
      <c r="CA345" s="181" t="str">
        <f t="shared" ca="1" si="528"/>
        <v>2.45116611232162E-12+7.47682984039775i</v>
      </c>
      <c r="CB345" s="181" t="str">
        <f t="shared" ca="1" si="529"/>
        <v>-1.9941659039059+7.20598964819971i</v>
      </c>
      <c r="CC345" s="181" t="str">
        <f t="shared" ca="1" si="530"/>
        <v>-3.84385873881479+6.41309086621259i</v>
      </c>
      <c r="CD345" s="181" t="str">
        <f t="shared" ca="1" si="531"/>
        <v>-5.41507220163171+5.15557732105511i</v>
      </c>
      <c r="CE345" s="181" t="str">
        <f t="shared" ca="1" si="532"/>
        <v>-6.59397522615944+3.52455318856983i</v>
      </c>
      <c r="CF345" s="181" t="str">
        <f t="shared" ca="1" si="533"/>
        <v>-7.29515880121212+1.63818269047122i</v>
      </c>
      <c r="CG345" s="181" t="str">
        <f t="shared" ca="1" si="534"/>
        <v>-7.46782367140853-0.366870651609735i</v>
      </c>
      <c r="CH345" s="181" t="str">
        <f t="shared" ca="1" si="535"/>
        <v>-7.09946063495731-2.34534499700017i</v>
      </c>
      <c r="CI345" s="181" t="str">
        <f t="shared" ca="1" si="536"/>
        <v>-6.21675680864614-4.1539040966799i</v>
      </c>
      <c r="CJ345" s="181" t="str">
        <f t="shared" ca="1" si="537"/>
        <v>-4.88366220313362-5.66152169897337i</v>
      </c>
      <c r="CK345" s="181" t="str">
        <f t="shared" ca="1" si="538"/>
        <v>-3.19675668097492-6.7589741222248i</v>
      </c>
      <c r="CL345" s="181" t="str">
        <f t="shared" ca="1" si="539"/>
        <v>-1.27825295145749-7.36675327768973i</v>
      </c>
      <c r="CM345" s="181" t="str">
        <f t="shared" ca="1" si="540"/>
        <v>0.732857479688109-7.4408268610906i</v>
      </c>
      <c r="CN345" s="181" t="str">
        <f t="shared" ca="1" si="541"/>
        <v>2.6908739485756-6.97582839920388i</v>
      </c>
      <c r="CO345" s="181" t="str">
        <f t="shared" ca="1" si="542"/>
        <v>4.45394233573117-6.00544603940821i</v>
      </c>
      <c r="CP345" s="181" t="str">
        <f t="shared" ca="1" si="543"/>
        <v>5.89433209465131-4.59998191520637i</v>
      </c>
      <c r="CQ345" s="181" t="str">
        <f t="shared" ca="1" si="544"/>
        <v>6.90769005761332-2.86125890653263i</v>
      </c>
      <c r="CR345" s="181" t="str">
        <f t="shared" ca="1" si="545"/>
        <v>7.42060060027155-0.915243789114035i</v>
      </c>
      <c r="CS345" s="181" t="str">
        <f t="shared" ca="1" si="546"/>
        <v>7.39590444712458+1.09707878990759i</v>
      </c>
      <c r="CT345" s="181" t="str">
        <f t="shared" ca="1" si="547"/>
        <v>6.83539078182617+3.02992034911613i</v>
      </c>
      <c r="CU345" s="181" t="str">
        <f t="shared" ca="1" si="548"/>
        <v>5.77966762464222+4.74325063758228i</v>
      </c>
      <c r="CV345" s="181" t="str">
        <f t="shared" ca="1" si="549"/>
        <v>4.30521986794034+6.11294252802642i</v>
      </c>
      <c r="CW345" s="181" t="str">
        <f t="shared" ca="1" si="550"/>
        <v>2.51886810876775+7.03976476261068i</v>
      </c>
      <c r="CX345" s="181" t="str">
        <f t="shared" ca="1" si="551"/>
        <v>0.550029724317538+7.45657104603915i</v>
      </c>
      <c r="CY345" s="181" t="str">
        <f t="shared" ca="1" si="552"/>
        <v>-1.45865714122188+7.33316465154197i</v>
      </c>
      <c r="CZ345" s="181" t="str">
        <f t="shared" ca="1" si="553"/>
        <v>-3.36166740613942+6.67848610934859i</v>
      </c>
      <c r="DA345" s="181" t="str">
        <f t="shared" ca="1" si="554"/>
        <v>-5.02113203318795+5.53996548432894i</v>
      </c>
      <c r="DB345" s="181" t="str">
        <f t="shared" ca="1" si="555"/>
        <v>-6.31682634742525+4.0000861689139i</v>
      </c>
      <c r="DC345" s="181" t="str">
        <f t="shared" ca="1" si="556"/>
        <v>-7.15488005768206+2.1704091371089i</v>
      </c>
      <c r="DD345" s="181" t="str">
        <f t="shared" ca="1" si="557"/>
        <v>-7.47457795903822+0.183490589737385i</v>
      </c>
      <c r="DE345" s="181" t="str">
        <f t="shared" ca="1" si="558"/>
        <v>-7.25275862000328-1.81672145972639i</v>
      </c>
      <c r="DF345" s="181" t="str">
        <f t="shared" ca="1" si="559"/>
        <v>-6.5054923788644-3.68531591194017i</v>
      </c>
      <c r="DG345" s="181" t="str">
        <f t="shared" ca="1" si="560"/>
        <v>-5.28691708192067-5.28691708192569i</v>
      </c>
      <c r="DH345" s="181" t="str">
        <f t="shared" ca="1" si="561"/>
        <v>-3.68531591194065-6.50549237886413i</v>
      </c>
      <c r="DI345" s="181" t="str">
        <f t="shared" ca="1" si="562"/>
        <v>-1.8167214597261-7.25275862000335i</v>
      </c>
      <c r="DJ345" s="181" t="str">
        <f t="shared" ca="1" si="563"/>
        <v>0.183490589737682-7.47457795903821i</v>
      </c>
      <c r="DK345" s="181" t="str">
        <f t="shared" ca="1" si="564"/>
        <v>2.17040913710919-7.15488005768197i</v>
      </c>
      <c r="DL345" s="181" t="str">
        <f t="shared" ca="1" si="565"/>
        <v>4.00008616891416-6.3168263474251i</v>
      </c>
      <c r="DM345" s="181" t="str">
        <f t="shared" ca="1" si="566"/>
        <v>5.53996548432914-5.02113203318773i</v>
      </c>
      <c r="DN345" s="181" t="str">
        <f t="shared" ca="1" si="567"/>
        <v>6.67848610934873-3.36166740613915i</v>
      </c>
      <c r="DO345" s="181" t="str">
        <f t="shared" ca="1" si="568"/>
        <v>7.33316465154202-1.45865714122159i</v>
      </c>
      <c r="DP345" s="181" t="str">
        <f t="shared" ca="1" si="569"/>
        <v>7.45657104603919+0.550029724316986i</v>
      </c>
      <c r="DQ345" s="181" t="str">
        <f t="shared" ca="1" si="570"/>
        <v>7.03976476261058+2.51886810876803i</v>
      </c>
      <c r="DR345" s="181" t="str">
        <f t="shared" ca="1" si="571"/>
        <v>6.112942528026+4.30521986794093i</v>
      </c>
      <c r="DS345" s="181" t="str">
        <f t="shared" ca="1" si="572"/>
        <v>4.74325063758205+5.77966762464241i</v>
      </c>
      <c r="DT345" s="181" t="str">
        <f t="shared" ca="1" si="573"/>
        <v>3.02992034911586+6.8353907818263i</v>
      </c>
      <c r="DU345" s="181" t="str">
        <f t="shared" ca="1" si="574"/>
        <v>1.09707878990729+7.39590444712462i</v>
      </c>
      <c r="DV345" s="181" t="str">
        <f t="shared" ca="1" si="575"/>
        <v>-0.915243789114327+7.42060060027151i</v>
      </c>
      <c r="DW345" s="181" t="str">
        <f t="shared" ca="1" si="576"/>
        <v>-2.86125890653251+6.90769005761337i</v>
      </c>
      <c r="DX345" s="181" t="str">
        <f t="shared" ca="1" si="577"/>
        <v>-4.59998191520627+5.89433209465139i</v>
      </c>
      <c r="DY345" s="181" t="str">
        <f t="shared" ca="1" si="578"/>
        <v>-6.00544603940813+4.45394233573128i</v>
      </c>
      <c r="DZ345" s="181" t="str">
        <f t="shared" ca="1" si="579"/>
        <v>-6.97582839920383+2.69087394857572i</v>
      </c>
      <c r="EA345" s="181" t="str">
        <f t="shared" ca="1" si="580"/>
        <v>-7.44082686109063+0.732857479687814i</v>
      </c>
      <c r="EB345" s="181" t="str">
        <f t="shared" ca="1" si="581"/>
        <v>-7.36675327769099-1.27825295145024i</v>
      </c>
      <c r="EC345" s="181" t="str">
        <f t="shared" ca="1" si="582"/>
        <v>-6.75897412222467-3.19675668097519i</v>
      </c>
      <c r="ED345" s="181" t="str">
        <f t="shared" ca="1" si="583"/>
        <v>-5.66152169897317-4.88366220313384i</v>
      </c>
      <c r="EE345" s="181" t="str">
        <f t="shared" ca="1" si="584"/>
        <v>-4.15390409668001-6.21675680864607i</v>
      </c>
      <c r="EF345" s="181" t="str">
        <f t="shared" ca="1" si="585"/>
        <v>-2.34534499699988-7.09946063495741i</v>
      </c>
      <c r="EG345" s="181" t="str">
        <f t="shared" ca="1" si="586"/>
        <v>-0.366870651609863-7.46782367140853i</v>
      </c>
      <c r="EH345" s="181" t="str">
        <f t="shared" ca="1" si="587"/>
        <v>1.63818269047109-7.29515880121215i</v>
      </c>
      <c r="EI345" s="181" t="str">
        <f t="shared" ca="1" si="588"/>
        <v>3.52455318856972-6.5939752261595i</v>
      </c>
      <c r="EJ345" s="181" t="str">
        <f t="shared" ca="1" si="589"/>
        <v>5.15557732105501-5.4150722016318i</v>
      </c>
      <c r="EK345" s="181" t="str">
        <f t="shared" ca="1" si="590"/>
        <v>6.41309086621274-3.84385873881454i</v>
      </c>
      <c r="EL345" s="181" t="str">
        <f t="shared" ca="1" si="591"/>
        <v>7.20598964819979-1.99416590390561i</v>
      </c>
      <c r="EM345" s="181" t="str">
        <f t="shared" ca="1" si="592"/>
        <v>7.47682984039775+2.74782204199367E-12i</v>
      </c>
      <c r="EN345" s="181"/>
      <c r="EO345" s="181"/>
      <c r="EP345" s="181"/>
    </row>
    <row r="346" spans="1:146">
      <c r="A346" s="207">
        <f t="shared" si="461"/>
        <v>4.8046874999999835E-3</v>
      </c>
      <c r="B346" s="206">
        <v>246</v>
      </c>
      <c r="C346" s="205">
        <f t="shared" si="462"/>
        <v>49200</v>
      </c>
      <c r="N346" s="204">
        <f t="shared" ca="1" si="463"/>
        <v>7.5230361148528377</v>
      </c>
      <c r="O346" s="181">
        <f t="shared" ca="1" si="464"/>
        <v>-7.4769638851471623</v>
      </c>
      <c r="P346" s="181" t="str">
        <f t="shared" ca="1" si="465"/>
        <v>-7.25288864759964-1.8167540299433i</v>
      </c>
      <c r="Q346" s="181" t="str">
        <f t="shared" ca="1" si="466"/>
        <v>-6.59409344307609-3.524616376824i</v>
      </c>
      <c r="R346" s="181" t="str">
        <f t="shared" ca="1" si="467"/>
        <v>-5.54006480493843-5.02122205213806i</v>
      </c>
      <c r="S346" s="181" t="str">
        <f t="shared" ca="1" si="468"/>
        <v>-4.15397856795013-6.2168682627836i</v>
      </c>
      <c r="T346" s="181" t="str">
        <f t="shared" ca="1" si="469"/>
        <v>-2.51891326708601-7.03989097164815i</v>
      </c>
      <c r="U346" s="181" t="str">
        <f t="shared" ca="1" si="470"/>
        <v>-0.732870618369526-7.44096026037807i</v>
      </c>
      <c r="V346" s="181" t="str">
        <f t="shared" ca="1" si="471"/>
        <v>1.09709845835318-7.39603704104259i</v>
      </c>
      <c r="W346" s="181" t="str">
        <f t="shared" ca="1" si="472"/>
        <v>2.86131020323776-6.90781389881361i</v>
      </c>
      <c r="X346" s="181" t="str">
        <f t="shared" ca="1" si="473"/>
        <v>4.45402218609695-6.00555370515917i</v>
      </c>
      <c r="Y346" s="181" t="str">
        <f t="shared" ca="1" si="474"/>
        <v>5.77977124263461-4.74333567467124i</v>
      </c>
      <c r="Z346" s="181" t="str">
        <f t="shared" ca="1" si="475"/>
        <v>6.75909529724377-3.19681399248878i</v>
      </c>
      <c r="AA346" s="181" t="str">
        <f t="shared" ca="1" si="476"/>
        <v>7.33329612065888-1.45868329205632i</v>
      </c>
      <c r="AB346" s="181" t="str">
        <f t="shared" ca="1" si="477"/>
        <v>7.46795755469516+0.366877228874196i</v>
      </c>
      <c r="AC346" s="181" t="str">
        <f t="shared" ca="1" si="478"/>
        <v>7.15500833051037+2.17044804824308i</v>
      </c>
      <c r="AD346" s="181" t="str">
        <f t="shared" ca="1" si="479"/>
        <v>6.41320584022929+3.84392765158813i</v>
      </c>
      <c r="AE346" s="181" t="str">
        <f t="shared" ca="1" si="480"/>
        <v>5.28701186587422+5.28701186587472i</v>
      </c>
      <c r="AF346" s="181" t="str">
        <f t="shared" ca="1" si="481"/>
        <v>3.84392765158761+6.4132058402296i</v>
      </c>
      <c r="AG346" s="181" t="str">
        <f t="shared" ca="1" si="482"/>
        <v>2.17044804824383+7.15500833051014i</v>
      </c>
      <c r="AH346" s="181" t="str">
        <f t="shared" ca="1" si="483"/>
        <v>0.366877228875824+7.46795755469508i</v>
      </c>
      <c r="AI346" s="181" t="str">
        <f t="shared" ca="1" si="484"/>
        <v>-1.45868329205399+7.33329612065935i</v>
      </c>
      <c r="AJ346" s="181" t="str">
        <f t="shared" ca="1" si="485"/>
        <v>-3.19681399248596+6.75909529724511i</v>
      </c>
      <c r="AK346" s="181" t="str">
        <f t="shared" ca="1" si="486"/>
        <v>-4.74333567467405+5.77977124263231i</v>
      </c>
      <c r="AL346" s="181" t="str">
        <f t="shared" ca="1" si="487"/>
        <v>-6.00555370516042+4.45402218609528i</v>
      </c>
      <c r="AM346" s="181" t="str">
        <f t="shared" ca="1" si="488"/>
        <v>-6.90781389881419+2.86131020323636i</v>
      </c>
      <c r="AN346" s="181" t="str">
        <f t="shared" ca="1" si="489"/>
        <v>-7.39603704104269+1.09709845835248i</v>
      </c>
      <c r="AO346" s="181" t="str">
        <f t="shared" ca="1" si="490"/>
        <v>-7.44096026037808-0.732870618369384i</v>
      </c>
      <c r="AP346" s="181" t="str">
        <f t="shared" ca="1" si="491"/>
        <v>-7.03989097164845-2.51891326708515i</v>
      </c>
      <c r="AQ346" s="181" t="str">
        <f t="shared" ca="1" si="492"/>
        <v>-6.21686826278455-4.15397856794871i</v>
      </c>
      <c r="AR346" s="181" t="str">
        <f t="shared" ca="1" si="493"/>
        <v>-6.21686826278455-4.15397856794871i</v>
      </c>
      <c r="AS346" s="181" t="str">
        <f t="shared" ca="1" si="494"/>
        <v>-3.52461637682084-6.59409344307778i</v>
      </c>
      <c r="AT346" s="181" t="str">
        <f t="shared" ca="1" si="495"/>
        <v>-1.81675402994045-7.25288864760035i</v>
      </c>
      <c r="AU346" s="181" t="str">
        <f t="shared" ca="1" si="496"/>
        <v>2.19467604090721E-12-7.47696388514716i</v>
      </c>
      <c r="AV346" s="181" t="str">
        <f t="shared" ca="1" si="497"/>
        <v>1.8167540299445-7.25288864759934i</v>
      </c>
      <c r="AW346" s="181" t="str">
        <f t="shared" ca="1" si="498"/>
        <v>3.52461637682452-6.59409344307581i</v>
      </c>
      <c r="AX346" s="181" t="str">
        <f t="shared" ca="1" si="499"/>
        <v>5.02122205213791-5.54006480493856i</v>
      </c>
      <c r="AY346" s="181" t="str">
        <f t="shared" ca="1" si="500"/>
        <v>6.21686826278273-4.15397856795142i</v>
      </c>
      <c r="AZ346" s="181" t="str">
        <f t="shared" ca="1" si="501"/>
        <v>7.03989097164735-2.51891326708822i</v>
      </c>
      <c r="BA346" s="181" t="str">
        <f t="shared" ca="1" si="502"/>
        <v>7.44096026037776-0.732870618372629i</v>
      </c>
      <c r="BB346" s="181" t="str">
        <f t="shared" ca="1" si="503"/>
        <v>7.39603704104205+1.09709845835682i</v>
      </c>
      <c r="BC346" s="181" t="str">
        <f t="shared" ca="1" si="504"/>
        <v>6.9078138988125+2.86131020324042i</v>
      </c>
      <c r="BD346" s="181" t="str">
        <f t="shared" ca="1" si="505"/>
        <v>6.00555370515793+4.45402218609862i</v>
      </c>
      <c r="BE346" s="181" t="str">
        <f t="shared" ca="1" si="506"/>
        <v>4.74333567467082+5.77977124263496i</v>
      </c>
      <c r="BF346" s="181" t="str">
        <f t="shared" ca="1" si="507"/>
        <v>3.19681399248881+6.75909529724376i</v>
      </c>
      <c r="BG346" s="181" t="str">
        <f t="shared" ca="1" si="508"/>
        <v>1.4586832920573+7.3332961206587i</v>
      </c>
      <c r="BH346" s="181" t="str">
        <f t="shared" ca="1" si="509"/>
        <v>-0.366877228872567+7.46795755469524i</v>
      </c>
      <c r="BI346" s="181" t="str">
        <f t="shared" ca="1" si="510"/>
        <v>-2.17044804824091+7.15500833051102i</v>
      </c>
      <c r="BJ346" s="181" t="str">
        <f t="shared" ca="1" si="511"/>
        <v>-3.84392765158473+6.41320584023133i</v>
      </c>
      <c r="BK346" s="181" t="str">
        <f t="shared" ca="1" si="512"/>
        <v>-5.28701186587688+5.28701186587207i</v>
      </c>
      <c r="BL346" s="181" t="str">
        <f t="shared" ca="1" si="513"/>
        <v>-6.41320584023067+3.84392765158583i</v>
      </c>
      <c r="BM346" s="181" t="str">
        <f t="shared" ca="1" si="514"/>
        <v>-7.15500833051078+2.17044804824172i</v>
      </c>
      <c r="BN346" s="181" t="str">
        <f t="shared" ca="1" si="515"/>
        <v>-7.46795755469518+0.366877228873844i</v>
      </c>
      <c r="BO346" s="181" t="str">
        <f t="shared" ca="1" si="516"/>
        <v>-7.33329612065894-1.45868329205604i</v>
      </c>
      <c r="BP346" s="181" t="str">
        <f t="shared" ca="1" si="517"/>
        <v>-6.75909529724412-3.19681399248804i</v>
      </c>
      <c r="BQ346" s="181" t="str">
        <f t="shared" ca="1" si="518"/>
        <v>-5.77977124263577-4.74333567466984i</v>
      </c>
      <c r="BR346" s="181" t="str">
        <f t="shared" ca="1" si="519"/>
        <v>-4.45402218609948-6.0055537051573i</v>
      </c>
      <c r="BS346" s="181" t="str">
        <f t="shared" ca="1" si="520"/>
        <v>-2.86131020323453-6.90781389881494i</v>
      </c>
      <c r="BT346" s="181" t="str">
        <f t="shared" ca="1" si="521"/>
        <v>-1.0970984583503-7.39603704104301i</v>
      </c>
      <c r="BU346" s="181" t="str">
        <f t="shared" ca="1" si="522"/>
        <v>0.732870618371356-7.44096026037789i</v>
      </c>
      <c r="BV346" s="181" t="str">
        <f t="shared" ca="1" si="523"/>
        <v>2.51891326708721-7.03989097164771i</v>
      </c>
      <c r="BW346" s="181" t="str">
        <f t="shared" ca="1" si="524"/>
        <v>4.15397856795071-6.21686826278321i</v>
      </c>
      <c r="BX346" s="181" t="str">
        <f t="shared" ca="1" si="525"/>
        <v>5.5400648049377-5.02122205213886i</v>
      </c>
      <c r="BY346" s="181" t="str">
        <f t="shared" ca="1" si="526"/>
        <v>6.59409344307531-3.52461637682546i</v>
      </c>
      <c r="BZ346" s="181" t="str">
        <f t="shared" ca="1" si="527"/>
        <v>7.25288864759903-1.81675402994574i</v>
      </c>
      <c r="CA346" s="181" t="str">
        <f t="shared" ca="1" si="528"/>
        <v>7.47696388514716-3.26093933693556E-12i</v>
      </c>
      <c r="CB346" s="181" t="str">
        <f t="shared" ca="1" si="529"/>
        <v>7.25288864759885+1.81675402994642i</v>
      </c>
      <c r="CC346" s="181" t="str">
        <f t="shared" ca="1" si="530"/>
        <v>6.59409344307477+3.52461637682645i</v>
      </c>
      <c r="CD346" s="181" t="str">
        <f t="shared" ca="1" si="531"/>
        <v>5.54006480493694+5.0212220521397i</v>
      </c>
      <c r="CE346" s="181" t="str">
        <f t="shared" ca="1" si="532"/>
        <v>4.15397856794977+6.21686826278384i</v>
      </c>
      <c r="CF346" s="181" t="str">
        <f t="shared" ca="1" si="533"/>
        <v>2.51891326708615+7.03989097164809i</v>
      </c>
      <c r="CG346" s="181" t="str">
        <f t="shared" ca="1" si="534"/>
        <v>0.732870618370657+7.44096026037796i</v>
      </c>
      <c r="CH346" s="181" t="str">
        <f t="shared" ca="1" si="535"/>
        <v>-1.09709845835143+7.39603704104285i</v>
      </c>
      <c r="CI346" s="181" t="str">
        <f t="shared" ca="1" si="536"/>
        <v>-2.86131020323557+6.90781389881451i</v>
      </c>
      <c r="CJ346" s="181" t="str">
        <f t="shared" ca="1" si="537"/>
        <v>-4.45402218609424+6.00555370516118i</v>
      </c>
      <c r="CK346" s="181" t="str">
        <f t="shared" ca="1" si="538"/>
        <v>-5.77977124263648+4.74333567466896i</v>
      </c>
      <c r="CL346" s="181" t="str">
        <f t="shared" ca="1" si="539"/>
        <v>-6.75909529724461+3.19681399248703i</v>
      </c>
      <c r="CM346" s="181" t="str">
        <f t="shared" ca="1" si="540"/>
        <v>-7.33329612065916+1.45868329205494i</v>
      </c>
      <c r="CN346" s="181" t="str">
        <f t="shared" ca="1" si="541"/>
        <v>-7.46795755469515-0.366877228874547i</v>
      </c>
      <c r="CO346" s="181" t="str">
        <f t="shared" ca="1" si="542"/>
        <v>-7.15500833051045-2.17044804824281i</v>
      </c>
      <c r="CP346" s="181" t="str">
        <f t="shared" ca="1" si="543"/>
        <v>-6.41320584023009-3.84392765158679i</v>
      </c>
      <c r="CQ346" s="181" t="str">
        <f t="shared" ca="1" si="544"/>
        <v>-5.28701186587608-5.28701186587287i</v>
      </c>
      <c r="CR346" s="181" t="str">
        <f t="shared" ca="1" si="545"/>
        <v>-3.84392765159032-6.41320584022798i</v>
      </c>
      <c r="CS346" s="181" t="str">
        <f t="shared" ca="1" si="546"/>
        <v>-2.17044804823983-7.15500833051135i</v>
      </c>
      <c r="CT346" s="181" t="str">
        <f t="shared" ca="1" si="547"/>
        <v>-0.36687722887144-7.4679575546953i</v>
      </c>
      <c r="CU346" s="181" t="str">
        <f t="shared" ca="1" si="548"/>
        <v>1.45868329205799-7.33329612065855i</v>
      </c>
      <c r="CV346" s="181" t="str">
        <f t="shared" ca="1" si="549"/>
        <v>3.19681399248945-6.75909529724346i</v>
      </c>
      <c r="CW346" s="181" t="str">
        <f t="shared" ca="1" si="550"/>
        <v>4.74333567467169-5.77977124263424i</v>
      </c>
      <c r="CX346" s="181" t="str">
        <f t="shared" ca="1" si="551"/>
        <v>6.00555370515848-4.45402218609789i</v>
      </c>
      <c r="CY346" s="181" t="str">
        <f t="shared" ca="1" si="552"/>
        <v>6.90781389881277-2.86131020323977i</v>
      </c>
      <c r="CZ346" s="181" t="str">
        <f t="shared" ca="1" si="553"/>
        <v>7.39603704104224-1.09709845835549i</v>
      </c>
      <c r="DA346" s="181" t="str">
        <f t="shared" ca="1" si="554"/>
        <v>7.4409602603784+0.732870618366139i</v>
      </c>
      <c r="DB346" s="181" t="str">
        <f t="shared" ca="1" si="555"/>
        <v>7.03989097164704+2.51891326708908i</v>
      </c>
      <c r="DC346" s="181" t="str">
        <f t="shared" ca="1" si="556"/>
        <v>6.21686826278234+4.153978567952i</v>
      </c>
      <c r="DD346" s="181" t="str">
        <f t="shared" ca="1" si="557"/>
        <v>5.02122205213707+5.54006480493931i</v>
      </c>
      <c r="DE346" s="181" t="str">
        <f t="shared" ca="1" si="558"/>
        <v>3.52461637682371+6.59409344307624i</v>
      </c>
      <c r="DF346" s="181" t="str">
        <f t="shared" ca="1" si="559"/>
        <v>1.81675402994382+7.25288864759951i</v>
      </c>
      <c r="DG346" s="181" t="str">
        <f t="shared" ca="1" si="560"/>
        <v>8.53755201063076E-13+7.47696388514716i</v>
      </c>
      <c r="DH346" s="181" t="str">
        <f t="shared" ca="1" si="561"/>
        <v>-1.81675402994134+7.25288864760013i</v>
      </c>
      <c r="DI346" s="181" t="str">
        <f t="shared" ca="1" si="562"/>
        <v>-3.52461637682146+6.59409344307745i</v>
      </c>
      <c r="DJ346" s="181" t="str">
        <f t="shared" ca="1" si="563"/>
        <v>-5.02122205213581+5.54006480494046i</v>
      </c>
      <c r="DK346" s="181" t="str">
        <f t="shared" ca="1" si="564"/>
        <v>-6.21686826278517+4.15397856794777i</v>
      </c>
      <c r="DL346" s="181" t="str">
        <f t="shared" ca="1" si="565"/>
        <v>-7.03989097164876+2.51891326708429i</v>
      </c>
      <c r="DM346" s="181" t="str">
        <f t="shared" ca="1" si="566"/>
        <v>-7.44096026037815+0.732870618368684i</v>
      </c>
      <c r="DN346" s="181" t="str">
        <f t="shared" ca="1" si="567"/>
        <v>-7.3960370410425-1.0970984583538i</v>
      </c>
      <c r="DO346" s="181" t="str">
        <f t="shared" ca="1" si="568"/>
        <v>-6.90781389881375-2.8613102032374i</v>
      </c>
      <c r="DP346" s="181" t="str">
        <f t="shared" ca="1" si="569"/>
        <v>-6.00555370516-4.45402218609584i</v>
      </c>
      <c r="DQ346" s="181" t="str">
        <f t="shared" ca="1" si="570"/>
        <v>-4.74333567467302-5.77977124263316i</v>
      </c>
      <c r="DR346" s="181" t="str">
        <f t="shared" ca="1" si="571"/>
        <v>-3.19681399249176-6.75909529724236i</v>
      </c>
      <c r="DS346" s="181" t="str">
        <f t="shared" ca="1" si="572"/>
        <v>-1.45868329205299-7.33329612065955i</v>
      </c>
      <c r="DT346" s="181" t="str">
        <f t="shared" ca="1" si="573"/>
        <v>0.366877228876527-7.46795755469505i</v>
      </c>
      <c r="DU346" s="181" t="str">
        <f t="shared" ca="1" si="574"/>
        <v>2.17044804824511-7.15500833050975i</v>
      </c>
      <c r="DV346" s="181" t="str">
        <f t="shared" ca="1" si="575"/>
        <v>3.8439276515885-6.41320584022908i</v>
      </c>
      <c r="DW346" s="181" t="str">
        <f t="shared" ca="1" si="576"/>
        <v>5.28701186587427-5.28701186587468i</v>
      </c>
      <c r="DX346" s="181" t="str">
        <f t="shared" ca="1" si="577"/>
        <v>6.41320584022922-3.84392765158826i</v>
      </c>
      <c r="DY346" s="181" t="str">
        <f t="shared" ca="1" si="578"/>
        <v>7.15500833050983-2.17044804824484i</v>
      </c>
      <c r="DZ346" s="181" t="str">
        <f t="shared" ca="1" si="579"/>
        <v>7.46795755469502-0.366877228877102i</v>
      </c>
      <c r="EA346" s="181" t="str">
        <f t="shared" ca="1" si="580"/>
        <v>7.33329612065817+1.45868329205993i</v>
      </c>
      <c r="EB346" s="181" t="str">
        <f t="shared" ca="1" si="581"/>
        <v>6.75909529724225+3.19681399249201i</v>
      </c>
      <c r="EC346" s="181" t="str">
        <f t="shared" ca="1" si="582"/>
        <v>5.77977124263298+4.74333567467322i</v>
      </c>
      <c r="ED346" s="181" t="str">
        <f t="shared" ca="1" si="583"/>
        <v>4.4540221860963+6.00555370515966i</v>
      </c>
      <c r="EE346" s="181" t="str">
        <f t="shared" ca="1" si="584"/>
        <v>2.86131020323715+6.90781389881386i</v>
      </c>
      <c r="EF346" s="181" t="str">
        <f t="shared" ca="1" si="585"/>
        <v>1.09709845835353+7.39603704104253i</v>
      </c>
      <c r="EG346" s="181" t="str">
        <f t="shared" ca="1" si="586"/>
        <v>-0.732870618368111+7.4409602603782i</v>
      </c>
      <c r="EH346" s="181" t="str">
        <f t="shared" ca="1" si="587"/>
        <v>-2.51891326708454+7.03989097164867i</v>
      </c>
      <c r="EI346" s="181" t="str">
        <f t="shared" ca="1" si="588"/>
        <v>-4.153978567948+6.21686826278502i</v>
      </c>
      <c r="EJ346" s="181" t="str">
        <f t="shared" ca="1" si="589"/>
        <v>-5.54006480494065+5.02122205213561i</v>
      </c>
      <c r="EK346" s="181" t="str">
        <f t="shared" ca="1" si="590"/>
        <v>-6.59409344307717+3.52461637682196i</v>
      </c>
      <c r="EL346" s="181" t="str">
        <f t="shared" ca="1" si="591"/>
        <v>-7.25288864760019+1.81675402994107i</v>
      </c>
      <c r="EM346" s="181" t="str">
        <f t="shared" ca="1" si="592"/>
        <v>-7.47696388514716-1.12841274487886E-12i</v>
      </c>
      <c r="EN346" s="181"/>
      <c r="EO346" s="181"/>
      <c r="EP346" s="181"/>
    </row>
    <row r="347" spans="1:146">
      <c r="A347" s="207">
        <f t="shared" si="461"/>
        <v>4.824218749999983E-3</v>
      </c>
      <c r="B347" s="206">
        <v>247</v>
      </c>
      <c r="C347" s="205">
        <f t="shared" si="462"/>
        <v>49400</v>
      </c>
      <c r="N347" s="204">
        <f t="shared" ca="1" si="463"/>
        <v>7.5229147795639841</v>
      </c>
      <c r="O347" s="181">
        <f t="shared" ca="1" si="464"/>
        <v>-7.4770852204360159</v>
      </c>
      <c r="P347" s="181" t="str">
        <f t="shared" ca="1" si="465"/>
        <v>-7.29540797605902-1.63823864455616i</v>
      </c>
      <c r="Q347" s="181" t="str">
        <f t="shared" ca="1" si="466"/>
        <v>-6.75920498304567-3.19686587000975i</v>
      </c>
      <c r="R347" s="181" t="str">
        <f t="shared" ca="1" si="467"/>
        <v>-5.8945334225906-4.60013903307553i</v>
      </c>
      <c r="S347" s="181" t="str">
        <f t="shared" ca="1" si="468"/>
        <v>-4.74341264896377-5.77986503608114i</v>
      </c>
      <c r="T347" s="181" t="str">
        <f t="shared" ca="1" si="469"/>
        <v>-3.36178222790123-6.67871422100318i</v>
      </c>
      <c r="U347" s="181" t="str">
        <f t="shared" ca="1" si="470"/>
        <v>-1.81678351201339-7.253006346622i</v>
      </c>
      <c r="V347" s="181" t="str">
        <f t="shared" ca="1" si="471"/>
        <v>-0.183496857080163-7.47483326216073i</v>
      </c>
      <c r="W347" s="181" t="str">
        <f t="shared" ca="1" si="472"/>
        <v>1.45870696339713-7.33341512452414i</v>
      </c>
      <c r="X347" s="181" t="str">
        <f t="shared" ca="1" si="473"/>
        <v>3.03002383965667-6.83562425274934i</v>
      </c>
      <c r="Y347" s="181" t="str">
        <f t="shared" ca="1" si="474"/>
        <v>4.45409446544465-6.00565116257663i</v>
      </c>
      <c r="Z347" s="181" t="str">
        <f t="shared" ca="1" si="475"/>
        <v>5.66171507499701-4.88382901043988i</v>
      </c>
      <c r="AA347" s="181" t="str">
        <f t="shared" ca="1" si="476"/>
        <v>6.59420045124717-3.52467357388373i</v>
      </c>
      <c r="AB347" s="181" t="str">
        <f t="shared" ca="1" si="477"/>
        <v>7.20623577736905-1.9942340170173i</v>
      </c>
      <c r="AC347" s="181" t="str">
        <f t="shared" ca="1" si="478"/>
        <v>7.46807874383032-0.366883182515011i</v>
      </c>
      <c r="AD347" s="181" t="str">
        <f t="shared" ca="1" si="479"/>
        <v>7.36700489793237+1.27829661170761i</v>
      </c>
      <c r="AE347" s="181" t="str">
        <f t="shared" ca="1" si="480"/>
        <v>6.90792599800358+2.86135663624249i</v>
      </c>
      <c r="AF347" s="181" t="str">
        <f t="shared" ca="1" si="481"/>
        <v>6.11315132286898+4.30536691785589i</v>
      </c>
      <c r="AG347" s="181" t="str">
        <f t="shared" ca="1" si="482"/>
        <v>5.02130353593828+5.54015470845683i</v>
      </c>
      <c r="AH347" s="181" t="str">
        <f t="shared" ca="1" si="483"/>
        <v>3.68544178830078+6.50571458171269i</v>
      </c>
      <c r="AI347" s="181" t="str">
        <f t="shared" ca="1" si="484"/>
        <v>2.17048327001776+7.15512444114257i</v>
      </c>
      <c r="AJ347" s="181" t="str">
        <f t="shared" ca="1" si="485"/>
        <v>0.550048511237926+7.45682573411419i</v>
      </c>
      <c r="AK347" s="181" t="str">
        <f t="shared" ca="1" si="486"/>
        <v>-1.09711626193915+7.39615706305993i</v>
      </c>
      <c r="AL347" s="181" t="str">
        <f t="shared" ca="1" si="487"/>
        <v>-2.69096585858577+6.97606666693979i</v>
      </c>
      <c r="AM347" s="181" t="str">
        <f t="shared" ca="1" si="488"/>
        <v>-4.15404597822697+6.21696914938775i</v>
      </c>
      <c r="AN347" s="181" t="str">
        <f t="shared" ca="1" si="489"/>
        <v>-5.4152571598822+5.15575341594293i</v>
      </c>
      <c r="AO347" s="181" t="str">
        <f t="shared" ca="1" si="490"/>
        <v>-6.41330991297969+3.84399003039019i</v>
      </c>
      <c r="AP347" s="181" t="str">
        <f t="shared" ca="1" si="491"/>
        <v>-7.09970312550077+2.34542510505396i</v>
      </c>
      <c r="AQ347" s="181" t="str">
        <f t="shared" ca="1" si="492"/>
        <v>-7.44108101140399+0.732882511311131i</v>
      </c>
      <c r="AR347" s="181" t="str">
        <f t="shared" ca="1" si="493"/>
        <v>-7.44108101140399+0.732882511311131i</v>
      </c>
      <c r="AS347" s="181" t="str">
        <f t="shared" ca="1" si="494"/>
        <v>-7.04000521417012-2.51895414371127i</v>
      </c>
      <c r="AT347" s="181" t="str">
        <f t="shared" ca="1" si="495"/>
        <v>-6.31704210616258-4.00022279662416i</v>
      </c>
      <c r="AU347" s="181" t="str">
        <f t="shared" ca="1" si="496"/>
        <v>-5.28709766288146-5.28709766287858i</v>
      </c>
      <c r="AV347" s="181" t="str">
        <f t="shared" ca="1" si="497"/>
        <v>-4.0002227966276-6.31704210616041i</v>
      </c>
      <c r="AW347" s="181" t="str">
        <f t="shared" ca="1" si="498"/>
        <v>-2.51895414371491-7.04000521416882i</v>
      </c>
      <c r="AX347" s="181" t="str">
        <f t="shared" ca="1" si="499"/>
        <v>-0.915275050356362-7.42085405973314i</v>
      </c>
      <c r="AY347" s="181" t="str">
        <f t="shared" ca="1" si="500"/>
        <v>0.73288251130708-7.44108101140439i</v>
      </c>
      <c r="AZ347" s="181" t="str">
        <f t="shared" ca="1" si="501"/>
        <v>2.34542510505716-7.0997031254997i</v>
      </c>
      <c r="BA347" s="181" t="str">
        <f t="shared" ca="1" si="502"/>
        <v>3.84399003039308-6.41330991297796i</v>
      </c>
      <c r="BB347" s="181" t="str">
        <f t="shared" ca="1" si="503"/>
        <v>5.15575341594553-5.41525715987973i</v>
      </c>
      <c r="BC347" s="181" t="str">
        <f t="shared" ca="1" si="504"/>
        <v>6.21696914938973-4.154045978224i</v>
      </c>
      <c r="BD347" s="181" t="str">
        <f t="shared" ca="1" si="505"/>
        <v>6.97606666694108-2.69096585858243i</v>
      </c>
      <c r="BE347" s="181" t="str">
        <f t="shared" ca="1" si="506"/>
        <v>7.39615706306043-1.09711626193582i</v>
      </c>
      <c r="BF347" s="181" t="str">
        <f t="shared" ca="1" si="507"/>
        <v>7.45682573411395+0.550048511241284i</v>
      </c>
      <c r="BG347" s="181" t="str">
        <f t="shared" ca="1" si="508"/>
        <v>7.15512444114156+2.17048327002109i</v>
      </c>
      <c r="BH347" s="181" t="str">
        <f t="shared" ca="1" si="509"/>
        <v>6.50571458171098+3.6854417883038i</v>
      </c>
      <c r="BI347" s="181" t="str">
        <f t="shared" ca="1" si="510"/>
        <v>5.5401547084545+5.02130353594085i</v>
      </c>
      <c r="BJ347" s="181" t="str">
        <f t="shared" ca="1" si="511"/>
        <v>4.30536691785922+6.11315132286664i</v>
      </c>
      <c r="BK347" s="181" t="str">
        <f t="shared" ca="1" si="512"/>
        <v>2.86135663624556+6.90792599800231i</v>
      </c>
      <c r="BL347" s="181" t="str">
        <f t="shared" ca="1" si="513"/>
        <v>1.27829661171004+7.36700489793194i</v>
      </c>
      <c r="BM347" s="181" t="str">
        <f t="shared" ca="1" si="514"/>
        <v>-0.366883182512536+7.46807874383045i</v>
      </c>
      <c r="BN347" s="181" t="str">
        <f t="shared" ca="1" si="515"/>
        <v>-1.99423401701563+7.20623577736952i</v>
      </c>
      <c r="BO347" s="181" t="str">
        <f t="shared" ca="1" si="516"/>
        <v>-3.5246735738823+6.59420045124793i</v>
      </c>
      <c r="BP347" s="181" t="str">
        <f t="shared" ca="1" si="517"/>
        <v>-4.88382901043922+5.6617150749976i</v>
      </c>
      <c r="BQ347" s="181" t="str">
        <f t="shared" ca="1" si="518"/>
        <v>-6.00565116257659+4.45409446544471i</v>
      </c>
      <c r="BR347" s="181" t="str">
        <f t="shared" ca="1" si="519"/>
        <v>-6.83562425274931+3.03002383965675i</v>
      </c>
      <c r="BS347" s="181" t="str">
        <f t="shared" ca="1" si="520"/>
        <v>-7.3334151245242+1.45870696339685i</v>
      </c>
      <c r="BT347" s="181" t="str">
        <f t="shared" ca="1" si="521"/>
        <v>-7.47483326216072-0.183496857080502i</v>
      </c>
      <c r="BU347" s="181" t="str">
        <f t="shared" ca="1" si="522"/>
        <v>-7.25300634662173-1.81678351201448i</v>
      </c>
      <c r="BV347" s="181" t="str">
        <f t="shared" ca="1" si="523"/>
        <v>-6.67871422100266-3.36178222790227i</v>
      </c>
      <c r="BW347" s="181" t="str">
        <f t="shared" ca="1" si="524"/>
        <v>-5.77986503607991-4.74341264896526i</v>
      </c>
      <c r="BX347" s="181" t="str">
        <f t="shared" ca="1" si="525"/>
        <v>-4.60013903307397-5.89453342259182i</v>
      </c>
      <c r="BY347" s="181" t="str">
        <f t="shared" ca="1" si="526"/>
        <v>-3.19686587000726-6.75920498304686i</v>
      </c>
      <c r="BZ347" s="181" t="str">
        <f t="shared" ca="1" si="527"/>
        <v>-1.63823864455307-7.29540797605971i</v>
      </c>
      <c r="CA347" s="181" t="str">
        <f t="shared" ca="1" si="528"/>
        <v>3.57968089145077E-12-7.47708522043602i</v>
      </c>
      <c r="CB347" s="181" t="str">
        <f t="shared" ca="1" si="529"/>
        <v>1.63823864456005-7.29540797605814i</v>
      </c>
      <c r="CC347" s="181" t="str">
        <f t="shared" ca="1" si="530"/>
        <v>3.19686587000682-6.75920498304706i</v>
      </c>
      <c r="CD347" s="181" t="str">
        <f t="shared" ca="1" si="531"/>
        <v>4.60013903307358-5.89453342259212i</v>
      </c>
      <c r="CE347" s="181" t="str">
        <f t="shared" ca="1" si="532"/>
        <v>5.7798650360796-4.74341264896564i</v>
      </c>
      <c r="CF347" s="181" t="str">
        <f t="shared" ca="1" si="533"/>
        <v>6.67871422100244-3.36178222790271i</v>
      </c>
      <c r="CG347" s="181" t="str">
        <f t="shared" ca="1" si="534"/>
        <v>7.25300634662161-1.81678351201496i</v>
      </c>
      <c r="CH347" s="181" t="str">
        <f t="shared" ca="1" si="535"/>
        <v>7.47483326216071-0.183496857080993i</v>
      </c>
      <c r="CI347" s="181" t="str">
        <f t="shared" ca="1" si="536"/>
        <v>7.33341512452438+1.45870696339594i</v>
      </c>
      <c r="CJ347" s="181" t="str">
        <f t="shared" ca="1" si="537"/>
        <v>6.8356242527495+3.0300238396563i</v>
      </c>
      <c r="CK347" s="181" t="str">
        <f t="shared" ca="1" si="538"/>
        <v>6.00565116257688+4.45409446544432i</v>
      </c>
      <c r="CL347" s="181" t="str">
        <f t="shared" ca="1" si="539"/>
        <v>4.88382901043959+5.66171507499727i</v>
      </c>
      <c r="CM347" s="181" t="str">
        <f t="shared" ca="1" si="540"/>
        <v>3.52467357388273+6.5942004512477i</v>
      </c>
      <c r="CN347" s="181" t="str">
        <f t="shared" ca="1" si="541"/>
        <v>1.99423401701611+7.20623577736938i</v>
      </c>
      <c r="CO347" s="181" t="str">
        <f t="shared" ca="1" si="542"/>
        <v>0.366883182513027+7.46807874383042i</v>
      </c>
      <c r="CP347" s="181" t="str">
        <f t="shared" ca="1" si="543"/>
        <v>-1.27829661170957+7.36700489793203i</v>
      </c>
      <c r="CQ347" s="181" t="str">
        <f t="shared" ca="1" si="544"/>
        <v>-2.8613566362451+6.9079259980025i</v>
      </c>
      <c r="CR347" s="181" t="str">
        <f t="shared" ca="1" si="545"/>
        <v>-4.30536691785882+6.11315132286692i</v>
      </c>
      <c r="CS347" s="181" t="str">
        <f t="shared" ca="1" si="546"/>
        <v>-5.54015470845931+5.02130353593555i</v>
      </c>
      <c r="CT347" s="181" t="str">
        <f t="shared" ca="1" si="547"/>
        <v>-6.50571458171073+3.68544178830422i</v>
      </c>
      <c r="CU347" s="181" t="str">
        <f t="shared" ca="1" si="548"/>
        <v>-7.15512444114141+2.17048327002156i</v>
      </c>
      <c r="CV347" s="181" t="str">
        <f t="shared" ca="1" si="549"/>
        <v>-7.45682573411391+0.550048511241773i</v>
      </c>
      <c r="CW347" s="181" t="str">
        <f t="shared" ca="1" si="550"/>
        <v>-7.39615706306056-1.09711626193491i</v>
      </c>
      <c r="CX347" s="181" t="str">
        <f t="shared" ca="1" si="551"/>
        <v>-6.97606666694118-2.69096585858218i</v>
      </c>
      <c r="CY347" s="181" t="str">
        <f t="shared" ca="1" si="552"/>
        <v>-6.21696914939013-4.15404597822342i</v>
      </c>
      <c r="CZ347" s="181" t="str">
        <f t="shared" ca="1" si="553"/>
        <v>-5.15575341594573-5.41525715987954i</v>
      </c>
      <c r="DA347" s="181" t="str">
        <f t="shared" ca="1" si="554"/>
        <v>-3.84399003039368-6.41330991297759i</v>
      </c>
      <c r="DB347" s="181" t="str">
        <f t="shared" ca="1" si="555"/>
        <v>-2.34542510505742-7.09970312549962i</v>
      </c>
      <c r="DC347" s="181" t="str">
        <f t="shared" ca="1" si="556"/>
        <v>-0.73288251130778-7.44108101140432i</v>
      </c>
      <c r="DD347" s="181" t="str">
        <f t="shared" ca="1" si="557"/>
        <v>0.915275050356295-7.42085405973315i</v>
      </c>
      <c r="DE347" s="181" t="str">
        <f t="shared" ca="1" si="558"/>
        <v>2.51895414371444-7.04000521416899i</v>
      </c>
      <c r="DF347" s="181" t="str">
        <f t="shared" ca="1" si="559"/>
        <v>4.00022279662683-6.3170421061609i</v>
      </c>
      <c r="DG347" s="181" t="str">
        <f t="shared" ca="1" si="560"/>
        <v>5.28709766288111-5.28709766287892i</v>
      </c>
      <c r="DH347" s="181" t="str">
        <f t="shared" ca="1" si="561"/>
        <v>6.3170421061621-4.00022279662494i</v>
      </c>
      <c r="DI347" s="181" t="str">
        <f t="shared" ca="1" si="562"/>
        <v>7.04000521417003-2.51895414371154i</v>
      </c>
      <c r="DJ347" s="181" t="str">
        <f t="shared" ca="1" si="563"/>
        <v>7.42085405973353-0.915275050353229i</v>
      </c>
      <c r="DK347" s="181" t="str">
        <f t="shared" ca="1" si="564"/>
        <v>7.44108101140402+0.732882511310853i</v>
      </c>
      <c r="DL347" s="181" t="str">
        <f t="shared" ca="1" si="565"/>
        <v>7.09970312549865+2.34542510506036i</v>
      </c>
      <c r="DM347" s="181" t="str">
        <f t="shared" ca="1" si="566"/>
        <v>6.41330991297994+3.84399003038977i</v>
      </c>
      <c r="DN347" s="181" t="str">
        <f t="shared" ca="1" si="567"/>
        <v>5.41525715987741+5.15575341594797i</v>
      </c>
      <c r="DO347" s="181" t="str">
        <f t="shared" ca="1" si="568"/>
        <v>4.15404597822721+6.2169691493876i</v>
      </c>
      <c r="DP347" s="181" t="str">
        <f t="shared" ca="1" si="569"/>
        <v>2.69096585858643+6.97606666693954i</v>
      </c>
      <c r="DQ347" s="181" t="str">
        <f t="shared" ca="1" si="570"/>
        <v>1.09711626193943+7.3961570630599i</v>
      </c>
      <c r="DR347" s="181" t="str">
        <f t="shared" ca="1" si="571"/>
        <v>-0.550048511237224+7.45682573411424i</v>
      </c>
      <c r="DS347" s="181" t="str">
        <f t="shared" ca="1" si="572"/>
        <v>-2.1704832700176+7.15512444114261i</v>
      </c>
      <c r="DT347" s="181" t="str">
        <f t="shared" ca="1" si="573"/>
        <v>-3.68544178830025+6.50571458171298i</v>
      </c>
      <c r="DU347" s="181" t="str">
        <f t="shared" ca="1" si="574"/>
        <v>-5.02130353593815+5.54015470845695i</v>
      </c>
      <c r="DV347" s="181" t="str">
        <f t="shared" ca="1" si="575"/>
        <v>-6.1131513228687+4.30536691785629i</v>
      </c>
      <c r="DW347" s="181" t="str">
        <f t="shared" ca="1" si="576"/>
        <v>-6.90792599800352+2.86135663624264i</v>
      </c>
      <c r="DX347" s="181" t="str">
        <f t="shared" ca="1" si="577"/>
        <v>-7.36700489793256+1.27829661170652i</v>
      </c>
      <c r="DY347" s="181" t="str">
        <f t="shared" ca="1" si="578"/>
        <v>-7.46807874383029-0.366883182515687i</v>
      </c>
      <c r="DZ347" s="181" t="str">
        <f t="shared" ca="1" si="579"/>
        <v>-7.20623577736856-1.99423401701908i</v>
      </c>
      <c r="EA347" s="181" t="str">
        <f t="shared" ca="1" si="580"/>
        <v>-6.59420045124645-3.52467357388508i</v>
      </c>
      <c r="EB347" s="181" t="str">
        <f t="shared" ca="1" si="581"/>
        <v>-5.66171507499526-4.88382901044192i</v>
      </c>
      <c r="EC347" s="181" t="str">
        <f t="shared" ca="1" si="582"/>
        <v>-4.45409446544218-6.00565116257846i</v>
      </c>
      <c r="ED347" s="181" t="str">
        <f t="shared" ca="1" si="583"/>
        <v>-3.03002383965348-6.83562425275076i</v>
      </c>
      <c r="EE347" s="181" t="str">
        <f t="shared" ca="1" si="584"/>
        <v>-1.45870696339333-7.33341512452489i</v>
      </c>
      <c r="EF347" s="181" t="str">
        <f t="shared" ca="1" si="585"/>
        <v>0.183496857076857-7.47483326216081i</v>
      </c>
      <c r="EG347" s="181" t="str">
        <f t="shared" ca="1" si="586"/>
        <v>1.81678351201054-7.25300634662271i</v>
      </c>
      <c r="EH347" s="181" t="str">
        <f t="shared" ca="1" si="587"/>
        <v>3.36178222789901-6.6787142210043i</v>
      </c>
      <c r="EI347" s="181" t="str">
        <f t="shared" ca="1" si="588"/>
        <v>4.74341264896211-5.77986503608249i</v>
      </c>
      <c r="EJ347" s="181" t="str">
        <f t="shared" ca="1" si="589"/>
        <v>5.89453342258957-4.60013903307684i</v>
      </c>
      <c r="EK347" s="181" t="str">
        <f t="shared" ca="1" si="590"/>
        <v>6.75920498304511-3.19686587001094i</v>
      </c>
      <c r="EL347" s="181" t="str">
        <f t="shared" ca="1" si="591"/>
        <v>7.29540797605891-1.63823864455663i</v>
      </c>
      <c r="EM347" s="181" t="str">
        <f t="shared" ca="1" si="592"/>
        <v>7.47708522043602-4.91053783876076E-13i</v>
      </c>
      <c r="EN347" s="181"/>
      <c r="EO347" s="181"/>
      <c r="EP347" s="181"/>
    </row>
    <row r="348" spans="1:146">
      <c r="A348" s="207">
        <f t="shared" si="461"/>
        <v>4.8437499999999826E-3</v>
      </c>
      <c r="B348" s="206">
        <v>248</v>
      </c>
      <c r="C348" s="205">
        <f t="shared" si="462"/>
        <v>49600</v>
      </c>
      <c r="N348" s="204">
        <f t="shared" ca="1" si="463"/>
        <v>7.5228057883533559</v>
      </c>
      <c r="O348" s="181">
        <f t="shared" ca="1" si="464"/>
        <v>-7.4771942116466441</v>
      </c>
      <c r="P348" s="181" t="str">
        <f t="shared" ca="1" si="465"/>
        <v>-7.33352202149926-1.4587282265273i</v>
      </c>
      <c r="Q348" s="181" t="str">
        <f t="shared" ca="1" si="466"/>
        <v>-6.90802669275206-2.86139834537366i</v>
      </c>
      <c r="R348" s="181" t="str">
        <f t="shared" ca="1" si="467"/>
        <v>-6.21705977226878-4.15410653049718i</v>
      </c>
      <c r="S348" s="181" t="str">
        <f t="shared" ca="1" si="468"/>
        <v>-5.28717473130415-5.28717473130413i</v>
      </c>
      <c r="T348" s="181" t="str">
        <f t="shared" ca="1" si="469"/>
        <v>-4.1541065304972-6.21705977226877i</v>
      </c>
      <c r="U348" s="181" t="str">
        <f t="shared" ca="1" si="470"/>
        <v>-2.86139834537299-6.90802669275234i</v>
      </c>
      <c r="V348" s="181" t="str">
        <f t="shared" ca="1" si="471"/>
        <v>-1.4587282265275-7.33352202149922i</v>
      </c>
      <c r="W348" s="181" t="str">
        <f t="shared" ca="1" si="472"/>
        <v>-2.56532661974083E-14-7.47719421164664i</v>
      </c>
      <c r="X348" s="181" t="str">
        <f t="shared" ca="1" si="473"/>
        <v>1.4587282265274-7.33352202149924i</v>
      </c>
      <c r="Y348" s="181" t="str">
        <f t="shared" ca="1" si="474"/>
        <v>2.86139834537364-6.90802669275207i</v>
      </c>
      <c r="Z348" s="181" t="str">
        <f t="shared" ca="1" si="475"/>
        <v>4.15410653049714-6.21705977226881i</v>
      </c>
      <c r="AA348" s="181" t="str">
        <f t="shared" ca="1" si="476"/>
        <v>5.28717473130412-5.28717473130417i</v>
      </c>
      <c r="AB348" s="181" t="str">
        <f t="shared" ca="1" si="477"/>
        <v>6.21705977226877-4.1541065304972i</v>
      </c>
      <c r="AC348" s="181" t="str">
        <f t="shared" ca="1" si="478"/>
        <v>6.90802669275231-2.86139834537307i</v>
      </c>
      <c r="AD348" s="181" t="str">
        <f t="shared" ca="1" si="479"/>
        <v>7.33352202149922-1.45872822652753i</v>
      </c>
      <c r="AE348" s="181" t="str">
        <f t="shared" ca="1" si="480"/>
        <v>7.47719421164664-5.13065323948167E-14i</v>
      </c>
      <c r="AF348" s="181" t="str">
        <f t="shared" ca="1" si="481"/>
        <v>7.33352202149955+1.45872822652587i</v>
      </c>
      <c r="AG348" s="181" t="str">
        <f t="shared" ca="1" si="482"/>
        <v>6.9080266927521+2.86139834537356i</v>
      </c>
      <c r="AH348" s="181" t="str">
        <f t="shared" ca="1" si="483"/>
        <v>6.21705977226758+4.15410653049898i</v>
      </c>
      <c r="AI348" s="181" t="str">
        <f t="shared" ca="1" si="484"/>
        <v>5.28717473130156+5.28717473130673i</v>
      </c>
      <c r="AJ348" s="181" t="str">
        <f t="shared" ca="1" si="485"/>
        <v>4.15410653049917+6.21705977226745i</v>
      </c>
      <c r="AK348" s="181" t="str">
        <f t="shared" ca="1" si="486"/>
        <v>2.86139834537378+6.90802669275201i</v>
      </c>
      <c r="AL348" s="181" t="str">
        <f t="shared" ca="1" si="487"/>
        <v>1.45872822652599+7.33352202149952i</v>
      </c>
      <c r="AM348" s="181" t="str">
        <f t="shared" ca="1" si="488"/>
        <v>-2.89824517874145E-12+7.47719421164664i</v>
      </c>
      <c r="AN348" s="181" t="str">
        <f t="shared" ca="1" si="489"/>
        <v>-1.45872822652438+7.33352202149984i</v>
      </c>
      <c r="AO348" s="181" t="str">
        <f t="shared" ca="1" si="490"/>
        <v>-2.86139834537226+6.90802669275264i</v>
      </c>
      <c r="AP348" s="181" t="str">
        <f t="shared" ca="1" si="491"/>
        <v>-4.15410653049772+6.21705977226842i</v>
      </c>
      <c r="AQ348" s="181" t="str">
        <f t="shared" ca="1" si="492"/>
        <v>-5.28717473130558+5.2871747313027i</v>
      </c>
      <c r="AR348" s="181" t="str">
        <f t="shared" ca="1" si="493"/>
        <v>-5.28717473130558+5.2871747313027i</v>
      </c>
      <c r="AS348" s="181" t="str">
        <f t="shared" ca="1" si="494"/>
        <v>-6.90802669275143+2.86139834537518i</v>
      </c>
      <c r="AT348" s="181" t="str">
        <f t="shared" ca="1" si="495"/>
        <v>-7.33352202149919+1.45872822652768i</v>
      </c>
      <c r="AU348" s="181" t="str">
        <f t="shared" ca="1" si="496"/>
        <v>-7.47719421164664-1.38498942387721E-12i</v>
      </c>
      <c r="AV348" s="181" t="str">
        <f t="shared" ca="1" si="497"/>
        <v>-7.33352202149869-1.4587282265302i</v>
      </c>
      <c r="AW348" s="181" t="str">
        <f t="shared" ca="1" si="498"/>
        <v>-6.9080266927533-2.86139834537067i</v>
      </c>
      <c r="AX348" s="181" t="str">
        <f t="shared" ca="1" si="499"/>
        <v>-6.21705977226927-4.15410653049646i</v>
      </c>
      <c r="AY348" s="181" t="str">
        <f t="shared" ca="1" si="500"/>
        <v>-5.28717473130377-5.28717473130451i</v>
      </c>
      <c r="AZ348" s="181" t="str">
        <f t="shared" ca="1" si="501"/>
        <v>-4.15410653049542-6.21705977226996i</v>
      </c>
      <c r="BA348" s="181" t="str">
        <f t="shared" ca="1" si="502"/>
        <v>-2.86139834537657-6.90802669275086i</v>
      </c>
      <c r="BB348" s="181" t="str">
        <f t="shared" ca="1" si="503"/>
        <v>-1.45872822652917-7.33352202149889i</v>
      </c>
      <c r="BC348" s="181" t="str">
        <f t="shared" ca="1" si="504"/>
        <v>-1.28266330987042E-13-7.47719421164664i</v>
      </c>
      <c r="BD348" s="181" t="str">
        <f t="shared" ca="1" si="505"/>
        <v>1.45872822652871-7.33352202149898i</v>
      </c>
      <c r="BE348" s="181" t="str">
        <f t="shared" ca="1" si="506"/>
        <v>2.86139834537633-6.90802669275095i</v>
      </c>
      <c r="BF348" s="181" t="str">
        <f t="shared" ca="1" si="507"/>
        <v>4.1541065304952-6.2170597722701i</v>
      </c>
      <c r="BG348" s="181" t="str">
        <f t="shared" ca="1" si="508"/>
        <v>5.28717473130344-5.28717473130484i</v>
      </c>
      <c r="BH348" s="181" t="str">
        <f t="shared" ca="1" si="509"/>
        <v>6.21705977226901-4.15410653049685i</v>
      </c>
      <c r="BI348" s="181" t="str">
        <f t="shared" ca="1" si="510"/>
        <v>6.9080266927532-2.86139834537091i</v>
      </c>
      <c r="BJ348" s="181" t="str">
        <f t="shared" ca="1" si="511"/>
        <v>7.3335220214986-1.45872822653065i</v>
      </c>
      <c r="BK348" s="181" t="str">
        <f t="shared" ca="1" si="512"/>
        <v>7.47719421164664-1.85403672708941E-12i</v>
      </c>
      <c r="BL348" s="181" t="str">
        <f t="shared" ca="1" si="513"/>
        <v>7.33352202149923+1.45872822652743i</v>
      </c>
      <c r="BM348" s="181" t="str">
        <f t="shared" ca="1" si="514"/>
        <v>6.90802669275153+2.86139834537494i</v>
      </c>
      <c r="BN348" s="181" t="str">
        <f t="shared" ca="1" si="515"/>
        <v>6.21705977226681+4.15410653050013i</v>
      </c>
      <c r="BO348" s="181" t="str">
        <f t="shared" ca="1" si="516"/>
        <v>5.28717473130576+5.28717473130252i</v>
      </c>
      <c r="BP348" s="181" t="str">
        <f t="shared" ca="1" si="517"/>
        <v>4.15410653049793+6.21705977226828i</v>
      </c>
      <c r="BQ348" s="181" t="str">
        <f t="shared" ca="1" si="518"/>
        <v>2.8613983453725+6.90802669275254i</v>
      </c>
      <c r="BR348" s="181" t="str">
        <f t="shared" ca="1" si="519"/>
        <v>1.45872822652484+7.33352202149975i</v>
      </c>
      <c r="BS348" s="181" t="str">
        <f t="shared" ca="1" si="520"/>
        <v>3.15477784071554E-12+7.47719421164664i</v>
      </c>
      <c r="BT348" s="181" t="str">
        <f t="shared" ca="1" si="521"/>
        <v>-1.45872822652574+7.33352202149957i</v>
      </c>
      <c r="BU348" s="181" t="str">
        <f t="shared" ca="1" si="522"/>
        <v>-2.86139834537334+6.90802669275219i</v>
      </c>
      <c r="BV348" s="181" t="str">
        <f t="shared" ca="1" si="523"/>
        <v>-4.15410653049869+6.21705977226777i</v>
      </c>
      <c r="BW348" s="181" t="str">
        <f t="shared" ca="1" si="524"/>
        <v>-5.28717473130671+5.28717473130157i</v>
      </c>
      <c r="BX348" s="181" t="str">
        <f t="shared" ca="1" si="525"/>
        <v>-6.21705977226732+4.15410653049936i</v>
      </c>
      <c r="BY348" s="181" t="str">
        <f t="shared" ca="1" si="526"/>
        <v>-6.90802669275188+2.86139834537409i</v>
      </c>
      <c r="BZ348" s="181" t="str">
        <f t="shared" ca="1" si="527"/>
        <v>-7.33352202149949+1.45872822652612i</v>
      </c>
      <c r="CA348" s="181" t="str">
        <f t="shared" ca="1" si="528"/>
        <v>-7.47719421164664-2.76997884775441E-12i</v>
      </c>
      <c r="CB348" s="181" t="str">
        <f t="shared" ca="1" si="529"/>
        <v>-7.33352202149991-1.45872822652405i</v>
      </c>
      <c r="CC348" s="181" t="str">
        <f t="shared" ca="1" si="530"/>
        <v>-6.90802669275269-2.86139834537214i</v>
      </c>
      <c r="CD348" s="181" t="str">
        <f t="shared" ca="1" si="531"/>
        <v>-6.2170597722685-4.15410653049761i</v>
      </c>
      <c r="CE348" s="181" t="str">
        <f t="shared" ca="1" si="532"/>
        <v>-5.28717473130279-5.28717473130549i</v>
      </c>
      <c r="CF348" s="181" t="str">
        <f t="shared" ca="1" si="533"/>
        <v>-4.15410653049444-6.21705977227061i</v>
      </c>
      <c r="CG348" s="181" t="str">
        <f t="shared" ca="1" si="534"/>
        <v>-2.86139834537529-6.90802669275138i</v>
      </c>
      <c r="CH348" s="181" t="str">
        <f t="shared" ca="1" si="535"/>
        <v>-1.45872822652781-7.33352202149916i</v>
      </c>
      <c r="CI348" s="181" t="str">
        <f t="shared" ca="1" si="536"/>
        <v>1.04420845165204E-12-7.47719421164664i</v>
      </c>
      <c r="CJ348" s="181" t="str">
        <f t="shared" ca="1" si="537"/>
        <v>1.45872822653028-7.33352202149867i</v>
      </c>
      <c r="CK348" s="181" t="str">
        <f t="shared" ca="1" si="538"/>
        <v>2.86139834537055-6.90802669275335i</v>
      </c>
      <c r="CL348" s="181" t="str">
        <f t="shared" ca="1" si="539"/>
        <v>4.15410653049618-6.21705977226945i</v>
      </c>
      <c r="CM348" s="181" t="str">
        <f t="shared" ca="1" si="540"/>
        <v>5.28717473130457-5.28717473130371i</v>
      </c>
      <c r="CN348" s="181" t="str">
        <f t="shared" ca="1" si="541"/>
        <v>6.21705977226989-4.15410653049552i</v>
      </c>
      <c r="CO348" s="181" t="str">
        <f t="shared" ca="1" si="542"/>
        <v>6.90802669275365-2.86139834536982i</v>
      </c>
      <c r="CP348" s="181" t="str">
        <f t="shared" ca="1" si="543"/>
        <v>7.3335220214989-1.45872822652909i</v>
      </c>
      <c r="CQ348" s="181" t="str">
        <f t="shared" ca="1" si="544"/>
        <v>7.47719421164664-2.56532661974083E-13i</v>
      </c>
      <c r="CR348" s="181" t="str">
        <f t="shared" ca="1" si="545"/>
        <v>7.33352202149901+1.45872822652858i</v>
      </c>
      <c r="CS348" s="181" t="str">
        <f t="shared" ca="1" si="546"/>
        <v>6.90802669275108+2.86139834537602i</v>
      </c>
      <c r="CT348" s="181" t="str">
        <f t="shared" ca="1" si="547"/>
        <v>6.21705977227018+4.15410653049509i</v>
      </c>
      <c r="CU348" s="181" t="str">
        <f t="shared" ca="1" si="548"/>
        <v>5.28717473130493+5.28717473130335i</v>
      </c>
      <c r="CV348" s="181" t="str">
        <f t="shared" ca="1" si="549"/>
        <v>4.15410653049696+6.21705977226893i</v>
      </c>
      <c r="CW348" s="181" t="str">
        <f t="shared" ca="1" si="550"/>
        <v>2.86139834537102+6.90802669275315i</v>
      </c>
      <c r="CX348" s="181" t="str">
        <f t="shared" ca="1" si="551"/>
        <v>1.45872822652369+7.33352202149998i</v>
      </c>
      <c r="CY348" s="181" t="str">
        <f t="shared" ca="1" si="552"/>
        <v>1.98230305807645E-12+7.47719421164664i</v>
      </c>
      <c r="CZ348" s="181" t="str">
        <f t="shared" ca="1" si="553"/>
        <v>-1.45872822652731+7.33352202149926i</v>
      </c>
      <c r="DA348" s="181" t="str">
        <f t="shared" ca="1" si="554"/>
        <v>-2.86139834537443+6.90802669275174i</v>
      </c>
      <c r="DB348" s="181" t="str">
        <f t="shared" ca="1" si="555"/>
        <v>-4.15410653050002+6.21705977226688i</v>
      </c>
      <c r="DC348" s="181" t="str">
        <f t="shared" ca="1" si="556"/>
        <v>-5.28717473130243+5.28717473130585i</v>
      </c>
      <c r="DD348" s="181" t="str">
        <f t="shared" ca="1" si="557"/>
        <v>-6.21705977226797+4.15410653049839i</v>
      </c>
      <c r="DE348" s="181" t="str">
        <f t="shared" ca="1" si="558"/>
        <v>-6.90802669275249+2.86139834537262i</v>
      </c>
      <c r="DF348" s="181" t="str">
        <f t="shared" ca="1" si="559"/>
        <v>-7.33352202149981+1.45872822652455i</v>
      </c>
      <c r="DG348" s="181" t="str">
        <f t="shared" ca="1" si="560"/>
        <v>-7.47719421164664-3.94245363039349E-12i</v>
      </c>
      <c r="DH348" s="181" t="str">
        <f t="shared" ca="1" si="561"/>
        <v>-7.3335220214996-1.45872822652561i</v>
      </c>
      <c r="DI348" s="181" t="str">
        <f t="shared" ca="1" si="562"/>
        <v>-6.90802669275208-2.86139834537362i</v>
      </c>
      <c r="DJ348" s="181" t="str">
        <f t="shared" ca="1" si="563"/>
        <v>-6.21705977226785-4.15410653049859i</v>
      </c>
      <c r="DK348" s="181" t="str">
        <f t="shared" ca="1" si="564"/>
        <v>-5.28717473130166-5.28717473130662i</v>
      </c>
      <c r="DL348" s="181" t="str">
        <f t="shared" ca="1" si="565"/>
        <v>-4.15410653049912-6.21705977226749i</v>
      </c>
      <c r="DM348" s="181" t="str">
        <f t="shared" ca="1" si="566"/>
        <v>-2.86139834537421-6.90802669275183i</v>
      </c>
      <c r="DN348" s="181" t="str">
        <f t="shared" ca="1" si="567"/>
        <v>-1.45872822652624-7.33352202149947i</v>
      </c>
      <c r="DO348" s="181" t="str">
        <f t="shared" ca="1" si="568"/>
        <v>2.21668323429112E-12-7.47719421164664i</v>
      </c>
      <c r="DP348" s="181" t="str">
        <f t="shared" ca="1" si="569"/>
        <v>1.45872822652392-7.33352202149994i</v>
      </c>
      <c r="DQ348" s="181" t="str">
        <f t="shared" ca="1" si="570"/>
        <v>2.86139834537202-6.90802669275274i</v>
      </c>
      <c r="DR348" s="181" t="str">
        <f t="shared" ca="1" si="571"/>
        <v>4.15410653049715-6.2170597722688i</v>
      </c>
      <c r="DS348" s="181" t="str">
        <f t="shared" ca="1" si="572"/>
        <v>5.2871747313054-5.28717473130288i</v>
      </c>
      <c r="DT348" s="181" t="str">
        <f t="shared" ca="1" si="573"/>
        <v>6.21705977227078-4.15410653049419i</v>
      </c>
      <c r="DU348" s="181" t="str">
        <f t="shared" ca="1" si="574"/>
        <v>6.90802669275117-2.8613983453758i</v>
      </c>
      <c r="DV348" s="181" t="str">
        <f t="shared" ca="1" si="575"/>
        <v>7.33352202149914-1.45872822652794i</v>
      </c>
      <c r="DW348" s="181" t="str">
        <f t="shared" ca="1" si="576"/>
        <v>7.47719421164664+1.34097140314124E-12i</v>
      </c>
      <c r="DX348" s="181" t="str">
        <f t="shared" ca="1" si="577"/>
        <v>7.33352202149878+1.45872822652973i</v>
      </c>
      <c r="DY348" s="181" t="str">
        <f t="shared" ca="1" si="578"/>
        <v>6.9080266927534+2.86139834537043i</v>
      </c>
      <c r="DZ348" s="181" t="str">
        <f t="shared" ca="1" si="579"/>
        <v>6.21705977226929+4.15410653049642i</v>
      </c>
      <c r="EA348" s="181" t="str">
        <f t="shared" ca="1" si="580"/>
        <v>5.2871747313041+5.28717473130418i</v>
      </c>
      <c r="EB348" s="181" t="str">
        <f t="shared" ca="1" si="581"/>
        <v>4.15410653049563+6.21705977226982i</v>
      </c>
      <c r="EC348" s="181" t="str">
        <f t="shared" ca="1" si="582"/>
        <v>2.86139834537033+6.90802669275344i</v>
      </c>
      <c r="ED348" s="181" t="str">
        <f t="shared" ca="1" si="583"/>
        <v>1.45872822652963+7.3335220214988i</v>
      </c>
      <c r="EE348" s="181" t="str">
        <f t="shared" ca="1" si="584"/>
        <v>3.84798992961125E-13+7.47719421164664i</v>
      </c>
      <c r="EF348" s="181" t="str">
        <f t="shared" ca="1" si="585"/>
        <v>-1.45872822652804+7.33352202149911i</v>
      </c>
      <c r="EG348" s="181" t="str">
        <f t="shared" ca="1" si="586"/>
        <v>-2.8613983453759+6.90802669275113i</v>
      </c>
      <c r="EH348" s="181" t="str">
        <f t="shared" ca="1" si="587"/>
        <v>-4.15410653049499+6.21705977227025i</v>
      </c>
      <c r="EI348" s="181" t="str">
        <f t="shared" ca="1" si="588"/>
        <v>-5.28717473130296+5.28717473130533i</v>
      </c>
      <c r="EJ348" s="181" t="str">
        <f t="shared" ca="1" si="589"/>
        <v>-6.21705977226886+4.15410653049706i</v>
      </c>
      <c r="EK348" s="181" t="str">
        <f t="shared" ca="1" si="590"/>
        <v>-6.9080266927531+2.86139834537114i</v>
      </c>
      <c r="EL348" s="181" t="str">
        <f t="shared" ca="1" si="591"/>
        <v>-7.33352202149995+1.45872822652382i</v>
      </c>
      <c r="EM348" s="181" t="str">
        <f t="shared" ca="1" si="592"/>
        <v>-7.47719421164664+2.11056938906349E-12i</v>
      </c>
      <c r="EN348" s="181"/>
      <c r="EO348" s="181"/>
      <c r="EP348" s="181"/>
    </row>
    <row r="349" spans="1:146">
      <c r="A349" s="207">
        <f t="shared" si="461"/>
        <v>4.8632812499999822E-3</v>
      </c>
      <c r="B349" s="206">
        <v>249</v>
      </c>
      <c r="C349" s="205">
        <f t="shared" si="462"/>
        <v>49800</v>
      </c>
      <c r="N349" s="204">
        <f t="shared" ca="1" si="463"/>
        <v>7.5227088198585221</v>
      </c>
      <c r="O349" s="181">
        <f t="shared" ca="1" si="464"/>
        <v>-7.4772911801414779</v>
      </c>
      <c r="P349" s="181" t="str">
        <f t="shared" ca="1" si="465"/>
        <v>-7.36720782542541-1.27833182296776i</v>
      </c>
      <c r="Q349" s="181" t="str">
        <f t="shared" ca="1" si="466"/>
        <v>-7.04019913430759-2.51902352944872i</v>
      </c>
      <c r="R349" s="181" t="str">
        <f t="shared" ca="1" si="467"/>
        <v>-6.50589378457306-3.68554330546734i</v>
      </c>
      <c r="S349" s="181" t="str">
        <f t="shared" ca="1" si="468"/>
        <v>-5.78002424508646-4.74354330841768i</v>
      </c>
      <c r="T349" s="181" t="str">
        <f t="shared" ca="1" si="469"/>
        <v>-4.88396353772635-5.66187102950792i</v>
      </c>
      <c r="U349" s="181" t="str">
        <f t="shared" ca="1" si="470"/>
        <v>-3.84409591484271-6.41348657050992i</v>
      </c>
      <c r="V349" s="181" t="str">
        <f t="shared" ca="1" si="471"/>
        <v>-2.69103998246001-6.97625882586241i</v>
      </c>
      <c r="W349" s="181" t="str">
        <f t="shared" ca="1" si="472"/>
        <v>-1.45874714414249-7.3336171267716i</v>
      </c>
      <c r="X349" s="181" t="str">
        <f t="shared" ca="1" si="473"/>
        <v>-0.183501911584571-7.47503915983497i</v>
      </c>
      <c r="Y349" s="181" t="str">
        <f t="shared" ca="1" si="474"/>
        <v>1.0971464825034-7.39636079356273i</v>
      </c>
      <c r="Z349" s="181" t="str">
        <f t="shared" ca="1" si="475"/>
        <v>2.34548971085633-7.09989869004401i</v>
      </c>
      <c r="AA349" s="181" t="str">
        <f t="shared" ca="1" si="476"/>
        <v>3.52477066261673-6.59438209149106i</v>
      </c>
      <c r="AB349" s="181" t="str">
        <f t="shared" ca="1" si="477"/>
        <v>4.60026574599312-5.89469579018832i</v>
      </c>
      <c r="AC349" s="181" t="str">
        <f t="shared" ca="1" si="478"/>
        <v>5.54030731453269-5.02144185002248i</v>
      </c>
      <c r="AD349" s="181" t="str">
        <f t="shared" ca="1" si="479"/>
        <v>6.31721611195282-4.00033298457831i</v>
      </c>
      <c r="AE349" s="181" t="str">
        <f t="shared" ca="1" si="480"/>
        <v>6.9081162799599-2.8614354536097i</v>
      </c>
      <c r="AF349" s="181" t="str">
        <f t="shared" ca="1" si="481"/>
        <v>7.29560893138186-1.63828377058515i</v>
      </c>
      <c r="AG349" s="181" t="str">
        <f t="shared" ca="1" si="482"/>
        <v>7.46828445544835-0.366893288477694i</v>
      </c>
      <c r="AH349" s="181" t="str">
        <f t="shared" ca="1" si="483"/>
        <v>7.4210584705254+0.915300262025955i</v>
      </c>
      <c r="AI349" s="181" t="str">
        <f t="shared" ca="1" si="484"/>
        <v>7.1553215322923+2.17054305696427i</v>
      </c>
      <c r="AJ349" s="181" t="str">
        <f t="shared" ca="1" si="485"/>
        <v>6.67889818921632+3.36187482971993i</v>
      </c>
      <c r="AK349" s="181" t="str">
        <f t="shared" ca="1" si="486"/>
        <v>6.00581659096487+4.45421715549575i</v>
      </c>
      <c r="AL349" s="181" t="str">
        <f t="shared" ca="1" si="487"/>
        <v>5.15589543351202+5.41540632559657i</v>
      </c>
      <c r="AM349" s="181" t="str">
        <f t="shared" ca="1" si="488"/>
        <v>4.15416040330371+6.21714039862742i</v>
      </c>
      <c r="AN349" s="181" t="str">
        <f t="shared" ca="1" si="489"/>
        <v>3.03010730303936+6.8358125431209i</v>
      </c>
      <c r="AO349" s="181" t="str">
        <f t="shared" ca="1" si="490"/>
        <v>1.81683355613796+7.25320613397363i</v>
      </c>
      <c r="AP349" s="181" t="str">
        <f t="shared" ca="1" si="491"/>
        <v>0.550063662577264+7.45703113576265i</v>
      </c>
      <c r="AQ349" s="181" t="str">
        <f t="shared" ca="1" si="492"/>
        <v>-0.732902698889344+7.44128597935748i</v>
      </c>
      <c r="AR349" s="181" t="str">
        <f t="shared" ca="1" si="493"/>
        <v>-0.732902698889344+7.44128597935748i</v>
      </c>
      <c r="AS349" s="181" t="str">
        <f t="shared" ca="1" si="494"/>
        <v>-3.19695392912982+6.75939116841472i</v>
      </c>
      <c r="AT349" s="181" t="str">
        <f t="shared" ca="1" si="495"/>
        <v>-4.30548551114339+6.11331971239489i</v>
      </c>
      <c r="AU349" s="181" t="str">
        <f t="shared" ca="1" si="496"/>
        <v>-5.28724329838239+5.28724329838642i</v>
      </c>
      <c r="AV349" s="181" t="str">
        <f t="shared" ca="1" si="497"/>
        <v>-6.11331971239602+4.30548551114179i</v>
      </c>
      <c r="AW349" s="181" t="str">
        <f t="shared" ca="1" si="498"/>
        <v>-6.75939116841556+3.19695392912805i</v>
      </c>
      <c r="AX349" s="181" t="str">
        <f t="shared" ca="1" si="499"/>
        <v>-7.20643427640332+1.99428894909964i</v>
      </c>
      <c r="AY349" s="181" t="str">
        <f t="shared" ca="1" si="500"/>
        <v>-7.44128597935768+0.732902698887393i</v>
      </c>
      <c r="AZ349" s="181" t="str">
        <f t="shared" ca="1" si="501"/>
        <v>-7.45703113576305-0.5500636625718i</v>
      </c>
      <c r="BA349" s="181" t="str">
        <f t="shared" ca="1" si="502"/>
        <v>-7.25320613397315-1.81683355613986i</v>
      </c>
      <c r="BB349" s="181" t="str">
        <f t="shared" ca="1" si="503"/>
        <v>-6.83581254312011-3.03010730304115i</v>
      </c>
      <c r="BC349" s="181" t="str">
        <f t="shared" ca="1" si="504"/>
        <v>-6.21714039862633-4.15416040330534i</v>
      </c>
      <c r="BD349" s="181" t="str">
        <f t="shared" ca="1" si="505"/>
        <v>-5.41540632559522-5.15589543351345i</v>
      </c>
      <c r="BE349" s="181" t="str">
        <f t="shared" ca="1" si="506"/>
        <v>-4.45421715550015-6.0058165909616i</v>
      </c>
      <c r="BF349" s="181" t="str">
        <f t="shared" ca="1" si="507"/>
        <v>-3.36187482971837-6.67889818921711i</v>
      </c>
      <c r="BG349" s="181" t="str">
        <f t="shared" ca="1" si="508"/>
        <v>-2.1705430569623-7.15532153229289i</v>
      </c>
      <c r="BH349" s="181" t="str">
        <f t="shared" ca="1" si="509"/>
        <v>-0.915300262023898-7.42105847052565i</v>
      </c>
      <c r="BI349" s="181" t="str">
        <f t="shared" ca="1" si="510"/>
        <v>0.366893288479546-7.46828445544826i</v>
      </c>
      <c r="BJ349" s="181" t="str">
        <f t="shared" ca="1" si="511"/>
        <v>1.63828377057971-7.29560893138309i</v>
      </c>
      <c r="BK349" s="181" t="str">
        <f t="shared" ca="1" si="512"/>
        <v>2.86143545360954-6.90811627995997i</v>
      </c>
      <c r="BL349" s="181" t="str">
        <f t="shared" ca="1" si="513"/>
        <v>4.0003329845806-6.31721611195137i</v>
      </c>
      <c r="BM349" s="181" t="str">
        <f t="shared" ca="1" si="514"/>
        <v>5.02144185002118-5.54030731453387i</v>
      </c>
      <c r="BN349" s="181" t="str">
        <f t="shared" ca="1" si="515"/>
        <v>5.89469579018893-4.60026574599233i</v>
      </c>
      <c r="BO349" s="181" t="str">
        <f t="shared" ca="1" si="516"/>
        <v>6.59438209148942-3.52477066261978i</v>
      </c>
      <c r="BP349" s="181" t="str">
        <f t="shared" ca="1" si="517"/>
        <v>7.09989869004392-2.34548971085659i</v>
      </c>
      <c r="BQ349" s="181" t="str">
        <f t="shared" ca="1" si="518"/>
        <v>7.39636079356311-1.09714648250089i</v>
      </c>
      <c r="BR349" s="181" t="str">
        <f t="shared" ca="1" si="519"/>
        <v>7.47503915983504+0.183501911581909i</v>
      </c>
      <c r="BS349" s="181" t="str">
        <f t="shared" ca="1" si="520"/>
        <v>7.33361712677149+1.45874714414301i</v>
      </c>
      <c r="BT349" s="181" t="str">
        <f t="shared" ca="1" si="521"/>
        <v>6.9762588258612+2.69103998246313i</v>
      </c>
      <c r="BU349" s="181" t="str">
        <f t="shared" ca="1" si="522"/>
        <v>6.4134865705105+3.84409591484175i</v>
      </c>
      <c r="BV349" s="181" t="str">
        <f t="shared" ca="1" si="523"/>
        <v>5.66187102950655+4.88396353772794i</v>
      </c>
      <c r="BW349" s="181" t="str">
        <f t="shared" ca="1" si="524"/>
        <v>4.74354330841951+5.78002424508496i</v>
      </c>
      <c r="BX349" s="181" t="str">
        <f t="shared" ca="1" si="525"/>
        <v>3.68554330546697+6.50589378457327i</v>
      </c>
      <c r="BY349" s="181" t="str">
        <f t="shared" ca="1" si="526"/>
        <v>2.51902352944531+7.0401991343088i</v>
      </c>
      <c r="BZ349" s="181" t="str">
        <f t="shared" ca="1" si="527"/>
        <v>1.27833182296892+7.36720782542522i</v>
      </c>
      <c r="CA349" s="181" t="str">
        <f t="shared" ca="1" si="528"/>
        <v>-1.96025004543653E-12+7.47729118014148i</v>
      </c>
      <c r="CB349" s="181" t="str">
        <f t="shared" ca="1" si="529"/>
        <v>-1.27833182296524+7.36720782542585i</v>
      </c>
      <c r="CC349" s="181" t="str">
        <f t="shared" ca="1" si="530"/>
        <v>-2.519023529449+7.04019913430748i</v>
      </c>
      <c r="CD349" s="181" t="str">
        <f t="shared" ca="1" si="531"/>
        <v>-3.68554330547038+6.50589378457134i</v>
      </c>
      <c r="CE349" s="181" t="str">
        <f t="shared" ca="1" si="532"/>
        <v>-4.74354330841696+5.78002424508706i</v>
      </c>
      <c r="CF349" s="181" t="str">
        <f t="shared" ca="1" si="533"/>
        <v>-5.6618710295091+4.88396353772497i</v>
      </c>
      <c r="CG349" s="181" t="str">
        <f t="shared" ca="1" si="534"/>
        <v>-6.41348657050858+3.84409591484495i</v>
      </c>
      <c r="CH349" s="181" t="str">
        <f t="shared" ca="1" si="535"/>
        <v>-6.97625882586262+2.69103998245947i</v>
      </c>
      <c r="CI349" s="181" t="str">
        <f t="shared" ca="1" si="536"/>
        <v>-7.33361712677226+1.45874714413916i</v>
      </c>
      <c r="CJ349" s="181" t="str">
        <f t="shared" ca="1" si="537"/>
        <v>-7.47503915983494+0.183501911585638i</v>
      </c>
      <c r="CK349" s="181" t="str">
        <f t="shared" ca="1" si="538"/>
        <v>-7.39636079356253-1.09714648250476i</v>
      </c>
      <c r="CL349" s="181" t="str">
        <f t="shared" ca="1" si="539"/>
        <v>-7.09989869004509-2.34548971085304i</v>
      </c>
      <c r="CM349" s="181" t="str">
        <f t="shared" ca="1" si="540"/>
        <v>-6.59438209149118-3.52477066261649i</v>
      </c>
      <c r="CN349" s="181" t="str">
        <f t="shared" ca="1" si="541"/>
        <v>-5.89469579018679-4.60026574599509i</v>
      </c>
      <c r="CO349" s="181" t="str">
        <f t="shared" ca="1" si="542"/>
        <v>-5.02144185002394-5.54030731453136i</v>
      </c>
      <c r="CP349" s="181" t="str">
        <f t="shared" ca="1" si="543"/>
        <v>-4.00033298457728-6.31721611195347i</v>
      </c>
      <c r="CQ349" s="181" t="str">
        <f t="shared" ca="1" si="544"/>
        <v>-2.8614354536126-6.9081162799587i</v>
      </c>
      <c r="CR349" s="181" t="str">
        <f t="shared" ca="1" si="545"/>
        <v>-1.63828377058335-7.29560893138227i</v>
      </c>
      <c r="CS349" s="181" t="str">
        <f t="shared" ca="1" si="546"/>
        <v>-0.36689328847563-7.46828445544846i</v>
      </c>
      <c r="CT349" s="181" t="str">
        <f t="shared" ca="1" si="547"/>
        <v>0.915300262020623-7.42105847052605i</v>
      </c>
      <c r="CU349" s="181" t="str">
        <f t="shared" ca="1" si="548"/>
        <v>2.17054305696645-7.15532153229163i</v>
      </c>
      <c r="CV349" s="181" t="str">
        <f t="shared" ca="1" si="549"/>
        <v>3.36187482972149-6.67889818921554i</v>
      </c>
      <c r="CW349" s="181" t="str">
        <f t="shared" ca="1" si="550"/>
        <v>4.45421715549715-6.00581659096382i</v>
      </c>
      <c r="CX349" s="181" t="str">
        <f t="shared" ca="1" si="551"/>
        <v>5.41540632559793-5.1558954335106i</v>
      </c>
      <c r="CY349" s="181" t="str">
        <f t="shared" ca="1" si="552"/>
        <v>6.21714039862437-4.15416040330826i</v>
      </c>
      <c r="CZ349" s="181" t="str">
        <f t="shared" ca="1" si="553"/>
        <v>6.83581254312179-3.03010730303737i</v>
      </c>
      <c r="DA349" s="181" t="str">
        <f t="shared" ca="1" si="554"/>
        <v>7.25320613397235-1.81683355614307i</v>
      </c>
      <c r="DB349" s="181" t="str">
        <f t="shared" ca="1" si="555"/>
        <v>7.45703113576277-0.550063662575732i</v>
      </c>
      <c r="DC349" s="181" t="str">
        <f t="shared" ca="1" si="556"/>
        <v>7.44128597935731+0.732902698891083i</v>
      </c>
      <c r="DD349" s="181" t="str">
        <f t="shared" ca="1" si="557"/>
        <v>7.20643427640431+1.99428894909605i</v>
      </c>
      <c r="DE349" s="181" t="str">
        <f t="shared" ca="1" si="558"/>
        <v>6.75939116841388+3.19695392913159i</v>
      </c>
      <c r="DF349" s="181" t="str">
        <f t="shared" ca="1" si="559"/>
        <v>6.11331971239804+4.30548551113891i</v>
      </c>
      <c r="DG349" s="181" t="str">
        <f t="shared" ca="1" si="560"/>
        <v>5.28724329838473+5.28724329838408i</v>
      </c>
      <c r="DH349" s="181" t="str">
        <f t="shared" ca="1" si="561"/>
        <v>4.30548551114036+6.11331971239703i</v>
      </c>
      <c r="DI349" s="181" t="str">
        <f t="shared" ca="1" si="562"/>
        <v>3.19695392913319+6.75939116841313i</v>
      </c>
      <c r="DJ349" s="181" t="str">
        <f t="shared" ca="1" si="563"/>
        <v>1.99428894909775+7.20643427640384i</v>
      </c>
      <c r="DK349" s="181" t="str">
        <f t="shared" ca="1" si="564"/>
        <v>0.73290269888523+7.44128597935789i</v>
      </c>
      <c r="DL349" s="181" t="str">
        <f t="shared" ca="1" si="565"/>
        <v>-0.550063662573967+7.45703113576289i</v>
      </c>
      <c r="DM349" s="181" t="str">
        <f t="shared" ca="1" si="566"/>
        <v>-1.81683355614135+7.25320613397277i</v>
      </c>
      <c r="DN349" s="181" t="str">
        <f t="shared" ca="1" si="567"/>
        <v>-3.03010730303576+6.8358125431225i</v>
      </c>
      <c r="DO349" s="181" t="str">
        <f t="shared" ca="1" si="568"/>
        <v>-4.1541604033068+6.21714039862536i</v>
      </c>
      <c r="DP349" s="181" t="str">
        <f t="shared" ca="1" si="569"/>
        <v>-5.15589543351487+5.41540632559387i</v>
      </c>
      <c r="DQ349" s="181" t="str">
        <f t="shared" ca="1" si="570"/>
        <v>-6.00581659096277+4.45421715549858i</v>
      </c>
      <c r="DR349" s="181" t="str">
        <f t="shared" ca="1" si="571"/>
        <v>-6.67889818921819+3.36187482971624i</v>
      </c>
      <c r="DS349" s="181" t="str">
        <f t="shared" ca="1" si="572"/>
        <v>-7.15532153229137+2.17054305696733i</v>
      </c>
      <c r="DT349" s="181" t="str">
        <f t="shared" ca="1" si="573"/>
        <v>-7.42105847052584+0.915300262022373i</v>
      </c>
      <c r="DU349" s="181" t="str">
        <f t="shared" ca="1" si="574"/>
        <v>-7.46828445544817-0.366893288481504i</v>
      </c>
      <c r="DV349" s="181" t="str">
        <f t="shared" ca="1" si="575"/>
        <v>-7.29560893138266-1.63828377058163i</v>
      </c>
      <c r="DW349" s="181" t="str">
        <f t="shared" ca="1" si="576"/>
        <v>-6.90811627995921-2.86143545361136i</v>
      </c>
      <c r="DX349" s="181" t="str">
        <f t="shared" ca="1" si="577"/>
        <v>-6.31721611195419-4.00033298457615i</v>
      </c>
      <c r="DY349" s="181" t="str">
        <f t="shared" ca="1" si="578"/>
        <v>-5.54030731453284-5.02144185002232i</v>
      </c>
      <c r="DZ349" s="181" t="str">
        <f t="shared" ca="1" si="579"/>
        <v>-4.60026574599078-5.89469579019014i</v>
      </c>
      <c r="EA349" s="181" t="str">
        <f t="shared" ca="1" si="580"/>
        <v>-3.52477066261806-6.59438209149035i</v>
      </c>
      <c r="EB349" s="181" t="str">
        <f t="shared" ca="1" si="581"/>
        <v>-2.34548971085473-7.09989869004454i</v>
      </c>
      <c r="EC349" s="181" t="str">
        <f t="shared" ca="1" si="582"/>
        <v>-1.0971464825061-7.39636079356234i</v>
      </c>
      <c r="ED349" s="181" t="str">
        <f t="shared" ca="1" si="583"/>
        <v>0.183501911584294-7.47503915983498i</v>
      </c>
      <c r="EE349" s="181" t="str">
        <f t="shared" ca="1" si="584"/>
        <v>1.45874714414451-7.33361712677119i</v>
      </c>
      <c r="EF349" s="181" t="str">
        <f t="shared" ca="1" si="585"/>
        <v>2.69103998245782-6.97625882586325i</v>
      </c>
      <c r="EG349" s="181" t="str">
        <f t="shared" ca="1" si="586"/>
        <v>3.84409591484344-6.41348657050949i</v>
      </c>
      <c r="EH349" s="181" t="str">
        <f t="shared" ca="1" si="587"/>
        <v>4.88396353772363-5.66187102951026i</v>
      </c>
      <c r="EI349" s="181" t="str">
        <f t="shared" ca="1" si="588"/>
        <v>5.78002424508621-4.743543308418i</v>
      </c>
      <c r="EJ349" s="181" t="str">
        <f t="shared" ca="1" si="589"/>
        <v>6.50589378457403-3.68554330546564i</v>
      </c>
      <c r="EK349" s="181" t="str">
        <f t="shared" ca="1" si="590"/>
        <v>7.04019913430674-2.51902352945108i</v>
      </c>
      <c r="EL349" s="181" t="str">
        <f t="shared" ca="1" si="591"/>
        <v>7.36720782542555-1.27833182296699i</v>
      </c>
      <c r="EM349" s="181" t="str">
        <f t="shared" ca="1" si="592"/>
        <v>7.47729118014148+3.92050009087307E-12i</v>
      </c>
      <c r="EN349" s="181"/>
      <c r="EO349" s="181"/>
      <c r="EP349" s="181"/>
    </row>
    <row r="350" spans="1:146">
      <c r="A350" s="207">
        <f t="shared" si="461"/>
        <v>4.8828124999999818E-3</v>
      </c>
      <c r="B350" s="206">
        <v>250</v>
      </c>
      <c r="C350" s="205">
        <f t="shared" si="462"/>
        <v>50000</v>
      </c>
      <c r="N350" s="204">
        <f t="shared" ca="1" si="463"/>
        <v>7.5226235942272242</v>
      </c>
      <c r="O350" s="181">
        <f t="shared" ca="1" si="464"/>
        <v>-7.4773764057727758</v>
      </c>
      <c r="P350" s="181" t="str">
        <f t="shared" ca="1" si="465"/>
        <v>-7.39644509675531-1.09715898770041i</v>
      </c>
      <c r="Q350" s="181" t="str">
        <f t="shared" ca="1" si="466"/>
        <v>-7.15540308813623-2.1705677966601i</v>
      </c>
      <c r="R350" s="181" t="str">
        <f t="shared" ca="1" si="467"/>
        <v>-6.75946821147247-3.19699036778353i</v>
      </c>
      <c r="S350" s="181" t="str">
        <f t="shared" ca="1" si="468"/>
        <v>-6.21721126114826-4.15420775213021i</v>
      </c>
      <c r="T350" s="181" t="str">
        <f t="shared" ca="1" si="469"/>
        <v>-5.54037046255983-5.02149908405866i</v>
      </c>
      <c r="U350" s="181" t="str">
        <f t="shared" ca="1" si="470"/>
        <v>-4.74359737498602-5.78009012539019i</v>
      </c>
      <c r="V350" s="181" t="str">
        <f t="shared" ca="1" si="471"/>
        <v>-3.84413972957373-6.41355967097213i</v>
      </c>
      <c r="W350" s="181" t="str">
        <f t="shared" ca="1" si="472"/>
        <v>-2.86146806804673-6.90819501817633i</v>
      </c>
      <c r="X350" s="181" t="str">
        <f t="shared" ca="1" si="473"/>
        <v>-1.8168542642792-7.25328880549905i</v>
      </c>
      <c r="Y350" s="181" t="str">
        <f t="shared" ca="1" si="474"/>
        <v>-0.732911052461199-7.44137079460415i</v>
      </c>
      <c r="Z350" s="181" t="str">
        <f t="shared" ca="1" si="475"/>
        <v>0.36689747030205-7.46836957842161i</v>
      </c>
      <c r="AA350" s="181" t="str">
        <f t="shared" ca="1" si="476"/>
        <v>1.45876377083783-7.33370071481639i</v>
      </c>
      <c r="AB350" s="181" t="str">
        <f t="shared" ca="1" si="477"/>
        <v>2.51905224109953-7.0402793779948i</v>
      </c>
      <c r="AC350" s="181" t="str">
        <f t="shared" ca="1" si="478"/>
        <v>3.52481083770104-6.59445725378766i</v>
      </c>
      <c r="AD350" s="181" t="str">
        <f t="shared" ca="1" si="479"/>
        <v>4.45426792434681-6.00588504483249i</v>
      </c>
      <c r="AE350" s="181" t="str">
        <f t="shared" ca="1" si="480"/>
        <v>5.28730356200643-5.28730356200602i</v>
      </c>
      <c r="AF350" s="181" t="str">
        <f t="shared" ca="1" si="481"/>
        <v>6.00588504483062-4.45426792434933i</v>
      </c>
      <c r="AG350" s="181" t="str">
        <f t="shared" ca="1" si="482"/>
        <v>6.59445725378828-3.52481083769987i</v>
      </c>
      <c r="AH350" s="181" t="str">
        <f t="shared" ca="1" si="483"/>
        <v>7.04027937799424-2.51905224110108i</v>
      </c>
      <c r="AI350" s="181" t="str">
        <f t="shared" ca="1" si="484"/>
        <v>7.33370071481679-1.45876377083581i</v>
      </c>
      <c r="AJ350" s="181" t="str">
        <f t="shared" ca="1" si="485"/>
        <v>7.46836957842156-0.36689747030296i</v>
      </c>
      <c r="AK350" s="181" t="str">
        <f t="shared" ca="1" si="486"/>
        <v>7.44137079460381+0.732911052464679i</v>
      </c>
      <c r="AL350" s="181" t="str">
        <f t="shared" ca="1" si="487"/>
        <v>7.25328880549908+1.81685426427908i</v>
      </c>
      <c r="AM350" s="181" t="str">
        <f t="shared" ca="1" si="488"/>
        <v>6.90819501817756+2.86146806804378i</v>
      </c>
      <c r="AN350" s="181" t="str">
        <f t="shared" ca="1" si="489"/>
        <v>6.41355967097181+3.84413972957427i</v>
      </c>
      <c r="AO350" s="181" t="str">
        <f t="shared" ca="1" si="490"/>
        <v>5.78009012539174+4.74359737498412i</v>
      </c>
      <c r="AP350" s="181" t="str">
        <f t="shared" ca="1" si="491"/>
        <v>5.02149908405707+5.54037046256127i</v>
      </c>
      <c r="AQ350" s="181" t="str">
        <f t="shared" ca="1" si="492"/>
        <v>4.15420775213161+6.21721126114732i</v>
      </c>
      <c r="AR350" s="181" t="str">
        <f t="shared" ca="1" si="493"/>
        <v>4.15420775213161+6.21721126114732i</v>
      </c>
      <c r="AS350" s="181" t="str">
        <f t="shared" ca="1" si="494"/>
        <v>2.17056779666027+7.15540308813618i</v>
      </c>
      <c r="AT350" s="181" t="str">
        <f t="shared" ca="1" si="495"/>
        <v>1.09715898770406+7.39644509675477i</v>
      </c>
      <c r="AU350" s="181" t="str">
        <f t="shared" ca="1" si="496"/>
        <v>-5.75249216805851E-13+7.47737640577278i</v>
      </c>
      <c r="AV350" s="181" t="str">
        <f t="shared" ca="1" si="497"/>
        <v>-1.09715898769764+7.39644509675572i</v>
      </c>
      <c r="AW350" s="181" t="str">
        <f t="shared" ca="1" si="498"/>
        <v>-2.17056779666137+7.15540308813585i</v>
      </c>
      <c r="AX350" s="181" t="str">
        <f t="shared" ca="1" si="499"/>
        <v>-3.19699036778196+6.75946821147321i</v>
      </c>
      <c r="AY350" s="181" t="str">
        <f t="shared" ca="1" si="500"/>
        <v>-4.15420775213256+6.21721126114668i</v>
      </c>
      <c r="AZ350" s="181" t="str">
        <f t="shared" ca="1" si="501"/>
        <v>-5.02149908405793+5.5403704625605i</v>
      </c>
      <c r="BA350" s="181" t="str">
        <f t="shared" ca="1" si="502"/>
        <v>-5.78009012539247+4.74359737498323i</v>
      </c>
      <c r="BB350" s="181" t="str">
        <f t="shared" ca="1" si="503"/>
        <v>-6.4135596709724+3.84413972957328i</v>
      </c>
      <c r="BC350" s="181" t="str">
        <f t="shared" ca="1" si="504"/>
        <v>-6.90819501817515+2.86146806804959i</v>
      </c>
      <c r="BD350" s="181" t="str">
        <f t="shared" ca="1" si="505"/>
        <v>-7.25328880549936+1.81685426427797i</v>
      </c>
      <c r="BE350" s="181" t="str">
        <f t="shared" ca="1" si="506"/>
        <v>-7.44137079460392+0.732911052463534i</v>
      </c>
      <c r="BF350" s="181" t="str">
        <f t="shared" ca="1" si="507"/>
        <v>-7.4683695784215-0.366897470304322i</v>
      </c>
      <c r="BG350" s="181" t="str">
        <f t="shared" ca="1" si="508"/>
        <v>-7.33370071481654-1.45876377083704i</v>
      </c>
      <c r="BH350" s="181" t="str">
        <f t="shared" ca="1" si="509"/>
        <v>-7.04027937799378-2.51905224110237i</v>
      </c>
      <c r="BI350" s="181" t="str">
        <f t="shared" ca="1" si="510"/>
        <v>-6.59445725378769-3.52481083770098i</v>
      </c>
      <c r="BJ350" s="181" t="str">
        <f t="shared" ca="1" si="511"/>
        <v>-6.00588504483436-4.45426792434429i</v>
      </c>
      <c r="BK350" s="181" t="str">
        <f t="shared" ca="1" si="512"/>
        <v>-5.28730356200554-5.28730356200691i</v>
      </c>
      <c r="BL350" s="181" t="str">
        <f t="shared" ca="1" si="513"/>
        <v>-4.45426792434888-6.00588504483096i</v>
      </c>
      <c r="BM350" s="181" t="str">
        <f t="shared" ca="1" si="514"/>
        <v>-3.52481083769928-6.5944572537886i</v>
      </c>
      <c r="BN350" s="181" t="str">
        <f t="shared" ca="1" si="515"/>
        <v>-2.51905224110054-7.04027937799443i</v>
      </c>
      <c r="BO350" s="181" t="str">
        <f t="shared" ca="1" si="516"/>
        <v>-1.45876377083514-7.33370071481692i</v>
      </c>
      <c r="BP350" s="181" t="str">
        <f t="shared" ca="1" si="517"/>
        <v>-0.366897470302386-7.46836957842159i</v>
      </c>
      <c r="BQ350" s="181" t="str">
        <f t="shared" ca="1" si="518"/>
        <v>0.732911052465463-7.44137079460373i</v>
      </c>
      <c r="BR350" s="181" t="str">
        <f t="shared" ca="1" si="519"/>
        <v>1.81685426427964-7.25328880549894i</v>
      </c>
      <c r="BS350" s="181" t="str">
        <f t="shared" ca="1" si="520"/>
        <v>2.86146806804431-6.90819501817733i</v>
      </c>
      <c r="BT350" s="181" t="str">
        <f t="shared" ca="1" si="521"/>
        <v>3.84413972957476-6.41355967097152i</v>
      </c>
      <c r="BU350" s="181" t="str">
        <f t="shared" ca="1" si="522"/>
        <v>4.74359737498457-5.78009012539138i</v>
      </c>
      <c r="BV350" s="181" t="str">
        <f t="shared" ca="1" si="523"/>
        <v>5.54037046256165-5.02149908405665i</v>
      </c>
      <c r="BW350" s="181" t="str">
        <f t="shared" ca="1" si="524"/>
        <v>6.21721126114764-4.15420775213113i</v>
      </c>
      <c r="BX350" s="181" t="str">
        <f t="shared" ca="1" si="525"/>
        <v>6.75946821147395-3.1969903677804i</v>
      </c>
      <c r="BY350" s="181" t="str">
        <f t="shared" ca="1" si="526"/>
        <v>7.15540308813634-2.17056779665971i</v>
      </c>
      <c r="BZ350" s="181" t="str">
        <f t="shared" ca="1" si="527"/>
        <v>7.39644509675485-1.09715898770349i</v>
      </c>
      <c r="CA350" s="181" t="str">
        <f t="shared" ca="1" si="528"/>
        <v>7.47737640577278+1.1504984336117E-12i</v>
      </c>
      <c r="CB350" s="181" t="str">
        <f t="shared" ca="1" si="529"/>
        <v>7.39644509675563+1.09715898769821i</v>
      </c>
      <c r="CC350" s="181" t="str">
        <f t="shared" ca="1" si="530"/>
        <v>7.15540308813568+2.17056779666192i</v>
      </c>
      <c r="CD350" s="181" t="str">
        <f t="shared" ca="1" si="531"/>
        <v>6.75946821147296+3.19699036778247i</v>
      </c>
      <c r="CE350" s="181" t="str">
        <f t="shared" ca="1" si="532"/>
        <v>6.21721126114636+4.15420775213304i</v>
      </c>
      <c r="CF350" s="181" t="str">
        <f t="shared" ca="1" si="533"/>
        <v>5.54037046256011+5.02149908405835i</v>
      </c>
      <c r="CG350" s="181" t="str">
        <f t="shared" ca="1" si="534"/>
        <v>4.7435973749887+5.78009012538799i</v>
      </c>
      <c r="CH350" s="181" t="str">
        <f t="shared" ca="1" si="535"/>
        <v>3.84413972957279+6.4135596709727i</v>
      </c>
      <c r="CI350" s="181" t="str">
        <f t="shared" ca="1" si="536"/>
        <v>2.86146806804925+6.90819501817529i</v>
      </c>
      <c r="CJ350" s="181" t="str">
        <f t="shared" ca="1" si="537"/>
        <v>1.81685426427741+7.2532888054995i</v>
      </c>
      <c r="CK350" s="181" t="str">
        <f t="shared" ca="1" si="538"/>
        <v>0.732911052463173+7.44137079460396i</v>
      </c>
      <c r="CL350" s="181" t="str">
        <f t="shared" ca="1" si="539"/>
        <v>-0.366897470304685+7.46836957842148i</v>
      </c>
      <c r="CM350" s="181" t="str">
        <f t="shared" ca="1" si="540"/>
        <v>-1.4587637708374+7.33370071481647i</v>
      </c>
      <c r="CN350" s="181" t="str">
        <f t="shared" ca="1" si="541"/>
        <v>-2.51905224110271+7.04027937799366i</v>
      </c>
      <c r="CO350" s="181" t="str">
        <f t="shared" ca="1" si="542"/>
        <v>-3.5248108377013+6.59445725378752i</v>
      </c>
      <c r="CP350" s="181" t="str">
        <f t="shared" ca="1" si="543"/>
        <v>-4.45426792434458+6.00588504483415i</v>
      </c>
      <c r="CQ350" s="181" t="str">
        <f t="shared" ca="1" si="544"/>
        <v>-5.28730356200716+5.28730356200528i</v>
      </c>
      <c r="CR350" s="181" t="str">
        <f t="shared" ca="1" si="545"/>
        <v>-6.00588504483117+4.45426792434859i</v>
      </c>
      <c r="CS350" s="181" t="str">
        <f t="shared" ca="1" si="546"/>
        <v>-6.59445725378878+3.52481083769896i</v>
      </c>
      <c r="CT350" s="181" t="str">
        <f t="shared" ca="1" si="547"/>
        <v>-7.04027937799456+2.5190522411002i</v>
      </c>
      <c r="CU350" s="181" t="str">
        <f t="shared" ca="1" si="548"/>
        <v>-7.33370071481707+1.45876377083437i</v>
      </c>
      <c r="CV350" s="181" t="str">
        <f t="shared" ca="1" si="549"/>
        <v>-7.46836957842163+0.3668974703016i</v>
      </c>
      <c r="CW350" s="181" t="str">
        <f t="shared" ca="1" si="550"/>
        <v>-7.44137079460441-0.732911052458633i</v>
      </c>
      <c r="CX350" s="181" t="str">
        <f t="shared" ca="1" si="551"/>
        <v>-7.25328880549875-1.81685426428041i</v>
      </c>
      <c r="CY350" s="181" t="str">
        <f t="shared" ca="1" si="552"/>
        <v>-6.90819501817704-2.86146806804503i</v>
      </c>
      <c r="CZ350" s="181" t="str">
        <f t="shared" ca="1" si="553"/>
        <v>-6.41355967097111-3.84413972957544i</v>
      </c>
      <c r="DA350" s="181" t="str">
        <f t="shared" ca="1" si="554"/>
        <v>-5.78009012539088-4.74359737498517i</v>
      </c>
      <c r="DB350" s="181" t="str">
        <f t="shared" ca="1" si="555"/>
        <v>-5.02149908405606-5.54037046256219i</v>
      </c>
      <c r="DC350" s="181" t="str">
        <f t="shared" ca="1" si="556"/>
        <v>-4.15420775213047-6.21721126114808i</v>
      </c>
      <c r="DD350" s="181" t="str">
        <f t="shared" ca="1" si="557"/>
        <v>-3.19699036777968-6.75946821147428i</v>
      </c>
      <c r="DE350" s="181" t="str">
        <f t="shared" ca="1" si="558"/>
        <v>-2.17056779665897-7.15540308813658i</v>
      </c>
      <c r="DF350" s="181" t="str">
        <f t="shared" ca="1" si="559"/>
        <v>-1.09715898770272-7.39644509675496i</v>
      </c>
      <c r="DG350" s="181" t="str">
        <f t="shared" ca="1" si="560"/>
        <v>1.93826746992419E-12-7.47737640577278i</v>
      </c>
      <c r="DH350" s="181" t="str">
        <f t="shared" ca="1" si="561"/>
        <v>1.09715898769899-7.39644509675551i</v>
      </c>
      <c r="DI350" s="181" t="str">
        <f t="shared" ca="1" si="562"/>
        <v>2.17056779666268-7.15540308813545i</v>
      </c>
      <c r="DJ350" s="181" t="str">
        <f t="shared" ca="1" si="563"/>
        <v>3.19699036778319-6.75946821147262i</v>
      </c>
      <c r="DK350" s="181" t="str">
        <f t="shared" ca="1" si="564"/>
        <v>4.15420775212734-6.21721126115017i</v>
      </c>
      <c r="DL350" s="181" t="str">
        <f t="shared" ca="1" si="565"/>
        <v>5.02149908405894-5.54037046255958i</v>
      </c>
      <c r="DM350" s="181" t="str">
        <f t="shared" ca="1" si="566"/>
        <v>5.78009012538849-4.74359737498809i</v>
      </c>
      <c r="DN350" s="181" t="str">
        <f t="shared" ca="1" si="567"/>
        <v>6.41355967097311-3.84413972957211i</v>
      </c>
      <c r="DO350" s="181" t="str">
        <f t="shared" ca="1" si="568"/>
        <v>6.90819501817559-2.86146806804853i</v>
      </c>
      <c r="DP350" s="181" t="str">
        <f t="shared" ca="1" si="569"/>
        <v>7.25328880549969-1.81685426427665i</v>
      </c>
      <c r="DQ350" s="181" t="str">
        <f t="shared" ca="1" si="570"/>
        <v>7.44137079460403-0.732911052462389i</v>
      </c>
      <c r="DR350" s="181" t="str">
        <f t="shared" ca="1" si="571"/>
        <v>7.46836957842144+0.366897470305471i</v>
      </c>
      <c r="DS350" s="181" t="str">
        <f t="shared" ca="1" si="572"/>
        <v>7.33370071481632+1.45876377083817i</v>
      </c>
      <c r="DT350" s="181" t="str">
        <f t="shared" ca="1" si="573"/>
        <v>7.04027937799597+2.51905224109624i</v>
      </c>
      <c r="DU350" s="181" t="str">
        <f t="shared" ca="1" si="574"/>
        <v>6.59445725378715+3.524810837702i</v>
      </c>
      <c r="DV350" s="181" t="str">
        <f t="shared" ca="1" si="575"/>
        <v>6.00588504483368+4.45426792434521i</v>
      </c>
      <c r="DW350" s="181" t="str">
        <f t="shared" ca="1" si="576"/>
        <v>5.28730356200472+5.28730356200772i</v>
      </c>
      <c r="DX350" s="181" t="str">
        <f t="shared" ca="1" si="577"/>
        <v>4.45426792434795+6.00588504483164i</v>
      </c>
      <c r="DY350" s="181" t="str">
        <f t="shared" ca="1" si="578"/>
        <v>3.52481083769826+6.59445725378914i</v>
      </c>
      <c r="DZ350" s="181" t="str">
        <f t="shared" ca="1" si="579"/>
        <v>2.51905224109946+7.04027937799482i</v>
      </c>
      <c r="EA350" s="181" t="str">
        <f t="shared" ca="1" si="580"/>
        <v>1.45876377084152+7.33370071481565i</v>
      </c>
      <c r="EB350" s="181" t="str">
        <f t="shared" ca="1" si="581"/>
        <v>0.366897470301237+7.46836957842165i</v>
      </c>
      <c r="EC350" s="181" t="str">
        <f t="shared" ca="1" si="582"/>
        <v>-0.732911052458994+7.44137079460437i</v>
      </c>
      <c r="ED350" s="181" t="str">
        <f t="shared" ca="1" si="583"/>
        <v>-1.81685426428076+7.25328880549866i</v>
      </c>
      <c r="EE350" s="181" t="str">
        <f t="shared" ca="1" si="584"/>
        <v>-2.86146806804537+6.90819501817689i</v>
      </c>
      <c r="EF350" s="181" t="str">
        <f t="shared" ca="1" si="585"/>
        <v>-3.84413972957575+6.41355967097092i</v>
      </c>
      <c r="EG350" s="181" t="str">
        <f t="shared" ca="1" si="586"/>
        <v>-4.74359737498546+5.78009012539065i</v>
      </c>
      <c r="EH350" s="181" t="str">
        <f t="shared" ca="1" si="587"/>
        <v>-5.54037046256243+5.0214990840558i</v>
      </c>
      <c r="EI350" s="181" t="str">
        <f t="shared" ca="1" si="588"/>
        <v>-6.21721126114828+4.15420775213017i</v>
      </c>
      <c r="EJ350" s="181" t="str">
        <f t="shared" ca="1" si="589"/>
        <v>-6.75946821147116+3.19699036778627i</v>
      </c>
      <c r="EK350" s="181" t="str">
        <f t="shared" ca="1" si="590"/>
        <v>-7.15540308813668+2.17056779665862i</v>
      </c>
      <c r="EL350" s="181" t="str">
        <f t="shared" ca="1" si="591"/>
        <v>-7.39644509675501+1.09715898770236i</v>
      </c>
      <c r="EM350" s="181" t="str">
        <f t="shared" ca="1" si="592"/>
        <v>-7.47737640577278-2.30099686722341E-12i</v>
      </c>
      <c r="EN350" s="181"/>
      <c r="EO350" s="181"/>
      <c r="EP350" s="181"/>
    </row>
    <row r="351" spans="1:146">
      <c r="A351" s="207">
        <f t="shared" si="461"/>
        <v>4.9023437499999814E-3</v>
      </c>
      <c r="B351" s="206">
        <v>251</v>
      </c>
      <c r="C351" s="205">
        <f t="shared" si="462"/>
        <v>50200</v>
      </c>
      <c r="N351" s="204">
        <f t="shared" ca="1" si="463"/>
        <v>7.5225498709726741</v>
      </c>
      <c r="O351" s="181">
        <f t="shared" ca="1" si="464"/>
        <v>-7.4774501290273259</v>
      </c>
      <c r="P351" s="181" t="str">
        <f t="shared" ca="1" si="465"/>
        <v>-7.42121622404211-0.91531971906267i</v>
      </c>
      <c r="Q351" s="181" t="str">
        <f t="shared" ca="1" si="466"/>
        <v>-7.25336031936013-1.81687217756853i</v>
      </c>
      <c r="R351" s="181" t="str">
        <f t="shared" ca="1" si="467"/>
        <v>-6.97640712402838-2.69109718737487i</v>
      </c>
      <c r="S351" s="181" t="str">
        <f t="shared" ca="1" si="468"/>
        <v>-6.5945222718934-3.5248455906029i</v>
      </c>
      <c r="T351" s="181" t="str">
        <f t="shared" ca="1" si="469"/>
        <v>-6.11344966659119-4.30557703521221i</v>
      </c>
      <c r="U351" s="181" t="str">
        <f t="shared" ca="1" si="470"/>
        <v>-5.54042508788834-5.02154859357034i</v>
      </c>
      <c r="V351" s="181" t="str">
        <f t="shared" ca="1" si="471"/>
        <v>-4.88406735882158-5.66199138701079i</v>
      </c>
      <c r="W351" s="181" t="str">
        <f t="shared" ca="1" si="472"/>
        <v>-4.15424871057626-6.21727255979391i</v>
      </c>
      <c r="X351" s="181" t="str">
        <f t="shared" ca="1" si="473"/>
        <v>-3.36194629493786-6.67904016622481i</v>
      </c>
      <c r="Y351" s="181" t="str">
        <f t="shared" ca="1" si="474"/>
        <v>-2.51907707771528-7.04034879168783i</v>
      </c>
      <c r="Z351" s="181" t="str">
        <f t="shared" ca="1" si="475"/>
        <v>-1.63831859648117-7.2957640181488i</v>
      </c>
      <c r="AA351" s="181" t="str">
        <f t="shared" ca="1" si="476"/>
        <v>-0.732918278604046-7.44144416286105i</v>
      </c>
      <c r="AB351" s="181" t="str">
        <f t="shared" ca="1" si="477"/>
        <v>0.18350581238477-7.4751980608484i</v>
      </c>
      <c r="AC351" s="181" t="str">
        <f t="shared" ca="1" si="478"/>
        <v>1.09716980514848-7.39651802206695i</v>
      </c>
      <c r="AD351" s="181" t="str">
        <f t="shared" ca="1" si="479"/>
        <v>1.99433134279416-7.20658746753549i</v>
      </c>
      <c r="AE351" s="181" t="str">
        <f t="shared" ca="1" si="480"/>
        <v>2.86149628071475-6.90826312958232i</v>
      </c>
      <c r="AF351" s="181" t="str">
        <f t="shared" ca="1" si="481"/>
        <v>3.68562165108919-6.50603208392899i</v>
      </c>
      <c r="AG351" s="181" t="str">
        <f t="shared" ca="1" si="482"/>
        <v>4.45431184123985-6.00594425990461i</v>
      </c>
      <c r="AH351" s="181" t="str">
        <f t="shared" ca="1" si="483"/>
        <v>5.1560050352136-5.41552144386325i</v>
      </c>
      <c r="AI351" s="181" t="str">
        <f t="shared" ca="1" si="484"/>
        <v>5.78014711423529-4.74364414452521i</v>
      </c>
      <c r="AJ351" s="181" t="str">
        <f t="shared" ca="1" si="485"/>
        <v>6.31735040048732-4.0004180218514i</v>
      </c>
      <c r="AK351" s="181" t="str">
        <f t="shared" ca="1" si="486"/>
        <v>6.75953485650573-3.19702188853546i</v>
      </c>
      <c r="AL351" s="181" t="str">
        <f t="shared" ca="1" si="487"/>
        <v>7.10004961649024-2.34553957021994i</v>
      </c>
      <c r="AM351" s="181" t="str">
        <f t="shared" ca="1" si="488"/>
        <v>7.3337730214987-1.45877815353417i</v>
      </c>
      <c r="AN351" s="181" t="str">
        <f t="shared" ca="1" si="489"/>
        <v>7.45718965397001-0.550075355577245i</v>
      </c>
      <c r="AO351" s="181" t="str">
        <f t="shared" ca="1" si="490"/>
        <v>7.46844321287323+0.366901087731583i</v>
      </c>
      <c r="AP351" s="181" t="str">
        <f t="shared" ca="1" si="491"/>
        <v>7.36736443420914+1.27835899716826i</v>
      </c>
      <c r="AQ351" s="181" t="str">
        <f t="shared" ca="1" si="492"/>
        <v>7.15547363689319+2.17058919738797i</v>
      </c>
      <c r="AR351" s="181" t="str">
        <f t="shared" ca="1" si="493"/>
        <v>7.15547363689319+2.17058919738797i</v>
      </c>
      <c r="AS351" s="181" t="str">
        <f t="shared" ca="1" si="494"/>
        <v>6.4136229055167+3.84417763090134i</v>
      </c>
      <c r="AT351" s="181" t="str">
        <f t="shared" ca="1" si="495"/>
        <v>5.8948210969757+4.60036353636764i</v>
      </c>
      <c r="AU351" s="181" t="str">
        <f t="shared" ca="1" si="496"/>
        <v>5.28735569222188+5.28735569221701i</v>
      </c>
      <c r="AV351" s="181" t="str">
        <f t="shared" ca="1" si="497"/>
        <v>4.6003635363672+5.89482109697605i</v>
      </c>
      <c r="AW351" s="181" t="str">
        <f t="shared" ca="1" si="498"/>
        <v>3.84417763090087+6.41362290551699i</v>
      </c>
      <c r="AX351" s="181" t="str">
        <f t="shared" ca="1" si="499"/>
        <v>3.03017171569557+6.83595785574262i</v>
      </c>
      <c r="AY351" s="181" t="str">
        <f t="shared" ca="1" si="500"/>
        <v>2.17058919738765+7.15547363689328i</v>
      </c>
      <c r="AZ351" s="181" t="str">
        <f t="shared" ca="1" si="501"/>
        <v>1.27835899716793+7.3673644342092i</v>
      </c>
      <c r="BA351" s="181" t="str">
        <f t="shared" ca="1" si="502"/>
        <v>0.366901087731031+7.46844321287325i</v>
      </c>
      <c r="BB351" s="181" t="str">
        <f t="shared" ca="1" si="503"/>
        <v>-0.550075355577796+7.45718965396997i</v>
      </c>
      <c r="BC351" s="181" t="str">
        <f t="shared" ca="1" si="504"/>
        <v>-1.45877815353451+7.33377302149864i</v>
      </c>
      <c r="BD351" s="181" t="str">
        <f t="shared" ca="1" si="505"/>
        <v>-2.34553957022026+7.10004961649014i</v>
      </c>
      <c r="BE351" s="181" t="str">
        <f t="shared" ca="1" si="506"/>
        <v>-3.19702188853577+6.75953485650558i</v>
      </c>
      <c r="BF351" s="181" t="str">
        <f t="shared" ca="1" si="507"/>
        <v>-4.00041802185151+6.31735040048725i</v>
      </c>
      <c r="BG351" s="181" t="str">
        <f t="shared" ca="1" si="508"/>
        <v>-4.74364414452539+5.78014711423514i</v>
      </c>
      <c r="BH351" s="181" t="str">
        <f t="shared" ca="1" si="509"/>
        <v>-5.41552144386356+5.15600503521328i</v>
      </c>
      <c r="BI351" s="181" t="str">
        <f t="shared" ca="1" si="510"/>
        <v>-6.00594425990476+4.45431184123967i</v>
      </c>
      <c r="BJ351" s="181" t="str">
        <f t="shared" ca="1" si="511"/>
        <v>-6.50603208392921+3.68562165108881i</v>
      </c>
      <c r="BK351" s="181" t="str">
        <f t="shared" ca="1" si="512"/>
        <v>-6.90826312958306+2.86149628071296i</v>
      </c>
      <c r="BL351" s="181" t="str">
        <f t="shared" ca="1" si="513"/>
        <v>-7.20658746753555+1.99433134279393i</v>
      </c>
      <c r="BM351" s="181" t="str">
        <f t="shared" ca="1" si="514"/>
        <v>-7.39651802206669+1.09716980515024i</v>
      </c>
      <c r="BN351" s="181" t="str">
        <f t="shared" ca="1" si="515"/>
        <v>-7.47519806084849+0.183505812381456i</v>
      </c>
      <c r="BO351" s="181" t="str">
        <f t="shared" ca="1" si="516"/>
        <v>-7.44144416286086-0.732918278606077i</v>
      </c>
      <c r="BP351" s="181" t="str">
        <f t="shared" ca="1" si="517"/>
        <v>-7.29576401814889-1.63831859648078i</v>
      </c>
      <c r="BQ351" s="181" t="str">
        <f t="shared" ca="1" si="518"/>
        <v>-7.04034879168852-2.51907707771335i</v>
      </c>
      <c r="BR351" s="181" t="str">
        <f t="shared" ca="1" si="519"/>
        <v>-6.6790401662232-3.36194629494106i</v>
      </c>
      <c r="BS351" s="181" t="str">
        <f t="shared" ca="1" si="520"/>
        <v>-6.21727255979327-4.15424871057721i</v>
      </c>
      <c r="BT351" s="181" t="str">
        <f t="shared" ca="1" si="521"/>
        <v>-5.66199138701088-4.88406735882148i</v>
      </c>
      <c r="BU351" s="181" t="str">
        <f t="shared" ca="1" si="522"/>
        <v>-5.02154859357229-5.54042508788657i</v>
      </c>
      <c r="BV351" s="181" t="str">
        <f t="shared" ca="1" si="523"/>
        <v>-4.30557703521009-6.11344966659269i</v>
      </c>
      <c r="BW351" s="181" t="str">
        <f t="shared" ca="1" si="524"/>
        <v>-3.52484559060173-6.59452227189403i</v>
      </c>
      <c r="BX351" s="181" t="str">
        <f t="shared" ca="1" si="525"/>
        <v>-2.69109718737594-6.97640712402796i</v>
      </c>
      <c r="BY351" s="181" t="str">
        <f t="shared" ca="1" si="526"/>
        <v>-1.81687217757159-7.25336031935936i</v>
      </c>
      <c r="BZ351" s="181" t="str">
        <f t="shared" ca="1" si="527"/>
        <v>-0.915319719060195-7.42121622404241i</v>
      </c>
      <c r="CA351" s="181" t="str">
        <f t="shared" ca="1" si="528"/>
        <v>3.40727838372554E-13-7.47745012902733i</v>
      </c>
      <c r="CB351" s="181" t="str">
        <f t="shared" ca="1" si="529"/>
        <v>0.915319719061294-7.42121622404228i</v>
      </c>
      <c r="CC351" s="181" t="str">
        <f t="shared" ca="1" si="530"/>
        <v>1.81687217757267-7.2533603193591i</v>
      </c>
      <c r="CD351" s="181" t="str">
        <f t="shared" ca="1" si="531"/>
        <v>2.69109718737657-6.97640712402771i</v>
      </c>
      <c r="CE351" s="181" t="str">
        <f t="shared" ca="1" si="532"/>
        <v>3.5248455906027-6.5945222718935i</v>
      </c>
      <c r="CF351" s="181" t="str">
        <f t="shared" ca="1" si="533"/>
        <v>4.30557703521065-6.1134496665923i</v>
      </c>
      <c r="CG351" s="181" t="str">
        <f t="shared" ca="1" si="534"/>
        <v>5.0215485935728-5.54042508788612i</v>
      </c>
      <c r="CH351" s="181" t="str">
        <f t="shared" ca="1" si="535"/>
        <v>5.6619913870116-4.88406735882064i</v>
      </c>
      <c r="CI351" s="181" t="str">
        <f t="shared" ca="1" si="536"/>
        <v>6.21727255979365-4.15424871057664i</v>
      </c>
      <c r="CJ351" s="181" t="str">
        <f t="shared" ca="1" si="537"/>
        <v>6.6790401662237-3.36194629494007i</v>
      </c>
      <c r="CK351" s="181" t="str">
        <f t="shared" ca="1" si="538"/>
        <v>7.04034879168875-2.51907707771271i</v>
      </c>
      <c r="CL351" s="181" t="str">
        <f t="shared" ca="1" si="539"/>
        <v>7.29576401814904-1.63831859648012i</v>
      </c>
      <c r="CM351" s="181" t="str">
        <f t="shared" ca="1" si="540"/>
        <v>7.44144416286096-0.732918278604976i</v>
      </c>
      <c r="CN351" s="181" t="str">
        <f t="shared" ca="1" si="541"/>
        <v>7.47519806084847+0.183505812382137i</v>
      </c>
      <c r="CO351" s="181" t="str">
        <f t="shared" ca="1" si="542"/>
        <v>7.39651802206659+1.09716980515092i</v>
      </c>
      <c r="CP351" s="181" t="str">
        <f t="shared" ca="1" si="543"/>
        <v>7.20658746753537+1.99433134279459i</v>
      </c>
      <c r="CQ351" s="181" t="str">
        <f t="shared" ca="1" si="544"/>
        <v>6.9082631295828+2.86149628071359i</v>
      </c>
      <c r="CR351" s="181" t="str">
        <f t="shared" ca="1" si="545"/>
        <v>6.50603208393244+3.68562165108311i</v>
      </c>
      <c r="CS351" s="181" t="str">
        <f t="shared" ca="1" si="546"/>
        <v>6.00594425990435+4.45431184124021i</v>
      </c>
      <c r="CT351" s="181" t="str">
        <f t="shared" ca="1" si="547"/>
        <v>5.41552144386309+5.15600503521378i</v>
      </c>
      <c r="CU351" s="181" t="str">
        <f t="shared" ca="1" si="548"/>
        <v>4.74364414452485+5.78014711423557i</v>
      </c>
      <c r="CV351" s="181" t="str">
        <f t="shared" ca="1" si="549"/>
        <v>4.00041802185093+6.31735040048761i</v>
      </c>
      <c r="CW351" s="181" t="str">
        <f t="shared" ca="1" si="550"/>
        <v>3.19702188853515+6.75953485650588i</v>
      </c>
      <c r="CX351" s="181" t="str">
        <f t="shared" ca="1" si="551"/>
        <v>2.34553957021982+7.10004961649028i</v>
      </c>
      <c r="CY351" s="181" t="str">
        <f t="shared" ca="1" si="552"/>
        <v>1.45877815353342+7.33377302149885i</v>
      </c>
      <c r="CZ351" s="181" t="str">
        <f t="shared" ca="1" si="553"/>
        <v>0.550075355576693+7.45718965397005i</v>
      </c>
      <c r="DA351" s="181" t="str">
        <f t="shared" ca="1" si="554"/>
        <v>-0.366901087731924+7.46844321287321i</v>
      </c>
      <c r="DB351" s="181" t="str">
        <f t="shared" ca="1" si="555"/>
        <v>-1.2783589971686+7.36736443420908i</v>
      </c>
      <c r="DC351" s="181" t="str">
        <f t="shared" ca="1" si="556"/>
        <v>-2.17058919738809+7.15547363689315i</v>
      </c>
      <c r="DD351" s="181" t="str">
        <f t="shared" ca="1" si="557"/>
        <v>-3.03017171569601+6.83595785574244i</v>
      </c>
      <c r="DE351" s="181" t="str">
        <f t="shared" ca="1" si="558"/>
        <v>-3.84417763090181+6.41362290551642i</v>
      </c>
      <c r="DF351" s="181" t="str">
        <f t="shared" ca="1" si="559"/>
        <v>-4.60036353636791+5.89482109697549i</v>
      </c>
      <c r="DG351" s="181" t="str">
        <f t="shared" ca="1" si="560"/>
        <v>-5.2873556922171+5.28735569222179i</v>
      </c>
      <c r="DH351" s="181" t="str">
        <f t="shared" ca="1" si="561"/>
        <v>-5.89482109697612+4.6003635363671i</v>
      </c>
      <c r="DI351" s="181" t="str">
        <f t="shared" ca="1" si="562"/>
        <v>-6.41362290551695+3.84417763090094i</v>
      </c>
      <c r="DJ351" s="181" t="str">
        <f t="shared" ca="1" si="563"/>
        <v>-6.83595785574285+3.03017171569507i</v>
      </c>
      <c r="DK351" s="181" t="str">
        <f t="shared" ca="1" si="564"/>
        <v>-7.15547363689123+2.17058919739444i</v>
      </c>
      <c r="DL351" s="181" t="str">
        <f t="shared" ca="1" si="565"/>
        <v>-7.36736443420926+1.27835899716759i</v>
      </c>
      <c r="DM351" s="181" t="str">
        <f t="shared" ca="1" si="566"/>
        <v>-7.46844321287326+0.366901087730903i</v>
      </c>
      <c r="DN351" s="181" t="str">
        <f t="shared" ca="1" si="567"/>
        <v>-7.45718965396998-0.550075355577712i</v>
      </c>
      <c r="DO351" s="181" t="str">
        <f t="shared" ca="1" si="568"/>
        <v>-7.33377302149998-1.45877815352775i</v>
      </c>
      <c r="DP351" s="181" t="str">
        <f t="shared" ca="1" si="569"/>
        <v>-7.10004961648996-2.34553957022078i</v>
      </c>
      <c r="DQ351" s="181" t="str">
        <f t="shared" ca="1" si="570"/>
        <v>-6.75953485650543-3.19702188853608i</v>
      </c>
      <c r="DR351" s="181" t="str">
        <f t="shared" ca="1" si="571"/>
        <v>-6.31735040048707-4.0004180218518i</v>
      </c>
      <c r="DS351" s="181" t="str">
        <f t="shared" ca="1" si="572"/>
        <v>-5.78014711423492-4.74364414452565i</v>
      </c>
      <c r="DT351" s="181" t="str">
        <f t="shared" ca="1" si="573"/>
        <v>-5.15600503521273-5.41552144386409i</v>
      </c>
      <c r="DU351" s="181" t="str">
        <f t="shared" ca="1" si="574"/>
        <v>-4.45431184123905-6.00594425990521i</v>
      </c>
      <c r="DV351" s="181" t="str">
        <f t="shared" ca="1" si="575"/>
        <v>-3.68562165108851-6.50603208392938i</v>
      </c>
      <c r="DW351" s="181" t="str">
        <f t="shared" ca="1" si="576"/>
        <v>-2.86149628071264-6.90826312958319i</v>
      </c>
      <c r="DX351" s="181" t="str">
        <f t="shared" ca="1" si="577"/>
        <v>-1.9943313427936-7.20658746753564i</v>
      </c>
      <c r="DY351" s="181" t="str">
        <f t="shared" ca="1" si="578"/>
        <v>-1.09716980514949-7.3965180220668i</v>
      </c>
      <c r="DZ351" s="181" t="str">
        <f t="shared" ca="1" si="579"/>
        <v>-0.183505812388339-7.47519806084832i</v>
      </c>
      <c r="EA351" s="181" t="str">
        <f t="shared" ca="1" si="580"/>
        <v>0.732918278606416-7.44144416286082i</v>
      </c>
      <c r="EB351" s="181" t="str">
        <f t="shared" ca="1" si="581"/>
        <v>1.63831859648111-7.29576401814881i</v>
      </c>
      <c r="EC351" s="181" t="str">
        <f t="shared" ca="1" si="582"/>
        <v>2.51907707771367-7.0403487916884i</v>
      </c>
      <c r="ED351" s="181" t="str">
        <f t="shared" ca="1" si="583"/>
        <v>3.36194629494099-6.67904016622324i</v>
      </c>
      <c r="EE351" s="181" t="str">
        <f t="shared" ca="1" si="584"/>
        <v>4.15424871057785-6.21727255979284i</v>
      </c>
      <c r="EF351" s="181" t="str">
        <f t="shared" ca="1" si="585"/>
        <v>4.88406735882174-5.66199138701065i</v>
      </c>
      <c r="EG351" s="181" t="str">
        <f t="shared" ca="1" si="586"/>
        <v>5.5404250878868-5.02154859357203i</v>
      </c>
      <c r="EH351" s="181" t="str">
        <f t="shared" ca="1" si="587"/>
        <v>6.11344966659288-4.30557703520981i</v>
      </c>
      <c r="EI351" s="181" t="str">
        <f t="shared" ca="1" si="588"/>
        <v>6.59452227189398-3.5248455906018i</v>
      </c>
      <c r="EJ351" s="181" t="str">
        <f t="shared" ca="1" si="589"/>
        <v>6.97640712402824-2.69109718737522i</v>
      </c>
      <c r="EK351" s="181" t="str">
        <f t="shared" ca="1" si="590"/>
        <v>7.25336031935945-1.81687217757126i</v>
      </c>
      <c r="EL351" s="181" t="str">
        <f t="shared" ca="1" si="591"/>
        <v>7.42121622404246-0.915319719059858i</v>
      </c>
      <c r="EM351" s="181" t="str">
        <f t="shared" ca="1" si="592"/>
        <v>7.47745012902733+6.81455676745109E-13i</v>
      </c>
      <c r="EN351" s="181"/>
      <c r="EO351" s="181"/>
      <c r="EP351" s="181"/>
    </row>
    <row r="352" spans="1:146">
      <c r="A352" s="207">
        <f t="shared" si="461"/>
        <v>4.921874999999981E-3</v>
      </c>
      <c r="B352" s="206">
        <v>252</v>
      </c>
      <c r="C352" s="205">
        <f t="shared" si="462"/>
        <v>50400</v>
      </c>
      <c r="N352" s="204">
        <f t="shared" ca="1" si="463"/>
        <v>7.5224874471630567</v>
      </c>
      <c r="O352" s="181">
        <f t="shared" ca="1" si="464"/>
        <v>-7.4775125528369433</v>
      </c>
      <c r="P352" s="181" t="str">
        <f t="shared" ca="1" si="465"/>
        <v>-7.44150628608296-0.732924397207436i</v>
      </c>
      <c r="Q352" s="181" t="str">
        <f t="shared" ca="1" si="466"/>
        <v>-7.33383424585284-1.45879033181268i</v>
      </c>
      <c r="R352" s="181" t="str">
        <f t="shared" ca="1" si="467"/>
        <v>-7.15553337275355-2.17060731806659i</v>
      </c>
      <c r="S352" s="181" t="str">
        <f t="shared" ca="1" si="468"/>
        <v>-6.90832080166222-2.86152016927283i</v>
      </c>
      <c r="T352" s="181" t="str">
        <f t="shared" ca="1" si="469"/>
        <v>-6.59457732477856-3.52487501698295i</v>
      </c>
      <c r="U352" s="181" t="str">
        <f t="shared" ca="1" si="470"/>
        <v>-6.2173244632946-4.15428339138684i</v>
      </c>
      <c r="V352" s="181" t="str">
        <f t="shared" ca="1" si="471"/>
        <v>-5.78019536849386-4.74368374576933i</v>
      </c>
      <c r="W352" s="181" t="str">
        <f t="shared" ca="1" si="472"/>
        <v>-5.28739983251831-5.28739983251876i</v>
      </c>
      <c r="X352" s="181" t="str">
        <f t="shared" ca="1" si="473"/>
        <v>-4.74368374576881-5.78019536849429i</v>
      </c>
      <c r="Y352" s="181" t="str">
        <f t="shared" ca="1" si="474"/>
        <v>-4.15428339138689-6.21732446329457i</v>
      </c>
      <c r="Z352" s="181" t="str">
        <f t="shared" ca="1" si="475"/>
        <v>-3.52487501698308-6.59457732477849i</v>
      </c>
      <c r="AA352" s="181" t="str">
        <f t="shared" ca="1" si="476"/>
        <v>-2.86152016927289-6.90832080166219i</v>
      </c>
      <c r="AB352" s="181" t="str">
        <f t="shared" ca="1" si="477"/>
        <v>-2.17060731806665-7.15553337275353i</v>
      </c>
      <c r="AC352" s="181" t="str">
        <f t="shared" ca="1" si="478"/>
        <v>-1.45879033181276-7.33383424585282i</v>
      </c>
      <c r="AD352" s="181" t="str">
        <f t="shared" ca="1" si="479"/>
        <v>-0.732924397207612-7.44150628608294i</v>
      </c>
      <c r="AE352" s="181" t="str">
        <f t="shared" ca="1" si="480"/>
        <v>-1.17264504002004E-13-7.47751255283694i</v>
      </c>
      <c r="AF352" s="181" t="str">
        <f t="shared" ca="1" si="481"/>
        <v>0.732924397210339-7.44150628608267i</v>
      </c>
      <c r="AG352" s="181" t="str">
        <f t="shared" ca="1" si="482"/>
        <v>1.45879033181483-7.33383424585241i</v>
      </c>
      <c r="AH352" s="181" t="str">
        <f t="shared" ca="1" si="483"/>
        <v>2.17060731806795-7.15553337275314i</v>
      </c>
      <c r="AI352" s="181" t="str">
        <f t="shared" ca="1" si="484"/>
        <v>2.86152016927346-6.90832080166195i</v>
      </c>
      <c r="AJ352" s="181" t="str">
        <f t="shared" ca="1" si="485"/>
        <v>3.52487501698288-6.5945773247786i</v>
      </c>
      <c r="AK352" s="181" t="str">
        <f t="shared" ca="1" si="486"/>
        <v>4.15428339138604-6.21732446329514i</v>
      </c>
      <c r="AL352" s="181" t="str">
        <f t="shared" ca="1" si="487"/>
        <v>4.74368374576809-5.78019536849488i</v>
      </c>
      <c r="AM352" s="181" t="str">
        <f t="shared" ca="1" si="488"/>
        <v>5.28739983251717-5.2873998325199i</v>
      </c>
      <c r="AN352" s="181" t="str">
        <f t="shared" ca="1" si="489"/>
        <v>5.78019536849229-4.74368374577124i</v>
      </c>
      <c r="AO352" s="181" t="str">
        <f t="shared" ca="1" si="490"/>
        <v>6.21732446329288-4.15428339138942i</v>
      </c>
      <c r="AP352" s="181" t="str">
        <f t="shared" ca="1" si="491"/>
        <v>6.59457732478019-3.5248750169799i</v>
      </c>
      <c r="AQ352" s="181" t="str">
        <f t="shared" ca="1" si="492"/>
        <v>6.90832080166328-2.86152016927025i</v>
      </c>
      <c r="AR352" s="181" t="str">
        <f t="shared" ca="1" si="493"/>
        <v>6.90832080166328-2.86152016927025i</v>
      </c>
      <c r="AS352" s="181" t="str">
        <f t="shared" ca="1" si="494"/>
        <v>7.33383424585309-1.45879033181142i</v>
      </c>
      <c r="AT352" s="181" t="str">
        <f t="shared" ca="1" si="495"/>
        <v>7.44150628608302-0.732924397206883i</v>
      </c>
      <c r="AU352" s="181" t="str">
        <f t="shared" ca="1" si="496"/>
        <v>7.47751255283694-2.34529008004009E-13i</v>
      </c>
      <c r="AV352" s="181" t="str">
        <f t="shared" ca="1" si="497"/>
        <v>7.44150628608304+0.732924397206628i</v>
      </c>
      <c r="AW352" s="181" t="str">
        <f t="shared" ca="1" si="498"/>
        <v>7.33383424585318+1.45879033181096i</v>
      </c>
      <c r="AX352" s="181" t="str">
        <f t="shared" ca="1" si="499"/>
        <v>7.15553337275425+2.17060731806428i</v>
      </c>
      <c r="AY352" s="181" t="str">
        <f t="shared" ca="1" si="500"/>
        <v>6.90832080166346+2.86152016926982i</v>
      </c>
      <c r="AZ352" s="181" t="str">
        <f t="shared" ca="1" si="501"/>
        <v>6.5945773247769+3.52487501698605i</v>
      </c>
      <c r="BA352" s="181" t="str">
        <f t="shared" ca="1" si="502"/>
        <v>6.21732446329302+4.15428339138921i</v>
      </c>
      <c r="BB352" s="181" t="str">
        <f t="shared" ca="1" si="503"/>
        <v>5.78019536849259+4.74368374577088i</v>
      </c>
      <c r="BC352" s="181" t="str">
        <f t="shared" ca="1" si="504"/>
        <v>5.28739983251735+5.28739983251972i</v>
      </c>
      <c r="BD352" s="181" t="str">
        <f t="shared" ca="1" si="505"/>
        <v>4.74368374576846+5.78019536849458i</v>
      </c>
      <c r="BE352" s="181" t="str">
        <f t="shared" ca="1" si="506"/>
        <v>4.15428339138642+6.21732446329488i</v>
      </c>
      <c r="BF352" s="181" t="str">
        <f t="shared" ca="1" si="507"/>
        <v>3.5248750169831+6.59457732477847i</v>
      </c>
      <c r="BG352" s="181" t="str">
        <f t="shared" ca="1" si="508"/>
        <v>2.86152016927399+6.90832080166174i</v>
      </c>
      <c r="BH352" s="181" t="str">
        <f t="shared" ca="1" si="509"/>
        <v>2.1706073180684+7.155533372753i</v>
      </c>
      <c r="BI352" s="181" t="str">
        <f t="shared" ca="1" si="510"/>
        <v>1.45879033181519+7.33383424585235i</v>
      </c>
      <c r="BJ352" s="181" t="str">
        <f t="shared" ca="1" si="511"/>
        <v>0.732924397210701+7.44150628608263i</v>
      </c>
      <c r="BK352" s="181" t="str">
        <f t="shared" ca="1" si="512"/>
        <v>-3.36737104617526E-12+7.47751255283694i</v>
      </c>
      <c r="BL352" s="181" t="str">
        <f t="shared" ca="1" si="513"/>
        <v>-0.732924397210212+7.44150628608269i</v>
      </c>
      <c r="BM352" s="181" t="str">
        <f t="shared" ca="1" si="514"/>
        <v>-1.4587903318147+7.33383424585243i</v>
      </c>
      <c r="BN352" s="181" t="str">
        <f t="shared" ca="1" si="515"/>
        <v>-2.17060731806793+7.15553337275314i</v>
      </c>
      <c r="BO352" s="181" t="str">
        <f t="shared" ca="1" si="516"/>
        <v>-2.86152016927314+6.90832080166208i</v>
      </c>
      <c r="BP352" s="181" t="str">
        <f t="shared" ca="1" si="517"/>
        <v>-3.52487501698267+6.59457732477871i</v>
      </c>
      <c r="BQ352" s="181" t="str">
        <f t="shared" ca="1" si="518"/>
        <v>-4.15428339138601+6.21732446329515i</v>
      </c>
      <c r="BR352" s="181" t="str">
        <f t="shared" ca="1" si="519"/>
        <v>-4.74368374576808+5.7801953684949i</v>
      </c>
      <c r="BS352" s="181" t="str">
        <f t="shared" ca="1" si="520"/>
        <v>-5.28739983251686+5.28739983252021i</v>
      </c>
      <c r="BT352" s="181" t="str">
        <f t="shared" ca="1" si="521"/>
        <v>-5.78019536849214+4.74368374577142i</v>
      </c>
      <c r="BU352" s="181" t="str">
        <f t="shared" ca="1" si="522"/>
        <v>-6.21732446329275+4.15428339138962i</v>
      </c>
      <c r="BV352" s="181" t="str">
        <f t="shared" ca="1" si="523"/>
        <v>-6.59457732478007+3.52487501698011i</v>
      </c>
      <c r="BW352" s="181" t="str">
        <f t="shared" ca="1" si="524"/>
        <v>-6.9083208016632+2.86152016927047i</v>
      </c>
      <c r="BX352" s="181" t="str">
        <f t="shared" ca="1" si="525"/>
        <v>-7.15553337275411+2.17060731806475i</v>
      </c>
      <c r="BY352" s="181" t="str">
        <f t="shared" ca="1" si="526"/>
        <v>-7.33383424585308+1.45879033181145i</v>
      </c>
      <c r="BZ352" s="181" t="str">
        <f t="shared" ca="1" si="527"/>
        <v>-7.44150628608297+0.732924397207328i</v>
      </c>
      <c r="CA352" s="181" t="str">
        <f t="shared" ca="1" si="528"/>
        <v>-7.47751255283694+4.69058016008017E-13i</v>
      </c>
      <c r="CB352" s="181" t="str">
        <f t="shared" ca="1" si="529"/>
        <v>-7.44150628608306-0.732924397206394i</v>
      </c>
      <c r="CC352" s="181" t="str">
        <f t="shared" ca="1" si="530"/>
        <v>-7.33383424585319-1.45879033181094i</v>
      </c>
      <c r="CD352" s="181" t="str">
        <f t="shared" ca="1" si="531"/>
        <v>-7.15553337275426-2.17060731806426i</v>
      </c>
      <c r="CE352" s="181" t="str">
        <f t="shared" ca="1" si="532"/>
        <v>-6.90832080166355-2.8615201692696i</v>
      </c>
      <c r="CF352" s="181" t="str">
        <f t="shared" ca="1" si="533"/>
        <v>-6.59457732477691-3.52487501698603i</v>
      </c>
      <c r="CG352" s="181" t="str">
        <f t="shared" ca="1" si="534"/>
        <v>-6.21732446329327-4.15428339138883i</v>
      </c>
      <c r="CH352" s="181" t="str">
        <f t="shared" ca="1" si="535"/>
        <v>-5.78019536849274-4.74368374577069i</v>
      </c>
      <c r="CI352" s="181" t="str">
        <f t="shared" ca="1" si="536"/>
        <v>-5.28739983251752-5.28739983251956i</v>
      </c>
      <c r="CJ352" s="181" t="str">
        <f t="shared" ca="1" si="537"/>
        <v>-4.74368374576847-5.78019536849457i</v>
      </c>
      <c r="CK352" s="181" t="str">
        <f t="shared" ca="1" si="538"/>
        <v>-4.15428339138644-6.21732446329487i</v>
      </c>
      <c r="CL352" s="181" t="str">
        <f t="shared" ca="1" si="539"/>
        <v>-3.5248750169835-6.59457732477826i</v>
      </c>
      <c r="CM352" s="181" t="str">
        <f t="shared" ca="1" si="540"/>
        <v>-2.86152016927401-6.90832080166172i</v>
      </c>
      <c r="CN352" s="181" t="str">
        <f t="shared" ca="1" si="541"/>
        <v>-2.17060731806842-7.15553337275299i</v>
      </c>
      <c r="CO352" s="181" t="str">
        <f t="shared" ca="1" si="542"/>
        <v>-1.45879033181521-7.33383424585234i</v>
      </c>
      <c r="CP352" s="181" t="str">
        <f t="shared" ca="1" si="543"/>
        <v>-0.732924397211146-7.44150628608259i</v>
      </c>
      <c r="CQ352" s="181" t="str">
        <f t="shared" ca="1" si="544"/>
        <v>3.34536572721018E-12-7.47751255283694i</v>
      </c>
      <c r="CR352" s="181" t="str">
        <f t="shared" ca="1" si="545"/>
        <v>0.73292439721019-7.44150628608269i</v>
      </c>
      <c r="CS352" s="181" t="str">
        <f t="shared" ca="1" si="546"/>
        <v>1.45879033181427-7.33383424585252i</v>
      </c>
      <c r="CT352" s="181" t="str">
        <f t="shared" ca="1" si="547"/>
        <v>2.17060731806791-7.15553337275315i</v>
      </c>
      <c r="CU352" s="181" t="str">
        <f t="shared" ca="1" si="548"/>
        <v>2.86152016927312-6.9083208016621i</v>
      </c>
      <c r="CV352" s="181" t="str">
        <f t="shared" ca="1" si="549"/>
        <v>3.52487501698227-6.59457732477892i</v>
      </c>
      <c r="CW352" s="181" t="str">
        <f t="shared" ca="1" si="550"/>
        <v>4.154283391386-6.21732446329517i</v>
      </c>
      <c r="CX352" s="181" t="str">
        <f t="shared" ca="1" si="551"/>
        <v>4.74368374576773-5.78019536849518i</v>
      </c>
      <c r="CY352" s="181" t="str">
        <f t="shared" ca="1" si="552"/>
        <v>5.28739983251654-5.28739983252053i</v>
      </c>
      <c r="CZ352" s="181" t="str">
        <f t="shared" ca="1" si="553"/>
        <v>5.78019536849214-4.74368374577144i</v>
      </c>
      <c r="DA352" s="181" t="str">
        <f t="shared" ca="1" si="554"/>
        <v>6.21732446329675-4.15428339138362i</v>
      </c>
      <c r="DB352" s="181" t="str">
        <f t="shared" ca="1" si="555"/>
        <v>6.59457732477986-3.52487501698051i</v>
      </c>
      <c r="DC352" s="181" t="str">
        <f t="shared" ca="1" si="556"/>
        <v>6.90832080166319-2.86152016927049i</v>
      </c>
      <c r="DD352" s="181" t="str">
        <f t="shared" ca="1" si="557"/>
        <v>7.15553337275398-2.17060731806517i</v>
      </c>
      <c r="DE352" s="181" t="str">
        <f t="shared" ca="1" si="558"/>
        <v>7.33383424585308-1.45879033181146i</v>
      </c>
      <c r="DF352" s="181" t="str">
        <f t="shared" ca="1" si="559"/>
        <v>7.44150628608296-0.732924397207349i</v>
      </c>
      <c r="DG352" s="181" t="str">
        <f t="shared" ca="1" si="560"/>
        <v>7.47751255283694-9.16110713050959E-13i</v>
      </c>
      <c r="DH352" s="181" t="str">
        <f t="shared" ca="1" si="561"/>
        <v>7.44150628608306+0.732924397206372i</v>
      </c>
      <c r="DI352" s="181" t="str">
        <f t="shared" ca="1" si="562"/>
        <v>7.33383424585327+1.4587903318105i</v>
      </c>
      <c r="DJ352" s="181" t="str">
        <f t="shared" ca="1" si="563"/>
        <v>7.15553337275426+2.17060731806424i</v>
      </c>
      <c r="DK352" s="181" t="str">
        <f t="shared" ca="1" si="564"/>
        <v>6.90832080166356+2.86152016926958i</v>
      </c>
      <c r="DL352" s="181" t="str">
        <f t="shared" ca="1" si="565"/>
        <v>6.59457732477712+3.52487501698564i</v>
      </c>
      <c r="DM352" s="181" t="str">
        <f t="shared" ca="1" si="566"/>
        <v>6.21732446329305+4.15428339138917i</v>
      </c>
      <c r="DN352" s="181" t="str">
        <f t="shared" ca="1" si="567"/>
        <v>5.78019536849276+4.74368374577068i</v>
      </c>
      <c r="DO352" s="181" t="str">
        <f t="shared" ca="1" si="568"/>
        <v>5.28739983251784+5.28739983251923i</v>
      </c>
      <c r="DP352" s="181" t="str">
        <f t="shared" ca="1" si="569"/>
        <v>4.74368374576849+5.78019536849455i</v>
      </c>
      <c r="DQ352" s="181" t="str">
        <f t="shared" ca="1" si="570"/>
        <v>4.15428339138681+6.21732446329462i</v>
      </c>
      <c r="DR352" s="181" t="str">
        <f t="shared" ca="1" si="571"/>
        <v>3.52487501698389+6.59457732477805i</v>
      </c>
      <c r="DS352" s="181" t="str">
        <f t="shared" ca="1" si="572"/>
        <v>2.86152016927403+6.90832080166171i</v>
      </c>
      <c r="DT352" s="181" t="str">
        <f t="shared" ca="1" si="573"/>
        <v>2.17060731806885+7.15553337275287i</v>
      </c>
      <c r="DU352" s="181" t="str">
        <f t="shared" ca="1" si="574"/>
        <v>1.45879033181523+7.33383424585234i</v>
      </c>
      <c r="DV352" s="181" t="str">
        <f t="shared" ca="1" si="575"/>
        <v>0.732924397211167+7.44150628608259i</v>
      </c>
      <c r="DW352" s="181" t="str">
        <f t="shared" ca="1" si="576"/>
        <v>-2.89831303016725E-12+7.47751255283694i</v>
      </c>
      <c r="DX352" s="181" t="str">
        <f t="shared" ca="1" si="577"/>
        <v>-0.732924397210168+7.44150628608269i</v>
      </c>
      <c r="DY352" s="181" t="str">
        <f t="shared" ca="1" si="578"/>
        <v>-1.45879033181424+7.33383424585253i</v>
      </c>
      <c r="DZ352" s="181" t="str">
        <f t="shared" ca="1" si="579"/>
        <v>-2.17060731806707+7.1555333727534i</v>
      </c>
      <c r="EA352" s="181" t="str">
        <f t="shared" ca="1" si="580"/>
        <v>-2.86152016927311+6.9083208016621i</v>
      </c>
      <c r="EB352" s="181" t="str">
        <f t="shared" ca="1" si="581"/>
        <v>-3.52487501698226+6.59457732477893i</v>
      </c>
      <c r="EC352" s="181" t="str">
        <f t="shared" ca="1" si="582"/>
        <v>-4.15428339138598+6.21732446329518i</v>
      </c>
      <c r="ED352" s="181" t="str">
        <f t="shared" ca="1" si="583"/>
        <v>-4.74368374576772+5.78019536849519i</v>
      </c>
      <c r="EE352" s="181" t="str">
        <f t="shared" ca="1" si="584"/>
        <v>-5.28739983251652+5.28739983252055i</v>
      </c>
      <c r="EF352" s="181" t="str">
        <f t="shared" ca="1" si="585"/>
        <v>-5.78019536849212+4.74368374577146i</v>
      </c>
      <c r="EG352" s="181" t="str">
        <f t="shared" ca="1" si="586"/>
        <v>-6.21732446329674+4.15428339138364i</v>
      </c>
      <c r="EH352" s="181" t="str">
        <f t="shared" ca="1" si="587"/>
        <v>-6.59457732477985+3.52487501698052i</v>
      </c>
      <c r="EI352" s="181" t="str">
        <f t="shared" ca="1" si="588"/>
        <v>-6.90832080166317+2.8615201692705i</v>
      </c>
      <c r="EJ352" s="181" t="str">
        <f t="shared" ca="1" si="589"/>
        <v>-7.15553337275397+2.1706073180652i</v>
      </c>
      <c r="EK352" s="181" t="str">
        <f t="shared" ca="1" si="590"/>
        <v>-7.33383424585291+1.45879033181232i</v>
      </c>
      <c r="EL352" s="181" t="str">
        <f t="shared" ca="1" si="591"/>
        <v>-7.44150628608296+0.732924397207372i</v>
      </c>
      <c r="EM352" s="181" t="str">
        <f t="shared" ca="1" si="592"/>
        <v>-7.47751255283694+9.38116032016036E-13i</v>
      </c>
      <c r="EN352" s="181"/>
      <c r="EO352" s="181"/>
      <c r="EP352" s="181"/>
    </row>
    <row r="353" spans="1:262">
      <c r="A353" s="207">
        <f t="shared" si="461"/>
        <v>4.9414062499999805E-3</v>
      </c>
      <c r="B353" s="206">
        <v>253</v>
      </c>
      <c r="C353" s="205">
        <f t="shared" si="462"/>
        <v>50600</v>
      </c>
      <c r="N353" s="204">
        <f t="shared" ca="1" si="463"/>
        <v>7.5224361559205937</v>
      </c>
      <c r="O353" s="181">
        <f t="shared" ca="1" si="464"/>
        <v>-7.4775638440794063</v>
      </c>
      <c r="P353" s="181" t="str">
        <f t="shared" ca="1" si="465"/>
        <v>-7.45730306090602-0.55008372097832i</v>
      </c>
      <c r="Q353" s="181" t="str">
        <f t="shared" ca="1" si="466"/>
        <v>-7.39663050632535-1.09718649061167i</v>
      </c>
      <c r="R353" s="181" t="str">
        <f t="shared" ca="1" si="467"/>
        <v>-7.29587497016732-1.63834351159017i</v>
      </c>
      <c r="S353" s="181" t="str">
        <f t="shared" ca="1" si="468"/>
        <v>-7.15558245541237-2.17062220712825i</v>
      </c>
      <c r="T353" s="181" t="str">
        <f t="shared" ca="1" si="469"/>
        <v>-6.97651321935315-2.69113811285752i</v>
      </c>
      <c r="U353" s="181" t="str">
        <f t="shared" ca="1" si="470"/>
        <v>-6.7596376536949-3.19707050798597i</v>
      </c>
      <c r="V353" s="181" t="str">
        <f t="shared" ca="1" si="471"/>
        <v>-6.50613102591824-3.68567770102971i</v>
      </c>
      <c r="W353" s="181" t="str">
        <f t="shared" ca="1" si="472"/>
        <v>-6.2173671104042-4.15431188727419i</v>
      </c>
      <c r="X353" s="181" t="str">
        <f t="shared" ca="1" si="473"/>
        <v>-5.89491074382997-4.60043349746104i</v>
      </c>
      <c r="Y353" s="181" t="str">
        <f t="shared" ca="1" si="474"/>
        <v>-5.5405093451844-5.02162495993159i</v>
      </c>
      <c r="Z353" s="181" t="str">
        <f t="shared" ca="1" si="475"/>
        <v>-5.1560834463525-5.41560380165806i</v>
      </c>
      <c r="AA353" s="181" t="str">
        <f t="shared" ca="1" si="476"/>
        <v>-4.74371628458881-5.78023501716068i</v>
      </c>
      <c r="AB353" s="181" t="str">
        <f t="shared" ca="1" si="477"/>
        <v>-4.30564251327094-6.11354263829063i</v>
      </c>
      <c r="AC353" s="181" t="str">
        <f t="shared" ca="1" si="478"/>
        <v>-3.84423609212152-6.41372044217035i</v>
      </c>
      <c r="AD353" s="181" t="str">
        <f t="shared" ca="1" si="479"/>
        <v>-3.36199742251347-6.67914173927282i</v>
      </c>
      <c r="AE353" s="181" t="str">
        <f t="shared" ca="1" si="480"/>
        <v>-2.86153979758131-6.90836818859142i</v>
      </c>
      <c r="AF353" s="181" t="str">
        <f t="shared" ca="1" si="481"/>
        <v>-2.34557524055263-7.10015759213766i</v>
      </c>
      <c r="AG353" s="181" t="str">
        <f t="shared" ca="1" si="482"/>
        <v>-1.81689980806997-7.25347062651521i</v>
      </c>
      <c r="AH353" s="181" t="str">
        <f t="shared" ca="1" si="483"/>
        <v>-1.27837843810629-7.36747647510791i</v>
      </c>
      <c r="AI353" s="181" t="str">
        <f t="shared" ca="1" si="484"/>
        <v>-0.73292942463195-7.44155733034371i</v>
      </c>
      <c r="AJ353" s="181" t="str">
        <f t="shared" ca="1" si="485"/>
        <v>-0.183508603095374-7.47531174165155i</v>
      </c>
      <c r="AK353" s="181" t="str">
        <f t="shared" ca="1" si="486"/>
        <v>0.366906667461362-7.46855679095071i</v>
      </c>
      <c r="AL353" s="181" t="str">
        <f t="shared" ca="1" si="487"/>
        <v>0.915333638997151-7.4213290839043i</v>
      </c>
      <c r="AM353" s="181" t="str">
        <f t="shared" ca="1" si="488"/>
        <v>1.45880033823631-7.33388455154874i</v>
      </c>
      <c r="AN353" s="181" t="str">
        <f t="shared" ca="1" si="489"/>
        <v>1.99436167204825-7.20669706338129i</v>
      </c>
      <c r="AO353" s="181" t="str">
        <f t="shared" ca="1" si="490"/>
        <v>2.51911538716264-7.04045585942018i</v>
      </c>
      <c r="AP353" s="181" t="str">
        <f t="shared" ca="1" si="491"/>
        <v>3.0302177977312-6.83606181515327i</v>
      </c>
      <c r="AQ353" s="181" t="str">
        <f t="shared" ca="1" si="492"/>
        <v>3.52489919550782-6.59462255961567i</v>
      </c>
      <c r="AR353" s="181" t="str">
        <f t="shared" ca="1" si="493"/>
        <v>3.52489919550782-6.59462255961567i</v>
      </c>
      <c r="AS353" s="181" t="str">
        <f t="shared" ca="1" si="494"/>
        <v>4.45437958121756-6.00603559669069i</v>
      </c>
      <c r="AT353" s="181" t="str">
        <f t="shared" ca="1" si="495"/>
        <v>4.88414163440772-5.66207749305223i</v>
      </c>
      <c r="AU353" s="181" t="str">
        <f t="shared" ca="1" si="496"/>
        <v>5.28743610090615-5.28743610090164i</v>
      </c>
      <c r="AV353" s="181" t="str">
        <f t="shared" ca="1" si="497"/>
        <v>5.66207749305639-4.8841416344029i</v>
      </c>
      <c r="AW353" s="181" t="str">
        <f t="shared" ca="1" si="498"/>
        <v>6.00603559669005-4.45437958121842i</v>
      </c>
      <c r="AX353" s="181" t="str">
        <f t="shared" ca="1" si="499"/>
        <v>6.31744647305138-4.00047885913852i</v>
      </c>
      <c r="AY353" s="181" t="str">
        <f t="shared" ca="1" si="500"/>
        <v>6.59462255961507-3.52489919550894i</v>
      </c>
      <c r="AZ353" s="181" t="str">
        <f t="shared" ca="1" si="501"/>
        <v>6.83606181515275-3.03021779773237i</v>
      </c>
      <c r="BA353" s="181" t="str">
        <f t="shared" ca="1" si="502"/>
        <v>7.04045585941976-2.51911538716384i</v>
      </c>
      <c r="BB353" s="181" t="str">
        <f t="shared" ca="1" si="503"/>
        <v>7.206697063381-1.99436167204929i</v>
      </c>
      <c r="BC353" s="181" t="str">
        <f t="shared" ca="1" si="504"/>
        <v>7.33388455154853-1.45880033823735i</v>
      </c>
      <c r="BD353" s="181" t="str">
        <f t="shared" ca="1" si="505"/>
        <v>7.42132908390417-0.915333638998213i</v>
      </c>
      <c r="BE353" s="181" t="str">
        <f t="shared" ca="1" si="506"/>
        <v>7.46855679095066-0.366906667462426i</v>
      </c>
      <c r="BF353" s="181" t="str">
        <f t="shared" ca="1" si="507"/>
        <v>7.47531174165158+0.183508603094095i</v>
      </c>
      <c r="BG353" s="181" t="str">
        <f t="shared" ca="1" si="508"/>
        <v>7.44155733034383+0.732929424630783i</v>
      </c>
      <c r="BH353" s="181" t="str">
        <f t="shared" ca="1" si="509"/>
        <v>7.36747647510684+1.27837843811246i</v>
      </c>
      <c r="BI353" s="181" t="str">
        <f t="shared" ca="1" si="510"/>
        <v>7.25347062651371+1.81689980807594i</v>
      </c>
      <c r="BJ353" s="181" t="str">
        <f t="shared" ca="1" si="511"/>
        <v>7.100157592138+2.34557524055161i</v>
      </c>
      <c r="BK353" s="181" t="str">
        <f t="shared" ca="1" si="512"/>
        <v>6.9083681885924+2.86153979757894i</v>
      </c>
      <c r="BL353" s="181" t="str">
        <f t="shared" ca="1" si="513"/>
        <v>6.67914173927363+3.36199742251186i</v>
      </c>
      <c r="BM353" s="181" t="str">
        <f t="shared" ca="1" si="514"/>
        <v>6.41372044217133+3.84423609211988i</v>
      </c>
      <c r="BN353" s="181" t="str">
        <f t="shared" ca="1" si="515"/>
        <v>6.1135426382913+4.30564251326998i</v>
      </c>
      <c r="BO353" s="181" t="str">
        <f t="shared" ca="1" si="516"/>
        <v>5.78023501716095+4.74371628458848i</v>
      </c>
      <c r="BP353" s="181" t="str">
        <f t="shared" ca="1" si="517"/>
        <v>5.41560380165785+5.15608344635273i</v>
      </c>
      <c r="BQ353" s="181" t="str">
        <f t="shared" ca="1" si="518"/>
        <v>5.0216249599314+5.54050934518457i</v>
      </c>
      <c r="BR353" s="181" t="str">
        <f t="shared" ca="1" si="519"/>
        <v>4.60043349746029+5.89491074383055i</v>
      </c>
      <c r="BS353" s="181" t="str">
        <f t="shared" ca="1" si="520"/>
        <v>4.15431188727278+6.21736711040514i</v>
      </c>
      <c r="BT353" s="181" t="str">
        <f t="shared" ca="1" si="521"/>
        <v>3.68567770102763+6.50613102591941i</v>
      </c>
      <c r="BU353" s="181" t="str">
        <f t="shared" ca="1" si="522"/>
        <v>3.19707050798381+6.75963765369592i</v>
      </c>
      <c r="BV353" s="181" t="str">
        <f t="shared" ca="1" si="523"/>
        <v>2.69113811285423+6.97651321935442i</v>
      </c>
      <c r="BW353" s="181" t="str">
        <f t="shared" ca="1" si="524"/>
        <v>2.17062220712419+7.1555824554136i</v>
      </c>
      <c r="BX353" s="181" t="str">
        <f t="shared" ca="1" si="525"/>
        <v>1.63834351159279+7.29587497016673i</v>
      </c>
      <c r="BY353" s="181" t="str">
        <f t="shared" ca="1" si="526"/>
        <v>1.09718649061436+7.39663050632496i</v>
      </c>
      <c r="BZ353" s="181" t="str">
        <f t="shared" ca="1" si="527"/>
        <v>0.550083720980165+7.45730306090588i</v>
      </c>
      <c r="CA353" s="181" t="str">
        <f t="shared" ca="1" si="528"/>
        <v>1.2788554869982E-12+7.47756384407941i</v>
      </c>
      <c r="CB353" s="181" t="str">
        <f t="shared" ca="1" si="529"/>
        <v>-0.550083720977614+7.45730306090607i</v>
      </c>
      <c r="CC353" s="181" t="str">
        <f t="shared" ca="1" si="530"/>
        <v>-1.09718649061183+7.39663050632533i</v>
      </c>
      <c r="CD353" s="181" t="str">
        <f t="shared" ca="1" si="531"/>
        <v>-1.63834351159029+7.29587497016729i</v>
      </c>
      <c r="CE353" s="181" t="str">
        <f t="shared" ca="1" si="532"/>
        <v>-2.17062220712947+7.155582455412i</v>
      </c>
      <c r="CF353" s="181" t="str">
        <f t="shared" ca="1" si="533"/>
        <v>-2.69113811285938+6.97651321935244i</v>
      </c>
      <c r="CG353" s="181" t="str">
        <f t="shared" ca="1" si="534"/>
        <v>-3.19707050798842+6.75963765369375i</v>
      </c>
      <c r="CH353" s="181" t="str">
        <f t="shared" ca="1" si="535"/>
        <v>-3.68567770103207+6.50613102591691i</v>
      </c>
      <c r="CI353" s="181" t="str">
        <f t="shared" ca="1" si="536"/>
        <v>-4.15431188727702+6.21736711040232i</v>
      </c>
      <c r="CJ353" s="181" t="str">
        <f t="shared" ca="1" si="537"/>
        <v>-4.60043349745827+5.89491074383213i</v>
      </c>
      <c r="CK353" s="181" t="str">
        <f t="shared" ca="1" si="538"/>
        <v>-5.02162495992951+5.54050934518629i</v>
      </c>
      <c r="CL353" s="181" t="str">
        <f t="shared" ca="1" si="539"/>
        <v>-5.41560380165608+5.15608344635459i</v>
      </c>
      <c r="CM353" s="181" t="str">
        <f t="shared" ca="1" si="540"/>
        <v>-5.78023501715933+4.74371628459045i</v>
      </c>
      <c r="CN353" s="181" t="str">
        <f t="shared" ca="1" si="541"/>
        <v>-6.11354263829007+4.30564251327172i</v>
      </c>
      <c r="CO353" s="181" t="str">
        <f t="shared" ca="1" si="542"/>
        <v>-6.41372044217024+3.84423609212171i</v>
      </c>
      <c r="CP353" s="181" t="str">
        <f t="shared" ca="1" si="543"/>
        <v>-6.67914173927268+3.36199742251376i</v>
      </c>
      <c r="CQ353" s="181" t="str">
        <f t="shared" ca="1" si="544"/>
        <v>-6.90836818859159+2.86153979758092i</v>
      </c>
      <c r="CR353" s="181" t="str">
        <f t="shared" ca="1" si="545"/>
        <v>-7.10015759213732+2.34557524055364i</v>
      </c>
      <c r="CS353" s="181" t="str">
        <f t="shared" ca="1" si="546"/>
        <v>-7.25347062651495+1.816899808071i</v>
      </c>
      <c r="CT353" s="181" t="str">
        <f t="shared" ca="1" si="547"/>
        <v>-7.36747647510764+1.27837843810786i</v>
      </c>
      <c r="CU353" s="181" t="str">
        <f t="shared" ca="1" si="548"/>
        <v>-7.44155733034433+0.732929424625715i</v>
      </c>
      <c r="CV353" s="181" t="str">
        <f t="shared" ca="1" si="549"/>
        <v>-7.47531174165172+0.183508603088579i</v>
      </c>
      <c r="CW353" s="181" t="str">
        <f t="shared" ca="1" si="550"/>
        <v>-7.46855679095041-0.366906667467514i</v>
      </c>
      <c r="CX353" s="181" t="str">
        <f t="shared" ca="1" si="551"/>
        <v>-7.42132908390443-0.915333638996096i</v>
      </c>
      <c r="CY353" s="181" t="str">
        <f t="shared" ca="1" si="552"/>
        <v>-7.33388455154903-1.45880033823484i</v>
      </c>
      <c r="CZ353" s="181" t="str">
        <f t="shared" ca="1" si="553"/>
        <v>-7.20669706338157-1.99436167204723i</v>
      </c>
      <c r="DA353" s="181" t="str">
        <f t="shared" ca="1" si="554"/>
        <v>-7.04045585942068-2.51911538716123i</v>
      </c>
      <c r="DB353" s="181" t="str">
        <f t="shared" ca="1" si="555"/>
        <v>-6.8360618151537-3.03021779773022i</v>
      </c>
      <c r="DC353" s="181" t="str">
        <f t="shared" ca="1" si="556"/>
        <v>-6.59462255961637-3.52489919550651i</v>
      </c>
      <c r="DD353" s="181" t="str">
        <f t="shared" ca="1" si="557"/>
        <v>-6.31744647305263-4.00047885913654i</v>
      </c>
      <c r="DE353" s="181" t="str">
        <f t="shared" ca="1" si="558"/>
        <v>-6.00603559669119-4.45437958121688i</v>
      </c>
      <c r="DF353" s="181" t="str">
        <f t="shared" ca="1" si="559"/>
        <v>-5.66207749305307-4.88414163440675i</v>
      </c>
      <c r="DG353" s="181" t="str">
        <f t="shared" ca="1" si="560"/>
        <v>-5.28743610090225-5.28743610090554i</v>
      </c>
      <c r="DH353" s="181" t="str">
        <f t="shared" ca="1" si="561"/>
        <v>-4.88414163440386-5.66207749305556i</v>
      </c>
      <c r="DI353" s="181" t="str">
        <f t="shared" ca="1" si="562"/>
        <v>-4.45437958121313-6.00603559669397i</v>
      </c>
      <c r="DJ353" s="181" t="str">
        <f t="shared" ca="1" si="563"/>
        <v>-4.00047885913332-6.31744647305467i</v>
      </c>
      <c r="DK353" s="181" t="str">
        <f t="shared" ca="1" si="564"/>
        <v>-3.52489919550989-6.59462255961456i</v>
      </c>
      <c r="DL353" s="181" t="str">
        <f t="shared" ca="1" si="565"/>
        <v>-3.03021779773373-6.83606181515215i</v>
      </c>
      <c r="DM353" s="181" t="str">
        <f t="shared" ca="1" si="566"/>
        <v>-2.51911538716484-7.0404558594194i</v>
      </c>
      <c r="DN353" s="181" t="str">
        <f t="shared" ca="1" si="567"/>
        <v>-1.99436167205011-7.20669706338078i</v>
      </c>
      <c r="DO353" s="181" t="str">
        <f t="shared" ca="1" si="568"/>
        <v>-1.4588003382386-7.33388455154828i</v>
      </c>
      <c r="DP353" s="181" t="str">
        <f t="shared" ca="1" si="569"/>
        <v>-0.915333638999058-7.42132908390406i</v>
      </c>
      <c r="DQ353" s="181" t="str">
        <f t="shared" ca="1" si="570"/>
        <v>-0.366906667463704-7.4685567909506i</v>
      </c>
      <c r="DR353" s="181" t="str">
        <f t="shared" ca="1" si="571"/>
        <v>0.183508603093242-7.47531174165161i</v>
      </c>
      <c r="DS353" s="181" t="str">
        <f t="shared" ca="1" si="572"/>
        <v>0.73292942462951-7.44155733034396i</v>
      </c>
      <c r="DT353" s="181" t="str">
        <f t="shared" ca="1" si="573"/>
        <v>1.27837843811162-7.36747647510699i</v>
      </c>
      <c r="DU353" s="181" t="str">
        <f t="shared" ca="1" si="574"/>
        <v>1.8168998080747-7.25347062651402i</v>
      </c>
      <c r="DV353" s="181" t="str">
        <f t="shared" ca="1" si="575"/>
        <v>2.34557524055767-7.10015759213599i</v>
      </c>
      <c r="DW353" s="181" t="str">
        <f t="shared" ca="1" si="576"/>
        <v>2.86153979758444-6.90836818859013i</v>
      </c>
      <c r="DX353" s="181" t="str">
        <f t="shared" ca="1" si="577"/>
        <v>3.36199742251071-6.67914173927421i</v>
      </c>
      <c r="DY353" s="181" t="str">
        <f t="shared" ca="1" si="578"/>
        <v>3.84423609211915-6.41372044217178i</v>
      </c>
      <c r="DZ353" s="181" t="str">
        <f t="shared" ca="1" si="579"/>
        <v>4.30564251326893-6.11354263829204i</v>
      </c>
      <c r="EA353" s="181" t="str">
        <f t="shared" ca="1" si="580"/>
        <v>4.74371628458782-5.78023501716149i</v>
      </c>
      <c r="EB353" s="181" t="str">
        <f t="shared" ca="1" si="581"/>
        <v>5.15608344635181-5.41560380165873i</v>
      </c>
      <c r="EC353" s="181" t="str">
        <f t="shared" ca="1" si="582"/>
        <v>5.540509345184-5.02162495993203i</v>
      </c>
      <c r="ED353" s="181" t="str">
        <f t="shared" ca="1" si="583"/>
        <v>5.89491074382977-4.6004334974613i</v>
      </c>
      <c r="EE353" s="181" t="str">
        <f t="shared" ca="1" si="584"/>
        <v>6.21736711040467-4.15431188727349i</v>
      </c>
      <c r="EF353" s="181" t="str">
        <f t="shared" ca="1" si="585"/>
        <v>6.50613102591879-3.68567770102875i</v>
      </c>
      <c r="EG353" s="181" t="str">
        <f t="shared" ca="1" si="586"/>
        <v>6.75963765369556-3.19707050798459i</v>
      </c>
      <c r="EH353" s="181" t="str">
        <f t="shared" ca="1" si="587"/>
        <v>6.97651321935381-2.69113811285582i</v>
      </c>
      <c r="EI353" s="181" t="str">
        <f t="shared" ca="1" si="588"/>
        <v>7.15558245541323-2.17062220712541i</v>
      </c>
      <c r="EJ353" s="181" t="str">
        <f t="shared" ca="1" si="589"/>
        <v>7.29587497016803-1.63834351158699i</v>
      </c>
      <c r="EK353" s="181" t="str">
        <f t="shared" ca="1" si="590"/>
        <v>7.39663050632477-1.09718649061562i</v>
      </c>
      <c r="EL353" s="181" t="str">
        <f t="shared" ca="1" si="591"/>
        <v>7.45730306090582-0.550083720981016i</v>
      </c>
      <c r="EM353" s="181" t="str">
        <f t="shared" ca="1" si="592"/>
        <v>7.47756384407941-2.55771097399641E-12i</v>
      </c>
      <c r="EN353" s="181"/>
      <c r="EO353" s="181"/>
      <c r="EP353" s="181"/>
    </row>
    <row r="354" spans="1:262">
      <c r="A354" s="207">
        <f t="shared" si="461"/>
        <v>4.9609374999999801E-3</v>
      </c>
      <c r="B354" s="206">
        <v>254</v>
      </c>
      <c r="C354" s="205">
        <f t="shared" si="462"/>
        <v>50800</v>
      </c>
      <c r="N354" s="204">
        <f t="shared" ca="1" si="463"/>
        <v>7.5223958652062297</v>
      </c>
      <c r="O354" s="181">
        <f t="shared" ca="1" si="464"/>
        <v>-7.4776041347937703</v>
      </c>
      <c r="P354" s="181" t="str">
        <f t="shared" ca="1" si="465"/>
        <v>-7.46859703313303-0.366908644435383i</v>
      </c>
      <c r="Q354" s="181" t="str">
        <f t="shared" ca="1" si="466"/>
        <v>-7.44159742704764-0.732933373808919i</v>
      </c>
      <c r="R354" s="181" t="str">
        <f t="shared" ca="1" si="467"/>
        <v>-7.39667036095347-1.09719240248794i</v>
      </c>
      <c r="S354" s="181" t="str">
        <f t="shared" ca="1" si="468"/>
        <v>-7.33392406808809-1.45880819856592i</v>
      </c>
      <c r="T354" s="181" t="str">
        <f t="shared" ca="1" si="469"/>
        <v>-7.25350970976665-1.81690959791781i</v>
      </c>
      <c r="U354" s="181" t="str">
        <f t="shared" ca="1" si="470"/>
        <v>-7.15562101122216-2.17063390290507i</v>
      </c>
      <c r="V354" s="181" t="str">
        <f t="shared" ca="1" si="471"/>
        <v>-7.04049379490303-2.5191289606959i</v>
      </c>
      <c r="W354" s="181" t="str">
        <f t="shared" ca="1" si="472"/>
        <v>-6.90840541235783-2.86155521617003i</v>
      </c>
      <c r="X354" s="181" t="str">
        <f t="shared" ca="1" si="473"/>
        <v>-6.75967407606912-3.1970877344865i</v>
      </c>
      <c r="Y354" s="181" t="str">
        <f t="shared" ca="1" si="474"/>
        <v>-6.59465809285394-3.52491818841812i</v>
      </c>
      <c r="Z354" s="181" t="str">
        <f t="shared" ca="1" si="475"/>
        <v>-6.41375500066891-3.84425680568812i</v>
      </c>
      <c r="AA354" s="181" t="str">
        <f t="shared" ca="1" si="476"/>
        <v>-6.21740061090867-4.15433427159603i</v>
      </c>
      <c r="AB354" s="181" t="str">
        <f t="shared" ca="1" si="477"/>
        <v>-6.00606795849721-4.45440358236635i</v>
      </c>
      <c r="AC354" s="181" t="str">
        <f t="shared" ca="1" si="478"/>
        <v>-5.78026616230378-4.74374184474775i</v>
      </c>
      <c r="AD354" s="181" t="str">
        <f t="shared" ca="1" si="479"/>
        <v>-5.5405391986344-5.02165201752178i</v>
      </c>
      <c r="AE354" s="181" t="str">
        <f t="shared" ca="1" si="480"/>
        <v>-5.28746459074109-5.28746459074139i</v>
      </c>
      <c r="AF354" s="181" t="str">
        <f t="shared" ca="1" si="481"/>
        <v>-5.02165201752083-5.54053919863527i</v>
      </c>
      <c r="AG354" s="181" t="str">
        <f t="shared" ca="1" si="482"/>
        <v>-4.74374184474503-5.78026616230602i</v>
      </c>
      <c r="AH354" s="181" t="str">
        <f t="shared" ca="1" si="483"/>
        <v>-4.45440358236838-6.0060679584957i</v>
      </c>
      <c r="AI354" s="181" t="str">
        <f t="shared" ca="1" si="484"/>
        <v>-4.15433427159619-6.21740061090857i</v>
      </c>
      <c r="AJ354" s="181" t="str">
        <f t="shared" ca="1" si="485"/>
        <v>-3.84425680568701-6.41375500066958i</v>
      </c>
      <c r="AK354" s="181" t="str">
        <f t="shared" ca="1" si="486"/>
        <v>-3.52491818841562-6.59465809285528i</v>
      </c>
      <c r="AL354" s="181" t="str">
        <f t="shared" ca="1" si="487"/>
        <v>-3.19708773448879-6.75967407606803i</v>
      </c>
      <c r="AM354" s="181" t="str">
        <f t="shared" ca="1" si="488"/>
        <v>-2.86155521617094-6.90840541235745i</v>
      </c>
      <c r="AN354" s="181" t="str">
        <f t="shared" ca="1" si="489"/>
        <v>-2.51912896069463-7.04049379490349i</v>
      </c>
      <c r="AO354" s="181" t="str">
        <f t="shared" ca="1" si="490"/>
        <v>-2.17063390290251-7.15562101122293i</v>
      </c>
      <c r="AP354" s="181" t="str">
        <f t="shared" ca="1" si="491"/>
        <v>-1.81690959792018-7.25350970976606i</v>
      </c>
      <c r="AQ354" s="181" t="str">
        <f t="shared" ca="1" si="492"/>
        <v>-1.45880819856682-7.33392406808791i</v>
      </c>
      <c r="AR354" s="181" t="str">
        <f t="shared" ca="1" si="493"/>
        <v>-1.45880819856682-7.33392406808791i</v>
      </c>
      <c r="AS354" s="181" t="str">
        <f t="shared" ca="1" si="494"/>
        <v>-0.732933373806191-7.44159742704791i</v>
      </c>
      <c r="AT354" s="181" t="str">
        <f t="shared" ca="1" si="495"/>
        <v>-0.366908644438144-7.46859703313289i</v>
      </c>
      <c r="AU354" s="181" t="str">
        <f t="shared" ca="1" si="496"/>
        <v>-1.04433049731205E-12-7.47760413479377i</v>
      </c>
      <c r="AV354" s="181" t="str">
        <f t="shared" ca="1" si="497"/>
        <v>0.36690864443627-7.46859703313299i</v>
      </c>
      <c r="AW354" s="181" t="str">
        <f t="shared" ca="1" si="498"/>
        <v>0.732933373811726-7.44159742704736i</v>
      </c>
      <c r="AX354" s="181" t="str">
        <f t="shared" ca="1" si="499"/>
        <v>1.09719240248471-7.39667036095396i</v>
      </c>
      <c r="AY354" s="181" t="str">
        <f t="shared" ca="1" si="500"/>
        <v>1.45880819856498-7.33392406808828i</v>
      </c>
      <c r="AZ354" s="181" t="str">
        <f t="shared" ca="1" si="501"/>
        <v>1.81690959791836-7.25350970976651i</v>
      </c>
      <c r="BA354" s="181" t="str">
        <f t="shared" ca="1" si="502"/>
        <v>2.17063390290763-7.15562101122138i</v>
      </c>
      <c r="BB354" s="181" t="str">
        <f t="shared" ca="1" si="503"/>
        <v>2.51912896069287-7.04049379490412i</v>
      </c>
      <c r="BC354" s="181" t="str">
        <f t="shared" ca="1" si="504"/>
        <v>2.86155521616921-6.90840541235817i</v>
      </c>
      <c r="BD354" s="181" t="str">
        <f t="shared" ca="1" si="505"/>
        <v>3.19708773448691-6.75967407606892i</v>
      </c>
      <c r="BE354" s="181" t="str">
        <f t="shared" ca="1" si="506"/>
        <v>3.52491818842053-6.59465809285266i</v>
      </c>
      <c r="BF354" s="181" t="str">
        <f t="shared" ca="1" si="507"/>
        <v>3.84425680568541-6.41375500067054i</v>
      </c>
      <c r="BG354" s="181" t="str">
        <f t="shared" ca="1" si="508"/>
        <v>4.15433427159455-6.21740061090967i</v>
      </c>
      <c r="BH354" s="181" t="str">
        <f t="shared" ca="1" si="509"/>
        <v>4.45440358236696-6.00606795849675i</v>
      </c>
      <c r="BI354" s="181" t="str">
        <f t="shared" ca="1" si="510"/>
        <v>4.74374184474933-5.78026616230249i</v>
      </c>
      <c r="BJ354" s="181" t="str">
        <f t="shared" ca="1" si="511"/>
        <v>5.02165201751951-5.54053919863645i</v>
      </c>
      <c r="BK354" s="181" t="str">
        <f t="shared" ca="1" si="512"/>
        <v>5.28746459074021-5.28746459074228i</v>
      </c>
      <c r="BL354" s="181" t="str">
        <f t="shared" ca="1" si="513"/>
        <v>5.5405391986345-5.02165201752168i</v>
      </c>
      <c r="BM354" s="181" t="str">
        <f t="shared" ca="1" si="514"/>
        <v>5.7802661623055-4.74374184474567i</v>
      </c>
      <c r="BN354" s="181" t="str">
        <f t="shared" ca="1" si="515"/>
        <v>6.00606795849501-4.45440358236931i</v>
      </c>
      <c r="BO354" s="181" t="str">
        <f t="shared" ca="1" si="516"/>
        <v>6.21740061090805-4.15433427159697i</v>
      </c>
      <c r="BP354" s="181" t="str">
        <f t="shared" ca="1" si="517"/>
        <v>6.41375500066904-3.8442568056879i</v>
      </c>
      <c r="BQ354" s="181" t="str">
        <f t="shared" ca="1" si="518"/>
        <v>6.59465809285489-3.52491818841635i</v>
      </c>
      <c r="BR354" s="181" t="str">
        <f t="shared" ca="1" si="519"/>
        <v>6.75967407606758-3.19708773448973i</v>
      </c>
      <c r="BS354" s="181" t="str">
        <f t="shared" ca="1" si="520"/>
        <v>6.90840541235714-2.86155521617171i</v>
      </c>
      <c r="BT354" s="181" t="str">
        <f t="shared" ca="1" si="521"/>
        <v>7.04049379490313-2.51912896069561i</v>
      </c>
      <c r="BU354" s="181" t="str">
        <f t="shared" ca="1" si="522"/>
        <v>7.15562101122263-2.17063390290351i</v>
      </c>
      <c r="BV354" s="181" t="str">
        <f t="shared" ca="1" si="523"/>
        <v>7.25350970976766-1.81690959791378i</v>
      </c>
      <c r="BW354" s="181" t="str">
        <f t="shared" ca="1" si="524"/>
        <v>7.33392406808775-1.45880819856763i</v>
      </c>
      <c r="BX354" s="181" t="str">
        <f t="shared" ca="1" si="525"/>
        <v>7.39667036095353-1.09719240248759i</v>
      </c>
      <c r="BY354" s="181" t="str">
        <f t="shared" ca="1" si="526"/>
        <v>7.4415974270478-0.73293337380723i</v>
      </c>
      <c r="BZ354" s="181" t="str">
        <f t="shared" ca="1" si="527"/>
        <v>7.46859703313322-0.366908644431545i</v>
      </c>
      <c r="CA354" s="181" t="str">
        <f t="shared" ca="1" si="528"/>
        <v>7.47760413479377-2.0886609946241E-12i</v>
      </c>
      <c r="CB354" s="181" t="str">
        <f t="shared" ca="1" si="529"/>
        <v>7.46859703313302+0.366908644435439i</v>
      </c>
      <c r="CC354" s="181" t="str">
        <f t="shared" ca="1" si="530"/>
        <v>7.44159742704746+0.732933373810687i</v>
      </c>
      <c r="CD354" s="181" t="str">
        <f t="shared" ca="1" si="531"/>
        <v>7.39667036095302+1.09719240249102i</v>
      </c>
      <c r="CE354" s="181" t="str">
        <f t="shared" ca="1" si="532"/>
        <v>7.33392406808848+1.45880819856395i</v>
      </c>
      <c r="CF354" s="181" t="str">
        <f t="shared" ca="1" si="533"/>
        <v>7.25350970976671+1.81690959791755i</v>
      </c>
      <c r="CG354" s="181" t="str">
        <f t="shared" ca="1" si="534"/>
        <v>7.15562101122162+2.17063390290683i</v>
      </c>
      <c r="CH354" s="181" t="str">
        <f t="shared" ca="1" si="535"/>
        <v>7.04049379490196+2.51912896069889i</v>
      </c>
      <c r="CI354" s="181" t="str">
        <f t="shared" ca="1" si="536"/>
        <v>6.90840541235857+2.86155521616824i</v>
      </c>
      <c r="CJ354" s="181" t="str">
        <f t="shared" ca="1" si="537"/>
        <v>6.75967407606937+3.19708773448596i</v>
      </c>
      <c r="CK354" s="181" t="str">
        <f t="shared" ca="1" si="538"/>
        <v>6.59465809285305+3.52491818841979i</v>
      </c>
      <c r="CL354" s="181" t="str">
        <f t="shared" ca="1" si="539"/>
        <v>6.41375500066725+3.84425680569089i</v>
      </c>
      <c r="CM354" s="181" t="str">
        <f t="shared" ca="1" si="540"/>
        <v>6.21740061091013+4.15433427159385i</v>
      </c>
      <c r="CN354" s="181" t="str">
        <f t="shared" ca="1" si="541"/>
        <v>6.0060679584975+4.45440358236595i</v>
      </c>
      <c r="CO354" s="181" t="str">
        <f t="shared" ca="1" si="542"/>
        <v>5.78026616230302+4.74374184474868i</v>
      </c>
      <c r="CP354" s="181" t="str">
        <f t="shared" ca="1" si="543"/>
        <v>5.54053919863216+5.02165201752425i</v>
      </c>
      <c r="CQ354" s="181" t="str">
        <f t="shared" ca="1" si="544"/>
        <v>5.28746459074286+5.28746459073962i</v>
      </c>
      <c r="CR354" s="181" t="str">
        <f t="shared" ca="1" si="545"/>
        <v>5.02165201752229+5.54053919863393i</v>
      </c>
      <c r="CS354" s="181" t="str">
        <f t="shared" ca="1" si="546"/>
        <v>4.74374184474664+5.7802661623047i</v>
      </c>
      <c r="CT354" s="181" t="str">
        <f t="shared" ca="1" si="547"/>
        <v>4.45440358236417+6.00606795849882i</v>
      </c>
      <c r="CU354" s="181" t="str">
        <f t="shared" ca="1" si="548"/>
        <v>4.15433427159802+6.21740061090735i</v>
      </c>
      <c r="CV354" s="181" t="str">
        <f t="shared" ca="1" si="549"/>
        <v>3.84425680568862+6.41375500066861i</v>
      </c>
      <c r="CW354" s="181" t="str">
        <f t="shared" ca="1" si="550"/>
        <v>3.52491818841709+6.5946580928545i</v>
      </c>
      <c r="CX354" s="181" t="str">
        <f t="shared" ca="1" si="551"/>
        <v>3.19708773448395+6.75967407607032i</v>
      </c>
      <c r="CY354" s="181" t="str">
        <f t="shared" ca="1" si="552"/>
        <v>2.86155521617287+6.90840541235666i</v>
      </c>
      <c r="CZ354" s="181" t="str">
        <f t="shared" ca="1" si="553"/>
        <v>2.5191289606964+7.04049379490285i</v>
      </c>
      <c r="DA354" s="181" t="str">
        <f t="shared" ca="1" si="554"/>
        <v>2.17063390290389+7.15562101122251i</v>
      </c>
      <c r="DB354" s="181" t="str">
        <f t="shared" ca="1" si="555"/>
        <v>1.81690959791499+7.25350970976736i</v>
      </c>
      <c r="DC354" s="181" t="str">
        <f t="shared" ca="1" si="556"/>
        <v>1.45880819856887+7.33392406808751i</v>
      </c>
      <c r="DD354" s="181" t="str">
        <f t="shared" ca="1" si="557"/>
        <v>1.09719240248841+7.39667036095341i</v>
      </c>
      <c r="DE354" s="181" t="str">
        <f t="shared" ca="1" si="558"/>
        <v>0.73293337380848+7.44159742704767i</v>
      </c>
      <c r="DF354" s="181" t="str">
        <f t="shared" ca="1" si="559"/>
        <v>0.3669086444328+7.46859703313316i</v>
      </c>
      <c r="DG354" s="181" t="str">
        <f t="shared" ca="1" si="560"/>
        <v>2.92046519998145E-12+7.47760413479377i</v>
      </c>
      <c r="DH354" s="181" t="str">
        <f t="shared" ca="1" si="561"/>
        <v>-0.366908644434608+7.46859703313307i</v>
      </c>
      <c r="DI354" s="181" t="str">
        <f t="shared" ca="1" si="562"/>
        <v>-0.732933373809436+7.44159742704758i</v>
      </c>
      <c r="DJ354" s="181" t="str">
        <f t="shared" ca="1" si="563"/>
        <v>-1.0971924024902+7.39667036095314i</v>
      </c>
      <c r="DK354" s="181" t="str">
        <f t="shared" ca="1" si="564"/>
        <v>-1.45880819856314+7.33392406808864i</v>
      </c>
      <c r="DL354" s="181" t="str">
        <f t="shared" ca="1" si="565"/>
        <v>-1.81690959791674+7.25350970976691i</v>
      </c>
      <c r="DM354" s="181" t="str">
        <f t="shared" ca="1" si="566"/>
        <v>-2.17063390290563+7.15562101122199i</v>
      </c>
      <c r="DN354" s="181" t="str">
        <f t="shared" ca="1" si="567"/>
        <v>-2.5191289606981+7.04049379490224i</v>
      </c>
      <c r="DO354" s="181" t="str">
        <f t="shared" ca="1" si="568"/>
        <v>-2.86155521616747+6.90840541235889i</v>
      </c>
      <c r="DP354" s="181" t="str">
        <f t="shared" ca="1" si="569"/>
        <v>-3.19708773448559+6.75967407606954i</v>
      </c>
      <c r="DQ354" s="181" t="str">
        <f t="shared" ca="1" si="570"/>
        <v>-3.52491818841868+6.59465809285364i</v>
      </c>
      <c r="DR354" s="181" t="str">
        <f t="shared" ca="1" si="571"/>
        <v>-3.84425680569018+6.41375500066768i</v>
      </c>
      <c r="DS354" s="181" t="str">
        <f t="shared" ca="1" si="572"/>
        <v>-4.15433427159316+6.2174006109106i</v>
      </c>
      <c r="DT354" s="181" t="str">
        <f t="shared" ca="1" si="573"/>
        <v>-4.45440358236494+6.00606795849825i</v>
      </c>
      <c r="DU354" s="181" t="str">
        <f t="shared" ca="1" si="574"/>
        <v>-4.74374184474771+5.78026616230381i</v>
      </c>
      <c r="DV354" s="181" t="str">
        <f t="shared" ca="1" si="575"/>
        <v>-5.02165201752364+5.54053919863272i</v>
      </c>
      <c r="DW354" s="181" t="str">
        <f t="shared" ca="1" si="576"/>
        <v>-5.28746459073903+5.28746459074345i</v>
      </c>
      <c r="DX354" s="181" t="str">
        <f t="shared" ca="1" si="577"/>
        <v>-5.54053919863309+5.02165201752323i</v>
      </c>
      <c r="DY354" s="181" t="str">
        <f t="shared" ca="1" si="578"/>
        <v>-5.78026616230417+4.74374184474728i</v>
      </c>
      <c r="DZ354" s="181" t="str">
        <f t="shared" ca="1" si="579"/>
        <v>-6.00606795849857+4.45440358236449i</v>
      </c>
      <c r="EA354" s="181" t="str">
        <f t="shared" ca="1" si="580"/>
        <v>-6.21740061090712+4.15433427159835i</v>
      </c>
      <c r="EB354" s="181" t="str">
        <f t="shared" ca="1" si="581"/>
        <v>-6.41375500066797+3.8442568056897i</v>
      </c>
      <c r="EC354" s="181" t="str">
        <f t="shared" ca="1" si="582"/>
        <v>-6.59465809285391+3.52491818841819i</v>
      </c>
      <c r="ED354" s="181" t="str">
        <f t="shared" ca="1" si="583"/>
        <v>-6.75967407607015+3.19708773448432i</v>
      </c>
      <c r="EE354" s="181" t="str">
        <f t="shared" ca="1" si="584"/>
        <v>-6.9084054123591+2.86155521616696i</v>
      </c>
      <c r="EF354" s="181" t="str">
        <f t="shared" ca="1" si="585"/>
        <v>-7.04049379490243+2.51912896069758i</v>
      </c>
      <c r="EG354" s="181" t="str">
        <f t="shared" ca="1" si="586"/>
        <v>-7.15562101122215+2.1706339029051i</v>
      </c>
      <c r="EH354" s="181" t="str">
        <f t="shared" ca="1" si="587"/>
        <v>-7.25350970976725+1.81690959791538i</v>
      </c>
      <c r="EI354" s="181" t="str">
        <f t="shared" ca="1" si="588"/>
        <v>-7.33392406808875+1.45880819856259i</v>
      </c>
      <c r="EJ354" s="181" t="str">
        <f t="shared" ca="1" si="589"/>
        <v>-7.39667036095322+1.09719240248966i</v>
      </c>
      <c r="EK354" s="181" t="str">
        <f t="shared" ca="1" si="590"/>
        <v>-7.44159742704764+0.732933373808886i</v>
      </c>
      <c r="EL354" s="181" t="str">
        <f t="shared" ca="1" si="591"/>
        <v>-7.46859703313309+0.366908644434056i</v>
      </c>
      <c r="EM354" s="181" t="str">
        <f t="shared" ca="1" si="592"/>
        <v>-7.47760413479377-3.47362452112086E-12i</v>
      </c>
      <c r="EN354" s="181"/>
      <c r="EO354" s="181"/>
      <c r="EP354" s="181"/>
    </row>
    <row r="355" spans="1:262">
      <c r="A355" s="207">
        <f t="shared" si="461"/>
        <v>4.9804687499999797E-3</v>
      </c>
      <c r="B355" s="206">
        <v>255</v>
      </c>
      <c r="C355" s="205">
        <f t="shared" si="462"/>
        <v>51000</v>
      </c>
      <c r="N355" s="204">
        <f t="shared" ca="1" si="463"/>
        <v>7.5223664768755309</v>
      </c>
      <c r="O355" s="181">
        <f t="shared" ca="1" si="464"/>
        <v>-7.4776335231244691</v>
      </c>
      <c r="P355" s="181" t="str">
        <f t="shared" ca="1" si="465"/>
        <v>-7.47538139971067-0.183510313101562i</v>
      </c>
      <c r="Q355" s="181" t="str">
        <f t="shared" ca="1" si="466"/>
        <v>-7.46862638606418-0.366910086452696i</v>
      </c>
      <c r="R355" s="181" t="str">
        <f t="shared" ca="1" si="467"/>
        <v>-7.45737255115266-0.550088846887249i</v>
      </c>
      <c r="S355" s="181" t="str">
        <f t="shared" ca="1" si="468"/>
        <v>-7.44162667386551-0.732936254368858i</v>
      </c>
      <c r="T355" s="181" t="str">
        <f t="shared" ca="1" si="469"/>
        <v>-7.4213982389303-0.915342168457824i</v>
      </c>
      <c r="U355" s="181" t="str">
        <f t="shared" ca="1" si="470"/>
        <v>-7.39669943119992-1.09719671465134i</v>
      </c>
      <c r="V355" s="181" t="str">
        <f t="shared" ca="1" si="471"/>
        <v>-7.36754512831257-1.2783903505708i</v>
      </c>
      <c r="W355" s="181" t="str">
        <f t="shared" ca="1" si="472"/>
        <v>-7.33395289173019-1.45881393194516i</v>
      </c>
      <c r="X355" s="181" t="str">
        <f t="shared" ca="1" si="473"/>
        <v>-7.29594295615997-1.63835877835549i</v>
      </c>
      <c r="Y355" s="181" t="str">
        <f t="shared" ca="1" si="474"/>
        <v>-7.25353821736603-1.8169167386992i</v>
      </c>
      <c r="Z355" s="181" t="str">
        <f t="shared" ca="1" si="475"/>
        <v>-7.20676421837703-1.99438025633913i</v>
      </c>
      <c r="AA355" s="181" t="str">
        <f t="shared" ca="1" si="476"/>
        <v>-7.15564913410117-2.17064243388727i</v>
      </c>
      <c r="AB355" s="181" t="str">
        <f t="shared" ca="1" si="477"/>
        <v>-7.10022375435384-2.34559709759889i</v>
      </c>
      <c r="AC355" s="181" t="str">
        <f t="shared" ca="1" si="478"/>
        <v>-7.04052146531138-2.51913886132633i</v>
      </c>
      <c r="AD355" s="181" t="str">
        <f t="shared" ca="1" si="479"/>
        <v>-6.97657822940023-2.69116319000048i</v>
      </c>
      <c r="AE355" s="181" t="str">
        <f t="shared" ca="1" si="480"/>
        <v>-6.90843256363593-2.86156646259519i</v>
      </c>
      <c r="AF355" s="181" t="str">
        <f t="shared" ca="1" si="481"/>
        <v>-6.83612551641595-3.03024603455919i</v>
      </c>
      <c r="AG355" s="181" t="str">
        <f t="shared" ca="1" si="482"/>
        <v>-6.75970064280388-3.19710029962021i</v>
      </c>
      <c r="AH355" s="181" t="str">
        <f t="shared" ca="1" si="483"/>
        <v>-6.67920397828933-3.36202875100121i</v>
      </c>
      <c r="AI355" s="181" t="str">
        <f t="shared" ca="1" si="484"/>
        <v>-6.59468401104642-3.52493204198372i</v>
      </c>
      <c r="AJ355" s="181" t="str">
        <f t="shared" ca="1" si="485"/>
        <v>-6.50619165274991-3.68571204570328i</v>
      </c>
      <c r="AK355" s="181" t="str">
        <f t="shared" ca="1" si="486"/>
        <v>-6.41378020788037-3.84427191431055i</v>
      </c>
      <c r="AL355" s="181" t="str">
        <f t="shared" ca="1" si="487"/>
        <v>-6.31750534164414-4.00051613725687i</v>
      </c>
      <c r="AM355" s="181" t="str">
        <f t="shared" ca="1" si="488"/>
        <v>-6.21742504641289-4.15435059887734i</v>
      </c>
      <c r="AN355" s="181" t="str">
        <f t="shared" ca="1" si="489"/>
        <v>-6.11359960681794-4.30568263503831i</v>
      </c>
      <c r="AO355" s="181" t="str">
        <f t="shared" ca="1" si="490"/>
        <v>-6.00609156342647-4.45442108897354i</v>
      </c>
      <c r="AP355" s="181" t="str">
        <f t="shared" ca="1" si="491"/>
        <v>-5.89496567505503-4.6004763662123i</v>
      </c>
      <c r="AQ355" s="181" t="str">
        <f t="shared" ca="1" si="492"/>
        <v>-5.78028887979249-4.7437604885051i</v>
      </c>
      <c r="AR355" s="181" t="str">
        <f t="shared" ca="1" si="493"/>
        <v>-5.78028887979249-4.7437604885051i</v>
      </c>
      <c r="AS355" s="181" t="str">
        <f t="shared" ca="1" si="494"/>
        <v>-5.54056097394855-5.02167175352125i</v>
      </c>
      <c r="AT355" s="181" t="str">
        <f t="shared" ca="1" si="495"/>
        <v>-5.41565426650346-5.15613149287891i</v>
      </c>
      <c r="AU355" s="181" t="str">
        <f t="shared" ca="1" si="496"/>
        <v>-5.28748537142749-5.28748537143084i</v>
      </c>
      <c r="AV355" s="181" t="str">
        <f t="shared" ca="1" si="497"/>
        <v>-5.15613149288086-5.41565426650161i</v>
      </c>
      <c r="AW355" s="181" t="str">
        <f t="shared" ca="1" si="498"/>
        <v>-5.02167175351773-5.54056097395174i</v>
      </c>
      <c r="AX355" s="181" t="str">
        <f t="shared" ca="1" si="499"/>
        <v>-4.88418714686805-5.66213025464125i</v>
      </c>
      <c r="AY355" s="181" t="str">
        <f t="shared" ca="1" si="500"/>
        <v>-4.74376048850717-5.78028887979079i</v>
      </c>
      <c r="AZ355" s="181" t="str">
        <f t="shared" ca="1" si="501"/>
        <v>-4.60047636620855-5.89496567505795i</v>
      </c>
      <c r="BA355" s="181" t="str">
        <f t="shared" ca="1" si="502"/>
        <v>-4.4544210889757-6.00609156342487i</v>
      </c>
      <c r="BB355" s="181" t="str">
        <f t="shared" ca="1" si="503"/>
        <v>-4.30568263503425-6.11359960682079i</v>
      </c>
      <c r="BC355" s="181" t="str">
        <f t="shared" ca="1" si="504"/>
        <v>-4.15435059887957-6.2174250464114i</v>
      </c>
      <c r="BD355" s="181" t="str">
        <f t="shared" ca="1" si="505"/>
        <v>-4.00051613725932-6.31750534164258i</v>
      </c>
      <c r="BE355" s="181" t="str">
        <f t="shared" ca="1" si="506"/>
        <v>-3.84427191430648-6.41378020788281i</v>
      </c>
      <c r="BF355" s="181" t="str">
        <f t="shared" ca="1" si="507"/>
        <v>-3.68571204570561-6.50619165274859i</v>
      </c>
      <c r="BG355" s="181" t="str">
        <f t="shared" ca="1" si="508"/>
        <v>-3.52493204197943-6.59468401104871i</v>
      </c>
      <c r="BH355" s="181" t="str">
        <f t="shared" ca="1" si="509"/>
        <v>-3.36202875100361-6.67920397828813i</v>
      </c>
      <c r="BI355" s="181" t="str">
        <f t="shared" ca="1" si="510"/>
        <v>-3.19710029961572-6.759700642806i</v>
      </c>
      <c r="BJ355" s="181" t="str">
        <f t="shared" ca="1" si="511"/>
        <v>-3.03024603456156-6.8361255164149i</v>
      </c>
      <c r="BK355" s="181" t="str">
        <f t="shared" ca="1" si="512"/>
        <v>-2.86156646259777-6.90843256363486i</v>
      </c>
      <c r="BL355" s="181" t="str">
        <f t="shared" ca="1" si="513"/>
        <v>-2.69116318999734-6.97657822940144i</v>
      </c>
      <c r="BM355" s="181" t="str">
        <f t="shared" ca="1" si="514"/>
        <v>-2.51913886132746-7.04052146531098i</v>
      </c>
      <c r="BN355" s="181" t="str">
        <f t="shared" ca="1" si="515"/>
        <v>-2.34559709759699-7.10022375435446i</v>
      </c>
      <c r="BO355" s="181" t="str">
        <f t="shared" ca="1" si="516"/>
        <v>-2.17064243388974-7.15564913410042i</v>
      </c>
      <c r="BP355" s="181" t="str">
        <f t="shared" ca="1" si="517"/>
        <v>-1.99438025633896-7.20676421837708i</v>
      </c>
      <c r="BQ355" s="181" t="str">
        <f t="shared" ca="1" si="518"/>
        <v>-1.81691673869598-7.25353821736683i</v>
      </c>
      <c r="BR355" s="181" t="str">
        <f t="shared" ca="1" si="519"/>
        <v>-1.63835877835594-7.29594295615987i</v>
      </c>
      <c r="BS355" s="181" t="str">
        <f t="shared" ca="1" si="520"/>
        <v>-1.45881393194254-7.33395289173071i</v>
      </c>
      <c r="BT355" s="181" t="str">
        <f t="shared" ca="1" si="521"/>
        <v>-1.27839035057261-7.36754512831226i</v>
      </c>
      <c r="BU355" s="181" t="str">
        <f t="shared" ca="1" si="522"/>
        <v>-1.09719671465048-7.39669943120005i</v>
      </c>
      <c r="BV355" s="181" t="str">
        <f t="shared" ca="1" si="523"/>
        <v>-0.915342168461413-7.42139823892986i</v>
      </c>
      <c r="BW355" s="181" t="str">
        <f t="shared" ca="1" si="524"/>
        <v>-0.732936254369337-7.44162667386546i</v>
      </c>
      <c r="BX355" s="181" t="str">
        <f t="shared" ca="1" si="525"/>
        <v>-0.550088846883861-7.45737255115291i</v>
      </c>
      <c r="BY355" s="181" t="str">
        <f t="shared" ca="1" si="526"/>
        <v>-0.3669100864538-7.46862638606413i</v>
      </c>
      <c r="BZ355" s="181" t="str">
        <f t="shared" ca="1" si="527"/>
        <v>-0.183510313100097-7.4753813997107i</v>
      </c>
      <c r="CA355" s="181" t="str">
        <f t="shared" ca="1" si="528"/>
        <v>-2.89847100297111E-12-7.47763352312447i</v>
      </c>
      <c r="CB355" s="181" t="str">
        <f t="shared" ca="1" si="529"/>
        <v>0.183510313101951-7.47538139971066i</v>
      </c>
      <c r="CC355" s="181" t="str">
        <f t="shared" ca="1" si="530"/>
        <v>0.366910086456076-7.46862638606402i</v>
      </c>
      <c r="CD355" s="181" t="str">
        <f t="shared" ca="1" si="531"/>
        <v>0.550088846886135-7.45737255115274i</v>
      </c>
      <c r="CE355" s="181" t="str">
        <f t="shared" ca="1" si="532"/>
        <v>0.732936254371182-7.44162667386528i</v>
      </c>
      <c r="CF355" s="181" t="str">
        <f t="shared" ca="1" si="533"/>
        <v>0.915342168456082-7.42139823893052i</v>
      </c>
      <c r="CG355" s="181" t="str">
        <f t="shared" ca="1" si="534"/>
        <v>1.09719671465231-7.39669943119977i</v>
      </c>
      <c r="CH355" s="181" t="str">
        <f t="shared" ca="1" si="535"/>
        <v>1.27839035056732-7.36754512831318i</v>
      </c>
      <c r="CI355" s="181" t="str">
        <f t="shared" ca="1" si="536"/>
        <v>1.45881393194477-7.33395289173026i</v>
      </c>
      <c r="CJ355" s="181" t="str">
        <f t="shared" ca="1" si="537"/>
        <v>1.63835877835775-7.29594295615947i</v>
      </c>
      <c r="CK355" s="181" t="str">
        <f t="shared" ca="1" si="538"/>
        <v>1.8169167386982-7.25353821736628i</v>
      </c>
      <c r="CL355" s="181" t="str">
        <f t="shared" ca="1" si="539"/>
        <v>1.99438025634074-7.20676421837658i</v>
      </c>
      <c r="CM355" s="181" t="str">
        <f t="shared" ca="1" si="540"/>
        <v>2.1706424338846-7.15564913410198i</v>
      </c>
      <c r="CN355" s="181" t="str">
        <f t="shared" ca="1" si="541"/>
        <v>2.34559709759916-7.10022375435375i</v>
      </c>
      <c r="CO355" s="181" t="str">
        <f t="shared" ca="1" si="542"/>
        <v>2.51913886132961-7.04052146531021i</v>
      </c>
      <c r="CP355" s="181" t="str">
        <f t="shared" ca="1" si="543"/>
        <v>2.69116318999946-6.97657822940063i</v>
      </c>
      <c r="CQ355" s="181" t="str">
        <f t="shared" ca="1" si="544"/>
        <v>2.86156646259948-6.90843256363415i</v>
      </c>
      <c r="CR355" s="181" t="str">
        <f t="shared" ca="1" si="545"/>
        <v>3.03024603455664-6.83612551641707i</v>
      </c>
      <c r="CS355" s="181" t="str">
        <f t="shared" ca="1" si="546"/>
        <v>3.1971002996174-6.75970064280521i</v>
      </c>
      <c r="CT355" s="181" t="str">
        <f t="shared" ca="1" si="547"/>
        <v>3.36202875099919-6.67920397829035i</v>
      </c>
      <c r="CU355" s="181" t="str">
        <f t="shared" ca="1" si="548"/>
        <v>3.52493204198106-6.59468401104785i</v>
      </c>
      <c r="CV355" s="181" t="str">
        <f t="shared" ca="1" si="549"/>
        <v>3.68571204570723-6.50619165274767i</v>
      </c>
      <c r="CW355" s="181" t="str">
        <f t="shared" ca="1" si="550"/>
        <v>3.84427191430807-6.41378020788185i</v>
      </c>
      <c r="CX355" s="181" t="str">
        <f t="shared" ca="1" si="551"/>
        <v>4.00051613726089-6.3175053416416i</v>
      </c>
      <c r="CY355" s="181" t="str">
        <f t="shared" ca="1" si="552"/>
        <v>4.15435059887511-6.21742504641439i</v>
      </c>
      <c r="CZ355" s="181" t="str">
        <f t="shared" ca="1" si="553"/>
        <v>4.30568263503612-6.11359960681948i</v>
      </c>
      <c r="DA355" s="181" t="str">
        <f t="shared" ca="1" si="554"/>
        <v>4.45442108897753-6.00609156342352i</v>
      </c>
      <c r="DB355" s="181" t="str">
        <f t="shared" ca="1" si="555"/>
        <v>4.60047636621035-5.89496567505655i</v>
      </c>
      <c r="DC355" s="181" t="str">
        <f t="shared" ca="1" si="556"/>
        <v>4.7437604885091-5.78028887978921i</v>
      </c>
      <c r="DD355" s="181" t="str">
        <f t="shared" ca="1" si="557"/>
        <v>4.88418714686431-5.66213025464448i</v>
      </c>
      <c r="DE355" s="181" t="str">
        <f t="shared" ca="1" si="558"/>
        <v>5.02167175351894-5.54056097395064i</v>
      </c>
      <c r="DF355" s="181" t="str">
        <f t="shared" ca="1" si="559"/>
        <v>5.15613149287666-5.41565426650561i</v>
      </c>
      <c r="DG355" s="181" t="str">
        <f t="shared" ca="1" si="560"/>
        <v>5.2874853714288-5.28748537142954i</v>
      </c>
      <c r="DH355" s="181" t="str">
        <f t="shared" ca="1" si="561"/>
        <v>5.41565426650489-5.15613149287742i</v>
      </c>
      <c r="DI355" s="181" t="str">
        <f t="shared" ca="1" si="562"/>
        <v>5.54056097394994-5.02167175351972i</v>
      </c>
      <c r="DJ355" s="181" t="str">
        <f t="shared" ca="1" si="563"/>
        <v>5.66213025464435-4.88418714686445i</v>
      </c>
      <c r="DK355" s="181" t="str">
        <f t="shared" ca="1" si="564"/>
        <v>5.78028887978909-4.74376048850925i</v>
      </c>
      <c r="DL355" s="181" t="str">
        <f t="shared" ca="1" si="565"/>
        <v>5.89496567505643-4.6004763662105i</v>
      </c>
      <c r="DM355" s="181" t="str">
        <f t="shared" ca="1" si="566"/>
        <v>6.00609156342796-4.45442108897154i</v>
      </c>
      <c r="DN355" s="181" t="str">
        <f t="shared" ca="1" si="567"/>
        <v>6.11359960681937-4.30568263503627i</v>
      </c>
      <c r="DO355" s="181" t="str">
        <f t="shared" ca="1" si="568"/>
        <v>6.2174250464138-4.15435059887598i</v>
      </c>
      <c r="DP355" s="181" t="str">
        <f t="shared" ca="1" si="569"/>
        <v>6.31750534164104-4.00051613726177i</v>
      </c>
      <c r="DQ355" s="181" t="str">
        <f t="shared" ca="1" si="570"/>
        <v>6.41378020788132-3.84427191430897i</v>
      </c>
      <c r="DR355" s="181" t="str">
        <f t="shared" ca="1" si="571"/>
        <v>6.50619165275093-3.68571204570148i</v>
      </c>
      <c r="DS355" s="181" t="str">
        <f t="shared" ca="1" si="572"/>
        <v>6.59468401104735-3.52493204198198i</v>
      </c>
      <c r="DT355" s="181" t="str">
        <f t="shared" ca="1" si="573"/>
        <v>6.67920397829027-3.36202875099937i</v>
      </c>
      <c r="DU355" s="181" t="str">
        <f t="shared" ca="1" si="574"/>
        <v>6.75970064280476-3.19710029961834i</v>
      </c>
      <c r="DV355" s="181" t="str">
        <f t="shared" ca="1" si="575"/>
        <v>6.83612551641682-3.03024603455721i</v>
      </c>
      <c r="DW355" s="181" t="str">
        <f t="shared" ca="1" si="576"/>
        <v>6.90843256363392-2.86156646260006i</v>
      </c>
      <c r="DX355" s="181" t="str">
        <f t="shared" ca="1" si="577"/>
        <v>6.97657822940056-2.69116318999964i</v>
      </c>
      <c r="DY355" s="181" t="str">
        <f t="shared" ca="1" si="578"/>
        <v>7.04052146531244-2.51913886132339i</v>
      </c>
      <c r="DZ355" s="181" t="str">
        <f t="shared" ca="1" si="579"/>
        <v>7.10022375435369-2.34559709759935i</v>
      </c>
      <c r="EA355" s="181" t="str">
        <f t="shared" ca="1" si="580"/>
        <v>7.15564913410167-2.1706424338856i</v>
      </c>
      <c r="EB355" s="181" t="str">
        <f t="shared" ca="1" si="581"/>
        <v>7.20676421837631-1.99438025634175i</v>
      </c>
      <c r="EC355" s="181" t="str">
        <f t="shared" ca="1" si="582"/>
        <v>7.25353821736613-1.8169167386988i</v>
      </c>
      <c r="ED355" s="181" t="str">
        <f t="shared" ca="1" si="583"/>
        <v>7.29594295616092-1.63835877835131i</v>
      </c>
      <c r="EE355" s="181" t="str">
        <f t="shared" ca="1" si="584"/>
        <v>7.33395289173014-1.45881393194538i</v>
      </c>
      <c r="EF355" s="181" t="str">
        <f t="shared" ca="1" si="585"/>
        <v>7.36754512831307-1.27839035056792i</v>
      </c>
      <c r="EG355" s="181" t="str">
        <f t="shared" ca="1" si="586"/>
        <v>7.39669943119968-1.09719671465292i</v>
      </c>
      <c r="EH355" s="181" t="str">
        <f t="shared" ca="1" si="587"/>
        <v>7.42139823893049-0.915342168456276i</v>
      </c>
      <c r="EI355" s="181" t="str">
        <f t="shared" ca="1" si="588"/>
        <v>7.44162667386522-0.732936254371798i</v>
      </c>
      <c r="EJ355" s="181" t="str">
        <f t="shared" ca="1" si="589"/>
        <v>7.45737255115273-0.550088846886328i</v>
      </c>
      <c r="EK355" s="181" t="str">
        <f t="shared" ca="1" si="590"/>
        <v>7.46862638606434-0.366910086449478i</v>
      </c>
      <c r="EL355" s="181" t="str">
        <f t="shared" ca="1" si="591"/>
        <v>7.47538139971064-0.183510313102995i</v>
      </c>
      <c r="EM355" s="181" t="str">
        <f t="shared" ca="1" si="592"/>
        <v>7.47763352312447+1.85403457402428E-12i</v>
      </c>
      <c r="EN355" s="181"/>
      <c r="EO355" s="181"/>
      <c r="EP355" s="181"/>
    </row>
    <row r="356" spans="1:262" s="201" customFormat="1">
      <c r="A356" s="203">
        <f t="shared" si="461"/>
        <v>4.9999999999999793E-3</v>
      </c>
      <c r="B356" s="202">
        <v>256</v>
      </c>
    </row>
    <row r="358" spans="1:262" ht="16" thickBot="1"/>
    <row r="359" spans="1:262" ht="16" thickBot="1">
      <c r="G359" s="200">
        <v>1</v>
      </c>
      <c r="H359" s="200">
        <v>2</v>
      </c>
      <c r="I359" s="200">
        <v>3</v>
      </c>
      <c r="J359" s="200">
        <v>4</v>
      </c>
      <c r="K359" s="200">
        <v>5</v>
      </c>
      <c r="L359" s="200">
        <v>6</v>
      </c>
      <c r="M359" s="200">
        <v>7</v>
      </c>
      <c r="N359" s="200">
        <v>8</v>
      </c>
      <c r="O359" s="200">
        <v>9</v>
      </c>
      <c r="P359" s="200">
        <v>10</v>
      </c>
      <c r="Q359" s="200">
        <v>11</v>
      </c>
      <c r="R359" s="200">
        <v>12</v>
      </c>
      <c r="S359" s="200">
        <v>13</v>
      </c>
      <c r="T359" s="200">
        <v>14</v>
      </c>
      <c r="U359" s="200">
        <v>15</v>
      </c>
      <c r="V359" s="200">
        <v>16</v>
      </c>
      <c r="W359" s="200">
        <v>17</v>
      </c>
      <c r="X359" s="200">
        <v>18</v>
      </c>
      <c r="Y359" s="200">
        <v>19</v>
      </c>
      <c r="Z359" s="200">
        <v>20</v>
      </c>
      <c r="AA359" s="200">
        <v>21</v>
      </c>
      <c r="AB359" s="200">
        <v>22</v>
      </c>
      <c r="AC359" s="200">
        <v>23</v>
      </c>
      <c r="AD359" s="200">
        <v>24</v>
      </c>
      <c r="AE359" s="200">
        <v>25</v>
      </c>
      <c r="AF359" s="200">
        <v>26</v>
      </c>
      <c r="AG359" s="200">
        <v>27</v>
      </c>
      <c r="AH359" s="200">
        <v>28</v>
      </c>
      <c r="AI359" s="200">
        <v>29</v>
      </c>
      <c r="AJ359" s="200">
        <v>30</v>
      </c>
      <c r="AK359" s="200">
        <v>31</v>
      </c>
      <c r="AL359" s="200">
        <v>32</v>
      </c>
      <c r="AM359" s="200">
        <v>33</v>
      </c>
      <c r="AN359" s="200">
        <v>34</v>
      </c>
      <c r="AO359" s="200">
        <v>35</v>
      </c>
      <c r="AP359" s="200">
        <v>36</v>
      </c>
      <c r="AQ359" s="200">
        <v>37</v>
      </c>
      <c r="AR359" s="200">
        <v>38</v>
      </c>
      <c r="AS359" s="200">
        <v>39</v>
      </c>
      <c r="AT359" s="200">
        <v>40</v>
      </c>
      <c r="AU359" s="200">
        <v>41</v>
      </c>
      <c r="AV359" s="200">
        <v>42</v>
      </c>
      <c r="AW359" s="200">
        <v>43</v>
      </c>
      <c r="AX359" s="200">
        <v>44</v>
      </c>
      <c r="AY359" s="200">
        <v>45</v>
      </c>
      <c r="AZ359" s="200">
        <v>46</v>
      </c>
      <c r="BA359" s="200">
        <v>47</v>
      </c>
      <c r="BB359" s="200">
        <v>48</v>
      </c>
      <c r="BC359" s="200">
        <v>49</v>
      </c>
      <c r="BD359" s="200">
        <v>50</v>
      </c>
      <c r="BE359" s="200">
        <v>51</v>
      </c>
      <c r="BF359" s="200">
        <v>52</v>
      </c>
      <c r="BG359" s="200">
        <v>53</v>
      </c>
      <c r="BH359" s="200">
        <v>54</v>
      </c>
      <c r="BI359" s="200">
        <v>55</v>
      </c>
      <c r="BJ359" s="200">
        <v>56</v>
      </c>
      <c r="BK359" s="199">
        <v>57</v>
      </c>
      <c r="BL359" s="199">
        <v>58</v>
      </c>
      <c r="BM359" s="199">
        <v>59</v>
      </c>
      <c r="BN359" s="199">
        <v>60</v>
      </c>
      <c r="BO359" s="199">
        <v>61</v>
      </c>
      <c r="BP359" s="199">
        <v>62</v>
      </c>
      <c r="BQ359" s="199">
        <v>63</v>
      </c>
      <c r="BR359" s="199">
        <v>64</v>
      </c>
      <c r="BS359" s="198">
        <v>65</v>
      </c>
      <c r="BT359" s="197">
        <v>66</v>
      </c>
      <c r="BU359" s="197">
        <v>67</v>
      </c>
      <c r="BV359" s="197">
        <v>68</v>
      </c>
      <c r="BW359" s="197">
        <v>69</v>
      </c>
      <c r="BX359" s="197">
        <v>70</v>
      </c>
      <c r="BY359" s="197">
        <v>71</v>
      </c>
      <c r="BZ359" s="197">
        <v>72</v>
      </c>
      <c r="CA359" s="197">
        <v>73</v>
      </c>
      <c r="CB359" s="197">
        <v>74</v>
      </c>
      <c r="CC359" s="197">
        <v>75</v>
      </c>
      <c r="CD359" s="197">
        <v>76</v>
      </c>
      <c r="CE359" s="197">
        <v>77</v>
      </c>
      <c r="CF359" s="197">
        <v>78</v>
      </c>
      <c r="CG359" s="197">
        <v>79</v>
      </c>
      <c r="CH359" s="197">
        <v>80</v>
      </c>
      <c r="CI359" s="197">
        <v>81</v>
      </c>
      <c r="CJ359" s="197">
        <v>82</v>
      </c>
      <c r="CK359" s="197">
        <v>83</v>
      </c>
      <c r="CL359" s="197">
        <v>84</v>
      </c>
      <c r="CM359" s="197">
        <v>85</v>
      </c>
      <c r="CN359" s="197">
        <v>86</v>
      </c>
      <c r="CO359" s="197">
        <v>87</v>
      </c>
      <c r="CP359" s="197">
        <v>88</v>
      </c>
      <c r="CQ359" s="197">
        <v>89</v>
      </c>
      <c r="CR359" s="197">
        <v>90</v>
      </c>
      <c r="CS359" s="197">
        <v>91</v>
      </c>
      <c r="CT359" s="197">
        <v>92</v>
      </c>
      <c r="CU359" s="197">
        <v>93</v>
      </c>
      <c r="CV359" s="197">
        <v>94</v>
      </c>
      <c r="CW359" s="197">
        <v>95</v>
      </c>
      <c r="CX359" s="197">
        <v>96</v>
      </c>
      <c r="CY359" s="197">
        <v>97</v>
      </c>
      <c r="CZ359" s="197">
        <v>98</v>
      </c>
      <c r="DA359" s="197">
        <v>99</v>
      </c>
      <c r="DB359" s="197">
        <v>100</v>
      </c>
      <c r="DC359" s="197">
        <v>101</v>
      </c>
      <c r="DD359" s="197">
        <v>102</v>
      </c>
      <c r="DE359" s="197">
        <v>103</v>
      </c>
      <c r="DF359" s="197">
        <v>104</v>
      </c>
      <c r="DG359" s="197">
        <v>105</v>
      </c>
      <c r="DH359" s="197">
        <v>106</v>
      </c>
      <c r="DI359" s="197">
        <v>107</v>
      </c>
      <c r="DJ359" s="197">
        <v>108</v>
      </c>
      <c r="DK359" s="197">
        <v>109</v>
      </c>
      <c r="DL359" s="197">
        <v>110</v>
      </c>
      <c r="DM359" s="197">
        <v>111</v>
      </c>
      <c r="DN359" s="197">
        <v>112</v>
      </c>
      <c r="DO359" s="197">
        <v>113</v>
      </c>
      <c r="DP359" s="197">
        <v>114</v>
      </c>
      <c r="DQ359" s="197">
        <v>115</v>
      </c>
      <c r="DR359" s="197">
        <v>116</v>
      </c>
      <c r="DS359" s="197">
        <v>117</v>
      </c>
      <c r="DT359" s="197">
        <v>118</v>
      </c>
      <c r="DU359" s="197">
        <v>119</v>
      </c>
      <c r="DV359" s="197">
        <v>120</v>
      </c>
      <c r="DW359" s="197">
        <v>121</v>
      </c>
      <c r="DX359" s="197">
        <v>122</v>
      </c>
      <c r="DY359" s="197">
        <v>123</v>
      </c>
      <c r="DZ359" s="197">
        <v>124</v>
      </c>
      <c r="EA359" s="197">
        <v>125</v>
      </c>
      <c r="EB359" s="197">
        <v>126</v>
      </c>
      <c r="EC359" s="197">
        <v>127</v>
      </c>
      <c r="ED359" s="197">
        <v>128</v>
      </c>
      <c r="EE359" s="196">
        <v>129</v>
      </c>
      <c r="EF359" s="196">
        <v>130</v>
      </c>
      <c r="EG359" s="196">
        <v>131</v>
      </c>
      <c r="EH359" s="196">
        <v>132</v>
      </c>
      <c r="EI359" s="196">
        <v>133</v>
      </c>
      <c r="EJ359" s="196">
        <v>134</v>
      </c>
      <c r="EK359" s="196">
        <v>135</v>
      </c>
      <c r="EL359" s="196">
        <v>136</v>
      </c>
      <c r="EM359" s="196">
        <v>137</v>
      </c>
      <c r="EN359" s="196">
        <v>138</v>
      </c>
      <c r="EO359" s="196">
        <v>139</v>
      </c>
      <c r="EP359" s="196">
        <v>140</v>
      </c>
      <c r="EQ359" s="196">
        <v>141</v>
      </c>
      <c r="ER359" s="196">
        <v>142</v>
      </c>
      <c r="ES359" s="196">
        <v>143</v>
      </c>
      <c r="ET359" s="196">
        <v>144</v>
      </c>
      <c r="EU359" s="196">
        <v>145</v>
      </c>
      <c r="EV359" s="196">
        <v>146</v>
      </c>
      <c r="EW359" s="196">
        <v>147</v>
      </c>
      <c r="EX359" s="196">
        <v>148</v>
      </c>
      <c r="EY359" s="196">
        <v>149</v>
      </c>
      <c r="EZ359" s="196">
        <v>150</v>
      </c>
      <c r="FA359" s="196">
        <v>151</v>
      </c>
      <c r="FB359" s="196">
        <v>152</v>
      </c>
      <c r="FC359" s="196">
        <v>153</v>
      </c>
      <c r="FD359" s="196">
        <v>154</v>
      </c>
      <c r="FE359" s="196">
        <v>155</v>
      </c>
      <c r="FF359" s="196">
        <v>156</v>
      </c>
      <c r="FG359" s="196">
        <v>157</v>
      </c>
      <c r="FH359" s="196">
        <v>158</v>
      </c>
      <c r="FI359" s="196">
        <v>159</v>
      </c>
      <c r="FJ359" s="196">
        <v>160</v>
      </c>
      <c r="FK359" s="196">
        <v>161</v>
      </c>
      <c r="FL359" s="196">
        <v>162</v>
      </c>
      <c r="FM359" s="196">
        <v>163</v>
      </c>
      <c r="FN359" s="196">
        <v>164</v>
      </c>
      <c r="FO359" s="196">
        <v>165</v>
      </c>
      <c r="FP359" s="196">
        <v>166</v>
      </c>
      <c r="FQ359" s="196">
        <v>167</v>
      </c>
      <c r="FR359" s="196">
        <v>168</v>
      </c>
      <c r="FS359" s="196">
        <v>169</v>
      </c>
      <c r="FT359" s="196">
        <v>170</v>
      </c>
      <c r="FU359" s="196">
        <v>171</v>
      </c>
      <c r="FV359" s="196">
        <v>172</v>
      </c>
      <c r="FW359" s="196">
        <v>173</v>
      </c>
      <c r="FX359" s="196">
        <v>174</v>
      </c>
      <c r="FY359" s="196">
        <v>175</v>
      </c>
      <c r="FZ359" s="196">
        <v>176</v>
      </c>
      <c r="GA359" s="196">
        <v>177</v>
      </c>
      <c r="GB359" s="196">
        <v>178</v>
      </c>
      <c r="GC359" s="196">
        <v>179</v>
      </c>
      <c r="GD359" s="196">
        <v>180</v>
      </c>
      <c r="GE359" s="196">
        <v>181</v>
      </c>
      <c r="GF359" s="196">
        <v>182</v>
      </c>
      <c r="GG359" s="196">
        <v>183</v>
      </c>
      <c r="GH359" s="196">
        <v>184</v>
      </c>
      <c r="GI359" s="196">
        <v>185</v>
      </c>
      <c r="GJ359" s="196">
        <v>186</v>
      </c>
      <c r="GK359" s="196">
        <v>187</v>
      </c>
      <c r="GL359" s="196">
        <v>188</v>
      </c>
      <c r="GM359" s="196">
        <v>189</v>
      </c>
      <c r="GN359" s="196">
        <v>190</v>
      </c>
      <c r="GO359" s="196">
        <v>191</v>
      </c>
      <c r="GP359" s="196">
        <v>192</v>
      </c>
      <c r="GQ359" s="196">
        <v>193</v>
      </c>
      <c r="GR359" s="196">
        <v>194</v>
      </c>
      <c r="GS359" s="196">
        <v>195</v>
      </c>
      <c r="GT359" s="196">
        <v>196</v>
      </c>
      <c r="GU359" s="196">
        <v>197</v>
      </c>
      <c r="GV359" s="196">
        <v>198</v>
      </c>
      <c r="GW359" s="196">
        <v>199</v>
      </c>
      <c r="GX359" s="196">
        <v>200</v>
      </c>
      <c r="GY359" s="196">
        <v>201</v>
      </c>
      <c r="GZ359" s="196">
        <v>202</v>
      </c>
      <c r="HA359" s="196">
        <v>203</v>
      </c>
      <c r="HB359" s="196">
        <v>204</v>
      </c>
      <c r="HC359" s="196">
        <v>205</v>
      </c>
      <c r="HD359" s="196">
        <v>206</v>
      </c>
      <c r="HE359" s="196">
        <v>207</v>
      </c>
      <c r="HF359" s="196">
        <v>208</v>
      </c>
      <c r="HG359" s="196">
        <v>209</v>
      </c>
      <c r="HH359" s="196">
        <v>210</v>
      </c>
      <c r="HI359" s="196">
        <v>211</v>
      </c>
      <c r="HJ359" s="196">
        <v>212</v>
      </c>
      <c r="HK359" s="196">
        <v>213</v>
      </c>
      <c r="HL359" s="196">
        <v>214</v>
      </c>
      <c r="HM359" s="196">
        <v>215</v>
      </c>
      <c r="HN359" s="196">
        <v>216</v>
      </c>
      <c r="HO359" s="196">
        <v>217</v>
      </c>
      <c r="HP359" s="196">
        <v>218</v>
      </c>
      <c r="HQ359" s="196">
        <v>219</v>
      </c>
      <c r="HR359" s="196">
        <v>220</v>
      </c>
      <c r="HS359" s="196">
        <v>221</v>
      </c>
      <c r="HT359" s="196">
        <v>222</v>
      </c>
      <c r="HU359" s="196">
        <v>223</v>
      </c>
      <c r="HV359" s="196">
        <v>224</v>
      </c>
      <c r="HW359" s="196">
        <v>225</v>
      </c>
      <c r="HX359" s="196">
        <v>226</v>
      </c>
      <c r="HY359" s="196">
        <v>227</v>
      </c>
      <c r="HZ359" s="196">
        <v>228</v>
      </c>
      <c r="IA359" s="196">
        <v>229</v>
      </c>
      <c r="IB359" s="196">
        <v>230</v>
      </c>
      <c r="IC359" s="196">
        <v>231</v>
      </c>
      <c r="ID359" s="196">
        <v>232</v>
      </c>
      <c r="IE359" s="196">
        <v>233</v>
      </c>
      <c r="IF359" s="196">
        <v>234</v>
      </c>
      <c r="IG359" s="196">
        <v>235</v>
      </c>
      <c r="IH359" s="196">
        <v>236</v>
      </c>
      <c r="II359" s="196">
        <v>237</v>
      </c>
      <c r="IJ359" s="196">
        <v>238</v>
      </c>
      <c r="IK359" s="196">
        <v>239</v>
      </c>
      <c r="IL359" s="196">
        <v>240</v>
      </c>
      <c r="IM359" s="196">
        <v>241</v>
      </c>
      <c r="IN359" s="196">
        <v>242</v>
      </c>
      <c r="IO359" s="196">
        <v>243</v>
      </c>
      <c r="IP359" s="196">
        <v>244</v>
      </c>
      <c r="IQ359" s="196">
        <v>245</v>
      </c>
      <c r="IR359" s="196">
        <v>246</v>
      </c>
      <c r="IS359" s="196">
        <v>247</v>
      </c>
      <c r="IT359" s="196">
        <v>248</v>
      </c>
      <c r="IU359" s="196">
        <v>249</v>
      </c>
      <c r="IV359" s="196">
        <v>250</v>
      </c>
      <c r="IW359" s="196">
        <v>251</v>
      </c>
      <c r="IX359" s="196">
        <v>252</v>
      </c>
      <c r="IY359" s="196">
        <v>253</v>
      </c>
      <c r="IZ359" s="196">
        <v>254</v>
      </c>
      <c r="JA359" s="196">
        <v>255</v>
      </c>
      <c r="JB359" s="196">
        <v>256</v>
      </c>
    </row>
    <row r="361" spans="1:262">
      <c r="A361" s="195"/>
      <c r="B361" s="194" t="s">
        <v>443</v>
      </c>
      <c r="C361" s="193" t="s">
        <v>762</v>
      </c>
      <c r="D361" s="192" t="s">
        <v>763</v>
      </c>
      <c r="E361" s="191" t="s">
        <v>764</v>
      </c>
      <c r="F361" s="190" t="s">
        <v>765</v>
      </c>
      <c r="G361" s="189" t="e">
        <f>SUM(G362:G498)</f>
        <v>#REF!</v>
      </c>
      <c r="H361" s="189" t="e">
        <f t="shared" ref="H361:BS361" si="593">SUM(H362:H498)</f>
        <v>#REF!</v>
      </c>
      <c r="I361" s="189" t="e">
        <f t="shared" si="593"/>
        <v>#REF!</v>
      </c>
      <c r="J361" s="189" t="e">
        <f t="shared" si="593"/>
        <v>#REF!</v>
      </c>
      <c r="K361" s="189" t="e">
        <f t="shared" si="593"/>
        <v>#REF!</v>
      </c>
      <c r="L361" s="189" t="e">
        <f t="shared" si="593"/>
        <v>#REF!</v>
      </c>
      <c r="M361" s="189" t="e">
        <f t="shared" si="593"/>
        <v>#REF!</v>
      </c>
      <c r="N361" s="189" t="e">
        <f t="shared" si="593"/>
        <v>#REF!</v>
      </c>
      <c r="O361" s="189" t="e">
        <f t="shared" si="593"/>
        <v>#REF!</v>
      </c>
      <c r="P361" s="189" t="e">
        <f t="shared" si="593"/>
        <v>#REF!</v>
      </c>
      <c r="Q361" s="189" t="e">
        <f t="shared" si="593"/>
        <v>#REF!</v>
      </c>
      <c r="R361" s="189" t="e">
        <f t="shared" si="593"/>
        <v>#REF!</v>
      </c>
      <c r="S361" s="189" t="e">
        <f t="shared" si="593"/>
        <v>#REF!</v>
      </c>
      <c r="T361" s="189" t="e">
        <f t="shared" si="593"/>
        <v>#REF!</v>
      </c>
      <c r="U361" s="189" t="e">
        <f t="shared" si="593"/>
        <v>#REF!</v>
      </c>
      <c r="V361" s="189" t="e">
        <f t="shared" si="593"/>
        <v>#REF!</v>
      </c>
      <c r="W361" s="189" t="e">
        <f t="shared" si="593"/>
        <v>#REF!</v>
      </c>
      <c r="X361" s="189" t="e">
        <f t="shared" si="593"/>
        <v>#REF!</v>
      </c>
      <c r="Y361" s="189" t="e">
        <f t="shared" si="593"/>
        <v>#REF!</v>
      </c>
      <c r="Z361" s="189" t="e">
        <f t="shared" si="593"/>
        <v>#REF!</v>
      </c>
      <c r="AA361" s="189" t="e">
        <f t="shared" si="593"/>
        <v>#REF!</v>
      </c>
      <c r="AB361" s="189" t="e">
        <f t="shared" si="593"/>
        <v>#REF!</v>
      </c>
      <c r="AC361" s="189" t="e">
        <f t="shared" si="593"/>
        <v>#REF!</v>
      </c>
      <c r="AD361" s="189" t="e">
        <f t="shared" si="593"/>
        <v>#REF!</v>
      </c>
      <c r="AE361" s="189" t="e">
        <f t="shared" si="593"/>
        <v>#REF!</v>
      </c>
      <c r="AF361" s="189" t="e">
        <f t="shared" si="593"/>
        <v>#REF!</v>
      </c>
      <c r="AG361" s="189" t="e">
        <f t="shared" si="593"/>
        <v>#REF!</v>
      </c>
      <c r="AH361" s="189" t="e">
        <f t="shared" si="593"/>
        <v>#REF!</v>
      </c>
      <c r="AI361" s="189" t="e">
        <f t="shared" si="593"/>
        <v>#REF!</v>
      </c>
      <c r="AJ361" s="189" t="e">
        <f t="shared" si="593"/>
        <v>#REF!</v>
      </c>
      <c r="AK361" s="189" t="e">
        <f t="shared" si="593"/>
        <v>#REF!</v>
      </c>
      <c r="AL361" s="189" t="e">
        <f t="shared" si="593"/>
        <v>#REF!</v>
      </c>
      <c r="AM361" s="189" t="e">
        <f t="shared" si="593"/>
        <v>#REF!</v>
      </c>
      <c r="AN361" s="189" t="e">
        <f t="shared" si="593"/>
        <v>#REF!</v>
      </c>
      <c r="AO361" s="189" t="e">
        <f t="shared" si="593"/>
        <v>#REF!</v>
      </c>
      <c r="AP361" s="189" t="e">
        <f t="shared" si="593"/>
        <v>#REF!</v>
      </c>
      <c r="AQ361" s="189" t="e">
        <f t="shared" si="593"/>
        <v>#REF!</v>
      </c>
      <c r="AR361" s="189" t="e">
        <f t="shared" si="593"/>
        <v>#REF!</v>
      </c>
      <c r="AS361" s="189" t="e">
        <f t="shared" si="593"/>
        <v>#REF!</v>
      </c>
      <c r="AT361" s="189" t="e">
        <f t="shared" si="593"/>
        <v>#REF!</v>
      </c>
      <c r="AU361" s="189" t="e">
        <f t="shared" si="593"/>
        <v>#REF!</v>
      </c>
      <c r="AV361" s="189" t="e">
        <f t="shared" si="593"/>
        <v>#REF!</v>
      </c>
      <c r="AW361" s="189" t="e">
        <f t="shared" si="593"/>
        <v>#REF!</v>
      </c>
      <c r="AX361" s="189" t="e">
        <f t="shared" si="593"/>
        <v>#REF!</v>
      </c>
      <c r="AY361" s="189" t="e">
        <f t="shared" si="593"/>
        <v>#REF!</v>
      </c>
      <c r="AZ361" s="189" t="e">
        <f t="shared" si="593"/>
        <v>#REF!</v>
      </c>
      <c r="BA361" s="189" t="e">
        <f t="shared" si="593"/>
        <v>#REF!</v>
      </c>
      <c r="BB361" s="189" t="e">
        <f t="shared" si="593"/>
        <v>#REF!</v>
      </c>
      <c r="BC361" s="189" t="e">
        <f t="shared" si="593"/>
        <v>#REF!</v>
      </c>
      <c r="BD361" s="189" t="e">
        <f t="shared" si="593"/>
        <v>#REF!</v>
      </c>
      <c r="BE361" s="189" t="e">
        <f t="shared" si="593"/>
        <v>#REF!</v>
      </c>
      <c r="BF361" s="189" t="e">
        <f t="shared" si="593"/>
        <v>#REF!</v>
      </c>
      <c r="BG361" s="189" t="e">
        <f t="shared" si="593"/>
        <v>#REF!</v>
      </c>
      <c r="BH361" s="189" t="e">
        <f t="shared" si="593"/>
        <v>#REF!</v>
      </c>
      <c r="BI361" s="189" t="e">
        <f t="shared" si="593"/>
        <v>#REF!</v>
      </c>
      <c r="BJ361" s="189" t="e">
        <f t="shared" si="593"/>
        <v>#REF!</v>
      </c>
      <c r="BK361" s="189" t="e">
        <f t="shared" si="593"/>
        <v>#REF!</v>
      </c>
      <c r="BL361" s="189" t="e">
        <f t="shared" si="593"/>
        <v>#REF!</v>
      </c>
      <c r="BM361" s="189" t="e">
        <f t="shared" si="593"/>
        <v>#REF!</v>
      </c>
      <c r="BN361" s="189" t="e">
        <f t="shared" si="593"/>
        <v>#REF!</v>
      </c>
      <c r="BO361" s="189" t="e">
        <f t="shared" si="593"/>
        <v>#REF!</v>
      </c>
      <c r="BP361" s="189" t="e">
        <f t="shared" si="593"/>
        <v>#REF!</v>
      </c>
      <c r="BQ361" s="189" t="e">
        <f t="shared" si="593"/>
        <v>#REF!</v>
      </c>
      <c r="BR361" s="189" t="e">
        <f t="shared" si="593"/>
        <v>#REF!</v>
      </c>
      <c r="BS361" s="189" t="e">
        <f t="shared" si="593"/>
        <v>#REF!</v>
      </c>
      <c r="BT361" s="189" t="e">
        <f t="shared" ref="BT361:EE361" si="594">SUM(BT362:BT498)</f>
        <v>#REF!</v>
      </c>
      <c r="BU361" s="189" t="e">
        <f t="shared" si="594"/>
        <v>#REF!</v>
      </c>
      <c r="BV361" s="189" t="e">
        <f t="shared" si="594"/>
        <v>#REF!</v>
      </c>
      <c r="BW361" s="189" t="e">
        <f t="shared" si="594"/>
        <v>#REF!</v>
      </c>
      <c r="BX361" s="189" t="e">
        <f t="shared" si="594"/>
        <v>#REF!</v>
      </c>
      <c r="BY361" s="189" t="e">
        <f t="shared" si="594"/>
        <v>#REF!</v>
      </c>
      <c r="BZ361" s="189" t="e">
        <f t="shared" si="594"/>
        <v>#REF!</v>
      </c>
      <c r="CA361" s="189" t="e">
        <f t="shared" si="594"/>
        <v>#REF!</v>
      </c>
      <c r="CB361" s="189" t="e">
        <f t="shared" si="594"/>
        <v>#REF!</v>
      </c>
      <c r="CC361" s="189" t="e">
        <f t="shared" si="594"/>
        <v>#REF!</v>
      </c>
      <c r="CD361" s="189" t="e">
        <f t="shared" si="594"/>
        <v>#REF!</v>
      </c>
      <c r="CE361" s="189" t="e">
        <f t="shared" si="594"/>
        <v>#REF!</v>
      </c>
      <c r="CF361" s="189" t="e">
        <f t="shared" si="594"/>
        <v>#REF!</v>
      </c>
      <c r="CG361" s="189" t="e">
        <f t="shared" si="594"/>
        <v>#REF!</v>
      </c>
      <c r="CH361" s="189" t="e">
        <f t="shared" si="594"/>
        <v>#REF!</v>
      </c>
      <c r="CI361" s="189" t="e">
        <f t="shared" si="594"/>
        <v>#REF!</v>
      </c>
      <c r="CJ361" s="189" t="e">
        <f t="shared" si="594"/>
        <v>#REF!</v>
      </c>
      <c r="CK361" s="189" t="e">
        <f t="shared" si="594"/>
        <v>#REF!</v>
      </c>
      <c r="CL361" s="189" t="e">
        <f t="shared" si="594"/>
        <v>#REF!</v>
      </c>
      <c r="CM361" s="189" t="e">
        <f t="shared" si="594"/>
        <v>#REF!</v>
      </c>
      <c r="CN361" s="189" t="e">
        <f t="shared" si="594"/>
        <v>#REF!</v>
      </c>
      <c r="CO361" s="189" t="e">
        <f t="shared" si="594"/>
        <v>#REF!</v>
      </c>
      <c r="CP361" s="189" t="e">
        <f t="shared" si="594"/>
        <v>#REF!</v>
      </c>
      <c r="CQ361" s="189" t="e">
        <f t="shared" si="594"/>
        <v>#REF!</v>
      </c>
      <c r="CR361" s="189" t="e">
        <f t="shared" si="594"/>
        <v>#REF!</v>
      </c>
      <c r="CS361" s="189" t="e">
        <f t="shared" si="594"/>
        <v>#REF!</v>
      </c>
      <c r="CT361" s="189" t="e">
        <f t="shared" si="594"/>
        <v>#REF!</v>
      </c>
      <c r="CU361" s="189" t="e">
        <f t="shared" si="594"/>
        <v>#REF!</v>
      </c>
      <c r="CV361" s="189" t="e">
        <f t="shared" si="594"/>
        <v>#REF!</v>
      </c>
      <c r="CW361" s="189" t="e">
        <f t="shared" si="594"/>
        <v>#REF!</v>
      </c>
      <c r="CX361" s="189" t="e">
        <f t="shared" si="594"/>
        <v>#REF!</v>
      </c>
      <c r="CY361" s="189" t="e">
        <f t="shared" si="594"/>
        <v>#REF!</v>
      </c>
      <c r="CZ361" s="189" t="e">
        <f t="shared" si="594"/>
        <v>#REF!</v>
      </c>
      <c r="DA361" s="189" t="e">
        <f t="shared" si="594"/>
        <v>#REF!</v>
      </c>
      <c r="DB361" s="189" t="e">
        <f t="shared" si="594"/>
        <v>#REF!</v>
      </c>
      <c r="DC361" s="189" t="e">
        <f t="shared" si="594"/>
        <v>#REF!</v>
      </c>
      <c r="DD361" s="189" t="e">
        <f t="shared" si="594"/>
        <v>#REF!</v>
      </c>
      <c r="DE361" s="189" t="e">
        <f t="shared" si="594"/>
        <v>#REF!</v>
      </c>
      <c r="DF361" s="189" t="e">
        <f t="shared" si="594"/>
        <v>#REF!</v>
      </c>
      <c r="DG361" s="189" t="e">
        <f t="shared" si="594"/>
        <v>#REF!</v>
      </c>
      <c r="DH361" s="189" t="e">
        <f t="shared" si="594"/>
        <v>#REF!</v>
      </c>
      <c r="DI361" s="189" t="e">
        <f t="shared" si="594"/>
        <v>#REF!</v>
      </c>
      <c r="DJ361" s="189" t="e">
        <f t="shared" si="594"/>
        <v>#REF!</v>
      </c>
      <c r="DK361" s="189" t="e">
        <f t="shared" si="594"/>
        <v>#REF!</v>
      </c>
      <c r="DL361" s="189" t="e">
        <f t="shared" si="594"/>
        <v>#REF!</v>
      </c>
      <c r="DM361" s="189" t="e">
        <f t="shared" si="594"/>
        <v>#REF!</v>
      </c>
      <c r="DN361" s="189" t="e">
        <f t="shared" si="594"/>
        <v>#REF!</v>
      </c>
      <c r="DO361" s="189" t="e">
        <f t="shared" si="594"/>
        <v>#REF!</v>
      </c>
      <c r="DP361" s="189" t="e">
        <f t="shared" si="594"/>
        <v>#REF!</v>
      </c>
      <c r="DQ361" s="189" t="e">
        <f t="shared" si="594"/>
        <v>#REF!</v>
      </c>
      <c r="DR361" s="189" t="e">
        <f t="shared" si="594"/>
        <v>#REF!</v>
      </c>
      <c r="DS361" s="189" t="e">
        <f t="shared" si="594"/>
        <v>#REF!</v>
      </c>
      <c r="DT361" s="189" t="e">
        <f t="shared" si="594"/>
        <v>#REF!</v>
      </c>
      <c r="DU361" s="189" t="e">
        <f t="shared" si="594"/>
        <v>#REF!</v>
      </c>
      <c r="DV361" s="189" t="e">
        <f t="shared" si="594"/>
        <v>#REF!</v>
      </c>
      <c r="DW361" s="189" t="e">
        <f t="shared" si="594"/>
        <v>#REF!</v>
      </c>
      <c r="DX361" s="189" t="e">
        <f t="shared" si="594"/>
        <v>#REF!</v>
      </c>
      <c r="DY361" s="189" t="e">
        <f t="shared" si="594"/>
        <v>#REF!</v>
      </c>
      <c r="DZ361" s="189" t="e">
        <f t="shared" si="594"/>
        <v>#REF!</v>
      </c>
      <c r="EA361" s="189" t="e">
        <f t="shared" si="594"/>
        <v>#REF!</v>
      </c>
      <c r="EB361" s="189" t="e">
        <f t="shared" si="594"/>
        <v>#REF!</v>
      </c>
      <c r="EC361" s="189" t="e">
        <f t="shared" si="594"/>
        <v>#REF!</v>
      </c>
      <c r="ED361" s="189" t="e">
        <f t="shared" si="594"/>
        <v>#REF!</v>
      </c>
      <c r="EE361" s="189" t="e">
        <f t="shared" si="594"/>
        <v>#REF!</v>
      </c>
      <c r="EF361" s="189" t="e">
        <f t="shared" ref="EF361:GQ361" si="595">SUM(EF362:EF498)</f>
        <v>#REF!</v>
      </c>
      <c r="EG361" s="189" t="e">
        <f t="shared" si="595"/>
        <v>#REF!</v>
      </c>
      <c r="EH361" s="189" t="e">
        <f t="shared" si="595"/>
        <v>#REF!</v>
      </c>
      <c r="EI361" s="189" t="e">
        <f t="shared" si="595"/>
        <v>#REF!</v>
      </c>
      <c r="EJ361" s="189" t="e">
        <f t="shared" si="595"/>
        <v>#REF!</v>
      </c>
      <c r="EK361" s="189" t="e">
        <f t="shared" si="595"/>
        <v>#REF!</v>
      </c>
      <c r="EL361" s="189" t="e">
        <f t="shared" si="595"/>
        <v>#REF!</v>
      </c>
      <c r="EM361" s="189" t="e">
        <f t="shared" si="595"/>
        <v>#REF!</v>
      </c>
      <c r="EN361" s="189" t="e">
        <f t="shared" si="595"/>
        <v>#REF!</v>
      </c>
      <c r="EO361" s="189" t="e">
        <f t="shared" si="595"/>
        <v>#REF!</v>
      </c>
      <c r="EP361" s="189" t="e">
        <f t="shared" si="595"/>
        <v>#REF!</v>
      </c>
      <c r="EQ361" s="189" t="e">
        <f t="shared" si="595"/>
        <v>#REF!</v>
      </c>
      <c r="ER361" s="189" t="e">
        <f t="shared" si="595"/>
        <v>#REF!</v>
      </c>
      <c r="ES361" s="189" t="e">
        <f t="shared" si="595"/>
        <v>#REF!</v>
      </c>
      <c r="ET361" s="189" t="e">
        <f t="shared" si="595"/>
        <v>#REF!</v>
      </c>
      <c r="EU361" s="189" t="e">
        <f t="shared" si="595"/>
        <v>#REF!</v>
      </c>
      <c r="EV361" s="189" t="e">
        <f t="shared" si="595"/>
        <v>#REF!</v>
      </c>
      <c r="EW361" s="189" t="e">
        <f t="shared" si="595"/>
        <v>#REF!</v>
      </c>
      <c r="EX361" s="189" t="e">
        <f t="shared" si="595"/>
        <v>#REF!</v>
      </c>
      <c r="EY361" s="189" t="e">
        <f t="shared" si="595"/>
        <v>#REF!</v>
      </c>
      <c r="EZ361" s="189" t="e">
        <f t="shared" si="595"/>
        <v>#REF!</v>
      </c>
      <c r="FA361" s="189" t="e">
        <f t="shared" si="595"/>
        <v>#REF!</v>
      </c>
      <c r="FB361" s="189" t="e">
        <f t="shared" si="595"/>
        <v>#REF!</v>
      </c>
      <c r="FC361" s="189" t="e">
        <f t="shared" si="595"/>
        <v>#REF!</v>
      </c>
      <c r="FD361" s="189" t="e">
        <f t="shared" si="595"/>
        <v>#REF!</v>
      </c>
      <c r="FE361" s="189" t="e">
        <f t="shared" si="595"/>
        <v>#REF!</v>
      </c>
      <c r="FF361" s="189" t="e">
        <f t="shared" si="595"/>
        <v>#REF!</v>
      </c>
      <c r="FG361" s="189" t="e">
        <f t="shared" si="595"/>
        <v>#REF!</v>
      </c>
      <c r="FH361" s="189" t="e">
        <f t="shared" si="595"/>
        <v>#REF!</v>
      </c>
      <c r="FI361" s="189" t="e">
        <f t="shared" si="595"/>
        <v>#REF!</v>
      </c>
      <c r="FJ361" s="189" t="e">
        <f t="shared" si="595"/>
        <v>#REF!</v>
      </c>
      <c r="FK361" s="189" t="e">
        <f t="shared" si="595"/>
        <v>#REF!</v>
      </c>
      <c r="FL361" s="189" t="e">
        <f t="shared" si="595"/>
        <v>#REF!</v>
      </c>
      <c r="FM361" s="189" t="e">
        <f t="shared" si="595"/>
        <v>#REF!</v>
      </c>
      <c r="FN361" s="189" t="e">
        <f t="shared" si="595"/>
        <v>#REF!</v>
      </c>
      <c r="FO361" s="189" t="e">
        <f t="shared" si="595"/>
        <v>#REF!</v>
      </c>
      <c r="FP361" s="189" t="e">
        <f t="shared" si="595"/>
        <v>#REF!</v>
      </c>
      <c r="FQ361" s="189" t="e">
        <f t="shared" si="595"/>
        <v>#REF!</v>
      </c>
      <c r="FR361" s="189" t="e">
        <f t="shared" si="595"/>
        <v>#REF!</v>
      </c>
      <c r="FS361" s="189" t="e">
        <f t="shared" si="595"/>
        <v>#REF!</v>
      </c>
      <c r="FT361" s="189" t="e">
        <f t="shared" si="595"/>
        <v>#REF!</v>
      </c>
      <c r="FU361" s="189" t="e">
        <f t="shared" si="595"/>
        <v>#REF!</v>
      </c>
      <c r="FV361" s="189" t="e">
        <f t="shared" si="595"/>
        <v>#REF!</v>
      </c>
      <c r="FW361" s="189" t="e">
        <f t="shared" si="595"/>
        <v>#REF!</v>
      </c>
      <c r="FX361" s="189" t="e">
        <f t="shared" si="595"/>
        <v>#REF!</v>
      </c>
      <c r="FY361" s="189" t="e">
        <f t="shared" si="595"/>
        <v>#REF!</v>
      </c>
      <c r="FZ361" s="189" t="e">
        <f t="shared" si="595"/>
        <v>#REF!</v>
      </c>
      <c r="GA361" s="189" t="e">
        <f t="shared" si="595"/>
        <v>#REF!</v>
      </c>
      <c r="GB361" s="189" t="e">
        <f t="shared" si="595"/>
        <v>#REF!</v>
      </c>
      <c r="GC361" s="189" t="e">
        <f t="shared" si="595"/>
        <v>#REF!</v>
      </c>
      <c r="GD361" s="189" t="e">
        <f t="shared" si="595"/>
        <v>#REF!</v>
      </c>
      <c r="GE361" s="189" t="e">
        <f t="shared" si="595"/>
        <v>#REF!</v>
      </c>
      <c r="GF361" s="189" t="e">
        <f t="shared" si="595"/>
        <v>#REF!</v>
      </c>
      <c r="GG361" s="189" t="e">
        <f t="shared" si="595"/>
        <v>#REF!</v>
      </c>
      <c r="GH361" s="189" t="e">
        <f t="shared" si="595"/>
        <v>#REF!</v>
      </c>
      <c r="GI361" s="189" t="e">
        <f t="shared" si="595"/>
        <v>#REF!</v>
      </c>
      <c r="GJ361" s="189" t="e">
        <f t="shared" si="595"/>
        <v>#REF!</v>
      </c>
      <c r="GK361" s="189" t="e">
        <f t="shared" si="595"/>
        <v>#REF!</v>
      </c>
      <c r="GL361" s="189" t="e">
        <f t="shared" si="595"/>
        <v>#REF!</v>
      </c>
      <c r="GM361" s="189" t="e">
        <f t="shared" si="595"/>
        <v>#REF!</v>
      </c>
      <c r="GN361" s="189" t="e">
        <f t="shared" si="595"/>
        <v>#REF!</v>
      </c>
      <c r="GO361" s="189" t="e">
        <f t="shared" si="595"/>
        <v>#REF!</v>
      </c>
      <c r="GP361" s="189" t="e">
        <f t="shared" si="595"/>
        <v>#REF!</v>
      </c>
      <c r="GQ361" s="189" t="e">
        <f t="shared" si="595"/>
        <v>#REF!</v>
      </c>
      <c r="GR361" s="189" t="e">
        <f t="shared" ref="GR361:JB361" si="596">SUM(GR362:GR498)</f>
        <v>#REF!</v>
      </c>
      <c r="GS361" s="189" t="e">
        <f t="shared" si="596"/>
        <v>#REF!</v>
      </c>
      <c r="GT361" s="189" t="e">
        <f t="shared" si="596"/>
        <v>#REF!</v>
      </c>
      <c r="GU361" s="189" t="e">
        <f t="shared" si="596"/>
        <v>#REF!</v>
      </c>
      <c r="GV361" s="189" t="e">
        <f t="shared" si="596"/>
        <v>#REF!</v>
      </c>
      <c r="GW361" s="189" t="e">
        <f t="shared" si="596"/>
        <v>#REF!</v>
      </c>
      <c r="GX361" s="189" t="e">
        <f t="shared" si="596"/>
        <v>#REF!</v>
      </c>
      <c r="GY361" s="189" t="e">
        <f t="shared" si="596"/>
        <v>#REF!</v>
      </c>
      <c r="GZ361" s="189" t="e">
        <f t="shared" si="596"/>
        <v>#REF!</v>
      </c>
      <c r="HA361" s="189" t="e">
        <f t="shared" si="596"/>
        <v>#REF!</v>
      </c>
      <c r="HB361" s="189" t="e">
        <f t="shared" si="596"/>
        <v>#REF!</v>
      </c>
      <c r="HC361" s="189" t="e">
        <f t="shared" si="596"/>
        <v>#REF!</v>
      </c>
      <c r="HD361" s="189" t="e">
        <f t="shared" si="596"/>
        <v>#REF!</v>
      </c>
      <c r="HE361" s="189" t="e">
        <f t="shared" si="596"/>
        <v>#REF!</v>
      </c>
      <c r="HF361" s="189" t="e">
        <f t="shared" si="596"/>
        <v>#REF!</v>
      </c>
      <c r="HG361" s="189" t="e">
        <f t="shared" si="596"/>
        <v>#REF!</v>
      </c>
      <c r="HH361" s="189" t="e">
        <f t="shared" si="596"/>
        <v>#REF!</v>
      </c>
      <c r="HI361" s="189" t="e">
        <f t="shared" si="596"/>
        <v>#REF!</v>
      </c>
      <c r="HJ361" s="189" t="e">
        <f t="shared" si="596"/>
        <v>#REF!</v>
      </c>
      <c r="HK361" s="189" t="e">
        <f t="shared" si="596"/>
        <v>#REF!</v>
      </c>
      <c r="HL361" s="189" t="e">
        <f t="shared" si="596"/>
        <v>#REF!</v>
      </c>
      <c r="HM361" s="189" t="e">
        <f t="shared" si="596"/>
        <v>#REF!</v>
      </c>
      <c r="HN361" s="189" t="e">
        <f t="shared" si="596"/>
        <v>#REF!</v>
      </c>
      <c r="HO361" s="189" t="e">
        <f t="shared" si="596"/>
        <v>#REF!</v>
      </c>
      <c r="HP361" s="189" t="e">
        <f t="shared" si="596"/>
        <v>#REF!</v>
      </c>
      <c r="HQ361" s="189" t="e">
        <f t="shared" si="596"/>
        <v>#REF!</v>
      </c>
      <c r="HR361" s="189" t="e">
        <f t="shared" si="596"/>
        <v>#REF!</v>
      </c>
      <c r="HS361" s="189" t="e">
        <f t="shared" si="596"/>
        <v>#REF!</v>
      </c>
      <c r="HT361" s="189" t="e">
        <f t="shared" si="596"/>
        <v>#REF!</v>
      </c>
      <c r="HU361" s="189" t="e">
        <f t="shared" si="596"/>
        <v>#REF!</v>
      </c>
      <c r="HV361" s="189" t="e">
        <f t="shared" si="596"/>
        <v>#REF!</v>
      </c>
      <c r="HW361" s="189" t="e">
        <f t="shared" si="596"/>
        <v>#REF!</v>
      </c>
      <c r="HX361" s="189" t="e">
        <f t="shared" si="596"/>
        <v>#REF!</v>
      </c>
      <c r="HY361" s="189" t="e">
        <f t="shared" si="596"/>
        <v>#REF!</v>
      </c>
      <c r="HZ361" s="189" t="e">
        <f t="shared" si="596"/>
        <v>#REF!</v>
      </c>
      <c r="IA361" s="189" t="e">
        <f t="shared" si="596"/>
        <v>#REF!</v>
      </c>
      <c r="IB361" s="189" t="e">
        <f t="shared" si="596"/>
        <v>#REF!</v>
      </c>
      <c r="IC361" s="189" t="e">
        <f t="shared" si="596"/>
        <v>#REF!</v>
      </c>
      <c r="ID361" s="189" t="e">
        <f t="shared" si="596"/>
        <v>#REF!</v>
      </c>
      <c r="IE361" s="189" t="e">
        <f t="shared" si="596"/>
        <v>#REF!</v>
      </c>
      <c r="IF361" s="189" t="e">
        <f t="shared" si="596"/>
        <v>#REF!</v>
      </c>
      <c r="IG361" s="189" t="e">
        <f t="shared" si="596"/>
        <v>#REF!</v>
      </c>
      <c r="IH361" s="189" t="e">
        <f t="shared" si="596"/>
        <v>#REF!</v>
      </c>
      <c r="II361" s="189" t="e">
        <f t="shared" si="596"/>
        <v>#REF!</v>
      </c>
      <c r="IJ361" s="189" t="e">
        <f t="shared" si="596"/>
        <v>#REF!</v>
      </c>
      <c r="IK361" s="189" t="e">
        <f t="shared" si="596"/>
        <v>#REF!</v>
      </c>
      <c r="IL361" s="189" t="e">
        <f t="shared" si="596"/>
        <v>#REF!</v>
      </c>
      <c r="IM361" s="189" t="e">
        <f t="shared" si="596"/>
        <v>#REF!</v>
      </c>
      <c r="IN361" s="189" t="e">
        <f t="shared" si="596"/>
        <v>#REF!</v>
      </c>
      <c r="IO361" s="189" t="e">
        <f t="shared" si="596"/>
        <v>#REF!</v>
      </c>
      <c r="IP361" s="189" t="e">
        <f t="shared" si="596"/>
        <v>#REF!</v>
      </c>
      <c r="IQ361" s="189" t="e">
        <f t="shared" si="596"/>
        <v>#REF!</v>
      </c>
      <c r="IR361" s="189" t="e">
        <f t="shared" si="596"/>
        <v>#REF!</v>
      </c>
      <c r="IS361" s="189" t="e">
        <f t="shared" si="596"/>
        <v>#REF!</v>
      </c>
      <c r="IT361" s="189" t="e">
        <f t="shared" si="596"/>
        <v>#REF!</v>
      </c>
      <c r="IU361" s="189" t="e">
        <f t="shared" si="596"/>
        <v>#REF!</v>
      </c>
      <c r="IV361" s="189" t="e">
        <f t="shared" si="596"/>
        <v>#REF!</v>
      </c>
      <c r="IW361" s="189" t="e">
        <f t="shared" si="596"/>
        <v>#REF!</v>
      </c>
      <c r="IX361" s="189" t="e">
        <f t="shared" si="596"/>
        <v>#REF!</v>
      </c>
      <c r="IY361" s="189" t="e">
        <f t="shared" si="596"/>
        <v>#REF!</v>
      </c>
      <c r="IZ361" s="189" t="e">
        <f t="shared" si="596"/>
        <v>#REF!</v>
      </c>
      <c r="JA361" s="189" t="e">
        <f t="shared" si="596"/>
        <v>#REF!</v>
      </c>
      <c r="JB361" s="189" t="e">
        <f t="shared" si="596"/>
        <v>#REF!</v>
      </c>
    </row>
    <row r="362" spans="1:262">
      <c r="B362" s="188">
        <v>1</v>
      </c>
      <c r="C362" s="187">
        <f>0+Div_Nt_load2</f>
        <v>1.953125E-5</v>
      </c>
      <c r="D362" s="184" t="e">
        <f t="shared" ref="D362:D425" si="597">Vo_set2+E362</f>
        <v>#REF!</v>
      </c>
      <c r="E362" s="183" t="e">
        <f>G361</f>
        <v>#REF!</v>
      </c>
      <c r="F362" s="182">
        <v>1</v>
      </c>
      <c r="G362" s="181" t="e">
        <f>2*IMREAL(K101)*COS(2*PI()*B101*1/Nt_load2)-2*IMAGINARY(K101)*SIN(2*PI()*B101*1/Nt_load2)</f>
        <v>#REF!</v>
      </c>
      <c r="H362" s="181" t="e">
        <f t="shared" ref="H362:H425" si="598">2*IMREAL(K101)*COS(2*PI()*B101*2/Nt_load2)-2*IMAGINARY(K101)*SIN(2*PI()*B101*2/Nt_load2)</f>
        <v>#REF!</v>
      </c>
      <c r="I362" s="181" t="e">
        <f t="shared" ref="I362:I425" si="599">2*IMREAL(K101)*COS(2*PI()*B101*3/Nt_load2)-2*IMAGINARY(K101)*SIN(2*PI()*B101*3/Nt_load2)</f>
        <v>#REF!</v>
      </c>
      <c r="J362" s="181" t="e">
        <f t="shared" ref="J362:J425" si="600">2*IMREAL(K101)*COS(2*PI()*B101*4/Nt_load2)-2*IMAGINARY(K101)*SIN(2*PI()*B101*4/Nt_load2)</f>
        <v>#REF!</v>
      </c>
      <c r="K362" s="181" t="e">
        <f t="shared" ref="K362:K425" si="601">2*IMREAL(K101)*COS(2*PI()*B101*5/Nt_load2)-2*IMAGINARY(K101)*SIN(2*PI()*B101*5/Nt_load2)</f>
        <v>#REF!</v>
      </c>
      <c r="L362" s="181" t="e">
        <f t="shared" ref="L362:L425" si="602">2*IMREAL(K101)*COS(2*PI()*B101*6/Nt_load2)-2*IMAGINARY(K101)*SIN(2*PI()*B101*6/Nt_load2)</f>
        <v>#REF!</v>
      </c>
      <c r="M362" s="181" t="e">
        <f t="shared" ref="M362:M425" si="603">2*IMREAL(K101)*COS(2*PI()*B101*7/Nt_load2)-2*IMAGINARY(K101)*SIN(2*PI()*B101*7/Nt_load2)</f>
        <v>#REF!</v>
      </c>
      <c r="N362" s="181" t="e">
        <f t="shared" ref="N362:N425" si="604">2*IMREAL(K101)*COS(2*PI()*B101*8/Nt_load2)-2*IMAGINARY(K101)*SIN(2*PI()*B101*8/Nt_load2)</f>
        <v>#REF!</v>
      </c>
      <c r="O362" s="181" t="e">
        <f t="shared" ref="O362:O425" si="605">2*IMREAL(K101)*COS(2*PI()*B101*9/Nt_load2)-2*IMAGINARY(K101)*SIN(2*PI()*B101*9/Nt_load2)</f>
        <v>#REF!</v>
      </c>
      <c r="P362" s="181" t="e">
        <f t="shared" ref="P362:P425" si="606">2*IMREAL(K101)*COS(2*PI()*B101*10/Nt_load2)-2*IMAGINARY(K101)*SIN(2*PI()*B101*10/Nt_load2)</f>
        <v>#REF!</v>
      </c>
      <c r="Q362" s="181" t="e">
        <f t="shared" ref="Q362:Q425" si="607">2*IMREAL(K101)*COS(2*PI()*B101*11/Nt_load2)-2*IMAGINARY(K101)*SIN(2*PI()*B101*11/Nt_load2)</f>
        <v>#REF!</v>
      </c>
      <c r="R362" s="181" t="e">
        <f t="shared" ref="R362:R425" si="608">2*IMREAL(K101)*COS(2*PI()*B101*12/Nt_load2)-2*IMAGINARY(K101)*SIN(2*PI()*B101*12/Nt_load2)</f>
        <v>#REF!</v>
      </c>
      <c r="S362" s="181" t="e">
        <f t="shared" ref="S362:S425" si="609">2*IMREAL(K101)*COS(2*PI()*B101*13/Nt_load2)-2*IMAGINARY(K101)*SIN(2*PI()*B101*13/Nt_load2)</f>
        <v>#REF!</v>
      </c>
      <c r="T362" s="181" t="e">
        <f t="shared" ref="T362:T425" si="610">2*IMREAL(K101)*COS(2*PI()*B101*14/Nt_load2)-2*IMAGINARY(K101)*SIN(2*PI()*B101*14/Nt_load2)</f>
        <v>#REF!</v>
      </c>
      <c r="U362" s="181" t="e">
        <f t="shared" ref="U362:U425" si="611">2*IMREAL(K101)*COS(2*PI()*B101*15/Nt_load2)-2*IMAGINARY(K101)*SIN(2*PI()*B101*15/Nt_load2)</f>
        <v>#REF!</v>
      </c>
      <c r="V362" s="181" t="e">
        <f t="shared" ref="V362:V425" si="612">2*IMREAL(K101)*COS(2*PI()*B101*16/Nt_load2)-2*IMAGINARY(K101)*SIN(2*PI()*B101*16/Nt_load2)</f>
        <v>#REF!</v>
      </c>
      <c r="W362" s="181" t="e">
        <f t="shared" ref="W362:W425" si="613">2*IMREAL(K101)*COS(2*PI()*B101*17/Nt_load2)-2*IMAGINARY(K101)*SIN(2*PI()*B101*17/Nt_load2)</f>
        <v>#REF!</v>
      </c>
      <c r="X362" s="181" t="e">
        <f t="shared" ref="X362:X425" si="614">2*IMREAL(K101)*COS(2*PI()*B101*18/Nt_load2)-2*IMAGINARY(K101)*SIN(2*PI()*B101*18/Nt_load2)</f>
        <v>#REF!</v>
      </c>
      <c r="Y362" s="181" t="e">
        <f t="shared" ref="Y362:Y425" si="615">2*IMREAL(K101)*COS(2*PI()*B101*19/Nt_load2)-2*IMAGINARY(K101)*SIN(2*PI()*B101*19/Nt_load2)</f>
        <v>#REF!</v>
      </c>
      <c r="Z362" s="181" t="e">
        <f t="shared" ref="Z362:Z425" si="616">2*IMREAL(K101)*COS(2*PI()*B101*20/Nt_load2)-2*IMAGINARY(K101)*SIN(2*PI()*B101*20/Nt_load2)</f>
        <v>#REF!</v>
      </c>
      <c r="AA362" s="181" t="e">
        <f t="shared" ref="AA362:AA425" si="617">2*IMREAL(K101)*COS(2*PI()*B101*21/Nt_load2)-2*IMAGINARY(K101)*SIN(2*PI()*B101*21/Nt_load2)</f>
        <v>#REF!</v>
      </c>
      <c r="AB362" s="181" t="e">
        <f t="shared" ref="AB362:AB425" si="618">2*IMREAL(K101)*COS(2*PI()*B101*22/Nt_load2)-2*IMAGINARY(K101)*SIN(2*PI()*B101*22/Nt_load2)</f>
        <v>#REF!</v>
      </c>
      <c r="AC362" s="181" t="e">
        <f t="shared" ref="AC362:AC425" si="619">2*IMREAL(K101)*COS(2*PI()*B101*23/Nt_load2)-2*IMAGINARY(K101)*SIN(2*PI()*B101*23/Nt_load2)</f>
        <v>#REF!</v>
      </c>
      <c r="AD362" s="181" t="e">
        <f t="shared" ref="AD362:AD425" si="620">2*IMREAL(K101)*COS(2*PI()*B101*24/Nt_load2)-2*IMAGINARY(K101)*SIN(2*PI()*B101*24/Nt_load2)</f>
        <v>#REF!</v>
      </c>
      <c r="AE362" s="181" t="e">
        <f t="shared" ref="AE362:AE425" si="621">2*IMREAL(K101)*COS(2*PI()*B101*25/Nt_load2)-2*IMAGINARY(K101)*SIN(2*PI()*B101*25/Nt_load2)</f>
        <v>#REF!</v>
      </c>
      <c r="AF362" s="181" t="e">
        <f t="shared" ref="AF362:AF425" si="622">2*IMREAL(K101)*COS(2*PI()*B101*26/Nt_load2)-2*IMAGINARY(K101)*SIN(2*PI()*B101*26/Nt_load2)</f>
        <v>#REF!</v>
      </c>
      <c r="AG362" s="181" t="e">
        <f t="shared" ref="AG362:AG425" si="623">2*IMREAL(K101)*COS(2*PI()*B101*27/Nt_load2)-2*IMAGINARY(K101)*SIN(2*PI()*B101*27/Nt_load2)</f>
        <v>#REF!</v>
      </c>
      <c r="AH362" s="181" t="e">
        <f t="shared" ref="AH362:AH425" si="624">2*IMREAL(K101)*COS(2*PI()*B101*28/Nt_load2)-2*IMAGINARY(K101)*SIN(2*PI()*B101*28/Nt_load2)</f>
        <v>#REF!</v>
      </c>
      <c r="AI362" s="181" t="e">
        <f t="shared" ref="AI362:AI425" si="625">2*IMREAL(K101)*COS(2*PI()*B101*29/Nt_load2)-2*IMAGINARY(K101)*SIN(2*PI()*B101*29/Nt_load2)</f>
        <v>#REF!</v>
      </c>
      <c r="AJ362" s="181" t="e">
        <f t="shared" ref="AJ362:AJ425" si="626">2*IMREAL(K101)*COS(2*PI()*B101*30/Nt_load2)-2*IMAGINARY(K101)*SIN(2*PI()*B101*30/Nt_load2)</f>
        <v>#REF!</v>
      </c>
      <c r="AK362" s="181" t="e">
        <f t="shared" ref="AK362:AK425" si="627">2*IMREAL(K101)*COS(2*PI()*B101*31/Nt_load2)-2*IMAGINARY(K101)*SIN(2*PI()*B101*31/Nt_load2)</f>
        <v>#REF!</v>
      </c>
      <c r="AL362" s="181" t="e">
        <f t="shared" ref="AL362:AL425" si="628">2*IMREAL(K101)*COS(2*PI()*B101*32/Nt_load2)-2*IMAGINARY(K101)*SIN(2*PI()*B101*32/Nt_load2)</f>
        <v>#REF!</v>
      </c>
      <c r="AM362" s="181" t="e">
        <f t="shared" ref="AM362:AM425" si="629">2*IMREAL(K101)*COS(2*PI()*B101*33/Nt_load2)-2*IMAGINARY(K101)*SIN(2*PI()*B101*33/Nt_load2)</f>
        <v>#REF!</v>
      </c>
      <c r="AN362" s="181" t="e">
        <f t="shared" ref="AN362:AN425" si="630">2*IMREAL(K101)*COS(2*PI()*B101*34/Nt_load2)-2*IMAGINARY(K101)*SIN(2*PI()*B101*34/Nt_load2)</f>
        <v>#REF!</v>
      </c>
      <c r="AO362" s="181" t="e">
        <f t="shared" ref="AO362:AO425" si="631">2*IMREAL(K101)*COS(2*PI()*B101*35/Nt_load2)-2*IMAGINARY(K101)*SIN(2*PI()*B101*35/Nt_load2)</f>
        <v>#REF!</v>
      </c>
      <c r="AP362" s="181" t="e">
        <f t="shared" ref="AP362:AP425" si="632">2*IMREAL(K101)*COS(2*PI()*B101*36/Nt_load2)-2*IMAGINARY(K101)*SIN(2*PI()*B101*36/Nt_load2)</f>
        <v>#REF!</v>
      </c>
      <c r="AQ362" s="181" t="e">
        <f t="shared" ref="AQ362:AQ425" si="633">2*IMREAL(K101)*COS(2*PI()*B101*37/Nt_load2)-2*IMAGINARY(K101)*SIN(2*PI()*B101*37/Nt_load2)</f>
        <v>#REF!</v>
      </c>
      <c r="AR362" s="181" t="e">
        <f t="shared" ref="AR362:AR425" si="634">2*IMREAL(K101)*COS(2*PI()*B101*38/Nt_load2)-2*IMAGINARY(K101)*SIN(2*PI()*B101*38/Nt_load2)</f>
        <v>#REF!</v>
      </c>
      <c r="AS362" s="181" t="e">
        <f t="shared" ref="AS362:AS425" si="635">2*IMREAL(K101)*COS(2*PI()*B101*39/Nt_load2)-2*IMAGINARY(K101)*SIN(2*PI()*B101*39/Nt_load2)</f>
        <v>#REF!</v>
      </c>
      <c r="AT362" s="181" t="e">
        <f t="shared" ref="AT362:AT425" si="636">2*IMREAL(K101)*COS(2*PI()*B101*40/Nt_load2)-2*IMAGINARY(K101)*SIN(2*PI()*B101*40/Nt_load2)</f>
        <v>#REF!</v>
      </c>
      <c r="AU362" s="181" t="e">
        <f t="shared" ref="AU362:AU425" si="637">2*IMREAL(K101)*COS(2*PI()*B101*41/Nt_load2)-2*IMAGINARY(K101)*SIN(2*PI()*B101*41/Nt_load2)</f>
        <v>#REF!</v>
      </c>
      <c r="AV362" s="181" t="e">
        <f t="shared" ref="AV362:AV425" si="638">2*IMREAL(K101)*COS(2*PI()*B101*42/Nt_load2)-2*IMAGINARY(K101)*SIN(2*PI()*B101*42/Nt_load2)</f>
        <v>#REF!</v>
      </c>
      <c r="AW362" s="181" t="e">
        <f t="shared" ref="AW362:AW425" si="639">2*IMREAL(K101)*COS(2*PI()*B101*43/Nt_load2)-2*IMAGINARY(K101)*SIN(2*PI()*B101*43/Nt_load2)</f>
        <v>#REF!</v>
      </c>
      <c r="AX362" s="181" t="e">
        <f t="shared" ref="AX362:AX425" si="640">2*IMREAL(K101)*COS(2*PI()*B101*44/Nt_load2)-2*IMAGINARY(K101)*SIN(2*PI()*B101*44/Nt_load2)</f>
        <v>#REF!</v>
      </c>
      <c r="AY362" s="181" t="e">
        <f t="shared" ref="AY362:AY425" si="641">2*IMREAL(K101)*COS(2*PI()*B101*45/Nt_load2)-2*IMAGINARY(K101)*SIN(2*PI()*B101*45/Nt_load2)</f>
        <v>#REF!</v>
      </c>
      <c r="AZ362" s="181" t="e">
        <f t="shared" ref="AZ362:AZ425" si="642">2*IMREAL(K101)*COS(2*PI()*B101*46/Nt_load2)-2*IMAGINARY(K101)*SIN(2*PI()*B101*46/Nt_load2)</f>
        <v>#REF!</v>
      </c>
      <c r="BA362" s="181" t="e">
        <f t="shared" ref="BA362:BA425" si="643">2*IMREAL(K101)*COS(2*PI()*B101*47/Nt_load2)-2*IMAGINARY(K101)*SIN(2*PI()*B101*47/Nt_load2)</f>
        <v>#REF!</v>
      </c>
      <c r="BB362" s="181" t="e">
        <f t="shared" ref="BB362:BB425" si="644">2*IMREAL(K101)*COS(2*PI()*B101*48/Nt_load2)-2*IMAGINARY(K101)*SIN(2*PI()*B101*48/Nt_load2)</f>
        <v>#REF!</v>
      </c>
      <c r="BC362" s="181" t="e">
        <f t="shared" ref="BC362:BC425" si="645">2*IMREAL(K101)*COS(2*PI()*B101*49/Nt_load2)-2*IMAGINARY(K101)*SIN(2*PI()*B101*49/Nt_load2)</f>
        <v>#REF!</v>
      </c>
      <c r="BD362" s="181" t="e">
        <f t="shared" ref="BD362:BD425" si="646">2*IMREAL(K101)*COS(2*PI()*B101*50/Nt_load2)-2*IMAGINARY(K101)*SIN(2*PI()*B101*50/Nt_load2)</f>
        <v>#REF!</v>
      </c>
      <c r="BE362" s="181" t="e">
        <f t="shared" ref="BE362:BE425" si="647">2*IMREAL(K101)*COS(2*PI()*B101*51/Nt_load2)-2*IMAGINARY(K101)*SIN(2*PI()*B101*51/Nt_load2)</f>
        <v>#REF!</v>
      </c>
      <c r="BF362" s="181" t="e">
        <f t="shared" ref="BF362:BF425" si="648">2*IMREAL(K101)*COS(2*PI()*B101*52/Nt_load2)-2*IMAGINARY(K101)*SIN(2*PI()*B101*52/Nt_load2)</f>
        <v>#REF!</v>
      </c>
      <c r="BG362" s="181" t="e">
        <f t="shared" ref="BG362:BG425" si="649">2*IMREAL(K101)*COS(2*PI()*B101*53/Nt_load2)-2*IMAGINARY(K101)*SIN(2*PI()*B101*53/Nt_load2)</f>
        <v>#REF!</v>
      </c>
      <c r="BH362" s="181" t="e">
        <f t="shared" ref="BH362:BH425" si="650">2*IMREAL(K101)*COS(2*PI()*B101*54/Nt_load2)-2*IMAGINARY(K101)*SIN(2*PI()*B101*54/Nt_load2)</f>
        <v>#REF!</v>
      </c>
      <c r="BI362" s="181" t="e">
        <f t="shared" ref="BI362:BI425" si="651">2*IMREAL(K101)*COS(2*PI()*B101*55/Nt_load2)-2*IMAGINARY(K101)*SIN(2*PI()*B101*55/Nt_load2)</f>
        <v>#REF!</v>
      </c>
      <c r="BJ362" s="181" t="e">
        <f t="shared" ref="BJ362:BJ425" si="652">2*IMREAL(K101)*COS(2*PI()*B101*56/Nt_load2)-2*IMAGINARY(K101)*SIN(2*PI()*B101*56/Nt_load2)</f>
        <v>#REF!</v>
      </c>
      <c r="BK362" s="181" t="e">
        <f t="shared" ref="BK362:BK425" si="653">2*IMREAL(K101)*COS(2*PI()*B101*57/Nt_load2)-2*IMAGINARY(K101)*SIN(2*PI()*B101*57/Nt_load2)</f>
        <v>#REF!</v>
      </c>
      <c r="BL362" s="181" t="e">
        <f t="shared" ref="BL362:BL425" si="654">2*IMREAL(K101)*COS(2*PI()*B101*58/Nt_load2)-2*IMAGINARY(K101)*SIN(2*PI()*B101*58/Nt_load2)</f>
        <v>#REF!</v>
      </c>
      <c r="BM362" s="181" t="e">
        <f t="shared" ref="BM362:BM425" si="655">2*IMREAL(K101)*COS(2*PI()*B101*59/Nt_load2)-2*IMAGINARY(K101)*SIN(2*PI()*B101*59/Nt_load2)</f>
        <v>#REF!</v>
      </c>
      <c r="BN362" s="181" t="e">
        <f t="shared" ref="BN362:BN425" si="656">2*IMREAL(K101)*COS(2*PI()*B101*60/Nt_load2)-2*IMAGINARY(K101)*SIN(2*PI()*B101*60/Nt_load2)</f>
        <v>#REF!</v>
      </c>
      <c r="BO362" s="181" t="e">
        <f t="shared" ref="BO362:BO425" si="657">2*IMREAL(K101)*COS(2*PI()*B101*61/Nt_load2)-2*IMAGINARY(K101)*SIN(2*PI()*B101*61/Nt_load2)</f>
        <v>#REF!</v>
      </c>
      <c r="BP362" s="181" t="e">
        <f t="shared" ref="BP362:BP425" si="658">2*IMREAL(K101)*COS(2*PI()*B101*62/Nt_load2)-2*IMAGINARY(K101)*SIN(2*PI()*B101*62/Nt_load2)</f>
        <v>#REF!</v>
      </c>
      <c r="BQ362" s="181" t="e">
        <f t="shared" ref="BQ362:BQ425" si="659">2*IMREAL(K101)*COS(2*PI()*B101*63/Nt_load2)-2*IMAGINARY(K101)*SIN(2*PI()*B101*63/Nt_load2)</f>
        <v>#REF!</v>
      </c>
      <c r="BR362" s="181" t="e">
        <f t="shared" ref="BR362:BR425" si="660">2*IMREAL(K101)*COS(2*PI()*B101*64/Nt_load2)-2*IMAGINARY(K101)*SIN(2*PI()*B101*64/Nt_load2)</f>
        <v>#REF!</v>
      </c>
      <c r="BS362" s="181" t="e">
        <f t="shared" ref="BS362:BS425" si="661">2*IMREAL(K101)*COS(2*PI()*B101*65/Nt_load2)-2*IMAGINARY(K101)*SIN(2*PI()*B101*65/Nt_load2)</f>
        <v>#REF!</v>
      </c>
      <c r="BT362" s="181" t="e">
        <f t="shared" ref="BT362:BT425" si="662">2*IMREAL(K101)*COS(2*PI()*B101*66/Nt_load2)-2*IMAGINARY(K101)*SIN(2*PI()*B101*66/Nt_load2)</f>
        <v>#REF!</v>
      </c>
      <c r="BU362" s="181" t="e">
        <f t="shared" ref="BU362:BU425" si="663">2*IMREAL(K101)*COS(2*PI()*B101*67/Nt_load2)-2*IMAGINARY(K101)*SIN(2*PI()*B101*67/Nt_load2)</f>
        <v>#REF!</v>
      </c>
      <c r="BV362" s="181" t="e">
        <f t="shared" ref="BV362:BV425" si="664">2*IMREAL(K101)*COS(2*PI()*B101*68/Nt_load2)-2*IMAGINARY(K101)*SIN(2*PI()*B101*68/Nt_load2)</f>
        <v>#REF!</v>
      </c>
      <c r="BW362" s="181" t="e">
        <f t="shared" ref="BW362:BW425" si="665">2*IMREAL(K101)*COS(2*PI()*B101*69/Nt_load2)-2*IMAGINARY(K101)*SIN(2*PI()*B101*69/Nt_load2)</f>
        <v>#REF!</v>
      </c>
      <c r="BX362" s="181" t="e">
        <f t="shared" ref="BX362:BX425" si="666">2*IMREAL(K101)*COS(2*PI()*B101*70/Nt_load2)-2*IMAGINARY(K101)*SIN(2*PI()*B101*70/Nt_load2)</f>
        <v>#REF!</v>
      </c>
      <c r="BY362" s="181" t="e">
        <f t="shared" ref="BY362:BY425" si="667">2*IMREAL(K101)*COS(2*PI()*B101*71/Nt_load2)-2*IMAGINARY(K101)*SIN(2*PI()*B101*71/Nt_load2)</f>
        <v>#REF!</v>
      </c>
      <c r="BZ362" s="181" t="e">
        <f t="shared" ref="BZ362:BZ425" si="668">2*IMREAL(K101)*COS(2*PI()*B101*72/Nt_load2)-2*IMAGINARY(K101)*SIN(2*PI()*B101*72/Nt_load2)</f>
        <v>#REF!</v>
      </c>
      <c r="CA362" s="181" t="e">
        <f t="shared" ref="CA362:CA425" si="669">2*IMREAL(K101)*COS(2*PI()*B101*73/Nt_load2)-2*IMAGINARY(K101)*SIN(2*PI()*B101*73/Nt_load2)</f>
        <v>#REF!</v>
      </c>
      <c r="CB362" s="181" t="e">
        <f t="shared" ref="CB362:CB425" si="670">2*IMREAL(K101)*COS(2*PI()*B101*74/Nt_load2)-2*IMAGINARY(K101)*SIN(2*PI()*B101*74/Nt_load2)</f>
        <v>#REF!</v>
      </c>
      <c r="CC362" s="181" t="e">
        <f t="shared" ref="CC362:CC425" si="671">2*IMREAL(K101)*COS(2*PI()*B101*75/Nt_load2)-2*IMAGINARY(K101)*SIN(2*PI()*B101*75/Nt_load2)</f>
        <v>#REF!</v>
      </c>
      <c r="CD362" s="181" t="e">
        <f t="shared" ref="CD362:CD425" si="672">2*IMREAL(K101)*COS(2*PI()*B101*76/Nt_load2)-2*IMAGINARY(K101)*SIN(2*PI()*B101*76/Nt_load2)</f>
        <v>#REF!</v>
      </c>
      <c r="CE362" s="181" t="e">
        <f t="shared" ref="CE362:CE425" si="673">2*IMREAL(K101)*COS(2*PI()*B101*77/Nt_load2)-2*IMAGINARY(K101)*SIN(2*PI()*B101*77/Nt_load2)</f>
        <v>#REF!</v>
      </c>
      <c r="CF362" s="181" t="e">
        <f t="shared" ref="CF362:CF425" si="674">2*IMREAL(K101)*COS(2*PI()*B101*78/Nt_load2)-2*IMAGINARY(K101)*SIN(2*PI()*B101*78/Nt_load2)</f>
        <v>#REF!</v>
      </c>
      <c r="CG362" s="181" t="e">
        <f t="shared" ref="CG362:CG425" si="675">2*IMREAL(K101)*COS(2*PI()*B101*79/Nt_load2)-2*IMAGINARY(K101)*SIN(2*PI()*B101*79/Nt_load2)</f>
        <v>#REF!</v>
      </c>
      <c r="CH362" s="181" t="e">
        <f t="shared" ref="CH362:CH425" si="676">2*IMREAL(K101)*COS(2*PI()*B101*80/Nt_load2)-2*IMAGINARY(K101)*SIN(2*PI()*B101*80/Nt_load2)</f>
        <v>#REF!</v>
      </c>
      <c r="CI362" s="181" t="e">
        <f t="shared" ref="CI362:CI425" si="677">2*IMREAL(K101)*COS(2*PI()*B101*81/Nt_load2)-2*IMAGINARY(K101)*SIN(2*PI()*B101*81/Nt_load2)</f>
        <v>#REF!</v>
      </c>
      <c r="CJ362" s="181" t="e">
        <f t="shared" ref="CJ362:CJ425" si="678">2*IMREAL(K101)*COS(2*PI()*B101*82/Nt_load2)-2*IMAGINARY(K101)*SIN(2*PI()*B101*82/Nt_load2)</f>
        <v>#REF!</v>
      </c>
      <c r="CK362" s="181" t="e">
        <f t="shared" ref="CK362:CK425" si="679">2*IMREAL(K101)*COS(2*PI()*B101*83/Nt_load2)-2*IMAGINARY(K101)*SIN(2*PI()*B101*83/Nt_load2)</f>
        <v>#REF!</v>
      </c>
      <c r="CL362" s="181" t="e">
        <f t="shared" ref="CL362:CL425" si="680">2*IMREAL(K101)*COS(2*PI()*B101*84/Nt_load2)-2*IMAGINARY(K101)*SIN(2*PI()*B101*84/Nt_load2)</f>
        <v>#REF!</v>
      </c>
      <c r="CM362" s="181" t="e">
        <f t="shared" ref="CM362:CM425" si="681">2*IMREAL(K101)*COS(2*PI()*B101*85/Nt_load2)-2*IMAGINARY(K101)*SIN(2*PI()*B101*85/Nt_load2)</f>
        <v>#REF!</v>
      </c>
      <c r="CN362" s="181" t="e">
        <f t="shared" ref="CN362:CN425" si="682">2*IMREAL(K101)*COS(2*PI()*B101*86/Nt_load2)-2*IMAGINARY(K101)*SIN(2*PI()*B101*86/Nt_load2)</f>
        <v>#REF!</v>
      </c>
      <c r="CO362" s="181" t="e">
        <f t="shared" ref="CO362:CO425" si="683">2*IMREAL(K101)*COS(2*PI()*B101*87/Nt_load2)-2*IMAGINARY(K101)*SIN(2*PI()*B101*87/Nt_load2)</f>
        <v>#REF!</v>
      </c>
      <c r="CP362" s="181" t="e">
        <f t="shared" ref="CP362:CP425" si="684">2*IMREAL(K101)*COS(2*PI()*B101*88/Nt_load2)-2*IMAGINARY(K101)*SIN(2*PI()*B101*88/Nt_load2)</f>
        <v>#REF!</v>
      </c>
      <c r="CQ362" s="181" t="e">
        <f t="shared" ref="CQ362:CQ425" si="685">2*IMREAL(K101)*COS(2*PI()*B101*89/Nt_load2)-2*IMAGINARY(K101)*SIN(2*PI()*B101*89/Nt_load2)</f>
        <v>#REF!</v>
      </c>
      <c r="CR362" s="181" t="e">
        <f t="shared" ref="CR362:CR425" si="686">2*IMREAL(K101)*COS(2*PI()*B101*90/Nt_load2)-2*IMAGINARY(K101)*SIN(2*PI()*B101*90/Nt_load2)</f>
        <v>#REF!</v>
      </c>
      <c r="CS362" s="181" t="e">
        <f t="shared" ref="CS362:CS425" si="687">2*IMREAL(K101)*COS(2*PI()*B101*91/Nt_load2)-2*IMAGINARY(K101)*SIN(2*PI()*B101*91/Nt_load2)</f>
        <v>#REF!</v>
      </c>
      <c r="CT362" s="181" t="e">
        <f t="shared" ref="CT362:CT425" si="688">2*IMREAL(K101)*COS(2*PI()*B101*92/Nt_load2)-2*IMAGINARY(K101)*SIN(2*PI()*B101*92/Nt_load2)</f>
        <v>#REF!</v>
      </c>
      <c r="CU362" s="181" t="e">
        <f t="shared" ref="CU362:CU425" si="689">2*IMREAL(K101)*COS(2*PI()*B101*93/Nt_load2)-2*IMAGINARY(K101)*SIN(2*PI()*B101*93/Nt_load2)</f>
        <v>#REF!</v>
      </c>
      <c r="CV362" s="181" t="e">
        <f t="shared" ref="CV362:CV425" si="690">2*IMREAL(K101)*COS(2*PI()*B101*94/Nt_load2)-2*IMAGINARY(K101)*SIN(2*PI()*B101*94/Nt_load2)</f>
        <v>#REF!</v>
      </c>
      <c r="CW362" s="181" t="e">
        <f t="shared" ref="CW362:CW425" si="691">2*IMREAL(K101)*COS(2*PI()*B101*95/Nt_load2)-2*IMAGINARY(K101)*SIN(2*PI()*B101*95/Nt_load2)</f>
        <v>#REF!</v>
      </c>
      <c r="CX362" s="181" t="e">
        <f t="shared" ref="CX362:CX425" si="692">2*IMREAL(K101)*COS(2*PI()*B101*96/Nt_load2)-2*IMAGINARY(K101)*SIN(2*PI()*B101*96/Nt_load2)</f>
        <v>#REF!</v>
      </c>
      <c r="CY362" s="181" t="e">
        <f t="shared" ref="CY362:CY425" si="693">2*IMREAL(K101)*COS(2*PI()*B101*97/Nt_load2)-2*IMAGINARY(K101)*SIN(2*PI()*B101*97/Nt_load2)</f>
        <v>#REF!</v>
      </c>
      <c r="CZ362" s="181" t="e">
        <f t="shared" ref="CZ362:CZ425" si="694">2*IMREAL(K101)*COS(2*PI()*B101*98/Nt_load2)-2*IMAGINARY(K101)*SIN(2*PI()*B101*98/Nt_load2)</f>
        <v>#REF!</v>
      </c>
      <c r="DA362" s="181" t="e">
        <f t="shared" ref="DA362:DA425" si="695">2*IMREAL(K101)*COS(2*PI()*B101*99/Nt_load2)-2*IMAGINARY(K101)*SIN(2*PI()*B101*99/Nt_load2)</f>
        <v>#REF!</v>
      </c>
      <c r="DB362" s="181" t="e">
        <f t="shared" ref="DB362:DB425" si="696">2*IMREAL(K101)*COS(2*PI()*B101*100/Nt_load2)-2*IMAGINARY(K101)*SIN(2*PI()*B101*100/Nt_load2)</f>
        <v>#REF!</v>
      </c>
      <c r="DC362" s="181" t="e">
        <f t="shared" ref="DC362:DC425" si="697">2*IMREAL(K101)*COS(2*PI()*B101*101/Nt_load2)-2*IMAGINARY(K101)*SIN(2*PI()*B101*101/Nt_load2)</f>
        <v>#REF!</v>
      </c>
      <c r="DD362" s="181" t="e">
        <f t="shared" ref="DD362:DD425" si="698">2*IMREAL(K101)*COS(2*PI()*B101*102/Nt_load2)-2*IMAGINARY(K101)*SIN(2*PI()*B101*102/Nt_load2)</f>
        <v>#REF!</v>
      </c>
      <c r="DE362" s="181" t="e">
        <f t="shared" ref="DE362:DE425" si="699">2*IMREAL(K101)*COS(2*PI()*B101*103/Nt_load2)-2*IMAGINARY(K101)*SIN(2*PI()*B101*103/Nt_load2)</f>
        <v>#REF!</v>
      </c>
      <c r="DF362" s="181" t="e">
        <f t="shared" ref="DF362:DF425" si="700">2*IMREAL(K101)*COS(2*PI()*B101*104/Nt_load2)-2*IMAGINARY(K101)*SIN(2*PI()*B101*104/Nt_load2)</f>
        <v>#REF!</v>
      </c>
      <c r="DG362" s="181" t="e">
        <f t="shared" ref="DG362:DG425" si="701">2*IMREAL(K101)*COS(2*PI()*B101*105/Nt_load2)-2*IMAGINARY(K101)*SIN(2*PI()*B101*105/Nt_load2)</f>
        <v>#REF!</v>
      </c>
      <c r="DH362" s="181" t="e">
        <f t="shared" ref="DH362:DH425" si="702">2*IMREAL(K101)*COS(2*PI()*B101*106/Nt_load2)-2*IMAGINARY(K101)*SIN(2*PI()*B101*106/Nt_load2)</f>
        <v>#REF!</v>
      </c>
      <c r="DI362" s="181" t="e">
        <f t="shared" ref="DI362:DI425" si="703">2*IMREAL(K101)*COS(2*PI()*B101*107/Nt_load2)-2*IMAGINARY(K101)*SIN(2*PI()*B101*107/Nt_load2)</f>
        <v>#REF!</v>
      </c>
      <c r="DJ362" s="181" t="e">
        <f t="shared" ref="DJ362:DJ425" si="704">2*IMREAL(K101)*COS(2*PI()*B101*108/Nt_load2)-2*IMAGINARY(K101)*SIN(2*PI()*B101*108/Nt_load2)</f>
        <v>#REF!</v>
      </c>
      <c r="DK362" s="181" t="e">
        <f t="shared" ref="DK362:DK425" si="705">2*IMREAL(K101)*COS(2*PI()*B101*109/Nt_load2)-2*IMAGINARY(K101)*SIN(2*PI()*B101*109/Nt_load2)</f>
        <v>#REF!</v>
      </c>
      <c r="DL362" s="181" t="e">
        <f t="shared" ref="DL362:DL425" si="706">2*IMREAL(K101)*COS(2*PI()*B101*110/Nt_load2)-2*IMAGINARY(K101)*SIN(2*PI()*B101*110/Nt_load2)</f>
        <v>#REF!</v>
      </c>
      <c r="DM362" s="181" t="e">
        <f t="shared" ref="DM362:DM425" si="707">2*IMREAL(K101)*COS(2*PI()*B101*111/Nt_load2)-2*IMAGINARY(K101)*SIN(2*PI()*B101*111/Nt_load2)</f>
        <v>#REF!</v>
      </c>
      <c r="DN362" s="181" t="e">
        <f t="shared" ref="DN362:DN425" si="708">2*IMREAL(K101)*COS(2*PI()*B101*112/Nt_load2)-2*IMAGINARY(K101)*SIN(2*PI()*B101*112/Nt_load2)</f>
        <v>#REF!</v>
      </c>
      <c r="DO362" s="181" t="e">
        <f t="shared" ref="DO362:DO425" si="709">2*IMREAL(K101)*COS(2*PI()*B101*113/Nt_load2)-2*IMAGINARY(K101)*SIN(2*PI()*B101*113/Nt_load2)</f>
        <v>#REF!</v>
      </c>
      <c r="DP362" s="181" t="e">
        <f t="shared" ref="DP362:DP425" si="710">2*IMREAL(K101)*COS(2*PI()*B101*114/Nt_load2)-2*IMAGINARY(K101)*SIN(2*PI()*B101*114/Nt_load2)</f>
        <v>#REF!</v>
      </c>
      <c r="DQ362" s="181" t="e">
        <f t="shared" ref="DQ362:DQ425" si="711">2*IMREAL(K101)*COS(2*PI()*B101*115/Nt_load2)-2*IMAGINARY(K101)*SIN(2*PI()*B101*115/Nt_load2)</f>
        <v>#REF!</v>
      </c>
      <c r="DR362" s="181" t="e">
        <f t="shared" ref="DR362:DR425" si="712">2*IMREAL(K101)*COS(2*PI()*B101*116/Nt_load2)-2*IMAGINARY(K101)*SIN(2*PI()*B101*116/Nt_load2)</f>
        <v>#REF!</v>
      </c>
      <c r="DS362" s="181" t="e">
        <f t="shared" ref="DS362:DS425" si="713">2*IMREAL(K101)*COS(2*PI()*B101*117/Nt_load2)-2*IMAGINARY(K101)*SIN(2*PI()*B101*117/Nt_load2)</f>
        <v>#REF!</v>
      </c>
      <c r="DT362" s="181" t="e">
        <f t="shared" ref="DT362:DT425" si="714">2*IMREAL(K101)*COS(2*PI()*B101*118/Nt_load2)-2*IMAGINARY(K101)*SIN(2*PI()*B101*118/Nt_load2)</f>
        <v>#REF!</v>
      </c>
      <c r="DU362" s="181" t="e">
        <f t="shared" ref="DU362:DU425" si="715">2*IMREAL(K101)*COS(2*PI()*B101*119/Nt_load2)-2*IMAGINARY(K101)*SIN(2*PI()*B101*119/Nt_load2)</f>
        <v>#REF!</v>
      </c>
      <c r="DV362" s="181" t="e">
        <f t="shared" ref="DV362:DV425" si="716">2*IMREAL(K101)*COS(2*PI()*B101*120/Nt_load2)-2*IMAGINARY(K101)*SIN(2*PI()*B101*120/Nt_load2)</f>
        <v>#REF!</v>
      </c>
      <c r="DW362" s="181" t="e">
        <f t="shared" ref="DW362:DW425" si="717">2*IMREAL(K101)*COS(2*PI()*B101*121/Nt_load2)-2*IMAGINARY(K101)*SIN(2*PI()*B101*121/Nt_load2)</f>
        <v>#REF!</v>
      </c>
      <c r="DX362" s="181" t="e">
        <f t="shared" ref="DX362:DX425" si="718">2*IMREAL(K101)*COS(2*PI()*B101*122/Nt_load2)-2*IMAGINARY(K101)*SIN(2*PI()*B101*122/Nt_load2)</f>
        <v>#REF!</v>
      </c>
      <c r="DY362" s="181" t="e">
        <f t="shared" ref="DY362:DY425" si="719">2*IMREAL(K101)*COS(2*PI()*B101*123/Nt_load2)-2*IMAGINARY(K101)*SIN(2*PI()*B101*123/Nt_load2)</f>
        <v>#REF!</v>
      </c>
      <c r="DZ362" s="181" t="e">
        <f t="shared" ref="DZ362:DZ425" si="720">2*IMREAL(K101)*COS(2*PI()*B101*124/Nt_load2)-2*IMAGINARY(K101)*SIN(2*PI()*B101*124/Nt_load2)</f>
        <v>#REF!</v>
      </c>
      <c r="EA362" s="181" t="e">
        <f t="shared" ref="EA362:EA425" si="721">2*IMREAL(K101)*COS(2*PI()*B101*125/Nt_load2)-2*IMAGINARY(K101)*SIN(2*PI()*B101*125/Nt_load2)</f>
        <v>#REF!</v>
      </c>
      <c r="EB362" s="181" t="e">
        <f t="shared" ref="EB362:EB425" si="722">2*IMREAL(K101)*COS(2*PI()*B101*126/Nt_load2)-2*IMAGINARY(K101)*SIN(2*PI()*B101*126/Nt_load2)</f>
        <v>#REF!</v>
      </c>
      <c r="EC362" s="181" t="e">
        <f t="shared" ref="EC362:EC425" si="723">2*IMREAL(K101)*COS(2*PI()*B101*127/Nt_load2)-2*IMAGINARY(K101)*SIN(2*PI()*B101*127/Nt_load2)</f>
        <v>#REF!</v>
      </c>
      <c r="ED362" s="181" t="e">
        <f t="shared" ref="ED362:ED425" si="724">2*IMREAL(K101)*COS(2*PI()*B101*128/Nt_load2)-2*IMAGINARY(K101)*SIN(2*PI()*B101*128/Nt_load2)</f>
        <v>#REF!</v>
      </c>
      <c r="EE362" s="181" t="e">
        <f t="shared" ref="EE362:EE425" si="725">2*IMREAL(K101)*COS(2*PI()*B101*129/Nt_load2)-2*IMAGINARY(K101)*SIN(2*PI()*B101*129/Nt_load2)</f>
        <v>#REF!</v>
      </c>
      <c r="EF362" s="181" t="e">
        <f t="shared" ref="EF362:EF425" si="726">2*IMREAL(K101)*COS(2*PI()*B101*130/Nt_load2)-2*IMAGINARY(K101)*SIN(2*PI()*B101*130/Nt_load2)</f>
        <v>#REF!</v>
      </c>
      <c r="EG362" s="181" t="e">
        <f t="shared" ref="EG362:EG425" si="727">2*IMREAL(K101)*COS(2*PI()*B101*131/Nt_load2)-2*IMAGINARY(K101)*SIN(2*PI()*B101*131/Nt_load2)</f>
        <v>#REF!</v>
      </c>
      <c r="EH362" s="181" t="e">
        <f t="shared" ref="EH362:EH425" si="728">2*IMREAL(K101)*COS(2*PI()*B101*132/Nt_load2)-2*IMAGINARY(K101)*SIN(2*PI()*B101*132/Nt_load2)</f>
        <v>#REF!</v>
      </c>
      <c r="EI362" s="181" t="e">
        <f t="shared" ref="EI362:EI425" si="729">2*IMREAL(K101)*COS(2*PI()*B101*133/Nt_load2)-2*IMAGINARY(K101)*SIN(2*PI()*B101*133/Nt_load2)</f>
        <v>#REF!</v>
      </c>
      <c r="EJ362" s="181" t="e">
        <f t="shared" ref="EJ362:EJ425" si="730">2*IMREAL(K101)*COS(2*PI()*B101*134/Nt_load2)-2*IMAGINARY(K101)*SIN(2*PI()*B101*134/Nt_load2)</f>
        <v>#REF!</v>
      </c>
      <c r="EK362" s="181" t="e">
        <f t="shared" ref="EK362:EK425" si="731">2*IMREAL(K101)*COS(2*PI()*B101*135/Nt_load2)-2*IMAGINARY(K101)*SIN(2*PI()*B101*135/Nt_load2)</f>
        <v>#REF!</v>
      </c>
      <c r="EL362" s="181" t="e">
        <f t="shared" ref="EL362:EL425" si="732">2*IMREAL(K101)*COS(2*PI()*B101*136/Nt_load2)-2*IMAGINARY(K101)*SIN(2*PI()*B101*136/Nt_load2)</f>
        <v>#REF!</v>
      </c>
      <c r="EM362" s="181" t="e">
        <f t="shared" ref="EM362:EM425" si="733">2*IMREAL(K101)*COS(2*PI()*B101*137/Nt_load2)-2*IMAGINARY(K101)*SIN(2*PI()*B101*137/Nt_load2)</f>
        <v>#REF!</v>
      </c>
      <c r="EN362" s="181" t="e">
        <f t="shared" ref="EN362:EN425" si="734">2*IMREAL(K101)*COS(2*PI()*B101*138/Nt_load2)-2*IMAGINARY(K101)*SIN(2*PI()*B101*138/Nt_load2)</f>
        <v>#REF!</v>
      </c>
      <c r="EO362" s="181" t="e">
        <f t="shared" ref="EO362:EO425" si="735">2*IMREAL(K101)*COS(2*PI()*B101*139/Nt_load2)-2*IMAGINARY(K101)*SIN(2*PI()*B101*139/Nt_load2)</f>
        <v>#REF!</v>
      </c>
      <c r="EP362" s="181" t="e">
        <f t="shared" ref="EP362:EP425" si="736">2*IMREAL(K101)*COS(2*PI()*B101*140/Nt_load2)-2*IMAGINARY(K101)*SIN(2*PI()*B101*140/Nt_load2)</f>
        <v>#REF!</v>
      </c>
      <c r="EQ362" s="181" t="e">
        <f t="shared" ref="EQ362:EQ425" si="737">2*IMREAL(K101)*COS(2*PI()*B101*141/Nt_load2)-2*IMAGINARY(K101)*SIN(2*PI()*B101*141/Nt_load2)</f>
        <v>#REF!</v>
      </c>
      <c r="ER362" s="181" t="e">
        <f t="shared" ref="ER362:ER425" si="738">2*IMREAL(K101)*COS(2*PI()*B101*142/Nt_load2)-2*IMAGINARY(K101)*SIN(2*PI()*B101*142/Nt_load2)</f>
        <v>#REF!</v>
      </c>
      <c r="ES362" s="181" t="e">
        <f t="shared" ref="ES362:ES425" si="739">2*IMREAL(K101)*COS(2*PI()*B101*143/Nt_load2)-2*IMAGINARY(K101)*SIN(2*PI()*B101*143/Nt_load2)</f>
        <v>#REF!</v>
      </c>
      <c r="ET362" s="181" t="e">
        <f t="shared" ref="ET362:ET425" si="740">2*IMREAL(K101)*COS(2*PI()*B101*144/Nt_load2)-2*IMAGINARY(K101)*SIN(2*PI()*B101*144/Nt_load2)</f>
        <v>#REF!</v>
      </c>
      <c r="EU362" s="181" t="e">
        <f t="shared" ref="EU362:EU425" si="741">2*IMREAL(K101)*COS(2*PI()*B101*145/Nt_load2)-2*IMAGINARY(K101)*SIN(2*PI()*B101*145/Nt_load2)</f>
        <v>#REF!</v>
      </c>
      <c r="EV362" s="181" t="e">
        <f t="shared" ref="EV362:EV425" si="742">2*IMREAL(K101)*COS(2*PI()*B101*146/Nt_load2)-2*IMAGINARY(K101)*SIN(2*PI()*B101*146/Nt_load2)</f>
        <v>#REF!</v>
      </c>
      <c r="EW362" s="181" t="e">
        <f t="shared" ref="EW362:EW425" si="743">2*IMREAL(K101)*COS(2*PI()*B101*147/Nt_load2)-2*IMAGINARY(K101)*SIN(2*PI()*B101*147/Nt_load2)</f>
        <v>#REF!</v>
      </c>
      <c r="EX362" s="181" t="e">
        <f t="shared" ref="EX362:EX425" si="744">2*IMREAL(K101)*COS(2*PI()*B101*148/Nt_load2)-2*IMAGINARY(K101)*SIN(2*PI()*B101*148/Nt_load2)</f>
        <v>#REF!</v>
      </c>
      <c r="EY362" s="181" t="e">
        <f t="shared" ref="EY362:EY425" si="745">2*IMREAL(K101)*COS(2*PI()*B101*149/Nt_load2)-2*IMAGINARY(K101)*SIN(2*PI()*B101*149/Nt_load2)</f>
        <v>#REF!</v>
      </c>
      <c r="EZ362" s="181" t="e">
        <f t="shared" ref="EZ362:EZ425" si="746">2*IMREAL(K101)*COS(2*PI()*B101*150/Nt_load2)-2*IMAGINARY(K101)*SIN(2*PI()*B101*150/Nt_load2)</f>
        <v>#REF!</v>
      </c>
      <c r="FA362" s="181" t="e">
        <f t="shared" ref="FA362:FA425" si="747">2*IMREAL(K101)*COS(2*PI()*B101*151/Nt_load2)-2*IMAGINARY(K101)*SIN(2*PI()*B101*151/Nt_load2)</f>
        <v>#REF!</v>
      </c>
      <c r="FB362" s="181" t="e">
        <f t="shared" ref="FB362:FB425" si="748">2*IMREAL(K101)*COS(2*PI()*B101*152/Nt_load2)-2*IMAGINARY(K101)*SIN(2*PI()*B101*152/Nt_load2)</f>
        <v>#REF!</v>
      </c>
      <c r="FC362" s="181" t="e">
        <f t="shared" ref="FC362:FC425" si="749">2*IMREAL(K101)*COS(2*PI()*B101*153/Nt_load2)-2*IMAGINARY(K101)*SIN(2*PI()*B101*153/Nt_load2)</f>
        <v>#REF!</v>
      </c>
      <c r="FD362" s="181" t="e">
        <f t="shared" ref="FD362:FD425" si="750">2*IMREAL(K101)*COS(2*PI()*B101*154/Nt_load2)-2*IMAGINARY(K101)*SIN(2*PI()*B101*154/Nt_load2)</f>
        <v>#REF!</v>
      </c>
      <c r="FE362" s="181" t="e">
        <f t="shared" ref="FE362:FE425" si="751">2*IMREAL(K101)*COS(2*PI()*B101*155/Nt_load2)-2*IMAGINARY(K101)*SIN(2*PI()*B101*155/Nt_load2)</f>
        <v>#REF!</v>
      </c>
      <c r="FF362" s="181" t="e">
        <f t="shared" ref="FF362:FF425" si="752">2*IMREAL(K101)*COS(2*PI()*B101*156/Nt_load2)-2*IMAGINARY(K101)*SIN(2*PI()*B101*156/Nt_load2)</f>
        <v>#REF!</v>
      </c>
      <c r="FG362" s="181" t="e">
        <f t="shared" ref="FG362:FG425" si="753">2*IMREAL(K101)*COS(2*PI()*B101*157/Nt_load2)-2*IMAGINARY(K101)*SIN(2*PI()*B101*157/Nt_load2)</f>
        <v>#REF!</v>
      </c>
      <c r="FH362" s="181" t="e">
        <f t="shared" ref="FH362:FH425" si="754">2*IMREAL(K101)*COS(2*PI()*B101*158/Nt_load2)-2*IMAGINARY(K101)*SIN(2*PI()*B101*158/Nt_load2)</f>
        <v>#REF!</v>
      </c>
      <c r="FI362" s="181" t="e">
        <f t="shared" ref="FI362:FI425" si="755">2*IMREAL(K101)*COS(2*PI()*B101*159/Nt_load2)-2*IMAGINARY(K101)*SIN(2*PI()*B101*159/Nt_load2)</f>
        <v>#REF!</v>
      </c>
      <c r="FJ362" s="181" t="e">
        <f t="shared" ref="FJ362:FJ425" si="756">2*IMREAL(K101)*COS(2*PI()*B101*160/Nt_load2)-2*IMAGINARY(K101)*SIN(2*PI()*B101*160/Nt_load2)</f>
        <v>#REF!</v>
      </c>
      <c r="FK362" s="181" t="e">
        <f t="shared" ref="FK362:FK425" si="757">2*IMREAL(K101)*COS(2*PI()*B101*161/Nt_load2)-2*IMAGINARY(K101)*SIN(2*PI()*B101*161/Nt_load2)</f>
        <v>#REF!</v>
      </c>
      <c r="FL362" s="181" t="e">
        <f t="shared" ref="FL362:FL425" si="758">2*IMREAL(K101)*COS(2*PI()*B101*162/Nt_load2)-2*IMAGINARY(K101)*SIN(2*PI()*B101*162/Nt_load2)</f>
        <v>#REF!</v>
      </c>
      <c r="FM362" s="181" t="e">
        <f t="shared" ref="FM362:FM425" si="759">2*IMREAL(K101)*COS(2*PI()*B101*163/Nt_load2)-2*IMAGINARY(K101)*SIN(2*PI()*B101*163/Nt_load2)</f>
        <v>#REF!</v>
      </c>
      <c r="FN362" s="181" t="e">
        <f t="shared" ref="FN362:FN425" si="760">2*IMREAL(K101)*COS(2*PI()*B101*164/Nt_load2)-2*IMAGINARY(K101)*SIN(2*PI()*B101*164/Nt_load2)</f>
        <v>#REF!</v>
      </c>
      <c r="FO362" s="181" t="e">
        <f t="shared" ref="FO362:FO425" si="761">2*IMREAL(K101)*COS(2*PI()*B101*165/Nt_load2)-2*IMAGINARY(K101)*SIN(2*PI()*B101*165/Nt_load2)</f>
        <v>#REF!</v>
      </c>
      <c r="FP362" s="181" t="e">
        <f t="shared" ref="FP362:FP425" si="762">2*IMREAL(K101)*COS(2*PI()*B101*166/Nt_load2)-2*IMAGINARY(K101)*SIN(2*PI()*B101*166/Nt_load2)</f>
        <v>#REF!</v>
      </c>
      <c r="FQ362" s="181" t="e">
        <f t="shared" ref="FQ362:FQ425" si="763">2*IMREAL(K101)*COS(2*PI()*B101*167/Nt_load2)-2*IMAGINARY(K101)*SIN(2*PI()*B101*167/Nt_load2)</f>
        <v>#REF!</v>
      </c>
      <c r="FR362" s="181" t="e">
        <f t="shared" ref="FR362:FR425" si="764">2*IMREAL(K101)*COS(2*PI()*B101*168/Nt_load2)-2*IMAGINARY(K101)*SIN(2*PI()*B101*168/Nt_load2)</f>
        <v>#REF!</v>
      </c>
      <c r="FS362" s="181" t="e">
        <f t="shared" ref="FS362:FS425" si="765">2*IMREAL(K101)*COS(2*PI()*B101*169/Nt_load2)-2*IMAGINARY(K101)*SIN(2*PI()*B101*169/Nt_load2)</f>
        <v>#REF!</v>
      </c>
      <c r="FT362" s="181" t="e">
        <f t="shared" ref="FT362:FT425" si="766">2*IMREAL(K101)*COS(2*PI()*B101*170/Nt_load2)-2*IMAGINARY(K101)*SIN(2*PI()*B101*170/Nt_load2)</f>
        <v>#REF!</v>
      </c>
      <c r="FU362" s="181" t="e">
        <f t="shared" ref="FU362:FU425" si="767">2*IMREAL(K101)*COS(2*PI()*B101*171/Nt_load2)-2*IMAGINARY(K101)*SIN(2*PI()*B101*171/Nt_load2)</f>
        <v>#REF!</v>
      </c>
      <c r="FV362" s="181" t="e">
        <f t="shared" ref="FV362:FV425" si="768">2*IMREAL(K101)*COS(2*PI()*B101*172/Nt_load2)-2*IMAGINARY(K101)*SIN(2*PI()*B101*172/Nt_load2)</f>
        <v>#REF!</v>
      </c>
      <c r="FW362" s="181" t="e">
        <f t="shared" ref="FW362:FW425" si="769">2*IMREAL(K101)*COS(2*PI()*B101*173/Nt_load2)-2*IMAGINARY(K101)*SIN(2*PI()*B101*173/Nt_load2)</f>
        <v>#REF!</v>
      </c>
      <c r="FX362" s="181" t="e">
        <f t="shared" ref="FX362:FX425" si="770">2*IMREAL(K101)*COS(2*PI()*B101*174/Nt_load2)-2*IMAGINARY(K101)*SIN(2*PI()*B101*174/Nt_load2)</f>
        <v>#REF!</v>
      </c>
      <c r="FY362" s="181" t="e">
        <f t="shared" ref="FY362:FY425" si="771">2*IMREAL(K101)*COS(2*PI()*B101*175/Nt_load2)-2*IMAGINARY(K101)*SIN(2*PI()*B101*175/Nt_load2)</f>
        <v>#REF!</v>
      </c>
      <c r="FZ362" s="181" t="e">
        <f t="shared" ref="FZ362:FZ425" si="772">2*IMREAL(K101)*COS(2*PI()*B101*176/Nt_load2)-2*IMAGINARY(K101)*SIN(2*PI()*B101*176/Nt_load2)</f>
        <v>#REF!</v>
      </c>
      <c r="GA362" s="181" t="e">
        <f t="shared" ref="GA362:GA425" si="773">2*IMREAL(K101)*COS(2*PI()*B101*177/Nt_load2)-2*IMAGINARY(K101)*SIN(2*PI()*B101*177/Nt_load2)</f>
        <v>#REF!</v>
      </c>
      <c r="GB362" s="181" t="e">
        <f t="shared" ref="GB362:GB425" si="774">2*IMREAL(K101)*COS(2*PI()*B101*178/Nt_load2)-2*IMAGINARY(K101)*SIN(2*PI()*B101*178/Nt_load2)</f>
        <v>#REF!</v>
      </c>
      <c r="GC362" s="181" t="e">
        <f t="shared" ref="GC362:GC425" si="775">2*IMREAL(K101)*COS(2*PI()*B101*179/Nt_load2)-2*IMAGINARY(K101)*SIN(2*PI()*B101*179/Nt_load2)</f>
        <v>#REF!</v>
      </c>
      <c r="GD362" s="181" t="e">
        <f t="shared" ref="GD362:GD425" si="776">2*IMREAL(K101)*COS(2*PI()*B101*180/Nt_load2)-2*IMAGINARY(K101)*SIN(2*PI()*B101*180/Nt_load2)</f>
        <v>#REF!</v>
      </c>
      <c r="GE362" s="181" t="e">
        <f t="shared" ref="GE362:GE425" si="777">2*IMREAL(K101)*COS(2*PI()*B101*181/Nt_load2)-2*IMAGINARY(K101)*SIN(2*PI()*B101*181/Nt_load2)</f>
        <v>#REF!</v>
      </c>
      <c r="GF362" s="181" t="e">
        <f t="shared" ref="GF362:GF425" si="778">2*IMREAL(K101)*COS(2*PI()*B101*182/Nt_load2)-2*IMAGINARY(K101)*SIN(2*PI()*B101*182/Nt_load2)</f>
        <v>#REF!</v>
      </c>
      <c r="GG362" s="181" t="e">
        <f t="shared" ref="GG362:GG425" si="779">2*IMREAL(K101)*COS(2*PI()*B101*183/Nt_load2)-2*IMAGINARY(K101)*SIN(2*PI()*B101*183/Nt_load2)</f>
        <v>#REF!</v>
      </c>
      <c r="GH362" s="181" t="e">
        <f t="shared" ref="GH362:GH425" si="780">2*IMREAL(K101)*COS(2*PI()*B101*184/Nt_load2)-2*IMAGINARY(K101)*SIN(2*PI()*B101*184/Nt_load2)</f>
        <v>#REF!</v>
      </c>
      <c r="GI362" s="181" t="e">
        <f t="shared" ref="GI362:GI425" si="781">2*IMREAL(K101)*COS(2*PI()*B101*185/Nt_load2)-2*IMAGINARY(K101)*SIN(2*PI()*B101*185/Nt_load2)</f>
        <v>#REF!</v>
      </c>
      <c r="GJ362" s="181" t="e">
        <f t="shared" ref="GJ362:GJ425" si="782">2*IMREAL(K101)*COS(2*PI()*B101*186/Nt_load2)-2*IMAGINARY(K101)*SIN(2*PI()*B101*186/Nt_load2)</f>
        <v>#REF!</v>
      </c>
      <c r="GK362" s="181" t="e">
        <f t="shared" ref="GK362:GK425" si="783">2*IMREAL(K101)*COS(2*PI()*B101*187/Nt_load2)-2*IMAGINARY(K101)*SIN(2*PI()*B101*187/Nt_load2)</f>
        <v>#REF!</v>
      </c>
      <c r="GL362" s="181" t="e">
        <f t="shared" ref="GL362:GL425" si="784">2*IMREAL(K101)*COS(2*PI()*B101*188/Nt_load2)-2*IMAGINARY(K101)*SIN(2*PI()*B101*188/Nt_load2)</f>
        <v>#REF!</v>
      </c>
      <c r="GM362" s="181" t="e">
        <f t="shared" ref="GM362:GM425" si="785">2*IMREAL(K101)*COS(2*PI()*B101*189/Nt_load2)-2*IMAGINARY(K101)*SIN(2*PI()*B101*189/Nt_load2)</f>
        <v>#REF!</v>
      </c>
      <c r="GN362" s="181" t="e">
        <f t="shared" ref="GN362:GN425" si="786">2*IMREAL(K101)*COS(2*PI()*B101*190/Nt_load2)-2*IMAGINARY(K101)*SIN(2*PI()*B101*190/Nt_load2)</f>
        <v>#REF!</v>
      </c>
      <c r="GO362" s="181" t="e">
        <f t="shared" ref="GO362:GO425" si="787">2*IMREAL(K101)*COS(2*PI()*B101*191/Nt_load2)-2*IMAGINARY(K101)*SIN(2*PI()*B101*191/Nt_load2)</f>
        <v>#REF!</v>
      </c>
      <c r="GP362" s="181" t="e">
        <f t="shared" ref="GP362:GP425" si="788">2*IMREAL(K101)*COS(2*PI()*B101*192/Nt_load2)-2*IMAGINARY(K101)*SIN(2*PI()*B101*192/Nt_load2)</f>
        <v>#REF!</v>
      </c>
      <c r="GQ362" s="181" t="e">
        <f t="shared" ref="GQ362:GQ425" si="789">2*IMREAL(K101)*COS(2*PI()*B101*193/Nt_load2)-2*IMAGINARY(K101)*SIN(2*PI()*B101*193/Nt_load2)</f>
        <v>#REF!</v>
      </c>
      <c r="GR362" s="181" t="e">
        <f t="shared" ref="GR362:GR425" si="790">2*IMREAL(K101)*COS(2*PI()*B101*194/Nt_load2)-2*IMAGINARY(K101)*SIN(2*PI()*B101*194/Nt_load2)</f>
        <v>#REF!</v>
      </c>
      <c r="GS362" s="181" t="e">
        <f t="shared" ref="GS362:GS425" si="791">2*IMREAL(K101)*COS(2*PI()*B101*195/Nt_load2)-2*IMAGINARY(K101)*SIN(2*PI()*B101*195/Nt_load2)</f>
        <v>#REF!</v>
      </c>
      <c r="GT362" s="181" t="e">
        <f t="shared" ref="GT362:GT425" si="792">2*IMREAL(K101)*COS(2*PI()*B101*196/Nt_load2)-2*IMAGINARY(K101)*SIN(2*PI()*B101*196/Nt_load2)</f>
        <v>#REF!</v>
      </c>
      <c r="GU362" s="181" t="e">
        <f t="shared" ref="GU362:GU425" si="793">2*IMREAL(K101)*COS(2*PI()*B101*197/Nt_load2)-2*IMAGINARY(K101)*SIN(2*PI()*B101*197/Nt_load2)</f>
        <v>#REF!</v>
      </c>
      <c r="GV362" s="181" t="e">
        <f t="shared" ref="GV362:GV425" si="794">2*IMREAL(K101)*COS(2*PI()*B101*198/Nt_load2)-2*IMAGINARY(K101)*SIN(2*PI()*B101*198/Nt_load2)</f>
        <v>#REF!</v>
      </c>
      <c r="GW362" s="181" t="e">
        <f t="shared" ref="GW362:GW425" si="795">2*IMREAL(K101)*COS(2*PI()*B101*199/Nt_load2)-2*IMAGINARY(K101)*SIN(2*PI()*B101*199/Nt_load2)</f>
        <v>#REF!</v>
      </c>
      <c r="GX362" s="181" t="e">
        <f t="shared" ref="GX362:GX425" si="796">2*IMREAL(K101)*COS(2*PI()*B101*200/Nt_load2)-2*IMAGINARY(K101)*SIN(2*PI()*B101*200/Nt_load2)</f>
        <v>#REF!</v>
      </c>
      <c r="GY362" s="181" t="e">
        <f t="shared" ref="GY362:GY425" si="797">2*IMREAL(K101)*COS(2*PI()*B101*201/Nt_load2)-2*IMAGINARY(K101)*SIN(2*PI()*B101*201/Nt_load2)</f>
        <v>#REF!</v>
      </c>
      <c r="GZ362" s="181" t="e">
        <f t="shared" ref="GZ362:GZ425" si="798">2*IMREAL(K101)*COS(2*PI()*B101*202/Nt_load2)-2*IMAGINARY(K101)*SIN(2*PI()*B101*202/Nt_load2)</f>
        <v>#REF!</v>
      </c>
      <c r="HA362" s="181" t="e">
        <f t="shared" ref="HA362:HA425" si="799">2*IMREAL(K101)*COS(2*PI()*B101*203/Nt_load2)-2*IMAGINARY(K101)*SIN(2*PI()*B101*203/Nt_load2)</f>
        <v>#REF!</v>
      </c>
      <c r="HB362" s="181" t="e">
        <f t="shared" ref="HB362:HB425" si="800">2*IMREAL(K101)*COS(2*PI()*B101*204/Nt_load2)-2*IMAGINARY(K101)*SIN(2*PI()*B101*204/Nt_load2)</f>
        <v>#REF!</v>
      </c>
      <c r="HC362" s="181" t="e">
        <f t="shared" ref="HC362:HC425" si="801">2*IMREAL(K101)*COS(2*PI()*B101*205/Nt_load2)-2*IMAGINARY(K101)*SIN(2*PI()*B101*205/Nt_load2)</f>
        <v>#REF!</v>
      </c>
      <c r="HD362" s="181" t="e">
        <f t="shared" ref="HD362:HD425" si="802">2*IMREAL(K101)*COS(2*PI()*B101*206/Nt_load2)-2*IMAGINARY(K101)*SIN(2*PI()*B101*206/Nt_load2)</f>
        <v>#REF!</v>
      </c>
      <c r="HE362" s="181" t="e">
        <f t="shared" ref="HE362:HE425" si="803">2*IMREAL(K101)*COS(2*PI()*B101*207/Nt_load2)-2*IMAGINARY(K101)*SIN(2*PI()*B101*207/Nt_load2)</f>
        <v>#REF!</v>
      </c>
      <c r="HF362" s="181" t="e">
        <f t="shared" ref="HF362:HF425" si="804">2*IMREAL(K101)*COS(2*PI()*B101*208/Nt_load2)-2*IMAGINARY(K101)*SIN(2*PI()*B101*208/Nt_load2)</f>
        <v>#REF!</v>
      </c>
      <c r="HG362" s="181" t="e">
        <f t="shared" ref="HG362:HG425" si="805">2*IMREAL(K101)*COS(2*PI()*B101*209/Nt_load2)-2*IMAGINARY(K101)*SIN(2*PI()*B101*209/Nt_load2)</f>
        <v>#REF!</v>
      </c>
      <c r="HH362" s="181" t="e">
        <f t="shared" ref="HH362:HH425" si="806">2*IMREAL(K101)*COS(2*PI()*B101*210/Nt_load2)-2*IMAGINARY(K101)*SIN(2*PI()*B101*210/Nt_load2)</f>
        <v>#REF!</v>
      </c>
      <c r="HI362" s="181" t="e">
        <f t="shared" ref="HI362:HI425" si="807">2*IMREAL(K101)*COS(2*PI()*B101*211/Nt_load2)-2*IMAGINARY(K101)*SIN(2*PI()*B101*211/Nt_load2)</f>
        <v>#REF!</v>
      </c>
      <c r="HJ362" s="181" t="e">
        <f t="shared" ref="HJ362:HJ425" si="808">2*IMREAL(K101)*COS(2*PI()*B101*212/Nt_load2)-2*IMAGINARY(K101)*SIN(2*PI()*B101*212/Nt_load2)</f>
        <v>#REF!</v>
      </c>
      <c r="HK362" s="181" t="e">
        <f t="shared" ref="HK362:HK425" si="809">2*IMREAL(K101)*COS(2*PI()*B101*213/Nt_load2)-2*IMAGINARY(K101)*SIN(2*PI()*B101*213/Nt_load2)</f>
        <v>#REF!</v>
      </c>
      <c r="HL362" s="181" t="e">
        <f t="shared" ref="HL362:HL425" si="810">2*IMREAL(K101)*COS(2*PI()*B101*214/Nt_load2)-2*IMAGINARY(K101)*SIN(2*PI()*B101*214/Nt_load2)</f>
        <v>#REF!</v>
      </c>
      <c r="HM362" s="181" t="e">
        <f t="shared" ref="HM362:HM425" si="811">2*IMREAL(K101)*COS(2*PI()*B101*215/Nt_load2)-2*IMAGINARY(K101)*SIN(2*PI()*B101*215/Nt_load2)</f>
        <v>#REF!</v>
      </c>
      <c r="HN362" s="181" t="e">
        <f t="shared" ref="HN362:HN425" si="812">2*IMREAL(K101)*COS(2*PI()*B101*216/Nt_load2)-2*IMAGINARY(K101)*SIN(2*PI()*B101*216/Nt_load2)</f>
        <v>#REF!</v>
      </c>
      <c r="HO362" s="181" t="e">
        <f t="shared" ref="HO362:HO425" si="813">2*IMREAL(K101)*COS(2*PI()*B101*217/Nt_load2)-2*IMAGINARY(K101)*SIN(2*PI()*B101*217/Nt_load2)</f>
        <v>#REF!</v>
      </c>
      <c r="HP362" s="181" t="e">
        <f t="shared" ref="HP362:HP425" si="814">2*IMREAL(K101)*COS(2*PI()*B101*218/Nt_load2)-2*IMAGINARY(K101)*SIN(2*PI()*B101*218/Nt_load2)</f>
        <v>#REF!</v>
      </c>
      <c r="HQ362" s="181" t="e">
        <f t="shared" ref="HQ362:HQ425" si="815">2*IMREAL(K101)*COS(2*PI()*B101*219/Nt_load2)-2*IMAGINARY(K101)*SIN(2*PI()*B101*219/Nt_load2)</f>
        <v>#REF!</v>
      </c>
      <c r="HR362" s="181" t="e">
        <f t="shared" ref="HR362:HR425" si="816">2*IMREAL(K101)*COS(2*PI()*B101*220/Nt_load2)-2*IMAGINARY(K101)*SIN(2*PI()*B101*220/Nt_load2)</f>
        <v>#REF!</v>
      </c>
      <c r="HS362" s="181" t="e">
        <f t="shared" ref="HS362:HS425" si="817">2*IMREAL(K101)*COS(2*PI()*B101*221/Nt_load2)-2*IMAGINARY(K101)*SIN(2*PI()*B101*221/Nt_load2)</f>
        <v>#REF!</v>
      </c>
      <c r="HT362" s="181" t="e">
        <f t="shared" ref="HT362:HT425" si="818">2*IMREAL(K101)*COS(2*PI()*B101*222/Nt_load2)-2*IMAGINARY(K101)*SIN(2*PI()*B101*222/Nt_load2)</f>
        <v>#REF!</v>
      </c>
      <c r="HU362" s="181" t="e">
        <f t="shared" ref="HU362:HU425" si="819">2*IMREAL(K101)*COS(2*PI()*B101*223/Nt_load2)-2*IMAGINARY(K101)*SIN(2*PI()*B101*223/Nt_load2)</f>
        <v>#REF!</v>
      </c>
      <c r="HV362" s="181" t="e">
        <f t="shared" ref="HV362:HV425" si="820">2*IMREAL(K101)*COS(2*PI()*B101*224/Nt_load2)-2*IMAGINARY(K101)*SIN(2*PI()*B101*224/Nt_load2)</f>
        <v>#REF!</v>
      </c>
      <c r="HW362" s="181" t="e">
        <f t="shared" ref="HW362:HW425" si="821">2*IMREAL(K101)*COS(2*PI()*B101*225/Nt_load2)-2*IMAGINARY(K101)*SIN(2*PI()*B101*225/Nt_load2)</f>
        <v>#REF!</v>
      </c>
      <c r="HX362" s="181" t="e">
        <f t="shared" ref="HX362:HX425" si="822">2*IMREAL(K101)*COS(2*PI()*B101*226/Nt_load2)-2*IMAGINARY(K101)*SIN(2*PI()*B101*226/Nt_load2)</f>
        <v>#REF!</v>
      </c>
      <c r="HY362" s="181" t="e">
        <f t="shared" ref="HY362:HY425" si="823">2*IMREAL(K101)*COS(2*PI()*B101*227/Nt_load2)-2*IMAGINARY(K101)*SIN(2*PI()*B101*227/Nt_load2)</f>
        <v>#REF!</v>
      </c>
      <c r="HZ362" s="181" t="e">
        <f t="shared" ref="HZ362:HZ425" si="824">2*IMREAL(K101)*COS(2*PI()*B101*228/Nt_load2)-2*IMAGINARY(K101)*SIN(2*PI()*B101*228/Nt_load2)</f>
        <v>#REF!</v>
      </c>
      <c r="IA362" s="181" t="e">
        <f t="shared" ref="IA362:IA425" si="825">2*IMREAL(K101)*COS(2*PI()*B101*229/Nt_load2)-2*IMAGINARY(K101)*SIN(2*PI()*B101*229/Nt_load2)</f>
        <v>#REF!</v>
      </c>
      <c r="IB362" s="181" t="e">
        <f t="shared" ref="IB362:IB425" si="826">2*IMREAL(K101)*COS(2*PI()*B101*230/Nt_load2)-2*IMAGINARY(K101)*SIN(2*PI()*B101*230/Nt_load2)</f>
        <v>#REF!</v>
      </c>
      <c r="IC362" s="181" t="e">
        <f t="shared" ref="IC362:IC425" si="827">2*IMREAL(K101)*COS(2*PI()*B101*231/Nt_load2)-2*IMAGINARY(K101)*SIN(2*PI()*B101*231/Nt_load2)</f>
        <v>#REF!</v>
      </c>
      <c r="ID362" s="181" t="e">
        <f t="shared" ref="ID362:ID425" si="828">2*IMREAL(K101)*COS(2*PI()*B101*232/Nt_load2)-2*IMAGINARY(K101)*SIN(2*PI()*B101*232/Nt_load2)</f>
        <v>#REF!</v>
      </c>
      <c r="IE362" s="181" t="e">
        <f t="shared" ref="IE362:IE425" si="829">2*IMREAL(K101)*COS(2*PI()*B101*233/Nt_load2)-2*IMAGINARY(K101)*SIN(2*PI()*B101*223/Nt_load2)</f>
        <v>#REF!</v>
      </c>
      <c r="IF362" s="181" t="e">
        <f t="shared" ref="IF362:IF425" si="830">2*IMREAL(K101)*COS(2*PI()*B101*234/Nt_load2)-2*IMAGINARY(K101)*SIN(2*PI()*B101*234/Nt_load2)</f>
        <v>#REF!</v>
      </c>
      <c r="IG362" s="181" t="e">
        <f t="shared" ref="IG362:IG425" si="831">2*IMREAL(K101)*COS(2*PI()*B101*235/Nt_load2)-2*IMAGINARY(K101)*SIN(2*PI()*B101*235/Nt_load2)</f>
        <v>#REF!</v>
      </c>
      <c r="IH362" s="181" t="e">
        <f t="shared" ref="IH362:IH425" si="832">2*IMREAL(K101)*COS(2*PI()*B101*236/Nt_load2)-2*IMAGINARY(K101)*SIN(2*PI()*B101*236/Nt_load2)</f>
        <v>#REF!</v>
      </c>
      <c r="II362" s="181" t="e">
        <f t="shared" ref="II362:II425" si="833">2*IMREAL(K101)*COS(2*PI()*B101*237/Nt_load2)-2*IMAGINARY(K101)*SIN(2*PI()*B101*237/Nt_load2)</f>
        <v>#REF!</v>
      </c>
      <c r="IJ362" s="181" t="e">
        <f t="shared" ref="IJ362:IJ425" si="834">2*IMREAL(K101)*COS(2*PI()*B101*238/Nt_load2)-2*IMAGINARY(K101)*SIN(2*PI()*B101*238/Nt_load2)</f>
        <v>#REF!</v>
      </c>
      <c r="IK362" s="181" t="e">
        <f t="shared" ref="IK362:IK425" si="835">2*IMREAL(K101)*COS(2*PI()*B101*239/Nt_load2)-2*IMAGINARY(K101)*SIN(2*PI()*B101*239/Nt_load2)</f>
        <v>#REF!</v>
      </c>
      <c r="IL362" s="181" t="e">
        <f t="shared" ref="IL362:IL425" si="836">2*IMREAL(K101)*COS(2*PI()*B101*240/Nt_load2)-2*IMAGINARY(K101)*SIN(2*PI()*B101*240/Nt_load2)</f>
        <v>#REF!</v>
      </c>
      <c r="IM362" s="181" t="e">
        <f t="shared" ref="IM362:IM425" si="837">2*IMREAL(K101)*COS(2*PI()*B101*241/Nt_load2)-2*IMAGINARY(K101)*SIN(2*PI()*B101*241/Nt_load2)</f>
        <v>#REF!</v>
      </c>
      <c r="IN362" s="181" t="e">
        <f t="shared" ref="IN362:IN425" si="838">2*IMREAL(K101)*COS(2*PI()*B101*242/Nt_load2)-2*IMAGINARY(K101)*SIN(2*PI()*B101*242/Nt_load2)</f>
        <v>#REF!</v>
      </c>
      <c r="IO362" s="181" t="e">
        <f t="shared" ref="IO362:IO425" si="839">2*IMREAL(K101)*COS(2*PI()*B101*243/Nt_load2)-2*IMAGINARY(K101)*SIN(2*PI()*B101*243/Nt_load2)</f>
        <v>#REF!</v>
      </c>
      <c r="IP362" s="181" t="e">
        <f t="shared" ref="IP362:IP425" si="840">2*IMREAL(K101)*COS(2*PI()*B101*244/Nt_load2)-2*IMAGINARY(K101)*SIN(2*PI()*B101*244/Nt_load2)</f>
        <v>#REF!</v>
      </c>
      <c r="IQ362" s="181" t="e">
        <f t="shared" ref="IQ362:IQ425" si="841">2*IMREAL(K101)*COS(2*PI()*B101*245/Nt_load2)-2*IMAGINARY(K101)*SIN(2*PI()*B101*245/Nt_load2)</f>
        <v>#REF!</v>
      </c>
      <c r="IR362" s="181" t="e">
        <f t="shared" ref="IR362:IR425" si="842">2*IMREAL(K101)*COS(2*PI()*B101*246/Nt_load2)-2*IMAGINARY(K101)*SIN(2*PI()*B101*246/Nt_load2)</f>
        <v>#REF!</v>
      </c>
      <c r="IS362" s="181" t="e">
        <f t="shared" ref="IS362:IS425" si="843">2*IMREAL(K101)*COS(2*PI()*B101*247/Nt_load2)-2*IMAGINARY(K101)*SIN(2*PI()*B101*247/Nt_load2)</f>
        <v>#REF!</v>
      </c>
      <c r="IT362" s="181" t="e">
        <f t="shared" ref="IT362:IT425" si="844">2*IMREAL(K101)*COS(2*PI()*B101*248/Nt_load2)-2*IMAGINARY(K101)*SIN(2*PI()*B101*248/Nt_load2)</f>
        <v>#REF!</v>
      </c>
      <c r="IU362" s="181" t="e">
        <f t="shared" ref="IU362:IU425" si="845">2*IMREAL(K101)*COS(2*PI()*B101*249/Nt_load2)-2*IMAGINARY(K101)*SIN(2*PI()*B101*249/Nt_load2)</f>
        <v>#REF!</v>
      </c>
      <c r="IV362" s="181" t="e">
        <f t="shared" ref="IV362:IV425" si="846">2*IMREAL(K101)*COS(2*PI()*B101*250/Nt_load2)-2*IMAGINARY(K101)*SIN(2*PI()*B101*250/Nt_load2)</f>
        <v>#REF!</v>
      </c>
      <c r="IW362" s="181" t="e">
        <f t="shared" ref="IW362:IW425" si="847">2*IMREAL(K101)*COS(2*PI()*B101*251/Nt_load2)-2*IMAGINARY(K101)*SIN(2*PI()*B101*251/Nt_load2)</f>
        <v>#REF!</v>
      </c>
      <c r="IX362" s="181" t="e">
        <f t="shared" ref="IX362:IX425" si="848">2*IMREAL(K101)*COS(2*PI()*B101*252/Nt_load2)-2*IMAGINARY(K101)*SIN(2*PI()*B101*252/Nt_load2)</f>
        <v>#REF!</v>
      </c>
      <c r="IY362" s="181" t="e">
        <f t="shared" ref="IY362:IY425" si="849">2*IMREAL(K101)*COS(2*PI()*B101*253/Nt_load2)-2*IMAGINARY(K101)*SIN(2*PI()*B101*253/Nt_load2)</f>
        <v>#REF!</v>
      </c>
      <c r="IZ362" s="181" t="e">
        <f t="shared" ref="IZ362:IZ425" si="850">2*IMREAL(K101)*COS(2*PI()*B101*254/Nt_load2)-2*IMAGINARY(K101)*SIN(2*PI()*B101*254/Nt_load2)</f>
        <v>#REF!</v>
      </c>
      <c r="JA362" s="181" t="e">
        <f t="shared" ref="JA362:JA425" si="851">2*IMREAL(K101)*COS(2*PI()*B101*255/Nt_load2)-2*IMAGINARY(K101)*SIN(2*PI()*B101*255/Nt_load2)</f>
        <v>#REF!</v>
      </c>
      <c r="JB362" s="181" t="e">
        <f t="shared" ref="JB362:JB425" si="852">2*IMREAL(K101)*COS(2*PI()*B101*256/Nt_load2)-2*IMAGINARY(K101)*SIN(2*PI()*B101*256/Nt_load2)</f>
        <v>#REF!</v>
      </c>
    </row>
    <row r="363" spans="1:262">
      <c r="B363" s="188">
        <v>2</v>
      </c>
      <c r="C363" s="187">
        <f t="shared" ref="C363:C426" si="853">C362+Div_Nt_load2</f>
        <v>3.9062500000000001E-5</v>
      </c>
      <c r="D363" s="184" t="e">
        <f t="shared" si="597"/>
        <v>#REF!</v>
      </c>
      <c r="E363" s="183" t="e">
        <f>H361</f>
        <v>#REF!</v>
      </c>
      <c r="F363" s="182">
        <v>2</v>
      </c>
      <c r="G363" s="181" t="e">
        <f t="shared" ref="G363:G425" si="854">2*IMREAL(K102)*COS(2*PI()*B102*1/Nt_load2)-2*IMAGINARY(K102)*SIN(2*PI()*B102*1/Nt_load2)</f>
        <v>#REF!</v>
      </c>
      <c r="H363" s="181" t="e">
        <f t="shared" si="598"/>
        <v>#REF!</v>
      </c>
      <c r="I363" s="181" t="e">
        <f t="shared" si="599"/>
        <v>#REF!</v>
      </c>
      <c r="J363" s="181" t="e">
        <f t="shared" si="600"/>
        <v>#REF!</v>
      </c>
      <c r="K363" s="181" t="e">
        <f t="shared" si="601"/>
        <v>#REF!</v>
      </c>
      <c r="L363" s="181" t="e">
        <f t="shared" si="602"/>
        <v>#REF!</v>
      </c>
      <c r="M363" s="181" t="e">
        <f t="shared" si="603"/>
        <v>#REF!</v>
      </c>
      <c r="N363" s="181" t="e">
        <f t="shared" si="604"/>
        <v>#REF!</v>
      </c>
      <c r="O363" s="181" t="e">
        <f t="shared" si="605"/>
        <v>#REF!</v>
      </c>
      <c r="P363" s="181" t="e">
        <f t="shared" si="606"/>
        <v>#REF!</v>
      </c>
      <c r="Q363" s="181" t="e">
        <f t="shared" si="607"/>
        <v>#REF!</v>
      </c>
      <c r="R363" s="181" t="e">
        <f t="shared" si="608"/>
        <v>#REF!</v>
      </c>
      <c r="S363" s="181" t="e">
        <f t="shared" si="609"/>
        <v>#REF!</v>
      </c>
      <c r="T363" s="181" t="e">
        <f t="shared" si="610"/>
        <v>#REF!</v>
      </c>
      <c r="U363" s="181" t="e">
        <f t="shared" si="611"/>
        <v>#REF!</v>
      </c>
      <c r="V363" s="181" t="e">
        <f t="shared" si="612"/>
        <v>#REF!</v>
      </c>
      <c r="W363" s="181" t="e">
        <f t="shared" si="613"/>
        <v>#REF!</v>
      </c>
      <c r="X363" s="181" t="e">
        <f t="shared" si="614"/>
        <v>#REF!</v>
      </c>
      <c r="Y363" s="181" t="e">
        <f t="shared" si="615"/>
        <v>#REF!</v>
      </c>
      <c r="Z363" s="181" t="e">
        <f t="shared" si="616"/>
        <v>#REF!</v>
      </c>
      <c r="AA363" s="181" t="e">
        <f t="shared" si="617"/>
        <v>#REF!</v>
      </c>
      <c r="AB363" s="181" t="e">
        <f t="shared" si="618"/>
        <v>#REF!</v>
      </c>
      <c r="AC363" s="181" t="e">
        <f t="shared" si="619"/>
        <v>#REF!</v>
      </c>
      <c r="AD363" s="181" t="e">
        <f t="shared" si="620"/>
        <v>#REF!</v>
      </c>
      <c r="AE363" s="181" t="e">
        <f t="shared" si="621"/>
        <v>#REF!</v>
      </c>
      <c r="AF363" s="181" t="e">
        <f t="shared" si="622"/>
        <v>#REF!</v>
      </c>
      <c r="AG363" s="181" t="e">
        <f t="shared" si="623"/>
        <v>#REF!</v>
      </c>
      <c r="AH363" s="181" t="e">
        <f t="shared" si="624"/>
        <v>#REF!</v>
      </c>
      <c r="AI363" s="181" t="e">
        <f t="shared" si="625"/>
        <v>#REF!</v>
      </c>
      <c r="AJ363" s="181" t="e">
        <f t="shared" si="626"/>
        <v>#REF!</v>
      </c>
      <c r="AK363" s="181" t="e">
        <f t="shared" si="627"/>
        <v>#REF!</v>
      </c>
      <c r="AL363" s="181" t="e">
        <f t="shared" si="628"/>
        <v>#REF!</v>
      </c>
      <c r="AM363" s="181" t="e">
        <f t="shared" si="629"/>
        <v>#REF!</v>
      </c>
      <c r="AN363" s="181" t="e">
        <f t="shared" si="630"/>
        <v>#REF!</v>
      </c>
      <c r="AO363" s="181" t="e">
        <f t="shared" si="631"/>
        <v>#REF!</v>
      </c>
      <c r="AP363" s="181" t="e">
        <f t="shared" si="632"/>
        <v>#REF!</v>
      </c>
      <c r="AQ363" s="181" t="e">
        <f t="shared" si="633"/>
        <v>#REF!</v>
      </c>
      <c r="AR363" s="181" t="e">
        <f t="shared" si="634"/>
        <v>#REF!</v>
      </c>
      <c r="AS363" s="181" t="e">
        <f t="shared" si="635"/>
        <v>#REF!</v>
      </c>
      <c r="AT363" s="181" t="e">
        <f t="shared" si="636"/>
        <v>#REF!</v>
      </c>
      <c r="AU363" s="181" t="e">
        <f t="shared" si="637"/>
        <v>#REF!</v>
      </c>
      <c r="AV363" s="181" t="e">
        <f t="shared" si="638"/>
        <v>#REF!</v>
      </c>
      <c r="AW363" s="181" t="e">
        <f t="shared" si="639"/>
        <v>#REF!</v>
      </c>
      <c r="AX363" s="181" t="e">
        <f t="shared" si="640"/>
        <v>#REF!</v>
      </c>
      <c r="AY363" s="181" t="e">
        <f t="shared" si="641"/>
        <v>#REF!</v>
      </c>
      <c r="AZ363" s="181" t="e">
        <f t="shared" si="642"/>
        <v>#REF!</v>
      </c>
      <c r="BA363" s="181" t="e">
        <f t="shared" si="643"/>
        <v>#REF!</v>
      </c>
      <c r="BB363" s="181" t="e">
        <f t="shared" si="644"/>
        <v>#REF!</v>
      </c>
      <c r="BC363" s="181" t="e">
        <f t="shared" si="645"/>
        <v>#REF!</v>
      </c>
      <c r="BD363" s="181" t="e">
        <f t="shared" si="646"/>
        <v>#REF!</v>
      </c>
      <c r="BE363" s="181" t="e">
        <f t="shared" si="647"/>
        <v>#REF!</v>
      </c>
      <c r="BF363" s="181" t="e">
        <f t="shared" si="648"/>
        <v>#REF!</v>
      </c>
      <c r="BG363" s="181" t="e">
        <f t="shared" si="649"/>
        <v>#REF!</v>
      </c>
      <c r="BH363" s="181" t="e">
        <f t="shared" si="650"/>
        <v>#REF!</v>
      </c>
      <c r="BI363" s="181" t="e">
        <f t="shared" si="651"/>
        <v>#REF!</v>
      </c>
      <c r="BJ363" s="181" t="e">
        <f t="shared" si="652"/>
        <v>#REF!</v>
      </c>
      <c r="BK363" s="181" t="e">
        <f t="shared" si="653"/>
        <v>#REF!</v>
      </c>
      <c r="BL363" s="181" t="e">
        <f t="shared" si="654"/>
        <v>#REF!</v>
      </c>
      <c r="BM363" s="181" t="e">
        <f t="shared" si="655"/>
        <v>#REF!</v>
      </c>
      <c r="BN363" s="181" t="e">
        <f t="shared" si="656"/>
        <v>#REF!</v>
      </c>
      <c r="BO363" s="181" t="e">
        <f t="shared" si="657"/>
        <v>#REF!</v>
      </c>
      <c r="BP363" s="181" t="e">
        <f t="shared" si="658"/>
        <v>#REF!</v>
      </c>
      <c r="BQ363" s="181" t="e">
        <f t="shared" si="659"/>
        <v>#REF!</v>
      </c>
      <c r="BR363" s="181" t="e">
        <f t="shared" si="660"/>
        <v>#REF!</v>
      </c>
      <c r="BS363" s="181" t="e">
        <f t="shared" si="661"/>
        <v>#REF!</v>
      </c>
      <c r="BT363" s="181" t="e">
        <f t="shared" si="662"/>
        <v>#REF!</v>
      </c>
      <c r="BU363" s="181" t="e">
        <f t="shared" si="663"/>
        <v>#REF!</v>
      </c>
      <c r="BV363" s="181" t="e">
        <f t="shared" si="664"/>
        <v>#REF!</v>
      </c>
      <c r="BW363" s="181" t="e">
        <f t="shared" si="665"/>
        <v>#REF!</v>
      </c>
      <c r="BX363" s="181" t="e">
        <f t="shared" si="666"/>
        <v>#REF!</v>
      </c>
      <c r="BY363" s="181" t="e">
        <f t="shared" si="667"/>
        <v>#REF!</v>
      </c>
      <c r="BZ363" s="181" t="e">
        <f t="shared" si="668"/>
        <v>#REF!</v>
      </c>
      <c r="CA363" s="181" t="e">
        <f t="shared" si="669"/>
        <v>#REF!</v>
      </c>
      <c r="CB363" s="181" t="e">
        <f t="shared" si="670"/>
        <v>#REF!</v>
      </c>
      <c r="CC363" s="181" t="e">
        <f t="shared" si="671"/>
        <v>#REF!</v>
      </c>
      <c r="CD363" s="181" t="e">
        <f t="shared" si="672"/>
        <v>#REF!</v>
      </c>
      <c r="CE363" s="181" t="e">
        <f t="shared" si="673"/>
        <v>#REF!</v>
      </c>
      <c r="CF363" s="181" t="e">
        <f t="shared" si="674"/>
        <v>#REF!</v>
      </c>
      <c r="CG363" s="181" t="e">
        <f t="shared" si="675"/>
        <v>#REF!</v>
      </c>
      <c r="CH363" s="181" t="e">
        <f t="shared" si="676"/>
        <v>#REF!</v>
      </c>
      <c r="CI363" s="181" t="e">
        <f t="shared" si="677"/>
        <v>#REF!</v>
      </c>
      <c r="CJ363" s="181" t="e">
        <f t="shared" si="678"/>
        <v>#REF!</v>
      </c>
      <c r="CK363" s="181" t="e">
        <f t="shared" si="679"/>
        <v>#REF!</v>
      </c>
      <c r="CL363" s="181" t="e">
        <f t="shared" si="680"/>
        <v>#REF!</v>
      </c>
      <c r="CM363" s="181" t="e">
        <f t="shared" si="681"/>
        <v>#REF!</v>
      </c>
      <c r="CN363" s="181" t="e">
        <f t="shared" si="682"/>
        <v>#REF!</v>
      </c>
      <c r="CO363" s="181" t="e">
        <f t="shared" si="683"/>
        <v>#REF!</v>
      </c>
      <c r="CP363" s="181" t="e">
        <f t="shared" si="684"/>
        <v>#REF!</v>
      </c>
      <c r="CQ363" s="181" t="e">
        <f t="shared" si="685"/>
        <v>#REF!</v>
      </c>
      <c r="CR363" s="181" t="e">
        <f t="shared" si="686"/>
        <v>#REF!</v>
      </c>
      <c r="CS363" s="181" t="e">
        <f t="shared" si="687"/>
        <v>#REF!</v>
      </c>
      <c r="CT363" s="181" t="e">
        <f t="shared" si="688"/>
        <v>#REF!</v>
      </c>
      <c r="CU363" s="181" t="e">
        <f t="shared" si="689"/>
        <v>#REF!</v>
      </c>
      <c r="CV363" s="181" t="e">
        <f t="shared" si="690"/>
        <v>#REF!</v>
      </c>
      <c r="CW363" s="181" t="e">
        <f t="shared" si="691"/>
        <v>#REF!</v>
      </c>
      <c r="CX363" s="181" t="e">
        <f t="shared" si="692"/>
        <v>#REF!</v>
      </c>
      <c r="CY363" s="181" t="e">
        <f t="shared" si="693"/>
        <v>#REF!</v>
      </c>
      <c r="CZ363" s="181" t="e">
        <f t="shared" si="694"/>
        <v>#REF!</v>
      </c>
      <c r="DA363" s="181" t="e">
        <f t="shared" si="695"/>
        <v>#REF!</v>
      </c>
      <c r="DB363" s="181" t="e">
        <f t="shared" si="696"/>
        <v>#REF!</v>
      </c>
      <c r="DC363" s="181" t="e">
        <f t="shared" si="697"/>
        <v>#REF!</v>
      </c>
      <c r="DD363" s="181" t="e">
        <f t="shared" si="698"/>
        <v>#REF!</v>
      </c>
      <c r="DE363" s="181" t="e">
        <f t="shared" si="699"/>
        <v>#REF!</v>
      </c>
      <c r="DF363" s="181" t="e">
        <f t="shared" si="700"/>
        <v>#REF!</v>
      </c>
      <c r="DG363" s="181" t="e">
        <f t="shared" si="701"/>
        <v>#REF!</v>
      </c>
      <c r="DH363" s="181" t="e">
        <f t="shared" si="702"/>
        <v>#REF!</v>
      </c>
      <c r="DI363" s="181" t="e">
        <f t="shared" si="703"/>
        <v>#REF!</v>
      </c>
      <c r="DJ363" s="181" t="e">
        <f t="shared" si="704"/>
        <v>#REF!</v>
      </c>
      <c r="DK363" s="181" t="e">
        <f t="shared" si="705"/>
        <v>#REF!</v>
      </c>
      <c r="DL363" s="181" t="e">
        <f t="shared" si="706"/>
        <v>#REF!</v>
      </c>
      <c r="DM363" s="181" t="e">
        <f t="shared" si="707"/>
        <v>#REF!</v>
      </c>
      <c r="DN363" s="181" t="e">
        <f t="shared" si="708"/>
        <v>#REF!</v>
      </c>
      <c r="DO363" s="181" t="e">
        <f t="shared" si="709"/>
        <v>#REF!</v>
      </c>
      <c r="DP363" s="181" t="e">
        <f t="shared" si="710"/>
        <v>#REF!</v>
      </c>
      <c r="DQ363" s="181" t="e">
        <f t="shared" si="711"/>
        <v>#REF!</v>
      </c>
      <c r="DR363" s="181" t="e">
        <f t="shared" si="712"/>
        <v>#REF!</v>
      </c>
      <c r="DS363" s="181" t="e">
        <f t="shared" si="713"/>
        <v>#REF!</v>
      </c>
      <c r="DT363" s="181" t="e">
        <f t="shared" si="714"/>
        <v>#REF!</v>
      </c>
      <c r="DU363" s="181" t="e">
        <f t="shared" si="715"/>
        <v>#REF!</v>
      </c>
      <c r="DV363" s="181" t="e">
        <f t="shared" si="716"/>
        <v>#REF!</v>
      </c>
      <c r="DW363" s="181" t="e">
        <f t="shared" si="717"/>
        <v>#REF!</v>
      </c>
      <c r="DX363" s="181" t="e">
        <f t="shared" si="718"/>
        <v>#REF!</v>
      </c>
      <c r="DY363" s="181" t="e">
        <f t="shared" si="719"/>
        <v>#REF!</v>
      </c>
      <c r="DZ363" s="181" t="e">
        <f t="shared" si="720"/>
        <v>#REF!</v>
      </c>
      <c r="EA363" s="181" t="e">
        <f t="shared" si="721"/>
        <v>#REF!</v>
      </c>
      <c r="EB363" s="181" t="e">
        <f t="shared" si="722"/>
        <v>#REF!</v>
      </c>
      <c r="EC363" s="181" t="e">
        <f t="shared" si="723"/>
        <v>#REF!</v>
      </c>
      <c r="ED363" s="181" t="e">
        <f t="shared" si="724"/>
        <v>#REF!</v>
      </c>
      <c r="EE363" s="181" t="e">
        <f t="shared" si="725"/>
        <v>#REF!</v>
      </c>
      <c r="EF363" s="181" t="e">
        <f t="shared" si="726"/>
        <v>#REF!</v>
      </c>
      <c r="EG363" s="181" t="e">
        <f t="shared" si="727"/>
        <v>#REF!</v>
      </c>
      <c r="EH363" s="181" t="e">
        <f t="shared" si="728"/>
        <v>#REF!</v>
      </c>
      <c r="EI363" s="181" t="e">
        <f t="shared" si="729"/>
        <v>#REF!</v>
      </c>
      <c r="EJ363" s="181" t="e">
        <f t="shared" si="730"/>
        <v>#REF!</v>
      </c>
      <c r="EK363" s="181" t="e">
        <f t="shared" si="731"/>
        <v>#REF!</v>
      </c>
      <c r="EL363" s="181" t="e">
        <f t="shared" si="732"/>
        <v>#REF!</v>
      </c>
      <c r="EM363" s="181" t="e">
        <f t="shared" si="733"/>
        <v>#REF!</v>
      </c>
      <c r="EN363" s="181" t="e">
        <f t="shared" si="734"/>
        <v>#REF!</v>
      </c>
      <c r="EO363" s="181" t="e">
        <f t="shared" si="735"/>
        <v>#REF!</v>
      </c>
      <c r="EP363" s="181" t="e">
        <f t="shared" si="736"/>
        <v>#REF!</v>
      </c>
      <c r="EQ363" s="181" t="e">
        <f t="shared" si="737"/>
        <v>#REF!</v>
      </c>
      <c r="ER363" s="181" t="e">
        <f t="shared" si="738"/>
        <v>#REF!</v>
      </c>
      <c r="ES363" s="181" t="e">
        <f t="shared" si="739"/>
        <v>#REF!</v>
      </c>
      <c r="ET363" s="181" t="e">
        <f t="shared" si="740"/>
        <v>#REF!</v>
      </c>
      <c r="EU363" s="181" t="e">
        <f t="shared" si="741"/>
        <v>#REF!</v>
      </c>
      <c r="EV363" s="181" t="e">
        <f t="shared" si="742"/>
        <v>#REF!</v>
      </c>
      <c r="EW363" s="181" t="e">
        <f t="shared" si="743"/>
        <v>#REF!</v>
      </c>
      <c r="EX363" s="181" t="e">
        <f t="shared" si="744"/>
        <v>#REF!</v>
      </c>
      <c r="EY363" s="181" t="e">
        <f t="shared" si="745"/>
        <v>#REF!</v>
      </c>
      <c r="EZ363" s="181" t="e">
        <f t="shared" si="746"/>
        <v>#REF!</v>
      </c>
      <c r="FA363" s="181" t="e">
        <f t="shared" si="747"/>
        <v>#REF!</v>
      </c>
      <c r="FB363" s="181" t="e">
        <f t="shared" si="748"/>
        <v>#REF!</v>
      </c>
      <c r="FC363" s="181" t="e">
        <f t="shared" si="749"/>
        <v>#REF!</v>
      </c>
      <c r="FD363" s="181" t="e">
        <f t="shared" si="750"/>
        <v>#REF!</v>
      </c>
      <c r="FE363" s="181" t="e">
        <f t="shared" si="751"/>
        <v>#REF!</v>
      </c>
      <c r="FF363" s="181" t="e">
        <f t="shared" si="752"/>
        <v>#REF!</v>
      </c>
      <c r="FG363" s="181" t="e">
        <f t="shared" si="753"/>
        <v>#REF!</v>
      </c>
      <c r="FH363" s="181" t="e">
        <f t="shared" si="754"/>
        <v>#REF!</v>
      </c>
      <c r="FI363" s="181" t="e">
        <f t="shared" si="755"/>
        <v>#REF!</v>
      </c>
      <c r="FJ363" s="181" t="e">
        <f t="shared" si="756"/>
        <v>#REF!</v>
      </c>
      <c r="FK363" s="181" t="e">
        <f t="shared" si="757"/>
        <v>#REF!</v>
      </c>
      <c r="FL363" s="181" t="e">
        <f t="shared" si="758"/>
        <v>#REF!</v>
      </c>
      <c r="FM363" s="181" t="e">
        <f t="shared" si="759"/>
        <v>#REF!</v>
      </c>
      <c r="FN363" s="181" t="e">
        <f t="shared" si="760"/>
        <v>#REF!</v>
      </c>
      <c r="FO363" s="181" t="e">
        <f t="shared" si="761"/>
        <v>#REF!</v>
      </c>
      <c r="FP363" s="181" t="e">
        <f t="shared" si="762"/>
        <v>#REF!</v>
      </c>
      <c r="FQ363" s="181" t="e">
        <f t="shared" si="763"/>
        <v>#REF!</v>
      </c>
      <c r="FR363" s="181" t="e">
        <f t="shared" si="764"/>
        <v>#REF!</v>
      </c>
      <c r="FS363" s="181" t="e">
        <f t="shared" si="765"/>
        <v>#REF!</v>
      </c>
      <c r="FT363" s="181" t="e">
        <f t="shared" si="766"/>
        <v>#REF!</v>
      </c>
      <c r="FU363" s="181" t="e">
        <f t="shared" si="767"/>
        <v>#REF!</v>
      </c>
      <c r="FV363" s="181" t="e">
        <f t="shared" si="768"/>
        <v>#REF!</v>
      </c>
      <c r="FW363" s="181" t="e">
        <f t="shared" si="769"/>
        <v>#REF!</v>
      </c>
      <c r="FX363" s="181" t="e">
        <f t="shared" si="770"/>
        <v>#REF!</v>
      </c>
      <c r="FY363" s="181" t="e">
        <f t="shared" si="771"/>
        <v>#REF!</v>
      </c>
      <c r="FZ363" s="181" t="e">
        <f t="shared" si="772"/>
        <v>#REF!</v>
      </c>
      <c r="GA363" s="181" t="e">
        <f t="shared" si="773"/>
        <v>#REF!</v>
      </c>
      <c r="GB363" s="181" t="e">
        <f t="shared" si="774"/>
        <v>#REF!</v>
      </c>
      <c r="GC363" s="181" t="e">
        <f t="shared" si="775"/>
        <v>#REF!</v>
      </c>
      <c r="GD363" s="181" t="e">
        <f t="shared" si="776"/>
        <v>#REF!</v>
      </c>
      <c r="GE363" s="181" t="e">
        <f t="shared" si="777"/>
        <v>#REF!</v>
      </c>
      <c r="GF363" s="181" t="e">
        <f t="shared" si="778"/>
        <v>#REF!</v>
      </c>
      <c r="GG363" s="181" t="e">
        <f t="shared" si="779"/>
        <v>#REF!</v>
      </c>
      <c r="GH363" s="181" t="e">
        <f t="shared" si="780"/>
        <v>#REF!</v>
      </c>
      <c r="GI363" s="181" t="e">
        <f t="shared" si="781"/>
        <v>#REF!</v>
      </c>
      <c r="GJ363" s="181" t="e">
        <f t="shared" si="782"/>
        <v>#REF!</v>
      </c>
      <c r="GK363" s="181" t="e">
        <f t="shared" si="783"/>
        <v>#REF!</v>
      </c>
      <c r="GL363" s="181" t="e">
        <f t="shared" si="784"/>
        <v>#REF!</v>
      </c>
      <c r="GM363" s="181" t="e">
        <f t="shared" si="785"/>
        <v>#REF!</v>
      </c>
      <c r="GN363" s="181" t="e">
        <f t="shared" si="786"/>
        <v>#REF!</v>
      </c>
      <c r="GO363" s="181" t="e">
        <f t="shared" si="787"/>
        <v>#REF!</v>
      </c>
      <c r="GP363" s="181" t="e">
        <f t="shared" si="788"/>
        <v>#REF!</v>
      </c>
      <c r="GQ363" s="181" t="e">
        <f t="shared" si="789"/>
        <v>#REF!</v>
      </c>
      <c r="GR363" s="181" t="e">
        <f t="shared" si="790"/>
        <v>#REF!</v>
      </c>
      <c r="GS363" s="181" t="e">
        <f t="shared" si="791"/>
        <v>#REF!</v>
      </c>
      <c r="GT363" s="181" t="e">
        <f t="shared" si="792"/>
        <v>#REF!</v>
      </c>
      <c r="GU363" s="181" t="e">
        <f t="shared" si="793"/>
        <v>#REF!</v>
      </c>
      <c r="GV363" s="181" t="e">
        <f t="shared" si="794"/>
        <v>#REF!</v>
      </c>
      <c r="GW363" s="181" t="e">
        <f t="shared" si="795"/>
        <v>#REF!</v>
      </c>
      <c r="GX363" s="181" t="e">
        <f t="shared" si="796"/>
        <v>#REF!</v>
      </c>
      <c r="GY363" s="181" t="e">
        <f t="shared" si="797"/>
        <v>#REF!</v>
      </c>
      <c r="GZ363" s="181" t="e">
        <f t="shared" si="798"/>
        <v>#REF!</v>
      </c>
      <c r="HA363" s="181" t="e">
        <f t="shared" si="799"/>
        <v>#REF!</v>
      </c>
      <c r="HB363" s="181" t="e">
        <f t="shared" si="800"/>
        <v>#REF!</v>
      </c>
      <c r="HC363" s="181" t="e">
        <f t="shared" si="801"/>
        <v>#REF!</v>
      </c>
      <c r="HD363" s="181" t="e">
        <f t="shared" si="802"/>
        <v>#REF!</v>
      </c>
      <c r="HE363" s="181" t="e">
        <f t="shared" si="803"/>
        <v>#REF!</v>
      </c>
      <c r="HF363" s="181" t="e">
        <f t="shared" si="804"/>
        <v>#REF!</v>
      </c>
      <c r="HG363" s="181" t="e">
        <f t="shared" si="805"/>
        <v>#REF!</v>
      </c>
      <c r="HH363" s="181" t="e">
        <f t="shared" si="806"/>
        <v>#REF!</v>
      </c>
      <c r="HI363" s="181" t="e">
        <f t="shared" si="807"/>
        <v>#REF!</v>
      </c>
      <c r="HJ363" s="181" t="e">
        <f t="shared" si="808"/>
        <v>#REF!</v>
      </c>
      <c r="HK363" s="181" t="e">
        <f t="shared" si="809"/>
        <v>#REF!</v>
      </c>
      <c r="HL363" s="181" t="e">
        <f t="shared" si="810"/>
        <v>#REF!</v>
      </c>
      <c r="HM363" s="181" t="e">
        <f t="shared" si="811"/>
        <v>#REF!</v>
      </c>
      <c r="HN363" s="181" t="e">
        <f t="shared" si="812"/>
        <v>#REF!</v>
      </c>
      <c r="HO363" s="181" t="e">
        <f t="shared" si="813"/>
        <v>#REF!</v>
      </c>
      <c r="HP363" s="181" t="e">
        <f t="shared" si="814"/>
        <v>#REF!</v>
      </c>
      <c r="HQ363" s="181" t="e">
        <f t="shared" si="815"/>
        <v>#REF!</v>
      </c>
      <c r="HR363" s="181" t="e">
        <f t="shared" si="816"/>
        <v>#REF!</v>
      </c>
      <c r="HS363" s="181" t="e">
        <f t="shared" si="817"/>
        <v>#REF!</v>
      </c>
      <c r="HT363" s="181" t="e">
        <f t="shared" si="818"/>
        <v>#REF!</v>
      </c>
      <c r="HU363" s="181" t="e">
        <f t="shared" si="819"/>
        <v>#REF!</v>
      </c>
      <c r="HV363" s="181" t="e">
        <f t="shared" si="820"/>
        <v>#REF!</v>
      </c>
      <c r="HW363" s="181" t="e">
        <f t="shared" si="821"/>
        <v>#REF!</v>
      </c>
      <c r="HX363" s="181" t="e">
        <f t="shared" si="822"/>
        <v>#REF!</v>
      </c>
      <c r="HY363" s="181" t="e">
        <f t="shared" si="823"/>
        <v>#REF!</v>
      </c>
      <c r="HZ363" s="181" t="e">
        <f t="shared" si="824"/>
        <v>#REF!</v>
      </c>
      <c r="IA363" s="181" t="e">
        <f t="shared" si="825"/>
        <v>#REF!</v>
      </c>
      <c r="IB363" s="181" t="e">
        <f t="shared" si="826"/>
        <v>#REF!</v>
      </c>
      <c r="IC363" s="181" t="e">
        <f t="shared" si="827"/>
        <v>#REF!</v>
      </c>
      <c r="ID363" s="181" t="e">
        <f t="shared" si="828"/>
        <v>#REF!</v>
      </c>
      <c r="IE363" s="181" t="e">
        <f t="shared" si="829"/>
        <v>#REF!</v>
      </c>
      <c r="IF363" s="181" t="e">
        <f t="shared" si="830"/>
        <v>#REF!</v>
      </c>
      <c r="IG363" s="181" t="e">
        <f t="shared" si="831"/>
        <v>#REF!</v>
      </c>
      <c r="IH363" s="181" t="e">
        <f t="shared" si="832"/>
        <v>#REF!</v>
      </c>
      <c r="II363" s="181" t="e">
        <f t="shared" si="833"/>
        <v>#REF!</v>
      </c>
      <c r="IJ363" s="181" t="e">
        <f t="shared" si="834"/>
        <v>#REF!</v>
      </c>
      <c r="IK363" s="181" t="e">
        <f t="shared" si="835"/>
        <v>#REF!</v>
      </c>
      <c r="IL363" s="181" t="e">
        <f t="shared" si="836"/>
        <v>#REF!</v>
      </c>
      <c r="IM363" s="181" t="e">
        <f t="shared" si="837"/>
        <v>#REF!</v>
      </c>
      <c r="IN363" s="181" t="e">
        <f t="shared" si="838"/>
        <v>#REF!</v>
      </c>
      <c r="IO363" s="181" t="e">
        <f t="shared" si="839"/>
        <v>#REF!</v>
      </c>
      <c r="IP363" s="181" t="e">
        <f t="shared" si="840"/>
        <v>#REF!</v>
      </c>
      <c r="IQ363" s="181" t="e">
        <f t="shared" si="841"/>
        <v>#REF!</v>
      </c>
      <c r="IR363" s="181" t="e">
        <f t="shared" si="842"/>
        <v>#REF!</v>
      </c>
      <c r="IS363" s="181" t="e">
        <f t="shared" si="843"/>
        <v>#REF!</v>
      </c>
      <c r="IT363" s="181" t="e">
        <f t="shared" si="844"/>
        <v>#REF!</v>
      </c>
      <c r="IU363" s="181" t="e">
        <f t="shared" si="845"/>
        <v>#REF!</v>
      </c>
      <c r="IV363" s="181" t="e">
        <f t="shared" si="846"/>
        <v>#REF!</v>
      </c>
      <c r="IW363" s="181" t="e">
        <f t="shared" si="847"/>
        <v>#REF!</v>
      </c>
      <c r="IX363" s="181" t="e">
        <f t="shared" si="848"/>
        <v>#REF!</v>
      </c>
      <c r="IY363" s="181" t="e">
        <f t="shared" si="849"/>
        <v>#REF!</v>
      </c>
      <c r="IZ363" s="181" t="e">
        <f t="shared" si="850"/>
        <v>#REF!</v>
      </c>
      <c r="JA363" s="181" t="e">
        <f t="shared" si="851"/>
        <v>#REF!</v>
      </c>
      <c r="JB363" s="181" t="e">
        <f t="shared" si="852"/>
        <v>#REF!</v>
      </c>
    </row>
    <row r="364" spans="1:262">
      <c r="B364" s="188">
        <v>3</v>
      </c>
      <c r="C364" s="187">
        <f t="shared" si="853"/>
        <v>5.8593749999999998E-5</v>
      </c>
      <c r="D364" s="184" t="e">
        <f t="shared" si="597"/>
        <v>#REF!</v>
      </c>
      <c r="E364" s="183" t="e">
        <f>I361</f>
        <v>#REF!</v>
      </c>
      <c r="F364" s="182">
        <v>3</v>
      </c>
      <c r="G364" s="181" t="e">
        <f t="shared" si="854"/>
        <v>#REF!</v>
      </c>
      <c r="H364" s="181" t="e">
        <f t="shared" si="598"/>
        <v>#REF!</v>
      </c>
      <c r="I364" s="181" t="e">
        <f t="shared" si="599"/>
        <v>#REF!</v>
      </c>
      <c r="J364" s="181" t="e">
        <f t="shared" si="600"/>
        <v>#REF!</v>
      </c>
      <c r="K364" s="181" t="e">
        <f t="shared" si="601"/>
        <v>#REF!</v>
      </c>
      <c r="L364" s="181" t="e">
        <f t="shared" si="602"/>
        <v>#REF!</v>
      </c>
      <c r="M364" s="181" t="e">
        <f t="shared" si="603"/>
        <v>#REF!</v>
      </c>
      <c r="N364" s="181" t="e">
        <f t="shared" si="604"/>
        <v>#REF!</v>
      </c>
      <c r="O364" s="181" t="e">
        <f t="shared" si="605"/>
        <v>#REF!</v>
      </c>
      <c r="P364" s="181" t="e">
        <f t="shared" si="606"/>
        <v>#REF!</v>
      </c>
      <c r="Q364" s="181" t="e">
        <f t="shared" si="607"/>
        <v>#REF!</v>
      </c>
      <c r="R364" s="181" t="e">
        <f t="shared" si="608"/>
        <v>#REF!</v>
      </c>
      <c r="S364" s="181" t="e">
        <f t="shared" si="609"/>
        <v>#REF!</v>
      </c>
      <c r="T364" s="181" t="e">
        <f t="shared" si="610"/>
        <v>#REF!</v>
      </c>
      <c r="U364" s="181" t="e">
        <f t="shared" si="611"/>
        <v>#REF!</v>
      </c>
      <c r="V364" s="181" t="e">
        <f t="shared" si="612"/>
        <v>#REF!</v>
      </c>
      <c r="W364" s="181" t="e">
        <f t="shared" si="613"/>
        <v>#REF!</v>
      </c>
      <c r="X364" s="181" t="e">
        <f t="shared" si="614"/>
        <v>#REF!</v>
      </c>
      <c r="Y364" s="181" t="e">
        <f t="shared" si="615"/>
        <v>#REF!</v>
      </c>
      <c r="Z364" s="181" t="e">
        <f t="shared" si="616"/>
        <v>#REF!</v>
      </c>
      <c r="AA364" s="181" t="e">
        <f t="shared" si="617"/>
        <v>#REF!</v>
      </c>
      <c r="AB364" s="181" t="e">
        <f t="shared" si="618"/>
        <v>#REF!</v>
      </c>
      <c r="AC364" s="181" t="e">
        <f t="shared" si="619"/>
        <v>#REF!</v>
      </c>
      <c r="AD364" s="181" t="e">
        <f t="shared" si="620"/>
        <v>#REF!</v>
      </c>
      <c r="AE364" s="181" t="e">
        <f t="shared" si="621"/>
        <v>#REF!</v>
      </c>
      <c r="AF364" s="181" t="e">
        <f t="shared" si="622"/>
        <v>#REF!</v>
      </c>
      <c r="AG364" s="181" t="e">
        <f t="shared" si="623"/>
        <v>#REF!</v>
      </c>
      <c r="AH364" s="181" t="e">
        <f t="shared" si="624"/>
        <v>#REF!</v>
      </c>
      <c r="AI364" s="181" t="e">
        <f t="shared" si="625"/>
        <v>#REF!</v>
      </c>
      <c r="AJ364" s="181" t="e">
        <f t="shared" si="626"/>
        <v>#REF!</v>
      </c>
      <c r="AK364" s="181" t="e">
        <f t="shared" si="627"/>
        <v>#REF!</v>
      </c>
      <c r="AL364" s="181" t="e">
        <f t="shared" si="628"/>
        <v>#REF!</v>
      </c>
      <c r="AM364" s="181" t="e">
        <f t="shared" si="629"/>
        <v>#REF!</v>
      </c>
      <c r="AN364" s="181" t="e">
        <f t="shared" si="630"/>
        <v>#REF!</v>
      </c>
      <c r="AO364" s="181" t="e">
        <f t="shared" si="631"/>
        <v>#REF!</v>
      </c>
      <c r="AP364" s="181" t="e">
        <f t="shared" si="632"/>
        <v>#REF!</v>
      </c>
      <c r="AQ364" s="181" t="e">
        <f t="shared" si="633"/>
        <v>#REF!</v>
      </c>
      <c r="AR364" s="181" t="e">
        <f t="shared" si="634"/>
        <v>#REF!</v>
      </c>
      <c r="AS364" s="181" t="e">
        <f t="shared" si="635"/>
        <v>#REF!</v>
      </c>
      <c r="AT364" s="181" t="e">
        <f t="shared" si="636"/>
        <v>#REF!</v>
      </c>
      <c r="AU364" s="181" t="e">
        <f t="shared" si="637"/>
        <v>#REF!</v>
      </c>
      <c r="AV364" s="181" t="e">
        <f t="shared" si="638"/>
        <v>#REF!</v>
      </c>
      <c r="AW364" s="181" t="e">
        <f t="shared" si="639"/>
        <v>#REF!</v>
      </c>
      <c r="AX364" s="181" t="e">
        <f t="shared" si="640"/>
        <v>#REF!</v>
      </c>
      <c r="AY364" s="181" t="e">
        <f t="shared" si="641"/>
        <v>#REF!</v>
      </c>
      <c r="AZ364" s="181" t="e">
        <f t="shared" si="642"/>
        <v>#REF!</v>
      </c>
      <c r="BA364" s="181" t="e">
        <f t="shared" si="643"/>
        <v>#REF!</v>
      </c>
      <c r="BB364" s="181" t="e">
        <f t="shared" si="644"/>
        <v>#REF!</v>
      </c>
      <c r="BC364" s="181" t="e">
        <f t="shared" si="645"/>
        <v>#REF!</v>
      </c>
      <c r="BD364" s="181" t="e">
        <f t="shared" si="646"/>
        <v>#REF!</v>
      </c>
      <c r="BE364" s="181" t="e">
        <f t="shared" si="647"/>
        <v>#REF!</v>
      </c>
      <c r="BF364" s="181" t="e">
        <f t="shared" si="648"/>
        <v>#REF!</v>
      </c>
      <c r="BG364" s="181" t="e">
        <f t="shared" si="649"/>
        <v>#REF!</v>
      </c>
      <c r="BH364" s="181" t="e">
        <f t="shared" si="650"/>
        <v>#REF!</v>
      </c>
      <c r="BI364" s="181" t="e">
        <f t="shared" si="651"/>
        <v>#REF!</v>
      </c>
      <c r="BJ364" s="181" t="e">
        <f t="shared" si="652"/>
        <v>#REF!</v>
      </c>
      <c r="BK364" s="181" t="e">
        <f t="shared" si="653"/>
        <v>#REF!</v>
      </c>
      <c r="BL364" s="181" t="e">
        <f t="shared" si="654"/>
        <v>#REF!</v>
      </c>
      <c r="BM364" s="181" t="e">
        <f t="shared" si="655"/>
        <v>#REF!</v>
      </c>
      <c r="BN364" s="181" t="e">
        <f t="shared" si="656"/>
        <v>#REF!</v>
      </c>
      <c r="BO364" s="181" t="e">
        <f t="shared" si="657"/>
        <v>#REF!</v>
      </c>
      <c r="BP364" s="181" t="e">
        <f t="shared" si="658"/>
        <v>#REF!</v>
      </c>
      <c r="BQ364" s="181" t="e">
        <f t="shared" si="659"/>
        <v>#REF!</v>
      </c>
      <c r="BR364" s="181" t="e">
        <f t="shared" si="660"/>
        <v>#REF!</v>
      </c>
      <c r="BS364" s="181" t="e">
        <f t="shared" si="661"/>
        <v>#REF!</v>
      </c>
      <c r="BT364" s="181" t="e">
        <f t="shared" si="662"/>
        <v>#REF!</v>
      </c>
      <c r="BU364" s="181" t="e">
        <f t="shared" si="663"/>
        <v>#REF!</v>
      </c>
      <c r="BV364" s="181" t="e">
        <f t="shared" si="664"/>
        <v>#REF!</v>
      </c>
      <c r="BW364" s="181" t="e">
        <f t="shared" si="665"/>
        <v>#REF!</v>
      </c>
      <c r="BX364" s="181" t="e">
        <f t="shared" si="666"/>
        <v>#REF!</v>
      </c>
      <c r="BY364" s="181" t="e">
        <f t="shared" si="667"/>
        <v>#REF!</v>
      </c>
      <c r="BZ364" s="181" t="e">
        <f t="shared" si="668"/>
        <v>#REF!</v>
      </c>
      <c r="CA364" s="181" t="e">
        <f t="shared" si="669"/>
        <v>#REF!</v>
      </c>
      <c r="CB364" s="181" t="e">
        <f t="shared" si="670"/>
        <v>#REF!</v>
      </c>
      <c r="CC364" s="181" t="e">
        <f t="shared" si="671"/>
        <v>#REF!</v>
      </c>
      <c r="CD364" s="181" t="e">
        <f t="shared" si="672"/>
        <v>#REF!</v>
      </c>
      <c r="CE364" s="181" t="e">
        <f t="shared" si="673"/>
        <v>#REF!</v>
      </c>
      <c r="CF364" s="181" t="e">
        <f t="shared" si="674"/>
        <v>#REF!</v>
      </c>
      <c r="CG364" s="181" t="e">
        <f t="shared" si="675"/>
        <v>#REF!</v>
      </c>
      <c r="CH364" s="181" t="e">
        <f t="shared" si="676"/>
        <v>#REF!</v>
      </c>
      <c r="CI364" s="181" t="e">
        <f t="shared" si="677"/>
        <v>#REF!</v>
      </c>
      <c r="CJ364" s="181" t="e">
        <f t="shared" si="678"/>
        <v>#REF!</v>
      </c>
      <c r="CK364" s="181" t="e">
        <f t="shared" si="679"/>
        <v>#REF!</v>
      </c>
      <c r="CL364" s="181" t="e">
        <f t="shared" si="680"/>
        <v>#REF!</v>
      </c>
      <c r="CM364" s="181" t="e">
        <f t="shared" si="681"/>
        <v>#REF!</v>
      </c>
      <c r="CN364" s="181" t="e">
        <f t="shared" si="682"/>
        <v>#REF!</v>
      </c>
      <c r="CO364" s="181" t="e">
        <f t="shared" si="683"/>
        <v>#REF!</v>
      </c>
      <c r="CP364" s="181" t="e">
        <f t="shared" si="684"/>
        <v>#REF!</v>
      </c>
      <c r="CQ364" s="181" t="e">
        <f t="shared" si="685"/>
        <v>#REF!</v>
      </c>
      <c r="CR364" s="181" t="e">
        <f t="shared" si="686"/>
        <v>#REF!</v>
      </c>
      <c r="CS364" s="181" t="e">
        <f t="shared" si="687"/>
        <v>#REF!</v>
      </c>
      <c r="CT364" s="181" t="e">
        <f t="shared" si="688"/>
        <v>#REF!</v>
      </c>
      <c r="CU364" s="181" t="e">
        <f t="shared" si="689"/>
        <v>#REF!</v>
      </c>
      <c r="CV364" s="181" t="e">
        <f t="shared" si="690"/>
        <v>#REF!</v>
      </c>
      <c r="CW364" s="181" t="e">
        <f t="shared" si="691"/>
        <v>#REF!</v>
      </c>
      <c r="CX364" s="181" t="e">
        <f t="shared" si="692"/>
        <v>#REF!</v>
      </c>
      <c r="CY364" s="181" t="e">
        <f t="shared" si="693"/>
        <v>#REF!</v>
      </c>
      <c r="CZ364" s="181" t="e">
        <f t="shared" si="694"/>
        <v>#REF!</v>
      </c>
      <c r="DA364" s="181" t="e">
        <f t="shared" si="695"/>
        <v>#REF!</v>
      </c>
      <c r="DB364" s="181" t="e">
        <f t="shared" si="696"/>
        <v>#REF!</v>
      </c>
      <c r="DC364" s="181" t="e">
        <f t="shared" si="697"/>
        <v>#REF!</v>
      </c>
      <c r="DD364" s="181" t="e">
        <f t="shared" si="698"/>
        <v>#REF!</v>
      </c>
      <c r="DE364" s="181" t="e">
        <f t="shared" si="699"/>
        <v>#REF!</v>
      </c>
      <c r="DF364" s="181" t="e">
        <f t="shared" si="700"/>
        <v>#REF!</v>
      </c>
      <c r="DG364" s="181" t="e">
        <f t="shared" si="701"/>
        <v>#REF!</v>
      </c>
      <c r="DH364" s="181" t="e">
        <f t="shared" si="702"/>
        <v>#REF!</v>
      </c>
      <c r="DI364" s="181" t="e">
        <f t="shared" si="703"/>
        <v>#REF!</v>
      </c>
      <c r="DJ364" s="181" t="e">
        <f t="shared" si="704"/>
        <v>#REF!</v>
      </c>
      <c r="DK364" s="181" t="e">
        <f t="shared" si="705"/>
        <v>#REF!</v>
      </c>
      <c r="DL364" s="181" t="e">
        <f t="shared" si="706"/>
        <v>#REF!</v>
      </c>
      <c r="DM364" s="181" t="e">
        <f t="shared" si="707"/>
        <v>#REF!</v>
      </c>
      <c r="DN364" s="181" t="e">
        <f t="shared" si="708"/>
        <v>#REF!</v>
      </c>
      <c r="DO364" s="181" t="e">
        <f t="shared" si="709"/>
        <v>#REF!</v>
      </c>
      <c r="DP364" s="181" t="e">
        <f t="shared" si="710"/>
        <v>#REF!</v>
      </c>
      <c r="DQ364" s="181" t="e">
        <f t="shared" si="711"/>
        <v>#REF!</v>
      </c>
      <c r="DR364" s="181" t="e">
        <f t="shared" si="712"/>
        <v>#REF!</v>
      </c>
      <c r="DS364" s="181" t="e">
        <f t="shared" si="713"/>
        <v>#REF!</v>
      </c>
      <c r="DT364" s="181" t="e">
        <f t="shared" si="714"/>
        <v>#REF!</v>
      </c>
      <c r="DU364" s="181" t="e">
        <f t="shared" si="715"/>
        <v>#REF!</v>
      </c>
      <c r="DV364" s="181" t="e">
        <f t="shared" si="716"/>
        <v>#REF!</v>
      </c>
      <c r="DW364" s="181" t="e">
        <f t="shared" si="717"/>
        <v>#REF!</v>
      </c>
      <c r="DX364" s="181" t="e">
        <f t="shared" si="718"/>
        <v>#REF!</v>
      </c>
      <c r="DY364" s="181" t="e">
        <f t="shared" si="719"/>
        <v>#REF!</v>
      </c>
      <c r="DZ364" s="181" t="e">
        <f t="shared" si="720"/>
        <v>#REF!</v>
      </c>
      <c r="EA364" s="181" t="e">
        <f t="shared" si="721"/>
        <v>#REF!</v>
      </c>
      <c r="EB364" s="181" t="e">
        <f t="shared" si="722"/>
        <v>#REF!</v>
      </c>
      <c r="EC364" s="181" t="e">
        <f t="shared" si="723"/>
        <v>#REF!</v>
      </c>
      <c r="ED364" s="181" t="e">
        <f t="shared" si="724"/>
        <v>#REF!</v>
      </c>
      <c r="EE364" s="181" t="e">
        <f t="shared" si="725"/>
        <v>#REF!</v>
      </c>
      <c r="EF364" s="181" t="e">
        <f t="shared" si="726"/>
        <v>#REF!</v>
      </c>
      <c r="EG364" s="181" t="e">
        <f t="shared" si="727"/>
        <v>#REF!</v>
      </c>
      <c r="EH364" s="181" t="e">
        <f t="shared" si="728"/>
        <v>#REF!</v>
      </c>
      <c r="EI364" s="181" t="e">
        <f t="shared" si="729"/>
        <v>#REF!</v>
      </c>
      <c r="EJ364" s="181" t="e">
        <f t="shared" si="730"/>
        <v>#REF!</v>
      </c>
      <c r="EK364" s="181" t="e">
        <f t="shared" si="731"/>
        <v>#REF!</v>
      </c>
      <c r="EL364" s="181" t="e">
        <f t="shared" si="732"/>
        <v>#REF!</v>
      </c>
      <c r="EM364" s="181" t="e">
        <f t="shared" si="733"/>
        <v>#REF!</v>
      </c>
      <c r="EN364" s="181" t="e">
        <f t="shared" si="734"/>
        <v>#REF!</v>
      </c>
      <c r="EO364" s="181" t="e">
        <f t="shared" si="735"/>
        <v>#REF!</v>
      </c>
      <c r="EP364" s="181" t="e">
        <f t="shared" si="736"/>
        <v>#REF!</v>
      </c>
      <c r="EQ364" s="181" t="e">
        <f t="shared" si="737"/>
        <v>#REF!</v>
      </c>
      <c r="ER364" s="181" t="e">
        <f t="shared" si="738"/>
        <v>#REF!</v>
      </c>
      <c r="ES364" s="181" t="e">
        <f t="shared" si="739"/>
        <v>#REF!</v>
      </c>
      <c r="ET364" s="181" t="e">
        <f t="shared" si="740"/>
        <v>#REF!</v>
      </c>
      <c r="EU364" s="181" t="e">
        <f t="shared" si="741"/>
        <v>#REF!</v>
      </c>
      <c r="EV364" s="181" t="e">
        <f t="shared" si="742"/>
        <v>#REF!</v>
      </c>
      <c r="EW364" s="181" t="e">
        <f t="shared" si="743"/>
        <v>#REF!</v>
      </c>
      <c r="EX364" s="181" t="e">
        <f t="shared" si="744"/>
        <v>#REF!</v>
      </c>
      <c r="EY364" s="181" t="e">
        <f t="shared" si="745"/>
        <v>#REF!</v>
      </c>
      <c r="EZ364" s="181" t="e">
        <f t="shared" si="746"/>
        <v>#REF!</v>
      </c>
      <c r="FA364" s="181" t="e">
        <f t="shared" si="747"/>
        <v>#REF!</v>
      </c>
      <c r="FB364" s="181" t="e">
        <f t="shared" si="748"/>
        <v>#REF!</v>
      </c>
      <c r="FC364" s="181" t="e">
        <f t="shared" si="749"/>
        <v>#REF!</v>
      </c>
      <c r="FD364" s="181" t="e">
        <f t="shared" si="750"/>
        <v>#REF!</v>
      </c>
      <c r="FE364" s="181" t="e">
        <f t="shared" si="751"/>
        <v>#REF!</v>
      </c>
      <c r="FF364" s="181" t="e">
        <f t="shared" si="752"/>
        <v>#REF!</v>
      </c>
      <c r="FG364" s="181" t="e">
        <f t="shared" si="753"/>
        <v>#REF!</v>
      </c>
      <c r="FH364" s="181" t="e">
        <f t="shared" si="754"/>
        <v>#REF!</v>
      </c>
      <c r="FI364" s="181" t="e">
        <f t="shared" si="755"/>
        <v>#REF!</v>
      </c>
      <c r="FJ364" s="181" t="e">
        <f t="shared" si="756"/>
        <v>#REF!</v>
      </c>
      <c r="FK364" s="181" t="e">
        <f t="shared" si="757"/>
        <v>#REF!</v>
      </c>
      <c r="FL364" s="181" t="e">
        <f t="shared" si="758"/>
        <v>#REF!</v>
      </c>
      <c r="FM364" s="181" t="e">
        <f t="shared" si="759"/>
        <v>#REF!</v>
      </c>
      <c r="FN364" s="181" t="e">
        <f t="shared" si="760"/>
        <v>#REF!</v>
      </c>
      <c r="FO364" s="181" t="e">
        <f t="shared" si="761"/>
        <v>#REF!</v>
      </c>
      <c r="FP364" s="181" t="e">
        <f t="shared" si="762"/>
        <v>#REF!</v>
      </c>
      <c r="FQ364" s="181" t="e">
        <f t="shared" si="763"/>
        <v>#REF!</v>
      </c>
      <c r="FR364" s="181" t="e">
        <f t="shared" si="764"/>
        <v>#REF!</v>
      </c>
      <c r="FS364" s="181" t="e">
        <f t="shared" si="765"/>
        <v>#REF!</v>
      </c>
      <c r="FT364" s="181" t="e">
        <f t="shared" si="766"/>
        <v>#REF!</v>
      </c>
      <c r="FU364" s="181" t="e">
        <f t="shared" si="767"/>
        <v>#REF!</v>
      </c>
      <c r="FV364" s="181" t="e">
        <f t="shared" si="768"/>
        <v>#REF!</v>
      </c>
      <c r="FW364" s="181" t="e">
        <f t="shared" si="769"/>
        <v>#REF!</v>
      </c>
      <c r="FX364" s="181" t="e">
        <f t="shared" si="770"/>
        <v>#REF!</v>
      </c>
      <c r="FY364" s="181" t="e">
        <f t="shared" si="771"/>
        <v>#REF!</v>
      </c>
      <c r="FZ364" s="181" t="e">
        <f t="shared" si="772"/>
        <v>#REF!</v>
      </c>
      <c r="GA364" s="181" t="e">
        <f t="shared" si="773"/>
        <v>#REF!</v>
      </c>
      <c r="GB364" s="181" t="e">
        <f t="shared" si="774"/>
        <v>#REF!</v>
      </c>
      <c r="GC364" s="181" t="e">
        <f t="shared" si="775"/>
        <v>#REF!</v>
      </c>
      <c r="GD364" s="181" t="e">
        <f t="shared" si="776"/>
        <v>#REF!</v>
      </c>
      <c r="GE364" s="181" t="e">
        <f t="shared" si="777"/>
        <v>#REF!</v>
      </c>
      <c r="GF364" s="181" t="e">
        <f t="shared" si="778"/>
        <v>#REF!</v>
      </c>
      <c r="GG364" s="181" t="e">
        <f t="shared" si="779"/>
        <v>#REF!</v>
      </c>
      <c r="GH364" s="181" t="e">
        <f t="shared" si="780"/>
        <v>#REF!</v>
      </c>
      <c r="GI364" s="181" t="e">
        <f t="shared" si="781"/>
        <v>#REF!</v>
      </c>
      <c r="GJ364" s="181" t="e">
        <f t="shared" si="782"/>
        <v>#REF!</v>
      </c>
      <c r="GK364" s="181" t="e">
        <f t="shared" si="783"/>
        <v>#REF!</v>
      </c>
      <c r="GL364" s="181" t="e">
        <f t="shared" si="784"/>
        <v>#REF!</v>
      </c>
      <c r="GM364" s="181" t="e">
        <f t="shared" si="785"/>
        <v>#REF!</v>
      </c>
      <c r="GN364" s="181" t="e">
        <f t="shared" si="786"/>
        <v>#REF!</v>
      </c>
      <c r="GO364" s="181" t="e">
        <f t="shared" si="787"/>
        <v>#REF!</v>
      </c>
      <c r="GP364" s="181" t="e">
        <f t="shared" si="788"/>
        <v>#REF!</v>
      </c>
      <c r="GQ364" s="181" t="e">
        <f t="shared" si="789"/>
        <v>#REF!</v>
      </c>
      <c r="GR364" s="181" t="e">
        <f t="shared" si="790"/>
        <v>#REF!</v>
      </c>
      <c r="GS364" s="181" t="e">
        <f t="shared" si="791"/>
        <v>#REF!</v>
      </c>
      <c r="GT364" s="181" t="e">
        <f t="shared" si="792"/>
        <v>#REF!</v>
      </c>
      <c r="GU364" s="181" t="e">
        <f t="shared" si="793"/>
        <v>#REF!</v>
      </c>
      <c r="GV364" s="181" t="e">
        <f t="shared" si="794"/>
        <v>#REF!</v>
      </c>
      <c r="GW364" s="181" t="e">
        <f t="shared" si="795"/>
        <v>#REF!</v>
      </c>
      <c r="GX364" s="181" t="e">
        <f t="shared" si="796"/>
        <v>#REF!</v>
      </c>
      <c r="GY364" s="181" t="e">
        <f t="shared" si="797"/>
        <v>#REF!</v>
      </c>
      <c r="GZ364" s="181" t="e">
        <f t="shared" si="798"/>
        <v>#REF!</v>
      </c>
      <c r="HA364" s="181" t="e">
        <f t="shared" si="799"/>
        <v>#REF!</v>
      </c>
      <c r="HB364" s="181" t="e">
        <f t="shared" si="800"/>
        <v>#REF!</v>
      </c>
      <c r="HC364" s="181" t="e">
        <f t="shared" si="801"/>
        <v>#REF!</v>
      </c>
      <c r="HD364" s="181" t="e">
        <f t="shared" si="802"/>
        <v>#REF!</v>
      </c>
      <c r="HE364" s="181" t="e">
        <f t="shared" si="803"/>
        <v>#REF!</v>
      </c>
      <c r="HF364" s="181" t="e">
        <f t="shared" si="804"/>
        <v>#REF!</v>
      </c>
      <c r="HG364" s="181" t="e">
        <f t="shared" si="805"/>
        <v>#REF!</v>
      </c>
      <c r="HH364" s="181" t="e">
        <f t="shared" si="806"/>
        <v>#REF!</v>
      </c>
      <c r="HI364" s="181" t="e">
        <f t="shared" si="807"/>
        <v>#REF!</v>
      </c>
      <c r="HJ364" s="181" t="e">
        <f t="shared" si="808"/>
        <v>#REF!</v>
      </c>
      <c r="HK364" s="181" t="e">
        <f t="shared" si="809"/>
        <v>#REF!</v>
      </c>
      <c r="HL364" s="181" t="e">
        <f t="shared" si="810"/>
        <v>#REF!</v>
      </c>
      <c r="HM364" s="181" t="e">
        <f t="shared" si="811"/>
        <v>#REF!</v>
      </c>
      <c r="HN364" s="181" t="e">
        <f t="shared" si="812"/>
        <v>#REF!</v>
      </c>
      <c r="HO364" s="181" t="e">
        <f t="shared" si="813"/>
        <v>#REF!</v>
      </c>
      <c r="HP364" s="181" t="e">
        <f t="shared" si="814"/>
        <v>#REF!</v>
      </c>
      <c r="HQ364" s="181" t="e">
        <f t="shared" si="815"/>
        <v>#REF!</v>
      </c>
      <c r="HR364" s="181" t="e">
        <f t="shared" si="816"/>
        <v>#REF!</v>
      </c>
      <c r="HS364" s="181" t="e">
        <f t="shared" si="817"/>
        <v>#REF!</v>
      </c>
      <c r="HT364" s="181" t="e">
        <f t="shared" si="818"/>
        <v>#REF!</v>
      </c>
      <c r="HU364" s="181" t="e">
        <f t="shared" si="819"/>
        <v>#REF!</v>
      </c>
      <c r="HV364" s="181" t="e">
        <f t="shared" si="820"/>
        <v>#REF!</v>
      </c>
      <c r="HW364" s="181" t="e">
        <f t="shared" si="821"/>
        <v>#REF!</v>
      </c>
      <c r="HX364" s="181" t="e">
        <f t="shared" si="822"/>
        <v>#REF!</v>
      </c>
      <c r="HY364" s="181" t="e">
        <f t="shared" si="823"/>
        <v>#REF!</v>
      </c>
      <c r="HZ364" s="181" t="e">
        <f t="shared" si="824"/>
        <v>#REF!</v>
      </c>
      <c r="IA364" s="181" t="e">
        <f t="shared" si="825"/>
        <v>#REF!</v>
      </c>
      <c r="IB364" s="181" t="e">
        <f t="shared" si="826"/>
        <v>#REF!</v>
      </c>
      <c r="IC364" s="181" t="e">
        <f t="shared" si="827"/>
        <v>#REF!</v>
      </c>
      <c r="ID364" s="181" t="e">
        <f t="shared" si="828"/>
        <v>#REF!</v>
      </c>
      <c r="IE364" s="181" t="e">
        <f t="shared" si="829"/>
        <v>#REF!</v>
      </c>
      <c r="IF364" s="181" t="e">
        <f t="shared" si="830"/>
        <v>#REF!</v>
      </c>
      <c r="IG364" s="181" t="e">
        <f t="shared" si="831"/>
        <v>#REF!</v>
      </c>
      <c r="IH364" s="181" t="e">
        <f t="shared" si="832"/>
        <v>#REF!</v>
      </c>
      <c r="II364" s="181" t="e">
        <f t="shared" si="833"/>
        <v>#REF!</v>
      </c>
      <c r="IJ364" s="181" t="e">
        <f t="shared" si="834"/>
        <v>#REF!</v>
      </c>
      <c r="IK364" s="181" t="e">
        <f t="shared" si="835"/>
        <v>#REF!</v>
      </c>
      <c r="IL364" s="181" t="e">
        <f t="shared" si="836"/>
        <v>#REF!</v>
      </c>
      <c r="IM364" s="181" t="e">
        <f t="shared" si="837"/>
        <v>#REF!</v>
      </c>
      <c r="IN364" s="181" t="e">
        <f t="shared" si="838"/>
        <v>#REF!</v>
      </c>
      <c r="IO364" s="181" t="e">
        <f t="shared" si="839"/>
        <v>#REF!</v>
      </c>
      <c r="IP364" s="181" t="e">
        <f t="shared" si="840"/>
        <v>#REF!</v>
      </c>
      <c r="IQ364" s="181" t="e">
        <f t="shared" si="841"/>
        <v>#REF!</v>
      </c>
      <c r="IR364" s="181" t="e">
        <f t="shared" si="842"/>
        <v>#REF!</v>
      </c>
      <c r="IS364" s="181" t="e">
        <f t="shared" si="843"/>
        <v>#REF!</v>
      </c>
      <c r="IT364" s="181" t="e">
        <f t="shared" si="844"/>
        <v>#REF!</v>
      </c>
      <c r="IU364" s="181" t="e">
        <f t="shared" si="845"/>
        <v>#REF!</v>
      </c>
      <c r="IV364" s="181" t="e">
        <f t="shared" si="846"/>
        <v>#REF!</v>
      </c>
      <c r="IW364" s="181" t="e">
        <f t="shared" si="847"/>
        <v>#REF!</v>
      </c>
      <c r="IX364" s="181" t="e">
        <f t="shared" si="848"/>
        <v>#REF!</v>
      </c>
      <c r="IY364" s="181" t="e">
        <f t="shared" si="849"/>
        <v>#REF!</v>
      </c>
      <c r="IZ364" s="181" t="e">
        <f t="shared" si="850"/>
        <v>#REF!</v>
      </c>
      <c r="JA364" s="181" t="e">
        <f t="shared" si="851"/>
        <v>#REF!</v>
      </c>
      <c r="JB364" s="181" t="e">
        <f t="shared" si="852"/>
        <v>#REF!</v>
      </c>
    </row>
    <row r="365" spans="1:262">
      <c r="B365" s="188">
        <v>4</v>
      </c>
      <c r="C365" s="187">
        <f t="shared" si="853"/>
        <v>7.8125000000000002E-5</v>
      </c>
      <c r="D365" s="184" t="e">
        <f t="shared" si="597"/>
        <v>#REF!</v>
      </c>
      <c r="E365" s="183" t="e">
        <f>J361</f>
        <v>#REF!</v>
      </c>
      <c r="F365" s="182">
        <v>4</v>
      </c>
      <c r="G365" s="181" t="e">
        <f t="shared" si="854"/>
        <v>#REF!</v>
      </c>
      <c r="H365" s="181" t="e">
        <f t="shared" si="598"/>
        <v>#REF!</v>
      </c>
      <c r="I365" s="181" t="e">
        <f t="shared" si="599"/>
        <v>#REF!</v>
      </c>
      <c r="J365" s="181" t="e">
        <f t="shared" si="600"/>
        <v>#REF!</v>
      </c>
      <c r="K365" s="181" t="e">
        <f t="shared" si="601"/>
        <v>#REF!</v>
      </c>
      <c r="L365" s="181" t="e">
        <f t="shared" si="602"/>
        <v>#REF!</v>
      </c>
      <c r="M365" s="181" t="e">
        <f t="shared" si="603"/>
        <v>#REF!</v>
      </c>
      <c r="N365" s="181" t="e">
        <f t="shared" si="604"/>
        <v>#REF!</v>
      </c>
      <c r="O365" s="181" t="e">
        <f t="shared" si="605"/>
        <v>#REF!</v>
      </c>
      <c r="P365" s="181" t="e">
        <f t="shared" si="606"/>
        <v>#REF!</v>
      </c>
      <c r="Q365" s="181" t="e">
        <f t="shared" si="607"/>
        <v>#REF!</v>
      </c>
      <c r="R365" s="181" t="e">
        <f t="shared" si="608"/>
        <v>#REF!</v>
      </c>
      <c r="S365" s="181" t="e">
        <f t="shared" si="609"/>
        <v>#REF!</v>
      </c>
      <c r="T365" s="181" t="e">
        <f t="shared" si="610"/>
        <v>#REF!</v>
      </c>
      <c r="U365" s="181" t="e">
        <f t="shared" si="611"/>
        <v>#REF!</v>
      </c>
      <c r="V365" s="181" t="e">
        <f t="shared" si="612"/>
        <v>#REF!</v>
      </c>
      <c r="W365" s="181" t="e">
        <f t="shared" si="613"/>
        <v>#REF!</v>
      </c>
      <c r="X365" s="181" t="e">
        <f t="shared" si="614"/>
        <v>#REF!</v>
      </c>
      <c r="Y365" s="181" t="e">
        <f t="shared" si="615"/>
        <v>#REF!</v>
      </c>
      <c r="Z365" s="181" t="e">
        <f t="shared" si="616"/>
        <v>#REF!</v>
      </c>
      <c r="AA365" s="181" t="e">
        <f t="shared" si="617"/>
        <v>#REF!</v>
      </c>
      <c r="AB365" s="181" t="e">
        <f t="shared" si="618"/>
        <v>#REF!</v>
      </c>
      <c r="AC365" s="181" t="e">
        <f t="shared" si="619"/>
        <v>#REF!</v>
      </c>
      <c r="AD365" s="181" t="e">
        <f t="shared" si="620"/>
        <v>#REF!</v>
      </c>
      <c r="AE365" s="181" t="e">
        <f t="shared" si="621"/>
        <v>#REF!</v>
      </c>
      <c r="AF365" s="181" t="e">
        <f t="shared" si="622"/>
        <v>#REF!</v>
      </c>
      <c r="AG365" s="181" t="e">
        <f t="shared" si="623"/>
        <v>#REF!</v>
      </c>
      <c r="AH365" s="181" t="e">
        <f t="shared" si="624"/>
        <v>#REF!</v>
      </c>
      <c r="AI365" s="181" t="e">
        <f t="shared" si="625"/>
        <v>#REF!</v>
      </c>
      <c r="AJ365" s="181" t="e">
        <f t="shared" si="626"/>
        <v>#REF!</v>
      </c>
      <c r="AK365" s="181" t="e">
        <f t="shared" si="627"/>
        <v>#REF!</v>
      </c>
      <c r="AL365" s="181" t="e">
        <f t="shared" si="628"/>
        <v>#REF!</v>
      </c>
      <c r="AM365" s="181" t="e">
        <f t="shared" si="629"/>
        <v>#REF!</v>
      </c>
      <c r="AN365" s="181" t="e">
        <f t="shared" si="630"/>
        <v>#REF!</v>
      </c>
      <c r="AO365" s="181" t="e">
        <f t="shared" si="631"/>
        <v>#REF!</v>
      </c>
      <c r="AP365" s="181" t="e">
        <f t="shared" si="632"/>
        <v>#REF!</v>
      </c>
      <c r="AQ365" s="181" t="e">
        <f t="shared" si="633"/>
        <v>#REF!</v>
      </c>
      <c r="AR365" s="181" t="e">
        <f t="shared" si="634"/>
        <v>#REF!</v>
      </c>
      <c r="AS365" s="181" t="e">
        <f t="shared" si="635"/>
        <v>#REF!</v>
      </c>
      <c r="AT365" s="181" t="e">
        <f t="shared" si="636"/>
        <v>#REF!</v>
      </c>
      <c r="AU365" s="181" t="e">
        <f t="shared" si="637"/>
        <v>#REF!</v>
      </c>
      <c r="AV365" s="181" t="e">
        <f t="shared" si="638"/>
        <v>#REF!</v>
      </c>
      <c r="AW365" s="181" t="e">
        <f t="shared" si="639"/>
        <v>#REF!</v>
      </c>
      <c r="AX365" s="181" t="e">
        <f t="shared" si="640"/>
        <v>#REF!</v>
      </c>
      <c r="AY365" s="181" t="e">
        <f t="shared" si="641"/>
        <v>#REF!</v>
      </c>
      <c r="AZ365" s="181" t="e">
        <f t="shared" si="642"/>
        <v>#REF!</v>
      </c>
      <c r="BA365" s="181" t="e">
        <f t="shared" si="643"/>
        <v>#REF!</v>
      </c>
      <c r="BB365" s="181" t="e">
        <f t="shared" si="644"/>
        <v>#REF!</v>
      </c>
      <c r="BC365" s="181" t="e">
        <f t="shared" si="645"/>
        <v>#REF!</v>
      </c>
      <c r="BD365" s="181" t="e">
        <f t="shared" si="646"/>
        <v>#REF!</v>
      </c>
      <c r="BE365" s="181" t="e">
        <f t="shared" si="647"/>
        <v>#REF!</v>
      </c>
      <c r="BF365" s="181" t="e">
        <f t="shared" si="648"/>
        <v>#REF!</v>
      </c>
      <c r="BG365" s="181" t="e">
        <f t="shared" si="649"/>
        <v>#REF!</v>
      </c>
      <c r="BH365" s="181" t="e">
        <f t="shared" si="650"/>
        <v>#REF!</v>
      </c>
      <c r="BI365" s="181" t="e">
        <f t="shared" si="651"/>
        <v>#REF!</v>
      </c>
      <c r="BJ365" s="181" t="e">
        <f t="shared" si="652"/>
        <v>#REF!</v>
      </c>
      <c r="BK365" s="181" t="e">
        <f t="shared" si="653"/>
        <v>#REF!</v>
      </c>
      <c r="BL365" s="181" t="e">
        <f t="shared" si="654"/>
        <v>#REF!</v>
      </c>
      <c r="BM365" s="181" t="e">
        <f t="shared" si="655"/>
        <v>#REF!</v>
      </c>
      <c r="BN365" s="181" t="e">
        <f t="shared" si="656"/>
        <v>#REF!</v>
      </c>
      <c r="BO365" s="181" t="e">
        <f t="shared" si="657"/>
        <v>#REF!</v>
      </c>
      <c r="BP365" s="181" t="e">
        <f t="shared" si="658"/>
        <v>#REF!</v>
      </c>
      <c r="BQ365" s="181" t="e">
        <f t="shared" si="659"/>
        <v>#REF!</v>
      </c>
      <c r="BR365" s="181" t="e">
        <f t="shared" si="660"/>
        <v>#REF!</v>
      </c>
      <c r="BS365" s="181" t="e">
        <f t="shared" si="661"/>
        <v>#REF!</v>
      </c>
      <c r="BT365" s="181" t="e">
        <f t="shared" si="662"/>
        <v>#REF!</v>
      </c>
      <c r="BU365" s="181" t="e">
        <f t="shared" si="663"/>
        <v>#REF!</v>
      </c>
      <c r="BV365" s="181" t="e">
        <f t="shared" si="664"/>
        <v>#REF!</v>
      </c>
      <c r="BW365" s="181" t="e">
        <f t="shared" si="665"/>
        <v>#REF!</v>
      </c>
      <c r="BX365" s="181" t="e">
        <f t="shared" si="666"/>
        <v>#REF!</v>
      </c>
      <c r="BY365" s="181" t="e">
        <f t="shared" si="667"/>
        <v>#REF!</v>
      </c>
      <c r="BZ365" s="181" t="e">
        <f t="shared" si="668"/>
        <v>#REF!</v>
      </c>
      <c r="CA365" s="181" t="e">
        <f t="shared" si="669"/>
        <v>#REF!</v>
      </c>
      <c r="CB365" s="181" t="e">
        <f t="shared" si="670"/>
        <v>#REF!</v>
      </c>
      <c r="CC365" s="181" t="e">
        <f t="shared" si="671"/>
        <v>#REF!</v>
      </c>
      <c r="CD365" s="181" t="e">
        <f t="shared" si="672"/>
        <v>#REF!</v>
      </c>
      <c r="CE365" s="181" t="e">
        <f t="shared" si="673"/>
        <v>#REF!</v>
      </c>
      <c r="CF365" s="181" t="e">
        <f t="shared" si="674"/>
        <v>#REF!</v>
      </c>
      <c r="CG365" s="181" t="e">
        <f t="shared" si="675"/>
        <v>#REF!</v>
      </c>
      <c r="CH365" s="181" t="e">
        <f t="shared" si="676"/>
        <v>#REF!</v>
      </c>
      <c r="CI365" s="181" t="e">
        <f t="shared" si="677"/>
        <v>#REF!</v>
      </c>
      <c r="CJ365" s="181" t="e">
        <f t="shared" si="678"/>
        <v>#REF!</v>
      </c>
      <c r="CK365" s="181" t="e">
        <f t="shared" si="679"/>
        <v>#REF!</v>
      </c>
      <c r="CL365" s="181" t="e">
        <f t="shared" si="680"/>
        <v>#REF!</v>
      </c>
      <c r="CM365" s="181" t="e">
        <f t="shared" si="681"/>
        <v>#REF!</v>
      </c>
      <c r="CN365" s="181" t="e">
        <f t="shared" si="682"/>
        <v>#REF!</v>
      </c>
      <c r="CO365" s="181" t="e">
        <f t="shared" si="683"/>
        <v>#REF!</v>
      </c>
      <c r="CP365" s="181" t="e">
        <f t="shared" si="684"/>
        <v>#REF!</v>
      </c>
      <c r="CQ365" s="181" t="e">
        <f t="shared" si="685"/>
        <v>#REF!</v>
      </c>
      <c r="CR365" s="181" t="e">
        <f t="shared" si="686"/>
        <v>#REF!</v>
      </c>
      <c r="CS365" s="181" t="e">
        <f t="shared" si="687"/>
        <v>#REF!</v>
      </c>
      <c r="CT365" s="181" t="e">
        <f t="shared" si="688"/>
        <v>#REF!</v>
      </c>
      <c r="CU365" s="181" t="e">
        <f t="shared" si="689"/>
        <v>#REF!</v>
      </c>
      <c r="CV365" s="181" t="e">
        <f t="shared" si="690"/>
        <v>#REF!</v>
      </c>
      <c r="CW365" s="181" t="e">
        <f t="shared" si="691"/>
        <v>#REF!</v>
      </c>
      <c r="CX365" s="181" t="e">
        <f t="shared" si="692"/>
        <v>#REF!</v>
      </c>
      <c r="CY365" s="181" t="e">
        <f t="shared" si="693"/>
        <v>#REF!</v>
      </c>
      <c r="CZ365" s="181" t="e">
        <f t="shared" si="694"/>
        <v>#REF!</v>
      </c>
      <c r="DA365" s="181" t="e">
        <f t="shared" si="695"/>
        <v>#REF!</v>
      </c>
      <c r="DB365" s="181" t="e">
        <f t="shared" si="696"/>
        <v>#REF!</v>
      </c>
      <c r="DC365" s="181" t="e">
        <f t="shared" si="697"/>
        <v>#REF!</v>
      </c>
      <c r="DD365" s="181" t="e">
        <f t="shared" si="698"/>
        <v>#REF!</v>
      </c>
      <c r="DE365" s="181" t="e">
        <f t="shared" si="699"/>
        <v>#REF!</v>
      </c>
      <c r="DF365" s="181" t="e">
        <f t="shared" si="700"/>
        <v>#REF!</v>
      </c>
      <c r="DG365" s="181" t="e">
        <f t="shared" si="701"/>
        <v>#REF!</v>
      </c>
      <c r="DH365" s="181" t="e">
        <f t="shared" si="702"/>
        <v>#REF!</v>
      </c>
      <c r="DI365" s="181" t="e">
        <f t="shared" si="703"/>
        <v>#REF!</v>
      </c>
      <c r="DJ365" s="181" t="e">
        <f t="shared" si="704"/>
        <v>#REF!</v>
      </c>
      <c r="DK365" s="181" t="e">
        <f t="shared" si="705"/>
        <v>#REF!</v>
      </c>
      <c r="DL365" s="181" t="e">
        <f t="shared" si="706"/>
        <v>#REF!</v>
      </c>
      <c r="DM365" s="181" t="e">
        <f t="shared" si="707"/>
        <v>#REF!</v>
      </c>
      <c r="DN365" s="181" t="e">
        <f t="shared" si="708"/>
        <v>#REF!</v>
      </c>
      <c r="DO365" s="181" t="e">
        <f t="shared" si="709"/>
        <v>#REF!</v>
      </c>
      <c r="DP365" s="181" t="e">
        <f t="shared" si="710"/>
        <v>#REF!</v>
      </c>
      <c r="DQ365" s="181" t="e">
        <f t="shared" si="711"/>
        <v>#REF!</v>
      </c>
      <c r="DR365" s="181" t="e">
        <f t="shared" si="712"/>
        <v>#REF!</v>
      </c>
      <c r="DS365" s="181" t="e">
        <f t="shared" si="713"/>
        <v>#REF!</v>
      </c>
      <c r="DT365" s="181" t="e">
        <f t="shared" si="714"/>
        <v>#REF!</v>
      </c>
      <c r="DU365" s="181" t="e">
        <f t="shared" si="715"/>
        <v>#REF!</v>
      </c>
      <c r="DV365" s="181" t="e">
        <f t="shared" si="716"/>
        <v>#REF!</v>
      </c>
      <c r="DW365" s="181" t="e">
        <f t="shared" si="717"/>
        <v>#REF!</v>
      </c>
      <c r="DX365" s="181" t="e">
        <f t="shared" si="718"/>
        <v>#REF!</v>
      </c>
      <c r="DY365" s="181" t="e">
        <f t="shared" si="719"/>
        <v>#REF!</v>
      </c>
      <c r="DZ365" s="181" t="e">
        <f t="shared" si="720"/>
        <v>#REF!</v>
      </c>
      <c r="EA365" s="181" t="e">
        <f t="shared" si="721"/>
        <v>#REF!</v>
      </c>
      <c r="EB365" s="181" t="e">
        <f t="shared" si="722"/>
        <v>#REF!</v>
      </c>
      <c r="EC365" s="181" t="e">
        <f t="shared" si="723"/>
        <v>#REF!</v>
      </c>
      <c r="ED365" s="181" t="e">
        <f t="shared" si="724"/>
        <v>#REF!</v>
      </c>
      <c r="EE365" s="181" t="e">
        <f t="shared" si="725"/>
        <v>#REF!</v>
      </c>
      <c r="EF365" s="181" t="e">
        <f t="shared" si="726"/>
        <v>#REF!</v>
      </c>
      <c r="EG365" s="181" t="e">
        <f t="shared" si="727"/>
        <v>#REF!</v>
      </c>
      <c r="EH365" s="181" t="e">
        <f t="shared" si="728"/>
        <v>#REF!</v>
      </c>
      <c r="EI365" s="181" t="e">
        <f t="shared" si="729"/>
        <v>#REF!</v>
      </c>
      <c r="EJ365" s="181" t="e">
        <f t="shared" si="730"/>
        <v>#REF!</v>
      </c>
      <c r="EK365" s="181" t="e">
        <f t="shared" si="731"/>
        <v>#REF!</v>
      </c>
      <c r="EL365" s="181" t="e">
        <f t="shared" si="732"/>
        <v>#REF!</v>
      </c>
      <c r="EM365" s="181" t="e">
        <f t="shared" si="733"/>
        <v>#REF!</v>
      </c>
      <c r="EN365" s="181" t="e">
        <f t="shared" si="734"/>
        <v>#REF!</v>
      </c>
      <c r="EO365" s="181" t="e">
        <f t="shared" si="735"/>
        <v>#REF!</v>
      </c>
      <c r="EP365" s="181" t="e">
        <f t="shared" si="736"/>
        <v>#REF!</v>
      </c>
      <c r="EQ365" s="181" t="e">
        <f t="shared" si="737"/>
        <v>#REF!</v>
      </c>
      <c r="ER365" s="181" t="e">
        <f t="shared" si="738"/>
        <v>#REF!</v>
      </c>
      <c r="ES365" s="181" t="e">
        <f t="shared" si="739"/>
        <v>#REF!</v>
      </c>
      <c r="ET365" s="181" t="e">
        <f t="shared" si="740"/>
        <v>#REF!</v>
      </c>
      <c r="EU365" s="181" t="e">
        <f t="shared" si="741"/>
        <v>#REF!</v>
      </c>
      <c r="EV365" s="181" t="e">
        <f t="shared" si="742"/>
        <v>#REF!</v>
      </c>
      <c r="EW365" s="181" t="e">
        <f t="shared" si="743"/>
        <v>#REF!</v>
      </c>
      <c r="EX365" s="181" t="e">
        <f t="shared" si="744"/>
        <v>#REF!</v>
      </c>
      <c r="EY365" s="181" t="e">
        <f t="shared" si="745"/>
        <v>#REF!</v>
      </c>
      <c r="EZ365" s="181" t="e">
        <f t="shared" si="746"/>
        <v>#REF!</v>
      </c>
      <c r="FA365" s="181" t="e">
        <f t="shared" si="747"/>
        <v>#REF!</v>
      </c>
      <c r="FB365" s="181" t="e">
        <f t="shared" si="748"/>
        <v>#REF!</v>
      </c>
      <c r="FC365" s="181" t="e">
        <f t="shared" si="749"/>
        <v>#REF!</v>
      </c>
      <c r="FD365" s="181" t="e">
        <f t="shared" si="750"/>
        <v>#REF!</v>
      </c>
      <c r="FE365" s="181" t="e">
        <f t="shared" si="751"/>
        <v>#REF!</v>
      </c>
      <c r="FF365" s="181" t="e">
        <f t="shared" si="752"/>
        <v>#REF!</v>
      </c>
      <c r="FG365" s="181" t="e">
        <f t="shared" si="753"/>
        <v>#REF!</v>
      </c>
      <c r="FH365" s="181" t="e">
        <f t="shared" si="754"/>
        <v>#REF!</v>
      </c>
      <c r="FI365" s="181" t="e">
        <f t="shared" si="755"/>
        <v>#REF!</v>
      </c>
      <c r="FJ365" s="181" t="e">
        <f t="shared" si="756"/>
        <v>#REF!</v>
      </c>
      <c r="FK365" s="181" t="e">
        <f t="shared" si="757"/>
        <v>#REF!</v>
      </c>
      <c r="FL365" s="181" t="e">
        <f t="shared" si="758"/>
        <v>#REF!</v>
      </c>
      <c r="FM365" s="181" t="e">
        <f t="shared" si="759"/>
        <v>#REF!</v>
      </c>
      <c r="FN365" s="181" t="e">
        <f t="shared" si="760"/>
        <v>#REF!</v>
      </c>
      <c r="FO365" s="181" t="e">
        <f t="shared" si="761"/>
        <v>#REF!</v>
      </c>
      <c r="FP365" s="181" t="e">
        <f t="shared" si="762"/>
        <v>#REF!</v>
      </c>
      <c r="FQ365" s="181" t="e">
        <f t="shared" si="763"/>
        <v>#REF!</v>
      </c>
      <c r="FR365" s="181" t="e">
        <f t="shared" si="764"/>
        <v>#REF!</v>
      </c>
      <c r="FS365" s="181" t="e">
        <f t="shared" si="765"/>
        <v>#REF!</v>
      </c>
      <c r="FT365" s="181" t="e">
        <f t="shared" si="766"/>
        <v>#REF!</v>
      </c>
      <c r="FU365" s="181" t="e">
        <f t="shared" si="767"/>
        <v>#REF!</v>
      </c>
      <c r="FV365" s="181" t="e">
        <f t="shared" si="768"/>
        <v>#REF!</v>
      </c>
      <c r="FW365" s="181" t="e">
        <f t="shared" si="769"/>
        <v>#REF!</v>
      </c>
      <c r="FX365" s="181" t="e">
        <f t="shared" si="770"/>
        <v>#REF!</v>
      </c>
      <c r="FY365" s="181" t="e">
        <f t="shared" si="771"/>
        <v>#REF!</v>
      </c>
      <c r="FZ365" s="181" t="e">
        <f t="shared" si="772"/>
        <v>#REF!</v>
      </c>
      <c r="GA365" s="181" t="e">
        <f t="shared" si="773"/>
        <v>#REF!</v>
      </c>
      <c r="GB365" s="181" t="e">
        <f t="shared" si="774"/>
        <v>#REF!</v>
      </c>
      <c r="GC365" s="181" t="e">
        <f t="shared" si="775"/>
        <v>#REF!</v>
      </c>
      <c r="GD365" s="181" t="e">
        <f t="shared" si="776"/>
        <v>#REF!</v>
      </c>
      <c r="GE365" s="181" t="e">
        <f t="shared" si="777"/>
        <v>#REF!</v>
      </c>
      <c r="GF365" s="181" t="e">
        <f t="shared" si="778"/>
        <v>#REF!</v>
      </c>
      <c r="GG365" s="181" t="e">
        <f t="shared" si="779"/>
        <v>#REF!</v>
      </c>
      <c r="GH365" s="181" t="e">
        <f t="shared" si="780"/>
        <v>#REF!</v>
      </c>
      <c r="GI365" s="181" t="e">
        <f t="shared" si="781"/>
        <v>#REF!</v>
      </c>
      <c r="GJ365" s="181" t="e">
        <f t="shared" si="782"/>
        <v>#REF!</v>
      </c>
      <c r="GK365" s="181" t="e">
        <f t="shared" si="783"/>
        <v>#REF!</v>
      </c>
      <c r="GL365" s="181" t="e">
        <f t="shared" si="784"/>
        <v>#REF!</v>
      </c>
      <c r="GM365" s="181" t="e">
        <f t="shared" si="785"/>
        <v>#REF!</v>
      </c>
      <c r="GN365" s="181" t="e">
        <f t="shared" si="786"/>
        <v>#REF!</v>
      </c>
      <c r="GO365" s="181" t="e">
        <f t="shared" si="787"/>
        <v>#REF!</v>
      </c>
      <c r="GP365" s="181" t="e">
        <f t="shared" si="788"/>
        <v>#REF!</v>
      </c>
      <c r="GQ365" s="181" t="e">
        <f t="shared" si="789"/>
        <v>#REF!</v>
      </c>
      <c r="GR365" s="181" t="e">
        <f t="shared" si="790"/>
        <v>#REF!</v>
      </c>
      <c r="GS365" s="181" t="e">
        <f t="shared" si="791"/>
        <v>#REF!</v>
      </c>
      <c r="GT365" s="181" t="e">
        <f t="shared" si="792"/>
        <v>#REF!</v>
      </c>
      <c r="GU365" s="181" t="e">
        <f t="shared" si="793"/>
        <v>#REF!</v>
      </c>
      <c r="GV365" s="181" t="e">
        <f t="shared" si="794"/>
        <v>#REF!</v>
      </c>
      <c r="GW365" s="181" t="e">
        <f t="shared" si="795"/>
        <v>#REF!</v>
      </c>
      <c r="GX365" s="181" t="e">
        <f t="shared" si="796"/>
        <v>#REF!</v>
      </c>
      <c r="GY365" s="181" t="e">
        <f t="shared" si="797"/>
        <v>#REF!</v>
      </c>
      <c r="GZ365" s="181" t="e">
        <f t="shared" si="798"/>
        <v>#REF!</v>
      </c>
      <c r="HA365" s="181" t="e">
        <f t="shared" si="799"/>
        <v>#REF!</v>
      </c>
      <c r="HB365" s="181" t="e">
        <f t="shared" si="800"/>
        <v>#REF!</v>
      </c>
      <c r="HC365" s="181" t="e">
        <f t="shared" si="801"/>
        <v>#REF!</v>
      </c>
      <c r="HD365" s="181" t="e">
        <f t="shared" si="802"/>
        <v>#REF!</v>
      </c>
      <c r="HE365" s="181" t="e">
        <f t="shared" si="803"/>
        <v>#REF!</v>
      </c>
      <c r="HF365" s="181" t="e">
        <f t="shared" si="804"/>
        <v>#REF!</v>
      </c>
      <c r="HG365" s="181" t="e">
        <f t="shared" si="805"/>
        <v>#REF!</v>
      </c>
      <c r="HH365" s="181" t="e">
        <f t="shared" si="806"/>
        <v>#REF!</v>
      </c>
      <c r="HI365" s="181" t="e">
        <f t="shared" si="807"/>
        <v>#REF!</v>
      </c>
      <c r="HJ365" s="181" t="e">
        <f t="shared" si="808"/>
        <v>#REF!</v>
      </c>
      <c r="HK365" s="181" t="e">
        <f t="shared" si="809"/>
        <v>#REF!</v>
      </c>
      <c r="HL365" s="181" t="e">
        <f t="shared" si="810"/>
        <v>#REF!</v>
      </c>
      <c r="HM365" s="181" t="e">
        <f t="shared" si="811"/>
        <v>#REF!</v>
      </c>
      <c r="HN365" s="181" t="e">
        <f t="shared" si="812"/>
        <v>#REF!</v>
      </c>
      <c r="HO365" s="181" t="e">
        <f t="shared" si="813"/>
        <v>#REF!</v>
      </c>
      <c r="HP365" s="181" t="e">
        <f t="shared" si="814"/>
        <v>#REF!</v>
      </c>
      <c r="HQ365" s="181" t="e">
        <f t="shared" si="815"/>
        <v>#REF!</v>
      </c>
      <c r="HR365" s="181" t="e">
        <f t="shared" si="816"/>
        <v>#REF!</v>
      </c>
      <c r="HS365" s="181" t="e">
        <f t="shared" si="817"/>
        <v>#REF!</v>
      </c>
      <c r="HT365" s="181" t="e">
        <f t="shared" si="818"/>
        <v>#REF!</v>
      </c>
      <c r="HU365" s="181" t="e">
        <f t="shared" si="819"/>
        <v>#REF!</v>
      </c>
      <c r="HV365" s="181" t="e">
        <f t="shared" si="820"/>
        <v>#REF!</v>
      </c>
      <c r="HW365" s="181" t="e">
        <f t="shared" si="821"/>
        <v>#REF!</v>
      </c>
      <c r="HX365" s="181" t="e">
        <f t="shared" si="822"/>
        <v>#REF!</v>
      </c>
      <c r="HY365" s="181" t="e">
        <f t="shared" si="823"/>
        <v>#REF!</v>
      </c>
      <c r="HZ365" s="181" t="e">
        <f t="shared" si="824"/>
        <v>#REF!</v>
      </c>
      <c r="IA365" s="181" t="e">
        <f t="shared" si="825"/>
        <v>#REF!</v>
      </c>
      <c r="IB365" s="181" t="e">
        <f t="shared" si="826"/>
        <v>#REF!</v>
      </c>
      <c r="IC365" s="181" t="e">
        <f t="shared" si="827"/>
        <v>#REF!</v>
      </c>
      <c r="ID365" s="181" t="e">
        <f t="shared" si="828"/>
        <v>#REF!</v>
      </c>
      <c r="IE365" s="181" t="e">
        <f t="shared" si="829"/>
        <v>#REF!</v>
      </c>
      <c r="IF365" s="181" t="e">
        <f t="shared" si="830"/>
        <v>#REF!</v>
      </c>
      <c r="IG365" s="181" t="e">
        <f t="shared" si="831"/>
        <v>#REF!</v>
      </c>
      <c r="IH365" s="181" t="e">
        <f t="shared" si="832"/>
        <v>#REF!</v>
      </c>
      <c r="II365" s="181" t="e">
        <f t="shared" si="833"/>
        <v>#REF!</v>
      </c>
      <c r="IJ365" s="181" t="e">
        <f t="shared" si="834"/>
        <v>#REF!</v>
      </c>
      <c r="IK365" s="181" t="e">
        <f t="shared" si="835"/>
        <v>#REF!</v>
      </c>
      <c r="IL365" s="181" t="e">
        <f t="shared" si="836"/>
        <v>#REF!</v>
      </c>
      <c r="IM365" s="181" t="e">
        <f t="shared" si="837"/>
        <v>#REF!</v>
      </c>
      <c r="IN365" s="181" t="e">
        <f t="shared" si="838"/>
        <v>#REF!</v>
      </c>
      <c r="IO365" s="181" t="e">
        <f t="shared" si="839"/>
        <v>#REF!</v>
      </c>
      <c r="IP365" s="181" t="e">
        <f t="shared" si="840"/>
        <v>#REF!</v>
      </c>
      <c r="IQ365" s="181" t="e">
        <f t="shared" si="841"/>
        <v>#REF!</v>
      </c>
      <c r="IR365" s="181" t="e">
        <f t="shared" si="842"/>
        <v>#REF!</v>
      </c>
      <c r="IS365" s="181" t="e">
        <f t="shared" si="843"/>
        <v>#REF!</v>
      </c>
      <c r="IT365" s="181" t="e">
        <f t="shared" si="844"/>
        <v>#REF!</v>
      </c>
      <c r="IU365" s="181" t="e">
        <f t="shared" si="845"/>
        <v>#REF!</v>
      </c>
      <c r="IV365" s="181" t="e">
        <f t="shared" si="846"/>
        <v>#REF!</v>
      </c>
      <c r="IW365" s="181" t="e">
        <f t="shared" si="847"/>
        <v>#REF!</v>
      </c>
      <c r="IX365" s="181" t="e">
        <f t="shared" si="848"/>
        <v>#REF!</v>
      </c>
      <c r="IY365" s="181" t="e">
        <f t="shared" si="849"/>
        <v>#REF!</v>
      </c>
      <c r="IZ365" s="181" t="e">
        <f t="shared" si="850"/>
        <v>#REF!</v>
      </c>
      <c r="JA365" s="181" t="e">
        <f t="shared" si="851"/>
        <v>#REF!</v>
      </c>
      <c r="JB365" s="181" t="e">
        <f t="shared" si="852"/>
        <v>#REF!</v>
      </c>
    </row>
    <row r="366" spans="1:262">
      <c r="B366" s="188">
        <v>5</v>
      </c>
      <c r="C366" s="187">
        <f t="shared" si="853"/>
        <v>9.7656250000000005E-5</v>
      </c>
      <c r="D366" s="184" t="e">
        <f t="shared" si="597"/>
        <v>#REF!</v>
      </c>
      <c r="E366" s="183" t="e">
        <f>K361</f>
        <v>#REF!</v>
      </c>
      <c r="F366" s="182">
        <v>5</v>
      </c>
      <c r="G366" s="181" t="e">
        <f t="shared" si="854"/>
        <v>#REF!</v>
      </c>
      <c r="H366" s="181" t="e">
        <f t="shared" si="598"/>
        <v>#REF!</v>
      </c>
      <c r="I366" s="181" t="e">
        <f t="shared" si="599"/>
        <v>#REF!</v>
      </c>
      <c r="J366" s="181" t="e">
        <f t="shared" si="600"/>
        <v>#REF!</v>
      </c>
      <c r="K366" s="181" t="e">
        <f t="shared" si="601"/>
        <v>#REF!</v>
      </c>
      <c r="L366" s="181" t="e">
        <f t="shared" si="602"/>
        <v>#REF!</v>
      </c>
      <c r="M366" s="181" t="e">
        <f t="shared" si="603"/>
        <v>#REF!</v>
      </c>
      <c r="N366" s="181" t="e">
        <f t="shared" si="604"/>
        <v>#REF!</v>
      </c>
      <c r="O366" s="181" t="e">
        <f t="shared" si="605"/>
        <v>#REF!</v>
      </c>
      <c r="P366" s="181" t="e">
        <f t="shared" si="606"/>
        <v>#REF!</v>
      </c>
      <c r="Q366" s="181" t="e">
        <f t="shared" si="607"/>
        <v>#REF!</v>
      </c>
      <c r="R366" s="181" t="e">
        <f t="shared" si="608"/>
        <v>#REF!</v>
      </c>
      <c r="S366" s="181" t="e">
        <f t="shared" si="609"/>
        <v>#REF!</v>
      </c>
      <c r="T366" s="181" t="e">
        <f t="shared" si="610"/>
        <v>#REF!</v>
      </c>
      <c r="U366" s="181" t="e">
        <f t="shared" si="611"/>
        <v>#REF!</v>
      </c>
      <c r="V366" s="181" t="e">
        <f t="shared" si="612"/>
        <v>#REF!</v>
      </c>
      <c r="W366" s="181" t="e">
        <f t="shared" si="613"/>
        <v>#REF!</v>
      </c>
      <c r="X366" s="181" t="e">
        <f t="shared" si="614"/>
        <v>#REF!</v>
      </c>
      <c r="Y366" s="181" t="e">
        <f t="shared" si="615"/>
        <v>#REF!</v>
      </c>
      <c r="Z366" s="181" t="e">
        <f t="shared" si="616"/>
        <v>#REF!</v>
      </c>
      <c r="AA366" s="181" t="e">
        <f t="shared" si="617"/>
        <v>#REF!</v>
      </c>
      <c r="AB366" s="181" t="e">
        <f t="shared" si="618"/>
        <v>#REF!</v>
      </c>
      <c r="AC366" s="181" t="e">
        <f t="shared" si="619"/>
        <v>#REF!</v>
      </c>
      <c r="AD366" s="181" t="e">
        <f t="shared" si="620"/>
        <v>#REF!</v>
      </c>
      <c r="AE366" s="181" t="e">
        <f t="shared" si="621"/>
        <v>#REF!</v>
      </c>
      <c r="AF366" s="181" t="e">
        <f t="shared" si="622"/>
        <v>#REF!</v>
      </c>
      <c r="AG366" s="181" t="e">
        <f t="shared" si="623"/>
        <v>#REF!</v>
      </c>
      <c r="AH366" s="181" t="e">
        <f t="shared" si="624"/>
        <v>#REF!</v>
      </c>
      <c r="AI366" s="181" t="e">
        <f t="shared" si="625"/>
        <v>#REF!</v>
      </c>
      <c r="AJ366" s="181" t="e">
        <f t="shared" si="626"/>
        <v>#REF!</v>
      </c>
      <c r="AK366" s="181" t="e">
        <f t="shared" si="627"/>
        <v>#REF!</v>
      </c>
      <c r="AL366" s="181" t="e">
        <f t="shared" si="628"/>
        <v>#REF!</v>
      </c>
      <c r="AM366" s="181" t="e">
        <f t="shared" si="629"/>
        <v>#REF!</v>
      </c>
      <c r="AN366" s="181" t="e">
        <f t="shared" si="630"/>
        <v>#REF!</v>
      </c>
      <c r="AO366" s="181" t="e">
        <f t="shared" si="631"/>
        <v>#REF!</v>
      </c>
      <c r="AP366" s="181" t="e">
        <f t="shared" si="632"/>
        <v>#REF!</v>
      </c>
      <c r="AQ366" s="181" t="e">
        <f t="shared" si="633"/>
        <v>#REF!</v>
      </c>
      <c r="AR366" s="181" t="e">
        <f t="shared" si="634"/>
        <v>#REF!</v>
      </c>
      <c r="AS366" s="181" t="e">
        <f t="shared" si="635"/>
        <v>#REF!</v>
      </c>
      <c r="AT366" s="181" t="e">
        <f t="shared" si="636"/>
        <v>#REF!</v>
      </c>
      <c r="AU366" s="181" t="e">
        <f t="shared" si="637"/>
        <v>#REF!</v>
      </c>
      <c r="AV366" s="181" t="e">
        <f t="shared" si="638"/>
        <v>#REF!</v>
      </c>
      <c r="AW366" s="181" t="e">
        <f t="shared" si="639"/>
        <v>#REF!</v>
      </c>
      <c r="AX366" s="181" t="e">
        <f t="shared" si="640"/>
        <v>#REF!</v>
      </c>
      <c r="AY366" s="181" t="e">
        <f t="shared" si="641"/>
        <v>#REF!</v>
      </c>
      <c r="AZ366" s="181" t="e">
        <f t="shared" si="642"/>
        <v>#REF!</v>
      </c>
      <c r="BA366" s="181" t="e">
        <f t="shared" si="643"/>
        <v>#REF!</v>
      </c>
      <c r="BB366" s="181" t="e">
        <f t="shared" si="644"/>
        <v>#REF!</v>
      </c>
      <c r="BC366" s="181" t="e">
        <f t="shared" si="645"/>
        <v>#REF!</v>
      </c>
      <c r="BD366" s="181" t="e">
        <f t="shared" si="646"/>
        <v>#REF!</v>
      </c>
      <c r="BE366" s="181" t="e">
        <f t="shared" si="647"/>
        <v>#REF!</v>
      </c>
      <c r="BF366" s="181" t="e">
        <f t="shared" si="648"/>
        <v>#REF!</v>
      </c>
      <c r="BG366" s="181" t="e">
        <f t="shared" si="649"/>
        <v>#REF!</v>
      </c>
      <c r="BH366" s="181" t="e">
        <f t="shared" si="650"/>
        <v>#REF!</v>
      </c>
      <c r="BI366" s="181" t="e">
        <f t="shared" si="651"/>
        <v>#REF!</v>
      </c>
      <c r="BJ366" s="181" t="e">
        <f t="shared" si="652"/>
        <v>#REF!</v>
      </c>
      <c r="BK366" s="181" t="e">
        <f t="shared" si="653"/>
        <v>#REF!</v>
      </c>
      <c r="BL366" s="181" t="e">
        <f t="shared" si="654"/>
        <v>#REF!</v>
      </c>
      <c r="BM366" s="181" t="e">
        <f t="shared" si="655"/>
        <v>#REF!</v>
      </c>
      <c r="BN366" s="181" t="e">
        <f t="shared" si="656"/>
        <v>#REF!</v>
      </c>
      <c r="BO366" s="181" t="e">
        <f t="shared" si="657"/>
        <v>#REF!</v>
      </c>
      <c r="BP366" s="181" t="e">
        <f t="shared" si="658"/>
        <v>#REF!</v>
      </c>
      <c r="BQ366" s="181" t="e">
        <f t="shared" si="659"/>
        <v>#REF!</v>
      </c>
      <c r="BR366" s="181" t="e">
        <f t="shared" si="660"/>
        <v>#REF!</v>
      </c>
      <c r="BS366" s="181" t="e">
        <f t="shared" si="661"/>
        <v>#REF!</v>
      </c>
      <c r="BT366" s="181" t="e">
        <f t="shared" si="662"/>
        <v>#REF!</v>
      </c>
      <c r="BU366" s="181" t="e">
        <f t="shared" si="663"/>
        <v>#REF!</v>
      </c>
      <c r="BV366" s="181" t="e">
        <f t="shared" si="664"/>
        <v>#REF!</v>
      </c>
      <c r="BW366" s="181" t="e">
        <f t="shared" si="665"/>
        <v>#REF!</v>
      </c>
      <c r="BX366" s="181" t="e">
        <f t="shared" si="666"/>
        <v>#REF!</v>
      </c>
      <c r="BY366" s="181" t="e">
        <f t="shared" si="667"/>
        <v>#REF!</v>
      </c>
      <c r="BZ366" s="181" t="e">
        <f t="shared" si="668"/>
        <v>#REF!</v>
      </c>
      <c r="CA366" s="181" t="e">
        <f t="shared" si="669"/>
        <v>#REF!</v>
      </c>
      <c r="CB366" s="181" t="e">
        <f t="shared" si="670"/>
        <v>#REF!</v>
      </c>
      <c r="CC366" s="181" t="e">
        <f t="shared" si="671"/>
        <v>#REF!</v>
      </c>
      <c r="CD366" s="181" t="e">
        <f t="shared" si="672"/>
        <v>#REF!</v>
      </c>
      <c r="CE366" s="181" t="e">
        <f t="shared" si="673"/>
        <v>#REF!</v>
      </c>
      <c r="CF366" s="181" t="e">
        <f t="shared" si="674"/>
        <v>#REF!</v>
      </c>
      <c r="CG366" s="181" t="e">
        <f t="shared" si="675"/>
        <v>#REF!</v>
      </c>
      <c r="CH366" s="181" t="e">
        <f t="shared" si="676"/>
        <v>#REF!</v>
      </c>
      <c r="CI366" s="181" t="e">
        <f t="shared" si="677"/>
        <v>#REF!</v>
      </c>
      <c r="CJ366" s="181" t="e">
        <f t="shared" si="678"/>
        <v>#REF!</v>
      </c>
      <c r="CK366" s="181" t="e">
        <f t="shared" si="679"/>
        <v>#REF!</v>
      </c>
      <c r="CL366" s="181" t="e">
        <f t="shared" si="680"/>
        <v>#REF!</v>
      </c>
      <c r="CM366" s="181" t="e">
        <f t="shared" si="681"/>
        <v>#REF!</v>
      </c>
      <c r="CN366" s="181" t="e">
        <f t="shared" si="682"/>
        <v>#REF!</v>
      </c>
      <c r="CO366" s="181" t="e">
        <f t="shared" si="683"/>
        <v>#REF!</v>
      </c>
      <c r="CP366" s="181" t="e">
        <f t="shared" si="684"/>
        <v>#REF!</v>
      </c>
      <c r="CQ366" s="181" t="e">
        <f t="shared" si="685"/>
        <v>#REF!</v>
      </c>
      <c r="CR366" s="181" t="e">
        <f t="shared" si="686"/>
        <v>#REF!</v>
      </c>
      <c r="CS366" s="181" t="e">
        <f t="shared" si="687"/>
        <v>#REF!</v>
      </c>
      <c r="CT366" s="181" t="e">
        <f t="shared" si="688"/>
        <v>#REF!</v>
      </c>
      <c r="CU366" s="181" t="e">
        <f t="shared" si="689"/>
        <v>#REF!</v>
      </c>
      <c r="CV366" s="181" t="e">
        <f t="shared" si="690"/>
        <v>#REF!</v>
      </c>
      <c r="CW366" s="181" t="e">
        <f t="shared" si="691"/>
        <v>#REF!</v>
      </c>
      <c r="CX366" s="181" t="e">
        <f t="shared" si="692"/>
        <v>#REF!</v>
      </c>
      <c r="CY366" s="181" t="e">
        <f t="shared" si="693"/>
        <v>#REF!</v>
      </c>
      <c r="CZ366" s="181" t="e">
        <f t="shared" si="694"/>
        <v>#REF!</v>
      </c>
      <c r="DA366" s="181" t="e">
        <f t="shared" si="695"/>
        <v>#REF!</v>
      </c>
      <c r="DB366" s="181" t="e">
        <f t="shared" si="696"/>
        <v>#REF!</v>
      </c>
      <c r="DC366" s="181" t="e">
        <f t="shared" si="697"/>
        <v>#REF!</v>
      </c>
      <c r="DD366" s="181" t="e">
        <f t="shared" si="698"/>
        <v>#REF!</v>
      </c>
      <c r="DE366" s="181" t="e">
        <f t="shared" si="699"/>
        <v>#REF!</v>
      </c>
      <c r="DF366" s="181" t="e">
        <f t="shared" si="700"/>
        <v>#REF!</v>
      </c>
      <c r="DG366" s="181" t="e">
        <f t="shared" si="701"/>
        <v>#REF!</v>
      </c>
      <c r="DH366" s="181" t="e">
        <f t="shared" si="702"/>
        <v>#REF!</v>
      </c>
      <c r="DI366" s="181" t="e">
        <f t="shared" si="703"/>
        <v>#REF!</v>
      </c>
      <c r="DJ366" s="181" t="e">
        <f t="shared" si="704"/>
        <v>#REF!</v>
      </c>
      <c r="DK366" s="181" t="e">
        <f t="shared" si="705"/>
        <v>#REF!</v>
      </c>
      <c r="DL366" s="181" t="e">
        <f t="shared" si="706"/>
        <v>#REF!</v>
      </c>
      <c r="DM366" s="181" t="e">
        <f t="shared" si="707"/>
        <v>#REF!</v>
      </c>
      <c r="DN366" s="181" t="e">
        <f t="shared" si="708"/>
        <v>#REF!</v>
      </c>
      <c r="DO366" s="181" t="e">
        <f t="shared" si="709"/>
        <v>#REF!</v>
      </c>
      <c r="DP366" s="181" t="e">
        <f t="shared" si="710"/>
        <v>#REF!</v>
      </c>
      <c r="DQ366" s="181" t="e">
        <f t="shared" si="711"/>
        <v>#REF!</v>
      </c>
      <c r="DR366" s="181" t="e">
        <f t="shared" si="712"/>
        <v>#REF!</v>
      </c>
      <c r="DS366" s="181" t="e">
        <f t="shared" si="713"/>
        <v>#REF!</v>
      </c>
      <c r="DT366" s="181" t="e">
        <f t="shared" si="714"/>
        <v>#REF!</v>
      </c>
      <c r="DU366" s="181" t="e">
        <f t="shared" si="715"/>
        <v>#REF!</v>
      </c>
      <c r="DV366" s="181" t="e">
        <f t="shared" si="716"/>
        <v>#REF!</v>
      </c>
      <c r="DW366" s="181" t="e">
        <f t="shared" si="717"/>
        <v>#REF!</v>
      </c>
      <c r="DX366" s="181" t="e">
        <f t="shared" si="718"/>
        <v>#REF!</v>
      </c>
      <c r="DY366" s="181" t="e">
        <f t="shared" si="719"/>
        <v>#REF!</v>
      </c>
      <c r="DZ366" s="181" t="e">
        <f t="shared" si="720"/>
        <v>#REF!</v>
      </c>
      <c r="EA366" s="181" t="e">
        <f t="shared" si="721"/>
        <v>#REF!</v>
      </c>
      <c r="EB366" s="181" t="e">
        <f t="shared" si="722"/>
        <v>#REF!</v>
      </c>
      <c r="EC366" s="181" t="e">
        <f t="shared" si="723"/>
        <v>#REF!</v>
      </c>
      <c r="ED366" s="181" t="e">
        <f t="shared" si="724"/>
        <v>#REF!</v>
      </c>
      <c r="EE366" s="181" t="e">
        <f t="shared" si="725"/>
        <v>#REF!</v>
      </c>
      <c r="EF366" s="181" t="e">
        <f t="shared" si="726"/>
        <v>#REF!</v>
      </c>
      <c r="EG366" s="181" t="e">
        <f t="shared" si="727"/>
        <v>#REF!</v>
      </c>
      <c r="EH366" s="181" t="e">
        <f t="shared" si="728"/>
        <v>#REF!</v>
      </c>
      <c r="EI366" s="181" t="e">
        <f t="shared" si="729"/>
        <v>#REF!</v>
      </c>
      <c r="EJ366" s="181" t="e">
        <f t="shared" si="730"/>
        <v>#REF!</v>
      </c>
      <c r="EK366" s="181" t="e">
        <f t="shared" si="731"/>
        <v>#REF!</v>
      </c>
      <c r="EL366" s="181" t="e">
        <f t="shared" si="732"/>
        <v>#REF!</v>
      </c>
      <c r="EM366" s="181" t="e">
        <f t="shared" si="733"/>
        <v>#REF!</v>
      </c>
      <c r="EN366" s="181" t="e">
        <f t="shared" si="734"/>
        <v>#REF!</v>
      </c>
      <c r="EO366" s="181" t="e">
        <f t="shared" si="735"/>
        <v>#REF!</v>
      </c>
      <c r="EP366" s="181" t="e">
        <f t="shared" si="736"/>
        <v>#REF!</v>
      </c>
      <c r="EQ366" s="181" t="e">
        <f t="shared" si="737"/>
        <v>#REF!</v>
      </c>
      <c r="ER366" s="181" t="e">
        <f t="shared" si="738"/>
        <v>#REF!</v>
      </c>
      <c r="ES366" s="181" t="e">
        <f t="shared" si="739"/>
        <v>#REF!</v>
      </c>
      <c r="ET366" s="181" t="e">
        <f t="shared" si="740"/>
        <v>#REF!</v>
      </c>
      <c r="EU366" s="181" t="e">
        <f t="shared" si="741"/>
        <v>#REF!</v>
      </c>
      <c r="EV366" s="181" t="e">
        <f t="shared" si="742"/>
        <v>#REF!</v>
      </c>
      <c r="EW366" s="181" t="e">
        <f t="shared" si="743"/>
        <v>#REF!</v>
      </c>
      <c r="EX366" s="181" t="e">
        <f t="shared" si="744"/>
        <v>#REF!</v>
      </c>
      <c r="EY366" s="181" t="e">
        <f t="shared" si="745"/>
        <v>#REF!</v>
      </c>
      <c r="EZ366" s="181" t="e">
        <f t="shared" si="746"/>
        <v>#REF!</v>
      </c>
      <c r="FA366" s="181" t="e">
        <f t="shared" si="747"/>
        <v>#REF!</v>
      </c>
      <c r="FB366" s="181" t="e">
        <f t="shared" si="748"/>
        <v>#REF!</v>
      </c>
      <c r="FC366" s="181" t="e">
        <f t="shared" si="749"/>
        <v>#REF!</v>
      </c>
      <c r="FD366" s="181" t="e">
        <f t="shared" si="750"/>
        <v>#REF!</v>
      </c>
      <c r="FE366" s="181" t="e">
        <f t="shared" si="751"/>
        <v>#REF!</v>
      </c>
      <c r="FF366" s="181" t="e">
        <f t="shared" si="752"/>
        <v>#REF!</v>
      </c>
      <c r="FG366" s="181" t="e">
        <f t="shared" si="753"/>
        <v>#REF!</v>
      </c>
      <c r="FH366" s="181" t="e">
        <f t="shared" si="754"/>
        <v>#REF!</v>
      </c>
      <c r="FI366" s="181" t="e">
        <f t="shared" si="755"/>
        <v>#REF!</v>
      </c>
      <c r="FJ366" s="181" t="e">
        <f t="shared" si="756"/>
        <v>#REF!</v>
      </c>
      <c r="FK366" s="181" t="e">
        <f t="shared" si="757"/>
        <v>#REF!</v>
      </c>
      <c r="FL366" s="181" t="e">
        <f t="shared" si="758"/>
        <v>#REF!</v>
      </c>
      <c r="FM366" s="181" t="e">
        <f t="shared" si="759"/>
        <v>#REF!</v>
      </c>
      <c r="FN366" s="181" t="e">
        <f t="shared" si="760"/>
        <v>#REF!</v>
      </c>
      <c r="FO366" s="181" t="e">
        <f t="shared" si="761"/>
        <v>#REF!</v>
      </c>
      <c r="FP366" s="181" t="e">
        <f t="shared" si="762"/>
        <v>#REF!</v>
      </c>
      <c r="FQ366" s="181" t="e">
        <f t="shared" si="763"/>
        <v>#REF!</v>
      </c>
      <c r="FR366" s="181" t="e">
        <f t="shared" si="764"/>
        <v>#REF!</v>
      </c>
      <c r="FS366" s="181" t="e">
        <f t="shared" si="765"/>
        <v>#REF!</v>
      </c>
      <c r="FT366" s="181" t="e">
        <f t="shared" si="766"/>
        <v>#REF!</v>
      </c>
      <c r="FU366" s="181" t="e">
        <f t="shared" si="767"/>
        <v>#REF!</v>
      </c>
      <c r="FV366" s="181" t="e">
        <f t="shared" si="768"/>
        <v>#REF!</v>
      </c>
      <c r="FW366" s="181" t="e">
        <f t="shared" si="769"/>
        <v>#REF!</v>
      </c>
      <c r="FX366" s="181" t="e">
        <f t="shared" si="770"/>
        <v>#REF!</v>
      </c>
      <c r="FY366" s="181" t="e">
        <f t="shared" si="771"/>
        <v>#REF!</v>
      </c>
      <c r="FZ366" s="181" t="e">
        <f t="shared" si="772"/>
        <v>#REF!</v>
      </c>
      <c r="GA366" s="181" t="e">
        <f t="shared" si="773"/>
        <v>#REF!</v>
      </c>
      <c r="GB366" s="181" t="e">
        <f t="shared" si="774"/>
        <v>#REF!</v>
      </c>
      <c r="GC366" s="181" t="e">
        <f t="shared" si="775"/>
        <v>#REF!</v>
      </c>
      <c r="GD366" s="181" t="e">
        <f t="shared" si="776"/>
        <v>#REF!</v>
      </c>
      <c r="GE366" s="181" t="e">
        <f t="shared" si="777"/>
        <v>#REF!</v>
      </c>
      <c r="GF366" s="181" t="e">
        <f t="shared" si="778"/>
        <v>#REF!</v>
      </c>
      <c r="GG366" s="181" t="e">
        <f t="shared" si="779"/>
        <v>#REF!</v>
      </c>
      <c r="GH366" s="181" t="e">
        <f t="shared" si="780"/>
        <v>#REF!</v>
      </c>
      <c r="GI366" s="181" t="e">
        <f t="shared" si="781"/>
        <v>#REF!</v>
      </c>
      <c r="GJ366" s="181" t="e">
        <f t="shared" si="782"/>
        <v>#REF!</v>
      </c>
      <c r="GK366" s="181" t="e">
        <f t="shared" si="783"/>
        <v>#REF!</v>
      </c>
      <c r="GL366" s="181" t="e">
        <f t="shared" si="784"/>
        <v>#REF!</v>
      </c>
      <c r="GM366" s="181" t="e">
        <f t="shared" si="785"/>
        <v>#REF!</v>
      </c>
      <c r="GN366" s="181" t="e">
        <f t="shared" si="786"/>
        <v>#REF!</v>
      </c>
      <c r="GO366" s="181" t="e">
        <f t="shared" si="787"/>
        <v>#REF!</v>
      </c>
      <c r="GP366" s="181" t="e">
        <f t="shared" si="788"/>
        <v>#REF!</v>
      </c>
      <c r="GQ366" s="181" t="e">
        <f t="shared" si="789"/>
        <v>#REF!</v>
      </c>
      <c r="GR366" s="181" t="e">
        <f t="shared" si="790"/>
        <v>#REF!</v>
      </c>
      <c r="GS366" s="181" t="e">
        <f t="shared" si="791"/>
        <v>#REF!</v>
      </c>
      <c r="GT366" s="181" t="e">
        <f t="shared" si="792"/>
        <v>#REF!</v>
      </c>
      <c r="GU366" s="181" t="e">
        <f t="shared" si="793"/>
        <v>#REF!</v>
      </c>
      <c r="GV366" s="181" t="e">
        <f t="shared" si="794"/>
        <v>#REF!</v>
      </c>
      <c r="GW366" s="181" t="e">
        <f t="shared" si="795"/>
        <v>#REF!</v>
      </c>
      <c r="GX366" s="181" t="e">
        <f t="shared" si="796"/>
        <v>#REF!</v>
      </c>
      <c r="GY366" s="181" t="e">
        <f t="shared" si="797"/>
        <v>#REF!</v>
      </c>
      <c r="GZ366" s="181" t="e">
        <f t="shared" si="798"/>
        <v>#REF!</v>
      </c>
      <c r="HA366" s="181" t="e">
        <f t="shared" si="799"/>
        <v>#REF!</v>
      </c>
      <c r="HB366" s="181" t="e">
        <f t="shared" si="800"/>
        <v>#REF!</v>
      </c>
      <c r="HC366" s="181" t="e">
        <f t="shared" si="801"/>
        <v>#REF!</v>
      </c>
      <c r="HD366" s="181" t="e">
        <f t="shared" si="802"/>
        <v>#REF!</v>
      </c>
      <c r="HE366" s="181" t="e">
        <f t="shared" si="803"/>
        <v>#REF!</v>
      </c>
      <c r="HF366" s="181" t="e">
        <f t="shared" si="804"/>
        <v>#REF!</v>
      </c>
      <c r="HG366" s="181" t="e">
        <f t="shared" si="805"/>
        <v>#REF!</v>
      </c>
      <c r="HH366" s="181" t="e">
        <f t="shared" si="806"/>
        <v>#REF!</v>
      </c>
      <c r="HI366" s="181" t="e">
        <f t="shared" si="807"/>
        <v>#REF!</v>
      </c>
      <c r="HJ366" s="181" t="e">
        <f t="shared" si="808"/>
        <v>#REF!</v>
      </c>
      <c r="HK366" s="181" t="e">
        <f t="shared" si="809"/>
        <v>#REF!</v>
      </c>
      <c r="HL366" s="181" t="e">
        <f t="shared" si="810"/>
        <v>#REF!</v>
      </c>
      <c r="HM366" s="181" t="e">
        <f t="shared" si="811"/>
        <v>#REF!</v>
      </c>
      <c r="HN366" s="181" t="e">
        <f t="shared" si="812"/>
        <v>#REF!</v>
      </c>
      <c r="HO366" s="181" t="e">
        <f t="shared" si="813"/>
        <v>#REF!</v>
      </c>
      <c r="HP366" s="181" t="e">
        <f t="shared" si="814"/>
        <v>#REF!</v>
      </c>
      <c r="HQ366" s="181" t="e">
        <f t="shared" si="815"/>
        <v>#REF!</v>
      </c>
      <c r="HR366" s="181" t="e">
        <f t="shared" si="816"/>
        <v>#REF!</v>
      </c>
      <c r="HS366" s="181" t="e">
        <f t="shared" si="817"/>
        <v>#REF!</v>
      </c>
      <c r="HT366" s="181" t="e">
        <f t="shared" si="818"/>
        <v>#REF!</v>
      </c>
      <c r="HU366" s="181" t="e">
        <f t="shared" si="819"/>
        <v>#REF!</v>
      </c>
      <c r="HV366" s="181" t="e">
        <f t="shared" si="820"/>
        <v>#REF!</v>
      </c>
      <c r="HW366" s="181" t="e">
        <f t="shared" si="821"/>
        <v>#REF!</v>
      </c>
      <c r="HX366" s="181" t="e">
        <f t="shared" si="822"/>
        <v>#REF!</v>
      </c>
      <c r="HY366" s="181" t="e">
        <f t="shared" si="823"/>
        <v>#REF!</v>
      </c>
      <c r="HZ366" s="181" t="e">
        <f t="shared" si="824"/>
        <v>#REF!</v>
      </c>
      <c r="IA366" s="181" t="e">
        <f t="shared" si="825"/>
        <v>#REF!</v>
      </c>
      <c r="IB366" s="181" t="e">
        <f t="shared" si="826"/>
        <v>#REF!</v>
      </c>
      <c r="IC366" s="181" t="e">
        <f t="shared" si="827"/>
        <v>#REF!</v>
      </c>
      <c r="ID366" s="181" t="e">
        <f t="shared" si="828"/>
        <v>#REF!</v>
      </c>
      <c r="IE366" s="181" t="e">
        <f t="shared" si="829"/>
        <v>#REF!</v>
      </c>
      <c r="IF366" s="181" t="e">
        <f t="shared" si="830"/>
        <v>#REF!</v>
      </c>
      <c r="IG366" s="181" t="e">
        <f t="shared" si="831"/>
        <v>#REF!</v>
      </c>
      <c r="IH366" s="181" t="e">
        <f t="shared" si="832"/>
        <v>#REF!</v>
      </c>
      <c r="II366" s="181" t="e">
        <f t="shared" si="833"/>
        <v>#REF!</v>
      </c>
      <c r="IJ366" s="181" t="e">
        <f t="shared" si="834"/>
        <v>#REF!</v>
      </c>
      <c r="IK366" s="181" t="e">
        <f t="shared" si="835"/>
        <v>#REF!</v>
      </c>
      <c r="IL366" s="181" t="e">
        <f t="shared" si="836"/>
        <v>#REF!</v>
      </c>
      <c r="IM366" s="181" t="e">
        <f t="shared" si="837"/>
        <v>#REF!</v>
      </c>
      <c r="IN366" s="181" t="e">
        <f t="shared" si="838"/>
        <v>#REF!</v>
      </c>
      <c r="IO366" s="181" t="e">
        <f t="shared" si="839"/>
        <v>#REF!</v>
      </c>
      <c r="IP366" s="181" t="e">
        <f t="shared" si="840"/>
        <v>#REF!</v>
      </c>
      <c r="IQ366" s="181" t="e">
        <f t="shared" si="841"/>
        <v>#REF!</v>
      </c>
      <c r="IR366" s="181" t="e">
        <f t="shared" si="842"/>
        <v>#REF!</v>
      </c>
      <c r="IS366" s="181" t="e">
        <f t="shared" si="843"/>
        <v>#REF!</v>
      </c>
      <c r="IT366" s="181" t="e">
        <f t="shared" si="844"/>
        <v>#REF!</v>
      </c>
      <c r="IU366" s="181" t="e">
        <f t="shared" si="845"/>
        <v>#REF!</v>
      </c>
      <c r="IV366" s="181" t="e">
        <f t="shared" si="846"/>
        <v>#REF!</v>
      </c>
      <c r="IW366" s="181" t="e">
        <f t="shared" si="847"/>
        <v>#REF!</v>
      </c>
      <c r="IX366" s="181" t="e">
        <f t="shared" si="848"/>
        <v>#REF!</v>
      </c>
      <c r="IY366" s="181" t="e">
        <f t="shared" si="849"/>
        <v>#REF!</v>
      </c>
      <c r="IZ366" s="181" t="e">
        <f t="shared" si="850"/>
        <v>#REF!</v>
      </c>
      <c r="JA366" s="181" t="e">
        <f t="shared" si="851"/>
        <v>#REF!</v>
      </c>
      <c r="JB366" s="181" t="e">
        <f t="shared" si="852"/>
        <v>#REF!</v>
      </c>
    </row>
    <row r="367" spans="1:262">
      <c r="B367" s="188">
        <v>6</v>
      </c>
      <c r="C367" s="187">
        <f t="shared" si="853"/>
        <v>1.1718750000000001E-4</v>
      </c>
      <c r="D367" s="184" t="e">
        <f t="shared" si="597"/>
        <v>#REF!</v>
      </c>
      <c r="E367" s="183" t="e">
        <f>L361</f>
        <v>#REF!</v>
      </c>
      <c r="F367" s="182">
        <v>6</v>
      </c>
      <c r="G367" s="181" t="e">
        <f t="shared" si="854"/>
        <v>#REF!</v>
      </c>
      <c r="H367" s="181" t="e">
        <f t="shared" si="598"/>
        <v>#REF!</v>
      </c>
      <c r="I367" s="181" t="e">
        <f t="shared" si="599"/>
        <v>#REF!</v>
      </c>
      <c r="J367" s="181" t="e">
        <f t="shared" si="600"/>
        <v>#REF!</v>
      </c>
      <c r="K367" s="181" t="e">
        <f t="shared" si="601"/>
        <v>#REF!</v>
      </c>
      <c r="L367" s="181" t="e">
        <f t="shared" si="602"/>
        <v>#REF!</v>
      </c>
      <c r="M367" s="181" t="e">
        <f t="shared" si="603"/>
        <v>#REF!</v>
      </c>
      <c r="N367" s="181" t="e">
        <f t="shared" si="604"/>
        <v>#REF!</v>
      </c>
      <c r="O367" s="181" t="e">
        <f t="shared" si="605"/>
        <v>#REF!</v>
      </c>
      <c r="P367" s="181" t="e">
        <f t="shared" si="606"/>
        <v>#REF!</v>
      </c>
      <c r="Q367" s="181" t="e">
        <f t="shared" si="607"/>
        <v>#REF!</v>
      </c>
      <c r="R367" s="181" t="e">
        <f t="shared" si="608"/>
        <v>#REF!</v>
      </c>
      <c r="S367" s="181" t="e">
        <f t="shared" si="609"/>
        <v>#REF!</v>
      </c>
      <c r="T367" s="181" t="e">
        <f t="shared" si="610"/>
        <v>#REF!</v>
      </c>
      <c r="U367" s="181" t="e">
        <f t="shared" si="611"/>
        <v>#REF!</v>
      </c>
      <c r="V367" s="181" t="e">
        <f t="shared" si="612"/>
        <v>#REF!</v>
      </c>
      <c r="W367" s="181" t="e">
        <f t="shared" si="613"/>
        <v>#REF!</v>
      </c>
      <c r="X367" s="181" t="e">
        <f t="shared" si="614"/>
        <v>#REF!</v>
      </c>
      <c r="Y367" s="181" t="e">
        <f t="shared" si="615"/>
        <v>#REF!</v>
      </c>
      <c r="Z367" s="181" t="e">
        <f t="shared" si="616"/>
        <v>#REF!</v>
      </c>
      <c r="AA367" s="181" t="e">
        <f t="shared" si="617"/>
        <v>#REF!</v>
      </c>
      <c r="AB367" s="181" t="e">
        <f t="shared" si="618"/>
        <v>#REF!</v>
      </c>
      <c r="AC367" s="181" t="e">
        <f t="shared" si="619"/>
        <v>#REF!</v>
      </c>
      <c r="AD367" s="181" t="e">
        <f t="shared" si="620"/>
        <v>#REF!</v>
      </c>
      <c r="AE367" s="181" t="e">
        <f t="shared" si="621"/>
        <v>#REF!</v>
      </c>
      <c r="AF367" s="181" t="e">
        <f t="shared" si="622"/>
        <v>#REF!</v>
      </c>
      <c r="AG367" s="181" t="e">
        <f t="shared" si="623"/>
        <v>#REF!</v>
      </c>
      <c r="AH367" s="181" t="e">
        <f t="shared" si="624"/>
        <v>#REF!</v>
      </c>
      <c r="AI367" s="181" t="e">
        <f t="shared" si="625"/>
        <v>#REF!</v>
      </c>
      <c r="AJ367" s="181" t="e">
        <f t="shared" si="626"/>
        <v>#REF!</v>
      </c>
      <c r="AK367" s="181" t="e">
        <f t="shared" si="627"/>
        <v>#REF!</v>
      </c>
      <c r="AL367" s="181" t="e">
        <f t="shared" si="628"/>
        <v>#REF!</v>
      </c>
      <c r="AM367" s="181" t="e">
        <f t="shared" si="629"/>
        <v>#REF!</v>
      </c>
      <c r="AN367" s="181" t="e">
        <f t="shared" si="630"/>
        <v>#REF!</v>
      </c>
      <c r="AO367" s="181" t="e">
        <f t="shared" si="631"/>
        <v>#REF!</v>
      </c>
      <c r="AP367" s="181" t="e">
        <f t="shared" si="632"/>
        <v>#REF!</v>
      </c>
      <c r="AQ367" s="181" t="e">
        <f t="shared" si="633"/>
        <v>#REF!</v>
      </c>
      <c r="AR367" s="181" t="e">
        <f t="shared" si="634"/>
        <v>#REF!</v>
      </c>
      <c r="AS367" s="181" t="e">
        <f t="shared" si="635"/>
        <v>#REF!</v>
      </c>
      <c r="AT367" s="181" t="e">
        <f t="shared" si="636"/>
        <v>#REF!</v>
      </c>
      <c r="AU367" s="181" t="e">
        <f t="shared" si="637"/>
        <v>#REF!</v>
      </c>
      <c r="AV367" s="181" t="e">
        <f t="shared" si="638"/>
        <v>#REF!</v>
      </c>
      <c r="AW367" s="181" t="e">
        <f t="shared" si="639"/>
        <v>#REF!</v>
      </c>
      <c r="AX367" s="181" t="e">
        <f t="shared" si="640"/>
        <v>#REF!</v>
      </c>
      <c r="AY367" s="181" t="e">
        <f t="shared" si="641"/>
        <v>#REF!</v>
      </c>
      <c r="AZ367" s="181" t="e">
        <f t="shared" si="642"/>
        <v>#REF!</v>
      </c>
      <c r="BA367" s="181" t="e">
        <f t="shared" si="643"/>
        <v>#REF!</v>
      </c>
      <c r="BB367" s="181" t="e">
        <f t="shared" si="644"/>
        <v>#REF!</v>
      </c>
      <c r="BC367" s="181" t="e">
        <f t="shared" si="645"/>
        <v>#REF!</v>
      </c>
      <c r="BD367" s="181" t="e">
        <f t="shared" si="646"/>
        <v>#REF!</v>
      </c>
      <c r="BE367" s="181" t="e">
        <f t="shared" si="647"/>
        <v>#REF!</v>
      </c>
      <c r="BF367" s="181" t="e">
        <f t="shared" si="648"/>
        <v>#REF!</v>
      </c>
      <c r="BG367" s="181" t="e">
        <f t="shared" si="649"/>
        <v>#REF!</v>
      </c>
      <c r="BH367" s="181" t="e">
        <f t="shared" si="650"/>
        <v>#REF!</v>
      </c>
      <c r="BI367" s="181" t="e">
        <f t="shared" si="651"/>
        <v>#REF!</v>
      </c>
      <c r="BJ367" s="181" t="e">
        <f t="shared" si="652"/>
        <v>#REF!</v>
      </c>
      <c r="BK367" s="181" t="e">
        <f t="shared" si="653"/>
        <v>#REF!</v>
      </c>
      <c r="BL367" s="181" t="e">
        <f t="shared" si="654"/>
        <v>#REF!</v>
      </c>
      <c r="BM367" s="181" t="e">
        <f t="shared" si="655"/>
        <v>#REF!</v>
      </c>
      <c r="BN367" s="181" t="e">
        <f t="shared" si="656"/>
        <v>#REF!</v>
      </c>
      <c r="BO367" s="181" t="e">
        <f t="shared" si="657"/>
        <v>#REF!</v>
      </c>
      <c r="BP367" s="181" t="e">
        <f t="shared" si="658"/>
        <v>#REF!</v>
      </c>
      <c r="BQ367" s="181" t="e">
        <f t="shared" si="659"/>
        <v>#REF!</v>
      </c>
      <c r="BR367" s="181" t="e">
        <f t="shared" si="660"/>
        <v>#REF!</v>
      </c>
      <c r="BS367" s="181" t="e">
        <f t="shared" si="661"/>
        <v>#REF!</v>
      </c>
      <c r="BT367" s="181" t="e">
        <f t="shared" si="662"/>
        <v>#REF!</v>
      </c>
      <c r="BU367" s="181" t="e">
        <f t="shared" si="663"/>
        <v>#REF!</v>
      </c>
      <c r="BV367" s="181" t="e">
        <f t="shared" si="664"/>
        <v>#REF!</v>
      </c>
      <c r="BW367" s="181" t="e">
        <f t="shared" si="665"/>
        <v>#REF!</v>
      </c>
      <c r="BX367" s="181" t="e">
        <f t="shared" si="666"/>
        <v>#REF!</v>
      </c>
      <c r="BY367" s="181" t="e">
        <f t="shared" si="667"/>
        <v>#REF!</v>
      </c>
      <c r="BZ367" s="181" t="e">
        <f t="shared" si="668"/>
        <v>#REF!</v>
      </c>
      <c r="CA367" s="181" t="e">
        <f t="shared" si="669"/>
        <v>#REF!</v>
      </c>
      <c r="CB367" s="181" t="e">
        <f t="shared" si="670"/>
        <v>#REF!</v>
      </c>
      <c r="CC367" s="181" t="e">
        <f t="shared" si="671"/>
        <v>#REF!</v>
      </c>
      <c r="CD367" s="181" t="e">
        <f t="shared" si="672"/>
        <v>#REF!</v>
      </c>
      <c r="CE367" s="181" t="e">
        <f t="shared" si="673"/>
        <v>#REF!</v>
      </c>
      <c r="CF367" s="181" t="e">
        <f t="shared" si="674"/>
        <v>#REF!</v>
      </c>
      <c r="CG367" s="181" t="e">
        <f t="shared" si="675"/>
        <v>#REF!</v>
      </c>
      <c r="CH367" s="181" t="e">
        <f t="shared" si="676"/>
        <v>#REF!</v>
      </c>
      <c r="CI367" s="181" t="e">
        <f t="shared" si="677"/>
        <v>#REF!</v>
      </c>
      <c r="CJ367" s="181" t="e">
        <f t="shared" si="678"/>
        <v>#REF!</v>
      </c>
      <c r="CK367" s="181" t="e">
        <f t="shared" si="679"/>
        <v>#REF!</v>
      </c>
      <c r="CL367" s="181" t="e">
        <f t="shared" si="680"/>
        <v>#REF!</v>
      </c>
      <c r="CM367" s="181" t="e">
        <f t="shared" si="681"/>
        <v>#REF!</v>
      </c>
      <c r="CN367" s="181" t="e">
        <f t="shared" si="682"/>
        <v>#REF!</v>
      </c>
      <c r="CO367" s="181" t="e">
        <f t="shared" si="683"/>
        <v>#REF!</v>
      </c>
      <c r="CP367" s="181" t="e">
        <f t="shared" si="684"/>
        <v>#REF!</v>
      </c>
      <c r="CQ367" s="181" t="e">
        <f t="shared" si="685"/>
        <v>#REF!</v>
      </c>
      <c r="CR367" s="181" t="e">
        <f t="shared" si="686"/>
        <v>#REF!</v>
      </c>
      <c r="CS367" s="181" t="e">
        <f t="shared" si="687"/>
        <v>#REF!</v>
      </c>
      <c r="CT367" s="181" t="e">
        <f t="shared" si="688"/>
        <v>#REF!</v>
      </c>
      <c r="CU367" s="181" t="e">
        <f t="shared" si="689"/>
        <v>#REF!</v>
      </c>
      <c r="CV367" s="181" t="e">
        <f t="shared" si="690"/>
        <v>#REF!</v>
      </c>
      <c r="CW367" s="181" t="e">
        <f t="shared" si="691"/>
        <v>#REF!</v>
      </c>
      <c r="CX367" s="181" t="e">
        <f t="shared" si="692"/>
        <v>#REF!</v>
      </c>
      <c r="CY367" s="181" t="e">
        <f t="shared" si="693"/>
        <v>#REF!</v>
      </c>
      <c r="CZ367" s="181" t="e">
        <f t="shared" si="694"/>
        <v>#REF!</v>
      </c>
      <c r="DA367" s="181" t="e">
        <f t="shared" si="695"/>
        <v>#REF!</v>
      </c>
      <c r="DB367" s="181" t="e">
        <f t="shared" si="696"/>
        <v>#REF!</v>
      </c>
      <c r="DC367" s="181" t="e">
        <f t="shared" si="697"/>
        <v>#REF!</v>
      </c>
      <c r="DD367" s="181" t="e">
        <f t="shared" si="698"/>
        <v>#REF!</v>
      </c>
      <c r="DE367" s="181" t="e">
        <f t="shared" si="699"/>
        <v>#REF!</v>
      </c>
      <c r="DF367" s="181" t="e">
        <f t="shared" si="700"/>
        <v>#REF!</v>
      </c>
      <c r="DG367" s="181" t="e">
        <f t="shared" si="701"/>
        <v>#REF!</v>
      </c>
      <c r="DH367" s="181" t="e">
        <f t="shared" si="702"/>
        <v>#REF!</v>
      </c>
      <c r="DI367" s="181" t="e">
        <f t="shared" si="703"/>
        <v>#REF!</v>
      </c>
      <c r="DJ367" s="181" t="e">
        <f t="shared" si="704"/>
        <v>#REF!</v>
      </c>
      <c r="DK367" s="181" t="e">
        <f t="shared" si="705"/>
        <v>#REF!</v>
      </c>
      <c r="DL367" s="181" t="e">
        <f t="shared" si="706"/>
        <v>#REF!</v>
      </c>
      <c r="DM367" s="181" t="e">
        <f t="shared" si="707"/>
        <v>#REF!</v>
      </c>
      <c r="DN367" s="181" t="e">
        <f t="shared" si="708"/>
        <v>#REF!</v>
      </c>
      <c r="DO367" s="181" t="e">
        <f t="shared" si="709"/>
        <v>#REF!</v>
      </c>
      <c r="DP367" s="181" t="e">
        <f t="shared" si="710"/>
        <v>#REF!</v>
      </c>
      <c r="DQ367" s="181" t="e">
        <f t="shared" si="711"/>
        <v>#REF!</v>
      </c>
      <c r="DR367" s="181" t="e">
        <f t="shared" si="712"/>
        <v>#REF!</v>
      </c>
      <c r="DS367" s="181" t="e">
        <f t="shared" si="713"/>
        <v>#REF!</v>
      </c>
      <c r="DT367" s="181" t="e">
        <f t="shared" si="714"/>
        <v>#REF!</v>
      </c>
      <c r="DU367" s="181" t="e">
        <f t="shared" si="715"/>
        <v>#REF!</v>
      </c>
      <c r="DV367" s="181" t="e">
        <f t="shared" si="716"/>
        <v>#REF!</v>
      </c>
      <c r="DW367" s="181" t="e">
        <f t="shared" si="717"/>
        <v>#REF!</v>
      </c>
      <c r="DX367" s="181" t="e">
        <f t="shared" si="718"/>
        <v>#REF!</v>
      </c>
      <c r="DY367" s="181" t="e">
        <f t="shared" si="719"/>
        <v>#REF!</v>
      </c>
      <c r="DZ367" s="181" t="e">
        <f t="shared" si="720"/>
        <v>#REF!</v>
      </c>
      <c r="EA367" s="181" t="e">
        <f t="shared" si="721"/>
        <v>#REF!</v>
      </c>
      <c r="EB367" s="181" t="e">
        <f t="shared" si="722"/>
        <v>#REF!</v>
      </c>
      <c r="EC367" s="181" t="e">
        <f t="shared" si="723"/>
        <v>#REF!</v>
      </c>
      <c r="ED367" s="181" t="e">
        <f t="shared" si="724"/>
        <v>#REF!</v>
      </c>
      <c r="EE367" s="181" t="e">
        <f t="shared" si="725"/>
        <v>#REF!</v>
      </c>
      <c r="EF367" s="181" t="e">
        <f t="shared" si="726"/>
        <v>#REF!</v>
      </c>
      <c r="EG367" s="181" t="e">
        <f t="shared" si="727"/>
        <v>#REF!</v>
      </c>
      <c r="EH367" s="181" t="e">
        <f t="shared" si="728"/>
        <v>#REF!</v>
      </c>
      <c r="EI367" s="181" t="e">
        <f t="shared" si="729"/>
        <v>#REF!</v>
      </c>
      <c r="EJ367" s="181" t="e">
        <f t="shared" si="730"/>
        <v>#REF!</v>
      </c>
      <c r="EK367" s="181" t="e">
        <f t="shared" si="731"/>
        <v>#REF!</v>
      </c>
      <c r="EL367" s="181" t="e">
        <f t="shared" si="732"/>
        <v>#REF!</v>
      </c>
      <c r="EM367" s="181" t="e">
        <f t="shared" si="733"/>
        <v>#REF!</v>
      </c>
      <c r="EN367" s="181" t="e">
        <f t="shared" si="734"/>
        <v>#REF!</v>
      </c>
      <c r="EO367" s="181" t="e">
        <f t="shared" si="735"/>
        <v>#REF!</v>
      </c>
      <c r="EP367" s="181" t="e">
        <f t="shared" si="736"/>
        <v>#REF!</v>
      </c>
      <c r="EQ367" s="181" t="e">
        <f t="shared" si="737"/>
        <v>#REF!</v>
      </c>
      <c r="ER367" s="181" t="e">
        <f t="shared" si="738"/>
        <v>#REF!</v>
      </c>
      <c r="ES367" s="181" t="e">
        <f t="shared" si="739"/>
        <v>#REF!</v>
      </c>
      <c r="ET367" s="181" t="e">
        <f t="shared" si="740"/>
        <v>#REF!</v>
      </c>
      <c r="EU367" s="181" t="e">
        <f t="shared" si="741"/>
        <v>#REF!</v>
      </c>
      <c r="EV367" s="181" t="e">
        <f t="shared" si="742"/>
        <v>#REF!</v>
      </c>
      <c r="EW367" s="181" t="e">
        <f t="shared" si="743"/>
        <v>#REF!</v>
      </c>
      <c r="EX367" s="181" t="e">
        <f t="shared" si="744"/>
        <v>#REF!</v>
      </c>
      <c r="EY367" s="181" t="e">
        <f t="shared" si="745"/>
        <v>#REF!</v>
      </c>
      <c r="EZ367" s="181" t="e">
        <f t="shared" si="746"/>
        <v>#REF!</v>
      </c>
      <c r="FA367" s="181" t="e">
        <f t="shared" si="747"/>
        <v>#REF!</v>
      </c>
      <c r="FB367" s="181" t="e">
        <f t="shared" si="748"/>
        <v>#REF!</v>
      </c>
      <c r="FC367" s="181" t="e">
        <f t="shared" si="749"/>
        <v>#REF!</v>
      </c>
      <c r="FD367" s="181" t="e">
        <f t="shared" si="750"/>
        <v>#REF!</v>
      </c>
      <c r="FE367" s="181" t="e">
        <f t="shared" si="751"/>
        <v>#REF!</v>
      </c>
      <c r="FF367" s="181" t="e">
        <f t="shared" si="752"/>
        <v>#REF!</v>
      </c>
      <c r="FG367" s="181" t="e">
        <f t="shared" si="753"/>
        <v>#REF!</v>
      </c>
      <c r="FH367" s="181" t="e">
        <f t="shared" si="754"/>
        <v>#REF!</v>
      </c>
      <c r="FI367" s="181" t="e">
        <f t="shared" si="755"/>
        <v>#REF!</v>
      </c>
      <c r="FJ367" s="181" t="e">
        <f t="shared" si="756"/>
        <v>#REF!</v>
      </c>
      <c r="FK367" s="181" t="e">
        <f t="shared" si="757"/>
        <v>#REF!</v>
      </c>
      <c r="FL367" s="181" t="e">
        <f t="shared" si="758"/>
        <v>#REF!</v>
      </c>
      <c r="FM367" s="181" t="e">
        <f t="shared" si="759"/>
        <v>#REF!</v>
      </c>
      <c r="FN367" s="181" t="e">
        <f t="shared" si="760"/>
        <v>#REF!</v>
      </c>
      <c r="FO367" s="181" t="e">
        <f t="shared" si="761"/>
        <v>#REF!</v>
      </c>
      <c r="FP367" s="181" t="e">
        <f t="shared" si="762"/>
        <v>#REF!</v>
      </c>
      <c r="FQ367" s="181" t="e">
        <f t="shared" si="763"/>
        <v>#REF!</v>
      </c>
      <c r="FR367" s="181" t="e">
        <f t="shared" si="764"/>
        <v>#REF!</v>
      </c>
      <c r="FS367" s="181" t="e">
        <f t="shared" si="765"/>
        <v>#REF!</v>
      </c>
      <c r="FT367" s="181" t="e">
        <f t="shared" si="766"/>
        <v>#REF!</v>
      </c>
      <c r="FU367" s="181" t="e">
        <f t="shared" si="767"/>
        <v>#REF!</v>
      </c>
      <c r="FV367" s="181" t="e">
        <f t="shared" si="768"/>
        <v>#REF!</v>
      </c>
      <c r="FW367" s="181" t="e">
        <f t="shared" si="769"/>
        <v>#REF!</v>
      </c>
      <c r="FX367" s="181" t="e">
        <f t="shared" si="770"/>
        <v>#REF!</v>
      </c>
      <c r="FY367" s="181" t="e">
        <f t="shared" si="771"/>
        <v>#REF!</v>
      </c>
      <c r="FZ367" s="181" t="e">
        <f t="shared" si="772"/>
        <v>#REF!</v>
      </c>
      <c r="GA367" s="181" t="e">
        <f t="shared" si="773"/>
        <v>#REF!</v>
      </c>
      <c r="GB367" s="181" t="e">
        <f t="shared" si="774"/>
        <v>#REF!</v>
      </c>
      <c r="GC367" s="181" t="e">
        <f t="shared" si="775"/>
        <v>#REF!</v>
      </c>
      <c r="GD367" s="181" t="e">
        <f t="shared" si="776"/>
        <v>#REF!</v>
      </c>
      <c r="GE367" s="181" t="e">
        <f t="shared" si="777"/>
        <v>#REF!</v>
      </c>
      <c r="GF367" s="181" t="e">
        <f t="shared" si="778"/>
        <v>#REF!</v>
      </c>
      <c r="GG367" s="181" t="e">
        <f t="shared" si="779"/>
        <v>#REF!</v>
      </c>
      <c r="GH367" s="181" t="e">
        <f t="shared" si="780"/>
        <v>#REF!</v>
      </c>
      <c r="GI367" s="181" t="e">
        <f t="shared" si="781"/>
        <v>#REF!</v>
      </c>
      <c r="GJ367" s="181" t="e">
        <f t="shared" si="782"/>
        <v>#REF!</v>
      </c>
      <c r="GK367" s="181" t="e">
        <f t="shared" si="783"/>
        <v>#REF!</v>
      </c>
      <c r="GL367" s="181" t="e">
        <f t="shared" si="784"/>
        <v>#REF!</v>
      </c>
      <c r="GM367" s="181" t="e">
        <f t="shared" si="785"/>
        <v>#REF!</v>
      </c>
      <c r="GN367" s="181" t="e">
        <f t="shared" si="786"/>
        <v>#REF!</v>
      </c>
      <c r="GO367" s="181" t="e">
        <f t="shared" si="787"/>
        <v>#REF!</v>
      </c>
      <c r="GP367" s="181" t="e">
        <f t="shared" si="788"/>
        <v>#REF!</v>
      </c>
      <c r="GQ367" s="181" t="e">
        <f t="shared" si="789"/>
        <v>#REF!</v>
      </c>
      <c r="GR367" s="181" t="e">
        <f t="shared" si="790"/>
        <v>#REF!</v>
      </c>
      <c r="GS367" s="181" t="e">
        <f t="shared" si="791"/>
        <v>#REF!</v>
      </c>
      <c r="GT367" s="181" t="e">
        <f t="shared" si="792"/>
        <v>#REF!</v>
      </c>
      <c r="GU367" s="181" t="e">
        <f t="shared" si="793"/>
        <v>#REF!</v>
      </c>
      <c r="GV367" s="181" t="e">
        <f t="shared" si="794"/>
        <v>#REF!</v>
      </c>
      <c r="GW367" s="181" t="e">
        <f t="shared" si="795"/>
        <v>#REF!</v>
      </c>
      <c r="GX367" s="181" t="e">
        <f t="shared" si="796"/>
        <v>#REF!</v>
      </c>
      <c r="GY367" s="181" t="e">
        <f t="shared" si="797"/>
        <v>#REF!</v>
      </c>
      <c r="GZ367" s="181" t="e">
        <f t="shared" si="798"/>
        <v>#REF!</v>
      </c>
      <c r="HA367" s="181" t="e">
        <f t="shared" si="799"/>
        <v>#REF!</v>
      </c>
      <c r="HB367" s="181" t="e">
        <f t="shared" si="800"/>
        <v>#REF!</v>
      </c>
      <c r="HC367" s="181" t="e">
        <f t="shared" si="801"/>
        <v>#REF!</v>
      </c>
      <c r="HD367" s="181" t="e">
        <f t="shared" si="802"/>
        <v>#REF!</v>
      </c>
      <c r="HE367" s="181" t="e">
        <f t="shared" si="803"/>
        <v>#REF!</v>
      </c>
      <c r="HF367" s="181" t="e">
        <f t="shared" si="804"/>
        <v>#REF!</v>
      </c>
      <c r="HG367" s="181" t="e">
        <f t="shared" si="805"/>
        <v>#REF!</v>
      </c>
      <c r="HH367" s="181" t="e">
        <f t="shared" si="806"/>
        <v>#REF!</v>
      </c>
      <c r="HI367" s="181" t="e">
        <f t="shared" si="807"/>
        <v>#REF!</v>
      </c>
      <c r="HJ367" s="181" t="e">
        <f t="shared" si="808"/>
        <v>#REF!</v>
      </c>
      <c r="HK367" s="181" t="e">
        <f t="shared" si="809"/>
        <v>#REF!</v>
      </c>
      <c r="HL367" s="181" t="e">
        <f t="shared" si="810"/>
        <v>#REF!</v>
      </c>
      <c r="HM367" s="181" t="e">
        <f t="shared" si="811"/>
        <v>#REF!</v>
      </c>
      <c r="HN367" s="181" t="e">
        <f t="shared" si="812"/>
        <v>#REF!</v>
      </c>
      <c r="HO367" s="181" t="e">
        <f t="shared" si="813"/>
        <v>#REF!</v>
      </c>
      <c r="HP367" s="181" t="e">
        <f t="shared" si="814"/>
        <v>#REF!</v>
      </c>
      <c r="HQ367" s="181" t="e">
        <f t="shared" si="815"/>
        <v>#REF!</v>
      </c>
      <c r="HR367" s="181" t="e">
        <f t="shared" si="816"/>
        <v>#REF!</v>
      </c>
      <c r="HS367" s="181" t="e">
        <f t="shared" si="817"/>
        <v>#REF!</v>
      </c>
      <c r="HT367" s="181" t="e">
        <f t="shared" si="818"/>
        <v>#REF!</v>
      </c>
      <c r="HU367" s="181" t="e">
        <f t="shared" si="819"/>
        <v>#REF!</v>
      </c>
      <c r="HV367" s="181" t="e">
        <f t="shared" si="820"/>
        <v>#REF!</v>
      </c>
      <c r="HW367" s="181" t="e">
        <f t="shared" si="821"/>
        <v>#REF!</v>
      </c>
      <c r="HX367" s="181" t="e">
        <f t="shared" si="822"/>
        <v>#REF!</v>
      </c>
      <c r="HY367" s="181" t="e">
        <f t="shared" si="823"/>
        <v>#REF!</v>
      </c>
      <c r="HZ367" s="181" t="e">
        <f t="shared" si="824"/>
        <v>#REF!</v>
      </c>
      <c r="IA367" s="181" t="e">
        <f t="shared" si="825"/>
        <v>#REF!</v>
      </c>
      <c r="IB367" s="181" t="e">
        <f t="shared" si="826"/>
        <v>#REF!</v>
      </c>
      <c r="IC367" s="181" t="e">
        <f t="shared" si="827"/>
        <v>#REF!</v>
      </c>
      <c r="ID367" s="181" t="e">
        <f t="shared" si="828"/>
        <v>#REF!</v>
      </c>
      <c r="IE367" s="181" t="e">
        <f t="shared" si="829"/>
        <v>#REF!</v>
      </c>
      <c r="IF367" s="181" t="e">
        <f t="shared" si="830"/>
        <v>#REF!</v>
      </c>
      <c r="IG367" s="181" t="e">
        <f t="shared" si="831"/>
        <v>#REF!</v>
      </c>
      <c r="IH367" s="181" t="e">
        <f t="shared" si="832"/>
        <v>#REF!</v>
      </c>
      <c r="II367" s="181" t="e">
        <f t="shared" si="833"/>
        <v>#REF!</v>
      </c>
      <c r="IJ367" s="181" t="e">
        <f t="shared" si="834"/>
        <v>#REF!</v>
      </c>
      <c r="IK367" s="181" t="e">
        <f t="shared" si="835"/>
        <v>#REF!</v>
      </c>
      <c r="IL367" s="181" t="e">
        <f t="shared" si="836"/>
        <v>#REF!</v>
      </c>
      <c r="IM367" s="181" t="e">
        <f t="shared" si="837"/>
        <v>#REF!</v>
      </c>
      <c r="IN367" s="181" t="e">
        <f t="shared" si="838"/>
        <v>#REF!</v>
      </c>
      <c r="IO367" s="181" t="e">
        <f t="shared" si="839"/>
        <v>#REF!</v>
      </c>
      <c r="IP367" s="181" t="e">
        <f t="shared" si="840"/>
        <v>#REF!</v>
      </c>
      <c r="IQ367" s="181" t="e">
        <f t="shared" si="841"/>
        <v>#REF!</v>
      </c>
      <c r="IR367" s="181" t="e">
        <f t="shared" si="842"/>
        <v>#REF!</v>
      </c>
      <c r="IS367" s="181" t="e">
        <f t="shared" si="843"/>
        <v>#REF!</v>
      </c>
      <c r="IT367" s="181" t="e">
        <f t="shared" si="844"/>
        <v>#REF!</v>
      </c>
      <c r="IU367" s="181" t="e">
        <f t="shared" si="845"/>
        <v>#REF!</v>
      </c>
      <c r="IV367" s="181" t="e">
        <f t="shared" si="846"/>
        <v>#REF!</v>
      </c>
      <c r="IW367" s="181" t="e">
        <f t="shared" si="847"/>
        <v>#REF!</v>
      </c>
      <c r="IX367" s="181" t="e">
        <f t="shared" si="848"/>
        <v>#REF!</v>
      </c>
      <c r="IY367" s="181" t="e">
        <f t="shared" si="849"/>
        <v>#REF!</v>
      </c>
      <c r="IZ367" s="181" t="e">
        <f t="shared" si="850"/>
        <v>#REF!</v>
      </c>
      <c r="JA367" s="181" t="e">
        <f t="shared" si="851"/>
        <v>#REF!</v>
      </c>
      <c r="JB367" s="181" t="e">
        <f t="shared" si="852"/>
        <v>#REF!</v>
      </c>
    </row>
    <row r="368" spans="1:262">
      <c r="B368" s="188">
        <v>7</v>
      </c>
      <c r="C368" s="187">
        <f t="shared" si="853"/>
        <v>1.3671875000000001E-4</v>
      </c>
      <c r="D368" s="184" t="e">
        <f t="shared" si="597"/>
        <v>#REF!</v>
      </c>
      <c r="E368" s="183" t="e">
        <f>M361</f>
        <v>#REF!</v>
      </c>
      <c r="F368" s="182">
        <v>7</v>
      </c>
      <c r="G368" s="181" t="e">
        <f t="shared" si="854"/>
        <v>#REF!</v>
      </c>
      <c r="H368" s="181" t="e">
        <f t="shared" si="598"/>
        <v>#REF!</v>
      </c>
      <c r="I368" s="181" t="e">
        <f t="shared" si="599"/>
        <v>#REF!</v>
      </c>
      <c r="J368" s="181" t="e">
        <f t="shared" si="600"/>
        <v>#REF!</v>
      </c>
      <c r="K368" s="181" t="e">
        <f t="shared" si="601"/>
        <v>#REF!</v>
      </c>
      <c r="L368" s="181" t="e">
        <f t="shared" si="602"/>
        <v>#REF!</v>
      </c>
      <c r="M368" s="181" t="e">
        <f t="shared" si="603"/>
        <v>#REF!</v>
      </c>
      <c r="N368" s="181" t="e">
        <f t="shared" si="604"/>
        <v>#REF!</v>
      </c>
      <c r="O368" s="181" t="e">
        <f t="shared" si="605"/>
        <v>#REF!</v>
      </c>
      <c r="P368" s="181" t="e">
        <f t="shared" si="606"/>
        <v>#REF!</v>
      </c>
      <c r="Q368" s="181" t="e">
        <f t="shared" si="607"/>
        <v>#REF!</v>
      </c>
      <c r="R368" s="181" t="e">
        <f t="shared" si="608"/>
        <v>#REF!</v>
      </c>
      <c r="S368" s="181" t="e">
        <f t="shared" si="609"/>
        <v>#REF!</v>
      </c>
      <c r="T368" s="181" t="e">
        <f t="shared" si="610"/>
        <v>#REF!</v>
      </c>
      <c r="U368" s="181" t="e">
        <f t="shared" si="611"/>
        <v>#REF!</v>
      </c>
      <c r="V368" s="181" t="e">
        <f t="shared" si="612"/>
        <v>#REF!</v>
      </c>
      <c r="W368" s="181" t="e">
        <f t="shared" si="613"/>
        <v>#REF!</v>
      </c>
      <c r="X368" s="181" t="e">
        <f t="shared" si="614"/>
        <v>#REF!</v>
      </c>
      <c r="Y368" s="181" t="e">
        <f t="shared" si="615"/>
        <v>#REF!</v>
      </c>
      <c r="Z368" s="181" t="e">
        <f t="shared" si="616"/>
        <v>#REF!</v>
      </c>
      <c r="AA368" s="181" t="e">
        <f t="shared" si="617"/>
        <v>#REF!</v>
      </c>
      <c r="AB368" s="181" t="e">
        <f t="shared" si="618"/>
        <v>#REF!</v>
      </c>
      <c r="AC368" s="181" t="e">
        <f t="shared" si="619"/>
        <v>#REF!</v>
      </c>
      <c r="AD368" s="181" t="e">
        <f t="shared" si="620"/>
        <v>#REF!</v>
      </c>
      <c r="AE368" s="181" t="e">
        <f t="shared" si="621"/>
        <v>#REF!</v>
      </c>
      <c r="AF368" s="181" t="e">
        <f t="shared" si="622"/>
        <v>#REF!</v>
      </c>
      <c r="AG368" s="181" t="e">
        <f t="shared" si="623"/>
        <v>#REF!</v>
      </c>
      <c r="AH368" s="181" t="e">
        <f t="shared" si="624"/>
        <v>#REF!</v>
      </c>
      <c r="AI368" s="181" t="e">
        <f t="shared" si="625"/>
        <v>#REF!</v>
      </c>
      <c r="AJ368" s="181" t="e">
        <f t="shared" si="626"/>
        <v>#REF!</v>
      </c>
      <c r="AK368" s="181" t="e">
        <f t="shared" si="627"/>
        <v>#REF!</v>
      </c>
      <c r="AL368" s="181" t="e">
        <f t="shared" si="628"/>
        <v>#REF!</v>
      </c>
      <c r="AM368" s="181" t="e">
        <f t="shared" si="629"/>
        <v>#REF!</v>
      </c>
      <c r="AN368" s="181" t="e">
        <f t="shared" si="630"/>
        <v>#REF!</v>
      </c>
      <c r="AO368" s="181" t="e">
        <f t="shared" si="631"/>
        <v>#REF!</v>
      </c>
      <c r="AP368" s="181" t="e">
        <f t="shared" si="632"/>
        <v>#REF!</v>
      </c>
      <c r="AQ368" s="181" t="e">
        <f t="shared" si="633"/>
        <v>#REF!</v>
      </c>
      <c r="AR368" s="181" t="e">
        <f t="shared" si="634"/>
        <v>#REF!</v>
      </c>
      <c r="AS368" s="181" t="e">
        <f t="shared" si="635"/>
        <v>#REF!</v>
      </c>
      <c r="AT368" s="181" t="e">
        <f t="shared" si="636"/>
        <v>#REF!</v>
      </c>
      <c r="AU368" s="181" t="e">
        <f t="shared" si="637"/>
        <v>#REF!</v>
      </c>
      <c r="AV368" s="181" t="e">
        <f t="shared" si="638"/>
        <v>#REF!</v>
      </c>
      <c r="AW368" s="181" t="e">
        <f t="shared" si="639"/>
        <v>#REF!</v>
      </c>
      <c r="AX368" s="181" t="e">
        <f t="shared" si="640"/>
        <v>#REF!</v>
      </c>
      <c r="AY368" s="181" t="e">
        <f t="shared" si="641"/>
        <v>#REF!</v>
      </c>
      <c r="AZ368" s="181" t="e">
        <f t="shared" si="642"/>
        <v>#REF!</v>
      </c>
      <c r="BA368" s="181" t="e">
        <f t="shared" si="643"/>
        <v>#REF!</v>
      </c>
      <c r="BB368" s="181" t="e">
        <f t="shared" si="644"/>
        <v>#REF!</v>
      </c>
      <c r="BC368" s="181" t="e">
        <f t="shared" si="645"/>
        <v>#REF!</v>
      </c>
      <c r="BD368" s="181" t="e">
        <f t="shared" si="646"/>
        <v>#REF!</v>
      </c>
      <c r="BE368" s="181" t="e">
        <f t="shared" si="647"/>
        <v>#REF!</v>
      </c>
      <c r="BF368" s="181" t="e">
        <f t="shared" si="648"/>
        <v>#REF!</v>
      </c>
      <c r="BG368" s="181" t="e">
        <f t="shared" si="649"/>
        <v>#REF!</v>
      </c>
      <c r="BH368" s="181" t="e">
        <f t="shared" si="650"/>
        <v>#REF!</v>
      </c>
      <c r="BI368" s="181" t="e">
        <f t="shared" si="651"/>
        <v>#REF!</v>
      </c>
      <c r="BJ368" s="181" t="e">
        <f t="shared" si="652"/>
        <v>#REF!</v>
      </c>
      <c r="BK368" s="181" t="e">
        <f t="shared" si="653"/>
        <v>#REF!</v>
      </c>
      <c r="BL368" s="181" t="e">
        <f t="shared" si="654"/>
        <v>#REF!</v>
      </c>
      <c r="BM368" s="181" t="e">
        <f t="shared" si="655"/>
        <v>#REF!</v>
      </c>
      <c r="BN368" s="181" t="e">
        <f t="shared" si="656"/>
        <v>#REF!</v>
      </c>
      <c r="BO368" s="181" t="e">
        <f t="shared" si="657"/>
        <v>#REF!</v>
      </c>
      <c r="BP368" s="181" t="e">
        <f t="shared" si="658"/>
        <v>#REF!</v>
      </c>
      <c r="BQ368" s="181" t="e">
        <f t="shared" si="659"/>
        <v>#REF!</v>
      </c>
      <c r="BR368" s="181" t="e">
        <f t="shared" si="660"/>
        <v>#REF!</v>
      </c>
      <c r="BS368" s="181" t="e">
        <f t="shared" si="661"/>
        <v>#REF!</v>
      </c>
      <c r="BT368" s="181" t="e">
        <f t="shared" si="662"/>
        <v>#REF!</v>
      </c>
      <c r="BU368" s="181" t="e">
        <f t="shared" si="663"/>
        <v>#REF!</v>
      </c>
      <c r="BV368" s="181" t="e">
        <f t="shared" si="664"/>
        <v>#REF!</v>
      </c>
      <c r="BW368" s="181" t="e">
        <f t="shared" si="665"/>
        <v>#REF!</v>
      </c>
      <c r="BX368" s="181" t="e">
        <f t="shared" si="666"/>
        <v>#REF!</v>
      </c>
      <c r="BY368" s="181" t="e">
        <f t="shared" si="667"/>
        <v>#REF!</v>
      </c>
      <c r="BZ368" s="181" t="e">
        <f t="shared" si="668"/>
        <v>#REF!</v>
      </c>
      <c r="CA368" s="181" t="e">
        <f t="shared" si="669"/>
        <v>#REF!</v>
      </c>
      <c r="CB368" s="181" t="e">
        <f t="shared" si="670"/>
        <v>#REF!</v>
      </c>
      <c r="CC368" s="181" t="e">
        <f t="shared" si="671"/>
        <v>#REF!</v>
      </c>
      <c r="CD368" s="181" t="e">
        <f t="shared" si="672"/>
        <v>#REF!</v>
      </c>
      <c r="CE368" s="181" t="e">
        <f t="shared" si="673"/>
        <v>#REF!</v>
      </c>
      <c r="CF368" s="181" t="e">
        <f t="shared" si="674"/>
        <v>#REF!</v>
      </c>
      <c r="CG368" s="181" t="e">
        <f t="shared" si="675"/>
        <v>#REF!</v>
      </c>
      <c r="CH368" s="181" t="e">
        <f t="shared" si="676"/>
        <v>#REF!</v>
      </c>
      <c r="CI368" s="181" t="e">
        <f t="shared" si="677"/>
        <v>#REF!</v>
      </c>
      <c r="CJ368" s="181" t="e">
        <f t="shared" si="678"/>
        <v>#REF!</v>
      </c>
      <c r="CK368" s="181" t="e">
        <f t="shared" si="679"/>
        <v>#REF!</v>
      </c>
      <c r="CL368" s="181" t="e">
        <f t="shared" si="680"/>
        <v>#REF!</v>
      </c>
      <c r="CM368" s="181" t="e">
        <f t="shared" si="681"/>
        <v>#REF!</v>
      </c>
      <c r="CN368" s="181" t="e">
        <f t="shared" si="682"/>
        <v>#REF!</v>
      </c>
      <c r="CO368" s="181" t="e">
        <f t="shared" si="683"/>
        <v>#REF!</v>
      </c>
      <c r="CP368" s="181" t="e">
        <f t="shared" si="684"/>
        <v>#REF!</v>
      </c>
      <c r="CQ368" s="181" t="e">
        <f t="shared" si="685"/>
        <v>#REF!</v>
      </c>
      <c r="CR368" s="181" t="e">
        <f t="shared" si="686"/>
        <v>#REF!</v>
      </c>
      <c r="CS368" s="181" t="e">
        <f t="shared" si="687"/>
        <v>#REF!</v>
      </c>
      <c r="CT368" s="181" t="e">
        <f t="shared" si="688"/>
        <v>#REF!</v>
      </c>
      <c r="CU368" s="181" t="e">
        <f t="shared" si="689"/>
        <v>#REF!</v>
      </c>
      <c r="CV368" s="181" t="e">
        <f t="shared" si="690"/>
        <v>#REF!</v>
      </c>
      <c r="CW368" s="181" t="e">
        <f t="shared" si="691"/>
        <v>#REF!</v>
      </c>
      <c r="CX368" s="181" t="e">
        <f t="shared" si="692"/>
        <v>#REF!</v>
      </c>
      <c r="CY368" s="181" t="e">
        <f t="shared" si="693"/>
        <v>#REF!</v>
      </c>
      <c r="CZ368" s="181" t="e">
        <f t="shared" si="694"/>
        <v>#REF!</v>
      </c>
      <c r="DA368" s="181" t="e">
        <f t="shared" si="695"/>
        <v>#REF!</v>
      </c>
      <c r="DB368" s="181" t="e">
        <f t="shared" si="696"/>
        <v>#REF!</v>
      </c>
      <c r="DC368" s="181" t="e">
        <f t="shared" si="697"/>
        <v>#REF!</v>
      </c>
      <c r="DD368" s="181" t="e">
        <f t="shared" si="698"/>
        <v>#REF!</v>
      </c>
      <c r="DE368" s="181" t="e">
        <f t="shared" si="699"/>
        <v>#REF!</v>
      </c>
      <c r="DF368" s="181" t="e">
        <f t="shared" si="700"/>
        <v>#REF!</v>
      </c>
      <c r="DG368" s="181" t="e">
        <f t="shared" si="701"/>
        <v>#REF!</v>
      </c>
      <c r="DH368" s="181" t="e">
        <f t="shared" si="702"/>
        <v>#REF!</v>
      </c>
      <c r="DI368" s="181" t="e">
        <f t="shared" si="703"/>
        <v>#REF!</v>
      </c>
      <c r="DJ368" s="181" t="e">
        <f t="shared" si="704"/>
        <v>#REF!</v>
      </c>
      <c r="DK368" s="181" t="e">
        <f t="shared" si="705"/>
        <v>#REF!</v>
      </c>
      <c r="DL368" s="181" t="e">
        <f t="shared" si="706"/>
        <v>#REF!</v>
      </c>
      <c r="DM368" s="181" t="e">
        <f t="shared" si="707"/>
        <v>#REF!</v>
      </c>
      <c r="DN368" s="181" t="e">
        <f t="shared" si="708"/>
        <v>#REF!</v>
      </c>
      <c r="DO368" s="181" t="e">
        <f t="shared" si="709"/>
        <v>#REF!</v>
      </c>
      <c r="DP368" s="181" t="e">
        <f t="shared" si="710"/>
        <v>#REF!</v>
      </c>
      <c r="DQ368" s="181" t="e">
        <f t="shared" si="711"/>
        <v>#REF!</v>
      </c>
      <c r="DR368" s="181" t="e">
        <f t="shared" si="712"/>
        <v>#REF!</v>
      </c>
      <c r="DS368" s="181" t="e">
        <f t="shared" si="713"/>
        <v>#REF!</v>
      </c>
      <c r="DT368" s="181" t="e">
        <f t="shared" si="714"/>
        <v>#REF!</v>
      </c>
      <c r="DU368" s="181" t="e">
        <f t="shared" si="715"/>
        <v>#REF!</v>
      </c>
      <c r="DV368" s="181" t="e">
        <f t="shared" si="716"/>
        <v>#REF!</v>
      </c>
      <c r="DW368" s="181" t="e">
        <f t="shared" si="717"/>
        <v>#REF!</v>
      </c>
      <c r="DX368" s="181" t="e">
        <f t="shared" si="718"/>
        <v>#REF!</v>
      </c>
      <c r="DY368" s="181" t="e">
        <f t="shared" si="719"/>
        <v>#REF!</v>
      </c>
      <c r="DZ368" s="181" t="e">
        <f t="shared" si="720"/>
        <v>#REF!</v>
      </c>
      <c r="EA368" s="181" t="e">
        <f t="shared" si="721"/>
        <v>#REF!</v>
      </c>
      <c r="EB368" s="181" t="e">
        <f t="shared" si="722"/>
        <v>#REF!</v>
      </c>
      <c r="EC368" s="181" t="e">
        <f t="shared" si="723"/>
        <v>#REF!</v>
      </c>
      <c r="ED368" s="181" t="e">
        <f t="shared" si="724"/>
        <v>#REF!</v>
      </c>
      <c r="EE368" s="181" t="e">
        <f t="shared" si="725"/>
        <v>#REF!</v>
      </c>
      <c r="EF368" s="181" t="e">
        <f t="shared" si="726"/>
        <v>#REF!</v>
      </c>
      <c r="EG368" s="181" t="e">
        <f t="shared" si="727"/>
        <v>#REF!</v>
      </c>
      <c r="EH368" s="181" t="e">
        <f t="shared" si="728"/>
        <v>#REF!</v>
      </c>
      <c r="EI368" s="181" t="e">
        <f t="shared" si="729"/>
        <v>#REF!</v>
      </c>
      <c r="EJ368" s="181" t="e">
        <f t="shared" si="730"/>
        <v>#REF!</v>
      </c>
      <c r="EK368" s="181" t="e">
        <f t="shared" si="731"/>
        <v>#REF!</v>
      </c>
      <c r="EL368" s="181" t="e">
        <f t="shared" si="732"/>
        <v>#REF!</v>
      </c>
      <c r="EM368" s="181" t="e">
        <f t="shared" si="733"/>
        <v>#REF!</v>
      </c>
      <c r="EN368" s="181" t="e">
        <f t="shared" si="734"/>
        <v>#REF!</v>
      </c>
      <c r="EO368" s="181" t="e">
        <f t="shared" si="735"/>
        <v>#REF!</v>
      </c>
      <c r="EP368" s="181" t="e">
        <f t="shared" si="736"/>
        <v>#REF!</v>
      </c>
      <c r="EQ368" s="181" t="e">
        <f t="shared" si="737"/>
        <v>#REF!</v>
      </c>
      <c r="ER368" s="181" t="e">
        <f t="shared" si="738"/>
        <v>#REF!</v>
      </c>
      <c r="ES368" s="181" t="e">
        <f t="shared" si="739"/>
        <v>#REF!</v>
      </c>
      <c r="ET368" s="181" t="e">
        <f t="shared" si="740"/>
        <v>#REF!</v>
      </c>
      <c r="EU368" s="181" t="e">
        <f t="shared" si="741"/>
        <v>#REF!</v>
      </c>
      <c r="EV368" s="181" t="e">
        <f t="shared" si="742"/>
        <v>#REF!</v>
      </c>
      <c r="EW368" s="181" t="e">
        <f t="shared" si="743"/>
        <v>#REF!</v>
      </c>
      <c r="EX368" s="181" t="e">
        <f t="shared" si="744"/>
        <v>#REF!</v>
      </c>
      <c r="EY368" s="181" t="e">
        <f t="shared" si="745"/>
        <v>#REF!</v>
      </c>
      <c r="EZ368" s="181" t="e">
        <f t="shared" si="746"/>
        <v>#REF!</v>
      </c>
      <c r="FA368" s="181" t="e">
        <f t="shared" si="747"/>
        <v>#REF!</v>
      </c>
      <c r="FB368" s="181" t="e">
        <f t="shared" si="748"/>
        <v>#REF!</v>
      </c>
      <c r="FC368" s="181" t="e">
        <f t="shared" si="749"/>
        <v>#REF!</v>
      </c>
      <c r="FD368" s="181" t="e">
        <f t="shared" si="750"/>
        <v>#REF!</v>
      </c>
      <c r="FE368" s="181" t="e">
        <f t="shared" si="751"/>
        <v>#REF!</v>
      </c>
      <c r="FF368" s="181" t="e">
        <f t="shared" si="752"/>
        <v>#REF!</v>
      </c>
      <c r="FG368" s="181" t="e">
        <f t="shared" si="753"/>
        <v>#REF!</v>
      </c>
      <c r="FH368" s="181" t="e">
        <f t="shared" si="754"/>
        <v>#REF!</v>
      </c>
      <c r="FI368" s="181" t="e">
        <f t="shared" si="755"/>
        <v>#REF!</v>
      </c>
      <c r="FJ368" s="181" t="e">
        <f t="shared" si="756"/>
        <v>#REF!</v>
      </c>
      <c r="FK368" s="181" t="e">
        <f t="shared" si="757"/>
        <v>#REF!</v>
      </c>
      <c r="FL368" s="181" t="e">
        <f t="shared" si="758"/>
        <v>#REF!</v>
      </c>
      <c r="FM368" s="181" t="e">
        <f t="shared" si="759"/>
        <v>#REF!</v>
      </c>
      <c r="FN368" s="181" t="e">
        <f t="shared" si="760"/>
        <v>#REF!</v>
      </c>
      <c r="FO368" s="181" t="e">
        <f t="shared" si="761"/>
        <v>#REF!</v>
      </c>
      <c r="FP368" s="181" t="e">
        <f t="shared" si="762"/>
        <v>#REF!</v>
      </c>
      <c r="FQ368" s="181" t="e">
        <f t="shared" si="763"/>
        <v>#REF!</v>
      </c>
      <c r="FR368" s="181" t="e">
        <f t="shared" si="764"/>
        <v>#REF!</v>
      </c>
      <c r="FS368" s="181" t="e">
        <f t="shared" si="765"/>
        <v>#REF!</v>
      </c>
      <c r="FT368" s="181" t="e">
        <f t="shared" si="766"/>
        <v>#REF!</v>
      </c>
      <c r="FU368" s="181" t="e">
        <f t="shared" si="767"/>
        <v>#REF!</v>
      </c>
      <c r="FV368" s="181" t="e">
        <f t="shared" si="768"/>
        <v>#REF!</v>
      </c>
      <c r="FW368" s="181" t="e">
        <f t="shared" si="769"/>
        <v>#REF!</v>
      </c>
      <c r="FX368" s="181" t="e">
        <f t="shared" si="770"/>
        <v>#REF!</v>
      </c>
      <c r="FY368" s="181" t="e">
        <f t="shared" si="771"/>
        <v>#REF!</v>
      </c>
      <c r="FZ368" s="181" t="e">
        <f t="shared" si="772"/>
        <v>#REF!</v>
      </c>
      <c r="GA368" s="181" t="e">
        <f t="shared" si="773"/>
        <v>#REF!</v>
      </c>
      <c r="GB368" s="181" t="e">
        <f t="shared" si="774"/>
        <v>#REF!</v>
      </c>
      <c r="GC368" s="181" t="e">
        <f t="shared" si="775"/>
        <v>#REF!</v>
      </c>
      <c r="GD368" s="181" t="e">
        <f t="shared" si="776"/>
        <v>#REF!</v>
      </c>
      <c r="GE368" s="181" t="e">
        <f t="shared" si="777"/>
        <v>#REF!</v>
      </c>
      <c r="GF368" s="181" t="e">
        <f t="shared" si="778"/>
        <v>#REF!</v>
      </c>
      <c r="GG368" s="181" t="e">
        <f t="shared" si="779"/>
        <v>#REF!</v>
      </c>
      <c r="GH368" s="181" t="e">
        <f t="shared" si="780"/>
        <v>#REF!</v>
      </c>
      <c r="GI368" s="181" t="e">
        <f t="shared" si="781"/>
        <v>#REF!</v>
      </c>
      <c r="GJ368" s="181" t="e">
        <f t="shared" si="782"/>
        <v>#REF!</v>
      </c>
      <c r="GK368" s="181" t="e">
        <f t="shared" si="783"/>
        <v>#REF!</v>
      </c>
      <c r="GL368" s="181" t="e">
        <f t="shared" si="784"/>
        <v>#REF!</v>
      </c>
      <c r="GM368" s="181" t="e">
        <f t="shared" si="785"/>
        <v>#REF!</v>
      </c>
      <c r="GN368" s="181" t="e">
        <f t="shared" si="786"/>
        <v>#REF!</v>
      </c>
      <c r="GO368" s="181" t="e">
        <f t="shared" si="787"/>
        <v>#REF!</v>
      </c>
      <c r="GP368" s="181" t="e">
        <f t="shared" si="788"/>
        <v>#REF!</v>
      </c>
      <c r="GQ368" s="181" t="e">
        <f t="shared" si="789"/>
        <v>#REF!</v>
      </c>
      <c r="GR368" s="181" t="e">
        <f t="shared" si="790"/>
        <v>#REF!</v>
      </c>
      <c r="GS368" s="181" t="e">
        <f t="shared" si="791"/>
        <v>#REF!</v>
      </c>
      <c r="GT368" s="181" t="e">
        <f t="shared" si="792"/>
        <v>#REF!</v>
      </c>
      <c r="GU368" s="181" t="e">
        <f t="shared" si="793"/>
        <v>#REF!</v>
      </c>
      <c r="GV368" s="181" t="e">
        <f t="shared" si="794"/>
        <v>#REF!</v>
      </c>
      <c r="GW368" s="181" t="e">
        <f t="shared" si="795"/>
        <v>#REF!</v>
      </c>
      <c r="GX368" s="181" t="e">
        <f t="shared" si="796"/>
        <v>#REF!</v>
      </c>
      <c r="GY368" s="181" t="e">
        <f t="shared" si="797"/>
        <v>#REF!</v>
      </c>
      <c r="GZ368" s="181" t="e">
        <f t="shared" si="798"/>
        <v>#REF!</v>
      </c>
      <c r="HA368" s="181" t="e">
        <f t="shared" si="799"/>
        <v>#REF!</v>
      </c>
      <c r="HB368" s="181" t="e">
        <f t="shared" si="800"/>
        <v>#REF!</v>
      </c>
      <c r="HC368" s="181" t="e">
        <f t="shared" si="801"/>
        <v>#REF!</v>
      </c>
      <c r="HD368" s="181" t="e">
        <f t="shared" si="802"/>
        <v>#REF!</v>
      </c>
      <c r="HE368" s="181" t="e">
        <f t="shared" si="803"/>
        <v>#REF!</v>
      </c>
      <c r="HF368" s="181" t="e">
        <f t="shared" si="804"/>
        <v>#REF!</v>
      </c>
      <c r="HG368" s="181" t="e">
        <f t="shared" si="805"/>
        <v>#REF!</v>
      </c>
      <c r="HH368" s="181" t="e">
        <f t="shared" si="806"/>
        <v>#REF!</v>
      </c>
      <c r="HI368" s="181" t="e">
        <f t="shared" si="807"/>
        <v>#REF!</v>
      </c>
      <c r="HJ368" s="181" t="e">
        <f t="shared" si="808"/>
        <v>#REF!</v>
      </c>
      <c r="HK368" s="181" t="e">
        <f t="shared" si="809"/>
        <v>#REF!</v>
      </c>
      <c r="HL368" s="181" t="e">
        <f t="shared" si="810"/>
        <v>#REF!</v>
      </c>
      <c r="HM368" s="181" t="e">
        <f t="shared" si="811"/>
        <v>#REF!</v>
      </c>
      <c r="HN368" s="181" t="e">
        <f t="shared" si="812"/>
        <v>#REF!</v>
      </c>
      <c r="HO368" s="181" t="e">
        <f t="shared" si="813"/>
        <v>#REF!</v>
      </c>
      <c r="HP368" s="181" t="e">
        <f t="shared" si="814"/>
        <v>#REF!</v>
      </c>
      <c r="HQ368" s="181" t="e">
        <f t="shared" si="815"/>
        <v>#REF!</v>
      </c>
      <c r="HR368" s="181" t="e">
        <f t="shared" si="816"/>
        <v>#REF!</v>
      </c>
      <c r="HS368" s="181" t="e">
        <f t="shared" si="817"/>
        <v>#REF!</v>
      </c>
      <c r="HT368" s="181" t="e">
        <f t="shared" si="818"/>
        <v>#REF!</v>
      </c>
      <c r="HU368" s="181" t="e">
        <f t="shared" si="819"/>
        <v>#REF!</v>
      </c>
      <c r="HV368" s="181" t="e">
        <f t="shared" si="820"/>
        <v>#REF!</v>
      </c>
      <c r="HW368" s="181" t="e">
        <f t="shared" si="821"/>
        <v>#REF!</v>
      </c>
      <c r="HX368" s="181" t="e">
        <f t="shared" si="822"/>
        <v>#REF!</v>
      </c>
      <c r="HY368" s="181" t="e">
        <f t="shared" si="823"/>
        <v>#REF!</v>
      </c>
      <c r="HZ368" s="181" t="e">
        <f t="shared" si="824"/>
        <v>#REF!</v>
      </c>
      <c r="IA368" s="181" t="e">
        <f t="shared" si="825"/>
        <v>#REF!</v>
      </c>
      <c r="IB368" s="181" t="e">
        <f t="shared" si="826"/>
        <v>#REF!</v>
      </c>
      <c r="IC368" s="181" t="e">
        <f t="shared" si="827"/>
        <v>#REF!</v>
      </c>
      <c r="ID368" s="181" t="e">
        <f t="shared" si="828"/>
        <v>#REF!</v>
      </c>
      <c r="IE368" s="181" t="e">
        <f t="shared" si="829"/>
        <v>#REF!</v>
      </c>
      <c r="IF368" s="181" t="e">
        <f t="shared" si="830"/>
        <v>#REF!</v>
      </c>
      <c r="IG368" s="181" t="e">
        <f t="shared" si="831"/>
        <v>#REF!</v>
      </c>
      <c r="IH368" s="181" t="e">
        <f t="shared" si="832"/>
        <v>#REF!</v>
      </c>
      <c r="II368" s="181" t="e">
        <f t="shared" si="833"/>
        <v>#REF!</v>
      </c>
      <c r="IJ368" s="181" t="e">
        <f t="shared" si="834"/>
        <v>#REF!</v>
      </c>
      <c r="IK368" s="181" t="e">
        <f t="shared" si="835"/>
        <v>#REF!</v>
      </c>
      <c r="IL368" s="181" t="e">
        <f t="shared" si="836"/>
        <v>#REF!</v>
      </c>
      <c r="IM368" s="181" t="e">
        <f t="shared" si="837"/>
        <v>#REF!</v>
      </c>
      <c r="IN368" s="181" t="e">
        <f t="shared" si="838"/>
        <v>#REF!</v>
      </c>
      <c r="IO368" s="181" t="e">
        <f t="shared" si="839"/>
        <v>#REF!</v>
      </c>
      <c r="IP368" s="181" t="e">
        <f t="shared" si="840"/>
        <v>#REF!</v>
      </c>
      <c r="IQ368" s="181" t="e">
        <f t="shared" si="841"/>
        <v>#REF!</v>
      </c>
      <c r="IR368" s="181" t="e">
        <f t="shared" si="842"/>
        <v>#REF!</v>
      </c>
      <c r="IS368" s="181" t="e">
        <f t="shared" si="843"/>
        <v>#REF!</v>
      </c>
      <c r="IT368" s="181" t="e">
        <f t="shared" si="844"/>
        <v>#REF!</v>
      </c>
      <c r="IU368" s="181" t="e">
        <f t="shared" si="845"/>
        <v>#REF!</v>
      </c>
      <c r="IV368" s="181" t="e">
        <f t="shared" si="846"/>
        <v>#REF!</v>
      </c>
      <c r="IW368" s="181" t="e">
        <f t="shared" si="847"/>
        <v>#REF!</v>
      </c>
      <c r="IX368" s="181" t="e">
        <f t="shared" si="848"/>
        <v>#REF!</v>
      </c>
      <c r="IY368" s="181" t="e">
        <f t="shared" si="849"/>
        <v>#REF!</v>
      </c>
      <c r="IZ368" s="181" t="e">
        <f t="shared" si="850"/>
        <v>#REF!</v>
      </c>
      <c r="JA368" s="181" t="e">
        <f t="shared" si="851"/>
        <v>#REF!</v>
      </c>
      <c r="JB368" s="181" t="e">
        <f t="shared" si="852"/>
        <v>#REF!</v>
      </c>
    </row>
    <row r="369" spans="2:262">
      <c r="B369" s="188">
        <v>8</v>
      </c>
      <c r="C369" s="187">
        <f t="shared" si="853"/>
        <v>1.5625E-4</v>
      </c>
      <c r="D369" s="184" t="e">
        <f t="shared" si="597"/>
        <v>#REF!</v>
      </c>
      <c r="E369" s="183" t="e">
        <f>N361</f>
        <v>#REF!</v>
      </c>
      <c r="F369" s="182">
        <v>8</v>
      </c>
      <c r="G369" s="181" t="e">
        <f t="shared" si="854"/>
        <v>#REF!</v>
      </c>
      <c r="H369" s="181" t="e">
        <f t="shared" si="598"/>
        <v>#REF!</v>
      </c>
      <c r="I369" s="181" t="e">
        <f t="shared" si="599"/>
        <v>#REF!</v>
      </c>
      <c r="J369" s="181" t="e">
        <f t="shared" si="600"/>
        <v>#REF!</v>
      </c>
      <c r="K369" s="181" t="e">
        <f t="shared" si="601"/>
        <v>#REF!</v>
      </c>
      <c r="L369" s="181" t="e">
        <f t="shared" si="602"/>
        <v>#REF!</v>
      </c>
      <c r="M369" s="181" t="e">
        <f t="shared" si="603"/>
        <v>#REF!</v>
      </c>
      <c r="N369" s="181" t="e">
        <f t="shared" si="604"/>
        <v>#REF!</v>
      </c>
      <c r="O369" s="181" t="e">
        <f t="shared" si="605"/>
        <v>#REF!</v>
      </c>
      <c r="P369" s="181" t="e">
        <f t="shared" si="606"/>
        <v>#REF!</v>
      </c>
      <c r="Q369" s="181" t="e">
        <f t="shared" si="607"/>
        <v>#REF!</v>
      </c>
      <c r="R369" s="181" t="e">
        <f t="shared" si="608"/>
        <v>#REF!</v>
      </c>
      <c r="S369" s="181" t="e">
        <f t="shared" si="609"/>
        <v>#REF!</v>
      </c>
      <c r="T369" s="181" t="e">
        <f t="shared" si="610"/>
        <v>#REF!</v>
      </c>
      <c r="U369" s="181" t="e">
        <f t="shared" si="611"/>
        <v>#REF!</v>
      </c>
      <c r="V369" s="181" t="e">
        <f t="shared" si="612"/>
        <v>#REF!</v>
      </c>
      <c r="W369" s="181" t="e">
        <f t="shared" si="613"/>
        <v>#REF!</v>
      </c>
      <c r="X369" s="181" t="e">
        <f t="shared" si="614"/>
        <v>#REF!</v>
      </c>
      <c r="Y369" s="181" t="e">
        <f t="shared" si="615"/>
        <v>#REF!</v>
      </c>
      <c r="Z369" s="181" t="e">
        <f t="shared" si="616"/>
        <v>#REF!</v>
      </c>
      <c r="AA369" s="181" t="e">
        <f t="shared" si="617"/>
        <v>#REF!</v>
      </c>
      <c r="AB369" s="181" t="e">
        <f t="shared" si="618"/>
        <v>#REF!</v>
      </c>
      <c r="AC369" s="181" t="e">
        <f t="shared" si="619"/>
        <v>#REF!</v>
      </c>
      <c r="AD369" s="181" t="e">
        <f t="shared" si="620"/>
        <v>#REF!</v>
      </c>
      <c r="AE369" s="181" t="e">
        <f t="shared" si="621"/>
        <v>#REF!</v>
      </c>
      <c r="AF369" s="181" t="e">
        <f t="shared" si="622"/>
        <v>#REF!</v>
      </c>
      <c r="AG369" s="181" t="e">
        <f t="shared" si="623"/>
        <v>#REF!</v>
      </c>
      <c r="AH369" s="181" t="e">
        <f t="shared" si="624"/>
        <v>#REF!</v>
      </c>
      <c r="AI369" s="181" t="e">
        <f t="shared" si="625"/>
        <v>#REF!</v>
      </c>
      <c r="AJ369" s="181" t="e">
        <f t="shared" si="626"/>
        <v>#REF!</v>
      </c>
      <c r="AK369" s="181" t="e">
        <f t="shared" si="627"/>
        <v>#REF!</v>
      </c>
      <c r="AL369" s="181" t="e">
        <f t="shared" si="628"/>
        <v>#REF!</v>
      </c>
      <c r="AM369" s="181" t="e">
        <f t="shared" si="629"/>
        <v>#REF!</v>
      </c>
      <c r="AN369" s="181" t="e">
        <f t="shared" si="630"/>
        <v>#REF!</v>
      </c>
      <c r="AO369" s="181" t="e">
        <f t="shared" si="631"/>
        <v>#REF!</v>
      </c>
      <c r="AP369" s="181" t="e">
        <f t="shared" si="632"/>
        <v>#REF!</v>
      </c>
      <c r="AQ369" s="181" t="e">
        <f t="shared" si="633"/>
        <v>#REF!</v>
      </c>
      <c r="AR369" s="181" t="e">
        <f t="shared" si="634"/>
        <v>#REF!</v>
      </c>
      <c r="AS369" s="181" t="e">
        <f t="shared" si="635"/>
        <v>#REF!</v>
      </c>
      <c r="AT369" s="181" t="e">
        <f t="shared" si="636"/>
        <v>#REF!</v>
      </c>
      <c r="AU369" s="181" t="e">
        <f t="shared" si="637"/>
        <v>#REF!</v>
      </c>
      <c r="AV369" s="181" t="e">
        <f t="shared" si="638"/>
        <v>#REF!</v>
      </c>
      <c r="AW369" s="181" t="e">
        <f t="shared" si="639"/>
        <v>#REF!</v>
      </c>
      <c r="AX369" s="181" t="e">
        <f t="shared" si="640"/>
        <v>#REF!</v>
      </c>
      <c r="AY369" s="181" t="e">
        <f t="shared" si="641"/>
        <v>#REF!</v>
      </c>
      <c r="AZ369" s="181" t="e">
        <f t="shared" si="642"/>
        <v>#REF!</v>
      </c>
      <c r="BA369" s="181" t="e">
        <f t="shared" si="643"/>
        <v>#REF!</v>
      </c>
      <c r="BB369" s="181" t="e">
        <f t="shared" si="644"/>
        <v>#REF!</v>
      </c>
      <c r="BC369" s="181" t="e">
        <f t="shared" si="645"/>
        <v>#REF!</v>
      </c>
      <c r="BD369" s="181" t="e">
        <f t="shared" si="646"/>
        <v>#REF!</v>
      </c>
      <c r="BE369" s="181" t="e">
        <f t="shared" si="647"/>
        <v>#REF!</v>
      </c>
      <c r="BF369" s="181" t="e">
        <f t="shared" si="648"/>
        <v>#REF!</v>
      </c>
      <c r="BG369" s="181" t="e">
        <f t="shared" si="649"/>
        <v>#REF!</v>
      </c>
      <c r="BH369" s="181" t="e">
        <f t="shared" si="650"/>
        <v>#REF!</v>
      </c>
      <c r="BI369" s="181" t="e">
        <f t="shared" si="651"/>
        <v>#REF!</v>
      </c>
      <c r="BJ369" s="181" t="e">
        <f t="shared" si="652"/>
        <v>#REF!</v>
      </c>
      <c r="BK369" s="181" t="e">
        <f t="shared" si="653"/>
        <v>#REF!</v>
      </c>
      <c r="BL369" s="181" t="e">
        <f t="shared" si="654"/>
        <v>#REF!</v>
      </c>
      <c r="BM369" s="181" t="e">
        <f t="shared" si="655"/>
        <v>#REF!</v>
      </c>
      <c r="BN369" s="181" t="e">
        <f t="shared" si="656"/>
        <v>#REF!</v>
      </c>
      <c r="BO369" s="181" t="e">
        <f t="shared" si="657"/>
        <v>#REF!</v>
      </c>
      <c r="BP369" s="181" t="e">
        <f t="shared" si="658"/>
        <v>#REF!</v>
      </c>
      <c r="BQ369" s="181" t="e">
        <f t="shared" si="659"/>
        <v>#REF!</v>
      </c>
      <c r="BR369" s="181" t="e">
        <f t="shared" si="660"/>
        <v>#REF!</v>
      </c>
      <c r="BS369" s="181" t="e">
        <f t="shared" si="661"/>
        <v>#REF!</v>
      </c>
      <c r="BT369" s="181" t="e">
        <f t="shared" si="662"/>
        <v>#REF!</v>
      </c>
      <c r="BU369" s="181" t="e">
        <f t="shared" si="663"/>
        <v>#REF!</v>
      </c>
      <c r="BV369" s="181" t="e">
        <f t="shared" si="664"/>
        <v>#REF!</v>
      </c>
      <c r="BW369" s="181" t="e">
        <f t="shared" si="665"/>
        <v>#REF!</v>
      </c>
      <c r="BX369" s="181" t="e">
        <f t="shared" si="666"/>
        <v>#REF!</v>
      </c>
      <c r="BY369" s="181" t="e">
        <f t="shared" si="667"/>
        <v>#REF!</v>
      </c>
      <c r="BZ369" s="181" t="e">
        <f t="shared" si="668"/>
        <v>#REF!</v>
      </c>
      <c r="CA369" s="181" t="e">
        <f t="shared" si="669"/>
        <v>#REF!</v>
      </c>
      <c r="CB369" s="181" t="e">
        <f t="shared" si="670"/>
        <v>#REF!</v>
      </c>
      <c r="CC369" s="181" t="e">
        <f t="shared" si="671"/>
        <v>#REF!</v>
      </c>
      <c r="CD369" s="181" t="e">
        <f t="shared" si="672"/>
        <v>#REF!</v>
      </c>
      <c r="CE369" s="181" t="e">
        <f t="shared" si="673"/>
        <v>#REF!</v>
      </c>
      <c r="CF369" s="181" t="e">
        <f t="shared" si="674"/>
        <v>#REF!</v>
      </c>
      <c r="CG369" s="181" t="e">
        <f t="shared" si="675"/>
        <v>#REF!</v>
      </c>
      <c r="CH369" s="181" t="e">
        <f t="shared" si="676"/>
        <v>#REF!</v>
      </c>
      <c r="CI369" s="181" t="e">
        <f t="shared" si="677"/>
        <v>#REF!</v>
      </c>
      <c r="CJ369" s="181" t="e">
        <f t="shared" si="678"/>
        <v>#REF!</v>
      </c>
      <c r="CK369" s="181" t="e">
        <f t="shared" si="679"/>
        <v>#REF!</v>
      </c>
      <c r="CL369" s="181" t="e">
        <f t="shared" si="680"/>
        <v>#REF!</v>
      </c>
      <c r="CM369" s="181" t="e">
        <f t="shared" si="681"/>
        <v>#REF!</v>
      </c>
      <c r="CN369" s="181" t="e">
        <f t="shared" si="682"/>
        <v>#REF!</v>
      </c>
      <c r="CO369" s="181" t="e">
        <f t="shared" si="683"/>
        <v>#REF!</v>
      </c>
      <c r="CP369" s="181" t="e">
        <f t="shared" si="684"/>
        <v>#REF!</v>
      </c>
      <c r="CQ369" s="181" t="e">
        <f t="shared" si="685"/>
        <v>#REF!</v>
      </c>
      <c r="CR369" s="181" t="e">
        <f t="shared" si="686"/>
        <v>#REF!</v>
      </c>
      <c r="CS369" s="181" t="e">
        <f t="shared" si="687"/>
        <v>#REF!</v>
      </c>
      <c r="CT369" s="181" t="e">
        <f t="shared" si="688"/>
        <v>#REF!</v>
      </c>
      <c r="CU369" s="181" t="e">
        <f t="shared" si="689"/>
        <v>#REF!</v>
      </c>
      <c r="CV369" s="181" t="e">
        <f t="shared" si="690"/>
        <v>#REF!</v>
      </c>
      <c r="CW369" s="181" t="e">
        <f t="shared" si="691"/>
        <v>#REF!</v>
      </c>
      <c r="CX369" s="181" t="e">
        <f t="shared" si="692"/>
        <v>#REF!</v>
      </c>
      <c r="CY369" s="181" t="e">
        <f t="shared" si="693"/>
        <v>#REF!</v>
      </c>
      <c r="CZ369" s="181" t="e">
        <f t="shared" si="694"/>
        <v>#REF!</v>
      </c>
      <c r="DA369" s="181" t="e">
        <f t="shared" si="695"/>
        <v>#REF!</v>
      </c>
      <c r="DB369" s="181" t="e">
        <f t="shared" si="696"/>
        <v>#REF!</v>
      </c>
      <c r="DC369" s="181" t="e">
        <f t="shared" si="697"/>
        <v>#REF!</v>
      </c>
      <c r="DD369" s="181" t="e">
        <f t="shared" si="698"/>
        <v>#REF!</v>
      </c>
      <c r="DE369" s="181" t="e">
        <f t="shared" si="699"/>
        <v>#REF!</v>
      </c>
      <c r="DF369" s="181" t="e">
        <f t="shared" si="700"/>
        <v>#REF!</v>
      </c>
      <c r="DG369" s="181" t="e">
        <f t="shared" si="701"/>
        <v>#REF!</v>
      </c>
      <c r="DH369" s="181" t="e">
        <f t="shared" si="702"/>
        <v>#REF!</v>
      </c>
      <c r="DI369" s="181" t="e">
        <f t="shared" si="703"/>
        <v>#REF!</v>
      </c>
      <c r="DJ369" s="181" t="e">
        <f t="shared" si="704"/>
        <v>#REF!</v>
      </c>
      <c r="DK369" s="181" t="e">
        <f t="shared" si="705"/>
        <v>#REF!</v>
      </c>
      <c r="DL369" s="181" t="e">
        <f t="shared" si="706"/>
        <v>#REF!</v>
      </c>
      <c r="DM369" s="181" t="e">
        <f t="shared" si="707"/>
        <v>#REF!</v>
      </c>
      <c r="DN369" s="181" t="e">
        <f t="shared" si="708"/>
        <v>#REF!</v>
      </c>
      <c r="DO369" s="181" t="e">
        <f t="shared" si="709"/>
        <v>#REF!</v>
      </c>
      <c r="DP369" s="181" t="e">
        <f t="shared" si="710"/>
        <v>#REF!</v>
      </c>
      <c r="DQ369" s="181" t="e">
        <f t="shared" si="711"/>
        <v>#REF!</v>
      </c>
      <c r="DR369" s="181" t="e">
        <f t="shared" si="712"/>
        <v>#REF!</v>
      </c>
      <c r="DS369" s="181" t="e">
        <f t="shared" si="713"/>
        <v>#REF!</v>
      </c>
      <c r="DT369" s="181" t="e">
        <f t="shared" si="714"/>
        <v>#REF!</v>
      </c>
      <c r="DU369" s="181" t="e">
        <f t="shared" si="715"/>
        <v>#REF!</v>
      </c>
      <c r="DV369" s="181" t="e">
        <f t="shared" si="716"/>
        <v>#REF!</v>
      </c>
      <c r="DW369" s="181" t="e">
        <f t="shared" si="717"/>
        <v>#REF!</v>
      </c>
      <c r="DX369" s="181" t="e">
        <f t="shared" si="718"/>
        <v>#REF!</v>
      </c>
      <c r="DY369" s="181" t="e">
        <f t="shared" si="719"/>
        <v>#REF!</v>
      </c>
      <c r="DZ369" s="181" t="e">
        <f t="shared" si="720"/>
        <v>#REF!</v>
      </c>
      <c r="EA369" s="181" t="e">
        <f t="shared" si="721"/>
        <v>#REF!</v>
      </c>
      <c r="EB369" s="181" t="e">
        <f t="shared" si="722"/>
        <v>#REF!</v>
      </c>
      <c r="EC369" s="181" t="e">
        <f t="shared" si="723"/>
        <v>#REF!</v>
      </c>
      <c r="ED369" s="181" t="e">
        <f t="shared" si="724"/>
        <v>#REF!</v>
      </c>
      <c r="EE369" s="181" t="e">
        <f t="shared" si="725"/>
        <v>#REF!</v>
      </c>
      <c r="EF369" s="181" t="e">
        <f t="shared" si="726"/>
        <v>#REF!</v>
      </c>
      <c r="EG369" s="181" t="e">
        <f t="shared" si="727"/>
        <v>#REF!</v>
      </c>
      <c r="EH369" s="181" t="e">
        <f t="shared" si="728"/>
        <v>#REF!</v>
      </c>
      <c r="EI369" s="181" t="e">
        <f t="shared" si="729"/>
        <v>#REF!</v>
      </c>
      <c r="EJ369" s="181" t="e">
        <f t="shared" si="730"/>
        <v>#REF!</v>
      </c>
      <c r="EK369" s="181" t="e">
        <f t="shared" si="731"/>
        <v>#REF!</v>
      </c>
      <c r="EL369" s="181" t="e">
        <f t="shared" si="732"/>
        <v>#REF!</v>
      </c>
      <c r="EM369" s="181" t="e">
        <f t="shared" si="733"/>
        <v>#REF!</v>
      </c>
      <c r="EN369" s="181" t="e">
        <f t="shared" si="734"/>
        <v>#REF!</v>
      </c>
      <c r="EO369" s="181" t="e">
        <f t="shared" si="735"/>
        <v>#REF!</v>
      </c>
      <c r="EP369" s="181" t="e">
        <f t="shared" si="736"/>
        <v>#REF!</v>
      </c>
      <c r="EQ369" s="181" t="e">
        <f t="shared" si="737"/>
        <v>#REF!</v>
      </c>
      <c r="ER369" s="181" t="e">
        <f t="shared" si="738"/>
        <v>#REF!</v>
      </c>
      <c r="ES369" s="181" t="e">
        <f t="shared" si="739"/>
        <v>#REF!</v>
      </c>
      <c r="ET369" s="181" t="e">
        <f t="shared" si="740"/>
        <v>#REF!</v>
      </c>
      <c r="EU369" s="181" t="e">
        <f t="shared" si="741"/>
        <v>#REF!</v>
      </c>
      <c r="EV369" s="181" t="e">
        <f t="shared" si="742"/>
        <v>#REF!</v>
      </c>
      <c r="EW369" s="181" t="e">
        <f t="shared" si="743"/>
        <v>#REF!</v>
      </c>
      <c r="EX369" s="181" t="e">
        <f t="shared" si="744"/>
        <v>#REF!</v>
      </c>
      <c r="EY369" s="181" t="e">
        <f t="shared" si="745"/>
        <v>#REF!</v>
      </c>
      <c r="EZ369" s="181" t="e">
        <f t="shared" si="746"/>
        <v>#REF!</v>
      </c>
      <c r="FA369" s="181" t="e">
        <f t="shared" si="747"/>
        <v>#REF!</v>
      </c>
      <c r="FB369" s="181" t="e">
        <f t="shared" si="748"/>
        <v>#REF!</v>
      </c>
      <c r="FC369" s="181" t="e">
        <f t="shared" si="749"/>
        <v>#REF!</v>
      </c>
      <c r="FD369" s="181" t="e">
        <f t="shared" si="750"/>
        <v>#REF!</v>
      </c>
      <c r="FE369" s="181" t="e">
        <f t="shared" si="751"/>
        <v>#REF!</v>
      </c>
      <c r="FF369" s="181" t="e">
        <f t="shared" si="752"/>
        <v>#REF!</v>
      </c>
      <c r="FG369" s="181" t="e">
        <f t="shared" si="753"/>
        <v>#REF!</v>
      </c>
      <c r="FH369" s="181" t="e">
        <f t="shared" si="754"/>
        <v>#REF!</v>
      </c>
      <c r="FI369" s="181" t="e">
        <f t="shared" si="755"/>
        <v>#REF!</v>
      </c>
      <c r="FJ369" s="181" t="e">
        <f t="shared" si="756"/>
        <v>#REF!</v>
      </c>
      <c r="FK369" s="181" t="e">
        <f t="shared" si="757"/>
        <v>#REF!</v>
      </c>
      <c r="FL369" s="181" t="e">
        <f t="shared" si="758"/>
        <v>#REF!</v>
      </c>
      <c r="FM369" s="181" t="e">
        <f t="shared" si="759"/>
        <v>#REF!</v>
      </c>
      <c r="FN369" s="181" t="e">
        <f t="shared" si="760"/>
        <v>#REF!</v>
      </c>
      <c r="FO369" s="181" t="e">
        <f t="shared" si="761"/>
        <v>#REF!</v>
      </c>
      <c r="FP369" s="181" t="e">
        <f t="shared" si="762"/>
        <v>#REF!</v>
      </c>
      <c r="FQ369" s="181" t="e">
        <f t="shared" si="763"/>
        <v>#REF!</v>
      </c>
      <c r="FR369" s="181" t="e">
        <f t="shared" si="764"/>
        <v>#REF!</v>
      </c>
      <c r="FS369" s="181" t="e">
        <f t="shared" si="765"/>
        <v>#REF!</v>
      </c>
      <c r="FT369" s="181" t="e">
        <f t="shared" si="766"/>
        <v>#REF!</v>
      </c>
      <c r="FU369" s="181" t="e">
        <f t="shared" si="767"/>
        <v>#REF!</v>
      </c>
      <c r="FV369" s="181" t="e">
        <f t="shared" si="768"/>
        <v>#REF!</v>
      </c>
      <c r="FW369" s="181" t="e">
        <f t="shared" si="769"/>
        <v>#REF!</v>
      </c>
      <c r="FX369" s="181" t="e">
        <f t="shared" si="770"/>
        <v>#REF!</v>
      </c>
      <c r="FY369" s="181" t="e">
        <f t="shared" si="771"/>
        <v>#REF!</v>
      </c>
      <c r="FZ369" s="181" t="e">
        <f t="shared" si="772"/>
        <v>#REF!</v>
      </c>
      <c r="GA369" s="181" t="e">
        <f t="shared" si="773"/>
        <v>#REF!</v>
      </c>
      <c r="GB369" s="181" t="e">
        <f t="shared" si="774"/>
        <v>#REF!</v>
      </c>
      <c r="GC369" s="181" t="e">
        <f t="shared" si="775"/>
        <v>#REF!</v>
      </c>
      <c r="GD369" s="181" t="e">
        <f t="shared" si="776"/>
        <v>#REF!</v>
      </c>
      <c r="GE369" s="181" t="e">
        <f t="shared" si="777"/>
        <v>#REF!</v>
      </c>
      <c r="GF369" s="181" t="e">
        <f t="shared" si="778"/>
        <v>#REF!</v>
      </c>
      <c r="GG369" s="181" t="e">
        <f t="shared" si="779"/>
        <v>#REF!</v>
      </c>
      <c r="GH369" s="181" t="e">
        <f t="shared" si="780"/>
        <v>#REF!</v>
      </c>
      <c r="GI369" s="181" t="e">
        <f t="shared" si="781"/>
        <v>#REF!</v>
      </c>
      <c r="GJ369" s="181" t="e">
        <f t="shared" si="782"/>
        <v>#REF!</v>
      </c>
      <c r="GK369" s="181" t="e">
        <f t="shared" si="783"/>
        <v>#REF!</v>
      </c>
      <c r="GL369" s="181" t="e">
        <f t="shared" si="784"/>
        <v>#REF!</v>
      </c>
      <c r="GM369" s="181" t="e">
        <f t="shared" si="785"/>
        <v>#REF!</v>
      </c>
      <c r="GN369" s="181" t="e">
        <f t="shared" si="786"/>
        <v>#REF!</v>
      </c>
      <c r="GO369" s="181" t="e">
        <f t="shared" si="787"/>
        <v>#REF!</v>
      </c>
      <c r="GP369" s="181" t="e">
        <f t="shared" si="788"/>
        <v>#REF!</v>
      </c>
      <c r="GQ369" s="181" t="e">
        <f t="shared" si="789"/>
        <v>#REF!</v>
      </c>
      <c r="GR369" s="181" t="e">
        <f t="shared" si="790"/>
        <v>#REF!</v>
      </c>
      <c r="GS369" s="181" t="e">
        <f t="shared" si="791"/>
        <v>#REF!</v>
      </c>
      <c r="GT369" s="181" t="e">
        <f t="shared" si="792"/>
        <v>#REF!</v>
      </c>
      <c r="GU369" s="181" t="e">
        <f t="shared" si="793"/>
        <v>#REF!</v>
      </c>
      <c r="GV369" s="181" t="e">
        <f t="shared" si="794"/>
        <v>#REF!</v>
      </c>
      <c r="GW369" s="181" t="e">
        <f t="shared" si="795"/>
        <v>#REF!</v>
      </c>
      <c r="GX369" s="181" t="e">
        <f t="shared" si="796"/>
        <v>#REF!</v>
      </c>
      <c r="GY369" s="181" t="e">
        <f t="shared" si="797"/>
        <v>#REF!</v>
      </c>
      <c r="GZ369" s="181" t="e">
        <f t="shared" si="798"/>
        <v>#REF!</v>
      </c>
      <c r="HA369" s="181" t="e">
        <f t="shared" si="799"/>
        <v>#REF!</v>
      </c>
      <c r="HB369" s="181" t="e">
        <f t="shared" si="800"/>
        <v>#REF!</v>
      </c>
      <c r="HC369" s="181" t="e">
        <f t="shared" si="801"/>
        <v>#REF!</v>
      </c>
      <c r="HD369" s="181" t="e">
        <f t="shared" si="802"/>
        <v>#REF!</v>
      </c>
      <c r="HE369" s="181" t="e">
        <f t="shared" si="803"/>
        <v>#REF!</v>
      </c>
      <c r="HF369" s="181" t="e">
        <f t="shared" si="804"/>
        <v>#REF!</v>
      </c>
      <c r="HG369" s="181" t="e">
        <f t="shared" si="805"/>
        <v>#REF!</v>
      </c>
      <c r="HH369" s="181" t="e">
        <f t="shared" si="806"/>
        <v>#REF!</v>
      </c>
      <c r="HI369" s="181" t="e">
        <f t="shared" si="807"/>
        <v>#REF!</v>
      </c>
      <c r="HJ369" s="181" t="e">
        <f t="shared" si="808"/>
        <v>#REF!</v>
      </c>
      <c r="HK369" s="181" t="e">
        <f t="shared" si="809"/>
        <v>#REF!</v>
      </c>
      <c r="HL369" s="181" t="e">
        <f t="shared" si="810"/>
        <v>#REF!</v>
      </c>
      <c r="HM369" s="181" t="e">
        <f t="shared" si="811"/>
        <v>#REF!</v>
      </c>
      <c r="HN369" s="181" t="e">
        <f t="shared" si="812"/>
        <v>#REF!</v>
      </c>
      <c r="HO369" s="181" t="e">
        <f t="shared" si="813"/>
        <v>#REF!</v>
      </c>
      <c r="HP369" s="181" t="e">
        <f t="shared" si="814"/>
        <v>#REF!</v>
      </c>
      <c r="HQ369" s="181" t="e">
        <f t="shared" si="815"/>
        <v>#REF!</v>
      </c>
      <c r="HR369" s="181" t="e">
        <f t="shared" si="816"/>
        <v>#REF!</v>
      </c>
      <c r="HS369" s="181" t="e">
        <f t="shared" si="817"/>
        <v>#REF!</v>
      </c>
      <c r="HT369" s="181" t="e">
        <f t="shared" si="818"/>
        <v>#REF!</v>
      </c>
      <c r="HU369" s="181" t="e">
        <f t="shared" si="819"/>
        <v>#REF!</v>
      </c>
      <c r="HV369" s="181" t="e">
        <f t="shared" si="820"/>
        <v>#REF!</v>
      </c>
      <c r="HW369" s="181" t="e">
        <f t="shared" si="821"/>
        <v>#REF!</v>
      </c>
      <c r="HX369" s="181" t="e">
        <f t="shared" si="822"/>
        <v>#REF!</v>
      </c>
      <c r="HY369" s="181" t="e">
        <f t="shared" si="823"/>
        <v>#REF!</v>
      </c>
      <c r="HZ369" s="181" t="e">
        <f t="shared" si="824"/>
        <v>#REF!</v>
      </c>
      <c r="IA369" s="181" t="e">
        <f t="shared" si="825"/>
        <v>#REF!</v>
      </c>
      <c r="IB369" s="181" t="e">
        <f t="shared" si="826"/>
        <v>#REF!</v>
      </c>
      <c r="IC369" s="181" t="e">
        <f t="shared" si="827"/>
        <v>#REF!</v>
      </c>
      <c r="ID369" s="181" t="e">
        <f t="shared" si="828"/>
        <v>#REF!</v>
      </c>
      <c r="IE369" s="181" t="e">
        <f t="shared" si="829"/>
        <v>#REF!</v>
      </c>
      <c r="IF369" s="181" t="e">
        <f t="shared" si="830"/>
        <v>#REF!</v>
      </c>
      <c r="IG369" s="181" t="e">
        <f t="shared" si="831"/>
        <v>#REF!</v>
      </c>
      <c r="IH369" s="181" t="e">
        <f t="shared" si="832"/>
        <v>#REF!</v>
      </c>
      <c r="II369" s="181" t="e">
        <f t="shared" si="833"/>
        <v>#REF!</v>
      </c>
      <c r="IJ369" s="181" t="e">
        <f t="shared" si="834"/>
        <v>#REF!</v>
      </c>
      <c r="IK369" s="181" t="e">
        <f t="shared" si="835"/>
        <v>#REF!</v>
      </c>
      <c r="IL369" s="181" t="e">
        <f t="shared" si="836"/>
        <v>#REF!</v>
      </c>
      <c r="IM369" s="181" t="e">
        <f t="shared" si="837"/>
        <v>#REF!</v>
      </c>
      <c r="IN369" s="181" t="e">
        <f t="shared" si="838"/>
        <v>#REF!</v>
      </c>
      <c r="IO369" s="181" t="e">
        <f t="shared" si="839"/>
        <v>#REF!</v>
      </c>
      <c r="IP369" s="181" t="e">
        <f t="shared" si="840"/>
        <v>#REF!</v>
      </c>
      <c r="IQ369" s="181" t="e">
        <f t="shared" si="841"/>
        <v>#REF!</v>
      </c>
      <c r="IR369" s="181" t="e">
        <f t="shared" si="842"/>
        <v>#REF!</v>
      </c>
      <c r="IS369" s="181" t="e">
        <f t="shared" si="843"/>
        <v>#REF!</v>
      </c>
      <c r="IT369" s="181" t="e">
        <f t="shared" si="844"/>
        <v>#REF!</v>
      </c>
      <c r="IU369" s="181" t="e">
        <f t="shared" si="845"/>
        <v>#REF!</v>
      </c>
      <c r="IV369" s="181" t="e">
        <f t="shared" si="846"/>
        <v>#REF!</v>
      </c>
      <c r="IW369" s="181" t="e">
        <f t="shared" si="847"/>
        <v>#REF!</v>
      </c>
      <c r="IX369" s="181" t="e">
        <f t="shared" si="848"/>
        <v>#REF!</v>
      </c>
      <c r="IY369" s="181" t="e">
        <f t="shared" si="849"/>
        <v>#REF!</v>
      </c>
      <c r="IZ369" s="181" t="e">
        <f t="shared" si="850"/>
        <v>#REF!</v>
      </c>
      <c r="JA369" s="181" t="e">
        <f t="shared" si="851"/>
        <v>#REF!</v>
      </c>
      <c r="JB369" s="181" t="e">
        <f t="shared" si="852"/>
        <v>#REF!</v>
      </c>
    </row>
    <row r="370" spans="2:262">
      <c r="B370" s="188">
        <v>9</v>
      </c>
      <c r="C370" s="187">
        <f t="shared" si="853"/>
        <v>1.7578124999999999E-4</v>
      </c>
      <c r="D370" s="184" t="e">
        <f t="shared" si="597"/>
        <v>#REF!</v>
      </c>
      <c r="E370" s="183" t="e">
        <f>O361</f>
        <v>#REF!</v>
      </c>
      <c r="F370" s="182">
        <v>9</v>
      </c>
      <c r="G370" s="181" t="e">
        <f t="shared" si="854"/>
        <v>#REF!</v>
      </c>
      <c r="H370" s="181" t="e">
        <f t="shared" si="598"/>
        <v>#REF!</v>
      </c>
      <c r="I370" s="181" t="e">
        <f t="shared" si="599"/>
        <v>#REF!</v>
      </c>
      <c r="J370" s="181" t="e">
        <f t="shared" si="600"/>
        <v>#REF!</v>
      </c>
      <c r="K370" s="181" t="e">
        <f t="shared" si="601"/>
        <v>#REF!</v>
      </c>
      <c r="L370" s="181" t="e">
        <f t="shared" si="602"/>
        <v>#REF!</v>
      </c>
      <c r="M370" s="181" t="e">
        <f t="shared" si="603"/>
        <v>#REF!</v>
      </c>
      <c r="N370" s="181" t="e">
        <f t="shared" si="604"/>
        <v>#REF!</v>
      </c>
      <c r="O370" s="181" t="e">
        <f t="shared" si="605"/>
        <v>#REF!</v>
      </c>
      <c r="P370" s="181" t="e">
        <f t="shared" si="606"/>
        <v>#REF!</v>
      </c>
      <c r="Q370" s="181" t="e">
        <f t="shared" si="607"/>
        <v>#REF!</v>
      </c>
      <c r="R370" s="181" t="e">
        <f t="shared" si="608"/>
        <v>#REF!</v>
      </c>
      <c r="S370" s="181" t="e">
        <f t="shared" si="609"/>
        <v>#REF!</v>
      </c>
      <c r="T370" s="181" t="e">
        <f t="shared" si="610"/>
        <v>#REF!</v>
      </c>
      <c r="U370" s="181" t="e">
        <f t="shared" si="611"/>
        <v>#REF!</v>
      </c>
      <c r="V370" s="181" t="e">
        <f t="shared" si="612"/>
        <v>#REF!</v>
      </c>
      <c r="W370" s="181" t="e">
        <f t="shared" si="613"/>
        <v>#REF!</v>
      </c>
      <c r="X370" s="181" t="e">
        <f t="shared" si="614"/>
        <v>#REF!</v>
      </c>
      <c r="Y370" s="181" t="e">
        <f t="shared" si="615"/>
        <v>#REF!</v>
      </c>
      <c r="Z370" s="181" t="e">
        <f t="shared" si="616"/>
        <v>#REF!</v>
      </c>
      <c r="AA370" s="181" t="e">
        <f t="shared" si="617"/>
        <v>#REF!</v>
      </c>
      <c r="AB370" s="181" t="e">
        <f t="shared" si="618"/>
        <v>#REF!</v>
      </c>
      <c r="AC370" s="181" t="e">
        <f t="shared" si="619"/>
        <v>#REF!</v>
      </c>
      <c r="AD370" s="181" t="e">
        <f t="shared" si="620"/>
        <v>#REF!</v>
      </c>
      <c r="AE370" s="181" t="e">
        <f t="shared" si="621"/>
        <v>#REF!</v>
      </c>
      <c r="AF370" s="181" t="e">
        <f t="shared" si="622"/>
        <v>#REF!</v>
      </c>
      <c r="AG370" s="181" t="e">
        <f t="shared" si="623"/>
        <v>#REF!</v>
      </c>
      <c r="AH370" s="181" t="e">
        <f t="shared" si="624"/>
        <v>#REF!</v>
      </c>
      <c r="AI370" s="181" t="e">
        <f t="shared" si="625"/>
        <v>#REF!</v>
      </c>
      <c r="AJ370" s="181" t="e">
        <f t="shared" si="626"/>
        <v>#REF!</v>
      </c>
      <c r="AK370" s="181" t="e">
        <f t="shared" si="627"/>
        <v>#REF!</v>
      </c>
      <c r="AL370" s="181" t="e">
        <f t="shared" si="628"/>
        <v>#REF!</v>
      </c>
      <c r="AM370" s="181" t="e">
        <f t="shared" si="629"/>
        <v>#REF!</v>
      </c>
      <c r="AN370" s="181" t="e">
        <f t="shared" si="630"/>
        <v>#REF!</v>
      </c>
      <c r="AO370" s="181" t="e">
        <f t="shared" si="631"/>
        <v>#REF!</v>
      </c>
      <c r="AP370" s="181" t="e">
        <f t="shared" si="632"/>
        <v>#REF!</v>
      </c>
      <c r="AQ370" s="181" t="e">
        <f t="shared" si="633"/>
        <v>#REF!</v>
      </c>
      <c r="AR370" s="181" t="e">
        <f t="shared" si="634"/>
        <v>#REF!</v>
      </c>
      <c r="AS370" s="181" t="e">
        <f t="shared" si="635"/>
        <v>#REF!</v>
      </c>
      <c r="AT370" s="181" t="e">
        <f t="shared" si="636"/>
        <v>#REF!</v>
      </c>
      <c r="AU370" s="181" t="e">
        <f t="shared" si="637"/>
        <v>#REF!</v>
      </c>
      <c r="AV370" s="181" t="e">
        <f t="shared" si="638"/>
        <v>#REF!</v>
      </c>
      <c r="AW370" s="181" t="e">
        <f t="shared" si="639"/>
        <v>#REF!</v>
      </c>
      <c r="AX370" s="181" t="e">
        <f t="shared" si="640"/>
        <v>#REF!</v>
      </c>
      <c r="AY370" s="181" t="e">
        <f t="shared" si="641"/>
        <v>#REF!</v>
      </c>
      <c r="AZ370" s="181" t="e">
        <f t="shared" si="642"/>
        <v>#REF!</v>
      </c>
      <c r="BA370" s="181" t="e">
        <f t="shared" si="643"/>
        <v>#REF!</v>
      </c>
      <c r="BB370" s="181" t="e">
        <f t="shared" si="644"/>
        <v>#REF!</v>
      </c>
      <c r="BC370" s="181" t="e">
        <f t="shared" si="645"/>
        <v>#REF!</v>
      </c>
      <c r="BD370" s="181" t="e">
        <f t="shared" si="646"/>
        <v>#REF!</v>
      </c>
      <c r="BE370" s="181" t="e">
        <f t="shared" si="647"/>
        <v>#REF!</v>
      </c>
      <c r="BF370" s="181" t="e">
        <f t="shared" si="648"/>
        <v>#REF!</v>
      </c>
      <c r="BG370" s="181" t="e">
        <f t="shared" si="649"/>
        <v>#REF!</v>
      </c>
      <c r="BH370" s="181" t="e">
        <f t="shared" si="650"/>
        <v>#REF!</v>
      </c>
      <c r="BI370" s="181" t="e">
        <f t="shared" si="651"/>
        <v>#REF!</v>
      </c>
      <c r="BJ370" s="181" t="e">
        <f t="shared" si="652"/>
        <v>#REF!</v>
      </c>
      <c r="BK370" s="181" t="e">
        <f t="shared" si="653"/>
        <v>#REF!</v>
      </c>
      <c r="BL370" s="181" t="e">
        <f t="shared" si="654"/>
        <v>#REF!</v>
      </c>
      <c r="BM370" s="181" t="e">
        <f t="shared" si="655"/>
        <v>#REF!</v>
      </c>
      <c r="BN370" s="181" t="e">
        <f t="shared" si="656"/>
        <v>#REF!</v>
      </c>
      <c r="BO370" s="181" t="e">
        <f t="shared" si="657"/>
        <v>#REF!</v>
      </c>
      <c r="BP370" s="181" t="e">
        <f t="shared" si="658"/>
        <v>#REF!</v>
      </c>
      <c r="BQ370" s="181" t="e">
        <f t="shared" si="659"/>
        <v>#REF!</v>
      </c>
      <c r="BR370" s="181" t="e">
        <f t="shared" si="660"/>
        <v>#REF!</v>
      </c>
      <c r="BS370" s="181" t="e">
        <f t="shared" si="661"/>
        <v>#REF!</v>
      </c>
      <c r="BT370" s="181" t="e">
        <f t="shared" si="662"/>
        <v>#REF!</v>
      </c>
      <c r="BU370" s="181" t="e">
        <f t="shared" si="663"/>
        <v>#REF!</v>
      </c>
      <c r="BV370" s="181" t="e">
        <f t="shared" si="664"/>
        <v>#REF!</v>
      </c>
      <c r="BW370" s="181" t="e">
        <f t="shared" si="665"/>
        <v>#REF!</v>
      </c>
      <c r="BX370" s="181" t="e">
        <f t="shared" si="666"/>
        <v>#REF!</v>
      </c>
      <c r="BY370" s="181" t="e">
        <f t="shared" si="667"/>
        <v>#REF!</v>
      </c>
      <c r="BZ370" s="181" t="e">
        <f t="shared" si="668"/>
        <v>#REF!</v>
      </c>
      <c r="CA370" s="181" t="e">
        <f t="shared" si="669"/>
        <v>#REF!</v>
      </c>
      <c r="CB370" s="181" t="e">
        <f t="shared" si="670"/>
        <v>#REF!</v>
      </c>
      <c r="CC370" s="181" t="e">
        <f t="shared" si="671"/>
        <v>#REF!</v>
      </c>
      <c r="CD370" s="181" t="e">
        <f t="shared" si="672"/>
        <v>#REF!</v>
      </c>
      <c r="CE370" s="181" t="e">
        <f t="shared" si="673"/>
        <v>#REF!</v>
      </c>
      <c r="CF370" s="181" t="e">
        <f t="shared" si="674"/>
        <v>#REF!</v>
      </c>
      <c r="CG370" s="181" t="e">
        <f t="shared" si="675"/>
        <v>#REF!</v>
      </c>
      <c r="CH370" s="181" t="e">
        <f t="shared" si="676"/>
        <v>#REF!</v>
      </c>
      <c r="CI370" s="181" t="e">
        <f t="shared" si="677"/>
        <v>#REF!</v>
      </c>
      <c r="CJ370" s="181" t="e">
        <f t="shared" si="678"/>
        <v>#REF!</v>
      </c>
      <c r="CK370" s="181" t="e">
        <f t="shared" si="679"/>
        <v>#REF!</v>
      </c>
      <c r="CL370" s="181" t="e">
        <f t="shared" si="680"/>
        <v>#REF!</v>
      </c>
      <c r="CM370" s="181" t="e">
        <f t="shared" si="681"/>
        <v>#REF!</v>
      </c>
      <c r="CN370" s="181" t="e">
        <f t="shared" si="682"/>
        <v>#REF!</v>
      </c>
      <c r="CO370" s="181" t="e">
        <f t="shared" si="683"/>
        <v>#REF!</v>
      </c>
      <c r="CP370" s="181" t="e">
        <f t="shared" si="684"/>
        <v>#REF!</v>
      </c>
      <c r="CQ370" s="181" t="e">
        <f t="shared" si="685"/>
        <v>#REF!</v>
      </c>
      <c r="CR370" s="181" t="e">
        <f t="shared" si="686"/>
        <v>#REF!</v>
      </c>
      <c r="CS370" s="181" t="e">
        <f t="shared" si="687"/>
        <v>#REF!</v>
      </c>
      <c r="CT370" s="181" t="e">
        <f t="shared" si="688"/>
        <v>#REF!</v>
      </c>
      <c r="CU370" s="181" t="e">
        <f t="shared" si="689"/>
        <v>#REF!</v>
      </c>
      <c r="CV370" s="181" t="e">
        <f t="shared" si="690"/>
        <v>#REF!</v>
      </c>
      <c r="CW370" s="181" t="e">
        <f t="shared" si="691"/>
        <v>#REF!</v>
      </c>
      <c r="CX370" s="181" t="e">
        <f t="shared" si="692"/>
        <v>#REF!</v>
      </c>
      <c r="CY370" s="181" t="e">
        <f t="shared" si="693"/>
        <v>#REF!</v>
      </c>
      <c r="CZ370" s="181" t="e">
        <f t="shared" si="694"/>
        <v>#REF!</v>
      </c>
      <c r="DA370" s="181" t="e">
        <f t="shared" si="695"/>
        <v>#REF!</v>
      </c>
      <c r="DB370" s="181" t="e">
        <f t="shared" si="696"/>
        <v>#REF!</v>
      </c>
      <c r="DC370" s="181" t="e">
        <f t="shared" si="697"/>
        <v>#REF!</v>
      </c>
      <c r="DD370" s="181" t="e">
        <f t="shared" si="698"/>
        <v>#REF!</v>
      </c>
      <c r="DE370" s="181" t="e">
        <f t="shared" si="699"/>
        <v>#REF!</v>
      </c>
      <c r="DF370" s="181" t="e">
        <f t="shared" si="700"/>
        <v>#REF!</v>
      </c>
      <c r="DG370" s="181" t="e">
        <f t="shared" si="701"/>
        <v>#REF!</v>
      </c>
      <c r="DH370" s="181" t="e">
        <f t="shared" si="702"/>
        <v>#REF!</v>
      </c>
      <c r="DI370" s="181" t="e">
        <f t="shared" si="703"/>
        <v>#REF!</v>
      </c>
      <c r="DJ370" s="181" t="e">
        <f t="shared" si="704"/>
        <v>#REF!</v>
      </c>
      <c r="DK370" s="181" t="e">
        <f t="shared" si="705"/>
        <v>#REF!</v>
      </c>
      <c r="DL370" s="181" t="e">
        <f t="shared" si="706"/>
        <v>#REF!</v>
      </c>
      <c r="DM370" s="181" t="e">
        <f t="shared" si="707"/>
        <v>#REF!</v>
      </c>
      <c r="DN370" s="181" t="e">
        <f t="shared" si="708"/>
        <v>#REF!</v>
      </c>
      <c r="DO370" s="181" t="e">
        <f t="shared" si="709"/>
        <v>#REF!</v>
      </c>
      <c r="DP370" s="181" t="e">
        <f t="shared" si="710"/>
        <v>#REF!</v>
      </c>
      <c r="DQ370" s="181" t="e">
        <f t="shared" si="711"/>
        <v>#REF!</v>
      </c>
      <c r="DR370" s="181" t="e">
        <f t="shared" si="712"/>
        <v>#REF!</v>
      </c>
      <c r="DS370" s="181" t="e">
        <f t="shared" si="713"/>
        <v>#REF!</v>
      </c>
      <c r="DT370" s="181" t="e">
        <f t="shared" si="714"/>
        <v>#REF!</v>
      </c>
      <c r="DU370" s="181" t="e">
        <f t="shared" si="715"/>
        <v>#REF!</v>
      </c>
      <c r="DV370" s="181" t="e">
        <f t="shared" si="716"/>
        <v>#REF!</v>
      </c>
      <c r="DW370" s="181" t="e">
        <f t="shared" si="717"/>
        <v>#REF!</v>
      </c>
      <c r="DX370" s="181" t="e">
        <f t="shared" si="718"/>
        <v>#REF!</v>
      </c>
      <c r="DY370" s="181" t="e">
        <f t="shared" si="719"/>
        <v>#REF!</v>
      </c>
      <c r="DZ370" s="181" t="e">
        <f t="shared" si="720"/>
        <v>#REF!</v>
      </c>
      <c r="EA370" s="181" t="e">
        <f t="shared" si="721"/>
        <v>#REF!</v>
      </c>
      <c r="EB370" s="181" t="e">
        <f t="shared" si="722"/>
        <v>#REF!</v>
      </c>
      <c r="EC370" s="181" t="e">
        <f t="shared" si="723"/>
        <v>#REF!</v>
      </c>
      <c r="ED370" s="181" t="e">
        <f t="shared" si="724"/>
        <v>#REF!</v>
      </c>
      <c r="EE370" s="181" t="e">
        <f t="shared" si="725"/>
        <v>#REF!</v>
      </c>
      <c r="EF370" s="181" t="e">
        <f t="shared" si="726"/>
        <v>#REF!</v>
      </c>
      <c r="EG370" s="181" t="e">
        <f t="shared" si="727"/>
        <v>#REF!</v>
      </c>
      <c r="EH370" s="181" t="e">
        <f t="shared" si="728"/>
        <v>#REF!</v>
      </c>
      <c r="EI370" s="181" t="e">
        <f t="shared" si="729"/>
        <v>#REF!</v>
      </c>
      <c r="EJ370" s="181" t="e">
        <f t="shared" si="730"/>
        <v>#REF!</v>
      </c>
      <c r="EK370" s="181" t="e">
        <f t="shared" si="731"/>
        <v>#REF!</v>
      </c>
      <c r="EL370" s="181" t="e">
        <f t="shared" si="732"/>
        <v>#REF!</v>
      </c>
      <c r="EM370" s="181" t="e">
        <f t="shared" si="733"/>
        <v>#REF!</v>
      </c>
      <c r="EN370" s="181" t="e">
        <f t="shared" si="734"/>
        <v>#REF!</v>
      </c>
      <c r="EO370" s="181" t="e">
        <f t="shared" si="735"/>
        <v>#REF!</v>
      </c>
      <c r="EP370" s="181" t="e">
        <f t="shared" si="736"/>
        <v>#REF!</v>
      </c>
      <c r="EQ370" s="181" t="e">
        <f t="shared" si="737"/>
        <v>#REF!</v>
      </c>
      <c r="ER370" s="181" t="e">
        <f t="shared" si="738"/>
        <v>#REF!</v>
      </c>
      <c r="ES370" s="181" t="e">
        <f t="shared" si="739"/>
        <v>#REF!</v>
      </c>
      <c r="ET370" s="181" t="e">
        <f t="shared" si="740"/>
        <v>#REF!</v>
      </c>
      <c r="EU370" s="181" t="e">
        <f t="shared" si="741"/>
        <v>#REF!</v>
      </c>
      <c r="EV370" s="181" t="e">
        <f t="shared" si="742"/>
        <v>#REF!</v>
      </c>
      <c r="EW370" s="181" t="e">
        <f t="shared" si="743"/>
        <v>#REF!</v>
      </c>
      <c r="EX370" s="181" t="e">
        <f t="shared" si="744"/>
        <v>#REF!</v>
      </c>
      <c r="EY370" s="181" t="e">
        <f t="shared" si="745"/>
        <v>#REF!</v>
      </c>
      <c r="EZ370" s="181" t="e">
        <f t="shared" si="746"/>
        <v>#REF!</v>
      </c>
      <c r="FA370" s="181" t="e">
        <f t="shared" si="747"/>
        <v>#REF!</v>
      </c>
      <c r="FB370" s="181" t="e">
        <f t="shared" si="748"/>
        <v>#REF!</v>
      </c>
      <c r="FC370" s="181" t="e">
        <f t="shared" si="749"/>
        <v>#REF!</v>
      </c>
      <c r="FD370" s="181" t="e">
        <f t="shared" si="750"/>
        <v>#REF!</v>
      </c>
      <c r="FE370" s="181" t="e">
        <f t="shared" si="751"/>
        <v>#REF!</v>
      </c>
      <c r="FF370" s="181" t="e">
        <f t="shared" si="752"/>
        <v>#REF!</v>
      </c>
      <c r="FG370" s="181" t="e">
        <f t="shared" si="753"/>
        <v>#REF!</v>
      </c>
      <c r="FH370" s="181" t="e">
        <f t="shared" si="754"/>
        <v>#REF!</v>
      </c>
      <c r="FI370" s="181" t="e">
        <f t="shared" si="755"/>
        <v>#REF!</v>
      </c>
      <c r="FJ370" s="181" t="e">
        <f t="shared" si="756"/>
        <v>#REF!</v>
      </c>
      <c r="FK370" s="181" t="e">
        <f t="shared" si="757"/>
        <v>#REF!</v>
      </c>
      <c r="FL370" s="181" t="e">
        <f t="shared" si="758"/>
        <v>#REF!</v>
      </c>
      <c r="FM370" s="181" t="e">
        <f t="shared" si="759"/>
        <v>#REF!</v>
      </c>
      <c r="FN370" s="181" t="e">
        <f t="shared" si="760"/>
        <v>#REF!</v>
      </c>
      <c r="FO370" s="181" t="e">
        <f t="shared" si="761"/>
        <v>#REF!</v>
      </c>
      <c r="FP370" s="181" t="e">
        <f t="shared" si="762"/>
        <v>#REF!</v>
      </c>
      <c r="FQ370" s="181" t="e">
        <f t="shared" si="763"/>
        <v>#REF!</v>
      </c>
      <c r="FR370" s="181" t="e">
        <f t="shared" si="764"/>
        <v>#REF!</v>
      </c>
      <c r="FS370" s="181" t="e">
        <f t="shared" si="765"/>
        <v>#REF!</v>
      </c>
      <c r="FT370" s="181" t="e">
        <f t="shared" si="766"/>
        <v>#REF!</v>
      </c>
      <c r="FU370" s="181" t="e">
        <f t="shared" si="767"/>
        <v>#REF!</v>
      </c>
      <c r="FV370" s="181" t="e">
        <f t="shared" si="768"/>
        <v>#REF!</v>
      </c>
      <c r="FW370" s="181" t="e">
        <f t="shared" si="769"/>
        <v>#REF!</v>
      </c>
      <c r="FX370" s="181" t="e">
        <f t="shared" si="770"/>
        <v>#REF!</v>
      </c>
      <c r="FY370" s="181" t="e">
        <f t="shared" si="771"/>
        <v>#REF!</v>
      </c>
      <c r="FZ370" s="181" t="e">
        <f t="shared" si="772"/>
        <v>#REF!</v>
      </c>
      <c r="GA370" s="181" t="e">
        <f t="shared" si="773"/>
        <v>#REF!</v>
      </c>
      <c r="GB370" s="181" t="e">
        <f t="shared" si="774"/>
        <v>#REF!</v>
      </c>
      <c r="GC370" s="181" t="e">
        <f t="shared" si="775"/>
        <v>#REF!</v>
      </c>
      <c r="GD370" s="181" t="e">
        <f t="shared" si="776"/>
        <v>#REF!</v>
      </c>
      <c r="GE370" s="181" t="e">
        <f t="shared" si="777"/>
        <v>#REF!</v>
      </c>
      <c r="GF370" s="181" t="e">
        <f t="shared" si="778"/>
        <v>#REF!</v>
      </c>
      <c r="GG370" s="181" t="e">
        <f t="shared" si="779"/>
        <v>#REF!</v>
      </c>
      <c r="GH370" s="181" t="e">
        <f t="shared" si="780"/>
        <v>#REF!</v>
      </c>
      <c r="GI370" s="181" t="e">
        <f t="shared" si="781"/>
        <v>#REF!</v>
      </c>
      <c r="GJ370" s="181" t="e">
        <f t="shared" si="782"/>
        <v>#REF!</v>
      </c>
      <c r="GK370" s="181" t="e">
        <f t="shared" si="783"/>
        <v>#REF!</v>
      </c>
      <c r="GL370" s="181" t="e">
        <f t="shared" si="784"/>
        <v>#REF!</v>
      </c>
      <c r="GM370" s="181" t="e">
        <f t="shared" si="785"/>
        <v>#REF!</v>
      </c>
      <c r="GN370" s="181" t="e">
        <f t="shared" si="786"/>
        <v>#REF!</v>
      </c>
      <c r="GO370" s="181" t="e">
        <f t="shared" si="787"/>
        <v>#REF!</v>
      </c>
      <c r="GP370" s="181" t="e">
        <f t="shared" si="788"/>
        <v>#REF!</v>
      </c>
      <c r="GQ370" s="181" t="e">
        <f t="shared" si="789"/>
        <v>#REF!</v>
      </c>
      <c r="GR370" s="181" t="e">
        <f t="shared" si="790"/>
        <v>#REF!</v>
      </c>
      <c r="GS370" s="181" t="e">
        <f t="shared" si="791"/>
        <v>#REF!</v>
      </c>
      <c r="GT370" s="181" t="e">
        <f t="shared" si="792"/>
        <v>#REF!</v>
      </c>
      <c r="GU370" s="181" t="e">
        <f t="shared" si="793"/>
        <v>#REF!</v>
      </c>
      <c r="GV370" s="181" t="e">
        <f t="shared" si="794"/>
        <v>#REF!</v>
      </c>
      <c r="GW370" s="181" t="e">
        <f t="shared" si="795"/>
        <v>#REF!</v>
      </c>
      <c r="GX370" s="181" t="e">
        <f t="shared" si="796"/>
        <v>#REF!</v>
      </c>
      <c r="GY370" s="181" t="e">
        <f t="shared" si="797"/>
        <v>#REF!</v>
      </c>
      <c r="GZ370" s="181" t="e">
        <f t="shared" si="798"/>
        <v>#REF!</v>
      </c>
      <c r="HA370" s="181" t="e">
        <f t="shared" si="799"/>
        <v>#REF!</v>
      </c>
      <c r="HB370" s="181" t="e">
        <f t="shared" si="800"/>
        <v>#REF!</v>
      </c>
      <c r="HC370" s="181" t="e">
        <f t="shared" si="801"/>
        <v>#REF!</v>
      </c>
      <c r="HD370" s="181" t="e">
        <f t="shared" si="802"/>
        <v>#REF!</v>
      </c>
      <c r="HE370" s="181" t="e">
        <f t="shared" si="803"/>
        <v>#REF!</v>
      </c>
      <c r="HF370" s="181" t="e">
        <f t="shared" si="804"/>
        <v>#REF!</v>
      </c>
      <c r="HG370" s="181" t="e">
        <f t="shared" si="805"/>
        <v>#REF!</v>
      </c>
      <c r="HH370" s="181" t="e">
        <f t="shared" si="806"/>
        <v>#REF!</v>
      </c>
      <c r="HI370" s="181" t="e">
        <f t="shared" si="807"/>
        <v>#REF!</v>
      </c>
      <c r="HJ370" s="181" t="e">
        <f t="shared" si="808"/>
        <v>#REF!</v>
      </c>
      <c r="HK370" s="181" t="e">
        <f t="shared" si="809"/>
        <v>#REF!</v>
      </c>
      <c r="HL370" s="181" t="e">
        <f t="shared" si="810"/>
        <v>#REF!</v>
      </c>
      <c r="HM370" s="181" t="e">
        <f t="shared" si="811"/>
        <v>#REF!</v>
      </c>
      <c r="HN370" s="181" t="e">
        <f t="shared" si="812"/>
        <v>#REF!</v>
      </c>
      <c r="HO370" s="181" t="e">
        <f t="shared" si="813"/>
        <v>#REF!</v>
      </c>
      <c r="HP370" s="181" t="e">
        <f t="shared" si="814"/>
        <v>#REF!</v>
      </c>
      <c r="HQ370" s="181" t="e">
        <f t="shared" si="815"/>
        <v>#REF!</v>
      </c>
      <c r="HR370" s="181" t="e">
        <f t="shared" si="816"/>
        <v>#REF!</v>
      </c>
      <c r="HS370" s="181" t="e">
        <f t="shared" si="817"/>
        <v>#REF!</v>
      </c>
      <c r="HT370" s="181" t="e">
        <f t="shared" si="818"/>
        <v>#REF!</v>
      </c>
      <c r="HU370" s="181" t="e">
        <f t="shared" si="819"/>
        <v>#REF!</v>
      </c>
      <c r="HV370" s="181" t="e">
        <f t="shared" si="820"/>
        <v>#REF!</v>
      </c>
      <c r="HW370" s="181" t="e">
        <f t="shared" si="821"/>
        <v>#REF!</v>
      </c>
      <c r="HX370" s="181" t="e">
        <f t="shared" si="822"/>
        <v>#REF!</v>
      </c>
      <c r="HY370" s="181" t="e">
        <f t="shared" si="823"/>
        <v>#REF!</v>
      </c>
      <c r="HZ370" s="181" t="e">
        <f t="shared" si="824"/>
        <v>#REF!</v>
      </c>
      <c r="IA370" s="181" t="e">
        <f t="shared" si="825"/>
        <v>#REF!</v>
      </c>
      <c r="IB370" s="181" t="e">
        <f t="shared" si="826"/>
        <v>#REF!</v>
      </c>
      <c r="IC370" s="181" t="e">
        <f t="shared" si="827"/>
        <v>#REF!</v>
      </c>
      <c r="ID370" s="181" t="e">
        <f t="shared" si="828"/>
        <v>#REF!</v>
      </c>
      <c r="IE370" s="181" t="e">
        <f t="shared" si="829"/>
        <v>#REF!</v>
      </c>
      <c r="IF370" s="181" t="e">
        <f t="shared" si="830"/>
        <v>#REF!</v>
      </c>
      <c r="IG370" s="181" t="e">
        <f t="shared" si="831"/>
        <v>#REF!</v>
      </c>
      <c r="IH370" s="181" t="e">
        <f t="shared" si="832"/>
        <v>#REF!</v>
      </c>
      <c r="II370" s="181" t="e">
        <f t="shared" si="833"/>
        <v>#REF!</v>
      </c>
      <c r="IJ370" s="181" t="e">
        <f t="shared" si="834"/>
        <v>#REF!</v>
      </c>
      <c r="IK370" s="181" t="e">
        <f t="shared" si="835"/>
        <v>#REF!</v>
      </c>
      <c r="IL370" s="181" t="e">
        <f t="shared" si="836"/>
        <v>#REF!</v>
      </c>
      <c r="IM370" s="181" t="e">
        <f t="shared" si="837"/>
        <v>#REF!</v>
      </c>
      <c r="IN370" s="181" t="e">
        <f t="shared" si="838"/>
        <v>#REF!</v>
      </c>
      <c r="IO370" s="181" t="e">
        <f t="shared" si="839"/>
        <v>#REF!</v>
      </c>
      <c r="IP370" s="181" t="e">
        <f t="shared" si="840"/>
        <v>#REF!</v>
      </c>
      <c r="IQ370" s="181" t="e">
        <f t="shared" si="841"/>
        <v>#REF!</v>
      </c>
      <c r="IR370" s="181" t="e">
        <f t="shared" si="842"/>
        <v>#REF!</v>
      </c>
      <c r="IS370" s="181" t="e">
        <f t="shared" si="843"/>
        <v>#REF!</v>
      </c>
      <c r="IT370" s="181" t="e">
        <f t="shared" si="844"/>
        <v>#REF!</v>
      </c>
      <c r="IU370" s="181" t="e">
        <f t="shared" si="845"/>
        <v>#REF!</v>
      </c>
      <c r="IV370" s="181" t="e">
        <f t="shared" si="846"/>
        <v>#REF!</v>
      </c>
      <c r="IW370" s="181" t="e">
        <f t="shared" si="847"/>
        <v>#REF!</v>
      </c>
      <c r="IX370" s="181" t="e">
        <f t="shared" si="848"/>
        <v>#REF!</v>
      </c>
      <c r="IY370" s="181" t="e">
        <f t="shared" si="849"/>
        <v>#REF!</v>
      </c>
      <c r="IZ370" s="181" t="e">
        <f t="shared" si="850"/>
        <v>#REF!</v>
      </c>
      <c r="JA370" s="181" t="e">
        <f t="shared" si="851"/>
        <v>#REF!</v>
      </c>
      <c r="JB370" s="181" t="e">
        <f t="shared" si="852"/>
        <v>#REF!</v>
      </c>
    </row>
    <row r="371" spans="2:262">
      <c r="B371" s="188">
        <v>10</v>
      </c>
      <c r="C371" s="187">
        <f t="shared" si="853"/>
        <v>1.9531249999999998E-4</v>
      </c>
      <c r="D371" s="184" t="e">
        <f t="shared" si="597"/>
        <v>#REF!</v>
      </c>
      <c r="E371" s="183" t="e">
        <f>P361</f>
        <v>#REF!</v>
      </c>
      <c r="F371" s="182">
        <v>10</v>
      </c>
      <c r="G371" s="181" t="e">
        <f t="shared" si="854"/>
        <v>#REF!</v>
      </c>
      <c r="H371" s="181" t="e">
        <f t="shared" si="598"/>
        <v>#REF!</v>
      </c>
      <c r="I371" s="181" t="e">
        <f t="shared" si="599"/>
        <v>#REF!</v>
      </c>
      <c r="J371" s="181" t="e">
        <f t="shared" si="600"/>
        <v>#REF!</v>
      </c>
      <c r="K371" s="181" t="e">
        <f t="shared" si="601"/>
        <v>#REF!</v>
      </c>
      <c r="L371" s="181" t="e">
        <f t="shared" si="602"/>
        <v>#REF!</v>
      </c>
      <c r="M371" s="181" t="e">
        <f t="shared" si="603"/>
        <v>#REF!</v>
      </c>
      <c r="N371" s="181" t="e">
        <f t="shared" si="604"/>
        <v>#REF!</v>
      </c>
      <c r="O371" s="181" t="e">
        <f t="shared" si="605"/>
        <v>#REF!</v>
      </c>
      <c r="P371" s="181" t="e">
        <f t="shared" si="606"/>
        <v>#REF!</v>
      </c>
      <c r="Q371" s="181" t="e">
        <f t="shared" si="607"/>
        <v>#REF!</v>
      </c>
      <c r="R371" s="181" t="e">
        <f t="shared" si="608"/>
        <v>#REF!</v>
      </c>
      <c r="S371" s="181" t="e">
        <f t="shared" si="609"/>
        <v>#REF!</v>
      </c>
      <c r="T371" s="181" t="e">
        <f t="shared" si="610"/>
        <v>#REF!</v>
      </c>
      <c r="U371" s="181" t="e">
        <f t="shared" si="611"/>
        <v>#REF!</v>
      </c>
      <c r="V371" s="181" t="e">
        <f t="shared" si="612"/>
        <v>#REF!</v>
      </c>
      <c r="W371" s="181" t="e">
        <f t="shared" si="613"/>
        <v>#REF!</v>
      </c>
      <c r="X371" s="181" t="e">
        <f t="shared" si="614"/>
        <v>#REF!</v>
      </c>
      <c r="Y371" s="181" t="e">
        <f t="shared" si="615"/>
        <v>#REF!</v>
      </c>
      <c r="Z371" s="181" t="e">
        <f t="shared" si="616"/>
        <v>#REF!</v>
      </c>
      <c r="AA371" s="181" t="e">
        <f t="shared" si="617"/>
        <v>#REF!</v>
      </c>
      <c r="AB371" s="181" t="e">
        <f t="shared" si="618"/>
        <v>#REF!</v>
      </c>
      <c r="AC371" s="181" t="e">
        <f t="shared" si="619"/>
        <v>#REF!</v>
      </c>
      <c r="AD371" s="181" t="e">
        <f t="shared" si="620"/>
        <v>#REF!</v>
      </c>
      <c r="AE371" s="181" t="e">
        <f t="shared" si="621"/>
        <v>#REF!</v>
      </c>
      <c r="AF371" s="181" t="e">
        <f t="shared" si="622"/>
        <v>#REF!</v>
      </c>
      <c r="AG371" s="181" t="e">
        <f t="shared" si="623"/>
        <v>#REF!</v>
      </c>
      <c r="AH371" s="181" t="e">
        <f t="shared" si="624"/>
        <v>#REF!</v>
      </c>
      <c r="AI371" s="181" t="e">
        <f t="shared" si="625"/>
        <v>#REF!</v>
      </c>
      <c r="AJ371" s="181" t="e">
        <f t="shared" si="626"/>
        <v>#REF!</v>
      </c>
      <c r="AK371" s="181" t="e">
        <f t="shared" si="627"/>
        <v>#REF!</v>
      </c>
      <c r="AL371" s="181" t="e">
        <f t="shared" si="628"/>
        <v>#REF!</v>
      </c>
      <c r="AM371" s="181" t="e">
        <f t="shared" si="629"/>
        <v>#REF!</v>
      </c>
      <c r="AN371" s="181" t="e">
        <f t="shared" si="630"/>
        <v>#REF!</v>
      </c>
      <c r="AO371" s="181" t="e">
        <f t="shared" si="631"/>
        <v>#REF!</v>
      </c>
      <c r="AP371" s="181" t="e">
        <f t="shared" si="632"/>
        <v>#REF!</v>
      </c>
      <c r="AQ371" s="181" t="e">
        <f t="shared" si="633"/>
        <v>#REF!</v>
      </c>
      <c r="AR371" s="181" t="e">
        <f t="shared" si="634"/>
        <v>#REF!</v>
      </c>
      <c r="AS371" s="181" t="e">
        <f t="shared" si="635"/>
        <v>#REF!</v>
      </c>
      <c r="AT371" s="181" t="e">
        <f t="shared" si="636"/>
        <v>#REF!</v>
      </c>
      <c r="AU371" s="181" t="e">
        <f t="shared" si="637"/>
        <v>#REF!</v>
      </c>
      <c r="AV371" s="181" t="e">
        <f t="shared" si="638"/>
        <v>#REF!</v>
      </c>
      <c r="AW371" s="181" t="e">
        <f t="shared" si="639"/>
        <v>#REF!</v>
      </c>
      <c r="AX371" s="181" t="e">
        <f t="shared" si="640"/>
        <v>#REF!</v>
      </c>
      <c r="AY371" s="181" t="e">
        <f t="shared" si="641"/>
        <v>#REF!</v>
      </c>
      <c r="AZ371" s="181" t="e">
        <f t="shared" si="642"/>
        <v>#REF!</v>
      </c>
      <c r="BA371" s="181" t="e">
        <f t="shared" si="643"/>
        <v>#REF!</v>
      </c>
      <c r="BB371" s="181" t="e">
        <f t="shared" si="644"/>
        <v>#REF!</v>
      </c>
      <c r="BC371" s="181" t="e">
        <f t="shared" si="645"/>
        <v>#REF!</v>
      </c>
      <c r="BD371" s="181" t="e">
        <f t="shared" si="646"/>
        <v>#REF!</v>
      </c>
      <c r="BE371" s="181" t="e">
        <f t="shared" si="647"/>
        <v>#REF!</v>
      </c>
      <c r="BF371" s="181" t="e">
        <f t="shared" si="648"/>
        <v>#REF!</v>
      </c>
      <c r="BG371" s="181" t="e">
        <f t="shared" si="649"/>
        <v>#REF!</v>
      </c>
      <c r="BH371" s="181" t="e">
        <f t="shared" si="650"/>
        <v>#REF!</v>
      </c>
      <c r="BI371" s="181" t="e">
        <f t="shared" si="651"/>
        <v>#REF!</v>
      </c>
      <c r="BJ371" s="181" t="e">
        <f t="shared" si="652"/>
        <v>#REF!</v>
      </c>
      <c r="BK371" s="181" t="e">
        <f t="shared" si="653"/>
        <v>#REF!</v>
      </c>
      <c r="BL371" s="181" t="e">
        <f t="shared" si="654"/>
        <v>#REF!</v>
      </c>
      <c r="BM371" s="181" t="e">
        <f t="shared" si="655"/>
        <v>#REF!</v>
      </c>
      <c r="BN371" s="181" t="e">
        <f t="shared" si="656"/>
        <v>#REF!</v>
      </c>
      <c r="BO371" s="181" t="e">
        <f t="shared" si="657"/>
        <v>#REF!</v>
      </c>
      <c r="BP371" s="181" t="e">
        <f t="shared" si="658"/>
        <v>#REF!</v>
      </c>
      <c r="BQ371" s="181" t="e">
        <f t="shared" si="659"/>
        <v>#REF!</v>
      </c>
      <c r="BR371" s="181" t="e">
        <f t="shared" si="660"/>
        <v>#REF!</v>
      </c>
      <c r="BS371" s="181" t="e">
        <f t="shared" si="661"/>
        <v>#REF!</v>
      </c>
      <c r="BT371" s="181" t="e">
        <f t="shared" si="662"/>
        <v>#REF!</v>
      </c>
      <c r="BU371" s="181" t="e">
        <f t="shared" si="663"/>
        <v>#REF!</v>
      </c>
      <c r="BV371" s="181" t="e">
        <f t="shared" si="664"/>
        <v>#REF!</v>
      </c>
      <c r="BW371" s="181" t="e">
        <f t="shared" si="665"/>
        <v>#REF!</v>
      </c>
      <c r="BX371" s="181" t="e">
        <f t="shared" si="666"/>
        <v>#REF!</v>
      </c>
      <c r="BY371" s="181" t="e">
        <f t="shared" si="667"/>
        <v>#REF!</v>
      </c>
      <c r="BZ371" s="181" t="e">
        <f t="shared" si="668"/>
        <v>#REF!</v>
      </c>
      <c r="CA371" s="181" t="e">
        <f t="shared" si="669"/>
        <v>#REF!</v>
      </c>
      <c r="CB371" s="181" t="e">
        <f t="shared" si="670"/>
        <v>#REF!</v>
      </c>
      <c r="CC371" s="181" t="e">
        <f t="shared" si="671"/>
        <v>#REF!</v>
      </c>
      <c r="CD371" s="181" t="e">
        <f t="shared" si="672"/>
        <v>#REF!</v>
      </c>
      <c r="CE371" s="181" t="e">
        <f t="shared" si="673"/>
        <v>#REF!</v>
      </c>
      <c r="CF371" s="181" t="e">
        <f t="shared" si="674"/>
        <v>#REF!</v>
      </c>
      <c r="CG371" s="181" t="e">
        <f t="shared" si="675"/>
        <v>#REF!</v>
      </c>
      <c r="CH371" s="181" t="e">
        <f t="shared" si="676"/>
        <v>#REF!</v>
      </c>
      <c r="CI371" s="181" t="e">
        <f t="shared" si="677"/>
        <v>#REF!</v>
      </c>
      <c r="CJ371" s="181" t="e">
        <f t="shared" si="678"/>
        <v>#REF!</v>
      </c>
      <c r="CK371" s="181" t="e">
        <f t="shared" si="679"/>
        <v>#REF!</v>
      </c>
      <c r="CL371" s="181" t="e">
        <f t="shared" si="680"/>
        <v>#REF!</v>
      </c>
      <c r="CM371" s="181" t="e">
        <f t="shared" si="681"/>
        <v>#REF!</v>
      </c>
      <c r="CN371" s="181" t="e">
        <f t="shared" si="682"/>
        <v>#REF!</v>
      </c>
      <c r="CO371" s="181" t="e">
        <f t="shared" si="683"/>
        <v>#REF!</v>
      </c>
      <c r="CP371" s="181" t="e">
        <f t="shared" si="684"/>
        <v>#REF!</v>
      </c>
      <c r="CQ371" s="181" t="e">
        <f t="shared" si="685"/>
        <v>#REF!</v>
      </c>
      <c r="CR371" s="181" t="e">
        <f t="shared" si="686"/>
        <v>#REF!</v>
      </c>
      <c r="CS371" s="181" t="e">
        <f t="shared" si="687"/>
        <v>#REF!</v>
      </c>
      <c r="CT371" s="181" t="e">
        <f t="shared" si="688"/>
        <v>#REF!</v>
      </c>
      <c r="CU371" s="181" t="e">
        <f t="shared" si="689"/>
        <v>#REF!</v>
      </c>
      <c r="CV371" s="181" t="e">
        <f t="shared" si="690"/>
        <v>#REF!</v>
      </c>
      <c r="CW371" s="181" t="e">
        <f t="shared" si="691"/>
        <v>#REF!</v>
      </c>
      <c r="CX371" s="181" t="e">
        <f t="shared" si="692"/>
        <v>#REF!</v>
      </c>
      <c r="CY371" s="181" t="e">
        <f t="shared" si="693"/>
        <v>#REF!</v>
      </c>
      <c r="CZ371" s="181" t="e">
        <f t="shared" si="694"/>
        <v>#REF!</v>
      </c>
      <c r="DA371" s="181" t="e">
        <f t="shared" si="695"/>
        <v>#REF!</v>
      </c>
      <c r="DB371" s="181" t="e">
        <f t="shared" si="696"/>
        <v>#REF!</v>
      </c>
      <c r="DC371" s="181" t="e">
        <f t="shared" si="697"/>
        <v>#REF!</v>
      </c>
      <c r="DD371" s="181" t="e">
        <f t="shared" si="698"/>
        <v>#REF!</v>
      </c>
      <c r="DE371" s="181" t="e">
        <f t="shared" si="699"/>
        <v>#REF!</v>
      </c>
      <c r="DF371" s="181" t="e">
        <f t="shared" si="700"/>
        <v>#REF!</v>
      </c>
      <c r="DG371" s="181" t="e">
        <f t="shared" si="701"/>
        <v>#REF!</v>
      </c>
      <c r="DH371" s="181" t="e">
        <f t="shared" si="702"/>
        <v>#REF!</v>
      </c>
      <c r="DI371" s="181" t="e">
        <f t="shared" si="703"/>
        <v>#REF!</v>
      </c>
      <c r="DJ371" s="181" t="e">
        <f t="shared" si="704"/>
        <v>#REF!</v>
      </c>
      <c r="DK371" s="181" t="e">
        <f t="shared" si="705"/>
        <v>#REF!</v>
      </c>
      <c r="DL371" s="181" t="e">
        <f t="shared" si="706"/>
        <v>#REF!</v>
      </c>
      <c r="DM371" s="181" t="e">
        <f t="shared" si="707"/>
        <v>#REF!</v>
      </c>
      <c r="DN371" s="181" t="e">
        <f t="shared" si="708"/>
        <v>#REF!</v>
      </c>
      <c r="DO371" s="181" t="e">
        <f t="shared" si="709"/>
        <v>#REF!</v>
      </c>
      <c r="DP371" s="181" t="e">
        <f t="shared" si="710"/>
        <v>#REF!</v>
      </c>
      <c r="DQ371" s="181" t="e">
        <f t="shared" si="711"/>
        <v>#REF!</v>
      </c>
      <c r="DR371" s="181" t="e">
        <f t="shared" si="712"/>
        <v>#REF!</v>
      </c>
      <c r="DS371" s="181" t="e">
        <f t="shared" si="713"/>
        <v>#REF!</v>
      </c>
      <c r="DT371" s="181" t="e">
        <f t="shared" si="714"/>
        <v>#REF!</v>
      </c>
      <c r="DU371" s="181" t="e">
        <f t="shared" si="715"/>
        <v>#REF!</v>
      </c>
      <c r="DV371" s="181" t="e">
        <f t="shared" si="716"/>
        <v>#REF!</v>
      </c>
      <c r="DW371" s="181" t="e">
        <f t="shared" si="717"/>
        <v>#REF!</v>
      </c>
      <c r="DX371" s="181" t="e">
        <f t="shared" si="718"/>
        <v>#REF!</v>
      </c>
      <c r="DY371" s="181" t="e">
        <f t="shared" si="719"/>
        <v>#REF!</v>
      </c>
      <c r="DZ371" s="181" t="e">
        <f t="shared" si="720"/>
        <v>#REF!</v>
      </c>
      <c r="EA371" s="181" t="e">
        <f t="shared" si="721"/>
        <v>#REF!</v>
      </c>
      <c r="EB371" s="181" t="e">
        <f t="shared" si="722"/>
        <v>#REF!</v>
      </c>
      <c r="EC371" s="181" t="e">
        <f t="shared" si="723"/>
        <v>#REF!</v>
      </c>
      <c r="ED371" s="181" t="e">
        <f t="shared" si="724"/>
        <v>#REF!</v>
      </c>
      <c r="EE371" s="181" t="e">
        <f t="shared" si="725"/>
        <v>#REF!</v>
      </c>
      <c r="EF371" s="181" t="e">
        <f t="shared" si="726"/>
        <v>#REF!</v>
      </c>
      <c r="EG371" s="181" t="e">
        <f t="shared" si="727"/>
        <v>#REF!</v>
      </c>
      <c r="EH371" s="181" t="e">
        <f t="shared" si="728"/>
        <v>#REF!</v>
      </c>
      <c r="EI371" s="181" t="e">
        <f t="shared" si="729"/>
        <v>#REF!</v>
      </c>
      <c r="EJ371" s="181" t="e">
        <f t="shared" si="730"/>
        <v>#REF!</v>
      </c>
      <c r="EK371" s="181" t="e">
        <f t="shared" si="731"/>
        <v>#REF!</v>
      </c>
      <c r="EL371" s="181" t="e">
        <f t="shared" si="732"/>
        <v>#REF!</v>
      </c>
      <c r="EM371" s="181" t="e">
        <f t="shared" si="733"/>
        <v>#REF!</v>
      </c>
      <c r="EN371" s="181" t="e">
        <f t="shared" si="734"/>
        <v>#REF!</v>
      </c>
      <c r="EO371" s="181" t="e">
        <f t="shared" si="735"/>
        <v>#REF!</v>
      </c>
      <c r="EP371" s="181" t="e">
        <f t="shared" si="736"/>
        <v>#REF!</v>
      </c>
      <c r="EQ371" s="181" t="e">
        <f t="shared" si="737"/>
        <v>#REF!</v>
      </c>
      <c r="ER371" s="181" t="e">
        <f t="shared" si="738"/>
        <v>#REF!</v>
      </c>
      <c r="ES371" s="181" t="e">
        <f t="shared" si="739"/>
        <v>#REF!</v>
      </c>
      <c r="ET371" s="181" t="e">
        <f t="shared" si="740"/>
        <v>#REF!</v>
      </c>
      <c r="EU371" s="181" t="e">
        <f t="shared" si="741"/>
        <v>#REF!</v>
      </c>
      <c r="EV371" s="181" t="e">
        <f t="shared" si="742"/>
        <v>#REF!</v>
      </c>
      <c r="EW371" s="181" t="e">
        <f t="shared" si="743"/>
        <v>#REF!</v>
      </c>
      <c r="EX371" s="181" t="e">
        <f t="shared" si="744"/>
        <v>#REF!</v>
      </c>
      <c r="EY371" s="181" t="e">
        <f t="shared" si="745"/>
        <v>#REF!</v>
      </c>
      <c r="EZ371" s="181" t="e">
        <f t="shared" si="746"/>
        <v>#REF!</v>
      </c>
      <c r="FA371" s="181" t="e">
        <f t="shared" si="747"/>
        <v>#REF!</v>
      </c>
      <c r="FB371" s="181" t="e">
        <f t="shared" si="748"/>
        <v>#REF!</v>
      </c>
      <c r="FC371" s="181" t="e">
        <f t="shared" si="749"/>
        <v>#REF!</v>
      </c>
      <c r="FD371" s="181" t="e">
        <f t="shared" si="750"/>
        <v>#REF!</v>
      </c>
      <c r="FE371" s="181" t="e">
        <f t="shared" si="751"/>
        <v>#REF!</v>
      </c>
      <c r="FF371" s="181" t="e">
        <f t="shared" si="752"/>
        <v>#REF!</v>
      </c>
      <c r="FG371" s="181" t="e">
        <f t="shared" si="753"/>
        <v>#REF!</v>
      </c>
      <c r="FH371" s="181" t="e">
        <f t="shared" si="754"/>
        <v>#REF!</v>
      </c>
      <c r="FI371" s="181" t="e">
        <f t="shared" si="755"/>
        <v>#REF!</v>
      </c>
      <c r="FJ371" s="181" t="e">
        <f t="shared" si="756"/>
        <v>#REF!</v>
      </c>
      <c r="FK371" s="181" t="e">
        <f t="shared" si="757"/>
        <v>#REF!</v>
      </c>
      <c r="FL371" s="181" t="e">
        <f t="shared" si="758"/>
        <v>#REF!</v>
      </c>
      <c r="FM371" s="181" t="e">
        <f t="shared" si="759"/>
        <v>#REF!</v>
      </c>
      <c r="FN371" s="181" t="e">
        <f t="shared" si="760"/>
        <v>#REF!</v>
      </c>
      <c r="FO371" s="181" t="e">
        <f t="shared" si="761"/>
        <v>#REF!</v>
      </c>
      <c r="FP371" s="181" t="e">
        <f t="shared" si="762"/>
        <v>#REF!</v>
      </c>
      <c r="FQ371" s="181" t="e">
        <f t="shared" si="763"/>
        <v>#REF!</v>
      </c>
      <c r="FR371" s="181" t="e">
        <f t="shared" si="764"/>
        <v>#REF!</v>
      </c>
      <c r="FS371" s="181" t="e">
        <f t="shared" si="765"/>
        <v>#REF!</v>
      </c>
      <c r="FT371" s="181" t="e">
        <f t="shared" si="766"/>
        <v>#REF!</v>
      </c>
      <c r="FU371" s="181" t="e">
        <f t="shared" si="767"/>
        <v>#REF!</v>
      </c>
      <c r="FV371" s="181" t="e">
        <f t="shared" si="768"/>
        <v>#REF!</v>
      </c>
      <c r="FW371" s="181" t="e">
        <f t="shared" si="769"/>
        <v>#REF!</v>
      </c>
      <c r="FX371" s="181" t="e">
        <f t="shared" si="770"/>
        <v>#REF!</v>
      </c>
      <c r="FY371" s="181" t="e">
        <f t="shared" si="771"/>
        <v>#REF!</v>
      </c>
      <c r="FZ371" s="181" t="e">
        <f t="shared" si="772"/>
        <v>#REF!</v>
      </c>
      <c r="GA371" s="181" t="e">
        <f t="shared" si="773"/>
        <v>#REF!</v>
      </c>
      <c r="GB371" s="181" t="e">
        <f t="shared" si="774"/>
        <v>#REF!</v>
      </c>
      <c r="GC371" s="181" t="e">
        <f t="shared" si="775"/>
        <v>#REF!</v>
      </c>
      <c r="GD371" s="181" t="e">
        <f t="shared" si="776"/>
        <v>#REF!</v>
      </c>
      <c r="GE371" s="181" t="e">
        <f t="shared" si="777"/>
        <v>#REF!</v>
      </c>
      <c r="GF371" s="181" t="e">
        <f t="shared" si="778"/>
        <v>#REF!</v>
      </c>
      <c r="GG371" s="181" t="e">
        <f t="shared" si="779"/>
        <v>#REF!</v>
      </c>
      <c r="GH371" s="181" t="e">
        <f t="shared" si="780"/>
        <v>#REF!</v>
      </c>
      <c r="GI371" s="181" t="e">
        <f t="shared" si="781"/>
        <v>#REF!</v>
      </c>
      <c r="GJ371" s="181" t="e">
        <f t="shared" si="782"/>
        <v>#REF!</v>
      </c>
      <c r="GK371" s="181" t="e">
        <f t="shared" si="783"/>
        <v>#REF!</v>
      </c>
      <c r="GL371" s="181" t="e">
        <f t="shared" si="784"/>
        <v>#REF!</v>
      </c>
      <c r="GM371" s="181" t="e">
        <f t="shared" si="785"/>
        <v>#REF!</v>
      </c>
      <c r="GN371" s="181" t="e">
        <f t="shared" si="786"/>
        <v>#REF!</v>
      </c>
      <c r="GO371" s="181" t="e">
        <f t="shared" si="787"/>
        <v>#REF!</v>
      </c>
      <c r="GP371" s="181" t="e">
        <f t="shared" si="788"/>
        <v>#REF!</v>
      </c>
      <c r="GQ371" s="181" t="e">
        <f t="shared" si="789"/>
        <v>#REF!</v>
      </c>
      <c r="GR371" s="181" t="e">
        <f t="shared" si="790"/>
        <v>#REF!</v>
      </c>
      <c r="GS371" s="181" t="e">
        <f t="shared" si="791"/>
        <v>#REF!</v>
      </c>
      <c r="GT371" s="181" t="e">
        <f t="shared" si="792"/>
        <v>#REF!</v>
      </c>
      <c r="GU371" s="181" t="e">
        <f t="shared" si="793"/>
        <v>#REF!</v>
      </c>
      <c r="GV371" s="181" t="e">
        <f t="shared" si="794"/>
        <v>#REF!</v>
      </c>
      <c r="GW371" s="181" t="e">
        <f t="shared" si="795"/>
        <v>#REF!</v>
      </c>
      <c r="GX371" s="181" t="e">
        <f t="shared" si="796"/>
        <v>#REF!</v>
      </c>
      <c r="GY371" s="181" t="e">
        <f t="shared" si="797"/>
        <v>#REF!</v>
      </c>
      <c r="GZ371" s="181" t="e">
        <f t="shared" si="798"/>
        <v>#REF!</v>
      </c>
      <c r="HA371" s="181" t="e">
        <f t="shared" si="799"/>
        <v>#REF!</v>
      </c>
      <c r="HB371" s="181" t="e">
        <f t="shared" si="800"/>
        <v>#REF!</v>
      </c>
      <c r="HC371" s="181" t="e">
        <f t="shared" si="801"/>
        <v>#REF!</v>
      </c>
      <c r="HD371" s="181" t="e">
        <f t="shared" si="802"/>
        <v>#REF!</v>
      </c>
      <c r="HE371" s="181" t="e">
        <f t="shared" si="803"/>
        <v>#REF!</v>
      </c>
      <c r="HF371" s="181" t="e">
        <f t="shared" si="804"/>
        <v>#REF!</v>
      </c>
      <c r="HG371" s="181" t="e">
        <f t="shared" si="805"/>
        <v>#REF!</v>
      </c>
      <c r="HH371" s="181" t="e">
        <f t="shared" si="806"/>
        <v>#REF!</v>
      </c>
      <c r="HI371" s="181" t="e">
        <f t="shared" si="807"/>
        <v>#REF!</v>
      </c>
      <c r="HJ371" s="181" t="e">
        <f t="shared" si="808"/>
        <v>#REF!</v>
      </c>
      <c r="HK371" s="181" t="e">
        <f t="shared" si="809"/>
        <v>#REF!</v>
      </c>
      <c r="HL371" s="181" t="e">
        <f t="shared" si="810"/>
        <v>#REF!</v>
      </c>
      <c r="HM371" s="181" t="e">
        <f t="shared" si="811"/>
        <v>#REF!</v>
      </c>
      <c r="HN371" s="181" t="e">
        <f t="shared" si="812"/>
        <v>#REF!</v>
      </c>
      <c r="HO371" s="181" t="e">
        <f t="shared" si="813"/>
        <v>#REF!</v>
      </c>
      <c r="HP371" s="181" t="e">
        <f t="shared" si="814"/>
        <v>#REF!</v>
      </c>
      <c r="HQ371" s="181" t="e">
        <f t="shared" si="815"/>
        <v>#REF!</v>
      </c>
      <c r="HR371" s="181" t="e">
        <f t="shared" si="816"/>
        <v>#REF!</v>
      </c>
      <c r="HS371" s="181" t="e">
        <f t="shared" si="817"/>
        <v>#REF!</v>
      </c>
      <c r="HT371" s="181" t="e">
        <f t="shared" si="818"/>
        <v>#REF!</v>
      </c>
      <c r="HU371" s="181" t="e">
        <f t="shared" si="819"/>
        <v>#REF!</v>
      </c>
      <c r="HV371" s="181" t="e">
        <f t="shared" si="820"/>
        <v>#REF!</v>
      </c>
      <c r="HW371" s="181" t="e">
        <f t="shared" si="821"/>
        <v>#REF!</v>
      </c>
      <c r="HX371" s="181" t="e">
        <f t="shared" si="822"/>
        <v>#REF!</v>
      </c>
      <c r="HY371" s="181" t="e">
        <f t="shared" si="823"/>
        <v>#REF!</v>
      </c>
      <c r="HZ371" s="181" t="e">
        <f t="shared" si="824"/>
        <v>#REF!</v>
      </c>
      <c r="IA371" s="181" t="e">
        <f t="shared" si="825"/>
        <v>#REF!</v>
      </c>
      <c r="IB371" s="181" t="e">
        <f t="shared" si="826"/>
        <v>#REF!</v>
      </c>
      <c r="IC371" s="181" t="e">
        <f t="shared" si="827"/>
        <v>#REF!</v>
      </c>
      <c r="ID371" s="181" t="e">
        <f t="shared" si="828"/>
        <v>#REF!</v>
      </c>
      <c r="IE371" s="181" t="e">
        <f t="shared" si="829"/>
        <v>#REF!</v>
      </c>
      <c r="IF371" s="181" t="e">
        <f t="shared" si="830"/>
        <v>#REF!</v>
      </c>
      <c r="IG371" s="181" t="e">
        <f t="shared" si="831"/>
        <v>#REF!</v>
      </c>
      <c r="IH371" s="181" t="e">
        <f t="shared" si="832"/>
        <v>#REF!</v>
      </c>
      <c r="II371" s="181" t="e">
        <f t="shared" si="833"/>
        <v>#REF!</v>
      </c>
      <c r="IJ371" s="181" t="e">
        <f t="shared" si="834"/>
        <v>#REF!</v>
      </c>
      <c r="IK371" s="181" t="e">
        <f t="shared" si="835"/>
        <v>#REF!</v>
      </c>
      <c r="IL371" s="181" t="e">
        <f t="shared" si="836"/>
        <v>#REF!</v>
      </c>
      <c r="IM371" s="181" t="e">
        <f t="shared" si="837"/>
        <v>#REF!</v>
      </c>
      <c r="IN371" s="181" t="e">
        <f t="shared" si="838"/>
        <v>#REF!</v>
      </c>
      <c r="IO371" s="181" t="e">
        <f t="shared" si="839"/>
        <v>#REF!</v>
      </c>
      <c r="IP371" s="181" t="e">
        <f t="shared" si="840"/>
        <v>#REF!</v>
      </c>
      <c r="IQ371" s="181" t="e">
        <f t="shared" si="841"/>
        <v>#REF!</v>
      </c>
      <c r="IR371" s="181" t="e">
        <f t="shared" si="842"/>
        <v>#REF!</v>
      </c>
      <c r="IS371" s="181" t="e">
        <f t="shared" si="843"/>
        <v>#REF!</v>
      </c>
      <c r="IT371" s="181" t="e">
        <f t="shared" si="844"/>
        <v>#REF!</v>
      </c>
      <c r="IU371" s="181" t="e">
        <f t="shared" si="845"/>
        <v>#REF!</v>
      </c>
      <c r="IV371" s="181" t="e">
        <f t="shared" si="846"/>
        <v>#REF!</v>
      </c>
      <c r="IW371" s="181" t="e">
        <f t="shared" si="847"/>
        <v>#REF!</v>
      </c>
      <c r="IX371" s="181" t="e">
        <f t="shared" si="848"/>
        <v>#REF!</v>
      </c>
      <c r="IY371" s="181" t="e">
        <f t="shared" si="849"/>
        <v>#REF!</v>
      </c>
      <c r="IZ371" s="181" t="e">
        <f t="shared" si="850"/>
        <v>#REF!</v>
      </c>
      <c r="JA371" s="181" t="e">
        <f t="shared" si="851"/>
        <v>#REF!</v>
      </c>
      <c r="JB371" s="181" t="e">
        <f t="shared" si="852"/>
        <v>#REF!</v>
      </c>
    </row>
    <row r="372" spans="2:262">
      <c r="B372" s="188">
        <v>11</v>
      </c>
      <c r="C372" s="187">
        <f t="shared" si="853"/>
        <v>2.1484374999999997E-4</v>
      </c>
      <c r="D372" s="184" t="e">
        <f t="shared" si="597"/>
        <v>#REF!</v>
      </c>
      <c r="E372" s="183" t="e">
        <f>Q361</f>
        <v>#REF!</v>
      </c>
      <c r="F372" s="182">
        <v>11</v>
      </c>
      <c r="G372" s="181" t="e">
        <f t="shared" si="854"/>
        <v>#REF!</v>
      </c>
      <c r="H372" s="181" t="e">
        <f t="shared" si="598"/>
        <v>#REF!</v>
      </c>
      <c r="I372" s="181" t="e">
        <f t="shared" si="599"/>
        <v>#REF!</v>
      </c>
      <c r="J372" s="181" t="e">
        <f t="shared" si="600"/>
        <v>#REF!</v>
      </c>
      <c r="K372" s="181" t="e">
        <f t="shared" si="601"/>
        <v>#REF!</v>
      </c>
      <c r="L372" s="181" t="e">
        <f t="shared" si="602"/>
        <v>#REF!</v>
      </c>
      <c r="M372" s="181" t="e">
        <f t="shared" si="603"/>
        <v>#REF!</v>
      </c>
      <c r="N372" s="181" t="e">
        <f t="shared" si="604"/>
        <v>#REF!</v>
      </c>
      <c r="O372" s="181" t="e">
        <f t="shared" si="605"/>
        <v>#REF!</v>
      </c>
      <c r="P372" s="181" t="e">
        <f t="shared" si="606"/>
        <v>#REF!</v>
      </c>
      <c r="Q372" s="181" t="e">
        <f t="shared" si="607"/>
        <v>#REF!</v>
      </c>
      <c r="R372" s="181" t="e">
        <f t="shared" si="608"/>
        <v>#REF!</v>
      </c>
      <c r="S372" s="181" t="e">
        <f t="shared" si="609"/>
        <v>#REF!</v>
      </c>
      <c r="T372" s="181" t="e">
        <f t="shared" si="610"/>
        <v>#REF!</v>
      </c>
      <c r="U372" s="181" t="e">
        <f t="shared" si="611"/>
        <v>#REF!</v>
      </c>
      <c r="V372" s="181" t="e">
        <f t="shared" si="612"/>
        <v>#REF!</v>
      </c>
      <c r="W372" s="181" t="e">
        <f t="shared" si="613"/>
        <v>#REF!</v>
      </c>
      <c r="X372" s="181" t="e">
        <f t="shared" si="614"/>
        <v>#REF!</v>
      </c>
      <c r="Y372" s="181" t="e">
        <f t="shared" si="615"/>
        <v>#REF!</v>
      </c>
      <c r="Z372" s="181" t="e">
        <f t="shared" si="616"/>
        <v>#REF!</v>
      </c>
      <c r="AA372" s="181" t="e">
        <f t="shared" si="617"/>
        <v>#REF!</v>
      </c>
      <c r="AB372" s="181" t="e">
        <f t="shared" si="618"/>
        <v>#REF!</v>
      </c>
      <c r="AC372" s="181" t="e">
        <f t="shared" si="619"/>
        <v>#REF!</v>
      </c>
      <c r="AD372" s="181" t="e">
        <f t="shared" si="620"/>
        <v>#REF!</v>
      </c>
      <c r="AE372" s="181" t="e">
        <f t="shared" si="621"/>
        <v>#REF!</v>
      </c>
      <c r="AF372" s="181" t="e">
        <f t="shared" si="622"/>
        <v>#REF!</v>
      </c>
      <c r="AG372" s="181" t="e">
        <f t="shared" si="623"/>
        <v>#REF!</v>
      </c>
      <c r="AH372" s="181" t="e">
        <f t="shared" si="624"/>
        <v>#REF!</v>
      </c>
      <c r="AI372" s="181" t="e">
        <f t="shared" si="625"/>
        <v>#REF!</v>
      </c>
      <c r="AJ372" s="181" t="e">
        <f t="shared" si="626"/>
        <v>#REF!</v>
      </c>
      <c r="AK372" s="181" t="e">
        <f t="shared" si="627"/>
        <v>#REF!</v>
      </c>
      <c r="AL372" s="181" t="e">
        <f t="shared" si="628"/>
        <v>#REF!</v>
      </c>
      <c r="AM372" s="181" t="e">
        <f t="shared" si="629"/>
        <v>#REF!</v>
      </c>
      <c r="AN372" s="181" t="e">
        <f t="shared" si="630"/>
        <v>#REF!</v>
      </c>
      <c r="AO372" s="181" t="e">
        <f t="shared" si="631"/>
        <v>#REF!</v>
      </c>
      <c r="AP372" s="181" t="e">
        <f t="shared" si="632"/>
        <v>#REF!</v>
      </c>
      <c r="AQ372" s="181" t="e">
        <f t="shared" si="633"/>
        <v>#REF!</v>
      </c>
      <c r="AR372" s="181" t="e">
        <f t="shared" si="634"/>
        <v>#REF!</v>
      </c>
      <c r="AS372" s="181" t="e">
        <f t="shared" si="635"/>
        <v>#REF!</v>
      </c>
      <c r="AT372" s="181" t="e">
        <f t="shared" si="636"/>
        <v>#REF!</v>
      </c>
      <c r="AU372" s="181" t="e">
        <f t="shared" si="637"/>
        <v>#REF!</v>
      </c>
      <c r="AV372" s="181" t="e">
        <f t="shared" si="638"/>
        <v>#REF!</v>
      </c>
      <c r="AW372" s="181" t="e">
        <f t="shared" si="639"/>
        <v>#REF!</v>
      </c>
      <c r="AX372" s="181" t="e">
        <f t="shared" si="640"/>
        <v>#REF!</v>
      </c>
      <c r="AY372" s="181" t="e">
        <f t="shared" si="641"/>
        <v>#REF!</v>
      </c>
      <c r="AZ372" s="181" t="e">
        <f t="shared" si="642"/>
        <v>#REF!</v>
      </c>
      <c r="BA372" s="181" t="e">
        <f t="shared" si="643"/>
        <v>#REF!</v>
      </c>
      <c r="BB372" s="181" t="e">
        <f t="shared" si="644"/>
        <v>#REF!</v>
      </c>
      <c r="BC372" s="181" t="e">
        <f t="shared" si="645"/>
        <v>#REF!</v>
      </c>
      <c r="BD372" s="181" t="e">
        <f t="shared" si="646"/>
        <v>#REF!</v>
      </c>
      <c r="BE372" s="181" t="e">
        <f t="shared" si="647"/>
        <v>#REF!</v>
      </c>
      <c r="BF372" s="181" t="e">
        <f t="shared" si="648"/>
        <v>#REF!</v>
      </c>
      <c r="BG372" s="181" t="e">
        <f t="shared" si="649"/>
        <v>#REF!</v>
      </c>
      <c r="BH372" s="181" t="e">
        <f t="shared" si="650"/>
        <v>#REF!</v>
      </c>
      <c r="BI372" s="181" t="e">
        <f t="shared" si="651"/>
        <v>#REF!</v>
      </c>
      <c r="BJ372" s="181" t="e">
        <f t="shared" si="652"/>
        <v>#REF!</v>
      </c>
      <c r="BK372" s="181" t="e">
        <f t="shared" si="653"/>
        <v>#REF!</v>
      </c>
      <c r="BL372" s="181" t="e">
        <f t="shared" si="654"/>
        <v>#REF!</v>
      </c>
      <c r="BM372" s="181" t="e">
        <f t="shared" si="655"/>
        <v>#REF!</v>
      </c>
      <c r="BN372" s="181" t="e">
        <f t="shared" si="656"/>
        <v>#REF!</v>
      </c>
      <c r="BO372" s="181" t="e">
        <f t="shared" si="657"/>
        <v>#REF!</v>
      </c>
      <c r="BP372" s="181" t="e">
        <f t="shared" si="658"/>
        <v>#REF!</v>
      </c>
      <c r="BQ372" s="181" t="e">
        <f t="shared" si="659"/>
        <v>#REF!</v>
      </c>
      <c r="BR372" s="181" t="e">
        <f t="shared" si="660"/>
        <v>#REF!</v>
      </c>
      <c r="BS372" s="181" t="e">
        <f t="shared" si="661"/>
        <v>#REF!</v>
      </c>
      <c r="BT372" s="181" t="e">
        <f t="shared" si="662"/>
        <v>#REF!</v>
      </c>
      <c r="BU372" s="181" t="e">
        <f t="shared" si="663"/>
        <v>#REF!</v>
      </c>
      <c r="BV372" s="181" t="e">
        <f t="shared" si="664"/>
        <v>#REF!</v>
      </c>
      <c r="BW372" s="181" t="e">
        <f t="shared" si="665"/>
        <v>#REF!</v>
      </c>
      <c r="BX372" s="181" t="e">
        <f t="shared" si="666"/>
        <v>#REF!</v>
      </c>
      <c r="BY372" s="181" t="e">
        <f t="shared" si="667"/>
        <v>#REF!</v>
      </c>
      <c r="BZ372" s="181" t="e">
        <f t="shared" si="668"/>
        <v>#REF!</v>
      </c>
      <c r="CA372" s="181" t="e">
        <f t="shared" si="669"/>
        <v>#REF!</v>
      </c>
      <c r="CB372" s="181" t="e">
        <f t="shared" si="670"/>
        <v>#REF!</v>
      </c>
      <c r="CC372" s="181" t="e">
        <f t="shared" si="671"/>
        <v>#REF!</v>
      </c>
      <c r="CD372" s="181" t="e">
        <f t="shared" si="672"/>
        <v>#REF!</v>
      </c>
      <c r="CE372" s="181" t="e">
        <f t="shared" si="673"/>
        <v>#REF!</v>
      </c>
      <c r="CF372" s="181" t="e">
        <f t="shared" si="674"/>
        <v>#REF!</v>
      </c>
      <c r="CG372" s="181" t="e">
        <f t="shared" si="675"/>
        <v>#REF!</v>
      </c>
      <c r="CH372" s="181" t="e">
        <f t="shared" si="676"/>
        <v>#REF!</v>
      </c>
      <c r="CI372" s="181" t="e">
        <f t="shared" si="677"/>
        <v>#REF!</v>
      </c>
      <c r="CJ372" s="181" t="e">
        <f t="shared" si="678"/>
        <v>#REF!</v>
      </c>
      <c r="CK372" s="181" t="e">
        <f t="shared" si="679"/>
        <v>#REF!</v>
      </c>
      <c r="CL372" s="181" t="e">
        <f t="shared" si="680"/>
        <v>#REF!</v>
      </c>
      <c r="CM372" s="181" t="e">
        <f t="shared" si="681"/>
        <v>#REF!</v>
      </c>
      <c r="CN372" s="181" t="e">
        <f t="shared" si="682"/>
        <v>#REF!</v>
      </c>
      <c r="CO372" s="181" t="e">
        <f t="shared" si="683"/>
        <v>#REF!</v>
      </c>
      <c r="CP372" s="181" t="e">
        <f t="shared" si="684"/>
        <v>#REF!</v>
      </c>
      <c r="CQ372" s="181" t="e">
        <f t="shared" si="685"/>
        <v>#REF!</v>
      </c>
      <c r="CR372" s="181" t="e">
        <f t="shared" si="686"/>
        <v>#REF!</v>
      </c>
      <c r="CS372" s="181" t="e">
        <f t="shared" si="687"/>
        <v>#REF!</v>
      </c>
      <c r="CT372" s="181" t="e">
        <f t="shared" si="688"/>
        <v>#REF!</v>
      </c>
      <c r="CU372" s="181" t="e">
        <f t="shared" si="689"/>
        <v>#REF!</v>
      </c>
      <c r="CV372" s="181" t="e">
        <f t="shared" si="690"/>
        <v>#REF!</v>
      </c>
      <c r="CW372" s="181" t="e">
        <f t="shared" si="691"/>
        <v>#REF!</v>
      </c>
      <c r="CX372" s="181" t="e">
        <f t="shared" si="692"/>
        <v>#REF!</v>
      </c>
      <c r="CY372" s="181" t="e">
        <f t="shared" si="693"/>
        <v>#REF!</v>
      </c>
      <c r="CZ372" s="181" t="e">
        <f t="shared" si="694"/>
        <v>#REF!</v>
      </c>
      <c r="DA372" s="181" t="e">
        <f t="shared" si="695"/>
        <v>#REF!</v>
      </c>
      <c r="DB372" s="181" t="e">
        <f t="shared" si="696"/>
        <v>#REF!</v>
      </c>
      <c r="DC372" s="181" t="e">
        <f t="shared" si="697"/>
        <v>#REF!</v>
      </c>
      <c r="DD372" s="181" t="e">
        <f t="shared" si="698"/>
        <v>#REF!</v>
      </c>
      <c r="DE372" s="181" t="e">
        <f t="shared" si="699"/>
        <v>#REF!</v>
      </c>
      <c r="DF372" s="181" t="e">
        <f t="shared" si="700"/>
        <v>#REF!</v>
      </c>
      <c r="DG372" s="181" t="e">
        <f t="shared" si="701"/>
        <v>#REF!</v>
      </c>
      <c r="DH372" s="181" t="e">
        <f t="shared" si="702"/>
        <v>#REF!</v>
      </c>
      <c r="DI372" s="181" t="e">
        <f t="shared" si="703"/>
        <v>#REF!</v>
      </c>
      <c r="DJ372" s="181" t="e">
        <f t="shared" si="704"/>
        <v>#REF!</v>
      </c>
      <c r="DK372" s="181" t="e">
        <f t="shared" si="705"/>
        <v>#REF!</v>
      </c>
      <c r="DL372" s="181" t="e">
        <f t="shared" si="706"/>
        <v>#REF!</v>
      </c>
      <c r="DM372" s="181" t="e">
        <f t="shared" si="707"/>
        <v>#REF!</v>
      </c>
      <c r="DN372" s="181" t="e">
        <f t="shared" si="708"/>
        <v>#REF!</v>
      </c>
      <c r="DO372" s="181" t="e">
        <f t="shared" si="709"/>
        <v>#REF!</v>
      </c>
      <c r="DP372" s="181" t="e">
        <f t="shared" si="710"/>
        <v>#REF!</v>
      </c>
      <c r="DQ372" s="181" t="e">
        <f t="shared" si="711"/>
        <v>#REF!</v>
      </c>
      <c r="DR372" s="181" t="e">
        <f t="shared" si="712"/>
        <v>#REF!</v>
      </c>
      <c r="DS372" s="181" t="e">
        <f t="shared" si="713"/>
        <v>#REF!</v>
      </c>
      <c r="DT372" s="181" t="e">
        <f t="shared" si="714"/>
        <v>#REF!</v>
      </c>
      <c r="DU372" s="181" t="e">
        <f t="shared" si="715"/>
        <v>#REF!</v>
      </c>
      <c r="DV372" s="181" t="e">
        <f t="shared" si="716"/>
        <v>#REF!</v>
      </c>
      <c r="DW372" s="181" t="e">
        <f t="shared" si="717"/>
        <v>#REF!</v>
      </c>
      <c r="DX372" s="181" t="e">
        <f t="shared" si="718"/>
        <v>#REF!</v>
      </c>
      <c r="DY372" s="181" t="e">
        <f t="shared" si="719"/>
        <v>#REF!</v>
      </c>
      <c r="DZ372" s="181" t="e">
        <f t="shared" si="720"/>
        <v>#REF!</v>
      </c>
      <c r="EA372" s="181" t="e">
        <f t="shared" si="721"/>
        <v>#REF!</v>
      </c>
      <c r="EB372" s="181" t="e">
        <f t="shared" si="722"/>
        <v>#REF!</v>
      </c>
      <c r="EC372" s="181" t="e">
        <f t="shared" si="723"/>
        <v>#REF!</v>
      </c>
      <c r="ED372" s="181" t="e">
        <f t="shared" si="724"/>
        <v>#REF!</v>
      </c>
      <c r="EE372" s="181" t="e">
        <f t="shared" si="725"/>
        <v>#REF!</v>
      </c>
      <c r="EF372" s="181" t="e">
        <f t="shared" si="726"/>
        <v>#REF!</v>
      </c>
      <c r="EG372" s="181" t="e">
        <f t="shared" si="727"/>
        <v>#REF!</v>
      </c>
      <c r="EH372" s="181" t="e">
        <f t="shared" si="728"/>
        <v>#REF!</v>
      </c>
      <c r="EI372" s="181" t="e">
        <f t="shared" si="729"/>
        <v>#REF!</v>
      </c>
      <c r="EJ372" s="181" t="e">
        <f t="shared" si="730"/>
        <v>#REF!</v>
      </c>
      <c r="EK372" s="181" t="e">
        <f t="shared" si="731"/>
        <v>#REF!</v>
      </c>
      <c r="EL372" s="181" t="e">
        <f t="shared" si="732"/>
        <v>#REF!</v>
      </c>
      <c r="EM372" s="181" t="e">
        <f t="shared" si="733"/>
        <v>#REF!</v>
      </c>
      <c r="EN372" s="181" t="e">
        <f t="shared" si="734"/>
        <v>#REF!</v>
      </c>
      <c r="EO372" s="181" t="e">
        <f t="shared" si="735"/>
        <v>#REF!</v>
      </c>
      <c r="EP372" s="181" t="e">
        <f t="shared" si="736"/>
        <v>#REF!</v>
      </c>
      <c r="EQ372" s="181" t="e">
        <f t="shared" si="737"/>
        <v>#REF!</v>
      </c>
      <c r="ER372" s="181" t="e">
        <f t="shared" si="738"/>
        <v>#REF!</v>
      </c>
      <c r="ES372" s="181" t="e">
        <f t="shared" si="739"/>
        <v>#REF!</v>
      </c>
      <c r="ET372" s="181" t="e">
        <f t="shared" si="740"/>
        <v>#REF!</v>
      </c>
      <c r="EU372" s="181" t="e">
        <f t="shared" si="741"/>
        <v>#REF!</v>
      </c>
      <c r="EV372" s="181" t="e">
        <f t="shared" si="742"/>
        <v>#REF!</v>
      </c>
      <c r="EW372" s="181" t="e">
        <f t="shared" si="743"/>
        <v>#REF!</v>
      </c>
      <c r="EX372" s="181" t="e">
        <f t="shared" si="744"/>
        <v>#REF!</v>
      </c>
      <c r="EY372" s="181" t="e">
        <f t="shared" si="745"/>
        <v>#REF!</v>
      </c>
      <c r="EZ372" s="181" t="e">
        <f t="shared" si="746"/>
        <v>#REF!</v>
      </c>
      <c r="FA372" s="181" t="e">
        <f t="shared" si="747"/>
        <v>#REF!</v>
      </c>
      <c r="FB372" s="181" t="e">
        <f t="shared" si="748"/>
        <v>#REF!</v>
      </c>
      <c r="FC372" s="181" t="e">
        <f t="shared" si="749"/>
        <v>#REF!</v>
      </c>
      <c r="FD372" s="181" t="e">
        <f t="shared" si="750"/>
        <v>#REF!</v>
      </c>
      <c r="FE372" s="181" t="e">
        <f t="shared" si="751"/>
        <v>#REF!</v>
      </c>
      <c r="FF372" s="181" t="e">
        <f t="shared" si="752"/>
        <v>#REF!</v>
      </c>
      <c r="FG372" s="181" t="e">
        <f t="shared" si="753"/>
        <v>#REF!</v>
      </c>
      <c r="FH372" s="181" t="e">
        <f t="shared" si="754"/>
        <v>#REF!</v>
      </c>
      <c r="FI372" s="181" t="e">
        <f t="shared" si="755"/>
        <v>#REF!</v>
      </c>
      <c r="FJ372" s="181" t="e">
        <f t="shared" si="756"/>
        <v>#REF!</v>
      </c>
      <c r="FK372" s="181" t="e">
        <f t="shared" si="757"/>
        <v>#REF!</v>
      </c>
      <c r="FL372" s="181" t="e">
        <f t="shared" si="758"/>
        <v>#REF!</v>
      </c>
      <c r="FM372" s="181" t="e">
        <f t="shared" si="759"/>
        <v>#REF!</v>
      </c>
      <c r="FN372" s="181" t="e">
        <f t="shared" si="760"/>
        <v>#REF!</v>
      </c>
      <c r="FO372" s="181" t="e">
        <f t="shared" si="761"/>
        <v>#REF!</v>
      </c>
      <c r="FP372" s="181" t="e">
        <f t="shared" si="762"/>
        <v>#REF!</v>
      </c>
      <c r="FQ372" s="181" t="e">
        <f t="shared" si="763"/>
        <v>#REF!</v>
      </c>
      <c r="FR372" s="181" t="e">
        <f t="shared" si="764"/>
        <v>#REF!</v>
      </c>
      <c r="FS372" s="181" t="e">
        <f t="shared" si="765"/>
        <v>#REF!</v>
      </c>
      <c r="FT372" s="181" t="e">
        <f t="shared" si="766"/>
        <v>#REF!</v>
      </c>
      <c r="FU372" s="181" t="e">
        <f t="shared" si="767"/>
        <v>#REF!</v>
      </c>
      <c r="FV372" s="181" t="e">
        <f t="shared" si="768"/>
        <v>#REF!</v>
      </c>
      <c r="FW372" s="181" t="e">
        <f t="shared" si="769"/>
        <v>#REF!</v>
      </c>
      <c r="FX372" s="181" t="e">
        <f t="shared" si="770"/>
        <v>#REF!</v>
      </c>
      <c r="FY372" s="181" t="e">
        <f t="shared" si="771"/>
        <v>#REF!</v>
      </c>
      <c r="FZ372" s="181" t="e">
        <f t="shared" si="772"/>
        <v>#REF!</v>
      </c>
      <c r="GA372" s="181" t="e">
        <f t="shared" si="773"/>
        <v>#REF!</v>
      </c>
      <c r="GB372" s="181" t="e">
        <f t="shared" si="774"/>
        <v>#REF!</v>
      </c>
      <c r="GC372" s="181" t="e">
        <f t="shared" si="775"/>
        <v>#REF!</v>
      </c>
      <c r="GD372" s="181" t="e">
        <f t="shared" si="776"/>
        <v>#REF!</v>
      </c>
      <c r="GE372" s="181" t="e">
        <f t="shared" si="777"/>
        <v>#REF!</v>
      </c>
      <c r="GF372" s="181" t="e">
        <f t="shared" si="778"/>
        <v>#REF!</v>
      </c>
      <c r="GG372" s="181" t="e">
        <f t="shared" si="779"/>
        <v>#REF!</v>
      </c>
      <c r="GH372" s="181" t="e">
        <f t="shared" si="780"/>
        <v>#REF!</v>
      </c>
      <c r="GI372" s="181" t="e">
        <f t="shared" si="781"/>
        <v>#REF!</v>
      </c>
      <c r="GJ372" s="181" t="e">
        <f t="shared" si="782"/>
        <v>#REF!</v>
      </c>
      <c r="GK372" s="181" t="e">
        <f t="shared" si="783"/>
        <v>#REF!</v>
      </c>
      <c r="GL372" s="181" t="e">
        <f t="shared" si="784"/>
        <v>#REF!</v>
      </c>
      <c r="GM372" s="181" t="e">
        <f t="shared" si="785"/>
        <v>#REF!</v>
      </c>
      <c r="GN372" s="181" t="e">
        <f t="shared" si="786"/>
        <v>#REF!</v>
      </c>
      <c r="GO372" s="181" t="e">
        <f t="shared" si="787"/>
        <v>#REF!</v>
      </c>
      <c r="GP372" s="181" t="e">
        <f t="shared" si="788"/>
        <v>#REF!</v>
      </c>
      <c r="GQ372" s="181" t="e">
        <f t="shared" si="789"/>
        <v>#REF!</v>
      </c>
      <c r="GR372" s="181" t="e">
        <f t="shared" si="790"/>
        <v>#REF!</v>
      </c>
      <c r="GS372" s="181" t="e">
        <f t="shared" si="791"/>
        <v>#REF!</v>
      </c>
      <c r="GT372" s="181" t="e">
        <f t="shared" si="792"/>
        <v>#REF!</v>
      </c>
      <c r="GU372" s="181" t="e">
        <f t="shared" si="793"/>
        <v>#REF!</v>
      </c>
      <c r="GV372" s="181" t="e">
        <f t="shared" si="794"/>
        <v>#REF!</v>
      </c>
      <c r="GW372" s="181" t="e">
        <f t="shared" si="795"/>
        <v>#REF!</v>
      </c>
      <c r="GX372" s="181" t="e">
        <f t="shared" si="796"/>
        <v>#REF!</v>
      </c>
      <c r="GY372" s="181" t="e">
        <f t="shared" si="797"/>
        <v>#REF!</v>
      </c>
      <c r="GZ372" s="181" t="e">
        <f t="shared" si="798"/>
        <v>#REF!</v>
      </c>
      <c r="HA372" s="181" t="e">
        <f t="shared" si="799"/>
        <v>#REF!</v>
      </c>
      <c r="HB372" s="181" t="e">
        <f t="shared" si="800"/>
        <v>#REF!</v>
      </c>
      <c r="HC372" s="181" t="e">
        <f t="shared" si="801"/>
        <v>#REF!</v>
      </c>
      <c r="HD372" s="181" t="e">
        <f t="shared" si="802"/>
        <v>#REF!</v>
      </c>
      <c r="HE372" s="181" t="e">
        <f t="shared" si="803"/>
        <v>#REF!</v>
      </c>
      <c r="HF372" s="181" t="e">
        <f t="shared" si="804"/>
        <v>#REF!</v>
      </c>
      <c r="HG372" s="181" t="e">
        <f t="shared" si="805"/>
        <v>#REF!</v>
      </c>
      <c r="HH372" s="181" t="e">
        <f t="shared" si="806"/>
        <v>#REF!</v>
      </c>
      <c r="HI372" s="181" t="e">
        <f t="shared" si="807"/>
        <v>#REF!</v>
      </c>
      <c r="HJ372" s="181" t="e">
        <f t="shared" si="808"/>
        <v>#REF!</v>
      </c>
      <c r="HK372" s="181" t="e">
        <f t="shared" si="809"/>
        <v>#REF!</v>
      </c>
      <c r="HL372" s="181" t="e">
        <f t="shared" si="810"/>
        <v>#REF!</v>
      </c>
      <c r="HM372" s="181" t="e">
        <f t="shared" si="811"/>
        <v>#REF!</v>
      </c>
      <c r="HN372" s="181" t="e">
        <f t="shared" si="812"/>
        <v>#REF!</v>
      </c>
      <c r="HO372" s="181" t="e">
        <f t="shared" si="813"/>
        <v>#REF!</v>
      </c>
      <c r="HP372" s="181" t="e">
        <f t="shared" si="814"/>
        <v>#REF!</v>
      </c>
      <c r="HQ372" s="181" t="e">
        <f t="shared" si="815"/>
        <v>#REF!</v>
      </c>
      <c r="HR372" s="181" t="e">
        <f t="shared" si="816"/>
        <v>#REF!</v>
      </c>
      <c r="HS372" s="181" t="e">
        <f t="shared" si="817"/>
        <v>#REF!</v>
      </c>
      <c r="HT372" s="181" t="e">
        <f t="shared" si="818"/>
        <v>#REF!</v>
      </c>
      <c r="HU372" s="181" t="e">
        <f t="shared" si="819"/>
        <v>#REF!</v>
      </c>
      <c r="HV372" s="181" t="e">
        <f t="shared" si="820"/>
        <v>#REF!</v>
      </c>
      <c r="HW372" s="181" t="e">
        <f t="shared" si="821"/>
        <v>#REF!</v>
      </c>
      <c r="HX372" s="181" t="e">
        <f t="shared" si="822"/>
        <v>#REF!</v>
      </c>
      <c r="HY372" s="181" t="e">
        <f t="shared" si="823"/>
        <v>#REF!</v>
      </c>
      <c r="HZ372" s="181" t="e">
        <f t="shared" si="824"/>
        <v>#REF!</v>
      </c>
      <c r="IA372" s="181" t="e">
        <f t="shared" si="825"/>
        <v>#REF!</v>
      </c>
      <c r="IB372" s="181" t="e">
        <f t="shared" si="826"/>
        <v>#REF!</v>
      </c>
      <c r="IC372" s="181" t="e">
        <f t="shared" si="827"/>
        <v>#REF!</v>
      </c>
      <c r="ID372" s="181" t="e">
        <f t="shared" si="828"/>
        <v>#REF!</v>
      </c>
      <c r="IE372" s="181" t="e">
        <f t="shared" si="829"/>
        <v>#REF!</v>
      </c>
      <c r="IF372" s="181" t="e">
        <f t="shared" si="830"/>
        <v>#REF!</v>
      </c>
      <c r="IG372" s="181" t="e">
        <f t="shared" si="831"/>
        <v>#REF!</v>
      </c>
      <c r="IH372" s="181" t="e">
        <f t="shared" si="832"/>
        <v>#REF!</v>
      </c>
      <c r="II372" s="181" t="e">
        <f t="shared" si="833"/>
        <v>#REF!</v>
      </c>
      <c r="IJ372" s="181" t="e">
        <f t="shared" si="834"/>
        <v>#REF!</v>
      </c>
      <c r="IK372" s="181" t="e">
        <f t="shared" si="835"/>
        <v>#REF!</v>
      </c>
      <c r="IL372" s="181" t="e">
        <f t="shared" si="836"/>
        <v>#REF!</v>
      </c>
      <c r="IM372" s="181" t="e">
        <f t="shared" si="837"/>
        <v>#REF!</v>
      </c>
      <c r="IN372" s="181" t="e">
        <f t="shared" si="838"/>
        <v>#REF!</v>
      </c>
      <c r="IO372" s="181" t="e">
        <f t="shared" si="839"/>
        <v>#REF!</v>
      </c>
      <c r="IP372" s="181" t="e">
        <f t="shared" si="840"/>
        <v>#REF!</v>
      </c>
      <c r="IQ372" s="181" t="e">
        <f t="shared" si="841"/>
        <v>#REF!</v>
      </c>
      <c r="IR372" s="181" t="e">
        <f t="shared" si="842"/>
        <v>#REF!</v>
      </c>
      <c r="IS372" s="181" t="e">
        <f t="shared" si="843"/>
        <v>#REF!</v>
      </c>
      <c r="IT372" s="181" t="e">
        <f t="shared" si="844"/>
        <v>#REF!</v>
      </c>
      <c r="IU372" s="181" t="e">
        <f t="shared" si="845"/>
        <v>#REF!</v>
      </c>
      <c r="IV372" s="181" t="e">
        <f t="shared" si="846"/>
        <v>#REF!</v>
      </c>
      <c r="IW372" s="181" t="e">
        <f t="shared" si="847"/>
        <v>#REF!</v>
      </c>
      <c r="IX372" s="181" t="e">
        <f t="shared" si="848"/>
        <v>#REF!</v>
      </c>
      <c r="IY372" s="181" t="e">
        <f t="shared" si="849"/>
        <v>#REF!</v>
      </c>
      <c r="IZ372" s="181" t="e">
        <f t="shared" si="850"/>
        <v>#REF!</v>
      </c>
      <c r="JA372" s="181" t="e">
        <f t="shared" si="851"/>
        <v>#REF!</v>
      </c>
      <c r="JB372" s="181" t="e">
        <f t="shared" si="852"/>
        <v>#REF!</v>
      </c>
    </row>
    <row r="373" spans="2:262">
      <c r="B373" s="188">
        <v>12</v>
      </c>
      <c r="C373" s="187">
        <f t="shared" si="853"/>
        <v>2.3437499999999996E-4</v>
      </c>
      <c r="D373" s="184" t="e">
        <f t="shared" si="597"/>
        <v>#REF!</v>
      </c>
      <c r="E373" s="183" t="e">
        <f>R361</f>
        <v>#REF!</v>
      </c>
      <c r="F373" s="182">
        <v>12</v>
      </c>
      <c r="G373" s="181" t="e">
        <f t="shared" si="854"/>
        <v>#REF!</v>
      </c>
      <c r="H373" s="181" t="e">
        <f t="shared" si="598"/>
        <v>#REF!</v>
      </c>
      <c r="I373" s="181" t="e">
        <f t="shared" si="599"/>
        <v>#REF!</v>
      </c>
      <c r="J373" s="181" t="e">
        <f t="shared" si="600"/>
        <v>#REF!</v>
      </c>
      <c r="K373" s="181" t="e">
        <f t="shared" si="601"/>
        <v>#REF!</v>
      </c>
      <c r="L373" s="181" t="e">
        <f t="shared" si="602"/>
        <v>#REF!</v>
      </c>
      <c r="M373" s="181" t="e">
        <f t="shared" si="603"/>
        <v>#REF!</v>
      </c>
      <c r="N373" s="181" t="e">
        <f t="shared" si="604"/>
        <v>#REF!</v>
      </c>
      <c r="O373" s="181" t="e">
        <f t="shared" si="605"/>
        <v>#REF!</v>
      </c>
      <c r="P373" s="181" t="e">
        <f t="shared" si="606"/>
        <v>#REF!</v>
      </c>
      <c r="Q373" s="181" t="e">
        <f t="shared" si="607"/>
        <v>#REF!</v>
      </c>
      <c r="R373" s="181" t="e">
        <f t="shared" si="608"/>
        <v>#REF!</v>
      </c>
      <c r="S373" s="181" t="e">
        <f t="shared" si="609"/>
        <v>#REF!</v>
      </c>
      <c r="T373" s="181" t="e">
        <f t="shared" si="610"/>
        <v>#REF!</v>
      </c>
      <c r="U373" s="181" t="e">
        <f t="shared" si="611"/>
        <v>#REF!</v>
      </c>
      <c r="V373" s="181" t="e">
        <f t="shared" si="612"/>
        <v>#REF!</v>
      </c>
      <c r="W373" s="181" t="e">
        <f t="shared" si="613"/>
        <v>#REF!</v>
      </c>
      <c r="X373" s="181" t="e">
        <f t="shared" si="614"/>
        <v>#REF!</v>
      </c>
      <c r="Y373" s="181" t="e">
        <f t="shared" si="615"/>
        <v>#REF!</v>
      </c>
      <c r="Z373" s="181" t="e">
        <f t="shared" si="616"/>
        <v>#REF!</v>
      </c>
      <c r="AA373" s="181" t="e">
        <f t="shared" si="617"/>
        <v>#REF!</v>
      </c>
      <c r="AB373" s="181" t="e">
        <f t="shared" si="618"/>
        <v>#REF!</v>
      </c>
      <c r="AC373" s="181" t="e">
        <f t="shared" si="619"/>
        <v>#REF!</v>
      </c>
      <c r="AD373" s="181" t="e">
        <f t="shared" si="620"/>
        <v>#REF!</v>
      </c>
      <c r="AE373" s="181" t="e">
        <f t="shared" si="621"/>
        <v>#REF!</v>
      </c>
      <c r="AF373" s="181" t="e">
        <f t="shared" si="622"/>
        <v>#REF!</v>
      </c>
      <c r="AG373" s="181" t="e">
        <f t="shared" si="623"/>
        <v>#REF!</v>
      </c>
      <c r="AH373" s="181" t="e">
        <f t="shared" si="624"/>
        <v>#REF!</v>
      </c>
      <c r="AI373" s="181" t="e">
        <f t="shared" si="625"/>
        <v>#REF!</v>
      </c>
      <c r="AJ373" s="181" t="e">
        <f t="shared" si="626"/>
        <v>#REF!</v>
      </c>
      <c r="AK373" s="181" t="e">
        <f t="shared" si="627"/>
        <v>#REF!</v>
      </c>
      <c r="AL373" s="181" t="e">
        <f t="shared" si="628"/>
        <v>#REF!</v>
      </c>
      <c r="AM373" s="181" t="e">
        <f t="shared" si="629"/>
        <v>#REF!</v>
      </c>
      <c r="AN373" s="181" t="e">
        <f t="shared" si="630"/>
        <v>#REF!</v>
      </c>
      <c r="AO373" s="181" t="e">
        <f t="shared" si="631"/>
        <v>#REF!</v>
      </c>
      <c r="AP373" s="181" t="e">
        <f t="shared" si="632"/>
        <v>#REF!</v>
      </c>
      <c r="AQ373" s="181" t="e">
        <f t="shared" si="633"/>
        <v>#REF!</v>
      </c>
      <c r="AR373" s="181" t="e">
        <f t="shared" si="634"/>
        <v>#REF!</v>
      </c>
      <c r="AS373" s="181" t="e">
        <f t="shared" si="635"/>
        <v>#REF!</v>
      </c>
      <c r="AT373" s="181" t="e">
        <f t="shared" si="636"/>
        <v>#REF!</v>
      </c>
      <c r="AU373" s="181" t="e">
        <f t="shared" si="637"/>
        <v>#REF!</v>
      </c>
      <c r="AV373" s="181" t="e">
        <f t="shared" si="638"/>
        <v>#REF!</v>
      </c>
      <c r="AW373" s="181" t="e">
        <f t="shared" si="639"/>
        <v>#REF!</v>
      </c>
      <c r="AX373" s="181" t="e">
        <f t="shared" si="640"/>
        <v>#REF!</v>
      </c>
      <c r="AY373" s="181" t="e">
        <f t="shared" si="641"/>
        <v>#REF!</v>
      </c>
      <c r="AZ373" s="181" t="e">
        <f t="shared" si="642"/>
        <v>#REF!</v>
      </c>
      <c r="BA373" s="181" t="e">
        <f t="shared" si="643"/>
        <v>#REF!</v>
      </c>
      <c r="BB373" s="181" t="e">
        <f t="shared" si="644"/>
        <v>#REF!</v>
      </c>
      <c r="BC373" s="181" t="e">
        <f t="shared" si="645"/>
        <v>#REF!</v>
      </c>
      <c r="BD373" s="181" t="e">
        <f t="shared" si="646"/>
        <v>#REF!</v>
      </c>
      <c r="BE373" s="181" t="e">
        <f t="shared" si="647"/>
        <v>#REF!</v>
      </c>
      <c r="BF373" s="181" t="e">
        <f t="shared" si="648"/>
        <v>#REF!</v>
      </c>
      <c r="BG373" s="181" t="e">
        <f t="shared" si="649"/>
        <v>#REF!</v>
      </c>
      <c r="BH373" s="181" t="e">
        <f t="shared" si="650"/>
        <v>#REF!</v>
      </c>
      <c r="BI373" s="181" t="e">
        <f t="shared" si="651"/>
        <v>#REF!</v>
      </c>
      <c r="BJ373" s="181" t="e">
        <f t="shared" si="652"/>
        <v>#REF!</v>
      </c>
      <c r="BK373" s="181" t="e">
        <f t="shared" si="653"/>
        <v>#REF!</v>
      </c>
      <c r="BL373" s="181" t="e">
        <f t="shared" si="654"/>
        <v>#REF!</v>
      </c>
      <c r="BM373" s="181" t="e">
        <f t="shared" si="655"/>
        <v>#REF!</v>
      </c>
      <c r="BN373" s="181" t="e">
        <f t="shared" si="656"/>
        <v>#REF!</v>
      </c>
      <c r="BO373" s="181" t="e">
        <f t="shared" si="657"/>
        <v>#REF!</v>
      </c>
      <c r="BP373" s="181" t="e">
        <f t="shared" si="658"/>
        <v>#REF!</v>
      </c>
      <c r="BQ373" s="181" t="e">
        <f t="shared" si="659"/>
        <v>#REF!</v>
      </c>
      <c r="BR373" s="181" t="e">
        <f t="shared" si="660"/>
        <v>#REF!</v>
      </c>
      <c r="BS373" s="181" t="e">
        <f t="shared" si="661"/>
        <v>#REF!</v>
      </c>
      <c r="BT373" s="181" t="e">
        <f t="shared" si="662"/>
        <v>#REF!</v>
      </c>
      <c r="BU373" s="181" t="e">
        <f t="shared" si="663"/>
        <v>#REF!</v>
      </c>
      <c r="BV373" s="181" t="e">
        <f t="shared" si="664"/>
        <v>#REF!</v>
      </c>
      <c r="BW373" s="181" t="e">
        <f t="shared" si="665"/>
        <v>#REF!</v>
      </c>
      <c r="BX373" s="181" t="e">
        <f t="shared" si="666"/>
        <v>#REF!</v>
      </c>
      <c r="BY373" s="181" t="e">
        <f t="shared" si="667"/>
        <v>#REF!</v>
      </c>
      <c r="BZ373" s="181" t="e">
        <f t="shared" si="668"/>
        <v>#REF!</v>
      </c>
      <c r="CA373" s="181" t="e">
        <f t="shared" si="669"/>
        <v>#REF!</v>
      </c>
      <c r="CB373" s="181" t="e">
        <f t="shared" si="670"/>
        <v>#REF!</v>
      </c>
      <c r="CC373" s="181" t="e">
        <f t="shared" si="671"/>
        <v>#REF!</v>
      </c>
      <c r="CD373" s="181" t="e">
        <f t="shared" si="672"/>
        <v>#REF!</v>
      </c>
      <c r="CE373" s="181" t="e">
        <f t="shared" si="673"/>
        <v>#REF!</v>
      </c>
      <c r="CF373" s="181" t="e">
        <f t="shared" si="674"/>
        <v>#REF!</v>
      </c>
      <c r="CG373" s="181" t="e">
        <f t="shared" si="675"/>
        <v>#REF!</v>
      </c>
      <c r="CH373" s="181" t="e">
        <f t="shared" si="676"/>
        <v>#REF!</v>
      </c>
      <c r="CI373" s="181" t="e">
        <f t="shared" si="677"/>
        <v>#REF!</v>
      </c>
      <c r="CJ373" s="181" t="e">
        <f t="shared" si="678"/>
        <v>#REF!</v>
      </c>
      <c r="CK373" s="181" t="e">
        <f t="shared" si="679"/>
        <v>#REF!</v>
      </c>
      <c r="CL373" s="181" t="e">
        <f t="shared" si="680"/>
        <v>#REF!</v>
      </c>
      <c r="CM373" s="181" t="e">
        <f t="shared" si="681"/>
        <v>#REF!</v>
      </c>
      <c r="CN373" s="181" t="e">
        <f t="shared" si="682"/>
        <v>#REF!</v>
      </c>
      <c r="CO373" s="181" t="e">
        <f t="shared" si="683"/>
        <v>#REF!</v>
      </c>
      <c r="CP373" s="181" t="e">
        <f t="shared" si="684"/>
        <v>#REF!</v>
      </c>
      <c r="CQ373" s="181" t="e">
        <f t="shared" si="685"/>
        <v>#REF!</v>
      </c>
      <c r="CR373" s="181" t="e">
        <f t="shared" si="686"/>
        <v>#REF!</v>
      </c>
      <c r="CS373" s="181" t="e">
        <f t="shared" si="687"/>
        <v>#REF!</v>
      </c>
      <c r="CT373" s="181" t="e">
        <f t="shared" si="688"/>
        <v>#REF!</v>
      </c>
      <c r="CU373" s="181" t="e">
        <f t="shared" si="689"/>
        <v>#REF!</v>
      </c>
      <c r="CV373" s="181" t="e">
        <f t="shared" si="690"/>
        <v>#REF!</v>
      </c>
      <c r="CW373" s="181" t="e">
        <f t="shared" si="691"/>
        <v>#REF!</v>
      </c>
      <c r="CX373" s="181" t="e">
        <f t="shared" si="692"/>
        <v>#REF!</v>
      </c>
      <c r="CY373" s="181" t="e">
        <f t="shared" si="693"/>
        <v>#REF!</v>
      </c>
      <c r="CZ373" s="181" t="e">
        <f t="shared" si="694"/>
        <v>#REF!</v>
      </c>
      <c r="DA373" s="181" t="e">
        <f t="shared" si="695"/>
        <v>#REF!</v>
      </c>
      <c r="DB373" s="181" t="e">
        <f t="shared" si="696"/>
        <v>#REF!</v>
      </c>
      <c r="DC373" s="181" t="e">
        <f t="shared" si="697"/>
        <v>#REF!</v>
      </c>
      <c r="DD373" s="181" t="e">
        <f t="shared" si="698"/>
        <v>#REF!</v>
      </c>
      <c r="DE373" s="181" t="e">
        <f t="shared" si="699"/>
        <v>#REF!</v>
      </c>
      <c r="DF373" s="181" t="e">
        <f t="shared" si="700"/>
        <v>#REF!</v>
      </c>
      <c r="DG373" s="181" t="e">
        <f t="shared" si="701"/>
        <v>#REF!</v>
      </c>
      <c r="DH373" s="181" t="e">
        <f t="shared" si="702"/>
        <v>#REF!</v>
      </c>
      <c r="DI373" s="181" t="e">
        <f t="shared" si="703"/>
        <v>#REF!</v>
      </c>
      <c r="DJ373" s="181" t="e">
        <f t="shared" si="704"/>
        <v>#REF!</v>
      </c>
      <c r="DK373" s="181" t="e">
        <f t="shared" si="705"/>
        <v>#REF!</v>
      </c>
      <c r="DL373" s="181" t="e">
        <f t="shared" si="706"/>
        <v>#REF!</v>
      </c>
      <c r="DM373" s="181" t="e">
        <f t="shared" si="707"/>
        <v>#REF!</v>
      </c>
      <c r="DN373" s="181" t="e">
        <f t="shared" si="708"/>
        <v>#REF!</v>
      </c>
      <c r="DO373" s="181" t="e">
        <f t="shared" si="709"/>
        <v>#REF!</v>
      </c>
      <c r="DP373" s="181" t="e">
        <f t="shared" si="710"/>
        <v>#REF!</v>
      </c>
      <c r="DQ373" s="181" t="e">
        <f t="shared" si="711"/>
        <v>#REF!</v>
      </c>
      <c r="DR373" s="181" t="e">
        <f t="shared" si="712"/>
        <v>#REF!</v>
      </c>
      <c r="DS373" s="181" t="e">
        <f t="shared" si="713"/>
        <v>#REF!</v>
      </c>
      <c r="DT373" s="181" t="e">
        <f t="shared" si="714"/>
        <v>#REF!</v>
      </c>
      <c r="DU373" s="181" t="e">
        <f t="shared" si="715"/>
        <v>#REF!</v>
      </c>
      <c r="DV373" s="181" t="e">
        <f t="shared" si="716"/>
        <v>#REF!</v>
      </c>
      <c r="DW373" s="181" t="e">
        <f t="shared" si="717"/>
        <v>#REF!</v>
      </c>
      <c r="DX373" s="181" t="e">
        <f t="shared" si="718"/>
        <v>#REF!</v>
      </c>
      <c r="DY373" s="181" t="e">
        <f t="shared" si="719"/>
        <v>#REF!</v>
      </c>
      <c r="DZ373" s="181" t="e">
        <f t="shared" si="720"/>
        <v>#REF!</v>
      </c>
      <c r="EA373" s="181" t="e">
        <f t="shared" si="721"/>
        <v>#REF!</v>
      </c>
      <c r="EB373" s="181" t="e">
        <f t="shared" si="722"/>
        <v>#REF!</v>
      </c>
      <c r="EC373" s="181" t="e">
        <f t="shared" si="723"/>
        <v>#REF!</v>
      </c>
      <c r="ED373" s="181" t="e">
        <f t="shared" si="724"/>
        <v>#REF!</v>
      </c>
      <c r="EE373" s="181" t="e">
        <f t="shared" si="725"/>
        <v>#REF!</v>
      </c>
      <c r="EF373" s="181" t="e">
        <f t="shared" si="726"/>
        <v>#REF!</v>
      </c>
      <c r="EG373" s="181" t="e">
        <f t="shared" si="727"/>
        <v>#REF!</v>
      </c>
      <c r="EH373" s="181" t="e">
        <f t="shared" si="728"/>
        <v>#REF!</v>
      </c>
      <c r="EI373" s="181" t="e">
        <f t="shared" si="729"/>
        <v>#REF!</v>
      </c>
      <c r="EJ373" s="181" t="e">
        <f t="shared" si="730"/>
        <v>#REF!</v>
      </c>
      <c r="EK373" s="181" t="e">
        <f t="shared" si="731"/>
        <v>#REF!</v>
      </c>
      <c r="EL373" s="181" t="e">
        <f t="shared" si="732"/>
        <v>#REF!</v>
      </c>
      <c r="EM373" s="181" t="e">
        <f t="shared" si="733"/>
        <v>#REF!</v>
      </c>
      <c r="EN373" s="181" t="e">
        <f t="shared" si="734"/>
        <v>#REF!</v>
      </c>
      <c r="EO373" s="181" t="e">
        <f t="shared" si="735"/>
        <v>#REF!</v>
      </c>
      <c r="EP373" s="181" t="e">
        <f t="shared" si="736"/>
        <v>#REF!</v>
      </c>
      <c r="EQ373" s="181" t="e">
        <f t="shared" si="737"/>
        <v>#REF!</v>
      </c>
      <c r="ER373" s="181" t="e">
        <f t="shared" si="738"/>
        <v>#REF!</v>
      </c>
      <c r="ES373" s="181" t="e">
        <f t="shared" si="739"/>
        <v>#REF!</v>
      </c>
      <c r="ET373" s="181" t="e">
        <f t="shared" si="740"/>
        <v>#REF!</v>
      </c>
      <c r="EU373" s="181" t="e">
        <f t="shared" si="741"/>
        <v>#REF!</v>
      </c>
      <c r="EV373" s="181" t="e">
        <f t="shared" si="742"/>
        <v>#REF!</v>
      </c>
      <c r="EW373" s="181" t="e">
        <f t="shared" si="743"/>
        <v>#REF!</v>
      </c>
      <c r="EX373" s="181" t="e">
        <f t="shared" si="744"/>
        <v>#REF!</v>
      </c>
      <c r="EY373" s="181" t="e">
        <f t="shared" si="745"/>
        <v>#REF!</v>
      </c>
      <c r="EZ373" s="181" t="e">
        <f t="shared" si="746"/>
        <v>#REF!</v>
      </c>
      <c r="FA373" s="181" t="e">
        <f t="shared" si="747"/>
        <v>#REF!</v>
      </c>
      <c r="FB373" s="181" t="e">
        <f t="shared" si="748"/>
        <v>#REF!</v>
      </c>
      <c r="FC373" s="181" t="e">
        <f t="shared" si="749"/>
        <v>#REF!</v>
      </c>
      <c r="FD373" s="181" t="e">
        <f t="shared" si="750"/>
        <v>#REF!</v>
      </c>
      <c r="FE373" s="181" t="e">
        <f t="shared" si="751"/>
        <v>#REF!</v>
      </c>
      <c r="FF373" s="181" t="e">
        <f t="shared" si="752"/>
        <v>#REF!</v>
      </c>
      <c r="FG373" s="181" t="e">
        <f t="shared" si="753"/>
        <v>#REF!</v>
      </c>
      <c r="FH373" s="181" t="e">
        <f t="shared" si="754"/>
        <v>#REF!</v>
      </c>
      <c r="FI373" s="181" t="e">
        <f t="shared" si="755"/>
        <v>#REF!</v>
      </c>
      <c r="FJ373" s="181" t="e">
        <f t="shared" si="756"/>
        <v>#REF!</v>
      </c>
      <c r="FK373" s="181" t="e">
        <f t="shared" si="757"/>
        <v>#REF!</v>
      </c>
      <c r="FL373" s="181" t="e">
        <f t="shared" si="758"/>
        <v>#REF!</v>
      </c>
      <c r="FM373" s="181" t="e">
        <f t="shared" si="759"/>
        <v>#REF!</v>
      </c>
      <c r="FN373" s="181" t="e">
        <f t="shared" si="760"/>
        <v>#REF!</v>
      </c>
      <c r="FO373" s="181" t="e">
        <f t="shared" si="761"/>
        <v>#REF!</v>
      </c>
      <c r="FP373" s="181" t="e">
        <f t="shared" si="762"/>
        <v>#REF!</v>
      </c>
      <c r="FQ373" s="181" t="e">
        <f t="shared" si="763"/>
        <v>#REF!</v>
      </c>
      <c r="FR373" s="181" t="e">
        <f t="shared" si="764"/>
        <v>#REF!</v>
      </c>
      <c r="FS373" s="181" t="e">
        <f t="shared" si="765"/>
        <v>#REF!</v>
      </c>
      <c r="FT373" s="181" t="e">
        <f t="shared" si="766"/>
        <v>#REF!</v>
      </c>
      <c r="FU373" s="181" t="e">
        <f t="shared" si="767"/>
        <v>#REF!</v>
      </c>
      <c r="FV373" s="181" t="e">
        <f t="shared" si="768"/>
        <v>#REF!</v>
      </c>
      <c r="FW373" s="181" t="e">
        <f t="shared" si="769"/>
        <v>#REF!</v>
      </c>
      <c r="FX373" s="181" t="e">
        <f t="shared" si="770"/>
        <v>#REF!</v>
      </c>
      <c r="FY373" s="181" t="e">
        <f t="shared" si="771"/>
        <v>#REF!</v>
      </c>
      <c r="FZ373" s="181" t="e">
        <f t="shared" si="772"/>
        <v>#REF!</v>
      </c>
      <c r="GA373" s="181" t="e">
        <f t="shared" si="773"/>
        <v>#REF!</v>
      </c>
      <c r="GB373" s="181" t="e">
        <f t="shared" si="774"/>
        <v>#REF!</v>
      </c>
      <c r="GC373" s="181" t="e">
        <f t="shared" si="775"/>
        <v>#REF!</v>
      </c>
      <c r="GD373" s="181" t="e">
        <f t="shared" si="776"/>
        <v>#REF!</v>
      </c>
      <c r="GE373" s="181" t="e">
        <f t="shared" si="777"/>
        <v>#REF!</v>
      </c>
      <c r="GF373" s="181" t="e">
        <f t="shared" si="778"/>
        <v>#REF!</v>
      </c>
      <c r="GG373" s="181" t="e">
        <f t="shared" si="779"/>
        <v>#REF!</v>
      </c>
      <c r="GH373" s="181" t="e">
        <f t="shared" si="780"/>
        <v>#REF!</v>
      </c>
      <c r="GI373" s="181" t="e">
        <f t="shared" si="781"/>
        <v>#REF!</v>
      </c>
      <c r="GJ373" s="181" t="e">
        <f t="shared" si="782"/>
        <v>#REF!</v>
      </c>
      <c r="GK373" s="181" t="e">
        <f t="shared" si="783"/>
        <v>#REF!</v>
      </c>
      <c r="GL373" s="181" t="e">
        <f t="shared" si="784"/>
        <v>#REF!</v>
      </c>
      <c r="GM373" s="181" t="e">
        <f t="shared" si="785"/>
        <v>#REF!</v>
      </c>
      <c r="GN373" s="181" t="e">
        <f t="shared" si="786"/>
        <v>#REF!</v>
      </c>
      <c r="GO373" s="181" t="e">
        <f t="shared" si="787"/>
        <v>#REF!</v>
      </c>
      <c r="GP373" s="181" t="e">
        <f t="shared" si="788"/>
        <v>#REF!</v>
      </c>
      <c r="GQ373" s="181" t="e">
        <f t="shared" si="789"/>
        <v>#REF!</v>
      </c>
      <c r="GR373" s="181" t="e">
        <f t="shared" si="790"/>
        <v>#REF!</v>
      </c>
      <c r="GS373" s="181" t="e">
        <f t="shared" si="791"/>
        <v>#REF!</v>
      </c>
      <c r="GT373" s="181" t="e">
        <f t="shared" si="792"/>
        <v>#REF!</v>
      </c>
      <c r="GU373" s="181" t="e">
        <f t="shared" si="793"/>
        <v>#REF!</v>
      </c>
      <c r="GV373" s="181" t="e">
        <f t="shared" si="794"/>
        <v>#REF!</v>
      </c>
      <c r="GW373" s="181" t="e">
        <f t="shared" si="795"/>
        <v>#REF!</v>
      </c>
      <c r="GX373" s="181" t="e">
        <f t="shared" si="796"/>
        <v>#REF!</v>
      </c>
      <c r="GY373" s="181" t="e">
        <f t="shared" si="797"/>
        <v>#REF!</v>
      </c>
      <c r="GZ373" s="181" t="e">
        <f t="shared" si="798"/>
        <v>#REF!</v>
      </c>
      <c r="HA373" s="181" t="e">
        <f t="shared" si="799"/>
        <v>#REF!</v>
      </c>
      <c r="HB373" s="181" t="e">
        <f t="shared" si="800"/>
        <v>#REF!</v>
      </c>
      <c r="HC373" s="181" t="e">
        <f t="shared" si="801"/>
        <v>#REF!</v>
      </c>
      <c r="HD373" s="181" t="e">
        <f t="shared" si="802"/>
        <v>#REF!</v>
      </c>
      <c r="HE373" s="181" t="e">
        <f t="shared" si="803"/>
        <v>#REF!</v>
      </c>
      <c r="HF373" s="181" t="e">
        <f t="shared" si="804"/>
        <v>#REF!</v>
      </c>
      <c r="HG373" s="181" t="e">
        <f t="shared" si="805"/>
        <v>#REF!</v>
      </c>
      <c r="HH373" s="181" t="e">
        <f t="shared" si="806"/>
        <v>#REF!</v>
      </c>
      <c r="HI373" s="181" t="e">
        <f t="shared" si="807"/>
        <v>#REF!</v>
      </c>
      <c r="HJ373" s="181" t="e">
        <f t="shared" si="808"/>
        <v>#REF!</v>
      </c>
      <c r="HK373" s="181" t="e">
        <f t="shared" si="809"/>
        <v>#REF!</v>
      </c>
      <c r="HL373" s="181" t="e">
        <f t="shared" si="810"/>
        <v>#REF!</v>
      </c>
      <c r="HM373" s="181" t="e">
        <f t="shared" si="811"/>
        <v>#REF!</v>
      </c>
      <c r="HN373" s="181" t="e">
        <f t="shared" si="812"/>
        <v>#REF!</v>
      </c>
      <c r="HO373" s="181" t="e">
        <f t="shared" si="813"/>
        <v>#REF!</v>
      </c>
      <c r="HP373" s="181" t="e">
        <f t="shared" si="814"/>
        <v>#REF!</v>
      </c>
      <c r="HQ373" s="181" t="e">
        <f t="shared" si="815"/>
        <v>#REF!</v>
      </c>
      <c r="HR373" s="181" t="e">
        <f t="shared" si="816"/>
        <v>#REF!</v>
      </c>
      <c r="HS373" s="181" t="e">
        <f t="shared" si="817"/>
        <v>#REF!</v>
      </c>
      <c r="HT373" s="181" t="e">
        <f t="shared" si="818"/>
        <v>#REF!</v>
      </c>
      <c r="HU373" s="181" t="e">
        <f t="shared" si="819"/>
        <v>#REF!</v>
      </c>
      <c r="HV373" s="181" t="e">
        <f t="shared" si="820"/>
        <v>#REF!</v>
      </c>
      <c r="HW373" s="181" t="e">
        <f t="shared" si="821"/>
        <v>#REF!</v>
      </c>
      <c r="HX373" s="181" t="e">
        <f t="shared" si="822"/>
        <v>#REF!</v>
      </c>
      <c r="HY373" s="181" t="e">
        <f t="shared" si="823"/>
        <v>#REF!</v>
      </c>
      <c r="HZ373" s="181" t="e">
        <f t="shared" si="824"/>
        <v>#REF!</v>
      </c>
      <c r="IA373" s="181" t="e">
        <f t="shared" si="825"/>
        <v>#REF!</v>
      </c>
      <c r="IB373" s="181" t="e">
        <f t="shared" si="826"/>
        <v>#REF!</v>
      </c>
      <c r="IC373" s="181" t="e">
        <f t="shared" si="827"/>
        <v>#REF!</v>
      </c>
      <c r="ID373" s="181" t="e">
        <f t="shared" si="828"/>
        <v>#REF!</v>
      </c>
      <c r="IE373" s="181" t="e">
        <f t="shared" si="829"/>
        <v>#REF!</v>
      </c>
      <c r="IF373" s="181" t="e">
        <f t="shared" si="830"/>
        <v>#REF!</v>
      </c>
      <c r="IG373" s="181" t="e">
        <f t="shared" si="831"/>
        <v>#REF!</v>
      </c>
      <c r="IH373" s="181" t="e">
        <f t="shared" si="832"/>
        <v>#REF!</v>
      </c>
      <c r="II373" s="181" t="e">
        <f t="shared" si="833"/>
        <v>#REF!</v>
      </c>
      <c r="IJ373" s="181" t="e">
        <f t="shared" si="834"/>
        <v>#REF!</v>
      </c>
      <c r="IK373" s="181" t="e">
        <f t="shared" si="835"/>
        <v>#REF!</v>
      </c>
      <c r="IL373" s="181" t="e">
        <f t="shared" si="836"/>
        <v>#REF!</v>
      </c>
      <c r="IM373" s="181" t="e">
        <f t="shared" si="837"/>
        <v>#REF!</v>
      </c>
      <c r="IN373" s="181" t="e">
        <f t="shared" si="838"/>
        <v>#REF!</v>
      </c>
      <c r="IO373" s="181" t="e">
        <f t="shared" si="839"/>
        <v>#REF!</v>
      </c>
      <c r="IP373" s="181" t="e">
        <f t="shared" si="840"/>
        <v>#REF!</v>
      </c>
      <c r="IQ373" s="181" t="e">
        <f t="shared" si="841"/>
        <v>#REF!</v>
      </c>
      <c r="IR373" s="181" t="e">
        <f t="shared" si="842"/>
        <v>#REF!</v>
      </c>
      <c r="IS373" s="181" t="e">
        <f t="shared" si="843"/>
        <v>#REF!</v>
      </c>
      <c r="IT373" s="181" t="e">
        <f t="shared" si="844"/>
        <v>#REF!</v>
      </c>
      <c r="IU373" s="181" t="e">
        <f t="shared" si="845"/>
        <v>#REF!</v>
      </c>
      <c r="IV373" s="181" t="e">
        <f t="shared" si="846"/>
        <v>#REF!</v>
      </c>
      <c r="IW373" s="181" t="e">
        <f t="shared" si="847"/>
        <v>#REF!</v>
      </c>
      <c r="IX373" s="181" t="e">
        <f t="shared" si="848"/>
        <v>#REF!</v>
      </c>
      <c r="IY373" s="181" t="e">
        <f t="shared" si="849"/>
        <v>#REF!</v>
      </c>
      <c r="IZ373" s="181" t="e">
        <f t="shared" si="850"/>
        <v>#REF!</v>
      </c>
      <c r="JA373" s="181" t="e">
        <f t="shared" si="851"/>
        <v>#REF!</v>
      </c>
      <c r="JB373" s="181" t="e">
        <f t="shared" si="852"/>
        <v>#REF!</v>
      </c>
    </row>
    <row r="374" spans="2:262">
      <c r="B374" s="188">
        <v>13</v>
      </c>
      <c r="C374" s="187">
        <f t="shared" si="853"/>
        <v>2.5390624999999995E-4</v>
      </c>
      <c r="D374" s="184" t="e">
        <f t="shared" si="597"/>
        <v>#REF!</v>
      </c>
      <c r="E374" s="183" t="e">
        <f>S361</f>
        <v>#REF!</v>
      </c>
      <c r="F374" s="182">
        <v>13</v>
      </c>
      <c r="G374" s="181" t="e">
        <f t="shared" si="854"/>
        <v>#REF!</v>
      </c>
      <c r="H374" s="181" t="e">
        <f t="shared" si="598"/>
        <v>#REF!</v>
      </c>
      <c r="I374" s="181" t="e">
        <f t="shared" si="599"/>
        <v>#REF!</v>
      </c>
      <c r="J374" s="181" t="e">
        <f t="shared" si="600"/>
        <v>#REF!</v>
      </c>
      <c r="K374" s="181" t="e">
        <f t="shared" si="601"/>
        <v>#REF!</v>
      </c>
      <c r="L374" s="181" t="e">
        <f t="shared" si="602"/>
        <v>#REF!</v>
      </c>
      <c r="M374" s="181" t="e">
        <f t="shared" si="603"/>
        <v>#REF!</v>
      </c>
      <c r="N374" s="181" t="e">
        <f t="shared" si="604"/>
        <v>#REF!</v>
      </c>
      <c r="O374" s="181" t="e">
        <f t="shared" si="605"/>
        <v>#REF!</v>
      </c>
      <c r="P374" s="181" t="e">
        <f t="shared" si="606"/>
        <v>#REF!</v>
      </c>
      <c r="Q374" s="181" t="e">
        <f t="shared" si="607"/>
        <v>#REF!</v>
      </c>
      <c r="R374" s="181" t="e">
        <f t="shared" si="608"/>
        <v>#REF!</v>
      </c>
      <c r="S374" s="181" t="e">
        <f t="shared" si="609"/>
        <v>#REF!</v>
      </c>
      <c r="T374" s="181" t="e">
        <f t="shared" si="610"/>
        <v>#REF!</v>
      </c>
      <c r="U374" s="181" t="e">
        <f t="shared" si="611"/>
        <v>#REF!</v>
      </c>
      <c r="V374" s="181" t="e">
        <f t="shared" si="612"/>
        <v>#REF!</v>
      </c>
      <c r="W374" s="181" t="e">
        <f t="shared" si="613"/>
        <v>#REF!</v>
      </c>
      <c r="X374" s="181" t="e">
        <f t="shared" si="614"/>
        <v>#REF!</v>
      </c>
      <c r="Y374" s="181" t="e">
        <f t="shared" si="615"/>
        <v>#REF!</v>
      </c>
      <c r="Z374" s="181" t="e">
        <f t="shared" si="616"/>
        <v>#REF!</v>
      </c>
      <c r="AA374" s="181" t="e">
        <f t="shared" si="617"/>
        <v>#REF!</v>
      </c>
      <c r="AB374" s="181" t="e">
        <f t="shared" si="618"/>
        <v>#REF!</v>
      </c>
      <c r="AC374" s="181" t="e">
        <f t="shared" si="619"/>
        <v>#REF!</v>
      </c>
      <c r="AD374" s="181" t="e">
        <f t="shared" si="620"/>
        <v>#REF!</v>
      </c>
      <c r="AE374" s="181" t="e">
        <f t="shared" si="621"/>
        <v>#REF!</v>
      </c>
      <c r="AF374" s="181" t="e">
        <f t="shared" si="622"/>
        <v>#REF!</v>
      </c>
      <c r="AG374" s="181" t="e">
        <f t="shared" si="623"/>
        <v>#REF!</v>
      </c>
      <c r="AH374" s="181" t="e">
        <f t="shared" si="624"/>
        <v>#REF!</v>
      </c>
      <c r="AI374" s="181" t="e">
        <f t="shared" si="625"/>
        <v>#REF!</v>
      </c>
      <c r="AJ374" s="181" t="e">
        <f t="shared" si="626"/>
        <v>#REF!</v>
      </c>
      <c r="AK374" s="181" t="e">
        <f t="shared" si="627"/>
        <v>#REF!</v>
      </c>
      <c r="AL374" s="181" t="e">
        <f t="shared" si="628"/>
        <v>#REF!</v>
      </c>
      <c r="AM374" s="181" t="e">
        <f t="shared" si="629"/>
        <v>#REF!</v>
      </c>
      <c r="AN374" s="181" t="e">
        <f t="shared" si="630"/>
        <v>#REF!</v>
      </c>
      <c r="AO374" s="181" t="e">
        <f t="shared" si="631"/>
        <v>#REF!</v>
      </c>
      <c r="AP374" s="181" t="e">
        <f t="shared" si="632"/>
        <v>#REF!</v>
      </c>
      <c r="AQ374" s="181" t="e">
        <f t="shared" si="633"/>
        <v>#REF!</v>
      </c>
      <c r="AR374" s="181" t="e">
        <f t="shared" si="634"/>
        <v>#REF!</v>
      </c>
      <c r="AS374" s="181" t="e">
        <f t="shared" si="635"/>
        <v>#REF!</v>
      </c>
      <c r="AT374" s="181" t="e">
        <f t="shared" si="636"/>
        <v>#REF!</v>
      </c>
      <c r="AU374" s="181" t="e">
        <f t="shared" si="637"/>
        <v>#REF!</v>
      </c>
      <c r="AV374" s="181" t="e">
        <f t="shared" si="638"/>
        <v>#REF!</v>
      </c>
      <c r="AW374" s="181" t="e">
        <f t="shared" si="639"/>
        <v>#REF!</v>
      </c>
      <c r="AX374" s="181" t="e">
        <f t="shared" si="640"/>
        <v>#REF!</v>
      </c>
      <c r="AY374" s="181" t="e">
        <f t="shared" si="641"/>
        <v>#REF!</v>
      </c>
      <c r="AZ374" s="181" t="e">
        <f t="shared" si="642"/>
        <v>#REF!</v>
      </c>
      <c r="BA374" s="181" t="e">
        <f t="shared" si="643"/>
        <v>#REF!</v>
      </c>
      <c r="BB374" s="181" t="e">
        <f t="shared" si="644"/>
        <v>#REF!</v>
      </c>
      <c r="BC374" s="181" t="e">
        <f t="shared" si="645"/>
        <v>#REF!</v>
      </c>
      <c r="BD374" s="181" t="e">
        <f t="shared" si="646"/>
        <v>#REF!</v>
      </c>
      <c r="BE374" s="181" t="e">
        <f t="shared" si="647"/>
        <v>#REF!</v>
      </c>
      <c r="BF374" s="181" t="e">
        <f t="shared" si="648"/>
        <v>#REF!</v>
      </c>
      <c r="BG374" s="181" t="e">
        <f t="shared" si="649"/>
        <v>#REF!</v>
      </c>
      <c r="BH374" s="181" t="e">
        <f t="shared" si="650"/>
        <v>#REF!</v>
      </c>
      <c r="BI374" s="181" t="e">
        <f t="shared" si="651"/>
        <v>#REF!</v>
      </c>
      <c r="BJ374" s="181" t="e">
        <f t="shared" si="652"/>
        <v>#REF!</v>
      </c>
      <c r="BK374" s="181" t="e">
        <f t="shared" si="653"/>
        <v>#REF!</v>
      </c>
      <c r="BL374" s="181" t="e">
        <f t="shared" si="654"/>
        <v>#REF!</v>
      </c>
      <c r="BM374" s="181" t="e">
        <f t="shared" si="655"/>
        <v>#REF!</v>
      </c>
      <c r="BN374" s="181" t="e">
        <f t="shared" si="656"/>
        <v>#REF!</v>
      </c>
      <c r="BO374" s="181" t="e">
        <f t="shared" si="657"/>
        <v>#REF!</v>
      </c>
      <c r="BP374" s="181" t="e">
        <f t="shared" si="658"/>
        <v>#REF!</v>
      </c>
      <c r="BQ374" s="181" t="e">
        <f t="shared" si="659"/>
        <v>#REF!</v>
      </c>
      <c r="BR374" s="181" t="e">
        <f t="shared" si="660"/>
        <v>#REF!</v>
      </c>
      <c r="BS374" s="181" t="e">
        <f t="shared" si="661"/>
        <v>#REF!</v>
      </c>
      <c r="BT374" s="181" t="e">
        <f t="shared" si="662"/>
        <v>#REF!</v>
      </c>
      <c r="BU374" s="181" t="e">
        <f t="shared" si="663"/>
        <v>#REF!</v>
      </c>
      <c r="BV374" s="181" t="e">
        <f t="shared" si="664"/>
        <v>#REF!</v>
      </c>
      <c r="BW374" s="181" t="e">
        <f t="shared" si="665"/>
        <v>#REF!</v>
      </c>
      <c r="BX374" s="181" t="e">
        <f t="shared" si="666"/>
        <v>#REF!</v>
      </c>
      <c r="BY374" s="181" t="e">
        <f t="shared" si="667"/>
        <v>#REF!</v>
      </c>
      <c r="BZ374" s="181" t="e">
        <f t="shared" si="668"/>
        <v>#REF!</v>
      </c>
      <c r="CA374" s="181" t="e">
        <f t="shared" si="669"/>
        <v>#REF!</v>
      </c>
      <c r="CB374" s="181" t="e">
        <f t="shared" si="670"/>
        <v>#REF!</v>
      </c>
      <c r="CC374" s="181" t="e">
        <f t="shared" si="671"/>
        <v>#REF!</v>
      </c>
      <c r="CD374" s="181" t="e">
        <f t="shared" si="672"/>
        <v>#REF!</v>
      </c>
      <c r="CE374" s="181" t="e">
        <f t="shared" si="673"/>
        <v>#REF!</v>
      </c>
      <c r="CF374" s="181" t="e">
        <f t="shared" si="674"/>
        <v>#REF!</v>
      </c>
      <c r="CG374" s="181" t="e">
        <f t="shared" si="675"/>
        <v>#REF!</v>
      </c>
      <c r="CH374" s="181" t="e">
        <f t="shared" si="676"/>
        <v>#REF!</v>
      </c>
      <c r="CI374" s="181" t="e">
        <f t="shared" si="677"/>
        <v>#REF!</v>
      </c>
      <c r="CJ374" s="181" t="e">
        <f t="shared" si="678"/>
        <v>#REF!</v>
      </c>
      <c r="CK374" s="181" t="e">
        <f t="shared" si="679"/>
        <v>#REF!</v>
      </c>
      <c r="CL374" s="181" t="e">
        <f t="shared" si="680"/>
        <v>#REF!</v>
      </c>
      <c r="CM374" s="181" t="e">
        <f t="shared" si="681"/>
        <v>#REF!</v>
      </c>
      <c r="CN374" s="181" t="e">
        <f t="shared" si="682"/>
        <v>#REF!</v>
      </c>
      <c r="CO374" s="181" t="e">
        <f t="shared" si="683"/>
        <v>#REF!</v>
      </c>
      <c r="CP374" s="181" t="e">
        <f t="shared" si="684"/>
        <v>#REF!</v>
      </c>
      <c r="CQ374" s="181" t="e">
        <f t="shared" si="685"/>
        <v>#REF!</v>
      </c>
      <c r="CR374" s="181" t="e">
        <f t="shared" si="686"/>
        <v>#REF!</v>
      </c>
      <c r="CS374" s="181" t="e">
        <f t="shared" si="687"/>
        <v>#REF!</v>
      </c>
      <c r="CT374" s="181" t="e">
        <f t="shared" si="688"/>
        <v>#REF!</v>
      </c>
      <c r="CU374" s="181" t="e">
        <f t="shared" si="689"/>
        <v>#REF!</v>
      </c>
      <c r="CV374" s="181" t="e">
        <f t="shared" si="690"/>
        <v>#REF!</v>
      </c>
      <c r="CW374" s="181" t="e">
        <f t="shared" si="691"/>
        <v>#REF!</v>
      </c>
      <c r="CX374" s="181" t="e">
        <f t="shared" si="692"/>
        <v>#REF!</v>
      </c>
      <c r="CY374" s="181" t="e">
        <f t="shared" si="693"/>
        <v>#REF!</v>
      </c>
      <c r="CZ374" s="181" t="e">
        <f t="shared" si="694"/>
        <v>#REF!</v>
      </c>
      <c r="DA374" s="181" t="e">
        <f t="shared" si="695"/>
        <v>#REF!</v>
      </c>
      <c r="DB374" s="181" t="e">
        <f t="shared" si="696"/>
        <v>#REF!</v>
      </c>
      <c r="DC374" s="181" t="e">
        <f t="shared" si="697"/>
        <v>#REF!</v>
      </c>
      <c r="DD374" s="181" t="e">
        <f t="shared" si="698"/>
        <v>#REF!</v>
      </c>
      <c r="DE374" s="181" t="e">
        <f t="shared" si="699"/>
        <v>#REF!</v>
      </c>
      <c r="DF374" s="181" t="e">
        <f t="shared" si="700"/>
        <v>#REF!</v>
      </c>
      <c r="DG374" s="181" t="e">
        <f t="shared" si="701"/>
        <v>#REF!</v>
      </c>
      <c r="DH374" s="181" t="e">
        <f t="shared" si="702"/>
        <v>#REF!</v>
      </c>
      <c r="DI374" s="181" t="e">
        <f t="shared" si="703"/>
        <v>#REF!</v>
      </c>
      <c r="DJ374" s="181" t="e">
        <f t="shared" si="704"/>
        <v>#REF!</v>
      </c>
      <c r="DK374" s="181" t="e">
        <f t="shared" si="705"/>
        <v>#REF!</v>
      </c>
      <c r="DL374" s="181" t="e">
        <f t="shared" si="706"/>
        <v>#REF!</v>
      </c>
      <c r="DM374" s="181" t="e">
        <f t="shared" si="707"/>
        <v>#REF!</v>
      </c>
      <c r="DN374" s="181" t="e">
        <f t="shared" si="708"/>
        <v>#REF!</v>
      </c>
      <c r="DO374" s="181" t="e">
        <f t="shared" si="709"/>
        <v>#REF!</v>
      </c>
      <c r="DP374" s="181" t="e">
        <f t="shared" si="710"/>
        <v>#REF!</v>
      </c>
      <c r="DQ374" s="181" t="e">
        <f t="shared" si="711"/>
        <v>#REF!</v>
      </c>
      <c r="DR374" s="181" t="e">
        <f t="shared" si="712"/>
        <v>#REF!</v>
      </c>
      <c r="DS374" s="181" t="e">
        <f t="shared" si="713"/>
        <v>#REF!</v>
      </c>
      <c r="DT374" s="181" t="e">
        <f t="shared" si="714"/>
        <v>#REF!</v>
      </c>
      <c r="DU374" s="181" t="e">
        <f t="shared" si="715"/>
        <v>#REF!</v>
      </c>
      <c r="DV374" s="181" t="e">
        <f t="shared" si="716"/>
        <v>#REF!</v>
      </c>
      <c r="DW374" s="181" t="e">
        <f t="shared" si="717"/>
        <v>#REF!</v>
      </c>
      <c r="DX374" s="181" t="e">
        <f t="shared" si="718"/>
        <v>#REF!</v>
      </c>
      <c r="DY374" s="181" t="e">
        <f t="shared" si="719"/>
        <v>#REF!</v>
      </c>
      <c r="DZ374" s="181" t="e">
        <f t="shared" si="720"/>
        <v>#REF!</v>
      </c>
      <c r="EA374" s="181" t="e">
        <f t="shared" si="721"/>
        <v>#REF!</v>
      </c>
      <c r="EB374" s="181" t="e">
        <f t="shared" si="722"/>
        <v>#REF!</v>
      </c>
      <c r="EC374" s="181" t="e">
        <f t="shared" si="723"/>
        <v>#REF!</v>
      </c>
      <c r="ED374" s="181" t="e">
        <f t="shared" si="724"/>
        <v>#REF!</v>
      </c>
      <c r="EE374" s="181" t="e">
        <f t="shared" si="725"/>
        <v>#REF!</v>
      </c>
      <c r="EF374" s="181" t="e">
        <f t="shared" si="726"/>
        <v>#REF!</v>
      </c>
      <c r="EG374" s="181" t="e">
        <f t="shared" si="727"/>
        <v>#REF!</v>
      </c>
      <c r="EH374" s="181" t="e">
        <f t="shared" si="728"/>
        <v>#REF!</v>
      </c>
      <c r="EI374" s="181" t="e">
        <f t="shared" si="729"/>
        <v>#REF!</v>
      </c>
      <c r="EJ374" s="181" t="e">
        <f t="shared" si="730"/>
        <v>#REF!</v>
      </c>
      <c r="EK374" s="181" t="e">
        <f t="shared" si="731"/>
        <v>#REF!</v>
      </c>
      <c r="EL374" s="181" t="e">
        <f t="shared" si="732"/>
        <v>#REF!</v>
      </c>
      <c r="EM374" s="181" t="e">
        <f t="shared" si="733"/>
        <v>#REF!</v>
      </c>
      <c r="EN374" s="181" t="e">
        <f t="shared" si="734"/>
        <v>#REF!</v>
      </c>
      <c r="EO374" s="181" t="e">
        <f t="shared" si="735"/>
        <v>#REF!</v>
      </c>
      <c r="EP374" s="181" t="e">
        <f t="shared" si="736"/>
        <v>#REF!</v>
      </c>
      <c r="EQ374" s="181" t="e">
        <f t="shared" si="737"/>
        <v>#REF!</v>
      </c>
      <c r="ER374" s="181" t="e">
        <f t="shared" si="738"/>
        <v>#REF!</v>
      </c>
      <c r="ES374" s="181" t="e">
        <f t="shared" si="739"/>
        <v>#REF!</v>
      </c>
      <c r="ET374" s="181" t="e">
        <f t="shared" si="740"/>
        <v>#REF!</v>
      </c>
      <c r="EU374" s="181" t="e">
        <f t="shared" si="741"/>
        <v>#REF!</v>
      </c>
      <c r="EV374" s="181" t="e">
        <f t="shared" si="742"/>
        <v>#REF!</v>
      </c>
      <c r="EW374" s="181" t="e">
        <f t="shared" si="743"/>
        <v>#REF!</v>
      </c>
      <c r="EX374" s="181" t="e">
        <f t="shared" si="744"/>
        <v>#REF!</v>
      </c>
      <c r="EY374" s="181" t="e">
        <f t="shared" si="745"/>
        <v>#REF!</v>
      </c>
      <c r="EZ374" s="181" t="e">
        <f t="shared" si="746"/>
        <v>#REF!</v>
      </c>
      <c r="FA374" s="181" t="e">
        <f t="shared" si="747"/>
        <v>#REF!</v>
      </c>
      <c r="FB374" s="181" t="e">
        <f t="shared" si="748"/>
        <v>#REF!</v>
      </c>
      <c r="FC374" s="181" t="e">
        <f t="shared" si="749"/>
        <v>#REF!</v>
      </c>
      <c r="FD374" s="181" t="e">
        <f t="shared" si="750"/>
        <v>#REF!</v>
      </c>
      <c r="FE374" s="181" t="e">
        <f t="shared" si="751"/>
        <v>#REF!</v>
      </c>
      <c r="FF374" s="181" t="e">
        <f t="shared" si="752"/>
        <v>#REF!</v>
      </c>
      <c r="FG374" s="181" t="e">
        <f t="shared" si="753"/>
        <v>#REF!</v>
      </c>
      <c r="FH374" s="181" t="e">
        <f t="shared" si="754"/>
        <v>#REF!</v>
      </c>
      <c r="FI374" s="181" t="e">
        <f t="shared" si="755"/>
        <v>#REF!</v>
      </c>
      <c r="FJ374" s="181" t="e">
        <f t="shared" si="756"/>
        <v>#REF!</v>
      </c>
      <c r="FK374" s="181" t="e">
        <f t="shared" si="757"/>
        <v>#REF!</v>
      </c>
      <c r="FL374" s="181" t="e">
        <f t="shared" si="758"/>
        <v>#REF!</v>
      </c>
      <c r="FM374" s="181" t="e">
        <f t="shared" si="759"/>
        <v>#REF!</v>
      </c>
      <c r="FN374" s="181" t="e">
        <f t="shared" si="760"/>
        <v>#REF!</v>
      </c>
      <c r="FO374" s="181" t="e">
        <f t="shared" si="761"/>
        <v>#REF!</v>
      </c>
      <c r="FP374" s="181" t="e">
        <f t="shared" si="762"/>
        <v>#REF!</v>
      </c>
      <c r="FQ374" s="181" t="e">
        <f t="shared" si="763"/>
        <v>#REF!</v>
      </c>
      <c r="FR374" s="181" t="e">
        <f t="shared" si="764"/>
        <v>#REF!</v>
      </c>
      <c r="FS374" s="181" t="e">
        <f t="shared" si="765"/>
        <v>#REF!</v>
      </c>
      <c r="FT374" s="181" t="e">
        <f t="shared" si="766"/>
        <v>#REF!</v>
      </c>
      <c r="FU374" s="181" t="e">
        <f t="shared" si="767"/>
        <v>#REF!</v>
      </c>
      <c r="FV374" s="181" t="e">
        <f t="shared" si="768"/>
        <v>#REF!</v>
      </c>
      <c r="FW374" s="181" t="e">
        <f t="shared" si="769"/>
        <v>#REF!</v>
      </c>
      <c r="FX374" s="181" t="e">
        <f t="shared" si="770"/>
        <v>#REF!</v>
      </c>
      <c r="FY374" s="181" t="e">
        <f t="shared" si="771"/>
        <v>#REF!</v>
      </c>
      <c r="FZ374" s="181" t="e">
        <f t="shared" si="772"/>
        <v>#REF!</v>
      </c>
      <c r="GA374" s="181" t="e">
        <f t="shared" si="773"/>
        <v>#REF!</v>
      </c>
      <c r="GB374" s="181" t="e">
        <f t="shared" si="774"/>
        <v>#REF!</v>
      </c>
      <c r="GC374" s="181" t="e">
        <f t="shared" si="775"/>
        <v>#REF!</v>
      </c>
      <c r="GD374" s="181" t="e">
        <f t="shared" si="776"/>
        <v>#REF!</v>
      </c>
      <c r="GE374" s="181" t="e">
        <f t="shared" si="777"/>
        <v>#REF!</v>
      </c>
      <c r="GF374" s="181" t="e">
        <f t="shared" si="778"/>
        <v>#REF!</v>
      </c>
      <c r="GG374" s="181" t="e">
        <f t="shared" si="779"/>
        <v>#REF!</v>
      </c>
      <c r="GH374" s="181" t="e">
        <f t="shared" si="780"/>
        <v>#REF!</v>
      </c>
      <c r="GI374" s="181" t="e">
        <f t="shared" si="781"/>
        <v>#REF!</v>
      </c>
      <c r="GJ374" s="181" t="e">
        <f t="shared" si="782"/>
        <v>#REF!</v>
      </c>
      <c r="GK374" s="181" t="e">
        <f t="shared" si="783"/>
        <v>#REF!</v>
      </c>
      <c r="GL374" s="181" t="e">
        <f t="shared" si="784"/>
        <v>#REF!</v>
      </c>
      <c r="GM374" s="181" t="e">
        <f t="shared" si="785"/>
        <v>#REF!</v>
      </c>
      <c r="GN374" s="181" t="e">
        <f t="shared" si="786"/>
        <v>#REF!</v>
      </c>
      <c r="GO374" s="181" t="e">
        <f t="shared" si="787"/>
        <v>#REF!</v>
      </c>
      <c r="GP374" s="181" t="e">
        <f t="shared" si="788"/>
        <v>#REF!</v>
      </c>
      <c r="GQ374" s="181" t="e">
        <f t="shared" si="789"/>
        <v>#REF!</v>
      </c>
      <c r="GR374" s="181" t="e">
        <f t="shared" si="790"/>
        <v>#REF!</v>
      </c>
      <c r="GS374" s="181" t="e">
        <f t="shared" si="791"/>
        <v>#REF!</v>
      </c>
      <c r="GT374" s="181" t="e">
        <f t="shared" si="792"/>
        <v>#REF!</v>
      </c>
      <c r="GU374" s="181" t="e">
        <f t="shared" si="793"/>
        <v>#REF!</v>
      </c>
      <c r="GV374" s="181" t="e">
        <f t="shared" si="794"/>
        <v>#REF!</v>
      </c>
      <c r="GW374" s="181" t="e">
        <f t="shared" si="795"/>
        <v>#REF!</v>
      </c>
      <c r="GX374" s="181" t="e">
        <f t="shared" si="796"/>
        <v>#REF!</v>
      </c>
      <c r="GY374" s="181" t="e">
        <f t="shared" si="797"/>
        <v>#REF!</v>
      </c>
      <c r="GZ374" s="181" t="e">
        <f t="shared" si="798"/>
        <v>#REF!</v>
      </c>
      <c r="HA374" s="181" t="e">
        <f t="shared" si="799"/>
        <v>#REF!</v>
      </c>
      <c r="HB374" s="181" t="e">
        <f t="shared" si="800"/>
        <v>#REF!</v>
      </c>
      <c r="HC374" s="181" t="e">
        <f t="shared" si="801"/>
        <v>#REF!</v>
      </c>
      <c r="HD374" s="181" t="e">
        <f t="shared" si="802"/>
        <v>#REF!</v>
      </c>
      <c r="HE374" s="181" t="e">
        <f t="shared" si="803"/>
        <v>#REF!</v>
      </c>
      <c r="HF374" s="181" t="e">
        <f t="shared" si="804"/>
        <v>#REF!</v>
      </c>
      <c r="HG374" s="181" t="e">
        <f t="shared" si="805"/>
        <v>#REF!</v>
      </c>
      <c r="HH374" s="181" t="e">
        <f t="shared" si="806"/>
        <v>#REF!</v>
      </c>
      <c r="HI374" s="181" t="e">
        <f t="shared" si="807"/>
        <v>#REF!</v>
      </c>
      <c r="HJ374" s="181" t="e">
        <f t="shared" si="808"/>
        <v>#REF!</v>
      </c>
      <c r="HK374" s="181" t="e">
        <f t="shared" si="809"/>
        <v>#REF!</v>
      </c>
      <c r="HL374" s="181" t="e">
        <f t="shared" si="810"/>
        <v>#REF!</v>
      </c>
      <c r="HM374" s="181" t="e">
        <f t="shared" si="811"/>
        <v>#REF!</v>
      </c>
      <c r="HN374" s="181" t="e">
        <f t="shared" si="812"/>
        <v>#REF!</v>
      </c>
      <c r="HO374" s="181" t="e">
        <f t="shared" si="813"/>
        <v>#REF!</v>
      </c>
      <c r="HP374" s="181" t="e">
        <f t="shared" si="814"/>
        <v>#REF!</v>
      </c>
      <c r="HQ374" s="181" t="e">
        <f t="shared" si="815"/>
        <v>#REF!</v>
      </c>
      <c r="HR374" s="181" t="e">
        <f t="shared" si="816"/>
        <v>#REF!</v>
      </c>
      <c r="HS374" s="181" t="e">
        <f t="shared" si="817"/>
        <v>#REF!</v>
      </c>
      <c r="HT374" s="181" t="e">
        <f t="shared" si="818"/>
        <v>#REF!</v>
      </c>
      <c r="HU374" s="181" t="e">
        <f t="shared" si="819"/>
        <v>#REF!</v>
      </c>
      <c r="HV374" s="181" t="e">
        <f t="shared" si="820"/>
        <v>#REF!</v>
      </c>
      <c r="HW374" s="181" t="e">
        <f t="shared" si="821"/>
        <v>#REF!</v>
      </c>
      <c r="HX374" s="181" t="e">
        <f t="shared" si="822"/>
        <v>#REF!</v>
      </c>
      <c r="HY374" s="181" t="e">
        <f t="shared" si="823"/>
        <v>#REF!</v>
      </c>
      <c r="HZ374" s="181" t="e">
        <f t="shared" si="824"/>
        <v>#REF!</v>
      </c>
      <c r="IA374" s="181" t="e">
        <f t="shared" si="825"/>
        <v>#REF!</v>
      </c>
      <c r="IB374" s="181" t="e">
        <f t="shared" si="826"/>
        <v>#REF!</v>
      </c>
      <c r="IC374" s="181" t="e">
        <f t="shared" si="827"/>
        <v>#REF!</v>
      </c>
      <c r="ID374" s="181" t="e">
        <f t="shared" si="828"/>
        <v>#REF!</v>
      </c>
      <c r="IE374" s="181" t="e">
        <f t="shared" si="829"/>
        <v>#REF!</v>
      </c>
      <c r="IF374" s="181" t="e">
        <f t="shared" si="830"/>
        <v>#REF!</v>
      </c>
      <c r="IG374" s="181" t="e">
        <f t="shared" si="831"/>
        <v>#REF!</v>
      </c>
      <c r="IH374" s="181" t="e">
        <f t="shared" si="832"/>
        <v>#REF!</v>
      </c>
      <c r="II374" s="181" t="e">
        <f t="shared" si="833"/>
        <v>#REF!</v>
      </c>
      <c r="IJ374" s="181" t="e">
        <f t="shared" si="834"/>
        <v>#REF!</v>
      </c>
      <c r="IK374" s="181" t="e">
        <f t="shared" si="835"/>
        <v>#REF!</v>
      </c>
      <c r="IL374" s="181" t="e">
        <f t="shared" si="836"/>
        <v>#REF!</v>
      </c>
      <c r="IM374" s="181" t="e">
        <f t="shared" si="837"/>
        <v>#REF!</v>
      </c>
      <c r="IN374" s="181" t="e">
        <f t="shared" si="838"/>
        <v>#REF!</v>
      </c>
      <c r="IO374" s="181" t="e">
        <f t="shared" si="839"/>
        <v>#REF!</v>
      </c>
      <c r="IP374" s="181" t="e">
        <f t="shared" si="840"/>
        <v>#REF!</v>
      </c>
      <c r="IQ374" s="181" t="e">
        <f t="shared" si="841"/>
        <v>#REF!</v>
      </c>
      <c r="IR374" s="181" t="e">
        <f t="shared" si="842"/>
        <v>#REF!</v>
      </c>
      <c r="IS374" s="181" t="e">
        <f t="shared" si="843"/>
        <v>#REF!</v>
      </c>
      <c r="IT374" s="181" t="e">
        <f t="shared" si="844"/>
        <v>#REF!</v>
      </c>
      <c r="IU374" s="181" t="e">
        <f t="shared" si="845"/>
        <v>#REF!</v>
      </c>
      <c r="IV374" s="181" t="e">
        <f t="shared" si="846"/>
        <v>#REF!</v>
      </c>
      <c r="IW374" s="181" t="e">
        <f t="shared" si="847"/>
        <v>#REF!</v>
      </c>
      <c r="IX374" s="181" t="e">
        <f t="shared" si="848"/>
        <v>#REF!</v>
      </c>
      <c r="IY374" s="181" t="e">
        <f t="shared" si="849"/>
        <v>#REF!</v>
      </c>
      <c r="IZ374" s="181" t="e">
        <f t="shared" si="850"/>
        <v>#REF!</v>
      </c>
      <c r="JA374" s="181" t="e">
        <f t="shared" si="851"/>
        <v>#REF!</v>
      </c>
      <c r="JB374" s="181" t="e">
        <f t="shared" si="852"/>
        <v>#REF!</v>
      </c>
    </row>
    <row r="375" spans="2:262">
      <c r="B375" s="188">
        <v>14</v>
      </c>
      <c r="C375" s="187">
        <f t="shared" si="853"/>
        <v>2.7343749999999997E-4</v>
      </c>
      <c r="D375" s="184" t="e">
        <f t="shared" si="597"/>
        <v>#REF!</v>
      </c>
      <c r="E375" s="183" t="e">
        <f>T361</f>
        <v>#REF!</v>
      </c>
      <c r="F375" s="182">
        <v>14</v>
      </c>
      <c r="G375" s="181" t="e">
        <f t="shared" si="854"/>
        <v>#REF!</v>
      </c>
      <c r="H375" s="181" t="e">
        <f t="shared" si="598"/>
        <v>#REF!</v>
      </c>
      <c r="I375" s="181" t="e">
        <f t="shared" si="599"/>
        <v>#REF!</v>
      </c>
      <c r="J375" s="181" t="e">
        <f t="shared" si="600"/>
        <v>#REF!</v>
      </c>
      <c r="K375" s="181" t="e">
        <f t="shared" si="601"/>
        <v>#REF!</v>
      </c>
      <c r="L375" s="181" t="e">
        <f t="shared" si="602"/>
        <v>#REF!</v>
      </c>
      <c r="M375" s="181" t="e">
        <f t="shared" si="603"/>
        <v>#REF!</v>
      </c>
      <c r="N375" s="181" t="e">
        <f t="shared" si="604"/>
        <v>#REF!</v>
      </c>
      <c r="O375" s="181" t="e">
        <f t="shared" si="605"/>
        <v>#REF!</v>
      </c>
      <c r="P375" s="181" t="e">
        <f t="shared" si="606"/>
        <v>#REF!</v>
      </c>
      <c r="Q375" s="181" t="e">
        <f t="shared" si="607"/>
        <v>#REF!</v>
      </c>
      <c r="R375" s="181" t="e">
        <f t="shared" si="608"/>
        <v>#REF!</v>
      </c>
      <c r="S375" s="181" t="e">
        <f t="shared" si="609"/>
        <v>#REF!</v>
      </c>
      <c r="T375" s="181" t="e">
        <f t="shared" si="610"/>
        <v>#REF!</v>
      </c>
      <c r="U375" s="181" t="e">
        <f t="shared" si="611"/>
        <v>#REF!</v>
      </c>
      <c r="V375" s="181" t="e">
        <f t="shared" si="612"/>
        <v>#REF!</v>
      </c>
      <c r="W375" s="181" t="e">
        <f t="shared" si="613"/>
        <v>#REF!</v>
      </c>
      <c r="X375" s="181" t="e">
        <f t="shared" si="614"/>
        <v>#REF!</v>
      </c>
      <c r="Y375" s="181" t="e">
        <f t="shared" si="615"/>
        <v>#REF!</v>
      </c>
      <c r="Z375" s="181" t="e">
        <f t="shared" si="616"/>
        <v>#REF!</v>
      </c>
      <c r="AA375" s="181" t="e">
        <f t="shared" si="617"/>
        <v>#REF!</v>
      </c>
      <c r="AB375" s="181" t="e">
        <f t="shared" si="618"/>
        <v>#REF!</v>
      </c>
      <c r="AC375" s="181" t="e">
        <f t="shared" si="619"/>
        <v>#REF!</v>
      </c>
      <c r="AD375" s="181" t="e">
        <f t="shared" si="620"/>
        <v>#REF!</v>
      </c>
      <c r="AE375" s="181" t="e">
        <f t="shared" si="621"/>
        <v>#REF!</v>
      </c>
      <c r="AF375" s="181" t="e">
        <f t="shared" si="622"/>
        <v>#REF!</v>
      </c>
      <c r="AG375" s="181" t="e">
        <f t="shared" si="623"/>
        <v>#REF!</v>
      </c>
      <c r="AH375" s="181" t="e">
        <f t="shared" si="624"/>
        <v>#REF!</v>
      </c>
      <c r="AI375" s="181" t="e">
        <f t="shared" si="625"/>
        <v>#REF!</v>
      </c>
      <c r="AJ375" s="181" t="e">
        <f t="shared" si="626"/>
        <v>#REF!</v>
      </c>
      <c r="AK375" s="181" t="e">
        <f t="shared" si="627"/>
        <v>#REF!</v>
      </c>
      <c r="AL375" s="181" t="e">
        <f t="shared" si="628"/>
        <v>#REF!</v>
      </c>
      <c r="AM375" s="181" t="e">
        <f t="shared" si="629"/>
        <v>#REF!</v>
      </c>
      <c r="AN375" s="181" t="e">
        <f t="shared" si="630"/>
        <v>#REF!</v>
      </c>
      <c r="AO375" s="181" t="e">
        <f t="shared" si="631"/>
        <v>#REF!</v>
      </c>
      <c r="AP375" s="181" t="e">
        <f t="shared" si="632"/>
        <v>#REF!</v>
      </c>
      <c r="AQ375" s="181" t="e">
        <f t="shared" si="633"/>
        <v>#REF!</v>
      </c>
      <c r="AR375" s="181" t="e">
        <f t="shared" si="634"/>
        <v>#REF!</v>
      </c>
      <c r="AS375" s="181" t="e">
        <f t="shared" si="635"/>
        <v>#REF!</v>
      </c>
      <c r="AT375" s="181" t="e">
        <f t="shared" si="636"/>
        <v>#REF!</v>
      </c>
      <c r="AU375" s="181" t="e">
        <f t="shared" si="637"/>
        <v>#REF!</v>
      </c>
      <c r="AV375" s="181" t="e">
        <f t="shared" si="638"/>
        <v>#REF!</v>
      </c>
      <c r="AW375" s="181" t="e">
        <f t="shared" si="639"/>
        <v>#REF!</v>
      </c>
      <c r="AX375" s="181" t="e">
        <f t="shared" si="640"/>
        <v>#REF!</v>
      </c>
      <c r="AY375" s="181" t="e">
        <f t="shared" si="641"/>
        <v>#REF!</v>
      </c>
      <c r="AZ375" s="181" t="e">
        <f t="shared" si="642"/>
        <v>#REF!</v>
      </c>
      <c r="BA375" s="181" t="e">
        <f t="shared" si="643"/>
        <v>#REF!</v>
      </c>
      <c r="BB375" s="181" t="e">
        <f t="shared" si="644"/>
        <v>#REF!</v>
      </c>
      <c r="BC375" s="181" t="e">
        <f t="shared" si="645"/>
        <v>#REF!</v>
      </c>
      <c r="BD375" s="181" t="e">
        <f t="shared" si="646"/>
        <v>#REF!</v>
      </c>
      <c r="BE375" s="181" t="e">
        <f t="shared" si="647"/>
        <v>#REF!</v>
      </c>
      <c r="BF375" s="181" t="e">
        <f t="shared" si="648"/>
        <v>#REF!</v>
      </c>
      <c r="BG375" s="181" t="e">
        <f t="shared" si="649"/>
        <v>#REF!</v>
      </c>
      <c r="BH375" s="181" t="e">
        <f t="shared" si="650"/>
        <v>#REF!</v>
      </c>
      <c r="BI375" s="181" t="e">
        <f t="shared" si="651"/>
        <v>#REF!</v>
      </c>
      <c r="BJ375" s="181" t="e">
        <f t="shared" si="652"/>
        <v>#REF!</v>
      </c>
      <c r="BK375" s="181" t="e">
        <f t="shared" si="653"/>
        <v>#REF!</v>
      </c>
      <c r="BL375" s="181" t="e">
        <f t="shared" si="654"/>
        <v>#REF!</v>
      </c>
      <c r="BM375" s="181" t="e">
        <f t="shared" si="655"/>
        <v>#REF!</v>
      </c>
      <c r="BN375" s="181" t="e">
        <f t="shared" si="656"/>
        <v>#REF!</v>
      </c>
      <c r="BO375" s="181" t="e">
        <f t="shared" si="657"/>
        <v>#REF!</v>
      </c>
      <c r="BP375" s="181" t="e">
        <f t="shared" si="658"/>
        <v>#REF!</v>
      </c>
      <c r="BQ375" s="181" t="e">
        <f t="shared" si="659"/>
        <v>#REF!</v>
      </c>
      <c r="BR375" s="181" t="e">
        <f t="shared" si="660"/>
        <v>#REF!</v>
      </c>
      <c r="BS375" s="181" t="e">
        <f t="shared" si="661"/>
        <v>#REF!</v>
      </c>
      <c r="BT375" s="181" t="e">
        <f t="shared" si="662"/>
        <v>#REF!</v>
      </c>
      <c r="BU375" s="181" t="e">
        <f t="shared" si="663"/>
        <v>#REF!</v>
      </c>
      <c r="BV375" s="181" t="e">
        <f t="shared" si="664"/>
        <v>#REF!</v>
      </c>
      <c r="BW375" s="181" t="e">
        <f t="shared" si="665"/>
        <v>#REF!</v>
      </c>
      <c r="BX375" s="181" t="e">
        <f t="shared" si="666"/>
        <v>#REF!</v>
      </c>
      <c r="BY375" s="181" t="e">
        <f t="shared" si="667"/>
        <v>#REF!</v>
      </c>
      <c r="BZ375" s="181" t="e">
        <f t="shared" si="668"/>
        <v>#REF!</v>
      </c>
      <c r="CA375" s="181" t="e">
        <f t="shared" si="669"/>
        <v>#REF!</v>
      </c>
      <c r="CB375" s="181" t="e">
        <f t="shared" si="670"/>
        <v>#REF!</v>
      </c>
      <c r="CC375" s="181" t="e">
        <f t="shared" si="671"/>
        <v>#REF!</v>
      </c>
      <c r="CD375" s="181" t="e">
        <f t="shared" si="672"/>
        <v>#REF!</v>
      </c>
      <c r="CE375" s="181" t="e">
        <f t="shared" si="673"/>
        <v>#REF!</v>
      </c>
      <c r="CF375" s="181" t="e">
        <f t="shared" si="674"/>
        <v>#REF!</v>
      </c>
      <c r="CG375" s="181" t="e">
        <f t="shared" si="675"/>
        <v>#REF!</v>
      </c>
      <c r="CH375" s="181" t="e">
        <f t="shared" si="676"/>
        <v>#REF!</v>
      </c>
      <c r="CI375" s="181" t="e">
        <f t="shared" si="677"/>
        <v>#REF!</v>
      </c>
      <c r="CJ375" s="181" t="e">
        <f t="shared" si="678"/>
        <v>#REF!</v>
      </c>
      <c r="CK375" s="181" t="e">
        <f t="shared" si="679"/>
        <v>#REF!</v>
      </c>
      <c r="CL375" s="181" t="e">
        <f t="shared" si="680"/>
        <v>#REF!</v>
      </c>
      <c r="CM375" s="181" t="e">
        <f t="shared" si="681"/>
        <v>#REF!</v>
      </c>
      <c r="CN375" s="181" t="e">
        <f t="shared" si="682"/>
        <v>#REF!</v>
      </c>
      <c r="CO375" s="181" t="e">
        <f t="shared" si="683"/>
        <v>#REF!</v>
      </c>
      <c r="CP375" s="181" t="e">
        <f t="shared" si="684"/>
        <v>#REF!</v>
      </c>
      <c r="CQ375" s="181" t="e">
        <f t="shared" si="685"/>
        <v>#REF!</v>
      </c>
      <c r="CR375" s="181" t="e">
        <f t="shared" si="686"/>
        <v>#REF!</v>
      </c>
      <c r="CS375" s="181" t="e">
        <f t="shared" si="687"/>
        <v>#REF!</v>
      </c>
      <c r="CT375" s="181" t="e">
        <f t="shared" si="688"/>
        <v>#REF!</v>
      </c>
      <c r="CU375" s="181" t="e">
        <f t="shared" si="689"/>
        <v>#REF!</v>
      </c>
      <c r="CV375" s="181" t="e">
        <f t="shared" si="690"/>
        <v>#REF!</v>
      </c>
      <c r="CW375" s="181" t="e">
        <f t="shared" si="691"/>
        <v>#REF!</v>
      </c>
      <c r="CX375" s="181" t="e">
        <f t="shared" si="692"/>
        <v>#REF!</v>
      </c>
      <c r="CY375" s="181" t="e">
        <f t="shared" si="693"/>
        <v>#REF!</v>
      </c>
      <c r="CZ375" s="181" t="e">
        <f t="shared" si="694"/>
        <v>#REF!</v>
      </c>
      <c r="DA375" s="181" t="e">
        <f t="shared" si="695"/>
        <v>#REF!</v>
      </c>
      <c r="DB375" s="181" t="e">
        <f t="shared" si="696"/>
        <v>#REF!</v>
      </c>
      <c r="DC375" s="181" t="e">
        <f t="shared" si="697"/>
        <v>#REF!</v>
      </c>
      <c r="DD375" s="181" t="e">
        <f t="shared" si="698"/>
        <v>#REF!</v>
      </c>
      <c r="DE375" s="181" t="e">
        <f t="shared" si="699"/>
        <v>#REF!</v>
      </c>
      <c r="DF375" s="181" t="e">
        <f t="shared" si="700"/>
        <v>#REF!</v>
      </c>
      <c r="DG375" s="181" t="e">
        <f t="shared" si="701"/>
        <v>#REF!</v>
      </c>
      <c r="DH375" s="181" t="e">
        <f t="shared" si="702"/>
        <v>#REF!</v>
      </c>
      <c r="DI375" s="181" t="e">
        <f t="shared" si="703"/>
        <v>#REF!</v>
      </c>
      <c r="DJ375" s="181" t="e">
        <f t="shared" si="704"/>
        <v>#REF!</v>
      </c>
      <c r="DK375" s="181" t="e">
        <f t="shared" si="705"/>
        <v>#REF!</v>
      </c>
      <c r="DL375" s="181" t="e">
        <f t="shared" si="706"/>
        <v>#REF!</v>
      </c>
      <c r="DM375" s="181" t="e">
        <f t="shared" si="707"/>
        <v>#REF!</v>
      </c>
      <c r="DN375" s="181" t="e">
        <f t="shared" si="708"/>
        <v>#REF!</v>
      </c>
      <c r="DO375" s="181" t="e">
        <f t="shared" si="709"/>
        <v>#REF!</v>
      </c>
      <c r="DP375" s="181" t="e">
        <f t="shared" si="710"/>
        <v>#REF!</v>
      </c>
      <c r="DQ375" s="181" t="e">
        <f t="shared" si="711"/>
        <v>#REF!</v>
      </c>
      <c r="DR375" s="181" t="e">
        <f t="shared" si="712"/>
        <v>#REF!</v>
      </c>
      <c r="DS375" s="181" t="e">
        <f t="shared" si="713"/>
        <v>#REF!</v>
      </c>
      <c r="DT375" s="181" t="e">
        <f t="shared" si="714"/>
        <v>#REF!</v>
      </c>
      <c r="DU375" s="181" t="e">
        <f t="shared" si="715"/>
        <v>#REF!</v>
      </c>
      <c r="DV375" s="181" t="e">
        <f t="shared" si="716"/>
        <v>#REF!</v>
      </c>
      <c r="DW375" s="181" t="e">
        <f t="shared" si="717"/>
        <v>#REF!</v>
      </c>
      <c r="DX375" s="181" t="e">
        <f t="shared" si="718"/>
        <v>#REF!</v>
      </c>
      <c r="DY375" s="181" t="e">
        <f t="shared" si="719"/>
        <v>#REF!</v>
      </c>
      <c r="DZ375" s="181" t="e">
        <f t="shared" si="720"/>
        <v>#REF!</v>
      </c>
      <c r="EA375" s="181" t="e">
        <f t="shared" si="721"/>
        <v>#REF!</v>
      </c>
      <c r="EB375" s="181" t="e">
        <f t="shared" si="722"/>
        <v>#REF!</v>
      </c>
      <c r="EC375" s="181" t="e">
        <f t="shared" si="723"/>
        <v>#REF!</v>
      </c>
      <c r="ED375" s="181" t="e">
        <f t="shared" si="724"/>
        <v>#REF!</v>
      </c>
      <c r="EE375" s="181" t="e">
        <f t="shared" si="725"/>
        <v>#REF!</v>
      </c>
      <c r="EF375" s="181" t="e">
        <f t="shared" si="726"/>
        <v>#REF!</v>
      </c>
      <c r="EG375" s="181" t="e">
        <f t="shared" si="727"/>
        <v>#REF!</v>
      </c>
      <c r="EH375" s="181" t="e">
        <f t="shared" si="728"/>
        <v>#REF!</v>
      </c>
      <c r="EI375" s="181" t="e">
        <f t="shared" si="729"/>
        <v>#REF!</v>
      </c>
      <c r="EJ375" s="181" t="e">
        <f t="shared" si="730"/>
        <v>#REF!</v>
      </c>
      <c r="EK375" s="181" t="e">
        <f t="shared" si="731"/>
        <v>#REF!</v>
      </c>
      <c r="EL375" s="181" t="e">
        <f t="shared" si="732"/>
        <v>#REF!</v>
      </c>
      <c r="EM375" s="181" t="e">
        <f t="shared" si="733"/>
        <v>#REF!</v>
      </c>
      <c r="EN375" s="181" t="e">
        <f t="shared" si="734"/>
        <v>#REF!</v>
      </c>
      <c r="EO375" s="181" t="e">
        <f t="shared" si="735"/>
        <v>#REF!</v>
      </c>
      <c r="EP375" s="181" t="e">
        <f t="shared" si="736"/>
        <v>#REF!</v>
      </c>
      <c r="EQ375" s="181" t="e">
        <f t="shared" si="737"/>
        <v>#REF!</v>
      </c>
      <c r="ER375" s="181" t="e">
        <f t="shared" si="738"/>
        <v>#REF!</v>
      </c>
      <c r="ES375" s="181" t="e">
        <f t="shared" si="739"/>
        <v>#REF!</v>
      </c>
      <c r="ET375" s="181" t="e">
        <f t="shared" si="740"/>
        <v>#REF!</v>
      </c>
      <c r="EU375" s="181" t="e">
        <f t="shared" si="741"/>
        <v>#REF!</v>
      </c>
      <c r="EV375" s="181" t="e">
        <f t="shared" si="742"/>
        <v>#REF!</v>
      </c>
      <c r="EW375" s="181" t="e">
        <f t="shared" si="743"/>
        <v>#REF!</v>
      </c>
      <c r="EX375" s="181" t="e">
        <f t="shared" si="744"/>
        <v>#REF!</v>
      </c>
      <c r="EY375" s="181" t="e">
        <f t="shared" si="745"/>
        <v>#REF!</v>
      </c>
      <c r="EZ375" s="181" t="e">
        <f t="shared" si="746"/>
        <v>#REF!</v>
      </c>
      <c r="FA375" s="181" t="e">
        <f t="shared" si="747"/>
        <v>#REF!</v>
      </c>
      <c r="FB375" s="181" t="e">
        <f t="shared" si="748"/>
        <v>#REF!</v>
      </c>
      <c r="FC375" s="181" t="e">
        <f t="shared" si="749"/>
        <v>#REF!</v>
      </c>
      <c r="FD375" s="181" t="e">
        <f t="shared" si="750"/>
        <v>#REF!</v>
      </c>
      <c r="FE375" s="181" t="e">
        <f t="shared" si="751"/>
        <v>#REF!</v>
      </c>
      <c r="FF375" s="181" t="e">
        <f t="shared" si="752"/>
        <v>#REF!</v>
      </c>
      <c r="FG375" s="181" t="e">
        <f t="shared" si="753"/>
        <v>#REF!</v>
      </c>
      <c r="FH375" s="181" t="e">
        <f t="shared" si="754"/>
        <v>#REF!</v>
      </c>
      <c r="FI375" s="181" t="e">
        <f t="shared" si="755"/>
        <v>#REF!</v>
      </c>
      <c r="FJ375" s="181" t="e">
        <f t="shared" si="756"/>
        <v>#REF!</v>
      </c>
      <c r="FK375" s="181" t="e">
        <f t="shared" si="757"/>
        <v>#REF!</v>
      </c>
      <c r="FL375" s="181" t="e">
        <f t="shared" si="758"/>
        <v>#REF!</v>
      </c>
      <c r="FM375" s="181" t="e">
        <f t="shared" si="759"/>
        <v>#REF!</v>
      </c>
      <c r="FN375" s="181" t="e">
        <f t="shared" si="760"/>
        <v>#REF!</v>
      </c>
      <c r="FO375" s="181" t="e">
        <f t="shared" si="761"/>
        <v>#REF!</v>
      </c>
      <c r="FP375" s="181" t="e">
        <f t="shared" si="762"/>
        <v>#REF!</v>
      </c>
      <c r="FQ375" s="181" t="e">
        <f t="shared" si="763"/>
        <v>#REF!</v>
      </c>
      <c r="FR375" s="181" t="e">
        <f t="shared" si="764"/>
        <v>#REF!</v>
      </c>
      <c r="FS375" s="181" t="e">
        <f t="shared" si="765"/>
        <v>#REF!</v>
      </c>
      <c r="FT375" s="181" t="e">
        <f t="shared" si="766"/>
        <v>#REF!</v>
      </c>
      <c r="FU375" s="181" t="e">
        <f t="shared" si="767"/>
        <v>#REF!</v>
      </c>
      <c r="FV375" s="181" t="e">
        <f t="shared" si="768"/>
        <v>#REF!</v>
      </c>
      <c r="FW375" s="181" t="e">
        <f t="shared" si="769"/>
        <v>#REF!</v>
      </c>
      <c r="FX375" s="181" t="e">
        <f t="shared" si="770"/>
        <v>#REF!</v>
      </c>
      <c r="FY375" s="181" t="e">
        <f t="shared" si="771"/>
        <v>#REF!</v>
      </c>
      <c r="FZ375" s="181" t="e">
        <f t="shared" si="772"/>
        <v>#REF!</v>
      </c>
      <c r="GA375" s="181" t="e">
        <f t="shared" si="773"/>
        <v>#REF!</v>
      </c>
      <c r="GB375" s="181" t="e">
        <f t="shared" si="774"/>
        <v>#REF!</v>
      </c>
      <c r="GC375" s="181" t="e">
        <f t="shared" si="775"/>
        <v>#REF!</v>
      </c>
      <c r="GD375" s="181" t="e">
        <f t="shared" si="776"/>
        <v>#REF!</v>
      </c>
      <c r="GE375" s="181" t="e">
        <f t="shared" si="777"/>
        <v>#REF!</v>
      </c>
      <c r="GF375" s="181" t="e">
        <f t="shared" si="778"/>
        <v>#REF!</v>
      </c>
      <c r="GG375" s="181" t="e">
        <f t="shared" si="779"/>
        <v>#REF!</v>
      </c>
      <c r="GH375" s="181" t="e">
        <f t="shared" si="780"/>
        <v>#REF!</v>
      </c>
      <c r="GI375" s="181" t="e">
        <f t="shared" si="781"/>
        <v>#REF!</v>
      </c>
      <c r="GJ375" s="181" t="e">
        <f t="shared" si="782"/>
        <v>#REF!</v>
      </c>
      <c r="GK375" s="181" t="e">
        <f t="shared" si="783"/>
        <v>#REF!</v>
      </c>
      <c r="GL375" s="181" t="e">
        <f t="shared" si="784"/>
        <v>#REF!</v>
      </c>
      <c r="GM375" s="181" t="e">
        <f t="shared" si="785"/>
        <v>#REF!</v>
      </c>
      <c r="GN375" s="181" t="e">
        <f t="shared" si="786"/>
        <v>#REF!</v>
      </c>
      <c r="GO375" s="181" t="e">
        <f t="shared" si="787"/>
        <v>#REF!</v>
      </c>
      <c r="GP375" s="181" t="e">
        <f t="shared" si="788"/>
        <v>#REF!</v>
      </c>
      <c r="GQ375" s="181" t="e">
        <f t="shared" si="789"/>
        <v>#REF!</v>
      </c>
      <c r="GR375" s="181" t="e">
        <f t="shared" si="790"/>
        <v>#REF!</v>
      </c>
      <c r="GS375" s="181" t="e">
        <f t="shared" si="791"/>
        <v>#REF!</v>
      </c>
      <c r="GT375" s="181" t="e">
        <f t="shared" si="792"/>
        <v>#REF!</v>
      </c>
      <c r="GU375" s="181" t="e">
        <f t="shared" si="793"/>
        <v>#REF!</v>
      </c>
      <c r="GV375" s="181" t="e">
        <f t="shared" si="794"/>
        <v>#REF!</v>
      </c>
      <c r="GW375" s="181" t="e">
        <f t="shared" si="795"/>
        <v>#REF!</v>
      </c>
      <c r="GX375" s="181" t="e">
        <f t="shared" si="796"/>
        <v>#REF!</v>
      </c>
      <c r="GY375" s="181" t="e">
        <f t="shared" si="797"/>
        <v>#REF!</v>
      </c>
      <c r="GZ375" s="181" t="e">
        <f t="shared" si="798"/>
        <v>#REF!</v>
      </c>
      <c r="HA375" s="181" t="e">
        <f t="shared" si="799"/>
        <v>#REF!</v>
      </c>
      <c r="HB375" s="181" t="e">
        <f t="shared" si="800"/>
        <v>#REF!</v>
      </c>
      <c r="HC375" s="181" t="e">
        <f t="shared" si="801"/>
        <v>#REF!</v>
      </c>
      <c r="HD375" s="181" t="e">
        <f t="shared" si="802"/>
        <v>#REF!</v>
      </c>
      <c r="HE375" s="181" t="e">
        <f t="shared" si="803"/>
        <v>#REF!</v>
      </c>
      <c r="HF375" s="181" t="e">
        <f t="shared" si="804"/>
        <v>#REF!</v>
      </c>
      <c r="HG375" s="181" t="e">
        <f t="shared" si="805"/>
        <v>#REF!</v>
      </c>
      <c r="HH375" s="181" t="e">
        <f t="shared" si="806"/>
        <v>#REF!</v>
      </c>
      <c r="HI375" s="181" t="e">
        <f t="shared" si="807"/>
        <v>#REF!</v>
      </c>
      <c r="HJ375" s="181" t="e">
        <f t="shared" si="808"/>
        <v>#REF!</v>
      </c>
      <c r="HK375" s="181" t="e">
        <f t="shared" si="809"/>
        <v>#REF!</v>
      </c>
      <c r="HL375" s="181" t="e">
        <f t="shared" si="810"/>
        <v>#REF!</v>
      </c>
      <c r="HM375" s="181" t="e">
        <f t="shared" si="811"/>
        <v>#REF!</v>
      </c>
      <c r="HN375" s="181" t="e">
        <f t="shared" si="812"/>
        <v>#REF!</v>
      </c>
      <c r="HO375" s="181" t="e">
        <f t="shared" si="813"/>
        <v>#REF!</v>
      </c>
      <c r="HP375" s="181" t="e">
        <f t="shared" si="814"/>
        <v>#REF!</v>
      </c>
      <c r="HQ375" s="181" t="e">
        <f t="shared" si="815"/>
        <v>#REF!</v>
      </c>
      <c r="HR375" s="181" t="e">
        <f t="shared" si="816"/>
        <v>#REF!</v>
      </c>
      <c r="HS375" s="181" t="e">
        <f t="shared" si="817"/>
        <v>#REF!</v>
      </c>
      <c r="HT375" s="181" t="e">
        <f t="shared" si="818"/>
        <v>#REF!</v>
      </c>
      <c r="HU375" s="181" t="e">
        <f t="shared" si="819"/>
        <v>#REF!</v>
      </c>
      <c r="HV375" s="181" t="e">
        <f t="shared" si="820"/>
        <v>#REF!</v>
      </c>
      <c r="HW375" s="181" t="e">
        <f t="shared" si="821"/>
        <v>#REF!</v>
      </c>
      <c r="HX375" s="181" t="e">
        <f t="shared" si="822"/>
        <v>#REF!</v>
      </c>
      <c r="HY375" s="181" t="e">
        <f t="shared" si="823"/>
        <v>#REF!</v>
      </c>
      <c r="HZ375" s="181" t="e">
        <f t="shared" si="824"/>
        <v>#REF!</v>
      </c>
      <c r="IA375" s="181" t="e">
        <f t="shared" si="825"/>
        <v>#REF!</v>
      </c>
      <c r="IB375" s="181" t="e">
        <f t="shared" si="826"/>
        <v>#REF!</v>
      </c>
      <c r="IC375" s="181" t="e">
        <f t="shared" si="827"/>
        <v>#REF!</v>
      </c>
      <c r="ID375" s="181" t="e">
        <f t="shared" si="828"/>
        <v>#REF!</v>
      </c>
      <c r="IE375" s="181" t="e">
        <f t="shared" si="829"/>
        <v>#REF!</v>
      </c>
      <c r="IF375" s="181" t="e">
        <f t="shared" si="830"/>
        <v>#REF!</v>
      </c>
      <c r="IG375" s="181" t="e">
        <f t="shared" si="831"/>
        <v>#REF!</v>
      </c>
      <c r="IH375" s="181" t="e">
        <f t="shared" si="832"/>
        <v>#REF!</v>
      </c>
      <c r="II375" s="181" t="e">
        <f t="shared" si="833"/>
        <v>#REF!</v>
      </c>
      <c r="IJ375" s="181" t="e">
        <f t="shared" si="834"/>
        <v>#REF!</v>
      </c>
      <c r="IK375" s="181" t="e">
        <f t="shared" si="835"/>
        <v>#REF!</v>
      </c>
      <c r="IL375" s="181" t="e">
        <f t="shared" si="836"/>
        <v>#REF!</v>
      </c>
      <c r="IM375" s="181" t="e">
        <f t="shared" si="837"/>
        <v>#REF!</v>
      </c>
      <c r="IN375" s="181" t="e">
        <f t="shared" si="838"/>
        <v>#REF!</v>
      </c>
      <c r="IO375" s="181" t="e">
        <f t="shared" si="839"/>
        <v>#REF!</v>
      </c>
      <c r="IP375" s="181" t="e">
        <f t="shared" si="840"/>
        <v>#REF!</v>
      </c>
      <c r="IQ375" s="181" t="e">
        <f t="shared" si="841"/>
        <v>#REF!</v>
      </c>
      <c r="IR375" s="181" t="e">
        <f t="shared" si="842"/>
        <v>#REF!</v>
      </c>
      <c r="IS375" s="181" t="e">
        <f t="shared" si="843"/>
        <v>#REF!</v>
      </c>
      <c r="IT375" s="181" t="e">
        <f t="shared" si="844"/>
        <v>#REF!</v>
      </c>
      <c r="IU375" s="181" t="e">
        <f t="shared" si="845"/>
        <v>#REF!</v>
      </c>
      <c r="IV375" s="181" t="e">
        <f t="shared" si="846"/>
        <v>#REF!</v>
      </c>
      <c r="IW375" s="181" t="e">
        <f t="shared" si="847"/>
        <v>#REF!</v>
      </c>
      <c r="IX375" s="181" t="e">
        <f t="shared" si="848"/>
        <v>#REF!</v>
      </c>
      <c r="IY375" s="181" t="e">
        <f t="shared" si="849"/>
        <v>#REF!</v>
      </c>
      <c r="IZ375" s="181" t="e">
        <f t="shared" si="850"/>
        <v>#REF!</v>
      </c>
      <c r="JA375" s="181" t="e">
        <f t="shared" si="851"/>
        <v>#REF!</v>
      </c>
      <c r="JB375" s="181" t="e">
        <f t="shared" si="852"/>
        <v>#REF!</v>
      </c>
    </row>
    <row r="376" spans="2:262">
      <c r="B376" s="188">
        <v>15</v>
      </c>
      <c r="C376" s="187">
        <f t="shared" si="853"/>
        <v>2.9296874999999999E-4</v>
      </c>
      <c r="D376" s="184" t="e">
        <f t="shared" si="597"/>
        <v>#REF!</v>
      </c>
      <c r="E376" s="183" t="e">
        <f>U361</f>
        <v>#REF!</v>
      </c>
      <c r="F376" s="182">
        <v>15</v>
      </c>
      <c r="G376" s="181" t="e">
        <f t="shared" si="854"/>
        <v>#REF!</v>
      </c>
      <c r="H376" s="181" t="e">
        <f t="shared" si="598"/>
        <v>#REF!</v>
      </c>
      <c r="I376" s="181" t="e">
        <f t="shared" si="599"/>
        <v>#REF!</v>
      </c>
      <c r="J376" s="181" t="e">
        <f t="shared" si="600"/>
        <v>#REF!</v>
      </c>
      <c r="K376" s="181" t="e">
        <f t="shared" si="601"/>
        <v>#REF!</v>
      </c>
      <c r="L376" s="181" t="e">
        <f t="shared" si="602"/>
        <v>#REF!</v>
      </c>
      <c r="M376" s="181" t="e">
        <f t="shared" si="603"/>
        <v>#REF!</v>
      </c>
      <c r="N376" s="181" t="e">
        <f t="shared" si="604"/>
        <v>#REF!</v>
      </c>
      <c r="O376" s="181" t="e">
        <f t="shared" si="605"/>
        <v>#REF!</v>
      </c>
      <c r="P376" s="181" t="e">
        <f t="shared" si="606"/>
        <v>#REF!</v>
      </c>
      <c r="Q376" s="181" t="e">
        <f t="shared" si="607"/>
        <v>#REF!</v>
      </c>
      <c r="R376" s="181" t="e">
        <f t="shared" si="608"/>
        <v>#REF!</v>
      </c>
      <c r="S376" s="181" t="e">
        <f t="shared" si="609"/>
        <v>#REF!</v>
      </c>
      <c r="T376" s="181" t="e">
        <f t="shared" si="610"/>
        <v>#REF!</v>
      </c>
      <c r="U376" s="181" t="e">
        <f t="shared" si="611"/>
        <v>#REF!</v>
      </c>
      <c r="V376" s="181" t="e">
        <f t="shared" si="612"/>
        <v>#REF!</v>
      </c>
      <c r="W376" s="181" t="e">
        <f t="shared" si="613"/>
        <v>#REF!</v>
      </c>
      <c r="X376" s="181" t="e">
        <f t="shared" si="614"/>
        <v>#REF!</v>
      </c>
      <c r="Y376" s="181" t="e">
        <f t="shared" si="615"/>
        <v>#REF!</v>
      </c>
      <c r="Z376" s="181" t="e">
        <f t="shared" si="616"/>
        <v>#REF!</v>
      </c>
      <c r="AA376" s="181" t="e">
        <f t="shared" si="617"/>
        <v>#REF!</v>
      </c>
      <c r="AB376" s="181" t="e">
        <f t="shared" si="618"/>
        <v>#REF!</v>
      </c>
      <c r="AC376" s="181" t="e">
        <f t="shared" si="619"/>
        <v>#REF!</v>
      </c>
      <c r="AD376" s="181" t="e">
        <f t="shared" si="620"/>
        <v>#REF!</v>
      </c>
      <c r="AE376" s="181" t="e">
        <f t="shared" si="621"/>
        <v>#REF!</v>
      </c>
      <c r="AF376" s="181" t="e">
        <f t="shared" si="622"/>
        <v>#REF!</v>
      </c>
      <c r="AG376" s="181" t="e">
        <f t="shared" si="623"/>
        <v>#REF!</v>
      </c>
      <c r="AH376" s="181" t="e">
        <f t="shared" si="624"/>
        <v>#REF!</v>
      </c>
      <c r="AI376" s="181" t="e">
        <f t="shared" si="625"/>
        <v>#REF!</v>
      </c>
      <c r="AJ376" s="181" t="e">
        <f t="shared" si="626"/>
        <v>#REF!</v>
      </c>
      <c r="AK376" s="181" t="e">
        <f t="shared" si="627"/>
        <v>#REF!</v>
      </c>
      <c r="AL376" s="181" t="e">
        <f t="shared" si="628"/>
        <v>#REF!</v>
      </c>
      <c r="AM376" s="181" t="e">
        <f t="shared" si="629"/>
        <v>#REF!</v>
      </c>
      <c r="AN376" s="181" t="e">
        <f t="shared" si="630"/>
        <v>#REF!</v>
      </c>
      <c r="AO376" s="181" t="e">
        <f t="shared" si="631"/>
        <v>#REF!</v>
      </c>
      <c r="AP376" s="181" t="e">
        <f t="shared" si="632"/>
        <v>#REF!</v>
      </c>
      <c r="AQ376" s="181" t="e">
        <f t="shared" si="633"/>
        <v>#REF!</v>
      </c>
      <c r="AR376" s="181" t="e">
        <f t="shared" si="634"/>
        <v>#REF!</v>
      </c>
      <c r="AS376" s="181" t="e">
        <f t="shared" si="635"/>
        <v>#REF!</v>
      </c>
      <c r="AT376" s="181" t="e">
        <f t="shared" si="636"/>
        <v>#REF!</v>
      </c>
      <c r="AU376" s="181" t="e">
        <f t="shared" si="637"/>
        <v>#REF!</v>
      </c>
      <c r="AV376" s="181" t="e">
        <f t="shared" si="638"/>
        <v>#REF!</v>
      </c>
      <c r="AW376" s="181" t="e">
        <f t="shared" si="639"/>
        <v>#REF!</v>
      </c>
      <c r="AX376" s="181" t="e">
        <f t="shared" si="640"/>
        <v>#REF!</v>
      </c>
      <c r="AY376" s="181" t="e">
        <f t="shared" si="641"/>
        <v>#REF!</v>
      </c>
      <c r="AZ376" s="181" t="e">
        <f t="shared" si="642"/>
        <v>#REF!</v>
      </c>
      <c r="BA376" s="181" t="e">
        <f t="shared" si="643"/>
        <v>#REF!</v>
      </c>
      <c r="BB376" s="181" t="e">
        <f t="shared" si="644"/>
        <v>#REF!</v>
      </c>
      <c r="BC376" s="181" t="e">
        <f t="shared" si="645"/>
        <v>#REF!</v>
      </c>
      <c r="BD376" s="181" t="e">
        <f t="shared" si="646"/>
        <v>#REF!</v>
      </c>
      <c r="BE376" s="181" t="e">
        <f t="shared" si="647"/>
        <v>#REF!</v>
      </c>
      <c r="BF376" s="181" t="e">
        <f t="shared" si="648"/>
        <v>#REF!</v>
      </c>
      <c r="BG376" s="181" t="e">
        <f t="shared" si="649"/>
        <v>#REF!</v>
      </c>
      <c r="BH376" s="181" t="e">
        <f t="shared" si="650"/>
        <v>#REF!</v>
      </c>
      <c r="BI376" s="181" t="e">
        <f t="shared" si="651"/>
        <v>#REF!</v>
      </c>
      <c r="BJ376" s="181" t="e">
        <f t="shared" si="652"/>
        <v>#REF!</v>
      </c>
      <c r="BK376" s="181" t="e">
        <f t="shared" si="653"/>
        <v>#REF!</v>
      </c>
      <c r="BL376" s="181" t="e">
        <f t="shared" si="654"/>
        <v>#REF!</v>
      </c>
      <c r="BM376" s="181" t="e">
        <f t="shared" si="655"/>
        <v>#REF!</v>
      </c>
      <c r="BN376" s="181" t="e">
        <f t="shared" si="656"/>
        <v>#REF!</v>
      </c>
      <c r="BO376" s="181" t="e">
        <f t="shared" si="657"/>
        <v>#REF!</v>
      </c>
      <c r="BP376" s="181" t="e">
        <f t="shared" si="658"/>
        <v>#REF!</v>
      </c>
      <c r="BQ376" s="181" t="e">
        <f t="shared" si="659"/>
        <v>#REF!</v>
      </c>
      <c r="BR376" s="181" t="e">
        <f t="shared" si="660"/>
        <v>#REF!</v>
      </c>
      <c r="BS376" s="181" t="e">
        <f t="shared" si="661"/>
        <v>#REF!</v>
      </c>
      <c r="BT376" s="181" t="e">
        <f t="shared" si="662"/>
        <v>#REF!</v>
      </c>
      <c r="BU376" s="181" t="e">
        <f t="shared" si="663"/>
        <v>#REF!</v>
      </c>
      <c r="BV376" s="181" t="e">
        <f t="shared" si="664"/>
        <v>#REF!</v>
      </c>
      <c r="BW376" s="181" t="e">
        <f t="shared" si="665"/>
        <v>#REF!</v>
      </c>
      <c r="BX376" s="181" t="e">
        <f t="shared" si="666"/>
        <v>#REF!</v>
      </c>
      <c r="BY376" s="181" t="e">
        <f t="shared" si="667"/>
        <v>#REF!</v>
      </c>
      <c r="BZ376" s="181" t="e">
        <f t="shared" si="668"/>
        <v>#REF!</v>
      </c>
      <c r="CA376" s="181" t="e">
        <f t="shared" si="669"/>
        <v>#REF!</v>
      </c>
      <c r="CB376" s="181" t="e">
        <f t="shared" si="670"/>
        <v>#REF!</v>
      </c>
      <c r="CC376" s="181" t="e">
        <f t="shared" si="671"/>
        <v>#REF!</v>
      </c>
      <c r="CD376" s="181" t="e">
        <f t="shared" si="672"/>
        <v>#REF!</v>
      </c>
      <c r="CE376" s="181" t="e">
        <f t="shared" si="673"/>
        <v>#REF!</v>
      </c>
      <c r="CF376" s="181" t="e">
        <f t="shared" si="674"/>
        <v>#REF!</v>
      </c>
      <c r="CG376" s="181" t="e">
        <f t="shared" si="675"/>
        <v>#REF!</v>
      </c>
      <c r="CH376" s="181" t="e">
        <f t="shared" si="676"/>
        <v>#REF!</v>
      </c>
      <c r="CI376" s="181" t="e">
        <f t="shared" si="677"/>
        <v>#REF!</v>
      </c>
      <c r="CJ376" s="181" t="e">
        <f t="shared" si="678"/>
        <v>#REF!</v>
      </c>
      <c r="CK376" s="181" t="e">
        <f t="shared" si="679"/>
        <v>#REF!</v>
      </c>
      <c r="CL376" s="181" t="e">
        <f t="shared" si="680"/>
        <v>#REF!</v>
      </c>
      <c r="CM376" s="181" t="e">
        <f t="shared" si="681"/>
        <v>#REF!</v>
      </c>
      <c r="CN376" s="181" t="e">
        <f t="shared" si="682"/>
        <v>#REF!</v>
      </c>
      <c r="CO376" s="181" t="e">
        <f t="shared" si="683"/>
        <v>#REF!</v>
      </c>
      <c r="CP376" s="181" t="e">
        <f t="shared" si="684"/>
        <v>#REF!</v>
      </c>
      <c r="CQ376" s="181" t="e">
        <f t="shared" si="685"/>
        <v>#REF!</v>
      </c>
      <c r="CR376" s="181" t="e">
        <f t="shared" si="686"/>
        <v>#REF!</v>
      </c>
      <c r="CS376" s="181" t="e">
        <f t="shared" si="687"/>
        <v>#REF!</v>
      </c>
      <c r="CT376" s="181" t="e">
        <f t="shared" si="688"/>
        <v>#REF!</v>
      </c>
      <c r="CU376" s="181" t="e">
        <f t="shared" si="689"/>
        <v>#REF!</v>
      </c>
      <c r="CV376" s="181" t="e">
        <f t="shared" si="690"/>
        <v>#REF!</v>
      </c>
      <c r="CW376" s="181" t="e">
        <f t="shared" si="691"/>
        <v>#REF!</v>
      </c>
      <c r="CX376" s="181" t="e">
        <f t="shared" si="692"/>
        <v>#REF!</v>
      </c>
      <c r="CY376" s="181" t="e">
        <f t="shared" si="693"/>
        <v>#REF!</v>
      </c>
      <c r="CZ376" s="181" t="e">
        <f t="shared" si="694"/>
        <v>#REF!</v>
      </c>
      <c r="DA376" s="181" t="e">
        <f t="shared" si="695"/>
        <v>#REF!</v>
      </c>
      <c r="DB376" s="181" t="e">
        <f t="shared" si="696"/>
        <v>#REF!</v>
      </c>
      <c r="DC376" s="181" t="e">
        <f t="shared" si="697"/>
        <v>#REF!</v>
      </c>
      <c r="DD376" s="181" t="e">
        <f t="shared" si="698"/>
        <v>#REF!</v>
      </c>
      <c r="DE376" s="181" t="e">
        <f t="shared" si="699"/>
        <v>#REF!</v>
      </c>
      <c r="DF376" s="181" t="e">
        <f t="shared" si="700"/>
        <v>#REF!</v>
      </c>
      <c r="DG376" s="181" t="e">
        <f t="shared" si="701"/>
        <v>#REF!</v>
      </c>
      <c r="DH376" s="181" t="e">
        <f t="shared" si="702"/>
        <v>#REF!</v>
      </c>
      <c r="DI376" s="181" t="e">
        <f t="shared" si="703"/>
        <v>#REF!</v>
      </c>
      <c r="DJ376" s="181" t="e">
        <f t="shared" si="704"/>
        <v>#REF!</v>
      </c>
      <c r="DK376" s="181" t="e">
        <f t="shared" si="705"/>
        <v>#REF!</v>
      </c>
      <c r="DL376" s="181" t="e">
        <f t="shared" si="706"/>
        <v>#REF!</v>
      </c>
      <c r="DM376" s="181" t="e">
        <f t="shared" si="707"/>
        <v>#REF!</v>
      </c>
      <c r="DN376" s="181" t="e">
        <f t="shared" si="708"/>
        <v>#REF!</v>
      </c>
      <c r="DO376" s="181" t="e">
        <f t="shared" si="709"/>
        <v>#REF!</v>
      </c>
      <c r="DP376" s="181" t="e">
        <f t="shared" si="710"/>
        <v>#REF!</v>
      </c>
      <c r="DQ376" s="181" t="e">
        <f t="shared" si="711"/>
        <v>#REF!</v>
      </c>
      <c r="DR376" s="181" t="e">
        <f t="shared" si="712"/>
        <v>#REF!</v>
      </c>
      <c r="DS376" s="181" t="e">
        <f t="shared" si="713"/>
        <v>#REF!</v>
      </c>
      <c r="DT376" s="181" t="e">
        <f t="shared" si="714"/>
        <v>#REF!</v>
      </c>
      <c r="DU376" s="181" t="e">
        <f t="shared" si="715"/>
        <v>#REF!</v>
      </c>
      <c r="DV376" s="181" t="e">
        <f t="shared" si="716"/>
        <v>#REF!</v>
      </c>
      <c r="DW376" s="181" t="e">
        <f t="shared" si="717"/>
        <v>#REF!</v>
      </c>
      <c r="DX376" s="181" t="e">
        <f t="shared" si="718"/>
        <v>#REF!</v>
      </c>
      <c r="DY376" s="181" t="e">
        <f t="shared" si="719"/>
        <v>#REF!</v>
      </c>
      <c r="DZ376" s="181" t="e">
        <f t="shared" si="720"/>
        <v>#REF!</v>
      </c>
      <c r="EA376" s="181" t="e">
        <f t="shared" si="721"/>
        <v>#REF!</v>
      </c>
      <c r="EB376" s="181" t="e">
        <f t="shared" si="722"/>
        <v>#REF!</v>
      </c>
      <c r="EC376" s="181" t="e">
        <f t="shared" si="723"/>
        <v>#REF!</v>
      </c>
      <c r="ED376" s="181" t="e">
        <f t="shared" si="724"/>
        <v>#REF!</v>
      </c>
      <c r="EE376" s="181" t="e">
        <f t="shared" si="725"/>
        <v>#REF!</v>
      </c>
      <c r="EF376" s="181" t="e">
        <f t="shared" si="726"/>
        <v>#REF!</v>
      </c>
      <c r="EG376" s="181" t="e">
        <f t="shared" si="727"/>
        <v>#REF!</v>
      </c>
      <c r="EH376" s="181" t="e">
        <f t="shared" si="728"/>
        <v>#REF!</v>
      </c>
      <c r="EI376" s="181" t="e">
        <f t="shared" si="729"/>
        <v>#REF!</v>
      </c>
      <c r="EJ376" s="181" t="e">
        <f t="shared" si="730"/>
        <v>#REF!</v>
      </c>
      <c r="EK376" s="181" t="e">
        <f t="shared" si="731"/>
        <v>#REF!</v>
      </c>
      <c r="EL376" s="181" t="e">
        <f t="shared" si="732"/>
        <v>#REF!</v>
      </c>
      <c r="EM376" s="181" t="e">
        <f t="shared" si="733"/>
        <v>#REF!</v>
      </c>
      <c r="EN376" s="181" t="e">
        <f t="shared" si="734"/>
        <v>#REF!</v>
      </c>
      <c r="EO376" s="181" t="e">
        <f t="shared" si="735"/>
        <v>#REF!</v>
      </c>
      <c r="EP376" s="181" t="e">
        <f t="shared" si="736"/>
        <v>#REF!</v>
      </c>
      <c r="EQ376" s="181" t="e">
        <f t="shared" si="737"/>
        <v>#REF!</v>
      </c>
      <c r="ER376" s="181" t="e">
        <f t="shared" si="738"/>
        <v>#REF!</v>
      </c>
      <c r="ES376" s="181" t="e">
        <f t="shared" si="739"/>
        <v>#REF!</v>
      </c>
      <c r="ET376" s="181" t="e">
        <f t="shared" si="740"/>
        <v>#REF!</v>
      </c>
      <c r="EU376" s="181" t="e">
        <f t="shared" si="741"/>
        <v>#REF!</v>
      </c>
      <c r="EV376" s="181" t="e">
        <f t="shared" si="742"/>
        <v>#REF!</v>
      </c>
      <c r="EW376" s="181" t="e">
        <f t="shared" si="743"/>
        <v>#REF!</v>
      </c>
      <c r="EX376" s="181" t="e">
        <f t="shared" si="744"/>
        <v>#REF!</v>
      </c>
      <c r="EY376" s="181" t="e">
        <f t="shared" si="745"/>
        <v>#REF!</v>
      </c>
      <c r="EZ376" s="181" t="e">
        <f t="shared" si="746"/>
        <v>#REF!</v>
      </c>
      <c r="FA376" s="181" t="e">
        <f t="shared" si="747"/>
        <v>#REF!</v>
      </c>
      <c r="FB376" s="181" t="e">
        <f t="shared" si="748"/>
        <v>#REF!</v>
      </c>
      <c r="FC376" s="181" t="e">
        <f t="shared" si="749"/>
        <v>#REF!</v>
      </c>
      <c r="FD376" s="181" t="e">
        <f t="shared" si="750"/>
        <v>#REF!</v>
      </c>
      <c r="FE376" s="181" t="e">
        <f t="shared" si="751"/>
        <v>#REF!</v>
      </c>
      <c r="FF376" s="181" t="e">
        <f t="shared" si="752"/>
        <v>#REF!</v>
      </c>
      <c r="FG376" s="181" t="e">
        <f t="shared" si="753"/>
        <v>#REF!</v>
      </c>
      <c r="FH376" s="181" t="e">
        <f t="shared" si="754"/>
        <v>#REF!</v>
      </c>
      <c r="FI376" s="181" t="e">
        <f t="shared" si="755"/>
        <v>#REF!</v>
      </c>
      <c r="FJ376" s="181" t="e">
        <f t="shared" si="756"/>
        <v>#REF!</v>
      </c>
      <c r="FK376" s="181" t="e">
        <f t="shared" si="757"/>
        <v>#REF!</v>
      </c>
      <c r="FL376" s="181" t="e">
        <f t="shared" si="758"/>
        <v>#REF!</v>
      </c>
      <c r="FM376" s="181" t="e">
        <f t="shared" si="759"/>
        <v>#REF!</v>
      </c>
      <c r="FN376" s="181" t="e">
        <f t="shared" si="760"/>
        <v>#REF!</v>
      </c>
      <c r="FO376" s="181" t="e">
        <f t="shared" si="761"/>
        <v>#REF!</v>
      </c>
      <c r="FP376" s="181" t="e">
        <f t="shared" si="762"/>
        <v>#REF!</v>
      </c>
      <c r="FQ376" s="181" t="e">
        <f t="shared" si="763"/>
        <v>#REF!</v>
      </c>
      <c r="FR376" s="181" t="e">
        <f t="shared" si="764"/>
        <v>#REF!</v>
      </c>
      <c r="FS376" s="181" t="e">
        <f t="shared" si="765"/>
        <v>#REF!</v>
      </c>
      <c r="FT376" s="181" t="e">
        <f t="shared" si="766"/>
        <v>#REF!</v>
      </c>
      <c r="FU376" s="181" t="e">
        <f t="shared" si="767"/>
        <v>#REF!</v>
      </c>
      <c r="FV376" s="181" t="e">
        <f t="shared" si="768"/>
        <v>#REF!</v>
      </c>
      <c r="FW376" s="181" t="e">
        <f t="shared" si="769"/>
        <v>#REF!</v>
      </c>
      <c r="FX376" s="181" t="e">
        <f t="shared" si="770"/>
        <v>#REF!</v>
      </c>
      <c r="FY376" s="181" t="e">
        <f t="shared" si="771"/>
        <v>#REF!</v>
      </c>
      <c r="FZ376" s="181" t="e">
        <f t="shared" si="772"/>
        <v>#REF!</v>
      </c>
      <c r="GA376" s="181" t="e">
        <f t="shared" si="773"/>
        <v>#REF!</v>
      </c>
      <c r="GB376" s="181" t="e">
        <f t="shared" si="774"/>
        <v>#REF!</v>
      </c>
      <c r="GC376" s="181" t="e">
        <f t="shared" si="775"/>
        <v>#REF!</v>
      </c>
      <c r="GD376" s="181" t="e">
        <f t="shared" si="776"/>
        <v>#REF!</v>
      </c>
      <c r="GE376" s="181" t="e">
        <f t="shared" si="777"/>
        <v>#REF!</v>
      </c>
      <c r="GF376" s="181" t="e">
        <f t="shared" si="778"/>
        <v>#REF!</v>
      </c>
      <c r="GG376" s="181" t="e">
        <f t="shared" si="779"/>
        <v>#REF!</v>
      </c>
      <c r="GH376" s="181" t="e">
        <f t="shared" si="780"/>
        <v>#REF!</v>
      </c>
      <c r="GI376" s="181" t="e">
        <f t="shared" si="781"/>
        <v>#REF!</v>
      </c>
      <c r="GJ376" s="181" t="e">
        <f t="shared" si="782"/>
        <v>#REF!</v>
      </c>
      <c r="GK376" s="181" t="e">
        <f t="shared" si="783"/>
        <v>#REF!</v>
      </c>
      <c r="GL376" s="181" t="e">
        <f t="shared" si="784"/>
        <v>#REF!</v>
      </c>
      <c r="GM376" s="181" t="e">
        <f t="shared" si="785"/>
        <v>#REF!</v>
      </c>
      <c r="GN376" s="181" t="e">
        <f t="shared" si="786"/>
        <v>#REF!</v>
      </c>
      <c r="GO376" s="181" t="e">
        <f t="shared" si="787"/>
        <v>#REF!</v>
      </c>
      <c r="GP376" s="181" t="e">
        <f t="shared" si="788"/>
        <v>#REF!</v>
      </c>
      <c r="GQ376" s="181" t="e">
        <f t="shared" si="789"/>
        <v>#REF!</v>
      </c>
      <c r="GR376" s="181" t="e">
        <f t="shared" si="790"/>
        <v>#REF!</v>
      </c>
      <c r="GS376" s="181" t="e">
        <f t="shared" si="791"/>
        <v>#REF!</v>
      </c>
      <c r="GT376" s="181" t="e">
        <f t="shared" si="792"/>
        <v>#REF!</v>
      </c>
      <c r="GU376" s="181" t="e">
        <f t="shared" si="793"/>
        <v>#REF!</v>
      </c>
      <c r="GV376" s="181" t="e">
        <f t="shared" si="794"/>
        <v>#REF!</v>
      </c>
      <c r="GW376" s="181" t="e">
        <f t="shared" si="795"/>
        <v>#REF!</v>
      </c>
      <c r="GX376" s="181" t="e">
        <f t="shared" si="796"/>
        <v>#REF!</v>
      </c>
      <c r="GY376" s="181" t="e">
        <f t="shared" si="797"/>
        <v>#REF!</v>
      </c>
      <c r="GZ376" s="181" t="e">
        <f t="shared" si="798"/>
        <v>#REF!</v>
      </c>
      <c r="HA376" s="181" t="e">
        <f t="shared" si="799"/>
        <v>#REF!</v>
      </c>
      <c r="HB376" s="181" t="e">
        <f t="shared" si="800"/>
        <v>#REF!</v>
      </c>
      <c r="HC376" s="181" t="e">
        <f t="shared" si="801"/>
        <v>#REF!</v>
      </c>
      <c r="HD376" s="181" t="e">
        <f t="shared" si="802"/>
        <v>#REF!</v>
      </c>
      <c r="HE376" s="181" t="e">
        <f t="shared" si="803"/>
        <v>#REF!</v>
      </c>
      <c r="HF376" s="181" t="e">
        <f t="shared" si="804"/>
        <v>#REF!</v>
      </c>
      <c r="HG376" s="181" t="e">
        <f t="shared" si="805"/>
        <v>#REF!</v>
      </c>
      <c r="HH376" s="181" t="e">
        <f t="shared" si="806"/>
        <v>#REF!</v>
      </c>
      <c r="HI376" s="181" t="e">
        <f t="shared" si="807"/>
        <v>#REF!</v>
      </c>
      <c r="HJ376" s="181" t="e">
        <f t="shared" si="808"/>
        <v>#REF!</v>
      </c>
      <c r="HK376" s="181" t="e">
        <f t="shared" si="809"/>
        <v>#REF!</v>
      </c>
      <c r="HL376" s="181" t="e">
        <f t="shared" si="810"/>
        <v>#REF!</v>
      </c>
      <c r="HM376" s="181" t="e">
        <f t="shared" si="811"/>
        <v>#REF!</v>
      </c>
      <c r="HN376" s="181" t="e">
        <f t="shared" si="812"/>
        <v>#REF!</v>
      </c>
      <c r="HO376" s="181" t="e">
        <f t="shared" si="813"/>
        <v>#REF!</v>
      </c>
      <c r="HP376" s="181" t="e">
        <f t="shared" si="814"/>
        <v>#REF!</v>
      </c>
      <c r="HQ376" s="181" t="e">
        <f t="shared" si="815"/>
        <v>#REF!</v>
      </c>
      <c r="HR376" s="181" t="e">
        <f t="shared" si="816"/>
        <v>#REF!</v>
      </c>
      <c r="HS376" s="181" t="e">
        <f t="shared" si="817"/>
        <v>#REF!</v>
      </c>
      <c r="HT376" s="181" t="e">
        <f t="shared" si="818"/>
        <v>#REF!</v>
      </c>
      <c r="HU376" s="181" t="e">
        <f t="shared" si="819"/>
        <v>#REF!</v>
      </c>
      <c r="HV376" s="181" t="e">
        <f t="shared" si="820"/>
        <v>#REF!</v>
      </c>
      <c r="HW376" s="181" t="e">
        <f t="shared" si="821"/>
        <v>#REF!</v>
      </c>
      <c r="HX376" s="181" t="e">
        <f t="shared" si="822"/>
        <v>#REF!</v>
      </c>
      <c r="HY376" s="181" t="e">
        <f t="shared" si="823"/>
        <v>#REF!</v>
      </c>
      <c r="HZ376" s="181" t="e">
        <f t="shared" si="824"/>
        <v>#REF!</v>
      </c>
      <c r="IA376" s="181" t="e">
        <f t="shared" si="825"/>
        <v>#REF!</v>
      </c>
      <c r="IB376" s="181" t="e">
        <f t="shared" si="826"/>
        <v>#REF!</v>
      </c>
      <c r="IC376" s="181" t="e">
        <f t="shared" si="827"/>
        <v>#REF!</v>
      </c>
      <c r="ID376" s="181" t="e">
        <f t="shared" si="828"/>
        <v>#REF!</v>
      </c>
      <c r="IE376" s="181" t="e">
        <f t="shared" si="829"/>
        <v>#REF!</v>
      </c>
      <c r="IF376" s="181" t="e">
        <f t="shared" si="830"/>
        <v>#REF!</v>
      </c>
      <c r="IG376" s="181" t="e">
        <f t="shared" si="831"/>
        <v>#REF!</v>
      </c>
      <c r="IH376" s="181" t="e">
        <f t="shared" si="832"/>
        <v>#REF!</v>
      </c>
      <c r="II376" s="181" t="e">
        <f t="shared" si="833"/>
        <v>#REF!</v>
      </c>
      <c r="IJ376" s="181" t="e">
        <f t="shared" si="834"/>
        <v>#REF!</v>
      </c>
      <c r="IK376" s="181" t="e">
        <f t="shared" si="835"/>
        <v>#REF!</v>
      </c>
      <c r="IL376" s="181" t="e">
        <f t="shared" si="836"/>
        <v>#REF!</v>
      </c>
      <c r="IM376" s="181" t="e">
        <f t="shared" si="837"/>
        <v>#REF!</v>
      </c>
      <c r="IN376" s="181" t="e">
        <f t="shared" si="838"/>
        <v>#REF!</v>
      </c>
      <c r="IO376" s="181" t="e">
        <f t="shared" si="839"/>
        <v>#REF!</v>
      </c>
      <c r="IP376" s="181" t="e">
        <f t="shared" si="840"/>
        <v>#REF!</v>
      </c>
      <c r="IQ376" s="181" t="e">
        <f t="shared" si="841"/>
        <v>#REF!</v>
      </c>
      <c r="IR376" s="181" t="e">
        <f t="shared" si="842"/>
        <v>#REF!</v>
      </c>
      <c r="IS376" s="181" t="e">
        <f t="shared" si="843"/>
        <v>#REF!</v>
      </c>
      <c r="IT376" s="181" t="e">
        <f t="shared" si="844"/>
        <v>#REF!</v>
      </c>
      <c r="IU376" s="181" t="e">
        <f t="shared" si="845"/>
        <v>#REF!</v>
      </c>
      <c r="IV376" s="181" t="e">
        <f t="shared" si="846"/>
        <v>#REF!</v>
      </c>
      <c r="IW376" s="181" t="e">
        <f t="shared" si="847"/>
        <v>#REF!</v>
      </c>
      <c r="IX376" s="181" t="e">
        <f t="shared" si="848"/>
        <v>#REF!</v>
      </c>
      <c r="IY376" s="181" t="e">
        <f t="shared" si="849"/>
        <v>#REF!</v>
      </c>
      <c r="IZ376" s="181" t="e">
        <f t="shared" si="850"/>
        <v>#REF!</v>
      </c>
      <c r="JA376" s="181" t="e">
        <f t="shared" si="851"/>
        <v>#REF!</v>
      </c>
      <c r="JB376" s="181" t="e">
        <f t="shared" si="852"/>
        <v>#REF!</v>
      </c>
    </row>
    <row r="377" spans="2:262">
      <c r="B377" s="188">
        <v>16</v>
      </c>
      <c r="C377" s="187">
        <f t="shared" si="853"/>
        <v>3.1250000000000001E-4</v>
      </c>
      <c r="D377" s="184" t="e">
        <f t="shared" si="597"/>
        <v>#REF!</v>
      </c>
      <c r="E377" s="183" t="e">
        <f>V361</f>
        <v>#REF!</v>
      </c>
      <c r="F377" s="182">
        <v>16</v>
      </c>
      <c r="G377" s="181" t="e">
        <f t="shared" si="854"/>
        <v>#REF!</v>
      </c>
      <c r="H377" s="181" t="e">
        <f t="shared" si="598"/>
        <v>#REF!</v>
      </c>
      <c r="I377" s="181" t="e">
        <f t="shared" si="599"/>
        <v>#REF!</v>
      </c>
      <c r="J377" s="181" t="e">
        <f t="shared" si="600"/>
        <v>#REF!</v>
      </c>
      <c r="K377" s="181" t="e">
        <f t="shared" si="601"/>
        <v>#REF!</v>
      </c>
      <c r="L377" s="181" t="e">
        <f t="shared" si="602"/>
        <v>#REF!</v>
      </c>
      <c r="M377" s="181" t="e">
        <f t="shared" si="603"/>
        <v>#REF!</v>
      </c>
      <c r="N377" s="181" t="e">
        <f t="shared" si="604"/>
        <v>#REF!</v>
      </c>
      <c r="O377" s="181" t="e">
        <f t="shared" si="605"/>
        <v>#REF!</v>
      </c>
      <c r="P377" s="181" t="e">
        <f t="shared" si="606"/>
        <v>#REF!</v>
      </c>
      <c r="Q377" s="181" t="e">
        <f t="shared" si="607"/>
        <v>#REF!</v>
      </c>
      <c r="R377" s="181" t="e">
        <f t="shared" si="608"/>
        <v>#REF!</v>
      </c>
      <c r="S377" s="181" t="e">
        <f t="shared" si="609"/>
        <v>#REF!</v>
      </c>
      <c r="T377" s="181" t="e">
        <f t="shared" si="610"/>
        <v>#REF!</v>
      </c>
      <c r="U377" s="181" t="e">
        <f t="shared" si="611"/>
        <v>#REF!</v>
      </c>
      <c r="V377" s="181" t="e">
        <f t="shared" si="612"/>
        <v>#REF!</v>
      </c>
      <c r="W377" s="181" t="e">
        <f t="shared" si="613"/>
        <v>#REF!</v>
      </c>
      <c r="X377" s="181" t="e">
        <f t="shared" si="614"/>
        <v>#REF!</v>
      </c>
      <c r="Y377" s="181" t="e">
        <f t="shared" si="615"/>
        <v>#REF!</v>
      </c>
      <c r="Z377" s="181" t="e">
        <f t="shared" si="616"/>
        <v>#REF!</v>
      </c>
      <c r="AA377" s="181" t="e">
        <f t="shared" si="617"/>
        <v>#REF!</v>
      </c>
      <c r="AB377" s="181" t="e">
        <f t="shared" si="618"/>
        <v>#REF!</v>
      </c>
      <c r="AC377" s="181" t="e">
        <f t="shared" si="619"/>
        <v>#REF!</v>
      </c>
      <c r="AD377" s="181" t="e">
        <f t="shared" si="620"/>
        <v>#REF!</v>
      </c>
      <c r="AE377" s="181" t="e">
        <f t="shared" si="621"/>
        <v>#REF!</v>
      </c>
      <c r="AF377" s="181" t="e">
        <f t="shared" si="622"/>
        <v>#REF!</v>
      </c>
      <c r="AG377" s="181" t="e">
        <f t="shared" si="623"/>
        <v>#REF!</v>
      </c>
      <c r="AH377" s="181" t="e">
        <f t="shared" si="624"/>
        <v>#REF!</v>
      </c>
      <c r="AI377" s="181" t="e">
        <f t="shared" si="625"/>
        <v>#REF!</v>
      </c>
      <c r="AJ377" s="181" t="e">
        <f t="shared" si="626"/>
        <v>#REF!</v>
      </c>
      <c r="AK377" s="181" t="e">
        <f t="shared" si="627"/>
        <v>#REF!</v>
      </c>
      <c r="AL377" s="181" t="e">
        <f t="shared" si="628"/>
        <v>#REF!</v>
      </c>
      <c r="AM377" s="181" t="e">
        <f t="shared" si="629"/>
        <v>#REF!</v>
      </c>
      <c r="AN377" s="181" t="e">
        <f t="shared" si="630"/>
        <v>#REF!</v>
      </c>
      <c r="AO377" s="181" t="e">
        <f t="shared" si="631"/>
        <v>#REF!</v>
      </c>
      <c r="AP377" s="181" t="e">
        <f t="shared" si="632"/>
        <v>#REF!</v>
      </c>
      <c r="AQ377" s="181" t="e">
        <f t="shared" si="633"/>
        <v>#REF!</v>
      </c>
      <c r="AR377" s="181" t="e">
        <f t="shared" si="634"/>
        <v>#REF!</v>
      </c>
      <c r="AS377" s="181" t="e">
        <f t="shared" si="635"/>
        <v>#REF!</v>
      </c>
      <c r="AT377" s="181" t="e">
        <f t="shared" si="636"/>
        <v>#REF!</v>
      </c>
      <c r="AU377" s="181" t="e">
        <f t="shared" si="637"/>
        <v>#REF!</v>
      </c>
      <c r="AV377" s="181" t="e">
        <f t="shared" si="638"/>
        <v>#REF!</v>
      </c>
      <c r="AW377" s="181" t="e">
        <f t="shared" si="639"/>
        <v>#REF!</v>
      </c>
      <c r="AX377" s="181" t="e">
        <f t="shared" si="640"/>
        <v>#REF!</v>
      </c>
      <c r="AY377" s="181" t="e">
        <f t="shared" si="641"/>
        <v>#REF!</v>
      </c>
      <c r="AZ377" s="181" t="e">
        <f t="shared" si="642"/>
        <v>#REF!</v>
      </c>
      <c r="BA377" s="181" t="e">
        <f t="shared" si="643"/>
        <v>#REF!</v>
      </c>
      <c r="BB377" s="181" t="e">
        <f t="shared" si="644"/>
        <v>#REF!</v>
      </c>
      <c r="BC377" s="181" t="e">
        <f t="shared" si="645"/>
        <v>#REF!</v>
      </c>
      <c r="BD377" s="181" t="e">
        <f t="shared" si="646"/>
        <v>#REF!</v>
      </c>
      <c r="BE377" s="181" t="e">
        <f t="shared" si="647"/>
        <v>#REF!</v>
      </c>
      <c r="BF377" s="181" t="e">
        <f t="shared" si="648"/>
        <v>#REF!</v>
      </c>
      <c r="BG377" s="181" t="e">
        <f t="shared" si="649"/>
        <v>#REF!</v>
      </c>
      <c r="BH377" s="181" t="e">
        <f t="shared" si="650"/>
        <v>#REF!</v>
      </c>
      <c r="BI377" s="181" t="e">
        <f t="shared" si="651"/>
        <v>#REF!</v>
      </c>
      <c r="BJ377" s="181" t="e">
        <f t="shared" si="652"/>
        <v>#REF!</v>
      </c>
      <c r="BK377" s="181" t="e">
        <f t="shared" si="653"/>
        <v>#REF!</v>
      </c>
      <c r="BL377" s="181" t="e">
        <f t="shared" si="654"/>
        <v>#REF!</v>
      </c>
      <c r="BM377" s="181" t="e">
        <f t="shared" si="655"/>
        <v>#REF!</v>
      </c>
      <c r="BN377" s="181" t="e">
        <f t="shared" si="656"/>
        <v>#REF!</v>
      </c>
      <c r="BO377" s="181" t="e">
        <f t="shared" si="657"/>
        <v>#REF!</v>
      </c>
      <c r="BP377" s="181" t="e">
        <f t="shared" si="658"/>
        <v>#REF!</v>
      </c>
      <c r="BQ377" s="181" t="e">
        <f t="shared" si="659"/>
        <v>#REF!</v>
      </c>
      <c r="BR377" s="181" t="e">
        <f t="shared" si="660"/>
        <v>#REF!</v>
      </c>
      <c r="BS377" s="181" t="e">
        <f t="shared" si="661"/>
        <v>#REF!</v>
      </c>
      <c r="BT377" s="181" t="e">
        <f t="shared" si="662"/>
        <v>#REF!</v>
      </c>
      <c r="BU377" s="181" t="e">
        <f t="shared" si="663"/>
        <v>#REF!</v>
      </c>
      <c r="BV377" s="181" t="e">
        <f t="shared" si="664"/>
        <v>#REF!</v>
      </c>
      <c r="BW377" s="181" t="e">
        <f t="shared" si="665"/>
        <v>#REF!</v>
      </c>
      <c r="BX377" s="181" t="e">
        <f t="shared" si="666"/>
        <v>#REF!</v>
      </c>
      <c r="BY377" s="181" t="e">
        <f t="shared" si="667"/>
        <v>#REF!</v>
      </c>
      <c r="BZ377" s="181" t="e">
        <f t="shared" si="668"/>
        <v>#REF!</v>
      </c>
      <c r="CA377" s="181" t="e">
        <f t="shared" si="669"/>
        <v>#REF!</v>
      </c>
      <c r="CB377" s="181" t="e">
        <f t="shared" si="670"/>
        <v>#REF!</v>
      </c>
      <c r="CC377" s="181" t="e">
        <f t="shared" si="671"/>
        <v>#REF!</v>
      </c>
      <c r="CD377" s="181" t="e">
        <f t="shared" si="672"/>
        <v>#REF!</v>
      </c>
      <c r="CE377" s="181" t="e">
        <f t="shared" si="673"/>
        <v>#REF!</v>
      </c>
      <c r="CF377" s="181" t="e">
        <f t="shared" si="674"/>
        <v>#REF!</v>
      </c>
      <c r="CG377" s="181" t="e">
        <f t="shared" si="675"/>
        <v>#REF!</v>
      </c>
      <c r="CH377" s="181" t="e">
        <f t="shared" si="676"/>
        <v>#REF!</v>
      </c>
      <c r="CI377" s="181" t="e">
        <f t="shared" si="677"/>
        <v>#REF!</v>
      </c>
      <c r="CJ377" s="181" t="e">
        <f t="shared" si="678"/>
        <v>#REF!</v>
      </c>
      <c r="CK377" s="181" t="e">
        <f t="shared" si="679"/>
        <v>#REF!</v>
      </c>
      <c r="CL377" s="181" t="e">
        <f t="shared" si="680"/>
        <v>#REF!</v>
      </c>
      <c r="CM377" s="181" t="e">
        <f t="shared" si="681"/>
        <v>#REF!</v>
      </c>
      <c r="CN377" s="181" t="e">
        <f t="shared" si="682"/>
        <v>#REF!</v>
      </c>
      <c r="CO377" s="181" t="e">
        <f t="shared" si="683"/>
        <v>#REF!</v>
      </c>
      <c r="CP377" s="181" t="e">
        <f t="shared" si="684"/>
        <v>#REF!</v>
      </c>
      <c r="CQ377" s="181" t="e">
        <f t="shared" si="685"/>
        <v>#REF!</v>
      </c>
      <c r="CR377" s="181" t="e">
        <f t="shared" si="686"/>
        <v>#REF!</v>
      </c>
      <c r="CS377" s="181" t="e">
        <f t="shared" si="687"/>
        <v>#REF!</v>
      </c>
      <c r="CT377" s="181" t="e">
        <f t="shared" si="688"/>
        <v>#REF!</v>
      </c>
      <c r="CU377" s="181" t="e">
        <f t="shared" si="689"/>
        <v>#REF!</v>
      </c>
      <c r="CV377" s="181" t="e">
        <f t="shared" si="690"/>
        <v>#REF!</v>
      </c>
      <c r="CW377" s="181" t="e">
        <f t="shared" si="691"/>
        <v>#REF!</v>
      </c>
      <c r="CX377" s="181" t="e">
        <f t="shared" si="692"/>
        <v>#REF!</v>
      </c>
      <c r="CY377" s="181" t="e">
        <f t="shared" si="693"/>
        <v>#REF!</v>
      </c>
      <c r="CZ377" s="181" t="e">
        <f t="shared" si="694"/>
        <v>#REF!</v>
      </c>
      <c r="DA377" s="181" t="e">
        <f t="shared" si="695"/>
        <v>#REF!</v>
      </c>
      <c r="DB377" s="181" t="e">
        <f t="shared" si="696"/>
        <v>#REF!</v>
      </c>
      <c r="DC377" s="181" t="e">
        <f t="shared" si="697"/>
        <v>#REF!</v>
      </c>
      <c r="DD377" s="181" t="e">
        <f t="shared" si="698"/>
        <v>#REF!</v>
      </c>
      <c r="DE377" s="181" t="e">
        <f t="shared" si="699"/>
        <v>#REF!</v>
      </c>
      <c r="DF377" s="181" t="e">
        <f t="shared" si="700"/>
        <v>#REF!</v>
      </c>
      <c r="DG377" s="181" t="e">
        <f t="shared" si="701"/>
        <v>#REF!</v>
      </c>
      <c r="DH377" s="181" t="e">
        <f t="shared" si="702"/>
        <v>#REF!</v>
      </c>
      <c r="DI377" s="181" t="e">
        <f t="shared" si="703"/>
        <v>#REF!</v>
      </c>
      <c r="DJ377" s="181" t="e">
        <f t="shared" si="704"/>
        <v>#REF!</v>
      </c>
      <c r="DK377" s="181" t="e">
        <f t="shared" si="705"/>
        <v>#REF!</v>
      </c>
      <c r="DL377" s="181" t="e">
        <f t="shared" si="706"/>
        <v>#REF!</v>
      </c>
      <c r="DM377" s="181" t="e">
        <f t="shared" si="707"/>
        <v>#REF!</v>
      </c>
      <c r="DN377" s="181" t="e">
        <f t="shared" si="708"/>
        <v>#REF!</v>
      </c>
      <c r="DO377" s="181" t="e">
        <f t="shared" si="709"/>
        <v>#REF!</v>
      </c>
      <c r="DP377" s="181" t="e">
        <f t="shared" si="710"/>
        <v>#REF!</v>
      </c>
      <c r="DQ377" s="181" t="e">
        <f t="shared" si="711"/>
        <v>#REF!</v>
      </c>
      <c r="DR377" s="181" t="e">
        <f t="shared" si="712"/>
        <v>#REF!</v>
      </c>
      <c r="DS377" s="181" t="e">
        <f t="shared" si="713"/>
        <v>#REF!</v>
      </c>
      <c r="DT377" s="181" t="e">
        <f t="shared" si="714"/>
        <v>#REF!</v>
      </c>
      <c r="DU377" s="181" t="e">
        <f t="shared" si="715"/>
        <v>#REF!</v>
      </c>
      <c r="DV377" s="181" t="e">
        <f t="shared" si="716"/>
        <v>#REF!</v>
      </c>
      <c r="DW377" s="181" t="e">
        <f t="shared" si="717"/>
        <v>#REF!</v>
      </c>
      <c r="DX377" s="181" t="e">
        <f t="shared" si="718"/>
        <v>#REF!</v>
      </c>
      <c r="DY377" s="181" t="e">
        <f t="shared" si="719"/>
        <v>#REF!</v>
      </c>
      <c r="DZ377" s="181" t="e">
        <f t="shared" si="720"/>
        <v>#REF!</v>
      </c>
      <c r="EA377" s="181" t="e">
        <f t="shared" si="721"/>
        <v>#REF!</v>
      </c>
      <c r="EB377" s="181" t="e">
        <f t="shared" si="722"/>
        <v>#REF!</v>
      </c>
      <c r="EC377" s="181" t="e">
        <f t="shared" si="723"/>
        <v>#REF!</v>
      </c>
      <c r="ED377" s="181" t="e">
        <f t="shared" si="724"/>
        <v>#REF!</v>
      </c>
      <c r="EE377" s="181" t="e">
        <f t="shared" si="725"/>
        <v>#REF!</v>
      </c>
      <c r="EF377" s="181" t="e">
        <f t="shared" si="726"/>
        <v>#REF!</v>
      </c>
      <c r="EG377" s="181" t="e">
        <f t="shared" si="727"/>
        <v>#REF!</v>
      </c>
      <c r="EH377" s="181" t="e">
        <f t="shared" si="728"/>
        <v>#REF!</v>
      </c>
      <c r="EI377" s="181" t="e">
        <f t="shared" si="729"/>
        <v>#REF!</v>
      </c>
      <c r="EJ377" s="181" t="e">
        <f t="shared" si="730"/>
        <v>#REF!</v>
      </c>
      <c r="EK377" s="181" t="e">
        <f t="shared" si="731"/>
        <v>#REF!</v>
      </c>
      <c r="EL377" s="181" t="e">
        <f t="shared" si="732"/>
        <v>#REF!</v>
      </c>
      <c r="EM377" s="181" t="e">
        <f t="shared" si="733"/>
        <v>#REF!</v>
      </c>
      <c r="EN377" s="181" t="e">
        <f t="shared" si="734"/>
        <v>#REF!</v>
      </c>
      <c r="EO377" s="181" t="e">
        <f t="shared" si="735"/>
        <v>#REF!</v>
      </c>
      <c r="EP377" s="181" t="e">
        <f t="shared" si="736"/>
        <v>#REF!</v>
      </c>
      <c r="EQ377" s="181" t="e">
        <f t="shared" si="737"/>
        <v>#REF!</v>
      </c>
      <c r="ER377" s="181" t="e">
        <f t="shared" si="738"/>
        <v>#REF!</v>
      </c>
      <c r="ES377" s="181" t="e">
        <f t="shared" si="739"/>
        <v>#REF!</v>
      </c>
      <c r="ET377" s="181" t="e">
        <f t="shared" si="740"/>
        <v>#REF!</v>
      </c>
      <c r="EU377" s="181" t="e">
        <f t="shared" si="741"/>
        <v>#REF!</v>
      </c>
      <c r="EV377" s="181" t="e">
        <f t="shared" si="742"/>
        <v>#REF!</v>
      </c>
      <c r="EW377" s="181" t="e">
        <f t="shared" si="743"/>
        <v>#REF!</v>
      </c>
      <c r="EX377" s="181" t="e">
        <f t="shared" si="744"/>
        <v>#REF!</v>
      </c>
      <c r="EY377" s="181" t="e">
        <f t="shared" si="745"/>
        <v>#REF!</v>
      </c>
      <c r="EZ377" s="181" t="e">
        <f t="shared" si="746"/>
        <v>#REF!</v>
      </c>
      <c r="FA377" s="181" t="e">
        <f t="shared" si="747"/>
        <v>#REF!</v>
      </c>
      <c r="FB377" s="181" t="e">
        <f t="shared" si="748"/>
        <v>#REF!</v>
      </c>
      <c r="FC377" s="181" t="e">
        <f t="shared" si="749"/>
        <v>#REF!</v>
      </c>
      <c r="FD377" s="181" t="e">
        <f t="shared" si="750"/>
        <v>#REF!</v>
      </c>
      <c r="FE377" s="181" t="e">
        <f t="shared" si="751"/>
        <v>#REF!</v>
      </c>
      <c r="FF377" s="181" t="e">
        <f t="shared" si="752"/>
        <v>#REF!</v>
      </c>
      <c r="FG377" s="181" t="e">
        <f t="shared" si="753"/>
        <v>#REF!</v>
      </c>
      <c r="FH377" s="181" t="e">
        <f t="shared" si="754"/>
        <v>#REF!</v>
      </c>
      <c r="FI377" s="181" t="e">
        <f t="shared" si="755"/>
        <v>#REF!</v>
      </c>
      <c r="FJ377" s="181" t="e">
        <f t="shared" si="756"/>
        <v>#REF!</v>
      </c>
      <c r="FK377" s="181" t="e">
        <f t="shared" si="757"/>
        <v>#REF!</v>
      </c>
      <c r="FL377" s="181" t="e">
        <f t="shared" si="758"/>
        <v>#REF!</v>
      </c>
      <c r="FM377" s="181" t="e">
        <f t="shared" si="759"/>
        <v>#REF!</v>
      </c>
      <c r="FN377" s="181" t="e">
        <f t="shared" si="760"/>
        <v>#REF!</v>
      </c>
      <c r="FO377" s="181" t="e">
        <f t="shared" si="761"/>
        <v>#REF!</v>
      </c>
      <c r="FP377" s="181" t="e">
        <f t="shared" si="762"/>
        <v>#REF!</v>
      </c>
      <c r="FQ377" s="181" t="e">
        <f t="shared" si="763"/>
        <v>#REF!</v>
      </c>
      <c r="FR377" s="181" t="e">
        <f t="shared" si="764"/>
        <v>#REF!</v>
      </c>
      <c r="FS377" s="181" t="e">
        <f t="shared" si="765"/>
        <v>#REF!</v>
      </c>
      <c r="FT377" s="181" t="e">
        <f t="shared" si="766"/>
        <v>#REF!</v>
      </c>
      <c r="FU377" s="181" t="e">
        <f t="shared" si="767"/>
        <v>#REF!</v>
      </c>
      <c r="FV377" s="181" t="e">
        <f t="shared" si="768"/>
        <v>#REF!</v>
      </c>
      <c r="FW377" s="181" t="e">
        <f t="shared" si="769"/>
        <v>#REF!</v>
      </c>
      <c r="FX377" s="181" t="e">
        <f t="shared" si="770"/>
        <v>#REF!</v>
      </c>
      <c r="FY377" s="181" t="e">
        <f t="shared" si="771"/>
        <v>#REF!</v>
      </c>
      <c r="FZ377" s="181" t="e">
        <f t="shared" si="772"/>
        <v>#REF!</v>
      </c>
      <c r="GA377" s="181" t="e">
        <f t="shared" si="773"/>
        <v>#REF!</v>
      </c>
      <c r="GB377" s="181" t="e">
        <f t="shared" si="774"/>
        <v>#REF!</v>
      </c>
      <c r="GC377" s="181" t="e">
        <f t="shared" si="775"/>
        <v>#REF!</v>
      </c>
      <c r="GD377" s="181" t="e">
        <f t="shared" si="776"/>
        <v>#REF!</v>
      </c>
      <c r="GE377" s="181" t="e">
        <f t="shared" si="777"/>
        <v>#REF!</v>
      </c>
      <c r="GF377" s="181" t="e">
        <f t="shared" si="778"/>
        <v>#REF!</v>
      </c>
      <c r="GG377" s="181" t="e">
        <f t="shared" si="779"/>
        <v>#REF!</v>
      </c>
      <c r="GH377" s="181" t="e">
        <f t="shared" si="780"/>
        <v>#REF!</v>
      </c>
      <c r="GI377" s="181" t="e">
        <f t="shared" si="781"/>
        <v>#REF!</v>
      </c>
      <c r="GJ377" s="181" t="e">
        <f t="shared" si="782"/>
        <v>#REF!</v>
      </c>
      <c r="GK377" s="181" t="e">
        <f t="shared" si="783"/>
        <v>#REF!</v>
      </c>
      <c r="GL377" s="181" t="e">
        <f t="shared" si="784"/>
        <v>#REF!</v>
      </c>
      <c r="GM377" s="181" t="e">
        <f t="shared" si="785"/>
        <v>#REF!</v>
      </c>
      <c r="GN377" s="181" t="e">
        <f t="shared" si="786"/>
        <v>#REF!</v>
      </c>
      <c r="GO377" s="181" t="e">
        <f t="shared" si="787"/>
        <v>#REF!</v>
      </c>
      <c r="GP377" s="181" t="e">
        <f t="shared" si="788"/>
        <v>#REF!</v>
      </c>
      <c r="GQ377" s="181" t="e">
        <f t="shared" si="789"/>
        <v>#REF!</v>
      </c>
      <c r="GR377" s="181" t="e">
        <f t="shared" si="790"/>
        <v>#REF!</v>
      </c>
      <c r="GS377" s="181" t="e">
        <f t="shared" si="791"/>
        <v>#REF!</v>
      </c>
      <c r="GT377" s="181" t="e">
        <f t="shared" si="792"/>
        <v>#REF!</v>
      </c>
      <c r="GU377" s="181" t="e">
        <f t="shared" si="793"/>
        <v>#REF!</v>
      </c>
      <c r="GV377" s="181" t="e">
        <f t="shared" si="794"/>
        <v>#REF!</v>
      </c>
      <c r="GW377" s="181" t="e">
        <f t="shared" si="795"/>
        <v>#REF!</v>
      </c>
      <c r="GX377" s="181" t="e">
        <f t="shared" si="796"/>
        <v>#REF!</v>
      </c>
      <c r="GY377" s="181" t="e">
        <f t="shared" si="797"/>
        <v>#REF!</v>
      </c>
      <c r="GZ377" s="181" t="e">
        <f t="shared" si="798"/>
        <v>#REF!</v>
      </c>
      <c r="HA377" s="181" t="e">
        <f t="shared" si="799"/>
        <v>#REF!</v>
      </c>
      <c r="HB377" s="181" t="e">
        <f t="shared" si="800"/>
        <v>#REF!</v>
      </c>
      <c r="HC377" s="181" t="e">
        <f t="shared" si="801"/>
        <v>#REF!</v>
      </c>
      <c r="HD377" s="181" t="e">
        <f t="shared" si="802"/>
        <v>#REF!</v>
      </c>
      <c r="HE377" s="181" t="e">
        <f t="shared" si="803"/>
        <v>#REF!</v>
      </c>
      <c r="HF377" s="181" t="e">
        <f t="shared" si="804"/>
        <v>#REF!</v>
      </c>
      <c r="HG377" s="181" t="e">
        <f t="shared" si="805"/>
        <v>#REF!</v>
      </c>
      <c r="HH377" s="181" t="e">
        <f t="shared" si="806"/>
        <v>#REF!</v>
      </c>
      <c r="HI377" s="181" t="e">
        <f t="shared" si="807"/>
        <v>#REF!</v>
      </c>
      <c r="HJ377" s="181" t="e">
        <f t="shared" si="808"/>
        <v>#REF!</v>
      </c>
      <c r="HK377" s="181" t="e">
        <f t="shared" si="809"/>
        <v>#REF!</v>
      </c>
      <c r="HL377" s="181" t="e">
        <f t="shared" si="810"/>
        <v>#REF!</v>
      </c>
      <c r="HM377" s="181" t="e">
        <f t="shared" si="811"/>
        <v>#REF!</v>
      </c>
      <c r="HN377" s="181" t="e">
        <f t="shared" si="812"/>
        <v>#REF!</v>
      </c>
      <c r="HO377" s="181" t="e">
        <f t="shared" si="813"/>
        <v>#REF!</v>
      </c>
      <c r="HP377" s="181" t="e">
        <f t="shared" si="814"/>
        <v>#REF!</v>
      </c>
      <c r="HQ377" s="181" t="e">
        <f t="shared" si="815"/>
        <v>#REF!</v>
      </c>
      <c r="HR377" s="181" t="e">
        <f t="shared" si="816"/>
        <v>#REF!</v>
      </c>
      <c r="HS377" s="181" t="e">
        <f t="shared" si="817"/>
        <v>#REF!</v>
      </c>
      <c r="HT377" s="181" t="e">
        <f t="shared" si="818"/>
        <v>#REF!</v>
      </c>
      <c r="HU377" s="181" t="e">
        <f t="shared" si="819"/>
        <v>#REF!</v>
      </c>
      <c r="HV377" s="181" t="e">
        <f t="shared" si="820"/>
        <v>#REF!</v>
      </c>
      <c r="HW377" s="181" t="e">
        <f t="shared" si="821"/>
        <v>#REF!</v>
      </c>
      <c r="HX377" s="181" t="e">
        <f t="shared" si="822"/>
        <v>#REF!</v>
      </c>
      <c r="HY377" s="181" t="e">
        <f t="shared" si="823"/>
        <v>#REF!</v>
      </c>
      <c r="HZ377" s="181" t="e">
        <f t="shared" si="824"/>
        <v>#REF!</v>
      </c>
      <c r="IA377" s="181" t="e">
        <f t="shared" si="825"/>
        <v>#REF!</v>
      </c>
      <c r="IB377" s="181" t="e">
        <f t="shared" si="826"/>
        <v>#REF!</v>
      </c>
      <c r="IC377" s="181" t="e">
        <f t="shared" si="827"/>
        <v>#REF!</v>
      </c>
      <c r="ID377" s="181" t="e">
        <f t="shared" si="828"/>
        <v>#REF!</v>
      </c>
      <c r="IE377" s="181" t="e">
        <f t="shared" si="829"/>
        <v>#REF!</v>
      </c>
      <c r="IF377" s="181" t="e">
        <f t="shared" si="830"/>
        <v>#REF!</v>
      </c>
      <c r="IG377" s="181" t="e">
        <f t="shared" si="831"/>
        <v>#REF!</v>
      </c>
      <c r="IH377" s="181" t="e">
        <f t="shared" si="832"/>
        <v>#REF!</v>
      </c>
      <c r="II377" s="181" t="e">
        <f t="shared" si="833"/>
        <v>#REF!</v>
      </c>
      <c r="IJ377" s="181" t="e">
        <f t="shared" si="834"/>
        <v>#REF!</v>
      </c>
      <c r="IK377" s="181" t="e">
        <f t="shared" si="835"/>
        <v>#REF!</v>
      </c>
      <c r="IL377" s="181" t="e">
        <f t="shared" si="836"/>
        <v>#REF!</v>
      </c>
      <c r="IM377" s="181" t="e">
        <f t="shared" si="837"/>
        <v>#REF!</v>
      </c>
      <c r="IN377" s="181" t="e">
        <f t="shared" si="838"/>
        <v>#REF!</v>
      </c>
      <c r="IO377" s="181" t="e">
        <f t="shared" si="839"/>
        <v>#REF!</v>
      </c>
      <c r="IP377" s="181" t="e">
        <f t="shared" si="840"/>
        <v>#REF!</v>
      </c>
      <c r="IQ377" s="181" t="e">
        <f t="shared" si="841"/>
        <v>#REF!</v>
      </c>
      <c r="IR377" s="181" t="e">
        <f t="shared" si="842"/>
        <v>#REF!</v>
      </c>
      <c r="IS377" s="181" t="e">
        <f t="shared" si="843"/>
        <v>#REF!</v>
      </c>
      <c r="IT377" s="181" t="e">
        <f t="shared" si="844"/>
        <v>#REF!</v>
      </c>
      <c r="IU377" s="181" t="e">
        <f t="shared" si="845"/>
        <v>#REF!</v>
      </c>
      <c r="IV377" s="181" t="e">
        <f t="shared" si="846"/>
        <v>#REF!</v>
      </c>
      <c r="IW377" s="181" t="e">
        <f t="shared" si="847"/>
        <v>#REF!</v>
      </c>
      <c r="IX377" s="181" t="e">
        <f t="shared" si="848"/>
        <v>#REF!</v>
      </c>
      <c r="IY377" s="181" t="e">
        <f t="shared" si="849"/>
        <v>#REF!</v>
      </c>
      <c r="IZ377" s="181" t="e">
        <f t="shared" si="850"/>
        <v>#REF!</v>
      </c>
      <c r="JA377" s="181" t="e">
        <f t="shared" si="851"/>
        <v>#REF!</v>
      </c>
      <c r="JB377" s="181" t="e">
        <f t="shared" si="852"/>
        <v>#REF!</v>
      </c>
    </row>
    <row r="378" spans="2:262">
      <c r="B378" s="188">
        <v>17</v>
      </c>
      <c r="C378" s="187">
        <f t="shared" si="853"/>
        <v>3.3203125000000002E-4</v>
      </c>
      <c r="D378" s="184" t="e">
        <f t="shared" si="597"/>
        <v>#REF!</v>
      </c>
      <c r="E378" s="183" t="e">
        <f>W361</f>
        <v>#REF!</v>
      </c>
      <c r="F378" s="182">
        <v>17</v>
      </c>
      <c r="G378" s="181" t="e">
        <f t="shared" si="854"/>
        <v>#REF!</v>
      </c>
      <c r="H378" s="181" t="e">
        <f t="shared" si="598"/>
        <v>#REF!</v>
      </c>
      <c r="I378" s="181" t="e">
        <f t="shared" si="599"/>
        <v>#REF!</v>
      </c>
      <c r="J378" s="181" t="e">
        <f t="shared" si="600"/>
        <v>#REF!</v>
      </c>
      <c r="K378" s="181" t="e">
        <f t="shared" si="601"/>
        <v>#REF!</v>
      </c>
      <c r="L378" s="181" t="e">
        <f t="shared" si="602"/>
        <v>#REF!</v>
      </c>
      <c r="M378" s="181" t="e">
        <f t="shared" si="603"/>
        <v>#REF!</v>
      </c>
      <c r="N378" s="181" t="e">
        <f t="shared" si="604"/>
        <v>#REF!</v>
      </c>
      <c r="O378" s="181" t="e">
        <f t="shared" si="605"/>
        <v>#REF!</v>
      </c>
      <c r="P378" s="181" t="e">
        <f t="shared" si="606"/>
        <v>#REF!</v>
      </c>
      <c r="Q378" s="181" t="e">
        <f t="shared" si="607"/>
        <v>#REF!</v>
      </c>
      <c r="R378" s="181" t="e">
        <f t="shared" si="608"/>
        <v>#REF!</v>
      </c>
      <c r="S378" s="181" t="e">
        <f t="shared" si="609"/>
        <v>#REF!</v>
      </c>
      <c r="T378" s="181" t="e">
        <f t="shared" si="610"/>
        <v>#REF!</v>
      </c>
      <c r="U378" s="181" t="e">
        <f t="shared" si="611"/>
        <v>#REF!</v>
      </c>
      <c r="V378" s="181" t="e">
        <f t="shared" si="612"/>
        <v>#REF!</v>
      </c>
      <c r="W378" s="181" t="e">
        <f t="shared" si="613"/>
        <v>#REF!</v>
      </c>
      <c r="X378" s="181" t="e">
        <f t="shared" si="614"/>
        <v>#REF!</v>
      </c>
      <c r="Y378" s="181" t="e">
        <f t="shared" si="615"/>
        <v>#REF!</v>
      </c>
      <c r="Z378" s="181" t="e">
        <f t="shared" si="616"/>
        <v>#REF!</v>
      </c>
      <c r="AA378" s="181" t="e">
        <f t="shared" si="617"/>
        <v>#REF!</v>
      </c>
      <c r="AB378" s="181" t="e">
        <f t="shared" si="618"/>
        <v>#REF!</v>
      </c>
      <c r="AC378" s="181" t="e">
        <f t="shared" si="619"/>
        <v>#REF!</v>
      </c>
      <c r="AD378" s="181" t="e">
        <f t="shared" si="620"/>
        <v>#REF!</v>
      </c>
      <c r="AE378" s="181" t="e">
        <f t="shared" si="621"/>
        <v>#REF!</v>
      </c>
      <c r="AF378" s="181" t="e">
        <f t="shared" si="622"/>
        <v>#REF!</v>
      </c>
      <c r="AG378" s="181" t="e">
        <f t="shared" si="623"/>
        <v>#REF!</v>
      </c>
      <c r="AH378" s="181" t="e">
        <f t="shared" si="624"/>
        <v>#REF!</v>
      </c>
      <c r="AI378" s="181" t="e">
        <f t="shared" si="625"/>
        <v>#REF!</v>
      </c>
      <c r="AJ378" s="181" t="e">
        <f t="shared" si="626"/>
        <v>#REF!</v>
      </c>
      <c r="AK378" s="181" t="e">
        <f t="shared" si="627"/>
        <v>#REF!</v>
      </c>
      <c r="AL378" s="181" t="e">
        <f t="shared" si="628"/>
        <v>#REF!</v>
      </c>
      <c r="AM378" s="181" t="e">
        <f t="shared" si="629"/>
        <v>#REF!</v>
      </c>
      <c r="AN378" s="181" t="e">
        <f t="shared" si="630"/>
        <v>#REF!</v>
      </c>
      <c r="AO378" s="181" t="e">
        <f t="shared" si="631"/>
        <v>#REF!</v>
      </c>
      <c r="AP378" s="181" t="e">
        <f t="shared" si="632"/>
        <v>#REF!</v>
      </c>
      <c r="AQ378" s="181" t="e">
        <f t="shared" si="633"/>
        <v>#REF!</v>
      </c>
      <c r="AR378" s="181" t="e">
        <f t="shared" si="634"/>
        <v>#REF!</v>
      </c>
      <c r="AS378" s="181" t="e">
        <f t="shared" si="635"/>
        <v>#REF!</v>
      </c>
      <c r="AT378" s="181" t="e">
        <f t="shared" si="636"/>
        <v>#REF!</v>
      </c>
      <c r="AU378" s="181" t="e">
        <f t="shared" si="637"/>
        <v>#REF!</v>
      </c>
      <c r="AV378" s="181" t="e">
        <f t="shared" si="638"/>
        <v>#REF!</v>
      </c>
      <c r="AW378" s="181" t="e">
        <f t="shared" si="639"/>
        <v>#REF!</v>
      </c>
      <c r="AX378" s="181" t="e">
        <f t="shared" si="640"/>
        <v>#REF!</v>
      </c>
      <c r="AY378" s="181" t="e">
        <f t="shared" si="641"/>
        <v>#REF!</v>
      </c>
      <c r="AZ378" s="181" t="e">
        <f t="shared" si="642"/>
        <v>#REF!</v>
      </c>
      <c r="BA378" s="181" t="e">
        <f t="shared" si="643"/>
        <v>#REF!</v>
      </c>
      <c r="BB378" s="181" t="e">
        <f t="shared" si="644"/>
        <v>#REF!</v>
      </c>
      <c r="BC378" s="181" t="e">
        <f t="shared" si="645"/>
        <v>#REF!</v>
      </c>
      <c r="BD378" s="181" t="e">
        <f t="shared" si="646"/>
        <v>#REF!</v>
      </c>
      <c r="BE378" s="181" t="e">
        <f t="shared" si="647"/>
        <v>#REF!</v>
      </c>
      <c r="BF378" s="181" t="e">
        <f t="shared" si="648"/>
        <v>#REF!</v>
      </c>
      <c r="BG378" s="181" t="e">
        <f t="shared" si="649"/>
        <v>#REF!</v>
      </c>
      <c r="BH378" s="181" t="e">
        <f t="shared" si="650"/>
        <v>#REF!</v>
      </c>
      <c r="BI378" s="181" t="e">
        <f t="shared" si="651"/>
        <v>#REF!</v>
      </c>
      <c r="BJ378" s="181" t="e">
        <f t="shared" si="652"/>
        <v>#REF!</v>
      </c>
      <c r="BK378" s="181" t="e">
        <f t="shared" si="653"/>
        <v>#REF!</v>
      </c>
      <c r="BL378" s="181" t="e">
        <f t="shared" si="654"/>
        <v>#REF!</v>
      </c>
      <c r="BM378" s="181" t="e">
        <f t="shared" si="655"/>
        <v>#REF!</v>
      </c>
      <c r="BN378" s="181" t="e">
        <f t="shared" si="656"/>
        <v>#REF!</v>
      </c>
      <c r="BO378" s="181" t="e">
        <f t="shared" si="657"/>
        <v>#REF!</v>
      </c>
      <c r="BP378" s="181" t="e">
        <f t="shared" si="658"/>
        <v>#REF!</v>
      </c>
      <c r="BQ378" s="181" t="e">
        <f t="shared" si="659"/>
        <v>#REF!</v>
      </c>
      <c r="BR378" s="181" t="e">
        <f t="shared" si="660"/>
        <v>#REF!</v>
      </c>
      <c r="BS378" s="181" t="e">
        <f t="shared" si="661"/>
        <v>#REF!</v>
      </c>
      <c r="BT378" s="181" t="e">
        <f t="shared" si="662"/>
        <v>#REF!</v>
      </c>
      <c r="BU378" s="181" t="e">
        <f t="shared" si="663"/>
        <v>#REF!</v>
      </c>
      <c r="BV378" s="181" t="e">
        <f t="shared" si="664"/>
        <v>#REF!</v>
      </c>
      <c r="BW378" s="181" t="e">
        <f t="shared" si="665"/>
        <v>#REF!</v>
      </c>
      <c r="BX378" s="181" t="e">
        <f t="shared" si="666"/>
        <v>#REF!</v>
      </c>
      <c r="BY378" s="181" t="e">
        <f t="shared" si="667"/>
        <v>#REF!</v>
      </c>
      <c r="BZ378" s="181" t="e">
        <f t="shared" si="668"/>
        <v>#REF!</v>
      </c>
      <c r="CA378" s="181" t="e">
        <f t="shared" si="669"/>
        <v>#REF!</v>
      </c>
      <c r="CB378" s="181" t="e">
        <f t="shared" si="670"/>
        <v>#REF!</v>
      </c>
      <c r="CC378" s="181" t="e">
        <f t="shared" si="671"/>
        <v>#REF!</v>
      </c>
      <c r="CD378" s="181" t="e">
        <f t="shared" si="672"/>
        <v>#REF!</v>
      </c>
      <c r="CE378" s="181" t="e">
        <f t="shared" si="673"/>
        <v>#REF!</v>
      </c>
      <c r="CF378" s="181" t="e">
        <f t="shared" si="674"/>
        <v>#REF!</v>
      </c>
      <c r="CG378" s="181" t="e">
        <f t="shared" si="675"/>
        <v>#REF!</v>
      </c>
      <c r="CH378" s="181" t="e">
        <f t="shared" si="676"/>
        <v>#REF!</v>
      </c>
      <c r="CI378" s="181" t="e">
        <f t="shared" si="677"/>
        <v>#REF!</v>
      </c>
      <c r="CJ378" s="181" t="e">
        <f t="shared" si="678"/>
        <v>#REF!</v>
      </c>
      <c r="CK378" s="181" t="e">
        <f t="shared" si="679"/>
        <v>#REF!</v>
      </c>
      <c r="CL378" s="181" t="e">
        <f t="shared" si="680"/>
        <v>#REF!</v>
      </c>
      <c r="CM378" s="181" t="e">
        <f t="shared" si="681"/>
        <v>#REF!</v>
      </c>
      <c r="CN378" s="181" t="e">
        <f t="shared" si="682"/>
        <v>#REF!</v>
      </c>
      <c r="CO378" s="181" t="e">
        <f t="shared" si="683"/>
        <v>#REF!</v>
      </c>
      <c r="CP378" s="181" t="e">
        <f t="shared" si="684"/>
        <v>#REF!</v>
      </c>
      <c r="CQ378" s="181" t="e">
        <f t="shared" si="685"/>
        <v>#REF!</v>
      </c>
      <c r="CR378" s="181" t="e">
        <f t="shared" si="686"/>
        <v>#REF!</v>
      </c>
      <c r="CS378" s="181" t="e">
        <f t="shared" si="687"/>
        <v>#REF!</v>
      </c>
      <c r="CT378" s="181" t="e">
        <f t="shared" si="688"/>
        <v>#REF!</v>
      </c>
      <c r="CU378" s="181" t="e">
        <f t="shared" si="689"/>
        <v>#REF!</v>
      </c>
      <c r="CV378" s="181" t="e">
        <f t="shared" si="690"/>
        <v>#REF!</v>
      </c>
      <c r="CW378" s="181" t="e">
        <f t="shared" si="691"/>
        <v>#REF!</v>
      </c>
      <c r="CX378" s="181" t="e">
        <f t="shared" si="692"/>
        <v>#REF!</v>
      </c>
      <c r="CY378" s="181" t="e">
        <f t="shared" si="693"/>
        <v>#REF!</v>
      </c>
      <c r="CZ378" s="181" t="e">
        <f t="shared" si="694"/>
        <v>#REF!</v>
      </c>
      <c r="DA378" s="181" t="e">
        <f t="shared" si="695"/>
        <v>#REF!</v>
      </c>
      <c r="DB378" s="181" t="e">
        <f t="shared" si="696"/>
        <v>#REF!</v>
      </c>
      <c r="DC378" s="181" t="e">
        <f t="shared" si="697"/>
        <v>#REF!</v>
      </c>
      <c r="DD378" s="181" t="e">
        <f t="shared" si="698"/>
        <v>#REF!</v>
      </c>
      <c r="DE378" s="181" t="e">
        <f t="shared" si="699"/>
        <v>#REF!</v>
      </c>
      <c r="DF378" s="181" t="e">
        <f t="shared" si="700"/>
        <v>#REF!</v>
      </c>
      <c r="DG378" s="181" t="e">
        <f t="shared" si="701"/>
        <v>#REF!</v>
      </c>
      <c r="DH378" s="181" t="e">
        <f t="shared" si="702"/>
        <v>#REF!</v>
      </c>
      <c r="DI378" s="181" t="e">
        <f t="shared" si="703"/>
        <v>#REF!</v>
      </c>
      <c r="DJ378" s="181" t="e">
        <f t="shared" si="704"/>
        <v>#REF!</v>
      </c>
      <c r="DK378" s="181" t="e">
        <f t="shared" si="705"/>
        <v>#REF!</v>
      </c>
      <c r="DL378" s="181" t="e">
        <f t="shared" si="706"/>
        <v>#REF!</v>
      </c>
      <c r="DM378" s="181" t="e">
        <f t="shared" si="707"/>
        <v>#REF!</v>
      </c>
      <c r="DN378" s="181" t="e">
        <f t="shared" si="708"/>
        <v>#REF!</v>
      </c>
      <c r="DO378" s="181" t="e">
        <f t="shared" si="709"/>
        <v>#REF!</v>
      </c>
      <c r="DP378" s="181" t="e">
        <f t="shared" si="710"/>
        <v>#REF!</v>
      </c>
      <c r="DQ378" s="181" t="e">
        <f t="shared" si="711"/>
        <v>#REF!</v>
      </c>
      <c r="DR378" s="181" t="e">
        <f t="shared" si="712"/>
        <v>#REF!</v>
      </c>
      <c r="DS378" s="181" t="e">
        <f t="shared" si="713"/>
        <v>#REF!</v>
      </c>
      <c r="DT378" s="181" t="e">
        <f t="shared" si="714"/>
        <v>#REF!</v>
      </c>
      <c r="DU378" s="181" t="e">
        <f t="shared" si="715"/>
        <v>#REF!</v>
      </c>
      <c r="DV378" s="181" t="e">
        <f t="shared" si="716"/>
        <v>#REF!</v>
      </c>
      <c r="DW378" s="181" t="e">
        <f t="shared" si="717"/>
        <v>#REF!</v>
      </c>
      <c r="DX378" s="181" t="e">
        <f t="shared" si="718"/>
        <v>#REF!</v>
      </c>
      <c r="DY378" s="181" t="e">
        <f t="shared" si="719"/>
        <v>#REF!</v>
      </c>
      <c r="DZ378" s="181" t="e">
        <f t="shared" si="720"/>
        <v>#REF!</v>
      </c>
      <c r="EA378" s="181" t="e">
        <f t="shared" si="721"/>
        <v>#REF!</v>
      </c>
      <c r="EB378" s="181" t="e">
        <f t="shared" si="722"/>
        <v>#REF!</v>
      </c>
      <c r="EC378" s="181" t="e">
        <f t="shared" si="723"/>
        <v>#REF!</v>
      </c>
      <c r="ED378" s="181" t="e">
        <f t="shared" si="724"/>
        <v>#REF!</v>
      </c>
      <c r="EE378" s="181" t="e">
        <f t="shared" si="725"/>
        <v>#REF!</v>
      </c>
      <c r="EF378" s="181" t="e">
        <f t="shared" si="726"/>
        <v>#REF!</v>
      </c>
      <c r="EG378" s="181" t="e">
        <f t="shared" si="727"/>
        <v>#REF!</v>
      </c>
      <c r="EH378" s="181" t="e">
        <f t="shared" si="728"/>
        <v>#REF!</v>
      </c>
      <c r="EI378" s="181" t="e">
        <f t="shared" si="729"/>
        <v>#REF!</v>
      </c>
      <c r="EJ378" s="181" t="e">
        <f t="shared" si="730"/>
        <v>#REF!</v>
      </c>
      <c r="EK378" s="181" t="e">
        <f t="shared" si="731"/>
        <v>#REF!</v>
      </c>
      <c r="EL378" s="181" t="e">
        <f t="shared" si="732"/>
        <v>#REF!</v>
      </c>
      <c r="EM378" s="181" t="e">
        <f t="shared" si="733"/>
        <v>#REF!</v>
      </c>
      <c r="EN378" s="181" t="e">
        <f t="shared" si="734"/>
        <v>#REF!</v>
      </c>
      <c r="EO378" s="181" t="e">
        <f t="shared" si="735"/>
        <v>#REF!</v>
      </c>
      <c r="EP378" s="181" t="e">
        <f t="shared" si="736"/>
        <v>#REF!</v>
      </c>
      <c r="EQ378" s="181" t="e">
        <f t="shared" si="737"/>
        <v>#REF!</v>
      </c>
      <c r="ER378" s="181" t="e">
        <f t="shared" si="738"/>
        <v>#REF!</v>
      </c>
      <c r="ES378" s="181" t="e">
        <f t="shared" si="739"/>
        <v>#REF!</v>
      </c>
      <c r="ET378" s="181" t="e">
        <f t="shared" si="740"/>
        <v>#REF!</v>
      </c>
      <c r="EU378" s="181" t="e">
        <f t="shared" si="741"/>
        <v>#REF!</v>
      </c>
      <c r="EV378" s="181" t="e">
        <f t="shared" si="742"/>
        <v>#REF!</v>
      </c>
      <c r="EW378" s="181" t="e">
        <f t="shared" si="743"/>
        <v>#REF!</v>
      </c>
      <c r="EX378" s="181" t="e">
        <f t="shared" si="744"/>
        <v>#REF!</v>
      </c>
      <c r="EY378" s="181" t="e">
        <f t="shared" si="745"/>
        <v>#REF!</v>
      </c>
      <c r="EZ378" s="181" t="e">
        <f t="shared" si="746"/>
        <v>#REF!</v>
      </c>
      <c r="FA378" s="181" t="e">
        <f t="shared" si="747"/>
        <v>#REF!</v>
      </c>
      <c r="FB378" s="181" t="e">
        <f t="shared" si="748"/>
        <v>#REF!</v>
      </c>
      <c r="FC378" s="181" t="e">
        <f t="shared" si="749"/>
        <v>#REF!</v>
      </c>
      <c r="FD378" s="181" t="e">
        <f t="shared" si="750"/>
        <v>#REF!</v>
      </c>
      <c r="FE378" s="181" t="e">
        <f t="shared" si="751"/>
        <v>#REF!</v>
      </c>
      <c r="FF378" s="181" t="e">
        <f t="shared" si="752"/>
        <v>#REF!</v>
      </c>
      <c r="FG378" s="181" t="e">
        <f t="shared" si="753"/>
        <v>#REF!</v>
      </c>
      <c r="FH378" s="181" t="e">
        <f t="shared" si="754"/>
        <v>#REF!</v>
      </c>
      <c r="FI378" s="181" t="e">
        <f t="shared" si="755"/>
        <v>#REF!</v>
      </c>
      <c r="FJ378" s="181" t="e">
        <f t="shared" si="756"/>
        <v>#REF!</v>
      </c>
      <c r="FK378" s="181" t="e">
        <f t="shared" si="757"/>
        <v>#REF!</v>
      </c>
      <c r="FL378" s="181" t="e">
        <f t="shared" si="758"/>
        <v>#REF!</v>
      </c>
      <c r="FM378" s="181" t="e">
        <f t="shared" si="759"/>
        <v>#REF!</v>
      </c>
      <c r="FN378" s="181" t="e">
        <f t="shared" si="760"/>
        <v>#REF!</v>
      </c>
      <c r="FO378" s="181" t="e">
        <f t="shared" si="761"/>
        <v>#REF!</v>
      </c>
      <c r="FP378" s="181" t="e">
        <f t="shared" si="762"/>
        <v>#REF!</v>
      </c>
      <c r="FQ378" s="181" t="e">
        <f t="shared" si="763"/>
        <v>#REF!</v>
      </c>
      <c r="FR378" s="181" t="e">
        <f t="shared" si="764"/>
        <v>#REF!</v>
      </c>
      <c r="FS378" s="181" t="e">
        <f t="shared" si="765"/>
        <v>#REF!</v>
      </c>
      <c r="FT378" s="181" t="e">
        <f t="shared" si="766"/>
        <v>#REF!</v>
      </c>
      <c r="FU378" s="181" t="e">
        <f t="shared" si="767"/>
        <v>#REF!</v>
      </c>
      <c r="FV378" s="181" t="e">
        <f t="shared" si="768"/>
        <v>#REF!</v>
      </c>
      <c r="FW378" s="181" t="e">
        <f t="shared" si="769"/>
        <v>#REF!</v>
      </c>
      <c r="FX378" s="181" t="e">
        <f t="shared" si="770"/>
        <v>#REF!</v>
      </c>
      <c r="FY378" s="181" t="e">
        <f t="shared" si="771"/>
        <v>#REF!</v>
      </c>
      <c r="FZ378" s="181" t="e">
        <f t="shared" si="772"/>
        <v>#REF!</v>
      </c>
      <c r="GA378" s="181" t="e">
        <f t="shared" si="773"/>
        <v>#REF!</v>
      </c>
      <c r="GB378" s="181" t="e">
        <f t="shared" si="774"/>
        <v>#REF!</v>
      </c>
      <c r="GC378" s="181" t="e">
        <f t="shared" si="775"/>
        <v>#REF!</v>
      </c>
      <c r="GD378" s="181" t="e">
        <f t="shared" si="776"/>
        <v>#REF!</v>
      </c>
      <c r="GE378" s="181" t="e">
        <f t="shared" si="777"/>
        <v>#REF!</v>
      </c>
      <c r="GF378" s="181" t="e">
        <f t="shared" si="778"/>
        <v>#REF!</v>
      </c>
      <c r="GG378" s="181" t="e">
        <f t="shared" si="779"/>
        <v>#REF!</v>
      </c>
      <c r="GH378" s="181" t="e">
        <f t="shared" si="780"/>
        <v>#REF!</v>
      </c>
      <c r="GI378" s="181" t="e">
        <f t="shared" si="781"/>
        <v>#REF!</v>
      </c>
      <c r="GJ378" s="181" t="e">
        <f t="shared" si="782"/>
        <v>#REF!</v>
      </c>
      <c r="GK378" s="181" t="e">
        <f t="shared" si="783"/>
        <v>#REF!</v>
      </c>
      <c r="GL378" s="181" t="e">
        <f t="shared" si="784"/>
        <v>#REF!</v>
      </c>
      <c r="GM378" s="181" t="e">
        <f t="shared" si="785"/>
        <v>#REF!</v>
      </c>
      <c r="GN378" s="181" t="e">
        <f t="shared" si="786"/>
        <v>#REF!</v>
      </c>
      <c r="GO378" s="181" t="e">
        <f t="shared" si="787"/>
        <v>#REF!</v>
      </c>
      <c r="GP378" s="181" t="e">
        <f t="shared" si="788"/>
        <v>#REF!</v>
      </c>
      <c r="GQ378" s="181" t="e">
        <f t="shared" si="789"/>
        <v>#REF!</v>
      </c>
      <c r="GR378" s="181" t="e">
        <f t="shared" si="790"/>
        <v>#REF!</v>
      </c>
      <c r="GS378" s="181" t="e">
        <f t="shared" si="791"/>
        <v>#REF!</v>
      </c>
      <c r="GT378" s="181" t="e">
        <f t="shared" si="792"/>
        <v>#REF!</v>
      </c>
      <c r="GU378" s="181" t="e">
        <f t="shared" si="793"/>
        <v>#REF!</v>
      </c>
      <c r="GV378" s="181" t="e">
        <f t="shared" si="794"/>
        <v>#REF!</v>
      </c>
      <c r="GW378" s="181" t="e">
        <f t="shared" si="795"/>
        <v>#REF!</v>
      </c>
      <c r="GX378" s="181" t="e">
        <f t="shared" si="796"/>
        <v>#REF!</v>
      </c>
      <c r="GY378" s="181" t="e">
        <f t="shared" si="797"/>
        <v>#REF!</v>
      </c>
      <c r="GZ378" s="181" t="e">
        <f t="shared" si="798"/>
        <v>#REF!</v>
      </c>
      <c r="HA378" s="181" t="e">
        <f t="shared" si="799"/>
        <v>#REF!</v>
      </c>
      <c r="HB378" s="181" t="e">
        <f t="shared" si="800"/>
        <v>#REF!</v>
      </c>
      <c r="HC378" s="181" t="e">
        <f t="shared" si="801"/>
        <v>#REF!</v>
      </c>
      <c r="HD378" s="181" t="e">
        <f t="shared" si="802"/>
        <v>#REF!</v>
      </c>
      <c r="HE378" s="181" t="e">
        <f t="shared" si="803"/>
        <v>#REF!</v>
      </c>
      <c r="HF378" s="181" t="e">
        <f t="shared" si="804"/>
        <v>#REF!</v>
      </c>
      <c r="HG378" s="181" t="e">
        <f t="shared" si="805"/>
        <v>#REF!</v>
      </c>
      <c r="HH378" s="181" t="e">
        <f t="shared" si="806"/>
        <v>#REF!</v>
      </c>
      <c r="HI378" s="181" t="e">
        <f t="shared" si="807"/>
        <v>#REF!</v>
      </c>
      <c r="HJ378" s="181" t="e">
        <f t="shared" si="808"/>
        <v>#REF!</v>
      </c>
      <c r="HK378" s="181" t="e">
        <f t="shared" si="809"/>
        <v>#REF!</v>
      </c>
      <c r="HL378" s="181" t="e">
        <f t="shared" si="810"/>
        <v>#REF!</v>
      </c>
      <c r="HM378" s="181" t="e">
        <f t="shared" si="811"/>
        <v>#REF!</v>
      </c>
      <c r="HN378" s="181" t="e">
        <f t="shared" si="812"/>
        <v>#REF!</v>
      </c>
      <c r="HO378" s="181" t="e">
        <f t="shared" si="813"/>
        <v>#REF!</v>
      </c>
      <c r="HP378" s="181" t="e">
        <f t="shared" si="814"/>
        <v>#REF!</v>
      </c>
      <c r="HQ378" s="181" t="e">
        <f t="shared" si="815"/>
        <v>#REF!</v>
      </c>
      <c r="HR378" s="181" t="e">
        <f t="shared" si="816"/>
        <v>#REF!</v>
      </c>
      <c r="HS378" s="181" t="e">
        <f t="shared" si="817"/>
        <v>#REF!</v>
      </c>
      <c r="HT378" s="181" t="e">
        <f t="shared" si="818"/>
        <v>#REF!</v>
      </c>
      <c r="HU378" s="181" t="e">
        <f t="shared" si="819"/>
        <v>#REF!</v>
      </c>
      <c r="HV378" s="181" t="e">
        <f t="shared" si="820"/>
        <v>#REF!</v>
      </c>
      <c r="HW378" s="181" t="e">
        <f t="shared" si="821"/>
        <v>#REF!</v>
      </c>
      <c r="HX378" s="181" t="e">
        <f t="shared" si="822"/>
        <v>#REF!</v>
      </c>
      <c r="HY378" s="181" t="e">
        <f t="shared" si="823"/>
        <v>#REF!</v>
      </c>
      <c r="HZ378" s="181" t="e">
        <f t="shared" si="824"/>
        <v>#REF!</v>
      </c>
      <c r="IA378" s="181" t="e">
        <f t="shared" si="825"/>
        <v>#REF!</v>
      </c>
      <c r="IB378" s="181" t="e">
        <f t="shared" si="826"/>
        <v>#REF!</v>
      </c>
      <c r="IC378" s="181" t="e">
        <f t="shared" si="827"/>
        <v>#REF!</v>
      </c>
      <c r="ID378" s="181" t="e">
        <f t="shared" si="828"/>
        <v>#REF!</v>
      </c>
      <c r="IE378" s="181" t="e">
        <f t="shared" si="829"/>
        <v>#REF!</v>
      </c>
      <c r="IF378" s="181" t="e">
        <f t="shared" si="830"/>
        <v>#REF!</v>
      </c>
      <c r="IG378" s="181" t="e">
        <f t="shared" si="831"/>
        <v>#REF!</v>
      </c>
      <c r="IH378" s="181" t="e">
        <f t="shared" si="832"/>
        <v>#REF!</v>
      </c>
      <c r="II378" s="181" t="e">
        <f t="shared" si="833"/>
        <v>#REF!</v>
      </c>
      <c r="IJ378" s="181" t="e">
        <f t="shared" si="834"/>
        <v>#REF!</v>
      </c>
      <c r="IK378" s="181" t="e">
        <f t="shared" si="835"/>
        <v>#REF!</v>
      </c>
      <c r="IL378" s="181" t="e">
        <f t="shared" si="836"/>
        <v>#REF!</v>
      </c>
      <c r="IM378" s="181" t="e">
        <f t="shared" si="837"/>
        <v>#REF!</v>
      </c>
      <c r="IN378" s="181" t="e">
        <f t="shared" si="838"/>
        <v>#REF!</v>
      </c>
      <c r="IO378" s="181" t="e">
        <f t="shared" si="839"/>
        <v>#REF!</v>
      </c>
      <c r="IP378" s="181" t="e">
        <f t="shared" si="840"/>
        <v>#REF!</v>
      </c>
      <c r="IQ378" s="181" t="e">
        <f t="shared" si="841"/>
        <v>#REF!</v>
      </c>
      <c r="IR378" s="181" t="e">
        <f t="shared" si="842"/>
        <v>#REF!</v>
      </c>
      <c r="IS378" s="181" t="e">
        <f t="shared" si="843"/>
        <v>#REF!</v>
      </c>
      <c r="IT378" s="181" t="e">
        <f t="shared" si="844"/>
        <v>#REF!</v>
      </c>
      <c r="IU378" s="181" t="e">
        <f t="shared" si="845"/>
        <v>#REF!</v>
      </c>
      <c r="IV378" s="181" t="e">
        <f t="shared" si="846"/>
        <v>#REF!</v>
      </c>
      <c r="IW378" s="181" t="e">
        <f t="shared" si="847"/>
        <v>#REF!</v>
      </c>
      <c r="IX378" s="181" t="e">
        <f t="shared" si="848"/>
        <v>#REF!</v>
      </c>
      <c r="IY378" s="181" t="e">
        <f t="shared" si="849"/>
        <v>#REF!</v>
      </c>
      <c r="IZ378" s="181" t="e">
        <f t="shared" si="850"/>
        <v>#REF!</v>
      </c>
      <c r="JA378" s="181" t="e">
        <f t="shared" si="851"/>
        <v>#REF!</v>
      </c>
      <c r="JB378" s="181" t="e">
        <f t="shared" si="852"/>
        <v>#REF!</v>
      </c>
    </row>
    <row r="379" spans="2:262">
      <c r="B379" s="188">
        <v>18</v>
      </c>
      <c r="C379" s="187">
        <f t="shared" si="853"/>
        <v>3.5156250000000004E-4</v>
      </c>
      <c r="D379" s="184" t="e">
        <f t="shared" si="597"/>
        <v>#REF!</v>
      </c>
      <c r="E379" s="183" t="e">
        <f>X361</f>
        <v>#REF!</v>
      </c>
      <c r="F379" s="182">
        <v>18</v>
      </c>
      <c r="G379" s="181" t="e">
        <f t="shared" si="854"/>
        <v>#REF!</v>
      </c>
      <c r="H379" s="181" t="e">
        <f t="shared" si="598"/>
        <v>#REF!</v>
      </c>
      <c r="I379" s="181" t="e">
        <f t="shared" si="599"/>
        <v>#REF!</v>
      </c>
      <c r="J379" s="181" t="e">
        <f t="shared" si="600"/>
        <v>#REF!</v>
      </c>
      <c r="K379" s="181" t="e">
        <f t="shared" si="601"/>
        <v>#REF!</v>
      </c>
      <c r="L379" s="181" t="e">
        <f t="shared" si="602"/>
        <v>#REF!</v>
      </c>
      <c r="M379" s="181" t="e">
        <f t="shared" si="603"/>
        <v>#REF!</v>
      </c>
      <c r="N379" s="181" t="e">
        <f t="shared" si="604"/>
        <v>#REF!</v>
      </c>
      <c r="O379" s="181" t="e">
        <f t="shared" si="605"/>
        <v>#REF!</v>
      </c>
      <c r="P379" s="181" t="e">
        <f t="shared" si="606"/>
        <v>#REF!</v>
      </c>
      <c r="Q379" s="181" t="e">
        <f t="shared" si="607"/>
        <v>#REF!</v>
      </c>
      <c r="R379" s="181" t="e">
        <f t="shared" si="608"/>
        <v>#REF!</v>
      </c>
      <c r="S379" s="181" t="e">
        <f t="shared" si="609"/>
        <v>#REF!</v>
      </c>
      <c r="T379" s="181" t="e">
        <f t="shared" si="610"/>
        <v>#REF!</v>
      </c>
      <c r="U379" s="181" t="e">
        <f t="shared" si="611"/>
        <v>#REF!</v>
      </c>
      <c r="V379" s="181" t="e">
        <f t="shared" si="612"/>
        <v>#REF!</v>
      </c>
      <c r="W379" s="181" t="e">
        <f t="shared" si="613"/>
        <v>#REF!</v>
      </c>
      <c r="X379" s="181" t="e">
        <f t="shared" si="614"/>
        <v>#REF!</v>
      </c>
      <c r="Y379" s="181" t="e">
        <f t="shared" si="615"/>
        <v>#REF!</v>
      </c>
      <c r="Z379" s="181" t="e">
        <f t="shared" si="616"/>
        <v>#REF!</v>
      </c>
      <c r="AA379" s="181" t="e">
        <f t="shared" si="617"/>
        <v>#REF!</v>
      </c>
      <c r="AB379" s="181" t="e">
        <f t="shared" si="618"/>
        <v>#REF!</v>
      </c>
      <c r="AC379" s="181" t="e">
        <f t="shared" si="619"/>
        <v>#REF!</v>
      </c>
      <c r="AD379" s="181" t="e">
        <f t="shared" si="620"/>
        <v>#REF!</v>
      </c>
      <c r="AE379" s="181" t="e">
        <f t="shared" si="621"/>
        <v>#REF!</v>
      </c>
      <c r="AF379" s="181" t="e">
        <f t="shared" si="622"/>
        <v>#REF!</v>
      </c>
      <c r="AG379" s="181" t="e">
        <f t="shared" si="623"/>
        <v>#REF!</v>
      </c>
      <c r="AH379" s="181" t="e">
        <f t="shared" si="624"/>
        <v>#REF!</v>
      </c>
      <c r="AI379" s="181" t="e">
        <f t="shared" si="625"/>
        <v>#REF!</v>
      </c>
      <c r="AJ379" s="181" t="e">
        <f t="shared" si="626"/>
        <v>#REF!</v>
      </c>
      <c r="AK379" s="181" t="e">
        <f t="shared" si="627"/>
        <v>#REF!</v>
      </c>
      <c r="AL379" s="181" t="e">
        <f t="shared" si="628"/>
        <v>#REF!</v>
      </c>
      <c r="AM379" s="181" t="e">
        <f t="shared" si="629"/>
        <v>#REF!</v>
      </c>
      <c r="AN379" s="181" t="e">
        <f t="shared" si="630"/>
        <v>#REF!</v>
      </c>
      <c r="AO379" s="181" t="e">
        <f t="shared" si="631"/>
        <v>#REF!</v>
      </c>
      <c r="AP379" s="181" t="e">
        <f t="shared" si="632"/>
        <v>#REF!</v>
      </c>
      <c r="AQ379" s="181" t="e">
        <f t="shared" si="633"/>
        <v>#REF!</v>
      </c>
      <c r="AR379" s="181" t="e">
        <f t="shared" si="634"/>
        <v>#REF!</v>
      </c>
      <c r="AS379" s="181" t="e">
        <f t="shared" si="635"/>
        <v>#REF!</v>
      </c>
      <c r="AT379" s="181" t="e">
        <f t="shared" si="636"/>
        <v>#REF!</v>
      </c>
      <c r="AU379" s="181" t="e">
        <f t="shared" si="637"/>
        <v>#REF!</v>
      </c>
      <c r="AV379" s="181" t="e">
        <f t="shared" si="638"/>
        <v>#REF!</v>
      </c>
      <c r="AW379" s="181" t="e">
        <f t="shared" si="639"/>
        <v>#REF!</v>
      </c>
      <c r="AX379" s="181" t="e">
        <f t="shared" si="640"/>
        <v>#REF!</v>
      </c>
      <c r="AY379" s="181" t="e">
        <f t="shared" si="641"/>
        <v>#REF!</v>
      </c>
      <c r="AZ379" s="181" t="e">
        <f t="shared" si="642"/>
        <v>#REF!</v>
      </c>
      <c r="BA379" s="181" t="e">
        <f t="shared" si="643"/>
        <v>#REF!</v>
      </c>
      <c r="BB379" s="181" t="e">
        <f t="shared" si="644"/>
        <v>#REF!</v>
      </c>
      <c r="BC379" s="181" t="e">
        <f t="shared" si="645"/>
        <v>#REF!</v>
      </c>
      <c r="BD379" s="181" t="e">
        <f t="shared" si="646"/>
        <v>#REF!</v>
      </c>
      <c r="BE379" s="181" t="e">
        <f t="shared" si="647"/>
        <v>#REF!</v>
      </c>
      <c r="BF379" s="181" t="e">
        <f t="shared" si="648"/>
        <v>#REF!</v>
      </c>
      <c r="BG379" s="181" t="e">
        <f t="shared" si="649"/>
        <v>#REF!</v>
      </c>
      <c r="BH379" s="181" t="e">
        <f t="shared" si="650"/>
        <v>#REF!</v>
      </c>
      <c r="BI379" s="181" t="e">
        <f t="shared" si="651"/>
        <v>#REF!</v>
      </c>
      <c r="BJ379" s="181" t="e">
        <f t="shared" si="652"/>
        <v>#REF!</v>
      </c>
      <c r="BK379" s="181" t="e">
        <f t="shared" si="653"/>
        <v>#REF!</v>
      </c>
      <c r="BL379" s="181" t="e">
        <f t="shared" si="654"/>
        <v>#REF!</v>
      </c>
      <c r="BM379" s="181" t="e">
        <f t="shared" si="655"/>
        <v>#REF!</v>
      </c>
      <c r="BN379" s="181" t="e">
        <f t="shared" si="656"/>
        <v>#REF!</v>
      </c>
      <c r="BO379" s="181" t="e">
        <f t="shared" si="657"/>
        <v>#REF!</v>
      </c>
      <c r="BP379" s="181" t="e">
        <f t="shared" si="658"/>
        <v>#REF!</v>
      </c>
      <c r="BQ379" s="181" t="e">
        <f t="shared" si="659"/>
        <v>#REF!</v>
      </c>
      <c r="BR379" s="181" t="e">
        <f t="shared" si="660"/>
        <v>#REF!</v>
      </c>
      <c r="BS379" s="181" t="e">
        <f t="shared" si="661"/>
        <v>#REF!</v>
      </c>
      <c r="BT379" s="181" t="e">
        <f t="shared" si="662"/>
        <v>#REF!</v>
      </c>
      <c r="BU379" s="181" t="e">
        <f t="shared" si="663"/>
        <v>#REF!</v>
      </c>
      <c r="BV379" s="181" t="e">
        <f t="shared" si="664"/>
        <v>#REF!</v>
      </c>
      <c r="BW379" s="181" t="e">
        <f t="shared" si="665"/>
        <v>#REF!</v>
      </c>
      <c r="BX379" s="181" t="e">
        <f t="shared" si="666"/>
        <v>#REF!</v>
      </c>
      <c r="BY379" s="181" t="e">
        <f t="shared" si="667"/>
        <v>#REF!</v>
      </c>
      <c r="BZ379" s="181" t="e">
        <f t="shared" si="668"/>
        <v>#REF!</v>
      </c>
      <c r="CA379" s="181" t="e">
        <f t="shared" si="669"/>
        <v>#REF!</v>
      </c>
      <c r="CB379" s="181" t="e">
        <f t="shared" si="670"/>
        <v>#REF!</v>
      </c>
      <c r="CC379" s="181" t="e">
        <f t="shared" si="671"/>
        <v>#REF!</v>
      </c>
      <c r="CD379" s="181" t="e">
        <f t="shared" si="672"/>
        <v>#REF!</v>
      </c>
      <c r="CE379" s="181" t="e">
        <f t="shared" si="673"/>
        <v>#REF!</v>
      </c>
      <c r="CF379" s="181" t="e">
        <f t="shared" si="674"/>
        <v>#REF!</v>
      </c>
      <c r="CG379" s="181" t="e">
        <f t="shared" si="675"/>
        <v>#REF!</v>
      </c>
      <c r="CH379" s="181" t="e">
        <f t="shared" si="676"/>
        <v>#REF!</v>
      </c>
      <c r="CI379" s="181" t="e">
        <f t="shared" si="677"/>
        <v>#REF!</v>
      </c>
      <c r="CJ379" s="181" t="e">
        <f t="shared" si="678"/>
        <v>#REF!</v>
      </c>
      <c r="CK379" s="181" t="e">
        <f t="shared" si="679"/>
        <v>#REF!</v>
      </c>
      <c r="CL379" s="181" t="e">
        <f t="shared" si="680"/>
        <v>#REF!</v>
      </c>
      <c r="CM379" s="181" t="e">
        <f t="shared" si="681"/>
        <v>#REF!</v>
      </c>
      <c r="CN379" s="181" t="e">
        <f t="shared" si="682"/>
        <v>#REF!</v>
      </c>
      <c r="CO379" s="181" t="e">
        <f t="shared" si="683"/>
        <v>#REF!</v>
      </c>
      <c r="CP379" s="181" t="e">
        <f t="shared" si="684"/>
        <v>#REF!</v>
      </c>
      <c r="CQ379" s="181" t="e">
        <f t="shared" si="685"/>
        <v>#REF!</v>
      </c>
      <c r="CR379" s="181" t="e">
        <f t="shared" si="686"/>
        <v>#REF!</v>
      </c>
      <c r="CS379" s="181" t="e">
        <f t="shared" si="687"/>
        <v>#REF!</v>
      </c>
      <c r="CT379" s="181" t="e">
        <f t="shared" si="688"/>
        <v>#REF!</v>
      </c>
      <c r="CU379" s="181" t="e">
        <f t="shared" si="689"/>
        <v>#REF!</v>
      </c>
      <c r="CV379" s="181" t="e">
        <f t="shared" si="690"/>
        <v>#REF!</v>
      </c>
      <c r="CW379" s="181" t="e">
        <f t="shared" si="691"/>
        <v>#REF!</v>
      </c>
      <c r="CX379" s="181" t="e">
        <f t="shared" si="692"/>
        <v>#REF!</v>
      </c>
      <c r="CY379" s="181" t="e">
        <f t="shared" si="693"/>
        <v>#REF!</v>
      </c>
      <c r="CZ379" s="181" t="e">
        <f t="shared" si="694"/>
        <v>#REF!</v>
      </c>
      <c r="DA379" s="181" t="e">
        <f t="shared" si="695"/>
        <v>#REF!</v>
      </c>
      <c r="DB379" s="181" t="e">
        <f t="shared" si="696"/>
        <v>#REF!</v>
      </c>
      <c r="DC379" s="181" t="e">
        <f t="shared" si="697"/>
        <v>#REF!</v>
      </c>
      <c r="DD379" s="181" t="e">
        <f t="shared" si="698"/>
        <v>#REF!</v>
      </c>
      <c r="DE379" s="181" t="e">
        <f t="shared" si="699"/>
        <v>#REF!</v>
      </c>
      <c r="DF379" s="181" t="e">
        <f t="shared" si="700"/>
        <v>#REF!</v>
      </c>
      <c r="DG379" s="181" t="e">
        <f t="shared" si="701"/>
        <v>#REF!</v>
      </c>
      <c r="DH379" s="181" t="e">
        <f t="shared" si="702"/>
        <v>#REF!</v>
      </c>
      <c r="DI379" s="181" t="e">
        <f t="shared" si="703"/>
        <v>#REF!</v>
      </c>
      <c r="DJ379" s="181" t="e">
        <f t="shared" si="704"/>
        <v>#REF!</v>
      </c>
      <c r="DK379" s="181" t="e">
        <f t="shared" si="705"/>
        <v>#REF!</v>
      </c>
      <c r="DL379" s="181" t="e">
        <f t="shared" si="706"/>
        <v>#REF!</v>
      </c>
      <c r="DM379" s="181" t="e">
        <f t="shared" si="707"/>
        <v>#REF!</v>
      </c>
      <c r="DN379" s="181" t="e">
        <f t="shared" si="708"/>
        <v>#REF!</v>
      </c>
      <c r="DO379" s="181" t="e">
        <f t="shared" si="709"/>
        <v>#REF!</v>
      </c>
      <c r="DP379" s="181" t="e">
        <f t="shared" si="710"/>
        <v>#REF!</v>
      </c>
      <c r="DQ379" s="181" t="e">
        <f t="shared" si="711"/>
        <v>#REF!</v>
      </c>
      <c r="DR379" s="181" t="e">
        <f t="shared" si="712"/>
        <v>#REF!</v>
      </c>
      <c r="DS379" s="181" t="e">
        <f t="shared" si="713"/>
        <v>#REF!</v>
      </c>
      <c r="DT379" s="181" t="e">
        <f t="shared" si="714"/>
        <v>#REF!</v>
      </c>
      <c r="DU379" s="181" t="e">
        <f t="shared" si="715"/>
        <v>#REF!</v>
      </c>
      <c r="DV379" s="181" t="e">
        <f t="shared" si="716"/>
        <v>#REF!</v>
      </c>
      <c r="DW379" s="181" t="e">
        <f t="shared" si="717"/>
        <v>#REF!</v>
      </c>
      <c r="DX379" s="181" t="e">
        <f t="shared" si="718"/>
        <v>#REF!</v>
      </c>
      <c r="DY379" s="181" t="e">
        <f t="shared" si="719"/>
        <v>#REF!</v>
      </c>
      <c r="DZ379" s="181" t="e">
        <f t="shared" si="720"/>
        <v>#REF!</v>
      </c>
      <c r="EA379" s="181" t="e">
        <f t="shared" si="721"/>
        <v>#REF!</v>
      </c>
      <c r="EB379" s="181" t="e">
        <f t="shared" si="722"/>
        <v>#REF!</v>
      </c>
      <c r="EC379" s="181" t="e">
        <f t="shared" si="723"/>
        <v>#REF!</v>
      </c>
      <c r="ED379" s="181" t="e">
        <f t="shared" si="724"/>
        <v>#REF!</v>
      </c>
      <c r="EE379" s="181" t="e">
        <f t="shared" si="725"/>
        <v>#REF!</v>
      </c>
      <c r="EF379" s="181" t="e">
        <f t="shared" si="726"/>
        <v>#REF!</v>
      </c>
      <c r="EG379" s="181" t="e">
        <f t="shared" si="727"/>
        <v>#REF!</v>
      </c>
      <c r="EH379" s="181" t="e">
        <f t="shared" si="728"/>
        <v>#REF!</v>
      </c>
      <c r="EI379" s="181" t="e">
        <f t="shared" si="729"/>
        <v>#REF!</v>
      </c>
      <c r="EJ379" s="181" t="e">
        <f t="shared" si="730"/>
        <v>#REF!</v>
      </c>
      <c r="EK379" s="181" t="e">
        <f t="shared" si="731"/>
        <v>#REF!</v>
      </c>
      <c r="EL379" s="181" t="e">
        <f t="shared" si="732"/>
        <v>#REF!</v>
      </c>
      <c r="EM379" s="181" t="e">
        <f t="shared" si="733"/>
        <v>#REF!</v>
      </c>
      <c r="EN379" s="181" t="e">
        <f t="shared" si="734"/>
        <v>#REF!</v>
      </c>
      <c r="EO379" s="181" t="e">
        <f t="shared" si="735"/>
        <v>#REF!</v>
      </c>
      <c r="EP379" s="181" t="e">
        <f t="shared" si="736"/>
        <v>#REF!</v>
      </c>
      <c r="EQ379" s="181" t="e">
        <f t="shared" si="737"/>
        <v>#REF!</v>
      </c>
      <c r="ER379" s="181" t="e">
        <f t="shared" si="738"/>
        <v>#REF!</v>
      </c>
      <c r="ES379" s="181" t="e">
        <f t="shared" si="739"/>
        <v>#REF!</v>
      </c>
      <c r="ET379" s="181" t="e">
        <f t="shared" si="740"/>
        <v>#REF!</v>
      </c>
      <c r="EU379" s="181" t="e">
        <f t="shared" si="741"/>
        <v>#REF!</v>
      </c>
      <c r="EV379" s="181" t="e">
        <f t="shared" si="742"/>
        <v>#REF!</v>
      </c>
      <c r="EW379" s="181" t="e">
        <f t="shared" si="743"/>
        <v>#REF!</v>
      </c>
      <c r="EX379" s="181" t="e">
        <f t="shared" si="744"/>
        <v>#REF!</v>
      </c>
      <c r="EY379" s="181" t="e">
        <f t="shared" si="745"/>
        <v>#REF!</v>
      </c>
      <c r="EZ379" s="181" t="e">
        <f t="shared" si="746"/>
        <v>#REF!</v>
      </c>
      <c r="FA379" s="181" t="e">
        <f t="shared" si="747"/>
        <v>#REF!</v>
      </c>
      <c r="FB379" s="181" t="e">
        <f t="shared" si="748"/>
        <v>#REF!</v>
      </c>
      <c r="FC379" s="181" t="e">
        <f t="shared" si="749"/>
        <v>#REF!</v>
      </c>
      <c r="FD379" s="181" t="e">
        <f t="shared" si="750"/>
        <v>#REF!</v>
      </c>
      <c r="FE379" s="181" t="e">
        <f t="shared" si="751"/>
        <v>#REF!</v>
      </c>
      <c r="FF379" s="181" t="e">
        <f t="shared" si="752"/>
        <v>#REF!</v>
      </c>
      <c r="FG379" s="181" t="e">
        <f t="shared" si="753"/>
        <v>#REF!</v>
      </c>
      <c r="FH379" s="181" t="e">
        <f t="shared" si="754"/>
        <v>#REF!</v>
      </c>
      <c r="FI379" s="181" t="e">
        <f t="shared" si="755"/>
        <v>#REF!</v>
      </c>
      <c r="FJ379" s="181" t="e">
        <f t="shared" si="756"/>
        <v>#REF!</v>
      </c>
      <c r="FK379" s="181" t="e">
        <f t="shared" si="757"/>
        <v>#REF!</v>
      </c>
      <c r="FL379" s="181" t="e">
        <f t="shared" si="758"/>
        <v>#REF!</v>
      </c>
      <c r="FM379" s="181" t="e">
        <f t="shared" si="759"/>
        <v>#REF!</v>
      </c>
      <c r="FN379" s="181" t="e">
        <f t="shared" si="760"/>
        <v>#REF!</v>
      </c>
      <c r="FO379" s="181" t="e">
        <f t="shared" si="761"/>
        <v>#REF!</v>
      </c>
      <c r="FP379" s="181" t="e">
        <f t="shared" si="762"/>
        <v>#REF!</v>
      </c>
      <c r="FQ379" s="181" t="e">
        <f t="shared" si="763"/>
        <v>#REF!</v>
      </c>
      <c r="FR379" s="181" t="e">
        <f t="shared" si="764"/>
        <v>#REF!</v>
      </c>
      <c r="FS379" s="181" t="e">
        <f t="shared" si="765"/>
        <v>#REF!</v>
      </c>
      <c r="FT379" s="181" t="e">
        <f t="shared" si="766"/>
        <v>#REF!</v>
      </c>
      <c r="FU379" s="181" t="e">
        <f t="shared" si="767"/>
        <v>#REF!</v>
      </c>
      <c r="FV379" s="181" t="e">
        <f t="shared" si="768"/>
        <v>#REF!</v>
      </c>
      <c r="FW379" s="181" t="e">
        <f t="shared" si="769"/>
        <v>#REF!</v>
      </c>
      <c r="FX379" s="181" t="e">
        <f t="shared" si="770"/>
        <v>#REF!</v>
      </c>
      <c r="FY379" s="181" t="e">
        <f t="shared" si="771"/>
        <v>#REF!</v>
      </c>
      <c r="FZ379" s="181" t="e">
        <f t="shared" si="772"/>
        <v>#REF!</v>
      </c>
      <c r="GA379" s="181" t="e">
        <f t="shared" si="773"/>
        <v>#REF!</v>
      </c>
      <c r="GB379" s="181" t="e">
        <f t="shared" si="774"/>
        <v>#REF!</v>
      </c>
      <c r="GC379" s="181" t="e">
        <f t="shared" si="775"/>
        <v>#REF!</v>
      </c>
      <c r="GD379" s="181" t="e">
        <f t="shared" si="776"/>
        <v>#REF!</v>
      </c>
      <c r="GE379" s="181" t="e">
        <f t="shared" si="777"/>
        <v>#REF!</v>
      </c>
      <c r="GF379" s="181" t="e">
        <f t="shared" si="778"/>
        <v>#REF!</v>
      </c>
      <c r="GG379" s="181" t="e">
        <f t="shared" si="779"/>
        <v>#REF!</v>
      </c>
      <c r="GH379" s="181" t="e">
        <f t="shared" si="780"/>
        <v>#REF!</v>
      </c>
      <c r="GI379" s="181" t="e">
        <f t="shared" si="781"/>
        <v>#REF!</v>
      </c>
      <c r="GJ379" s="181" t="e">
        <f t="shared" si="782"/>
        <v>#REF!</v>
      </c>
      <c r="GK379" s="181" t="e">
        <f t="shared" si="783"/>
        <v>#REF!</v>
      </c>
      <c r="GL379" s="181" t="e">
        <f t="shared" si="784"/>
        <v>#REF!</v>
      </c>
      <c r="GM379" s="181" t="e">
        <f t="shared" si="785"/>
        <v>#REF!</v>
      </c>
      <c r="GN379" s="181" t="e">
        <f t="shared" si="786"/>
        <v>#REF!</v>
      </c>
      <c r="GO379" s="181" t="e">
        <f t="shared" si="787"/>
        <v>#REF!</v>
      </c>
      <c r="GP379" s="181" t="e">
        <f t="shared" si="788"/>
        <v>#REF!</v>
      </c>
      <c r="GQ379" s="181" t="e">
        <f t="shared" si="789"/>
        <v>#REF!</v>
      </c>
      <c r="GR379" s="181" t="e">
        <f t="shared" si="790"/>
        <v>#REF!</v>
      </c>
      <c r="GS379" s="181" t="e">
        <f t="shared" si="791"/>
        <v>#REF!</v>
      </c>
      <c r="GT379" s="181" t="e">
        <f t="shared" si="792"/>
        <v>#REF!</v>
      </c>
      <c r="GU379" s="181" t="e">
        <f t="shared" si="793"/>
        <v>#REF!</v>
      </c>
      <c r="GV379" s="181" t="e">
        <f t="shared" si="794"/>
        <v>#REF!</v>
      </c>
      <c r="GW379" s="181" t="e">
        <f t="shared" si="795"/>
        <v>#REF!</v>
      </c>
      <c r="GX379" s="181" t="e">
        <f t="shared" si="796"/>
        <v>#REF!</v>
      </c>
      <c r="GY379" s="181" t="e">
        <f t="shared" si="797"/>
        <v>#REF!</v>
      </c>
      <c r="GZ379" s="181" t="e">
        <f t="shared" si="798"/>
        <v>#REF!</v>
      </c>
      <c r="HA379" s="181" t="e">
        <f t="shared" si="799"/>
        <v>#REF!</v>
      </c>
      <c r="HB379" s="181" t="e">
        <f t="shared" si="800"/>
        <v>#REF!</v>
      </c>
      <c r="HC379" s="181" t="e">
        <f t="shared" si="801"/>
        <v>#REF!</v>
      </c>
      <c r="HD379" s="181" t="e">
        <f t="shared" si="802"/>
        <v>#REF!</v>
      </c>
      <c r="HE379" s="181" t="e">
        <f t="shared" si="803"/>
        <v>#REF!</v>
      </c>
      <c r="HF379" s="181" t="e">
        <f t="shared" si="804"/>
        <v>#REF!</v>
      </c>
      <c r="HG379" s="181" t="e">
        <f t="shared" si="805"/>
        <v>#REF!</v>
      </c>
      <c r="HH379" s="181" t="e">
        <f t="shared" si="806"/>
        <v>#REF!</v>
      </c>
      <c r="HI379" s="181" t="e">
        <f t="shared" si="807"/>
        <v>#REF!</v>
      </c>
      <c r="HJ379" s="181" t="e">
        <f t="shared" si="808"/>
        <v>#REF!</v>
      </c>
      <c r="HK379" s="181" t="e">
        <f t="shared" si="809"/>
        <v>#REF!</v>
      </c>
      <c r="HL379" s="181" t="e">
        <f t="shared" si="810"/>
        <v>#REF!</v>
      </c>
      <c r="HM379" s="181" t="e">
        <f t="shared" si="811"/>
        <v>#REF!</v>
      </c>
      <c r="HN379" s="181" t="e">
        <f t="shared" si="812"/>
        <v>#REF!</v>
      </c>
      <c r="HO379" s="181" t="e">
        <f t="shared" si="813"/>
        <v>#REF!</v>
      </c>
      <c r="HP379" s="181" t="e">
        <f t="shared" si="814"/>
        <v>#REF!</v>
      </c>
      <c r="HQ379" s="181" t="e">
        <f t="shared" si="815"/>
        <v>#REF!</v>
      </c>
      <c r="HR379" s="181" t="e">
        <f t="shared" si="816"/>
        <v>#REF!</v>
      </c>
      <c r="HS379" s="181" t="e">
        <f t="shared" si="817"/>
        <v>#REF!</v>
      </c>
      <c r="HT379" s="181" t="e">
        <f t="shared" si="818"/>
        <v>#REF!</v>
      </c>
      <c r="HU379" s="181" t="e">
        <f t="shared" si="819"/>
        <v>#REF!</v>
      </c>
      <c r="HV379" s="181" t="e">
        <f t="shared" si="820"/>
        <v>#REF!</v>
      </c>
      <c r="HW379" s="181" t="e">
        <f t="shared" si="821"/>
        <v>#REF!</v>
      </c>
      <c r="HX379" s="181" t="e">
        <f t="shared" si="822"/>
        <v>#REF!</v>
      </c>
      <c r="HY379" s="181" t="e">
        <f t="shared" si="823"/>
        <v>#REF!</v>
      </c>
      <c r="HZ379" s="181" t="e">
        <f t="shared" si="824"/>
        <v>#REF!</v>
      </c>
      <c r="IA379" s="181" t="e">
        <f t="shared" si="825"/>
        <v>#REF!</v>
      </c>
      <c r="IB379" s="181" t="e">
        <f t="shared" si="826"/>
        <v>#REF!</v>
      </c>
      <c r="IC379" s="181" t="e">
        <f t="shared" si="827"/>
        <v>#REF!</v>
      </c>
      <c r="ID379" s="181" t="e">
        <f t="shared" si="828"/>
        <v>#REF!</v>
      </c>
      <c r="IE379" s="181" t="e">
        <f t="shared" si="829"/>
        <v>#REF!</v>
      </c>
      <c r="IF379" s="181" t="e">
        <f t="shared" si="830"/>
        <v>#REF!</v>
      </c>
      <c r="IG379" s="181" t="e">
        <f t="shared" si="831"/>
        <v>#REF!</v>
      </c>
      <c r="IH379" s="181" t="e">
        <f t="shared" si="832"/>
        <v>#REF!</v>
      </c>
      <c r="II379" s="181" t="e">
        <f t="shared" si="833"/>
        <v>#REF!</v>
      </c>
      <c r="IJ379" s="181" t="e">
        <f t="shared" si="834"/>
        <v>#REF!</v>
      </c>
      <c r="IK379" s="181" t="e">
        <f t="shared" si="835"/>
        <v>#REF!</v>
      </c>
      <c r="IL379" s="181" t="e">
        <f t="shared" si="836"/>
        <v>#REF!</v>
      </c>
      <c r="IM379" s="181" t="e">
        <f t="shared" si="837"/>
        <v>#REF!</v>
      </c>
      <c r="IN379" s="181" t="e">
        <f t="shared" si="838"/>
        <v>#REF!</v>
      </c>
      <c r="IO379" s="181" t="e">
        <f t="shared" si="839"/>
        <v>#REF!</v>
      </c>
      <c r="IP379" s="181" t="e">
        <f t="shared" si="840"/>
        <v>#REF!</v>
      </c>
      <c r="IQ379" s="181" t="e">
        <f t="shared" si="841"/>
        <v>#REF!</v>
      </c>
      <c r="IR379" s="181" t="e">
        <f t="shared" si="842"/>
        <v>#REF!</v>
      </c>
      <c r="IS379" s="181" t="e">
        <f t="shared" si="843"/>
        <v>#REF!</v>
      </c>
      <c r="IT379" s="181" t="e">
        <f t="shared" si="844"/>
        <v>#REF!</v>
      </c>
      <c r="IU379" s="181" t="e">
        <f t="shared" si="845"/>
        <v>#REF!</v>
      </c>
      <c r="IV379" s="181" t="e">
        <f t="shared" si="846"/>
        <v>#REF!</v>
      </c>
      <c r="IW379" s="181" t="e">
        <f t="shared" si="847"/>
        <v>#REF!</v>
      </c>
      <c r="IX379" s="181" t="e">
        <f t="shared" si="848"/>
        <v>#REF!</v>
      </c>
      <c r="IY379" s="181" t="e">
        <f t="shared" si="849"/>
        <v>#REF!</v>
      </c>
      <c r="IZ379" s="181" t="e">
        <f t="shared" si="850"/>
        <v>#REF!</v>
      </c>
      <c r="JA379" s="181" t="e">
        <f t="shared" si="851"/>
        <v>#REF!</v>
      </c>
      <c r="JB379" s="181" t="e">
        <f t="shared" si="852"/>
        <v>#REF!</v>
      </c>
    </row>
    <row r="380" spans="2:262">
      <c r="B380" s="188">
        <v>19</v>
      </c>
      <c r="C380" s="187">
        <f t="shared" si="853"/>
        <v>3.7109375000000006E-4</v>
      </c>
      <c r="D380" s="184" t="e">
        <f t="shared" si="597"/>
        <v>#REF!</v>
      </c>
      <c r="E380" s="183" t="e">
        <f>Y361</f>
        <v>#REF!</v>
      </c>
      <c r="F380" s="182">
        <v>19</v>
      </c>
      <c r="G380" s="181" t="e">
        <f t="shared" si="854"/>
        <v>#REF!</v>
      </c>
      <c r="H380" s="181" t="e">
        <f t="shared" si="598"/>
        <v>#REF!</v>
      </c>
      <c r="I380" s="181" t="e">
        <f t="shared" si="599"/>
        <v>#REF!</v>
      </c>
      <c r="J380" s="181" t="e">
        <f t="shared" si="600"/>
        <v>#REF!</v>
      </c>
      <c r="K380" s="181" t="e">
        <f t="shared" si="601"/>
        <v>#REF!</v>
      </c>
      <c r="L380" s="181" t="e">
        <f t="shared" si="602"/>
        <v>#REF!</v>
      </c>
      <c r="M380" s="181" t="e">
        <f t="shared" si="603"/>
        <v>#REF!</v>
      </c>
      <c r="N380" s="181" t="e">
        <f t="shared" si="604"/>
        <v>#REF!</v>
      </c>
      <c r="O380" s="181" t="e">
        <f t="shared" si="605"/>
        <v>#REF!</v>
      </c>
      <c r="P380" s="181" t="e">
        <f t="shared" si="606"/>
        <v>#REF!</v>
      </c>
      <c r="Q380" s="181" t="e">
        <f t="shared" si="607"/>
        <v>#REF!</v>
      </c>
      <c r="R380" s="181" t="e">
        <f t="shared" si="608"/>
        <v>#REF!</v>
      </c>
      <c r="S380" s="181" t="e">
        <f t="shared" si="609"/>
        <v>#REF!</v>
      </c>
      <c r="T380" s="181" t="e">
        <f t="shared" si="610"/>
        <v>#REF!</v>
      </c>
      <c r="U380" s="181" t="e">
        <f t="shared" si="611"/>
        <v>#REF!</v>
      </c>
      <c r="V380" s="181" t="e">
        <f t="shared" si="612"/>
        <v>#REF!</v>
      </c>
      <c r="W380" s="181" t="e">
        <f t="shared" si="613"/>
        <v>#REF!</v>
      </c>
      <c r="X380" s="181" t="e">
        <f t="shared" si="614"/>
        <v>#REF!</v>
      </c>
      <c r="Y380" s="181" t="e">
        <f t="shared" si="615"/>
        <v>#REF!</v>
      </c>
      <c r="Z380" s="181" t="e">
        <f t="shared" si="616"/>
        <v>#REF!</v>
      </c>
      <c r="AA380" s="181" t="e">
        <f t="shared" si="617"/>
        <v>#REF!</v>
      </c>
      <c r="AB380" s="181" t="e">
        <f t="shared" si="618"/>
        <v>#REF!</v>
      </c>
      <c r="AC380" s="181" t="e">
        <f t="shared" si="619"/>
        <v>#REF!</v>
      </c>
      <c r="AD380" s="181" t="e">
        <f t="shared" si="620"/>
        <v>#REF!</v>
      </c>
      <c r="AE380" s="181" t="e">
        <f t="shared" si="621"/>
        <v>#REF!</v>
      </c>
      <c r="AF380" s="181" t="e">
        <f t="shared" si="622"/>
        <v>#REF!</v>
      </c>
      <c r="AG380" s="181" t="e">
        <f t="shared" si="623"/>
        <v>#REF!</v>
      </c>
      <c r="AH380" s="181" t="e">
        <f t="shared" si="624"/>
        <v>#REF!</v>
      </c>
      <c r="AI380" s="181" t="e">
        <f t="shared" si="625"/>
        <v>#REF!</v>
      </c>
      <c r="AJ380" s="181" t="e">
        <f t="shared" si="626"/>
        <v>#REF!</v>
      </c>
      <c r="AK380" s="181" t="e">
        <f t="shared" si="627"/>
        <v>#REF!</v>
      </c>
      <c r="AL380" s="181" t="e">
        <f t="shared" si="628"/>
        <v>#REF!</v>
      </c>
      <c r="AM380" s="181" t="e">
        <f t="shared" si="629"/>
        <v>#REF!</v>
      </c>
      <c r="AN380" s="181" t="e">
        <f t="shared" si="630"/>
        <v>#REF!</v>
      </c>
      <c r="AO380" s="181" t="e">
        <f t="shared" si="631"/>
        <v>#REF!</v>
      </c>
      <c r="AP380" s="181" t="e">
        <f t="shared" si="632"/>
        <v>#REF!</v>
      </c>
      <c r="AQ380" s="181" t="e">
        <f t="shared" si="633"/>
        <v>#REF!</v>
      </c>
      <c r="AR380" s="181" t="e">
        <f t="shared" si="634"/>
        <v>#REF!</v>
      </c>
      <c r="AS380" s="181" t="e">
        <f t="shared" si="635"/>
        <v>#REF!</v>
      </c>
      <c r="AT380" s="181" t="e">
        <f t="shared" si="636"/>
        <v>#REF!</v>
      </c>
      <c r="AU380" s="181" t="e">
        <f t="shared" si="637"/>
        <v>#REF!</v>
      </c>
      <c r="AV380" s="181" t="e">
        <f t="shared" si="638"/>
        <v>#REF!</v>
      </c>
      <c r="AW380" s="181" t="e">
        <f t="shared" si="639"/>
        <v>#REF!</v>
      </c>
      <c r="AX380" s="181" t="e">
        <f t="shared" si="640"/>
        <v>#REF!</v>
      </c>
      <c r="AY380" s="181" t="e">
        <f t="shared" si="641"/>
        <v>#REF!</v>
      </c>
      <c r="AZ380" s="181" t="e">
        <f t="shared" si="642"/>
        <v>#REF!</v>
      </c>
      <c r="BA380" s="181" t="e">
        <f t="shared" si="643"/>
        <v>#REF!</v>
      </c>
      <c r="BB380" s="181" t="e">
        <f t="shared" si="644"/>
        <v>#REF!</v>
      </c>
      <c r="BC380" s="181" t="e">
        <f t="shared" si="645"/>
        <v>#REF!</v>
      </c>
      <c r="BD380" s="181" t="e">
        <f t="shared" si="646"/>
        <v>#REF!</v>
      </c>
      <c r="BE380" s="181" t="e">
        <f t="shared" si="647"/>
        <v>#REF!</v>
      </c>
      <c r="BF380" s="181" t="e">
        <f t="shared" si="648"/>
        <v>#REF!</v>
      </c>
      <c r="BG380" s="181" t="e">
        <f t="shared" si="649"/>
        <v>#REF!</v>
      </c>
      <c r="BH380" s="181" t="e">
        <f t="shared" si="650"/>
        <v>#REF!</v>
      </c>
      <c r="BI380" s="181" t="e">
        <f t="shared" si="651"/>
        <v>#REF!</v>
      </c>
      <c r="BJ380" s="181" t="e">
        <f t="shared" si="652"/>
        <v>#REF!</v>
      </c>
      <c r="BK380" s="181" t="e">
        <f t="shared" si="653"/>
        <v>#REF!</v>
      </c>
      <c r="BL380" s="181" t="e">
        <f t="shared" si="654"/>
        <v>#REF!</v>
      </c>
      <c r="BM380" s="181" t="e">
        <f t="shared" si="655"/>
        <v>#REF!</v>
      </c>
      <c r="BN380" s="181" t="e">
        <f t="shared" si="656"/>
        <v>#REF!</v>
      </c>
      <c r="BO380" s="181" t="e">
        <f t="shared" si="657"/>
        <v>#REF!</v>
      </c>
      <c r="BP380" s="181" t="e">
        <f t="shared" si="658"/>
        <v>#REF!</v>
      </c>
      <c r="BQ380" s="181" t="e">
        <f t="shared" si="659"/>
        <v>#REF!</v>
      </c>
      <c r="BR380" s="181" t="e">
        <f t="shared" si="660"/>
        <v>#REF!</v>
      </c>
      <c r="BS380" s="181" t="e">
        <f t="shared" si="661"/>
        <v>#REF!</v>
      </c>
      <c r="BT380" s="181" t="e">
        <f t="shared" si="662"/>
        <v>#REF!</v>
      </c>
      <c r="BU380" s="181" t="e">
        <f t="shared" si="663"/>
        <v>#REF!</v>
      </c>
      <c r="BV380" s="181" t="e">
        <f t="shared" si="664"/>
        <v>#REF!</v>
      </c>
      <c r="BW380" s="181" t="e">
        <f t="shared" si="665"/>
        <v>#REF!</v>
      </c>
      <c r="BX380" s="181" t="e">
        <f t="shared" si="666"/>
        <v>#REF!</v>
      </c>
      <c r="BY380" s="181" t="e">
        <f t="shared" si="667"/>
        <v>#REF!</v>
      </c>
      <c r="BZ380" s="181" t="e">
        <f t="shared" si="668"/>
        <v>#REF!</v>
      </c>
      <c r="CA380" s="181" t="e">
        <f t="shared" si="669"/>
        <v>#REF!</v>
      </c>
      <c r="CB380" s="181" t="e">
        <f t="shared" si="670"/>
        <v>#REF!</v>
      </c>
      <c r="CC380" s="181" t="e">
        <f t="shared" si="671"/>
        <v>#REF!</v>
      </c>
      <c r="CD380" s="181" t="e">
        <f t="shared" si="672"/>
        <v>#REF!</v>
      </c>
      <c r="CE380" s="181" t="e">
        <f t="shared" si="673"/>
        <v>#REF!</v>
      </c>
      <c r="CF380" s="181" t="e">
        <f t="shared" si="674"/>
        <v>#REF!</v>
      </c>
      <c r="CG380" s="181" t="e">
        <f t="shared" si="675"/>
        <v>#REF!</v>
      </c>
      <c r="CH380" s="181" t="e">
        <f t="shared" si="676"/>
        <v>#REF!</v>
      </c>
      <c r="CI380" s="181" t="e">
        <f t="shared" si="677"/>
        <v>#REF!</v>
      </c>
      <c r="CJ380" s="181" t="e">
        <f t="shared" si="678"/>
        <v>#REF!</v>
      </c>
      <c r="CK380" s="181" t="e">
        <f t="shared" si="679"/>
        <v>#REF!</v>
      </c>
      <c r="CL380" s="181" t="e">
        <f t="shared" si="680"/>
        <v>#REF!</v>
      </c>
      <c r="CM380" s="181" t="e">
        <f t="shared" si="681"/>
        <v>#REF!</v>
      </c>
      <c r="CN380" s="181" t="e">
        <f t="shared" si="682"/>
        <v>#REF!</v>
      </c>
      <c r="CO380" s="181" t="e">
        <f t="shared" si="683"/>
        <v>#REF!</v>
      </c>
      <c r="CP380" s="181" t="e">
        <f t="shared" si="684"/>
        <v>#REF!</v>
      </c>
      <c r="CQ380" s="181" t="e">
        <f t="shared" si="685"/>
        <v>#REF!</v>
      </c>
      <c r="CR380" s="181" t="e">
        <f t="shared" si="686"/>
        <v>#REF!</v>
      </c>
      <c r="CS380" s="181" t="e">
        <f t="shared" si="687"/>
        <v>#REF!</v>
      </c>
      <c r="CT380" s="181" t="e">
        <f t="shared" si="688"/>
        <v>#REF!</v>
      </c>
      <c r="CU380" s="181" t="e">
        <f t="shared" si="689"/>
        <v>#REF!</v>
      </c>
      <c r="CV380" s="181" t="e">
        <f t="shared" si="690"/>
        <v>#REF!</v>
      </c>
      <c r="CW380" s="181" t="e">
        <f t="shared" si="691"/>
        <v>#REF!</v>
      </c>
      <c r="CX380" s="181" t="e">
        <f t="shared" si="692"/>
        <v>#REF!</v>
      </c>
      <c r="CY380" s="181" t="e">
        <f t="shared" si="693"/>
        <v>#REF!</v>
      </c>
      <c r="CZ380" s="181" t="e">
        <f t="shared" si="694"/>
        <v>#REF!</v>
      </c>
      <c r="DA380" s="181" t="e">
        <f t="shared" si="695"/>
        <v>#REF!</v>
      </c>
      <c r="DB380" s="181" t="e">
        <f t="shared" si="696"/>
        <v>#REF!</v>
      </c>
      <c r="DC380" s="181" t="e">
        <f t="shared" si="697"/>
        <v>#REF!</v>
      </c>
      <c r="DD380" s="181" t="e">
        <f t="shared" si="698"/>
        <v>#REF!</v>
      </c>
      <c r="DE380" s="181" t="e">
        <f t="shared" si="699"/>
        <v>#REF!</v>
      </c>
      <c r="DF380" s="181" t="e">
        <f t="shared" si="700"/>
        <v>#REF!</v>
      </c>
      <c r="DG380" s="181" t="e">
        <f t="shared" si="701"/>
        <v>#REF!</v>
      </c>
      <c r="DH380" s="181" t="e">
        <f t="shared" si="702"/>
        <v>#REF!</v>
      </c>
      <c r="DI380" s="181" t="e">
        <f t="shared" si="703"/>
        <v>#REF!</v>
      </c>
      <c r="DJ380" s="181" t="e">
        <f t="shared" si="704"/>
        <v>#REF!</v>
      </c>
      <c r="DK380" s="181" t="e">
        <f t="shared" si="705"/>
        <v>#REF!</v>
      </c>
      <c r="DL380" s="181" t="e">
        <f t="shared" si="706"/>
        <v>#REF!</v>
      </c>
      <c r="DM380" s="181" t="e">
        <f t="shared" si="707"/>
        <v>#REF!</v>
      </c>
      <c r="DN380" s="181" t="e">
        <f t="shared" si="708"/>
        <v>#REF!</v>
      </c>
      <c r="DO380" s="181" t="e">
        <f t="shared" si="709"/>
        <v>#REF!</v>
      </c>
      <c r="DP380" s="181" t="e">
        <f t="shared" si="710"/>
        <v>#REF!</v>
      </c>
      <c r="DQ380" s="181" t="e">
        <f t="shared" si="711"/>
        <v>#REF!</v>
      </c>
      <c r="DR380" s="181" t="e">
        <f t="shared" si="712"/>
        <v>#REF!</v>
      </c>
      <c r="DS380" s="181" t="e">
        <f t="shared" si="713"/>
        <v>#REF!</v>
      </c>
      <c r="DT380" s="181" t="e">
        <f t="shared" si="714"/>
        <v>#REF!</v>
      </c>
      <c r="DU380" s="181" t="e">
        <f t="shared" si="715"/>
        <v>#REF!</v>
      </c>
      <c r="DV380" s="181" t="e">
        <f t="shared" si="716"/>
        <v>#REF!</v>
      </c>
      <c r="DW380" s="181" t="e">
        <f t="shared" si="717"/>
        <v>#REF!</v>
      </c>
      <c r="DX380" s="181" t="e">
        <f t="shared" si="718"/>
        <v>#REF!</v>
      </c>
      <c r="DY380" s="181" t="e">
        <f t="shared" si="719"/>
        <v>#REF!</v>
      </c>
      <c r="DZ380" s="181" t="e">
        <f t="shared" si="720"/>
        <v>#REF!</v>
      </c>
      <c r="EA380" s="181" t="e">
        <f t="shared" si="721"/>
        <v>#REF!</v>
      </c>
      <c r="EB380" s="181" t="e">
        <f t="shared" si="722"/>
        <v>#REF!</v>
      </c>
      <c r="EC380" s="181" t="e">
        <f t="shared" si="723"/>
        <v>#REF!</v>
      </c>
      <c r="ED380" s="181" t="e">
        <f t="shared" si="724"/>
        <v>#REF!</v>
      </c>
      <c r="EE380" s="181" t="e">
        <f t="shared" si="725"/>
        <v>#REF!</v>
      </c>
      <c r="EF380" s="181" t="e">
        <f t="shared" si="726"/>
        <v>#REF!</v>
      </c>
      <c r="EG380" s="181" t="e">
        <f t="shared" si="727"/>
        <v>#REF!</v>
      </c>
      <c r="EH380" s="181" t="e">
        <f t="shared" si="728"/>
        <v>#REF!</v>
      </c>
      <c r="EI380" s="181" t="e">
        <f t="shared" si="729"/>
        <v>#REF!</v>
      </c>
      <c r="EJ380" s="181" t="e">
        <f t="shared" si="730"/>
        <v>#REF!</v>
      </c>
      <c r="EK380" s="181" t="e">
        <f t="shared" si="731"/>
        <v>#REF!</v>
      </c>
      <c r="EL380" s="181" t="e">
        <f t="shared" si="732"/>
        <v>#REF!</v>
      </c>
      <c r="EM380" s="181" t="e">
        <f t="shared" si="733"/>
        <v>#REF!</v>
      </c>
      <c r="EN380" s="181" t="e">
        <f t="shared" si="734"/>
        <v>#REF!</v>
      </c>
      <c r="EO380" s="181" t="e">
        <f t="shared" si="735"/>
        <v>#REF!</v>
      </c>
      <c r="EP380" s="181" t="e">
        <f t="shared" si="736"/>
        <v>#REF!</v>
      </c>
      <c r="EQ380" s="181" t="e">
        <f t="shared" si="737"/>
        <v>#REF!</v>
      </c>
      <c r="ER380" s="181" t="e">
        <f t="shared" si="738"/>
        <v>#REF!</v>
      </c>
      <c r="ES380" s="181" t="e">
        <f t="shared" si="739"/>
        <v>#REF!</v>
      </c>
      <c r="ET380" s="181" t="e">
        <f t="shared" si="740"/>
        <v>#REF!</v>
      </c>
      <c r="EU380" s="181" t="e">
        <f t="shared" si="741"/>
        <v>#REF!</v>
      </c>
      <c r="EV380" s="181" t="e">
        <f t="shared" si="742"/>
        <v>#REF!</v>
      </c>
      <c r="EW380" s="181" t="e">
        <f t="shared" si="743"/>
        <v>#REF!</v>
      </c>
      <c r="EX380" s="181" t="e">
        <f t="shared" si="744"/>
        <v>#REF!</v>
      </c>
      <c r="EY380" s="181" t="e">
        <f t="shared" si="745"/>
        <v>#REF!</v>
      </c>
      <c r="EZ380" s="181" t="e">
        <f t="shared" si="746"/>
        <v>#REF!</v>
      </c>
      <c r="FA380" s="181" t="e">
        <f t="shared" si="747"/>
        <v>#REF!</v>
      </c>
      <c r="FB380" s="181" t="e">
        <f t="shared" si="748"/>
        <v>#REF!</v>
      </c>
      <c r="FC380" s="181" t="e">
        <f t="shared" si="749"/>
        <v>#REF!</v>
      </c>
      <c r="FD380" s="181" t="e">
        <f t="shared" si="750"/>
        <v>#REF!</v>
      </c>
      <c r="FE380" s="181" t="e">
        <f t="shared" si="751"/>
        <v>#REF!</v>
      </c>
      <c r="FF380" s="181" t="e">
        <f t="shared" si="752"/>
        <v>#REF!</v>
      </c>
      <c r="FG380" s="181" t="e">
        <f t="shared" si="753"/>
        <v>#REF!</v>
      </c>
      <c r="FH380" s="181" t="e">
        <f t="shared" si="754"/>
        <v>#REF!</v>
      </c>
      <c r="FI380" s="181" t="e">
        <f t="shared" si="755"/>
        <v>#REF!</v>
      </c>
      <c r="FJ380" s="181" t="e">
        <f t="shared" si="756"/>
        <v>#REF!</v>
      </c>
      <c r="FK380" s="181" t="e">
        <f t="shared" si="757"/>
        <v>#REF!</v>
      </c>
      <c r="FL380" s="181" t="e">
        <f t="shared" si="758"/>
        <v>#REF!</v>
      </c>
      <c r="FM380" s="181" t="e">
        <f t="shared" si="759"/>
        <v>#REF!</v>
      </c>
      <c r="FN380" s="181" t="e">
        <f t="shared" si="760"/>
        <v>#REF!</v>
      </c>
      <c r="FO380" s="181" t="e">
        <f t="shared" si="761"/>
        <v>#REF!</v>
      </c>
      <c r="FP380" s="181" t="e">
        <f t="shared" si="762"/>
        <v>#REF!</v>
      </c>
      <c r="FQ380" s="181" t="e">
        <f t="shared" si="763"/>
        <v>#REF!</v>
      </c>
      <c r="FR380" s="181" t="e">
        <f t="shared" si="764"/>
        <v>#REF!</v>
      </c>
      <c r="FS380" s="181" t="e">
        <f t="shared" si="765"/>
        <v>#REF!</v>
      </c>
      <c r="FT380" s="181" t="e">
        <f t="shared" si="766"/>
        <v>#REF!</v>
      </c>
      <c r="FU380" s="181" t="e">
        <f t="shared" si="767"/>
        <v>#REF!</v>
      </c>
      <c r="FV380" s="181" t="e">
        <f t="shared" si="768"/>
        <v>#REF!</v>
      </c>
      <c r="FW380" s="181" t="e">
        <f t="shared" si="769"/>
        <v>#REF!</v>
      </c>
      <c r="FX380" s="181" t="e">
        <f t="shared" si="770"/>
        <v>#REF!</v>
      </c>
      <c r="FY380" s="181" t="e">
        <f t="shared" si="771"/>
        <v>#REF!</v>
      </c>
      <c r="FZ380" s="181" t="e">
        <f t="shared" si="772"/>
        <v>#REF!</v>
      </c>
      <c r="GA380" s="181" t="e">
        <f t="shared" si="773"/>
        <v>#REF!</v>
      </c>
      <c r="GB380" s="181" t="e">
        <f t="shared" si="774"/>
        <v>#REF!</v>
      </c>
      <c r="GC380" s="181" t="e">
        <f t="shared" si="775"/>
        <v>#REF!</v>
      </c>
      <c r="GD380" s="181" t="e">
        <f t="shared" si="776"/>
        <v>#REF!</v>
      </c>
      <c r="GE380" s="181" t="e">
        <f t="shared" si="777"/>
        <v>#REF!</v>
      </c>
      <c r="GF380" s="181" t="e">
        <f t="shared" si="778"/>
        <v>#REF!</v>
      </c>
      <c r="GG380" s="181" t="e">
        <f t="shared" si="779"/>
        <v>#REF!</v>
      </c>
      <c r="GH380" s="181" t="e">
        <f t="shared" si="780"/>
        <v>#REF!</v>
      </c>
      <c r="GI380" s="181" t="e">
        <f t="shared" si="781"/>
        <v>#REF!</v>
      </c>
      <c r="GJ380" s="181" t="e">
        <f t="shared" si="782"/>
        <v>#REF!</v>
      </c>
      <c r="GK380" s="181" t="e">
        <f t="shared" si="783"/>
        <v>#REF!</v>
      </c>
      <c r="GL380" s="181" t="e">
        <f t="shared" si="784"/>
        <v>#REF!</v>
      </c>
      <c r="GM380" s="181" t="e">
        <f t="shared" si="785"/>
        <v>#REF!</v>
      </c>
      <c r="GN380" s="181" t="e">
        <f t="shared" si="786"/>
        <v>#REF!</v>
      </c>
      <c r="GO380" s="181" t="e">
        <f t="shared" si="787"/>
        <v>#REF!</v>
      </c>
      <c r="GP380" s="181" t="e">
        <f t="shared" si="788"/>
        <v>#REF!</v>
      </c>
      <c r="GQ380" s="181" t="e">
        <f t="shared" si="789"/>
        <v>#REF!</v>
      </c>
      <c r="GR380" s="181" t="e">
        <f t="shared" si="790"/>
        <v>#REF!</v>
      </c>
      <c r="GS380" s="181" t="e">
        <f t="shared" si="791"/>
        <v>#REF!</v>
      </c>
      <c r="GT380" s="181" t="e">
        <f t="shared" si="792"/>
        <v>#REF!</v>
      </c>
      <c r="GU380" s="181" t="e">
        <f t="shared" si="793"/>
        <v>#REF!</v>
      </c>
      <c r="GV380" s="181" t="e">
        <f t="shared" si="794"/>
        <v>#REF!</v>
      </c>
      <c r="GW380" s="181" t="e">
        <f t="shared" si="795"/>
        <v>#REF!</v>
      </c>
      <c r="GX380" s="181" t="e">
        <f t="shared" si="796"/>
        <v>#REF!</v>
      </c>
      <c r="GY380" s="181" t="e">
        <f t="shared" si="797"/>
        <v>#REF!</v>
      </c>
      <c r="GZ380" s="181" t="e">
        <f t="shared" si="798"/>
        <v>#REF!</v>
      </c>
      <c r="HA380" s="181" t="e">
        <f t="shared" si="799"/>
        <v>#REF!</v>
      </c>
      <c r="HB380" s="181" t="e">
        <f t="shared" si="800"/>
        <v>#REF!</v>
      </c>
      <c r="HC380" s="181" t="e">
        <f t="shared" si="801"/>
        <v>#REF!</v>
      </c>
      <c r="HD380" s="181" t="e">
        <f t="shared" si="802"/>
        <v>#REF!</v>
      </c>
      <c r="HE380" s="181" t="e">
        <f t="shared" si="803"/>
        <v>#REF!</v>
      </c>
      <c r="HF380" s="181" t="e">
        <f t="shared" si="804"/>
        <v>#REF!</v>
      </c>
      <c r="HG380" s="181" t="e">
        <f t="shared" si="805"/>
        <v>#REF!</v>
      </c>
      <c r="HH380" s="181" t="e">
        <f t="shared" si="806"/>
        <v>#REF!</v>
      </c>
      <c r="HI380" s="181" t="e">
        <f t="shared" si="807"/>
        <v>#REF!</v>
      </c>
      <c r="HJ380" s="181" t="e">
        <f t="shared" si="808"/>
        <v>#REF!</v>
      </c>
      <c r="HK380" s="181" t="e">
        <f t="shared" si="809"/>
        <v>#REF!</v>
      </c>
      <c r="HL380" s="181" t="e">
        <f t="shared" si="810"/>
        <v>#REF!</v>
      </c>
      <c r="HM380" s="181" t="e">
        <f t="shared" si="811"/>
        <v>#REF!</v>
      </c>
      <c r="HN380" s="181" t="e">
        <f t="shared" si="812"/>
        <v>#REF!</v>
      </c>
      <c r="HO380" s="181" t="e">
        <f t="shared" si="813"/>
        <v>#REF!</v>
      </c>
      <c r="HP380" s="181" t="e">
        <f t="shared" si="814"/>
        <v>#REF!</v>
      </c>
      <c r="HQ380" s="181" t="e">
        <f t="shared" si="815"/>
        <v>#REF!</v>
      </c>
      <c r="HR380" s="181" t="e">
        <f t="shared" si="816"/>
        <v>#REF!</v>
      </c>
      <c r="HS380" s="181" t="e">
        <f t="shared" si="817"/>
        <v>#REF!</v>
      </c>
      <c r="HT380" s="181" t="e">
        <f t="shared" si="818"/>
        <v>#REF!</v>
      </c>
      <c r="HU380" s="181" t="e">
        <f t="shared" si="819"/>
        <v>#REF!</v>
      </c>
      <c r="HV380" s="181" t="e">
        <f t="shared" si="820"/>
        <v>#REF!</v>
      </c>
      <c r="HW380" s="181" t="e">
        <f t="shared" si="821"/>
        <v>#REF!</v>
      </c>
      <c r="HX380" s="181" t="e">
        <f t="shared" si="822"/>
        <v>#REF!</v>
      </c>
      <c r="HY380" s="181" t="e">
        <f t="shared" si="823"/>
        <v>#REF!</v>
      </c>
      <c r="HZ380" s="181" t="e">
        <f t="shared" si="824"/>
        <v>#REF!</v>
      </c>
      <c r="IA380" s="181" t="e">
        <f t="shared" si="825"/>
        <v>#REF!</v>
      </c>
      <c r="IB380" s="181" t="e">
        <f t="shared" si="826"/>
        <v>#REF!</v>
      </c>
      <c r="IC380" s="181" t="e">
        <f t="shared" si="827"/>
        <v>#REF!</v>
      </c>
      <c r="ID380" s="181" t="e">
        <f t="shared" si="828"/>
        <v>#REF!</v>
      </c>
      <c r="IE380" s="181" t="e">
        <f t="shared" si="829"/>
        <v>#REF!</v>
      </c>
      <c r="IF380" s="181" t="e">
        <f t="shared" si="830"/>
        <v>#REF!</v>
      </c>
      <c r="IG380" s="181" t="e">
        <f t="shared" si="831"/>
        <v>#REF!</v>
      </c>
      <c r="IH380" s="181" t="e">
        <f t="shared" si="832"/>
        <v>#REF!</v>
      </c>
      <c r="II380" s="181" t="e">
        <f t="shared" si="833"/>
        <v>#REF!</v>
      </c>
      <c r="IJ380" s="181" t="e">
        <f t="shared" si="834"/>
        <v>#REF!</v>
      </c>
      <c r="IK380" s="181" t="e">
        <f t="shared" si="835"/>
        <v>#REF!</v>
      </c>
      <c r="IL380" s="181" t="e">
        <f t="shared" si="836"/>
        <v>#REF!</v>
      </c>
      <c r="IM380" s="181" t="e">
        <f t="shared" si="837"/>
        <v>#REF!</v>
      </c>
      <c r="IN380" s="181" t="e">
        <f t="shared" si="838"/>
        <v>#REF!</v>
      </c>
      <c r="IO380" s="181" t="e">
        <f t="shared" si="839"/>
        <v>#REF!</v>
      </c>
      <c r="IP380" s="181" t="e">
        <f t="shared" si="840"/>
        <v>#REF!</v>
      </c>
      <c r="IQ380" s="181" t="e">
        <f t="shared" si="841"/>
        <v>#REF!</v>
      </c>
      <c r="IR380" s="181" t="e">
        <f t="shared" si="842"/>
        <v>#REF!</v>
      </c>
      <c r="IS380" s="181" t="e">
        <f t="shared" si="843"/>
        <v>#REF!</v>
      </c>
      <c r="IT380" s="181" t="e">
        <f t="shared" si="844"/>
        <v>#REF!</v>
      </c>
      <c r="IU380" s="181" t="e">
        <f t="shared" si="845"/>
        <v>#REF!</v>
      </c>
      <c r="IV380" s="181" t="e">
        <f t="shared" si="846"/>
        <v>#REF!</v>
      </c>
      <c r="IW380" s="181" t="e">
        <f t="shared" si="847"/>
        <v>#REF!</v>
      </c>
      <c r="IX380" s="181" t="e">
        <f t="shared" si="848"/>
        <v>#REF!</v>
      </c>
      <c r="IY380" s="181" t="e">
        <f t="shared" si="849"/>
        <v>#REF!</v>
      </c>
      <c r="IZ380" s="181" t="e">
        <f t="shared" si="850"/>
        <v>#REF!</v>
      </c>
      <c r="JA380" s="181" t="e">
        <f t="shared" si="851"/>
        <v>#REF!</v>
      </c>
      <c r="JB380" s="181" t="e">
        <f t="shared" si="852"/>
        <v>#REF!</v>
      </c>
    </row>
    <row r="381" spans="2:262">
      <c r="B381" s="188">
        <v>20</v>
      </c>
      <c r="C381" s="187">
        <f t="shared" si="853"/>
        <v>3.9062500000000008E-4</v>
      </c>
      <c r="D381" s="184" t="e">
        <f t="shared" si="597"/>
        <v>#REF!</v>
      </c>
      <c r="E381" s="183" t="e">
        <f>Z361</f>
        <v>#REF!</v>
      </c>
      <c r="F381" s="182">
        <v>20</v>
      </c>
      <c r="G381" s="181" t="e">
        <f t="shared" si="854"/>
        <v>#REF!</v>
      </c>
      <c r="H381" s="181" t="e">
        <f t="shared" si="598"/>
        <v>#REF!</v>
      </c>
      <c r="I381" s="181" t="e">
        <f t="shared" si="599"/>
        <v>#REF!</v>
      </c>
      <c r="J381" s="181" t="e">
        <f t="shared" si="600"/>
        <v>#REF!</v>
      </c>
      <c r="K381" s="181" t="e">
        <f t="shared" si="601"/>
        <v>#REF!</v>
      </c>
      <c r="L381" s="181" t="e">
        <f t="shared" si="602"/>
        <v>#REF!</v>
      </c>
      <c r="M381" s="181" t="e">
        <f t="shared" si="603"/>
        <v>#REF!</v>
      </c>
      <c r="N381" s="181" t="e">
        <f t="shared" si="604"/>
        <v>#REF!</v>
      </c>
      <c r="O381" s="181" t="e">
        <f t="shared" si="605"/>
        <v>#REF!</v>
      </c>
      <c r="P381" s="181" t="e">
        <f t="shared" si="606"/>
        <v>#REF!</v>
      </c>
      <c r="Q381" s="181" t="e">
        <f t="shared" si="607"/>
        <v>#REF!</v>
      </c>
      <c r="R381" s="181" t="e">
        <f t="shared" si="608"/>
        <v>#REF!</v>
      </c>
      <c r="S381" s="181" t="e">
        <f t="shared" si="609"/>
        <v>#REF!</v>
      </c>
      <c r="T381" s="181" t="e">
        <f t="shared" si="610"/>
        <v>#REF!</v>
      </c>
      <c r="U381" s="181" t="e">
        <f t="shared" si="611"/>
        <v>#REF!</v>
      </c>
      <c r="V381" s="181" t="e">
        <f t="shared" si="612"/>
        <v>#REF!</v>
      </c>
      <c r="W381" s="181" t="e">
        <f t="shared" si="613"/>
        <v>#REF!</v>
      </c>
      <c r="X381" s="181" t="e">
        <f t="shared" si="614"/>
        <v>#REF!</v>
      </c>
      <c r="Y381" s="181" t="e">
        <f t="shared" si="615"/>
        <v>#REF!</v>
      </c>
      <c r="Z381" s="181" t="e">
        <f t="shared" si="616"/>
        <v>#REF!</v>
      </c>
      <c r="AA381" s="181" t="e">
        <f t="shared" si="617"/>
        <v>#REF!</v>
      </c>
      <c r="AB381" s="181" t="e">
        <f t="shared" si="618"/>
        <v>#REF!</v>
      </c>
      <c r="AC381" s="181" t="e">
        <f t="shared" si="619"/>
        <v>#REF!</v>
      </c>
      <c r="AD381" s="181" t="e">
        <f t="shared" si="620"/>
        <v>#REF!</v>
      </c>
      <c r="AE381" s="181" t="e">
        <f t="shared" si="621"/>
        <v>#REF!</v>
      </c>
      <c r="AF381" s="181" t="e">
        <f t="shared" si="622"/>
        <v>#REF!</v>
      </c>
      <c r="AG381" s="181" t="e">
        <f t="shared" si="623"/>
        <v>#REF!</v>
      </c>
      <c r="AH381" s="181" t="e">
        <f t="shared" si="624"/>
        <v>#REF!</v>
      </c>
      <c r="AI381" s="181" t="e">
        <f t="shared" si="625"/>
        <v>#REF!</v>
      </c>
      <c r="AJ381" s="181" t="e">
        <f t="shared" si="626"/>
        <v>#REF!</v>
      </c>
      <c r="AK381" s="181" t="e">
        <f t="shared" si="627"/>
        <v>#REF!</v>
      </c>
      <c r="AL381" s="181" t="e">
        <f t="shared" si="628"/>
        <v>#REF!</v>
      </c>
      <c r="AM381" s="181" t="e">
        <f t="shared" si="629"/>
        <v>#REF!</v>
      </c>
      <c r="AN381" s="181" t="e">
        <f t="shared" si="630"/>
        <v>#REF!</v>
      </c>
      <c r="AO381" s="181" t="e">
        <f t="shared" si="631"/>
        <v>#REF!</v>
      </c>
      <c r="AP381" s="181" t="e">
        <f t="shared" si="632"/>
        <v>#REF!</v>
      </c>
      <c r="AQ381" s="181" t="e">
        <f t="shared" si="633"/>
        <v>#REF!</v>
      </c>
      <c r="AR381" s="181" t="e">
        <f t="shared" si="634"/>
        <v>#REF!</v>
      </c>
      <c r="AS381" s="181" t="e">
        <f t="shared" si="635"/>
        <v>#REF!</v>
      </c>
      <c r="AT381" s="181" t="e">
        <f t="shared" si="636"/>
        <v>#REF!</v>
      </c>
      <c r="AU381" s="181" t="e">
        <f t="shared" si="637"/>
        <v>#REF!</v>
      </c>
      <c r="AV381" s="181" t="e">
        <f t="shared" si="638"/>
        <v>#REF!</v>
      </c>
      <c r="AW381" s="181" t="e">
        <f t="shared" si="639"/>
        <v>#REF!</v>
      </c>
      <c r="AX381" s="181" t="e">
        <f t="shared" si="640"/>
        <v>#REF!</v>
      </c>
      <c r="AY381" s="181" t="e">
        <f t="shared" si="641"/>
        <v>#REF!</v>
      </c>
      <c r="AZ381" s="181" t="e">
        <f t="shared" si="642"/>
        <v>#REF!</v>
      </c>
      <c r="BA381" s="181" t="e">
        <f t="shared" si="643"/>
        <v>#REF!</v>
      </c>
      <c r="BB381" s="181" t="e">
        <f t="shared" si="644"/>
        <v>#REF!</v>
      </c>
      <c r="BC381" s="181" t="e">
        <f t="shared" si="645"/>
        <v>#REF!</v>
      </c>
      <c r="BD381" s="181" t="e">
        <f t="shared" si="646"/>
        <v>#REF!</v>
      </c>
      <c r="BE381" s="181" t="e">
        <f t="shared" si="647"/>
        <v>#REF!</v>
      </c>
      <c r="BF381" s="181" t="e">
        <f t="shared" si="648"/>
        <v>#REF!</v>
      </c>
      <c r="BG381" s="181" t="e">
        <f t="shared" si="649"/>
        <v>#REF!</v>
      </c>
      <c r="BH381" s="181" t="e">
        <f t="shared" si="650"/>
        <v>#REF!</v>
      </c>
      <c r="BI381" s="181" t="e">
        <f t="shared" si="651"/>
        <v>#REF!</v>
      </c>
      <c r="BJ381" s="181" t="e">
        <f t="shared" si="652"/>
        <v>#REF!</v>
      </c>
      <c r="BK381" s="181" t="e">
        <f t="shared" si="653"/>
        <v>#REF!</v>
      </c>
      <c r="BL381" s="181" t="e">
        <f t="shared" si="654"/>
        <v>#REF!</v>
      </c>
      <c r="BM381" s="181" t="e">
        <f t="shared" si="655"/>
        <v>#REF!</v>
      </c>
      <c r="BN381" s="181" t="e">
        <f t="shared" si="656"/>
        <v>#REF!</v>
      </c>
      <c r="BO381" s="181" t="e">
        <f t="shared" si="657"/>
        <v>#REF!</v>
      </c>
      <c r="BP381" s="181" t="e">
        <f t="shared" si="658"/>
        <v>#REF!</v>
      </c>
      <c r="BQ381" s="181" t="e">
        <f t="shared" si="659"/>
        <v>#REF!</v>
      </c>
      <c r="BR381" s="181" t="e">
        <f t="shared" si="660"/>
        <v>#REF!</v>
      </c>
      <c r="BS381" s="181" t="e">
        <f t="shared" si="661"/>
        <v>#REF!</v>
      </c>
      <c r="BT381" s="181" t="e">
        <f t="shared" si="662"/>
        <v>#REF!</v>
      </c>
      <c r="BU381" s="181" t="e">
        <f t="shared" si="663"/>
        <v>#REF!</v>
      </c>
      <c r="BV381" s="181" t="e">
        <f t="shared" si="664"/>
        <v>#REF!</v>
      </c>
      <c r="BW381" s="181" t="e">
        <f t="shared" si="665"/>
        <v>#REF!</v>
      </c>
      <c r="BX381" s="181" t="e">
        <f t="shared" si="666"/>
        <v>#REF!</v>
      </c>
      <c r="BY381" s="181" t="e">
        <f t="shared" si="667"/>
        <v>#REF!</v>
      </c>
      <c r="BZ381" s="181" t="e">
        <f t="shared" si="668"/>
        <v>#REF!</v>
      </c>
      <c r="CA381" s="181" t="e">
        <f t="shared" si="669"/>
        <v>#REF!</v>
      </c>
      <c r="CB381" s="181" t="e">
        <f t="shared" si="670"/>
        <v>#REF!</v>
      </c>
      <c r="CC381" s="181" t="e">
        <f t="shared" si="671"/>
        <v>#REF!</v>
      </c>
      <c r="CD381" s="181" t="e">
        <f t="shared" si="672"/>
        <v>#REF!</v>
      </c>
      <c r="CE381" s="181" t="e">
        <f t="shared" si="673"/>
        <v>#REF!</v>
      </c>
      <c r="CF381" s="181" t="e">
        <f t="shared" si="674"/>
        <v>#REF!</v>
      </c>
      <c r="CG381" s="181" t="e">
        <f t="shared" si="675"/>
        <v>#REF!</v>
      </c>
      <c r="CH381" s="181" t="e">
        <f t="shared" si="676"/>
        <v>#REF!</v>
      </c>
      <c r="CI381" s="181" t="e">
        <f t="shared" si="677"/>
        <v>#REF!</v>
      </c>
      <c r="CJ381" s="181" t="e">
        <f t="shared" si="678"/>
        <v>#REF!</v>
      </c>
      <c r="CK381" s="181" t="e">
        <f t="shared" si="679"/>
        <v>#REF!</v>
      </c>
      <c r="CL381" s="181" t="e">
        <f t="shared" si="680"/>
        <v>#REF!</v>
      </c>
      <c r="CM381" s="181" t="e">
        <f t="shared" si="681"/>
        <v>#REF!</v>
      </c>
      <c r="CN381" s="181" t="e">
        <f t="shared" si="682"/>
        <v>#REF!</v>
      </c>
      <c r="CO381" s="181" t="e">
        <f t="shared" si="683"/>
        <v>#REF!</v>
      </c>
      <c r="CP381" s="181" t="e">
        <f t="shared" si="684"/>
        <v>#REF!</v>
      </c>
      <c r="CQ381" s="181" t="e">
        <f t="shared" si="685"/>
        <v>#REF!</v>
      </c>
      <c r="CR381" s="181" t="e">
        <f t="shared" si="686"/>
        <v>#REF!</v>
      </c>
      <c r="CS381" s="181" t="e">
        <f t="shared" si="687"/>
        <v>#REF!</v>
      </c>
      <c r="CT381" s="181" t="e">
        <f t="shared" si="688"/>
        <v>#REF!</v>
      </c>
      <c r="CU381" s="181" t="e">
        <f t="shared" si="689"/>
        <v>#REF!</v>
      </c>
      <c r="CV381" s="181" t="e">
        <f t="shared" si="690"/>
        <v>#REF!</v>
      </c>
      <c r="CW381" s="181" t="e">
        <f t="shared" si="691"/>
        <v>#REF!</v>
      </c>
      <c r="CX381" s="181" t="e">
        <f t="shared" si="692"/>
        <v>#REF!</v>
      </c>
      <c r="CY381" s="181" t="e">
        <f t="shared" si="693"/>
        <v>#REF!</v>
      </c>
      <c r="CZ381" s="181" t="e">
        <f t="shared" si="694"/>
        <v>#REF!</v>
      </c>
      <c r="DA381" s="181" t="e">
        <f t="shared" si="695"/>
        <v>#REF!</v>
      </c>
      <c r="DB381" s="181" t="e">
        <f t="shared" si="696"/>
        <v>#REF!</v>
      </c>
      <c r="DC381" s="181" t="e">
        <f t="shared" si="697"/>
        <v>#REF!</v>
      </c>
      <c r="DD381" s="181" t="e">
        <f t="shared" si="698"/>
        <v>#REF!</v>
      </c>
      <c r="DE381" s="181" t="e">
        <f t="shared" si="699"/>
        <v>#REF!</v>
      </c>
      <c r="DF381" s="181" t="e">
        <f t="shared" si="700"/>
        <v>#REF!</v>
      </c>
      <c r="DG381" s="181" t="e">
        <f t="shared" si="701"/>
        <v>#REF!</v>
      </c>
      <c r="DH381" s="181" t="e">
        <f t="shared" si="702"/>
        <v>#REF!</v>
      </c>
      <c r="DI381" s="181" t="e">
        <f t="shared" si="703"/>
        <v>#REF!</v>
      </c>
      <c r="DJ381" s="181" t="e">
        <f t="shared" si="704"/>
        <v>#REF!</v>
      </c>
      <c r="DK381" s="181" t="e">
        <f t="shared" si="705"/>
        <v>#REF!</v>
      </c>
      <c r="DL381" s="181" t="e">
        <f t="shared" si="706"/>
        <v>#REF!</v>
      </c>
      <c r="DM381" s="181" t="e">
        <f t="shared" si="707"/>
        <v>#REF!</v>
      </c>
      <c r="DN381" s="181" t="e">
        <f t="shared" si="708"/>
        <v>#REF!</v>
      </c>
      <c r="DO381" s="181" t="e">
        <f t="shared" si="709"/>
        <v>#REF!</v>
      </c>
      <c r="DP381" s="181" t="e">
        <f t="shared" si="710"/>
        <v>#REF!</v>
      </c>
      <c r="DQ381" s="181" t="e">
        <f t="shared" si="711"/>
        <v>#REF!</v>
      </c>
      <c r="DR381" s="181" t="e">
        <f t="shared" si="712"/>
        <v>#REF!</v>
      </c>
      <c r="DS381" s="181" t="e">
        <f t="shared" si="713"/>
        <v>#REF!</v>
      </c>
      <c r="DT381" s="181" t="e">
        <f t="shared" si="714"/>
        <v>#REF!</v>
      </c>
      <c r="DU381" s="181" t="e">
        <f t="shared" si="715"/>
        <v>#REF!</v>
      </c>
      <c r="DV381" s="181" t="e">
        <f t="shared" si="716"/>
        <v>#REF!</v>
      </c>
      <c r="DW381" s="181" t="e">
        <f t="shared" si="717"/>
        <v>#REF!</v>
      </c>
      <c r="DX381" s="181" t="e">
        <f t="shared" si="718"/>
        <v>#REF!</v>
      </c>
      <c r="DY381" s="181" t="e">
        <f t="shared" si="719"/>
        <v>#REF!</v>
      </c>
      <c r="DZ381" s="181" t="e">
        <f t="shared" si="720"/>
        <v>#REF!</v>
      </c>
      <c r="EA381" s="181" t="e">
        <f t="shared" si="721"/>
        <v>#REF!</v>
      </c>
      <c r="EB381" s="181" t="e">
        <f t="shared" si="722"/>
        <v>#REF!</v>
      </c>
      <c r="EC381" s="181" t="e">
        <f t="shared" si="723"/>
        <v>#REF!</v>
      </c>
      <c r="ED381" s="181" t="e">
        <f t="shared" si="724"/>
        <v>#REF!</v>
      </c>
      <c r="EE381" s="181" t="e">
        <f t="shared" si="725"/>
        <v>#REF!</v>
      </c>
      <c r="EF381" s="181" t="e">
        <f t="shared" si="726"/>
        <v>#REF!</v>
      </c>
      <c r="EG381" s="181" t="e">
        <f t="shared" si="727"/>
        <v>#REF!</v>
      </c>
      <c r="EH381" s="181" t="e">
        <f t="shared" si="728"/>
        <v>#REF!</v>
      </c>
      <c r="EI381" s="181" t="e">
        <f t="shared" si="729"/>
        <v>#REF!</v>
      </c>
      <c r="EJ381" s="181" t="e">
        <f t="shared" si="730"/>
        <v>#REF!</v>
      </c>
      <c r="EK381" s="181" t="e">
        <f t="shared" si="731"/>
        <v>#REF!</v>
      </c>
      <c r="EL381" s="181" t="e">
        <f t="shared" si="732"/>
        <v>#REF!</v>
      </c>
      <c r="EM381" s="181" t="e">
        <f t="shared" si="733"/>
        <v>#REF!</v>
      </c>
      <c r="EN381" s="181" t="e">
        <f t="shared" si="734"/>
        <v>#REF!</v>
      </c>
      <c r="EO381" s="181" t="e">
        <f t="shared" si="735"/>
        <v>#REF!</v>
      </c>
      <c r="EP381" s="181" t="e">
        <f t="shared" si="736"/>
        <v>#REF!</v>
      </c>
      <c r="EQ381" s="181" t="e">
        <f t="shared" si="737"/>
        <v>#REF!</v>
      </c>
      <c r="ER381" s="181" t="e">
        <f t="shared" si="738"/>
        <v>#REF!</v>
      </c>
      <c r="ES381" s="181" t="e">
        <f t="shared" si="739"/>
        <v>#REF!</v>
      </c>
      <c r="ET381" s="181" t="e">
        <f t="shared" si="740"/>
        <v>#REF!</v>
      </c>
      <c r="EU381" s="181" t="e">
        <f t="shared" si="741"/>
        <v>#REF!</v>
      </c>
      <c r="EV381" s="181" t="e">
        <f t="shared" si="742"/>
        <v>#REF!</v>
      </c>
      <c r="EW381" s="181" t="e">
        <f t="shared" si="743"/>
        <v>#REF!</v>
      </c>
      <c r="EX381" s="181" t="e">
        <f t="shared" si="744"/>
        <v>#REF!</v>
      </c>
      <c r="EY381" s="181" t="e">
        <f t="shared" si="745"/>
        <v>#REF!</v>
      </c>
      <c r="EZ381" s="181" t="e">
        <f t="shared" si="746"/>
        <v>#REF!</v>
      </c>
      <c r="FA381" s="181" t="e">
        <f t="shared" si="747"/>
        <v>#REF!</v>
      </c>
      <c r="FB381" s="181" t="e">
        <f t="shared" si="748"/>
        <v>#REF!</v>
      </c>
      <c r="FC381" s="181" t="e">
        <f t="shared" si="749"/>
        <v>#REF!</v>
      </c>
      <c r="FD381" s="181" t="e">
        <f t="shared" si="750"/>
        <v>#REF!</v>
      </c>
      <c r="FE381" s="181" t="e">
        <f t="shared" si="751"/>
        <v>#REF!</v>
      </c>
      <c r="FF381" s="181" t="e">
        <f t="shared" si="752"/>
        <v>#REF!</v>
      </c>
      <c r="FG381" s="181" t="e">
        <f t="shared" si="753"/>
        <v>#REF!</v>
      </c>
      <c r="FH381" s="181" t="e">
        <f t="shared" si="754"/>
        <v>#REF!</v>
      </c>
      <c r="FI381" s="181" t="e">
        <f t="shared" si="755"/>
        <v>#REF!</v>
      </c>
      <c r="FJ381" s="181" t="e">
        <f t="shared" si="756"/>
        <v>#REF!</v>
      </c>
      <c r="FK381" s="181" t="e">
        <f t="shared" si="757"/>
        <v>#REF!</v>
      </c>
      <c r="FL381" s="181" t="e">
        <f t="shared" si="758"/>
        <v>#REF!</v>
      </c>
      <c r="FM381" s="181" t="e">
        <f t="shared" si="759"/>
        <v>#REF!</v>
      </c>
      <c r="FN381" s="181" t="e">
        <f t="shared" si="760"/>
        <v>#REF!</v>
      </c>
      <c r="FO381" s="181" t="e">
        <f t="shared" si="761"/>
        <v>#REF!</v>
      </c>
      <c r="FP381" s="181" t="e">
        <f t="shared" si="762"/>
        <v>#REF!</v>
      </c>
      <c r="FQ381" s="181" t="e">
        <f t="shared" si="763"/>
        <v>#REF!</v>
      </c>
      <c r="FR381" s="181" t="e">
        <f t="shared" si="764"/>
        <v>#REF!</v>
      </c>
      <c r="FS381" s="181" t="e">
        <f t="shared" si="765"/>
        <v>#REF!</v>
      </c>
      <c r="FT381" s="181" t="e">
        <f t="shared" si="766"/>
        <v>#REF!</v>
      </c>
      <c r="FU381" s="181" t="e">
        <f t="shared" si="767"/>
        <v>#REF!</v>
      </c>
      <c r="FV381" s="181" t="e">
        <f t="shared" si="768"/>
        <v>#REF!</v>
      </c>
      <c r="FW381" s="181" t="e">
        <f t="shared" si="769"/>
        <v>#REF!</v>
      </c>
      <c r="FX381" s="181" t="e">
        <f t="shared" si="770"/>
        <v>#REF!</v>
      </c>
      <c r="FY381" s="181" t="e">
        <f t="shared" si="771"/>
        <v>#REF!</v>
      </c>
      <c r="FZ381" s="181" t="e">
        <f t="shared" si="772"/>
        <v>#REF!</v>
      </c>
      <c r="GA381" s="181" t="e">
        <f t="shared" si="773"/>
        <v>#REF!</v>
      </c>
      <c r="GB381" s="181" t="e">
        <f t="shared" si="774"/>
        <v>#REF!</v>
      </c>
      <c r="GC381" s="181" t="e">
        <f t="shared" si="775"/>
        <v>#REF!</v>
      </c>
      <c r="GD381" s="181" t="e">
        <f t="shared" si="776"/>
        <v>#REF!</v>
      </c>
      <c r="GE381" s="181" t="e">
        <f t="shared" si="777"/>
        <v>#REF!</v>
      </c>
      <c r="GF381" s="181" t="e">
        <f t="shared" si="778"/>
        <v>#REF!</v>
      </c>
      <c r="GG381" s="181" t="e">
        <f t="shared" si="779"/>
        <v>#REF!</v>
      </c>
      <c r="GH381" s="181" t="e">
        <f t="shared" si="780"/>
        <v>#REF!</v>
      </c>
      <c r="GI381" s="181" t="e">
        <f t="shared" si="781"/>
        <v>#REF!</v>
      </c>
      <c r="GJ381" s="181" t="e">
        <f t="shared" si="782"/>
        <v>#REF!</v>
      </c>
      <c r="GK381" s="181" t="e">
        <f t="shared" si="783"/>
        <v>#REF!</v>
      </c>
      <c r="GL381" s="181" t="e">
        <f t="shared" si="784"/>
        <v>#REF!</v>
      </c>
      <c r="GM381" s="181" t="e">
        <f t="shared" si="785"/>
        <v>#REF!</v>
      </c>
      <c r="GN381" s="181" t="e">
        <f t="shared" si="786"/>
        <v>#REF!</v>
      </c>
      <c r="GO381" s="181" t="e">
        <f t="shared" si="787"/>
        <v>#REF!</v>
      </c>
      <c r="GP381" s="181" t="e">
        <f t="shared" si="788"/>
        <v>#REF!</v>
      </c>
      <c r="GQ381" s="181" t="e">
        <f t="shared" si="789"/>
        <v>#REF!</v>
      </c>
      <c r="GR381" s="181" t="e">
        <f t="shared" si="790"/>
        <v>#REF!</v>
      </c>
      <c r="GS381" s="181" t="e">
        <f t="shared" si="791"/>
        <v>#REF!</v>
      </c>
      <c r="GT381" s="181" t="e">
        <f t="shared" si="792"/>
        <v>#REF!</v>
      </c>
      <c r="GU381" s="181" t="e">
        <f t="shared" si="793"/>
        <v>#REF!</v>
      </c>
      <c r="GV381" s="181" t="e">
        <f t="shared" si="794"/>
        <v>#REF!</v>
      </c>
      <c r="GW381" s="181" t="e">
        <f t="shared" si="795"/>
        <v>#REF!</v>
      </c>
      <c r="GX381" s="181" t="e">
        <f t="shared" si="796"/>
        <v>#REF!</v>
      </c>
      <c r="GY381" s="181" t="e">
        <f t="shared" si="797"/>
        <v>#REF!</v>
      </c>
      <c r="GZ381" s="181" t="e">
        <f t="shared" si="798"/>
        <v>#REF!</v>
      </c>
      <c r="HA381" s="181" t="e">
        <f t="shared" si="799"/>
        <v>#REF!</v>
      </c>
      <c r="HB381" s="181" t="e">
        <f t="shared" si="800"/>
        <v>#REF!</v>
      </c>
      <c r="HC381" s="181" t="e">
        <f t="shared" si="801"/>
        <v>#REF!</v>
      </c>
      <c r="HD381" s="181" t="e">
        <f t="shared" si="802"/>
        <v>#REF!</v>
      </c>
      <c r="HE381" s="181" t="e">
        <f t="shared" si="803"/>
        <v>#REF!</v>
      </c>
      <c r="HF381" s="181" t="e">
        <f t="shared" si="804"/>
        <v>#REF!</v>
      </c>
      <c r="HG381" s="181" t="e">
        <f t="shared" si="805"/>
        <v>#REF!</v>
      </c>
      <c r="HH381" s="181" t="e">
        <f t="shared" si="806"/>
        <v>#REF!</v>
      </c>
      <c r="HI381" s="181" t="e">
        <f t="shared" si="807"/>
        <v>#REF!</v>
      </c>
      <c r="HJ381" s="181" t="e">
        <f t="shared" si="808"/>
        <v>#REF!</v>
      </c>
      <c r="HK381" s="181" t="e">
        <f t="shared" si="809"/>
        <v>#REF!</v>
      </c>
      <c r="HL381" s="181" t="e">
        <f t="shared" si="810"/>
        <v>#REF!</v>
      </c>
      <c r="HM381" s="181" t="e">
        <f t="shared" si="811"/>
        <v>#REF!</v>
      </c>
      <c r="HN381" s="181" t="e">
        <f t="shared" si="812"/>
        <v>#REF!</v>
      </c>
      <c r="HO381" s="181" t="e">
        <f t="shared" si="813"/>
        <v>#REF!</v>
      </c>
      <c r="HP381" s="181" t="e">
        <f t="shared" si="814"/>
        <v>#REF!</v>
      </c>
      <c r="HQ381" s="181" t="e">
        <f t="shared" si="815"/>
        <v>#REF!</v>
      </c>
      <c r="HR381" s="181" t="e">
        <f t="shared" si="816"/>
        <v>#REF!</v>
      </c>
      <c r="HS381" s="181" t="e">
        <f t="shared" si="817"/>
        <v>#REF!</v>
      </c>
      <c r="HT381" s="181" t="e">
        <f t="shared" si="818"/>
        <v>#REF!</v>
      </c>
      <c r="HU381" s="181" t="e">
        <f t="shared" si="819"/>
        <v>#REF!</v>
      </c>
      <c r="HV381" s="181" t="e">
        <f t="shared" si="820"/>
        <v>#REF!</v>
      </c>
      <c r="HW381" s="181" t="e">
        <f t="shared" si="821"/>
        <v>#REF!</v>
      </c>
      <c r="HX381" s="181" t="e">
        <f t="shared" si="822"/>
        <v>#REF!</v>
      </c>
      <c r="HY381" s="181" t="e">
        <f t="shared" si="823"/>
        <v>#REF!</v>
      </c>
      <c r="HZ381" s="181" t="e">
        <f t="shared" si="824"/>
        <v>#REF!</v>
      </c>
      <c r="IA381" s="181" t="e">
        <f t="shared" si="825"/>
        <v>#REF!</v>
      </c>
      <c r="IB381" s="181" t="e">
        <f t="shared" si="826"/>
        <v>#REF!</v>
      </c>
      <c r="IC381" s="181" t="e">
        <f t="shared" si="827"/>
        <v>#REF!</v>
      </c>
      <c r="ID381" s="181" t="e">
        <f t="shared" si="828"/>
        <v>#REF!</v>
      </c>
      <c r="IE381" s="181" t="e">
        <f t="shared" si="829"/>
        <v>#REF!</v>
      </c>
      <c r="IF381" s="181" t="e">
        <f t="shared" si="830"/>
        <v>#REF!</v>
      </c>
      <c r="IG381" s="181" t="e">
        <f t="shared" si="831"/>
        <v>#REF!</v>
      </c>
      <c r="IH381" s="181" t="e">
        <f t="shared" si="832"/>
        <v>#REF!</v>
      </c>
      <c r="II381" s="181" t="e">
        <f t="shared" si="833"/>
        <v>#REF!</v>
      </c>
      <c r="IJ381" s="181" t="e">
        <f t="shared" si="834"/>
        <v>#REF!</v>
      </c>
      <c r="IK381" s="181" t="e">
        <f t="shared" si="835"/>
        <v>#REF!</v>
      </c>
      <c r="IL381" s="181" t="e">
        <f t="shared" si="836"/>
        <v>#REF!</v>
      </c>
      <c r="IM381" s="181" t="e">
        <f t="shared" si="837"/>
        <v>#REF!</v>
      </c>
      <c r="IN381" s="181" t="e">
        <f t="shared" si="838"/>
        <v>#REF!</v>
      </c>
      <c r="IO381" s="181" t="e">
        <f t="shared" si="839"/>
        <v>#REF!</v>
      </c>
      <c r="IP381" s="181" t="e">
        <f t="shared" si="840"/>
        <v>#REF!</v>
      </c>
      <c r="IQ381" s="181" t="e">
        <f t="shared" si="841"/>
        <v>#REF!</v>
      </c>
      <c r="IR381" s="181" t="e">
        <f t="shared" si="842"/>
        <v>#REF!</v>
      </c>
      <c r="IS381" s="181" t="e">
        <f t="shared" si="843"/>
        <v>#REF!</v>
      </c>
      <c r="IT381" s="181" t="e">
        <f t="shared" si="844"/>
        <v>#REF!</v>
      </c>
      <c r="IU381" s="181" t="e">
        <f t="shared" si="845"/>
        <v>#REF!</v>
      </c>
      <c r="IV381" s="181" t="e">
        <f t="shared" si="846"/>
        <v>#REF!</v>
      </c>
      <c r="IW381" s="181" t="e">
        <f t="shared" si="847"/>
        <v>#REF!</v>
      </c>
      <c r="IX381" s="181" t="e">
        <f t="shared" si="848"/>
        <v>#REF!</v>
      </c>
      <c r="IY381" s="181" t="e">
        <f t="shared" si="849"/>
        <v>#REF!</v>
      </c>
      <c r="IZ381" s="181" t="e">
        <f t="shared" si="850"/>
        <v>#REF!</v>
      </c>
      <c r="JA381" s="181" t="e">
        <f t="shared" si="851"/>
        <v>#REF!</v>
      </c>
      <c r="JB381" s="181" t="e">
        <f t="shared" si="852"/>
        <v>#REF!</v>
      </c>
    </row>
    <row r="382" spans="2:262">
      <c r="B382" s="188">
        <v>21</v>
      </c>
      <c r="C382" s="187">
        <f t="shared" si="853"/>
        <v>4.1015625000000009E-4</v>
      </c>
      <c r="D382" s="184" t="e">
        <f t="shared" si="597"/>
        <v>#REF!</v>
      </c>
      <c r="E382" s="183" t="e">
        <f>AA361</f>
        <v>#REF!</v>
      </c>
      <c r="F382" s="182">
        <v>21</v>
      </c>
      <c r="G382" s="181" t="e">
        <f t="shared" si="854"/>
        <v>#REF!</v>
      </c>
      <c r="H382" s="181" t="e">
        <f t="shared" si="598"/>
        <v>#REF!</v>
      </c>
      <c r="I382" s="181" t="e">
        <f t="shared" si="599"/>
        <v>#REF!</v>
      </c>
      <c r="J382" s="181" t="e">
        <f t="shared" si="600"/>
        <v>#REF!</v>
      </c>
      <c r="K382" s="181" t="e">
        <f t="shared" si="601"/>
        <v>#REF!</v>
      </c>
      <c r="L382" s="181" t="e">
        <f t="shared" si="602"/>
        <v>#REF!</v>
      </c>
      <c r="M382" s="181" t="e">
        <f t="shared" si="603"/>
        <v>#REF!</v>
      </c>
      <c r="N382" s="181" t="e">
        <f t="shared" si="604"/>
        <v>#REF!</v>
      </c>
      <c r="O382" s="181" t="e">
        <f t="shared" si="605"/>
        <v>#REF!</v>
      </c>
      <c r="P382" s="181" t="e">
        <f t="shared" si="606"/>
        <v>#REF!</v>
      </c>
      <c r="Q382" s="181" t="e">
        <f t="shared" si="607"/>
        <v>#REF!</v>
      </c>
      <c r="R382" s="181" t="e">
        <f t="shared" si="608"/>
        <v>#REF!</v>
      </c>
      <c r="S382" s="181" t="e">
        <f t="shared" si="609"/>
        <v>#REF!</v>
      </c>
      <c r="T382" s="181" t="e">
        <f t="shared" si="610"/>
        <v>#REF!</v>
      </c>
      <c r="U382" s="181" t="e">
        <f t="shared" si="611"/>
        <v>#REF!</v>
      </c>
      <c r="V382" s="181" t="e">
        <f t="shared" si="612"/>
        <v>#REF!</v>
      </c>
      <c r="W382" s="181" t="e">
        <f t="shared" si="613"/>
        <v>#REF!</v>
      </c>
      <c r="X382" s="181" t="e">
        <f t="shared" si="614"/>
        <v>#REF!</v>
      </c>
      <c r="Y382" s="181" t="e">
        <f t="shared" si="615"/>
        <v>#REF!</v>
      </c>
      <c r="Z382" s="181" t="e">
        <f t="shared" si="616"/>
        <v>#REF!</v>
      </c>
      <c r="AA382" s="181" t="e">
        <f t="shared" si="617"/>
        <v>#REF!</v>
      </c>
      <c r="AB382" s="181" t="e">
        <f t="shared" si="618"/>
        <v>#REF!</v>
      </c>
      <c r="AC382" s="181" t="e">
        <f t="shared" si="619"/>
        <v>#REF!</v>
      </c>
      <c r="AD382" s="181" t="e">
        <f t="shared" si="620"/>
        <v>#REF!</v>
      </c>
      <c r="AE382" s="181" t="e">
        <f t="shared" si="621"/>
        <v>#REF!</v>
      </c>
      <c r="AF382" s="181" t="e">
        <f t="shared" si="622"/>
        <v>#REF!</v>
      </c>
      <c r="AG382" s="181" t="e">
        <f t="shared" si="623"/>
        <v>#REF!</v>
      </c>
      <c r="AH382" s="181" t="e">
        <f t="shared" si="624"/>
        <v>#REF!</v>
      </c>
      <c r="AI382" s="181" t="e">
        <f t="shared" si="625"/>
        <v>#REF!</v>
      </c>
      <c r="AJ382" s="181" t="e">
        <f t="shared" si="626"/>
        <v>#REF!</v>
      </c>
      <c r="AK382" s="181" t="e">
        <f t="shared" si="627"/>
        <v>#REF!</v>
      </c>
      <c r="AL382" s="181" t="e">
        <f t="shared" si="628"/>
        <v>#REF!</v>
      </c>
      <c r="AM382" s="181" t="e">
        <f t="shared" si="629"/>
        <v>#REF!</v>
      </c>
      <c r="AN382" s="181" t="e">
        <f t="shared" si="630"/>
        <v>#REF!</v>
      </c>
      <c r="AO382" s="181" t="e">
        <f t="shared" si="631"/>
        <v>#REF!</v>
      </c>
      <c r="AP382" s="181" t="e">
        <f t="shared" si="632"/>
        <v>#REF!</v>
      </c>
      <c r="AQ382" s="181" t="e">
        <f t="shared" si="633"/>
        <v>#REF!</v>
      </c>
      <c r="AR382" s="181" t="e">
        <f t="shared" si="634"/>
        <v>#REF!</v>
      </c>
      <c r="AS382" s="181" t="e">
        <f t="shared" si="635"/>
        <v>#REF!</v>
      </c>
      <c r="AT382" s="181" t="e">
        <f t="shared" si="636"/>
        <v>#REF!</v>
      </c>
      <c r="AU382" s="181" t="e">
        <f t="shared" si="637"/>
        <v>#REF!</v>
      </c>
      <c r="AV382" s="181" t="e">
        <f t="shared" si="638"/>
        <v>#REF!</v>
      </c>
      <c r="AW382" s="181" t="e">
        <f t="shared" si="639"/>
        <v>#REF!</v>
      </c>
      <c r="AX382" s="181" t="e">
        <f t="shared" si="640"/>
        <v>#REF!</v>
      </c>
      <c r="AY382" s="181" t="e">
        <f t="shared" si="641"/>
        <v>#REF!</v>
      </c>
      <c r="AZ382" s="181" t="e">
        <f t="shared" si="642"/>
        <v>#REF!</v>
      </c>
      <c r="BA382" s="181" t="e">
        <f t="shared" si="643"/>
        <v>#REF!</v>
      </c>
      <c r="BB382" s="181" t="e">
        <f t="shared" si="644"/>
        <v>#REF!</v>
      </c>
      <c r="BC382" s="181" t="e">
        <f t="shared" si="645"/>
        <v>#REF!</v>
      </c>
      <c r="BD382" s="181" t="e">
        <f t="shared" si="646"/>
        <v>#REF!</v>
      </c>
      <c r="BE382" s="181" t="e">
        <f t="shared" si="647"/>
        <v>#REF!</v>
      </c>
      <c r="BF382" s="181" t="e">
        <f t="shared" si="648"/>
        <v>#REF!</v>
      </c>
      <c r="BG382" s="181" t="e">
        <f t="shared" si="649"/>
        <v>#REF!</v>
      </c>
      <c r="BH382" s="181" t="e">
        <f t="shared" si="650"/>
        <v>#REF!</v>
      </c>
      <c r="BI382" s="181" t="e">
        <f t="shared" si="651"/>
        <v>#REF!</v>
      </c>
      <c r="BJ382" s="181" t="e">
        <f t="shared" si="652"/>
        <v>#REF!</v>
      </c>
      <c r="BK382" s="181" t="e">
        <f t="shared" si="653"/>
        <v>#REF!</v>
      </c>
      <c r="BL382" s="181" t="e">
        <f t="shared" si="654"/>
        <v>#REF!</v>
      </c>
      <c r="BM382" s="181" t="e">
        <f t="shared" si="655"/>
        <v>#REF!</v>
      </c>
      <c r="BN382" s="181" t="e">
        <f t="shared" si="656"/>
        <v>#REF!</v>
      </c>
      <c r="BO382" s="181" t="e">
        <f t="shared" si="657"/>
        <v>#REF!</v>
      </c>
      <c r="BP382" s="181" t="e">
        <f t="shared" si="658"/>
        <v>#REF!</v>
      </c>
      <c r="BQ382" s="181" t="e">
        <f t="shared" si="659"/>
        <v>#REF!</v>
      </c>
      <c r="BR382" s="181" t="e">
        <f t="shared" si="660"/>
        <v>#REF!</v>
      </c>
      <c r="BS382" s="181" t="e">
        <f t="shared" si="661"/>
        <v>#REF!</v>
      </c>
      <c r="BT382" s="181" t="e">
        <f t="shared" si="662"/>
        <v>#REF!</v>
      </c>
      <c r="BU382" s="181" t="e">
        <f t="shared" si="663"/>
        <v>#REF!</v>
      </c>
      <c r="BV382" s="181" t="e">
        <f t="shared" si="664"/>
        <v>#REF!</v>
      </c>
      <c r="BW382" s="181" t="e">
        <f t="shared" si="665"/>
        <v>#REF!</v>
      </c>
      <c r="BX382" s="181" t="e">
        <f t="shared" si="666"/>
        <v>#REF!</v>
      </c>
      <c r="BY382" s="181" t="e">
        <f t="shared" si="667"/>
        <v>#REF!</v>
      </c>
      <c r="BZ382" s="181" t="e">
        <f t="shared" si="668"/>
        <v>#REF!</v>
      </c>
      <c r="CA382" s="181" t="e">
        <f t="shared" si="669"/>
        <v>#REF!</v>
      </c>
      <c r="CB382" s="181" t="e">
        <f t="shared" si="670"/>
        <v>#REF!</v>
      </c>
      <c r="CC382" s="181" t="e">
        <f t="shared" si="671"/>
        <v>#REF!</v>
      </c>
      <c r="CD382" s="181" t="e">
        <f t="shared" si="672"/>
        <v>#REF!</v>
      </c>
      <c r="CE382" s="181" t="e">
        <f t="shared" si="673"/>
        <v>#REF!</v>
      </c>
      <c r="CF382" s="181" t="e">
        <f t="shared" si="674"/>
        <v>#REF!</v>
      </c>
      <c r="CG382" s="181" t="e">
        <f t="shared" si="675"/>
        <v>#REF!</v>
      </c>
      <c r="CH382" s="181" t="e">
        <f t="shared" si="676"/>
        <v>#REF!</v>
      </c>
      <c r="CI382" s="181" t="e">
        <f t="shared" si="677"/>
        <v>#REF!</v>
      </c>
      <c r="CJ382" s="181" t="e">
        <f t="shared" si="678"/>
        <v>#REF!</v>
      </c>
      <c r="CK382" s="181" t="e">
        <f t="shared" si="679"/>
        <v>#REF!</v>
      </c>
      <c r="CL382" s="181" t="e">
        <f t="shared" si="680"/>
        <v>#REF!</v>
      </c>
      <c r="CM382" s="181" t="e">
        <f t="shared" si="681"/>
        <v>#REF!</v>
      </c>
      <c r="CN382" s="181" t="e">
        <f t="shared" si="682"/>
        <v>#REF!</v>
      </c>
      <c r="CO382" s="181" t="e">
        <f t="shared" si="683"/>
        <v>#REF!</v>
      </c>
      <c r="CP382" s="181" t="e">
        <f t="shared" si="684"/>
        <v>#REF!</v>
      </c>
      <c r="CQ382" s="181" t="e">
        <f t="shared" si="685"/>
        <v>#REF!</v>
      </c>
      <c r="CR382" s="181" t="e">
        <f t="shared" si="686"/>
        <v>#REF!</v>
      </c>
      <c r="CS382" s="181" t="e">
        <f t="shared" si="687"/>
        <v>#REF!</v>
      </c>
      <c r="CT382" s="181" t="e">
        <f t="shared" si="688"/>
        <v>#REF!</v>
      </c>
      <c r="CU382" s="181" t="e">
        <f t="shared" si="689"/>
        <v>#REF!</v>
      </c>
      <c r="CV382" s="181" t="e">
        <f t="shared" si="690"/>
        <v>#REF!</v>
      </c>
      <c r="CW382" s="181" t="e">
        <f t="shared" si="691"/>
        <v>#REF!</v>
      </c>
      <c r="CX382" s="181" t="e">
        <f t="shared" si="692"/>
        <v>#REF!</v>
      </c>
      <c r="CY382" s="181" t="e">
        <f t="shared" si="693"/>
        <v>#REF!</v>
      </c>
      <c r="CZ382" s="181" t="e">
        <f t="shared" si="694"/>
        <v>#REF!</v>
      </c>
      <c r="DA382" s="181" t="e">
        <f t="shared" si="695"/>
        <v>#REF!</v>
      </c>
      <c r="DB382" s="181" t="e">
        <f t="shared" si="696"/>
        <v>#REF!</v>
      </c>
      <c r="DC382" s="181" t="e">
        <f t="shared" si="697"/>
        <v>#REF!</v>
      </c>
      <c r="DD382" s="181" t="e">
        <f t="shared" si="698"/>
        <v>#REF!</v>
      </c>
      <c r="DE382" s="181" t="e">
        <f t="shared" si="699"/>
        <v>#REF!</v>
      </c>
      <c r="DF382" s="181" t="e">
        <f t="shared" si="700"/>
        <v>#REF!</v>
      </c>
      <c r="DG382" s="181" t="e">
        <f t="shared" si="701"/>
        <v>#REF!</v>
      </c>
      <c r="DH382" s="181" t="e">
        <f t="shared" si="702"/>
        <v>#REF!</v>
      </c>
      <c r="DI382" s="181" t="e">
        <f t="shared" si="703"/>
        <v>#REF!</v>
      </c>
      <c r="DJ382" s="181" t="e">
        <f t="shared" si="704"/>
        <v>#REF!</v>
      </c>
      <c r="DK382" s="181" t="e">
        <f t="shared" si="705"/>
        <v>#REF!</v>
      </c>
      <c r="DL382" s="181" t="e">
        <f t="shared" si="706"/>
        <v>#REF!</v>
      </c>
      <c r="DM382" s="181" t="e">
        <f t="shared" si="707"/>
        <v>#REF!</v>
      </c>
      <c r="DN382" s="181" t="e">
        <f t="shared" si="708"/>
        <v>#REF!</v>
      </c>
      <c r="DO382" s="181" t="e">
        <f t="shared" si="709"/>
        <v>#REF!</v>
      </c>
      <c r="DP382" s="181" t="e">
        <f t="shared" si="710"/>
        <v>#REF!</v>
      </c>
      <c r="DQ382" s="181" t="e">
        <f t="shared" si="711"/>
        <v>#REF!</v>
      </c>
      <c r="DR382" s="181" t="e">
        <f t="shared" si="712"/>
        <v>#REF!</v>
      </c>
      <c r="DS382" s="181" t="e">
        <f t="shared" si="713"/>
        <v>#REF!</v>
      </c>
      <c r="DT382" s="181" t="e">
        <f t="shared" si="714"/>
        <v>#REF!</v>
      </c>
      <c r="DU382" s="181" t="e">
        <f t="shared" si="715"/>
        <v>#REF!</v>
      </c>
      <c r="DV382" s="181" t="e">
        <f t="shared" si="716"/>
        <v>#REF!</v>
      </c>
      <c r="DW382" s="181" t="e">
        <f t="shared" si="717"/>
        <v>#REF!</v>
      </c>
      <c r="DX382" s="181" t="e">
        <f t="shared" si="718"/>
        <v>#REF!</v>
      </c>
      <c r="DY382" s="181" t="e">
        <f t="shared" si="719"/>
        <v>#REF!</v>
      </c>
      <c r="DZ382" s="181" t="e">
        <f t="shared" si="720"/>
        <v>#REF!</v>
      </c>
      <c r="EA382" s="181" t="e">
        <f t="shared" si="721"/>
        <v>#REF!</v>
      </c>
      <c r="EB382" s="181" t="e">
        <f t="shared" si="722"/>
        <v>#REF!</v>
      </c>
      <c r="EC382" s="181" t="e">
        <f t="shared" si="723"/>
        <v>#REF!</v>
      </c>
      <c r="ED382" s="181" t="e">
        <f t="shared" si="724"/>
        <v>#REF!</v>
      </c>
      <c r="EE382" s="181" t="e">
        <f t="shared" si="725"/>
        <v>#REF!</v>
      </c>
      <c r="EF382" s="181" t="e">
        <f t="shared" si="726"/>
        <v>#REF!</v>
      </c>
      <c r="EG382" s="181" t="e">
        <f t="shared" si="727"/>
        <v>#REF!</v>
      </c>
      <c r="EH382" s="181" t="e">
        <f t="shared" si="728"/>
        <v>#REF!</v>
      </c>
      <c r="EI382" s="181" t="e">
        <f t="shared" si="729"/>
        <v>#REF!</v>
      </c>
      <c r="EJ382" s="181" t="e">
        <f t="shared" si="730"/>
        <v>#REF!</v>
      </c>
      <c r="EK382" s="181" t="e">
        <f t="shared" si="731"/>
        <v>#REF!</v>
      </c>
      <c r="EL382" s="181" t="e">
        <f t="shared" si="732"/>
        <v>#REF!</v>
      </c>
      <c r="EM382" s="181" t="e">
        <f t="shared" si="733"/>
        <v>#REF!</v>
      </c>
      <c r="EN382" s="181" t="e">
        <f t="shared" si="734"/>
        <v>#REF!</v>
      </c>
      <c r="EO382" s="181" t="e">
        <f t="shared" si="735"/>
        <v>#REF!</v>
      </c>
      <c r="EP382" s="181" t="e">
        <f t="shared" si="736"/>
        <v>#REF!</v>
      </c>
      <c r="EQ382" s="181" t="e">
        <f t="shared" si="737"/>
        <v>#REF!</v>
      </c>
      <c r="ER382" s="181" t="e">
        <f t="shared" si="738"/>
        <v>#REF!</v>
      </c>
      <c r="ES382" s="181" t="e">
        <f t="shared" si="739"/>
        <v>#REF!</v>
      </c>
      <c r="ET382" s="181" t="e">
        <f t="shared" si="740"/>
        <v>#REF!</v>
      </c>
      <c r="EU382" s="181" t="e">
        <f t="shared" si="741"/>
        <v>#REF!</v>
      </c>
      <c r="EV382" s="181" t="e">
        <f t="shared" si="742"/>
        <v>#REF!</v>
      </c>
      <c r="EW382" s="181" t="e">
        <f t="shared" si="743"/>
        <v>#REF!</v>
      </c>
      <c r="EX382" s="181" t="e">
        <f t="shared" si="744"/>
        <v>#REF!</v>
      </c>
      <c r="EY382" s="181" t="e">
        <f t="shared" si="745"/>
        <v>#REF!</v>
      </c>
      <c r="EZ382" s="181" t="e">
        <f t="shared" si="746"/>
        <v>#REF!</v>
      </c>
      <c r="FA382" s="181" t="e">
        <f t="shared" si="747"/>
        <v>#REF!</v>
      </c>
      <c r="FB382" s="181" t="e">
        <f t="shared" si="748"/>
        <v>#REF!</v>
      </c>
      <c r="FC382" s="181" t="e">
        <f t="shared" si="749"/>
        <v>#REF!</v>
      </c>
      <c r="FD382" s="181" t="e">
        <f t="shared" si="750"/>
        <v>#REF!</v>
      </c>
      <c r="FE382" s="181" t="e">
        <f t="shared" si="751"/>
        <v>#REF!</v>
      </c>
      <c r="FF382" s="181" t="e">
        <f t="shared" si="752"/>
        <v>#REF!</v>
      </c>
      <c r="FG382" s="181" t="e">
        <f t="shared" si="753"/>
        <v>#REF!</v>
      </c>
      <c r="FH382" s="181" t="e">
        <f t="shared" si="754"/>
        <v>#REF!</v>
      </c>
      <c r="FI382" s="181" t="e">
        <f t="shared" si="755"/>
        <v>#REF!</v>
      </c>
      <c r="FJ382" s="181" t="e">
        <f t="shared" si="756"/>
        <v>#REF!</v>
      </c>
      <c r="FK382" s="181" t="e">
        <f t="shared" si="757"/>
        <v>#REF!</v>
      </c>
      <c r="FL382" s="181" t="e">
        <f t="shared" si="758"/>
        <v>#REF!</v>
      </c>
      <c r="FM382" s="181" t="e">
        <f t="shared" si="759"/>
        <v>#REF!</v>
      </c>
      <c r="FN382" s="181" t="e">
        <f t="shared" si="760"/>
        <v>#REF!</v>
      </c>
      <c r="FO382" s="181" t="e">
        <f t="shared" si="761"/>
        <v>#REF!</v>
      </c>
      <c r="FP382" s="181" t="e">
        <f t="shared" si="762"/>
        <v>#REF!</v>
      </c>
      <c r="FQ382" s="181" t="e">
        <f t="shared" si="763"/>
        <v>#REF!</v>
      </c>
      <c r="FR382" s="181" t="e">
        <f t="shared" si="764"/>
        <v>#REF!</v>
      </c>
      <c r="FS382" s="181" t="e">
        <f t="shared" si="765"/>
        <v>#REF!</v>
      </c>
      <c r="FT382" s="181" t="e">
        <f t="shared" si="766"/>
        <v>#REF!</v>
      </c>
      <c r="FU382" s="181" t="e">
        <f t="shared" si="767"/>
        <v>#REF!</v>
      </c>
      <c r="FV382" s="181" t="e">
        <f t="shared" si="768"/>
        <v>#REF!</v>
      </c>
      <c r="FW382" s="181" t="e">
        <f t="shared" si="769"/>
        <v>#REF!</v>
      </c>
      <c r="FX382" s="181" t="e">
        <f t="shared" si="770"/>
        <v>#REF!</v>
      </c>
      <c r="FY382" s="181" t="e">
        <f t="shared" si="771"/>
        <v>#REF!</v>
      </c>
      <c r="FZ382" s="181" t="e">
        <f t="shared" si="772"/>
        <v>#REF!</v>
      </c>
      <c r="GA382" s="181" t="e">
        <f t="shared" si="773"/>
        <v>#REF!</v>
      </c>
      <c r="GB382" s="181" t="e">
        <f t="shared" si="774"/>
        <v>#REF!</v>
      </c>
      <c r="GC382" s="181" t="e">
        <f t="shared" si="775"/>
        <v>#REF!</v>
      </c>
      <c r="GD382" s="181" t="e">
        <f t="shared" si="776"/>
        <v>#REF!</v>
      </c>
      <c r="GE382" s="181" t="e">
        <f t="shared" si="777"/>
        <v>#REF!</v>
      </c>
      <c r="GF382" s="181" t="e">
        <f t="shared" si="778"/>
        <v>#REF!</v>
      </c>
      <c r="GG382" s="181" t="e">
        <f t="shared" si="779"/>
        <v>#REF!</v>
      </c>
      <c r="GH382" s="181" t="e">
        <f t="shared" si="780"/>
        <v>#REF!</v>
      </c>
      <c r="GI382" s="181" t="e">
        <f t="shared" si="781"/>
        <v>#REF!</v>
      </c>
      <c r="GJ382" s="181" t="e">
        <f t="shared" si="782"/>
        <v>#REF!</v>
      </c>
      <c r="GK382" s="181" t="e">
        <f t="shared" si="783"/>
        <v>#REF!</v>
      </c>
      <c r="GL382" s="181" t="e">
        <f t="shared" si="784"/>
        <v>#REF!</v>
      </c>
      <c r="GM382" s="181" t="e">
        <f t="shared" si="785"/>
        <v>#REF!</v>
      </c>
      <c r="GN382" s="181" t="e">
        <f t="shared" si="786"/>
        <v>#REF!</v>
      </c>
      <c r="GO382" s="181" t="e">
        <f t="shared" si="787"/>
        <v>#REF!</v>
      </c>
      <c r="GP382" s="181" t="e">
        <f t="shared" si="788"/>
        <v>#REF!</v>
      </c>
      <c r="GQ382" s="181" t="e">
        <f t="shared" si="789"/>
        <v>#REF!</v>
      </c>
      <c r="GR382" s="181" t="e">
        <f t="shared" si="790"/>
        <v>#REF!</v>
      </c>
      <c r="GS382" s="181" t="e">
        <f t="shared" si="791"/>
        <v>#REF!</v>
      </c>
      <c r="GT382" s="181" t="e">
        <f t="shared" si="792"/>
        <v>#REF!</v>
      </c>
      <c r="GU382" s="181" t="e">
        <f t="shared" si="793"/>
        <v>#REF!</v>
      </c>
      <c r="GV382" s="181" t="e">
        <f t="shared" si="794"/>
        <v>#REF!</v>
      </c>
      <c r="GW382" s="181" t="e">
        <f t="shared" si="795"/>
        <v>#REF!</v>
      </c>
      <c r="GX382" s="181" t="e">
        <f t="shared" si="796"/>
        <v>#REF!</v>
      </c>
      <c r="GY382" s="181" t="e">
        <f t="shared" si="797"/>
        <v>#REF!</v>
      </c>
      <c r="GZ382" s="181" t="e">
        <f t="shared" si="798"/>
        <v>#REF!</v>
      </c>
      <c r="HA382" s="181" t="e">
        <f t="shared" si="799"/>
        <v>#REF!</v>
      </c>
      <c r="HB382" s="181" t="e">
        <f t="shared" si="800"/>
        <v>#REF!</v>
      </c>
      <c r="HC382" s="181" t="e">
        <f t="shared" si="801"/>
        <v>#REF!</v>
      </c>
      <c r="HD382" s="181" t="e">
        <f t="shared" si="802"/>
        <v>#REF!</v>
      </c>
      <c r="HE382" s="181" t="e">
        <f t="shared" si="803"/>
        <v>#REF!</v>
      </c>
      <c r="HF382" s="181" t="e">
        <f t="shared" si="804"/>
        <v>#REF!</v>
      </c>
      <c r="HG382" s="181" t="e">
        <f t="shared" si="805"/>
        <v>#REF!</v>
      </c>
      <c r="HH382" s="181" t="e">
        <f t="shared" si="806"/>
        <v>#REF!</v>
      </c>
      <c r="HI382" s="181" t="e">
        <f t="shared" si="807"/>
        <v>#REF!</v>
      </c>
      <c r="HJ382" s="181" t="e">
        <f t="shared" si="808"/>
        <v>#REF!</v>
      </c>
      <c r="HK382" s="181" t="e">
        <f t="shared" si="809"/>
        <v>#REF!</v>
      </c>
      <c r="HL382" s="181" t="e">
        <f t="shared" si="810"/>
        <v>#REF!</v>
      </c>
      <c r="HM382" s="181" t="e">
        <f t="shared" si="811"/>
        <v>#REF!</v>
      </c>
      <c r="HN382" s="181" t="e">
        <f t="shared" si="812"/>
        <v>#REF!</v>
      </c>
      <c r="HO382" s="181" t="e">
        <f t="shared" si="813"/>
        <v>#REF!</v>
      </c>
      <c r="HP382" s="181" t="e">
        <f t="shared" si="814"/>
        <v>#REF!</v>
      </c>
      <c r="HQ382" s="181" t="e">
        <f t="shared" si="815"/>
        <v>#REF!</v>
      </c>
      <c r="HR382" s="181" t="e">
        <f t="shared" si="816"/>
        <v>#REF!</v>
      </c>
      <c r="HS382" s="181" t="e">
        <f t="shared" si="817"/>
        <v>#REF!</v>
      </c>
      <c r="HT382" s="181" t="e">
        <f t="shared" si="818"/>
        <v>#REF!</v>
      </c>
      <c r="HU382" s="181" t="e">
        <f t="shared" si="819"/>
        <v>#REF!</v>
      </c>
      <c r="HV382" s="181" t="e">
        <f t="shared" si="820"/>
        <v>#REF!</v>
      </c>
      <c r="HW382" s="181" t="e">
        <f t="shared" si="821"/>
        <v>#REF!</v>
      </c>
      <c r="HX382" s="181" t="e">
        <f t="shared" si="822"/>
        <v>#REF!</v>
      </c>
      <c r="HY382" s="181" t="e">
        <f t="shared" si="823"/>
        <v>#REF!</v>
      </c>
      <c r="HZ382" s="181" t="e">
        <f t="shared" si="824"/>
        <v>#REF!</v>
      </c>
      <c r="IA382" s="181" t="e">
        <f t="shared" si="825"/>
        <v>#REF!</v>
      </c>
      <c r="IB382" s="181" t="e">
        <f t="shared" si="826"/>
        <v>#REF!</v>
      </c>
      <c r="IC382" s="181" t="e">
        <f t="shared" si="827"/>
        <v>#REF!</v>
      </c>
      <c r="ID382" s="181" t="e">
        <f t="shared" si="828"/>
        <v>#REF!</v>
      </c>
      <c r="IE382" s="181" t="e">
        <f t="shared" si="829"/>
        <v>#REF!</v>
      </c>
      <c r="IF382" s="181" t="e">
        <f t="shared" si="830"/>
        <v>#REF!</v>
      </c>
      <c r="IG382" s="181" t="e">
        <f t="shared" si="831"/>
        <v>#REF!</v>
      </c>
      <c r="IH382" s="181" t="e">
        <f t="shared" si="832"/>
        <v>#REF!</v>
      </c>
      <c r="II382" s="181" t="e">
        <f t="shared" si="833"/>
        <v>#REF!</v>
      </c>
      <c r="IJ382" s="181" t="e">
        <f t="shared" si="834"/>
        <v>#REF!</v>
      </c>
      <c r="IK382" s="181" t="e">
        <f t="shared" si="835"/>
        <v>#REF!</v>
      </c>
      <c r="IL382" s="181" t="e">
        <f t="shared" si="836"/>
        <v>#REF!</v>
      </c>
      <c r="IM382" s="181" t="e">
        <f t="shared" si="837"/>
        <v>#REF!</v>
      </c>
      <c r="IN382" s="181" t="e">
        <f t="shared" si="838"/>
        <v>#REF!</v>
      </c>
      <c r="IO382" s="181" t="e">
        <f t="shared" si="839"/>
        <v>#REF!</v>
      </c>
      <c r="IP382" s="181" t="e">
        <f t="shared" si="840"/>
        <v>#REF!</v>
      </c>
      <c r="IQ382" s="181" t="e">
        <f t="shared" si="841"/>
        <v>#REF!</v>
      </c>
      <c r="IR382" s="181" t="e">
        <f t="shared" si="842"/>
        <v>#REF!</v>
      </c>
      <c r="IS382" s="181" t="e">
        <f t="shared" si="843"/>
        <v>#REF!</v>
      </c>
      <c r="IT382" s="181" t="e">
        <f t="shared" si="844"/>
        <v>#REF!</v>
      </c>
      <c r="IU382" s="181" t="e">
        <f t="shared" si="845"/>
        <v>#REF!</v>
      </c>
      <c r="IV382" s="181" t="e">
        <f t="shared" si="846"/>
        <v>#REF!</v>
      </c>
      <c r="IW382" s="181" t="e">
        <f t="shared" si="847"/>
        <v>#REF!</v>
      </c>
      <c r="IX382" s="181" t="e">
        <f t="shared" si="848"/>
        <v>#REF!</v>
      </c>
      <c r="IY382" s="181" t="e">
        <f t="shared" si="849"/>
        <v>#REF!</v>
      </c>
      <c r="IZ382" s="181" t="e">
        <f t="shared" si="850"/>
        <v>#REF!</v>
      </c>
      <c r="JA382" s="181" t="e">
        <f t="shared" si="851"/>
        <v>#REF!</v>
      </c>
      <c r="JB382" s="181" t="e">
        <f t="shared" si="852"/>
        <v>#REF!</v>
      </c>
    </row>
    <row r="383" spans="2:262">
      <c r="B383" s="188">
        <v>22</v>
      </c>
      <c r="C383" s="187">
        <f t="shared" si="853"/>
        <v>4.2968750000000011E-4</v>
      </c>
      <c r="D383" s="184" t="e">
        <f t="shared" si="597"/>
        <v>#REF!</v>
      </c>
      <c r="E383" s="183" t="e">
        <f>AB361</f>
        <v>#REF!</v>
      </c>
      <c r="F383" s="182">
        <v>22</v>
      </c>
      <c r="G383" s="181" t="e">
        <f t="shared" si="854"/>
        <v>#REF!</v>
      </c>
      <c r="H383" s="181" t="e">
        <f t="shared" si="598"/>
        <v>#REF!</v>
      </c>
      <c r="I383" s="181" t="e">
        <f t="shared" si="599"/>
        <v>#REF!</v>
      </c>
      <c r="J383" s="181" t="e">
        <f t="shared" si="600"/>
        <v>#REF!</v>
      </c>
      <c r="K383" s="181" t="e">
        <f t="shared" si="601"/>
        <v>#REF!</v>
      </c>
      <c r="L383" s="181" t="e">
        <f t="shared" si="602"/>
        <v>#REF!</v>
      </c>
      <c r="M383" s="181" t="e">
        <f t="shared" si="603"/>
        <v>#REF!</v>
      </c>
      <c r="N383" s="181" t="e">
        <f t="shared" si="604"/>
        <v>#REF!</v>
      </c>
      <c r="O383" s="181" t="e">
        <f t="shared" si="605"/>
        <v>#REF!</v>
      </c>
      <c r="P383" s="181" t="e">
        <f t="shared" si="606"/>
        <v>#REF!</v>
      </c>
      <c r="Q383" s="181" t="e">
        <f t="shared" si="607"/>
        <v>#REF!</v>
      </c>
      <c r="R383" s="181" t="e">
        <f t="shared" si="608"/>
        <v>#REF!</v>
      </c>
      <c r="S383" s="181" t="e">
        <f t="shared" si="609"/>
        <v>#REF!</v>
      </c>
      <c r="T383" s="181" t="e">
        <f t="shared" si="610"/>
        <v>#REF!</v>
      </c>
      <c r="U383" s="181" t="e">
        <f t="shared" si="611"/>
        <v>#REF!</v>
      </c>
      <c r="V383" s="181" t="e">
        <f t="shared" si="612"/>
        <v>#REF!</v>
      </c>
      <c r="W383" s="181" t="e">
        <f t="shared" si="613"/>
        <v>#REF!</v>
      </c>
      <c r="X383" s="181" t="e">
        <f t="shared" si="614"/>
        <v>#REF!</v>
      </c>
      <c r="Y383" s="181" t="e">
        <f t="shared" si="615"/>
        <v>#REF!</v>
      </c>
      <c r="Z383" s="181" t="e">
        <f t="shared" si="616"/>
        <v>#REF!</v>
      </c>
      <c r="AA383" s="181" t="e">
        <f t="shared" si="617"/>
        <v>#REF!</v>
      </c>
      <c r="AB383" s="181" t="e">
        <f t="shared" si="618"/>
        <v>#REF!</v>
      </c>
      <c r="AC383" s="181" t="e">
        <f t="shared" si="619"/>
        <v>#REF!</v>
      </c>
      <c r="AD383" s="181" t="e">
        <f t="shared" si="620"/>
        <v>#REF!</v>
      </c>
      <c r="AE383" s="181" t="e">
        <f t="shared" si="621"/>
        <v>#REF!</v>
      </c>
      <c r="AF383" s="181" t="e">
        <f t="shared" si="622"/>
        <v>#REF!</v>
      </c>
      <c r="AG383" s="181" t="e">
        <f t="shared" si="623"/>
        <v>#REF!</v>
      </c>
      <c r="AH383" s="181" t="e">
        <f t="shared" si="624"/>
        <v>#REF!</v>
      </c>
      <c r="AI383" s="181" t="e">
        <f t="shared" si="625"/>
        <v>#REF!</v>
      </c>
      <c r="AJ383" s="181" t="e">
        <f t="shared" si="626"/>
        <v>#REF!</v>
      </c>
      <c r="AK383" s="181" t="e">
        <f t="shared" si="627"/>
        <v>#REF!</v>
      </c>
      <c r="AL383" s="181" t="e">
        <f t="shared" si="628"/>
        <v>#REF!</v>
      </c>
      <c r="AM383" s="181" t="e">
        <f t="shared" si="629"/>
        <v>#REF!</v>
      </c>
      <c r="AN383" s="181" t="e">
        <f t="shared" si="630"/>
        <v>#REF!</v>
      </c>
      <c r="AO383" s="181" t="e">
        <f t="shared" si="631"/>
        <v>#REF!</v>
      </c>
      <c r="AP383" s="181" t="e">
        <f t="shared" si="632"/>
        <v>#REF!</v>
      </c>
      <c r="AQ383" s="181" t="e">
        <f t="shared" si="633"/>
        <v>#REF!</v>
      </c>
      <c r="AR383" s="181" t="e">
        <f t="shared" si="634"/>
        <v>#REF!</v>
      </c>
      <c r="AS383" s="181" t="e">
        <f t="shared" si="635"/>
        <v>#REF!</v>
      </c>
      <c r="AT383" s="181" t="e">
        <f t="shared" si="636"/>
        <v>#REF!</v>
      </c>
      <c r="AU383" s="181" t="e">
        <f t="shared" si="637"/>
        <v>#REF!</v>
      </c>
      <c r="AV383" s="181" t="e">
        <f t="shared" si="638"/>
        <v>#REF!</v>
      </c>
      <c r="AW383" s="181" t="e">
        <f t="shared" si="639"/>
        <v>#REF!</v>
      </c>
      <c r="AX383" s="181" t="e">
        <f t="shared" si="640"/>
        <v>#REF!</v>
      </c>
      <c r="AY383" s="181" t="e">
        <f t="shared" si="641"/>
        <v>#REF!</v>
      </c>
      <c r="AZ383" s="181" t="e">
        <f t="shared" si="642"/>
        <v>#REF!</v>
      </c>
      <c r="BA383" s="181" t="e">
        <f t="shared" si="643"/>
        <v>#REF!</v>
      </c>
      <c r="BB383" s="181" t="e">
        <f t="shared" si="644"/>
        <v>#REF!</v>
      </c>
      <c r="BC383" s="181" t="e">
        <f t="shared" si="645"/>
        <v>#REF!</v>
      </c>
      <c r="BD383" s="181" t="e">
        <f t="shared" si="646"/>
        <v>#REF!</v>
      </c>
      <c r="BE383" s="181" t="e">
        <f t="shared" si="647"/>
        <v>#REF!</v>
      </c>
      <c r="BF383" s="181" t="e">
        <f t="shared" si="648"/>
        <v>#REF!</v>
      </c>
      <c r="BG383" s="181" t="e">
        <f t="shared" si="649"/>
        <v>#REF!</v>
      </c>
      <c r="BH383" s="181" t="e">
        <f t="shared" si="650"/>
        <v>#REF!</v>
      </c>
      <c r="BI383" s="181" t="e">
        <f t="shared" si="651"/>
        <v>#REF!</v>
      </c>
      <c r="BJ383" s="181" t="e">
        <f t="shared" si="652"/>
        <v>#REF!</v>
      </c>
      <c r="BK383" s="181" t="e">
        <f t="shared" si="653"/>
        <v>#REF!</v>
      </c>
      <c r="BL383" s="181" t="e">
        <f t="shared" si="654"/>
        <v>#REF!</v>
      </c>
      <c r="BM383" s="181" t="e">
        <f t="shared" si="655"/>
        <v>#REF!</v>
      </c>
      <c r="BN383" s="181" t="e">
        <f t="shared" si="656"/>
        <v>#REF!</v>
      </c>
      <c r="BO383" s="181" t="e">
        <f t="shared" si="657"/>
        <v>#REF!</v>
      </c>
      <c r="BP383" s="181" t="e">
        <f t="shared" si="658"/>
        <v>#REF!</v>
      </c>
      <c r="BQ383" s="181" t="e">
        <f t="shared" si="659"/>
        <v>#REF!</v>
      </c>
      <c r="BR383" s="181" t="e">
        <f t="shared" si="660"/>
        <v>#REF!</v>
      </c>
      <c r="BS383" s="181" t="e">
        <f t="shared" si="661"/>
        <v>#REF!</v>
      </c>
      <c r="BT383" s="181" t="e">
        <f t="shared" si="662"/>
        <v>#REF!</v>
      </c>
      <c r="BU383" s="181" t="e">
        <f t="shared" si="663"/>
        <v>#REF!</v>
      </c>
      <c r="BV383" s="181" t="e">
        <f t="shared" si="664"/>
        <v>#REF!</v>
      </c>
      <c r="BW383" s="181" t="e">
        <f t="shared" si="665"/>
        <v>#REF!</v>
      </c>
      <c r="BX383" s="181" t="e">
        <f t="shared" si="666"/>
        <v>#REF!</v>
      </c>
      <c r="BY383" s="181" t="e">
        <f t="shared" si="667"/>
        <v>#REF!</v>
      </c>
      <c r="BZ383" s="181" t="e">
        <f t="shared" si="668"/>
        <v>#REF!</v>
      </c>
      <c r="CA383" s="181" t="e">
        <f t="shared" si="669"/>
        <v>#REF!</v>
      </c>
      <c r="CB383" s="181" t="e">
        <f t="shared" si="670"/>
        <v>#REF!</v>
      </c>
      <c r="CC383" s="181" t="e">
        <f t="shared" si="671"/>
        <v>#REF!</v>
      </c>
      <c r="CD383" s="181" t="e">
        <f t="shared" si="672"/>
        <v>#REF!</v>
      </c>
      <c r="CE383" s="181" t="e">
        <f t="shared" si="673"/>
        <v>#REF!</v>
      </c>
      <c r="CF383" s="181" t="e">
        <f t="shared" si="674"/>
        <v>#REF!</v>
      </c>
      <c r="CG383" s="181" t="e">
        <f t="shared" si="675"/>
        <v>#REF!</v>
      </c>
      <c r="CH383" s="181" t="e">
        <f t="shared" si="676"/>
        <v>#REF!</v>
      </c>
      <c r="CI383" s="181" t="e">
        <f t="shared" si="677"/>
        <v>#REF!</v>
      </c>
      <c r="CJ383" s="181" t="e">
        <f t="shared" si="678"/>
        <v>#REF!</v>
      </c>
      <c r="CK383" s="181" t="e">
        <f t="shared" si="679"/>
        <v>#REF!</v>
      </c>
      <c r="CL383" s="181" t="e">
        <f t="shared" si="680"/>
        <v>#REF!</v>
      </c>
      <c r="CM383" s="181" t="e">
        <f t="shared" si="681"/>
        <v>#REF!</v>
      </c>
      <c r="CN383" s="181" t="e">
        <f t="shared" si="682"/>
        <v>#REF!</v>
      </c>
      <c r="CO383" s="181" t="e">
        <f t="shared" si="683"/>
        <v>#REF!</v>
      </c>
      <c r="CP383" s="181" t="e">
        <f t="shared" si="684"/>
        <v>#REF!</v>
      </c>
      <c r="CQ383" s="181" t="e">
        <f t="shared" si="685"/>
        <v>#REF!</v>
      </c>
      <c r="CR383" s="181" t="e">
        <f t="shared" si="686"/>
        <v>#REF!</v>
      </c>
      <c r="CS383" s="181" t="e">
        <f t="shared" si="687"/>
        <v>#REF!</v>
      </c>
      <c r="CT383" s="181" t="e">
        <f t="shared" si="688"/>
        <v>#REF!</v>
      </c>
      <c r="CU383" s="181" t="e">
        <f t="shared" si="689"/>
        <v>#REF!</v>
      </c>
      <c r="CV383" s="181" t="e">
        <f t="shared" si="690"/>
        <v>#REF!</v>
      </c>
      <c r="CW383" s="181" t="e">
        <f t="shared" si="691"/>
        <v>#REF!</v>
      </c>
      <c r="CX383" s="181" t="e">
        <f t="shared" si="692"/>
        <v>#REF!</v>
      </c>
      <c r="CY383" s="181" t="e">
        <f t="shared" si="693"/>
        <v>#REF!</v>
      </c>
      <c r="CZ383" s="181" t="e">
        <f t="shared" si="694"/>
        <v>#REF!</v>
      </c>
      <c r="DA383" s="181" t="e">
        <f t="shared" si="695"/>
        <v>#REF!</v>
      </c>
      <c r="DB383" s="181" t="e">
        <f t="shared" si="696"/>
        <v>#REF!</v>
      </c>
      <c r="DC383" s="181" t="e">
        <f t="shared" si="697"/>
        <v>#REF!</v>
      </c>
      <c r="DD383" s="181" t="e">
        <f t="shared" si="698"/>
        <v>#REF!</v>
      </c>
      <c r="DE383" s="181" t="e">
        <f t="shared" si="699"/>
        <v>#REF!</v>
      </c>
      <c r="DF383" s="181" t="e">
        <f t="shared" si="700"/>
        <v>#REF!</v>
      </c>
      <c r="DG383" s="181" t="e">
        <f t="shared" si="701"/>
        <v>#REF!</v>
      </c>
      <c r="DH383" s="181" t="e">
        <f t="shared" si="702"/>
        <v>#REF!</v>
      </c>
      <c r="DI383" s="181" t="e">
        <f t="shared" si="703"/>
        <v>#REF!</v>
      </c>
      <c r="DJ383" s="181" t="e">
        <f t="shared" si="704"/>
        <v>#REF!</v>
      </c>
      <c r="DK383" s="181" t="e">
        <f t="shared" si="705"/>
        <v>#REF!</v>
      </c>
      <c r="DL383" s="181" t="e">
        <f t="shared" si="706"/>
        <v>#REF!</v>
      </c>
      <c r="DM383" s="181" t="e">
        <f t="shared" si="707"/>
        <v>#REF!</v>
      </c>
      <c r="DN383" s="181" t="e">
        <f t="shared" si="708"/>
        <v>#REF!</v>
      </c>
      <c r="DO383" s="181" t="e">
        <f t="shared" si="709"/>
        <v>#REF!</v>
      </c>
      <c r="DP383" s="181" t="e">
        <f t="shared" si="710"/>
        <v>#REF!</v>
      </c>
      <c r="DQ383" s="181" t="e">
        <f t="shared" si="711"/>
        <v>#REF!</v>
      </c>
      <c r="DR383" s="181" t="e">
        <f t="shared" si="712"/>
        <v>#REF!</v>
      </c>
      <c r="DS383" s="181" t="e">
        <f t="shared" si="713"/>
        <v>#REF!</v>
      </c>
      <c r="DT383" s="181" t="e">
        <f t="shared" si="714"/>
        <v>#REF!</v>
      </c>
      <c r="DU383" s="181" t="e">
        <f t="shared" si="715"/>
        <v>#REF!</v>
      </c>
      <c r="DV383" s="181" t="e">
        <f t="shared" si="716"/>
        <v>#REF!</v>
      </c>
      <c r="DW383" s="181" t="e">
        <f t="shared" si="717"/>
        <v>#REF!</v>
      </c>
      <c r="DX383" s="181" t="e">
        <f t="shared" si="718"/>
        <v>#REF!</v>
      </c>
      <c r="DY383" s="181" t="e">
        <f t="shared" si="719"/>
        <v>#REF!</v>
      </c>
      <c r="DZ383" s="181" t="e">
        <f t="shared" si="720"/>
        <v>#REF!</v>
      </c>
      <c r="EA383" s="181" t="e">
        <f t="shared" si="721"/>
        <v>#REF!</v>
      </c>
      <c r="EB383" s="181" t="e">
        <f t="shared" si="722"/>
        <v>#REF!</v>
      </c>
      <c r="EC383" s="181" t="e">
        <f t="shared" si="723"/>
        <v>#REF!</v>
      </c>
      <c r="ED383" s="181" t="e">
        <f t="shared" si="724"/>
        <v>#REF!</v>
      </c>
      <c r="EE383" s="181" t="e">
        <f t="shared" si="725"/>
        <v>#REF!</v>
      </c>
      <c r="EF383" s="181" t="e">
        <f t="shared" si="726"/>
        <v>#REF!</v>
      </c>
      <c r="EG383" s="181" t="e">
        <f t="shared" si="727"/>
        <v>#REF!</v>
      </c>
      <c r="EH383" s="181" t="e">
        <f t="shared" si="728"/>
        <v>#REF!</v>
      </c>
      <c r="EI383" s="181" t="e">
        <f t="shared" si="729"/>
        <v>#REF!</v>
      </c>
      <c r="EJ383" s="181" t="e">
        <f t="shared" si="730"/>
        <v>#REF!</v>
      </c>
      <c r="EK383" s="181" t="e">
        <f t="shared" si="731"/>
        <v>#REF!</v>
      </c>
      <c r="EL383" s="181" t="e">
        <f t="shared" si="732"/>
        <v>#REF!</v>
      </c>
      <c r="EM383" s="181" t="e">
        <f t="shared" si="733"/>
        <v>#REF!</v>
      </c>
      <c r="EN383" s="181" t="e">
        <f t="shared" si="734"/>
        <v>#REF!</v>
      </c>
      <c r="EO383" s="181" t="e">
        <f t="shared" si="735"/>
        <v>#REF!</v>
      </c>
      <c r="EP383" s="181" t="e">
        <f t="shared" si="736"/>
        <v>#REF!</v>
      </c>
      <c r="EQ383" s="181" t="e">
        <f t="shared" si="737"/>
        <v>#REF!</v>
      </c>
      <c r="ER383" s="181" t="e">
        <f t="shared" si="738"/>
        <v>#REF!</v>
      </c>
      <c r="ES383" s="181" t="e">
        <f t="shared" si="739"/>
        <v>#REF!</v>
      </c>
      <c r="ET383" s="181" t="e">
        <f t="shared" si="740"/>
        <v>#REF!</v>
      </c>
      <c r="EU383" s="181" t="e">
        <f t="shared" si="741"/>
        <v>#REF!</v>
      </c>
      <c r="EV383" s="181" t="e">
        <f t="shared" si="742"/>
        <v>#REF!</v>
      </c>
      <c r="EW383" s="181" t="e">
        <f t="shared" si="743"/>
        <v>#REF!</v>
      </c>
      <c r="EX383" s="181" t="e">
        <f t="shared" si="744"/>
        <v>#REF!</v>
      </c>
      <c r="EY383" s="181" t="e">
        <f t="shared" si="745"/>
        <v>#REF!</v>
      </c>
      <c r="EZ383" s="181" t="e">
        <f t="shared" si="746"/>
        <v>#REF!</v>
      </c>
      <c r="FA383" s="181" t="e">
        <f t="shared" si="747"/>
        <v>#REF!</v>
      </c>
      <c r="FB383" s="181" t="e">
        <f t="shared" si="748"/>
        <v>#REF!</v>
      </c>
      <c r="FC383" s="181" t="e">
        <f t="shared" si="749"/>
        <v>#REF!</v>
      </c>
      <c r="FD383" s="181" t="e">
        <f t="shared" si="750"/>
        <v>#REF!</v>
      </c>
      <c r="FE383" s="181" t="e">
        <f t="shared" si="751"/>
        <v>#REF!</v>
      </c>
      <c r="FF383" s="181" t="e">
        <f t="shared" si="752"/>
        <v>#REF!</v>
      </c>
      <c r="FG383" s="181" t="e">
        <f t="shared" si="753"/>
        <v>#REF!</v>
      </c>
      <c r="FH383" s="181" t="e">
        <f t="shared" si="754"/>
        <v>#REF!</v>
      </c>
      <c r="FI383" s="181" t="e">
        <f t="shared" si="755"/>
        <v>#REF!</v>
      </c>
      <c r="FJ383" s="181" t="e">
        <f t="shared" si="756"/>
        <v>#REF!</v>
      </c>
      <c r="FK383" s="181" t="e">
        <f t="shared" si="757"/>
        <v>#REF!</v>
      </c>
      <c r="FL383" s="181" t="e">
        <f t="shared" si="758"/>
        <v>#REF!</v>
      </c>
      <c r="FM383" s="181" t="e">
        <f t="shared" si="759"/>
        <v>#REF!</v>
      </c>
      <c r="FN383" s="181" t="e">
        <f t="shared" si="760"/>
        <v>#REF!</v>
      </c>
      <c r="FO383" s="181" t="e">
        <f t="shared" si="761"/>
        <v>#REF!</v>
      </c>
      <c r="FP383" s="181" t="e">
        <f t="shared" si="762"/>
        <v>#REF!</v>
      </c>
      <c r="FQ383" s="181" t="e">
        <f t="shared" si="763"/>
        <v>#REF!</v>
      </c>
      <c r="FR383" s="181" t="e">
        <f t="shared" si="764"/>
        <v>#REF!</v>
      </c>
      <c r="FS383" s="181" t="e">
        <f t="shared" si="765"/>
        <v>#REF!</v>
      </c>
      <c r="FT383" s="181" t="e">
        <f t="shared" si="766"/>
        <v>#REF!</v>
      </c>
      <c r="FU383" s="181" t="e">
        <f t="shared" si="767"/>
        <v>#REF!</v>
      </c>
      <c r="FV383" s="181" t="e">
        <f t="shared" si="768"/>
        <v>#REF!</v>
      </c>
      <c r="FW383" s="181" t="e">
        <f t="shared" si="769"/>
        <v>#REF!</v>
      </c>
      <c r="FX383" s="181" t="e">
        <f t="shared" si="770"/>
        <v>#REF!</v>
      </c>
      <c r="FY383" s="181" t="e">
        <f t="shared" si="771"/>
        <v>#REF!</v>
      </c>
      <c r="FZ383" s="181" t="e">
        <f t="shared" si="772"/>
        <v>#REF!</v>
      </c>
      <c r="GA383" s="181" t="e">
        <f t="shared" si="773"/>
        <v>#REF!</v>
      </c>
      <c r="GB383" s="181" t="e">
        <f t="shared" si="774"/>
        <v>#REF!</v>
      </c>
      <c r="GC383" s="181" t="e">
        <f t="shared" si="775"/>
        <v>#REF!</v>
      </c>
      <c r="GD383" s="181" t="e">
        <f t="shared" si="776"/>
        <v>#REF!</v>
      </c>
      <c r="GE383" s="181" t="e">
        <f t="shared" si="777"/>
        <v>#REF!</v>
      </c>
      <c r="GF383" s="181" t="e">
        <f t="shared" si="778"/>
        <v>#REF!</v>
      </c>
      <c r="GG383" s="181" t="e">
        <f t="shared" si="779"/>
        <v>#REF!</v>
      </c>
      <c r="GH383" s="181" t="e">
        <f t="shared" si="780"/>
        <v>#REF!</v>
      </c>
      <c r="GI383" s="181" t="e">
        <f t="shared" si="781"/>
        <v>#REF!</v>
      </c>
      <c r="GJ383" s="181" t="e">
        <f t="shared" si="782"/>
        <v>#REF!</v>
      </c>
      <c r="GK383" s="181" t="e">
        <f t="shared" si="783"/>
        <v>#REF!</v>
      </c>
      <c r="GL383" s="181" t="e">
        <f t="shared" si="784"/>
        <v>#REF!</v>
      </c>
      <c r="GM383" s="181" t="e">
        <f t="shared" si="785"/>
        <v>#REF!</v>
      </c>
      <c r="GN383" s="181" t="e">
        <f t="shared" si="786"/>
        <v>#REF!</v>
      </c>
      <c r="GO383" s="181" t="e">
        <f t="shared" si="787"/>
        <v>#REF!</v>
      </c>
      <c r="GP383" s="181" t="e">
        <f t="shared" si="788"/>
        <v>#REF!</v>
      </c>
      <c r="GQ383" s="181" t="e">
        <f t="shared" si="789"/>
        <v>#REF!</v>
      </c>
      <c r="GR383" s="181" t="e">
        <f t="shared" si="790"/>
        <v>#REF!</v>
      </c>
      <c r="GS383" s="181" t="e">
        <f t="shared" si="791"/>
        <v>#REF!</v>
      </c>
      <c r="GT383" s="181" t="e">
        <f t="shared" si="792"/>
        <v>#REF!</v>
      </c>
      <c r="GU383" s="181" t="e">
        <f t="shared" si="793"/>
        <v>#REF!</v>
      </c>
      <c r="GV383" s="181" t="e">
        <f t="shared" si="794"/>
        <v>#REF!</v>
      </c>
      <c r="GW383" s="181" t="e">
        <f t="shared" si="795"/>
        <v>#REF!</v>
      </c>
      <c r="GX383" s="181" t="e">
        <f t="shared" si="796"/>
        <v>#REF!</v>
      </c>
      <c r="GY383" s="181" t="e">
        <f t="shared" si="797"/>
        <v>#REF!</v>
      </c>
      <c r="GZ383" s="181" t="e">
        <f t="shared" si="798"/>
        <v>#REF!</v>
      </c>
      <c r="HA383" s="181" t="e">
        <f t="shared" si="799"/>
        <v>#REF!</v>
      </c>
      <c r="HB383" s="181" t="e">
        <f t="shared" si="800"/>
        <v>#REF!</v>
      </c>
      <c r="HC383" s="181" t="e">
        <f t="shared" si="801"/>
        <v>#REF!</v>
      </c>
      <c r="HD383" s="181" t="e">
        <f t="shared" si="802"/>
        <v>#REF!</v>
      </c>
      <c r="HE383" s="181" t="e">
        <f t="shared" si="803"/>
        <v>#REF!</v>
      </c>
      <c r="HF383" s="181" t="e">
        <f t="shared" si="804"/>
        <v>#REF!</v>
      </c>
      <c r="HG383" s="181" t="e">
        <f t="shared" si="805"/>
        <v>#REF!</v>
      </c>
      <c r="HH383" s="181" t="e">
        <f t="shared" si="806"/>
        <v>#REF!</v>
      </c>
      <c r="HI383" s="181" t="e">
        <f t="shared" si="807"/>
        <v>#REF!</v>
      </c>
      <c r="HJ383" s="181" t="e">
        <f t="shared" si="808"/>
        <v>#REF!</v>
      </c>
      <c r="HK383" s="181" t="e">
        <f t="shared" si="809"/>
        <v>#REF!</v>
      </c>
      <c r="HL383" s="181" t="e">
        <f t="shared" si="810"/>
        <v>#REF!</v>
      </c>
      <c r="HM383" s="181" t="e">
        <f t="shared" si="811"/>
        <v>#REF!</v>
      </c>
      <c r="HN383" s="181" t="e">
        <f t="shared" si="812"/>
        <v>#REF!</v>
      </c>
      <c r="HO383" s="181" t="e">
        <f t="shared" si="813"/>
        <v>#REF!</v>
      </c>
      <c r="HP383" s="181" t="e">
        <f t="shared" si="814"/>
        <v>#REF!</v>
      </c>
      <c r="HQ383" s="181" t="e">
        <f t="shared" si="815"/>
        <v>#REF!</v>
      </c>
      <c r="HR383" s="181" t="e">
        <f t="shared" si="816"/>
        <v>#REF!</v>
      </c>
      <c r="HS383" s="181" t="e">
        <f t="shared" si="817"/>
        <v>#REF!</v>
      </c>
      <c r="HT383" s="181" t="e">
        <f t="shared" si="818"/>
        <v>#REF!</v>
      </c>
      <c r="HU383" s="181" t="e">
        <f t="shared" si="819"/>
        <v>#REF!</v>
      </c>
      <c r="HV383" s="181" t="e">
        <f t="shared" si="820"/>
        <v>#REF!</v>
      </c>
      <c r="HW383" s="181" t="e">
        <f t="shared" si="821"/>
        <v>#REF!</v>
      </c>
      <c r="HX383" s="181" t="e">
        <f t="shared" si="822"/>
        <v>#REF!</v>
      </c>
      <c r="HY383" s="181" t="e">
        <f t="shared" si="823"/>
        <v>#REF!</v>
      </c>
      <c r="HZ383" s="181" t="e">
        <f t="shared" si="824"/>
        <v>#REF!</v>
      </c>
      <c r="IA383" s="181" t="e">
        <f t="shared" si="825"/>
        <v>#REF!</v>
      </c>
      <c r="IB383" s="181" t="e">
        <f t="shared" si="826"/>
        <v>#REF!</v>
      </c>
      <c r="IC383" s="181" t="e">
        <f t="shared" si="827"/>
        <v>#REF!</v>
      </c>
      <c r="ID383" s="181" t="e">
        <f t="shared" si="828"/>
        <v>#REF!</v>
      </c>
      <c r="IE383" s="181" t="e">
        <f t="shared" si="829"/>
        <v>#REF!</v>
      </c>
      <c r="IF383" s="181" t="e">
        <f t="shared" si="830"/>
        <v>#REF!</v>
      </c>
      <c r="IG383" s="181" t="e">
        <f t="shared" si="831"/>
        <v>#REF!</v>
      </c>
      <c r="IH383" s="181" t="e">
        <f t="shared" si="832"/>
        <v>#REF!</v>
      </c>
      <c r="II383" s="181" t="e">
        <f t="shared" si="833"/>
        <v>#REF!</v>
      </c>
      <c r="IJ383" s="181" t="e">
        <f t="shared" si="834"/>
        <v>#REF!</v>
      </c>
      <c r="IK383" s="181" t="e">
        <f t="shared" si="835"/>
        <v>#REF!</v>
      </c>
      <c r="IL383" s="181" t="e">
        <f t="shared" si="836"/>
        <v>#REF!</v>
      </c>
      <c r="IM383" s="181" t="e">
        <f t="shared" si="837"/>
        <v>#REF!</v>
      </c>
      <c r="IN383" s="181" t="e">
        <f t="shared" si="838"/>
        <v>#REF!</v>
      </c>
      <c r="IO383" s="181" t="e">
        <f t="shared" si="839"/>
        <v>#REF!</v>
      </c>
      <c r="IP383" s="181" t="e">
        <f t="shared" si="840"/>
        <v>#REF!</v>
      </c>
      <c r="IQ383" s="181" t="e">
        <f t="shared" si="841"/>
        <v>#REF!</v>
      </c>
      <c r="IR383" s="181" t="e">
        <f t="shared" si="842"/>
        <v>#REF!</v>
      </c>
      <c r="IS383" s="181" t="e">
        <f t="shared" si="843"/>
        <v>#REF!</v>
      </c>
      <c r="IT383" s="181" t="e">
        <f t="shared" si="844"/>
        <v>#REF!</v>
      </c>
      <c r="IU383" s="181" t="e">
        <f t="shared" si="845"/>
        <v>#REF!</v>
      </c>
      <c r="IV383" s="181" t="e">
        <f t="shared" si="846"/>
        <v>#REF!</v>
      </c>
      <c r="IW383" s="181" t="e">
        <f t="shared" si="847"/>
        <v>#REF!</v>
      </c>
      <c r="IX383" s="181" t="e">
        <f t="shared" si="848"/>
        <v>#REF!</v>
      </c>
      <c r="IY383" s="181" t="e">
        <f t="shared" si="849"/>
        <v>#REF!</v>
      </c>
      <c r="IZ383" s="181" t="e">
        <f t="shared" si="850"/>
        <v>#REF!</v>
      </c>
      <c r="JA383" s="181" t="e">
        <f t="shared" si="851"/>
        <v>#REF!</v>
      </c>
      <c r="JB383" s="181" t="e">
        <f t="shared" si="852"/>
        <v>#REF!</v>
      </c>
    </row>
    <row r="384" spans="2:262">
      <c r="B384" s="188">
        <v>23</v>
      </c>
      <c r="C384" s="187">
        <f t="shared" si="853"/>
        <v>4.4921875000000013E-4</v>
      </c>
      <c r="D384" s="184" t="e">
        <f t="shared" si="597"/>
        <v>#REF!</v>
      </c>
      <c r="E384" s="183" t="e">
        <f>AC361</f>
        <v>#REF!</v>
      </c>
      <c r="F384" s="182">
        <v>23</v>
      </c>
      <c r="G384" s="181" t="e">
        <f t="shared" si="854"/>
        <v>#REF!</v>
      </c>
      <c r="H384" s="181" t="e">
        <f t="shared" si="598"/>
        <v>#REF!</v>
      </c>
      <c r="I384" s="181" t="e">
        <f t="shared" si="599"/>
        <v>#REF!</v>
      </c>
      <c r="J384" s="181" t="e">
        <f t="shared" si="600"/>
        <v>#REF!</v>
      </c>
      <c r="K384" s="181" t="e">
        <f t="shared" si="601"/>
        <v>#REF!</v>
      </c>
      <c r="L384" s="181" t="e">
        <f t="shared" si="602"/>
        <v>#REF!</v>
      </c>
      <c r="M384" s="181" t="e">
        <f t="shared" si="603"/>
        <v>#REF!</v>
      </c>
      <c r="N384" s="181" t="e">
        <f t="shared" si="604"/>
        <v>#REF!</v>
      </c>
      <c r="O384" s="181" t="e">
        <f t="shared" si="605"/>
        <v>#REF!</v>
      </c>
      <c r="P384" s="181" t="e">
        <f t="shared" si="606"/>
        <v>#REF!</v>
      </c>
      <c r="Q384" s="181" t="e">
        <f t="shared" si="607"/>
        <v>#REF!</v>
      </c>
      <c r="R384" s="181" t="e">
        <f t="shared" si="608"/>
        <v>#REF!</v>
      </c>
      <c r="S384" s="181" t="e">
        <f t="shared" si="609"/>
        <v>#REF!</v>
      </c>
      <c r="T384" s="181" t="e">
        <f t="shared" si="610"/>
        <v>#REF!</v>
      </c>
      <c r="U384" s="181" t="e">
        <f t="shared" si="611"/>
        <v>#REF!</v>
      </c>
      <c r="V384" s="181" t="e">
        <f t="shared" si="612"/>
        <v>#REF!</v>
      </c>
      <c r="W384" s="181" t="e">
        <f t="shared" si="613"/>
        <v>#REF!</v>
      </c>
      <c r="X384" s="181" t="e">
        <f t="shared" si="614"/>
        <v>#REF!</v>
      </c>
      <c r="Y384" s="181" t="e">
        <f t="shared" si="615"/>
        <v>#REF!</v>
      </c>
      <c r="Z384" s="181" t="e">
        <f t="shared" si="616"/>
        <v>#REF!</v>
      </c>
      <c r="AA384" s="181" t="e">
        <f t="shared" si="617"/>
        <v>#REF!</v>
      </c>
      <c r="AB384" s="181" t="e">
        <f t="shared" si="618"/>
        <v>#REF!</v>
      </c>
      <c r="AC384" s="181" t="e">
        <f t="shared" si="619"/>
        <v>#REF!</v>
      </c>
      <c r="AD384" s="181" t="e">
        <f t="shared" si="620"/>
        <v>#REF!</v>
      </c>
      <c r="AE384" s="181" t="e">
        <f t="shared" si="621"/>
        <v>#REF!</v>
      </c>
      <c r="AF384" s="181" t="e">
        <f t="shared" si="622"/>
        <v>#REF!</v>
      </c>
      <c r="AG384" s="181" t="e">
        <f t="shared" si="623"/>
        <v>#REF!</v>
      </c>
      <c r="AH384" s="181" t="e">
        <f t="shared" si="624"/>
        <v>#REF!</v>
      </c>
      <c r="AI384" s="181" t="e">
        <f t="shared" si="625"/>
        <v>#REF!</v>
      </c>
      <c r="AJ384" s="181" t="e">
        <f t="shared" si="626"/>
        <v>#REF!</v>
      </c>
      <c r="AK384" s="181" t="e">
        <f t="shared" si="627"/>
        <v>#REF!</v>
      </c>
      <c r="AL384" s="181" t="e">
        <f t="shared" si="628"/>
        <v>#REF!</v>
      </c>
      <c r="AM384" s="181" t="e">
        <f t="shared" si="629"/>
        <v>#REF!</v>
      </c>
      <c r="AN384" s="181" t="e">
        <f t="shared" si="630"/>
        <v>#REF!</v>
      </c>
      <c r="AO384" s="181" t="e">
        <f t="shared" si="631"/>
        <v>#REF!</v>
      </c>
      <c r="AP384" s="181" t="e">
        <f t="shared" si="632"/>
        <v>#REF!</v>
      </c>
      <c r="AQ384" s="181" t="e">
        <f t="shared" si="633"/>
        <v>#REF!</v>
      </c>
      <c r="AR384" s="181" t="e">
        <f t="shared" si="634"/>
        <v>#REF!</v>
      </c>
      <c r="AS384" s="181" t="e">
        <f t="shared" si="635"/>
        <v>#REF!</v>
      </c>
      <c r="AT384" s="181" t="e">
        <f t="shared" si="636"/>
        <v>#REF!</v>
      </c>
      <c r="AU384" s="181" t="e">
        <f t="shared" si="637"/>
        <v>#REF!</v>
      </c>
      <c r="AV384" s="181" t="e">
        <f t="shared" si="638"/>
        <v>#REF!</v>
      </c>
      <c r="AW384" s="181" t="e">
        <f t="shared" si="639"/>
        <v>#REF!</v>
      </c>
      <c r="AX384" s="181" t="e">
        <f t="shared" si="640"/>
        <v>#REF!</v>
      </c>
      <c r="AY384" s="181" t="e">
        <f t="shared" si="641"/>
        <v>#REF!</v>
      </c>
      <c r="AZ384" s="181" t="e">
        <f t="shared" si="642"/>
        <v>#REF!</v>
      </c>
      <c r="BA384" s="181" t="e">
        <f t="shared" si="643"/>
        <v>#REF!</v>
      </c>
      <c r="BB384" s="181" t="e">
        <f t="shared" si="644"/>
        <v>#REF!</v>
      </c>
      <c r="BC384" s="181" t="e">
        <f t="shared" si="645"/>
        <v>#REF!</v>
      </c>
      <c r="BD384" s="181" t="e">
        <f t="shared" si="646"/>
        <v>#REF!</v>
      </c>
      <c r="BE384" s="181" t="e">
        <f t="shared" si="647"/>
        <v>#REF!</v>
      </c>
      <c r="BF384" s="181" t="e">
        <f t="shared" si="648"/>
        <v>#REF!</v>
      </c>
      <c r="BG384" s="181" t="e">
        <f t="shared" si="649"/>
        <v>#REF!</v>
      </c>
      <c r="BH384" s="181" t="e">
        <f t="shared" si="650"/>
        <v>#REF!</v>
      </c>
      <c r="BI384" s="181" t="e">
        <f t="shared" si="651"/>
        <v>#REF!</v>
      </c>
      <c r="BJ384" s="181" t="e">
        <f t="shared" si="652"/>
        <v>#REF!</v>
      </c>
      <c r="BK384" s="181" t="e">
        <f t="shared" si="653"/>
        <v>#REF!</v>
      </c>
      <c r="BL384" s="181" t="e">
        <f t="shared" si="654"/>
        <v>#REF!</v>
      </c>
      <c r="BM384" s="181" t="e">
        <f t="shared" si="655"/>
        <v>#REF!</v>
      </c>
      <c r="BN384" s="181" t="e">
        <f t="shared" si="656"/>
        <v>#REF!</v>
      </c>
      <c r="BO384" s="181" t="e">
        <f t="shared" si="657"/>
        <v>#REF!</v>
      </c>
      <c r="BP384" s="181" t="e">
        <f t="shared" si="658"/>
        <v>#REF!</v>
      </c>
      <c r="BQ384" s="181" t="e">
        <f t="shared" si="659"/>
        <v>#REF!</v>
      </c>
      <c r="BR384" s="181" t="e">
        <f t="shared" si="660"/>
        <v>#REF!</v>
      </c>
      <c r="BS384" s="181" t="e">
        <f t="shared" si="661"/>
        <v>#REF!</v>
      </c>
      <c r="BT384" s="181" t="e">
        <f t="shared" si="662"/>
        <v>#REF!</v>
      </c>
      <c r="BU384" s="181" t="e">
        <f t="shared" si="663"/>
        <v>#REF!</v>
      </c>
      <c r="BV384" s="181" t="e">
        <f t="shared" si="664"/>
        <v>#REF!</v>
      </c>
      <c r="BW384" s="181" t="e">
        <f t="shared" si="665"/>
        <v>#REF!</v>
      </c>
      <c r="BX384" s="181" t="e">
        <f t="shared" si="666"/>
        <v>#REF!</v>
      </c>
      <c r="BY384" s="181" t="e">
        <f t="shared" si="667"/>
        <v>#REF!</v>
      </c>
      <c r="BZ384" s="181" t="e">
        <f t="shared" si="668"/>
        <v>#REF!</v>
      </c>
      <c r="CA384" s="181" t="e">
        <f t="shared" si="669"/>
        <v>#REF!</v>
      </c>
      <c r="CB384" s="181" t="e">
        <f t="shared" si="670"/>
        <v>#REF!</v>
      </c>
      <c r="CC384" s="181" t="e">
        <f t="shared" si="671"/>
        <v>#REF!</v>
      </c>
      <c r="CD384" s="181" t="e">
        <f t="shared" si="672"/>
        <v>#REF!</v>
      </c>
      <c r="CE384" s="181" t="e">
        <f t="shared" si="673"/>
        <v>#REF!</v>
      </c>
      <c r="CF384" s="181" t="e">
        <f t="shared" si="674"/>
        <v>#REF!</v>
      </c>
      <c r="CG384" s="181" t="e">
        <f t="shared" si="675"/>
        <v>#REF!</v>
      </c>
      <c r="CH384" s="181" t="e">
        <f t="shared" si="676"/>
        <v>#REF!</v>
      </c>
      <c r="CI384" s="181" t="e">
        <f t="shared" si="677"/>
        <v>#REF!</v>
      </c>
      <c r="CJ384" s="181" t="e">
        <f t="shared" si="678"/>
        <v>#REF!</v>
      </c>
      <c r="CK384" s="181" t="e">
        <f t="shared" si="679"/>
        <v>#REF!</v>
      </c>
      <c r="CL384" s="181" t="e">
        <f t="shared" si="680"/>
        <v>#REF!</v>
      </c>
      <c r="CM384" s="181" t="e">
        <f t="shared" si="681"/>
        <v>#REF!</v>
      </c>
      <c r="CN384" s="181" t="e">
        <f t="shared" si="682"/>
        <v>#REF!</v>
      </c>
      <c r="CO384" s="181" t="e">
        <f t="shared" si="683"/>
        <v>#REF!</v>
      </c>
      <c r="CP384" s="181" t="e">
        <f t="shared" si="684"/>
        <v>#REF!</v>
      </c>
      <c r="CQ384" s="181" t="e">
        <f t="shared" si="685"/>
        <v>#REF!</v>
      </c>
      <c r="CR384" s="181" t="e">
        <f t="shared" si="686"/>
        <v>#REF!</v>
      </c>
      <c r="CS384" s="181" t="e">
        <f t="shared" si="687"/>
        <v>#REF!</v>
      </c>
      <c r="CT384" s="181" t="e">
        <f t="shared" si="688"/>
        <v>#REF!</v>
      </c>
      <c r="CU384" s="181" t="e">
        <f t="shared" si="689"/>
        <v>#REF!</v>
      </c>
      <c r="CV384" s="181" t="e">
        <f t="shared" si="690"/>
        <v>#REF!</v>
      </c>
      <c r="CW384" s="181" t="e">
        <f t="shared" si="691"/>
        <v>#REF!</v>
      </c>
      <c r="CX384" s="181" t="e">
        <f t="shared" si="692"/>
        <v>#REF!</v>
      </c>
      <c r="CY384" s="181" t="e">
        <f t="shared" si="693"/>
        <v>#REF!</v>
      </c>
      <c r="CZ384" s="181" t="e">
        <f t="shared" si="694"/>
        <v>#REF!</v>
      </c>
      <c r="DA384" s="181" t="e">
        <f t="shared" si="695"/>
        <v>#REF!</v>
      </c>
      <c r="DB384" s="181" t="e">
        <f t="shared" si="696"/>
        <v>#REF!</v>
      </c>
      <c r="DC384" s="181" t="e">
        <f t="shared" si="697"/>
        <v>#REF!</v>
      </c>
      <c r="DD384" s="181" t="e">
        <f t="shared" si="698"/>
        <v>#REF!</v>
      </c>
      <c r="DE384" s="181" t="e">
        <f t="shared" si="699"/>
        <v>#REF!</v>
      </c>
      <c r="DF384" s="181" t="e">
        <f t="shared" si="700"/>
        <v>#REF!</v>
      </c>
      <c r="DG384" s="181" t="e">
        <f t="shared" si="701"/>
        <v>#REF!</v>
      </c>
      <c r="DH384" s="181" t="e">
        <f t="shared" si="702"/>
        <v>#REF!</v>
      </c>
      <c r="DI384" s="181" t="e">
        <f t="shared" si="703"/>
        <v>#REF!</v>
      </c>
      <c r="DJ384" s="181" t="e">
        <f t="shared" si="704"/>
        <v>#REF!</v>
      </c>
      <c r="DK384" s="181" t="e">
        <f t="shared" si="705"/>
        <v>#REF!</v>
      </c>
      <c r="DL384" s="181" t="e">
        <f t="shared" si="706"/>
        <v>#REF!</v>
      </c>
      <c r="DM384" s="181" t="e">
        <f t="shared" si="707"/>
        <v>#REF!</v>
      </c>
      <c r="DN384" s="181" t="e">
        <f t="shared" si="708"/>
        <v>#REF!</v>
      </c>
      <c r="DO384" s="181" t="e">
        <f t="shared" si="709"/>
        <v>#REF!</v>
      </c>
      <c r="DP384" s="181" t="e">
        <f t="shared" si="710"/>
        <v>#REF!</v>
      </c>
      <c r="DQ384" s="181" t="e">
        <f t="shared" si="711"/>
        <v>#REF!</v>
      </c>
      <c r="DR384" s="181" t="e">
        <f t="shared" si="712"/>
        <v>#REF!</v>
      </c>
      <c r="DS384" s="181" t="e">
        <f t="shared" si="713"/>
        <v>#REF!</v>
      </c>
      <c r="DT384" s="181" t="e">
        <f t="shared" si="714"/>
        <v>#REF!</v>
      </c>
      <c r="DU384" s="181" t="e">
        <f t="shared" si="715"/>
        <v>#REF!</v>
      </c>
      <c r="DV384" s="181" t="e">
        <f t="shared" si="716"/>
        <v>#REF!</v>
      </c>
      <c r="DW384" s="181" t="e">
        <f t="shared" si="717"/>
        <v>#REF!</v>
      </c>
      <c r="DX384" s="181" t="e">
        <f t="shared" si="718"/>
        <v>#REF!</v>
      </c>
      <c r="DY384" s="181" t="e">
        <f t="shared" si="719"/>
        <v>#REF!</v>
      </c>
      <c r="DZ384" s="181" t="e">
        <f t="shared" si="720"/>
        <v>#REF!</v>
      </c>
      <c r="EA384" s="181" t="e">
        <f t="shared" si="721"/>
        <v>#REF!</v>
      </c>
      <c r="EB384" s="181" t="e">
        <f t="shared" si="722"/>
        <v>#REF!</v>
      </c>
      <c r="EC384" s="181" t="e">
        <f t="shared" si="723"/>
        <v>#REF!</v>
      </c>
      <c r="ED384" s="181" t="e">
        <f t="shared" si="724"/>
        <v>#REF!</v>
      </c>
      <c r="EE384" s="181" t="e">
        <f t="shared" si="725"/>
        <v>#REF!</v>
      </c>
      <c r="EF384" s="181" t="e">
        <f t="shared" si="726"/>
        <v>#REF!</v>
      </c>
      <c r="EG384" s="181" t="e">
        <f t="shared" si="727"/>
        <v>#REF!</v>
      </c>
      <c r="EH384" s="181" t="e">
        <f t="shared" si="728"/>
        <v>#REF!</v>
      </c>
      <c r="EI384" s="181" t="e">
        <f t="shared" si="729"/>
        <v>#REF!</v>
      </c>
      <c r="EJ384" s="181" t="e">
        <f t="shared" si="730"/>
        <v>#REF!</v>
      </c>
      <c r="EK384" s="181" t="e">
        <f t="shared" si="731"/>
        <v>#REF!</v>
      </c>
      <c r="EL384" s="181" t="e">
        <f t="shared" si="732"/>
        <v>#REF!</v>
      </c>
      <c r="EM384" s="181" t="e">
        <f t="shared" si="733"/>
        <v>#REF!</v>
      </c>
      <c r="EN384" s="181" t="e">
        <f t="shared" si="734"/>
        <v>#REF!</v>
      </c>
      <c r="EO384" s="181" t="e">
        <f t="shared" si="735"/>
        <v>#REF!</v>
      </c>
      <c r="EP384" s="181" t="e">
        <f t="shared" si="736"/>
        <v>#REF!</v>
      </c>
      <c r="EQ384" s="181" t="e">
        <f t="shared" si="737"/>
        <v>#REF!</v>
      </c>
      <c r="ER384" s="181" t="e">
        <f t="shared" si="738"/>
        <v>#REF!</v>
      </c>
      <c r="ES384" s="181" t="e">
        <f t="shared" si="739"/>
        <v>#REF!</v>
      </c>
      <c r="ET384" s="181" t="e">
        <f t="shared" si="740"/>
        <v>#REF!</v>
      </c>
      <c r="EU384" s="181" t="e">
        <f t="shared" si="741"/>
        <v>#REF!</v>
      </c>
      <c r="EV384" s="181" t="e">
        <f t="shared" si="742"/>
        <v>#REF!</v>
      </c>
      <c r="EW384" s="181" t="e">
        <f t="shared" si="743"/>
        <v>#REF!</v>
      </c>
      <c r="EX384" s="181" t="e">
        <f t="shared" si="744"/>
        <v>#REF!</v>
      </c>
      <c r="EY384" s="181" t="e">
        <f t="shared" si="745"/>
        <v>#REF!</v>
      </c>
      <c r="EZ384" s="181" t="e">
        <f t="shared" si="746"/>
        <v>#REF!</v>
      </c>
      <c r="FA384" s="181" t="e">
        <f t="shared" si="747"/>
        <v>#REF!</v>
      </c>
      <c r="FB384" s="181" t="e">
        <f t="shared" si="748"/>
        <v>#REF!</v>
      </c>
      <c r="FC384" s="181" t="e">
        <f t="shared" si="749"/>
        <v>#REF!</v>
      </c>
      <c r="FD384" s="181" t="e">
        <f t="shared" si="750"/>
        <v>#REF!</v>
      </c>
      <c r="FE384" s="181" t="e">
        <f t="shared" si="751"/>
        <v>#REF!</v>
      </c>
      <c r="FF384" s="181" t="e">
        <f t="shared" si="752"/>
        <v>#REF!</v>
      </c>
      <c r="FG384" s="181" t="e">
        <f t="shared" si="753"/>
        <v>#REF!</v>
      </c>
      <c r="FH384" s="181" t="e">
        <f t="shared" si="754"/>
        <v>#REF!</v>
      </c>
      <c r="FI384" s="181" t="e">
        <f t="shared" si="755"/>
        <v>#REF!</v>
      </c>
      <c r="FJ384" s="181" t="e">
        <f t="shared" si="756"/>
        <v>#REF!</v>
      </c>
      <c r="FK384" s="181" t="e">
        <f t="shared" si="757"/>
        <v>#REF!</v>
      </c>
      <c r="FL384" s="181" t="e">
        <f t="shared" si="758"/>
        <v>#REF!</v>
      </c>
      <c r="FM384" s="181" t="e">
        <f t="shared" si="759"/>
        <v>#REF!</v>
      </c>
      <c r="FN384" s="181" t="e">
        <f t="shared" si="760"/>
        <v>#REF!</v>
      </c>
      <c r="FO384" s="181" t="e">
        <f t="shared" si="761"/>
        <v>#REF!</v>
      </c>
      <c r="FP384" s="181" t="e">
        <f t="shared" si="762"/>
        <v>#REF!</v>
      </c>
      <c r="FQ384" s="181" t="e">
        <f t="shared" si="763"/>
        <v>#REF!</v>
      </c>
      <c r="FR384" s="181" t="e">
        <f t="shared" si="764"/>
        <v>#REF!</v>
      </c>
      <c r="FS384" s="181" t="e">
        <f t="shared" si="765"/>
        <v>#REF!</v>
      </c>
      <c r="FT384" s="181" t="e">
        <f t="shared" si="766"/>
        <v>#REF!</v>
      </c>
      <c r="FU384" s="181" t="e">
        <f t="shared" si="767"/>
        <v>#REF!</v>
      </c>
      <c r="FV384" s="181" t="e">
        <f t="shared" si="768"/>
        <v>#REF!</v>
      </c>
      <c r="FW384" s="181" t="e">
        <f t="shared" si="769"/>
        <v>#REF!</v>
      </c>
      <c r="FX384" s="181" t="e">
        <f t="shared" si="770"/>
        <v>#REF!</v>
      </c>
      <c r="FY384" s="181" t="e">
        <f t="shared" si="771"/>
        <v>#REF!</v>
      </c>
      <c r="FZ384" s="181" t="e">
        <f t="shared" si="772"/>
        <v>#REF!</v>
      </c>
      <c r="GA384" s="181" t="e">
        <f t="shared" si="773"/>
        <v>#REF!</v>
      </c>
      <c r="GB384" s="181" t="e">
        <f t="shared" si="774"/>
        <v>#REF!</v>
      </c>
      <c r="GC384" s="181" t="e">
        <f t="shared" si="775"/>
        <v>#REF!</v>
      </c>
      <c r="GD384" s="181" t="e">
        <f t="shared" si="776"/>
        <v>#REF!</v>
      </c>
      <c r="GE384" s="181" t="e">
        <f t="shared" si="777"/>
        <v>#REF!</v>
      </c>
      <c r="GF384" s="181" t="e">
        <f t="shared" si="778"/>
        <v>#REF!</v>
      </c>
      <c r="GG384" s="181" t="e">
        <f t="shared" si="779"/>
        <v>#REF!</v>
      </c>
      <c r="GH384" s="181" t="e">
        <f t="shared" si="780"/>
        <v>#REF!</v>
      </c>
      <c r="GI384" s="181" t="e">
        <f t="shared" si="781"/>
        <v>#REF!</v>
      </c>
      <c r="GJ384" s="181" t="e">
        <f t="shared" si="782"/>
        <v>#REF!</v>
      </c>
      <c r="GK384" s="181" t="e">
        <f t="shared" si="783"/>
        <v>#REF!</v>
      </c>
      <c r="GL384" s="181" t="e">
        <f t="shared" si="784"/>
        <v>#REF!</v>
      </c>
      <c r="GM384" s="181" t="e">
        <f t="shared" si="785"/>
        <v>#REF!</v>
      </c>
      <c r="GN384" s="181" t="e">
        <f t="shared" si="786"/>
        <v>#REF!</v>
      </c>
      <c r="GO384" s="181" t="e">
        <f t="shared" si="787"/>
        <v>#REF!</v>
      </c>
      <c r="GP384" s="181" t="e">
        <f t="shared" si="788"/>
        <v>#REF!</v>
      </c>
      <c r="GQ384" s="181" t="e">
        <f t="shared" si="789"/>
        <v>#REF!</v>
      </c>
      <c r="GR384" s="181" t="e">
        <f t="shared" si="790"/>
        <v>#REF!</v>
      </c>
      <c r="GS384" s="181" t="e">
        <f t="shared" si="791"/>
        <v>#REF!</v>
      </c>
      <c r="GT384" s="181" t="e">
        <f t="shared" si="792"/>
        <v>#REF!</v>
      </c>
      <c r="GU384" s="181" t="e">
        <f t="shared" si="793"/>
        <v>#REF!</v>
      </c>
      <c r="GV384" s="181" t="e">
        <f t="shared" si="794"/>
        <v>#REF!</v>
      </c>
      <c r="GW384" s="181" t="e">
        <f t="shared" si="795"/>
        <v>#REF!</v>
      </c>
      <c r="GX384" s="181" t="e">
        <f t="shared" si="796"/>
        <v>#REF!</v>
      </c>
      <c r="GY384" s="181" t="e">
        <f t="shared" si="797"/>
        <v>#REF!</v>
      </c>
      <c r="GZ384" s="181" t="e">
        <f t="shared" si="798"/>
        <v>#REF!</v>
      </c>
      <c r="HA384" s="181" t="e">
        <f t="shared" si="799"/>
        <v>#REF!</v>
      </c>
      <c r="HB384" s="181" t="e">
        <f t="shared" si="800"/>
        <v>#REF!</v>
      </c>
      <c r="HC384" s="181" t="e">
        <f t="shared" si="801"/>
        <v>#REF!</v>
      </c>
      <c r="HD384" s="181" t="e">
        <f t="shared" si="802"/>
        <v>#REF!</v>
      </c>
      <c r="HE384" s="181" t="e">
        <f t="shared" si="803"/>
        <v>#REF!</v>
      </c>
      <c r="HF384" s="181" t="e">
        <f t="shared" si="804"/>
        <v>#REF!</v>
      </c>
      <c r="HG384" s="181" t="e">
        <f t="shared" si="805"/>
        <v>#REF!</v>
      </c>
      <c r="HH384" s="181" t="e">
        <f t="shared" si="806"/>
        <v>#REF!</v>
      </c>
      <c r="HI384" s="181" t="e">
        <f t="shared" si="807"/>
        <v>#REF!</v>
      </c>
      <c r="HJ384" s="181" t="e">
        <f t="shared" si="808"/>
        <v>#REF!</v>
      </c>
      <c r="HK384" s="181" t="e">
        <f t="shared" si="809"/>
        <v>#REF!</v>
      </c>
      <c r="HL384" s="181" t="e">
        <f t="shared" si="810"/>
        <v>#REF!</v>
      </c>
      <c r="HM384" s="181" t="e">
        <f t="shared" si="811"/>
        <v>#REF!</v>
      </c>
      <c r="HN384" s="181" t="e">
        <f t="shared" si="812"/>
        <v>#REF!</v>
      </c>
      <c r="HO384" s="181" t="e">
        <f t="shared" si="813"/>
        <v>#REF!</v>
      </c>
      <c r="HP384" s="181" t="e">
        <f t="shared" si="814"/>
        <v>#REF!</v>
      </c>
      <c r="HQ384" s="181" t="e">
        <f t="shared" si="815"/>
        <v>#REF!</v>
      </c>
      <c r="HR384" s="181" t="e">
        <f t="shared" si="816"/>
        <v>#REF!</v>
      </c>
      <c r="HS384" s="181" t="e">
        <f t="shared" si="817"/>
        <v>#REF!</v>
      </c>
      <c r="HT384" s="181" t="e">
        <f t="shared" si="818"/>
        <v>#REF!</v>
      </c>
      <c r="HU384" s="181" t="e">
        <f t="shared" si="819"/>
        <v>#REF!</v>
      </c>
      <c r="HV384" s="181" t="e">
        <f t="shared" si="820"/>
        <v>#REF!</v>
      </c>
      <c r="HW384" s="181" t="e">
        <f t="shared" si="821"/>
        <v>#REF!</v>
      </c>
      <c r="HX384" s="181" t="e">
        <f t="shared" si="822"/>
        <v>#REF!</v>
      </c>
      <c r="HY384" s="181" t="e">
        <f t="shared" si="823"/>
        <v>#REF!</v>
      </c>
      <c r="HZ384" s="181" t="e">
        <f t="shared" si="824"/>
        <v>#REF!</v>
      </c>
      <c r="IA384" s="181" t="e">
        <f t="shared" si="825"/>
        <v>#REF!</v>
      </c>
      <c r="IB384" s="181" t="e">
        <f t="shared" si="826"/>
        <v>#REF!</v>
      </c>
      <c r="IC384" s="181" t="e">
        <f t="shared" si="827"/>
        <v>#REF!</v>
      </c>
      <c r="ID384" s="181" t="e">
        <f t="shared" si="828"/>
        <v>#REF!</v>
      </c>
      <c r="IE384" s="181" t="e">
        <f t="shared" si="829"/>
        <v>#REF!</v>
      </c>
      <c r="IF384" s="181" t="e">
        <f t="shared" si="830"/>
        <v>#REF!</v>
      </c>
      <c r="IG384" s="181" t="e">
        <f t="shared" si="831"/>
        <v>#REF!</v>
      </c>
      <c r="IH384" s="181" t="e">
        <f t="shared" si="832"/>
        <v>#REF!</v>
      </c>
      <c r="II384" s="181" t="e">
        <f t="shared" si="833"/>
        <v>#REF!</v>
      </c>
      <c r="IJ384" s="181" t="e">
        <f t="shared" si="834"/>
        <v>#REF!</v>
      </c>
      <c r="IK384" s="181" t="e">
        <f t="shared" si="835"/>
        <v>#REF!</v>
      </c>
      <c r="IL384" s="181" t="e">
        <f t="shared" si="836"/>
        <v>#REF!</v>
      </c>
      <c r="IM384" s="181" t="e">
        <f t="shared" si="837"/>
        <v>#REF!</v>
      </c>
      <c r="IN384" s="181" t="e">
        <f t="shared" si="838"/>
        <v>#REF!</v>
      </c>
      <c r="IO384" s="181" t="e">
        <f t="shared" si="839"/>
        <v>#REF!</v>
      </c>
      <c r="IP384" s="181" t="e">
        <f t="shared" si="840"/>
        <v>#REF!</v>
      </c>
      <c r="IQ384" s="181" t="e">
        <f t="shared" si="841"/>
        <v>#REF!</v>
      </c>
      <c r="IR384" s="181" t="e">
        <f t="shared" si="842"/>
        <v>#REF!</v>
      </c>
      <c r="IS384" s="181" t="e">
        <f t="shared" si="843"/>
        <v>#REF!</v>
      </c>
      <c r="IT384" s="181" t="e">
        <f t="shared" si="844"/>
        <v>#REF!</v>
      </c>
      <c r="IU384" s="181" t="e">
        <f t="shared" si="845"/>
        <v>#REF!</v>
      </c>
      <c r="IV384" s="181" t="e">
        <f t="shared" si="846"/>
        <v>#REF!</v>
      </c>
      <c r="IW384" s="181" t="e">
        <f t="shared" si="847"/>
        <v>#REF!</v>
      </c>
      <c r="IX384" s="181" t="e">
        <f t="shared" si="848"/>
        <v>#REF!</v>
      </c>
      <c r="IY384" s="181" t="e">
        <f t="shared" si="849"/>
        <v>#REF!</v>
      </c>
      <c r="IZ384" s="181" t="e">
        <f t="shared" si="850"/>
        <v>#REF!</v>
      </c>
      <c r="JA384" s="181" t="e">
        <f t="shared" si="851"/>
        <v>#REF!</v>
      </c>
      <c r="JB384" s="181" t="e">
        <f t="shared" si="852"/>
        <v>#REF!</v>
      </c>
    </row>
    <row r="385" spans="2:262">
      <c r="B385" s="188">
        <v>24</v>
      </c>
      <c r="C385" s="187">
        <f t="shared" si="853"/>
        <v>4.6875000000000015E-4</v>
      </c>
      <c r="D385" s="184" t="e">
        <f t="shared" si="597"/>
        <v>#REF!</v>
      </c>
      <c r="E385" s="183" t="e">
        <f>AD361</f>
        <v>#REF!</v>
      </c>
      <c r="F385" s="182">
        <v>24</v>
      </c>
      <c r="G385" s="181" t="e">
        <f t="shared" si="854"/>
        <v>#REF!</v>
      </c>
      <c r="H385" s="181" t="e">
        <f t="shared" si="598"/>
        <v>#REF!</v>
      </c>
      <c r="I385" s="181" t="e">
        <f t="shared" si="599"/>
        <v>#REF!</v>
      </c>
      <c r="J385" s="181" t="e">
        <f t="shared" si="600"/>
        <v>#REF!</v>
      </c>
      <c r="K385" s="181" t="e">
        <f t="shared" si="601"/>
        <v>#REF!</v>
      </c>
      <c r="L385" s="181" t="e">
        <f t="shared" si="602"/>
        <v>#REF!</v>
      </c>
      <c r="M385" s="181" t="e">
        <f t="shared" si="603"/>
        <v>#REF!</v>
      </c>
      <c r="N385" s="181" t="e">
        <f t="shared" si="604"/>
        <v>#REF!</v>
      </c>
      <c r="O385" s="181" t="e">
        <f t="shared" si="605"/>
        <v>#REF!</v>
      </c>
      <c r="P385" s="181" t="e">
        <f t="shared" si="606"/>
        <v>#REF!</v>
      </c>
      <c r="Q385" s="181" t="e">
        <f t="shared" si="607"/>
        <v>#REF!</v>
      </c>
      <c r="R385" s="181" t="e">
        <f t="shared" si="608"/>
        <v>#REF!</v>
      </c>
      <c r="S385" s="181" t="e">
        <f t="shared" si="609"/>
        <v>#REF!</v>
      </c>
      <c r="T385" s="181" t="e">
        <f t="shared" si="610"/>
        <v>#REF!</v>
      </c>
      <c r="U385" s="181" t="e">
        <f t="shared" si="611"/>
        <v>#REF!</v>
      </c>
      <c r="V385" s="181" t="e">
        <f t="shared" si="612"/>
        <v>#REF!</v>
      </c>
      <c r="W385" s="181" t="e">
        <f t="shared" si="613"/>
        <v>#REF!</v>
      </c>
      <c r="X385" s="181" t="e">
        <f t="shared" si="614"/>
        <v>#REF!</v>
      </c>
      <c r="Y385" s="181" t="e">
        <f t="shared" si="615"/>
        <v>#REF!</v>
      </c>
      <c r="Z385" s="181" t="e">
        <f t="shared" si="616"/>
        <v>#REF!</v>
      </c>
      <c r="AA385" s="181" t="e">
        <f t="shared" si="617"/>
        <v>#REF!</v>
      </c>
      <c r="AB385" s="181" t="e">
        <f t="shared" si="618"/>
        <v>#REF!</v>
      </c>
      <c r="AC385" s="181" t="e">
        <f t="shared" si="619"/>
        <v>#REF!</v>
      </c>
      <c r="AD385" s="181" t="e">
        <f t="shared" si="620"/>
        <v>#REF!</v>
      </c>
      <c r="AE385" s="181" t="e">
        <f t="shared" si="621"/>
        <v>#REF!</v>
      </c>
      <c r="AF385" s="181" t="e">
        <f t="shared" si="622"/>
        <v>#REF!</v>
      </c>
      <c r="AG385" s="181" t="e">
        <f t="shared" si="623"/>
        <v>#REF!</v>
      </c>
      <c r="AH385" s="181" t="e">
        <f t="shared" si="624"/>
        <v>#REF!</v>
      </c>
      <c r="AI385" s="181" t="e">
        <f t="shared" si="625"/>
        <v>#REF!</v>
      </c>
      <c r="AJ385" s="181" t="e">
        <f t="shared" si="626"/>
        <v>#REF!</v>
      </c>
      <c r="AK385" s="181" t="e">
        <f t="shared" si="627"/>
        <v>#REF!</v>
      </c>
      <c r="AL385" s="181" t="e">
        <f t="shared" si="628"/>
        <v>#REF!</v>
      </c>
      <c r="AM385" s="181" t="e">
        <f t="shared" si="629"/>
        <v>#REF!</v>
      </c>
      <c r="AN385" s="181" t="e">
        <f t="shared" si="630"/>
        <v>#REF!</v>
      </c>
      <c r="AO385" s="181" t="e">
        <f t="shared" si="631"/>
        <v>#REF!</v>
      </c>
      <c r="AP385" s="181" t="e">
        <f t="shared" si="632"/>
        <v>#REF!</v>
      </c>
      <c r="AQ385" s="181" t="e">
        <f t="shared" si="633"/>
        <v>#REF!</v>
      </c>
      <c r="AR385" s="181" t="e">
        <f t="shared" si="634"/>
        <v>#REF!</v>
      </c>
      <c r="AS385" s="181" t="e">
        <f t="shared" si="635"/>
        <v>#REF!</v>
      </c>
      <c r="AT385" s="181" t="e">
        <f t="shared" si="636"/>
        <v>#REF!</v>
      </c>
      <c r="AU385" s="181" t="e">
        <f t="shared" si="637"/>
        <v>#REF!</v>
      </c>
      <c r="AV385" s="181" t="e">
        <f t="shared" si="638"/>
        <v>#REF!</v>
      </c>
      <c r="AW385" s="181" t="e">
        <f t="shared" si="639"/>
        <v>#REF!</v>
      </c>
      <c r="AX385" s="181" t="e">
        <f t="shared" si="640"/>
        <v>#REF!</v>
      </c>
      <c r="AY385" s="181" t="e">
        <f t="shared" si="641"/>
        <v>#REF!</v>
      </c>
      <c r="AZ385" s="181" t="e">
        <f t="shared" si="642"/>
        <v>#REF!</v>
      </c>
      <c r="BA385" s="181" t="e">
        <f t="shared" si="643"/>
        <v>#REF!</v>
      </c>
      <c r="BB385" s="181" t="e">
        <f t="shared" si="644"/>
        <v>#REF!</v>
      </c>
      <c r="BC385" s="181" t="e">
        <f t="shared" si="645"/>
        <v>#REF!</v>
      </c>
      <c r="BD385" s="181" t="e">
        <f t="shared" si="646"/>
        <v>#REF!</v>
      </c>
      <c r="BE385" s="181" t="e">
        <f t="shared" si="647"/>
        <v>#REF!</v>
      </c>
      <c r="BF385" s="181" t="e">
        <f t="shared" si="648"/>
        <v>#REF!</v>
      </c>
      <c r="BG385" s="181" t="e">
        <f t="shared" si="649"/>
        <v>#REF!</v>
      </c>
      <c r="BH385" s="181" t="e">
        <f t="shared" si="650"/>
        <v>#REF!</v>
      </c>
      <c r="BI385" s="181" t="e">
        <f t="shared" si="651"/>
        <v>#REF!</v>
      </c>
      <c r="BJ385" s="181" t="e">
        <f t="shared" si="652"/>
        <v>#REF!</v>
      </c>
      <c r="BK385" s="181" t="e">
        <f t="shared" si="653"/>
        <v>#REF!</v>
      </c>
      <c r="BL385" s="181" t="e">
        <f t="shared" si="654"/>
        <v>#REF!</v>
      </c>
      <c r="BM385" s="181" t="e">
        <f t="shared" si="655"/>
        <v>#REF!</v>
      </c>
      <c r="BN385" s="181" t="e">
        <f t="shared" si="656"/>
        <v>#REF!</v>
      </c>
      <c r="BO385" s="181" t="e">
        <f t="shared" si="657"/>
        <v>#REF!</v>
      </c>
      <c r="BP385" s="181" t="e">
        <f t="shared" si="658"/>
        <v>#REF!</v>
      </c>
      <c r="BQ385" s="181" t="e">
        <f t="shared" si="659"/>
        <v>#REF!</v>
      </c>
      <c r="BR385" s="181" t="e">
        <f t="shared" si="660"/>
        <v>#REF!</v>
      </c>
      <c r="BS385" s="181" t="e">
        <f t="shared" si="661"/>
        <v>#REF!</v>
      </c>
      <c r="BT385" s="181" t="e">
        <f t="shared" si="662"/>
        <v>#REF!</v>
      </c>
      <c r="BU385" s="181" t="e">
        <f t="shared" si="663"/>
        <v>#REF!</v>
      </c>
      <c r="BV385" s="181" t="e">
        <f t="shared" si="664"/>
        <v>#REF!</v>
      </c>
      <c r="BW385" s="181" t="e">
        <f t="shared" si="665"/>
        <v>#REF!</v>
      </c>
      <c r="BX385" s="181" t="e">
        <f t="shared" si="666"/>
        <v>#REF!</v>
      </c>
      <c r="BY385" s="181" t="e">
        <f t="shared" si="667"/>
        <v>#REF!</v>
      </c>
      <c r="BZ385" s="181" t="e">
        <f t="shared" si="668"/>
        <v>#REF!</v>
      </c>
      <c r="CA385" s="181" t="e">
        <f t="shared" si="669"/>
        <v>#REF!</v>
      </c>
      <c r="CB385" s="181" t="e">
        <f t="shared" si="670"/>
        <v>#REF!</v>
      </c>
      <c r="CC385" s="181" t="e">
        <f t="shared" si="671"/>
        <v>#REF!</v>
      </c>
      <c r="CD385" s="181" t="e">
        <f t="shared" si="672"/>
        <v>#REF!</v>
      </c>
      <c r="CE385" s="181" t="e">
        <f t="shared" si="673"/>
        <v>#REF!</v>
      </c>
      <c r="CF385" s="181" t="e">
        <f t="shared" si="674"/>
        <v>#REF!</v>
      </c>
      <c r="CG385" s="181" t="e">
        <f t="shared" si="675"/>
        <v>#REF!</v>
      </c>
      <c r="CH385" s="181" t="e">
        <f t="shared" si="676"/>
        <v>#REF!</v>
      </c>
      <c r="CI385" s="181" t="e">
        <f t="shared" si="677"/>
        <v>#REF!</v>
      </c>
      <c r="CJ385" s="181" t="e">
        <f t="shared" si="678"/>
        <v>#REF!</v>
      </c>
      <c r="CK385" s="181" t="e">
        <f t="shared" si="679"/>
        <v>#REF!</v>
      </c>
      <c r="CL385" s="181" t="e">
        <f t="shared" si="680"/>
        <v>#REF!</v>
      </c>
      <c r="CM385" s="181" t="e">
        <f t="shared" si="681"/>
        <v>#REF!</v>
      </c>
      <c r="CN385" s="181" t="e">
        <f t="shared" si="682"/>
        <v>#REF!</v>
      </c>
      <c r="CO385" s="181" t="e">
        <f t="shared" si="683"/>
        <v>#REF!</v>
      </c>
      <c r="CP385" s="181" t="e">
        <f t="shared" si="684"/>
        <v>#REF!</v>
      </c>
      <c r="CQ385" s="181" t="e">
        <f t="shared" si="685"/>
        <v>#REF!</v>
      </c>
      <c r="CR385" s="181" t="e">
        <f t="shared" si="686"/>
        <v>#REF!</v>
      </c>
      <c r="CS385" s="181" t="e">
        <f t="shared" si="687"/>
        <v>#REF!</v>
      </c>
      <c r="CT385" s="181" t="e">
        <f t="shared" si="688"/>
        <v>#REF!</v>
      </c>
      <c r="CU385" s="181" t="e">
        <f t="shared" si="689"/>
        <v>#REF!</v>
      </c>
      <c r="CV385" s="181" t="e">
        <f t="shared" si="690"/>
        <v>#REF!</v>
      </c>
      <c r="CW385" s="181" t="e">
        <f t="shared" si="691"/>
        <v>#REF!</v>
      </c>
      <c r="CX385" s="181" t="e">
        <f t="shared" si="692"/>
        <v>#REF!</v>
      </c>
      <c r="CY385" s="181" t="e">
        <f t="shared" si="693"/>
        <v>#REF!</v>
      </c>
      <c r="CZ385" s="181" t="e">
        <f t="shared" si="694"/>
        <v>#REF!</v>
      </c>
      <c r="DA385" s="181" t="e">
        <f t="shared" si="695"/>
        <v>#REF!</v>
      </c>
      <c r="DB385" s="181" t="e">
        <f t="shared" si="696"/>
        <v>#REF!</v>
      </c>
      <c r="DC385" s="181" t="e">
        <f t="shared" si="697"/>
        <v>#REF!</v>
      </c>
      <c r="DD385" s="181" t="e">
        <f t="shared" si="698"/>
        <v>#REF!</v>
      </c>
      <c r="DE385" s="181" t="e">
        <f t="shared" si="699"/>
        <v>#REF!</v>
      </c>
      <c r="DF385" s="181" t="e">
        <f t="shared" si="700"/>
        <v>#REF!</v>
      </c>
      <c r="DG385" s="181" t="e">
        <f t="shared" si="701"/>
        <v>#REF!</v>
      </c>
      <c r="DH385" s="181" t="e">
        <f t="shared" si="702"/>
        <v>#REF!</v>
      </c>
      <c r="DI385" s="181" t="e">
        <f t="shared" si="703"/>
        <v>#REF!</v>
      </c>
      <c r="DJ385" s="181" t="e">
        <f t="shared" si="704"/>
        <v>#REF!</v>
      </c>
      <c r="DK385" s="181" t="e">
        <f t="shared" si="705"/>
        <v>#REF!</v>
      </c>
      <c r="DL385" s="181" t="e">
        <f t="shared" si="706"/>
        <v>#REF!</v>
      </c>
      <c r="DM385" s="181" t="e">
        <f t="shared" si="707"/>
        <v>#REF!</v>
      </c>
      <c r="DN385" s="181" t="e">
        <f t="shared" si="708"/>
        <v>#REF!</v>
      </c>
      <c r="DO385" s="181" t="e">
        <f t="shared" si="709"/>
        <v>#REF!</v>
      </c>
      <c r="DP385" s="181" t="e">
        <f t="shared" si="710"/>
        <v>#REF!</v>
      </c>
      <c r="DQ385" s="181" t="e">
        <f t="shared" si="711"/>
        <v>#REF!</v>
      </c>
      <c r="DR385" s="181" t="e">
        <f t="shared" si="712"/>
        <v>#REF!</v>
      </c>
      <c r="DS385" s="181" t="e">
        <f t="shared" si="713"/>
        <v>#REF!</v>
      </c>
      <c r="DT385" s="181" t="e">
        <f t="shared" si="714"/>
        <v>#REF!</v>
      </c>
      <c r="DU385" s="181" t="e">
        <f t="shared" si="715"/>
        <v>#REF!</v>
      </c>
      <c r="DV385" s="181" t="e">
        <f t="shared" si="716"/>
        <v>#REF!</v>
      </c>
      <c r="DW385" s="181" t="e">
        <f t="shared" si="717"/>
        <v>#REF!</v>
      </c>
      <c r="DX385" s="181" t="e">
        <f t="shared" si="718"/>
        <v>#REF!</v>
      </c>
      <c r="DY385" s="181" t="e">
        <f t="shared" si="719"/>
        <v>#REF!</v>
      </c>
      <c r="DZ385" s="181" t="e">
        <f t="shared" si="720"/>
        <v>#REF!</v>
      </c>
      <c r="EA385" s="181" t="e">
        <f t="shared" si="721"/>
        <v>#REF!</v>
      </c>
      <c r="EB385" s="181" t="e">
        <f t="shared" si="722"/>
        <v>#REF!</v>
      </c>
      <c r="EC385" s="181" t="e">
        <f t="shared" si="723"/>
        <v>#REF!</v>
      </c>
      <c r="ED385" s="181" t="e">
        <f t="shared" si="724"/>
        <v>#REF!</v>
      </c>
      <c r="EE385" s="181" t="e">
        <f t="shared" si="725"/>
        <v>#REF!</v>
      </c>
      <c r="EF385" s="181" t="e">
        <f t="shared" si="726"/>
        <v>#REF!</v>
      </c>
      <c r="EG385" s="181" t="e">
        <f t="shared" si="727"/>
        <v>#REF!</v>
      </c>
      <c r="EH385" s="181" t="e">
        <f t="shared" si="728"/>
        <v>#REF!</v>
      </c>
      <c r="EI385" s="181" t="e">
        <f t="shared" si="729"/>
        <v>#REF!</v>
      </c>
      <c r="EJ385" s="181" t="e">
        <f t="shared" si="730"/>
        <v>#REF!</v>
      </c>
      <c r="EK385" s="181" t="e">
        <f t="shared" si="731"/>
        <v>#REF!</v>
      </c>
      <c r="EL385" s="181" t="e">
        <f t="shared" si="732"/>
        <v>#REF!</v>
      </c>
      <c r="EM385" s="181" t="e">
        <f t="shared" si="733"/>
        <v>#REF!</v>
      </c>
      <c r="EN385" s="181" t="e">
        <f t="shared" si="734"/>
        <v>#REF!</v>
      </c>
      <c r="EO385" s="181" t="e">
        <f t="shared" si="735"/>
        <v>#REF!</v>
      </c>
      <c r="EP385" s="181" t="e">
        <f t="shared" si="736"/>
        <v>#REF!</v>
      </c>
      <c r="EQ385" s="181" t="e">
        <f t="shared" si="737"/>
        <v>#REF!</v>
      </c>
      <c r="ER385" s="181" t="e">
        <f t="shared" si="738"/>
        <v>#REF!</v>
      </c>
      <c r="ES385" s="181" t="e">
        <f t="shared" si="739"/>
        <v>#REF!</v>
      </c>
      <c r="ET385" s="181" t="e">
        <f t="shared" si="740"/>
        <v>#REF!</v>
      </c>
      <c r="EU385" s="181" t="e">
        <f t="shared" si="741"/>
        <v>#REF!</v>
      </c>
      <c r="EV385" s="181" t="e">
        <f t="shared" si="742"/>
        <v>#REF!</v>
      </c>
      <c r="EW385" s="181" t="e">
        <f t="shared" si="743"/>
        <v>#REF!</v>
      </c>
      <c r="EX385" s="181" t="e">
        <f t="shared" si="744"/>
        <v>#REF!</v>
      </c>
      <c r="EY385" s="181" t="e">
        <f t="shared" si="745"/>
        <v>#REF!</v>
      </c>
      <c r="EZ385" s="181" t="e">
        <f t="shared" si="746"/>
        <v>#REF!</v>
      </c>
      <c r="FA385" s="181" t="e">
        <f t="shared" si="747"/>
        <v>#REF!</v>
      </c>
      <c r="FB385" s="181" t="e">
        <f t="shared" si="748"/>
        <v>#REF!</v>
      </c>
      <c r="FC385" s="181" t="e">
        <f t="shared" si="749"/>
        <v>#REF!</v>
      </c>
      <c r="FD385" s="181" t="e">
        <f t="shared" si="750"/>
        <v>#REF!</v>
      </c>
      <c r="FE385" s="181" t="e">
        <f t="shared" si="751"/>
        <v>#REF!</v>
      </c>
      <c r="FF385" s="181" t="e">
        <f t="shared" si="752"/>
        <v>#REF!</v>
      </c>
      <c r="FG385" s="181" t="e">
        <f t="shared" si="753"/>
        <v>#REF!</v>
      </c>
      <c r="FH385" s="181" t="e">
        <f t="shared" si="754"/>
        <v>#REF!</v>
      </c>
      <c r="FI385" s="181" t="e">
        <f t="shared" si="755"/>
        <v>#REF!</v>
      </c>
      <c r="FJ385" s="181" t="e">
        <f t="shared" si="756"/>
        <v>#REF!</v>
      </c>
      <c r="FK385" s="181" t="e">
        <f t="shared" si="757"/>
        <v>#REF!</v>
      </c>
      <c r="FL385" s="181" t="e">
        <f t="shared" si="758"/>
        <v>#REF!</v>
      </c>
      <c r="FM385" s="181" t="e">
        <f t="shared" si="759"/>
        <v>#REF!</v>
      </c>
      <c r="FN385" s="181" t="e">
        <f t="shared" si="760"/>
        <v>#REF!</v>
      </c>
      <c r="FO385" s="181" t="e">
        <f t="shared" si="761"/>
        <v>#REF!</v>
      </c>
      <c r="FP385" s="181" t="e">
        <f t="shared" si="762"/>
        <v>#REF!</v>
      </c>
      <c r="FQ385" s="181" t="e">
        <f t="shared" si="763"/>
        <v>#REF!</v>
      </c>
      <c r="FR385" s="181" t="e">
        <f t="shared" si="764"/>
        <v>#REF!</v>
      </c>
      <c r="FS385" s="181" t="e">
        <f t="shared" si="765"/>
        <v>#REF!</v>
      </c>
      <c r="FT385" s="181" t="e">
        <f t="shared" si="766"/>
        <v>#REF!</v>
      </c>
      <c r="FU385" s="181" t="e">
        <f t="shared" si="767"/>
        <v>#REF!</v>
      </c>
      <c r="FV385" s="181" t="e">
        <f t="shared" si="768"/>
        <v>#REF!</v>
      </c>
      <c r="FW385" s="181" t="e">
        <f t="shared" si="769"/>
        <v>#REF!</v>
      </c>
      <c r="FX385" s="181" t="e">
        <f t="shared" si="770"/>
        <v>#REF!</v>
      </c>
      <c r="FY385" s="181" t="e">
        <f t="shared" si="771"/>
        <v>#REF!</v>
      </c>
      <c r="FZ385" s="181" t="e">
        <f t="shared" si="772"/>
        <v>#REF!</v>
      </c>
      <c r="GA385" s="181" t="e">
        <f t="shared" si="773"/>
        <v>#REF!</v>
      </c>
      <c r="GB385" s="181" t="e">
        <f t="shared" si="774"/>
        <v>#REF!</v>
      </c>
      <c r="GC385" s="181" t="e">
        <f t="shared" si="775"/>
        <v>#REF!</v>
      </c>
      <c r="GD385" s="181" t="e">
        <f t="shared" si="776"/>
        <v>#REF!</v>
      </c>
      <c r="GE385" s="181" t="e">
        <f t="shared" si="777"/>
        <v>#REF!</v>
      </c>
      <c r="GF385" s="181" t="e">
        <f t="shared" si="778"/>
        <v>#REF!</v>
      </c>
      <c r="GG385" s="181" t="e">
        <f t="shared" si="779"/>
        <v>#REF!</v>
      </c>
      <c r="GH385" s="181" t="e">
        <f t="shared" si="780"/>
        <v>#REF!</v>
      </c>
      <c r="GI385" s="181" t="e">
        <f t="shared" si="781"/>
        <v>#REF!</v>
      </c>
      <c r="GJ385" s="181" t="e">
        <f t="shared" si="782"/>
        <v>#REF!</v>
      </c>
      <c r="GK385" s="181" t="e">
        <f t="shared" si="783"/>
        <v>#REF!</v>
      </c>
      <c r="GL385" s="181" t="e">
        <f t="shared" si="784"/>
        <v>#REF!</v>
      </c>
      <c r="GM385" s="181" t="e">
        <f t="shared" si="785"/>
        <v>#REF!</v>
      </c>
      <c r="GN385" s="181" t="e">
        <f t="shared" si="786"/>
        <v>#REF!</v>
      </c>
      <c r="GO385" s="181" t="e">
        <f t="shared" si="787"/>
        <v>#REF!</v>
      </c>
      <c r="GP385" s="181" t="e">
        <f t="shared" si="788"/>
        <v>#REF!</v>
      </c>
      <c r="GQ385" s="181" t="e">
        <f t="shared" si="789"/>
        <v>#REF!</v>
      </c>
      <c r="GR385" s="181" t="e">
        <f t="shared" si="790"/>
        <v>#REF!</v>
      </c>
      <c r="GS385" s="181" t="e">
        <f t="shared" si="791"/>
        <v>#REF!</v>
      </c>
      <c r="GT385" s="181" t="e">
        <f t="shared" si="792"/>
        <v>#REF!</v>
      </c>
      <c r="GU385" s="181" t="e">
        <f t="shared" si="793"/>
        <v>#REF!</v>
      </c>
      <c r="GV385" s="181" t="e">
        <f t="shared" si="794"/>
        <v>#REF!</v>
      </c>
      <c r="GW385" s="181" t="e">
        <f t="shared" si="795"/>
        <v>#REF!</v>
      </c>
      <c r="GX385" s="181" t="e">
        <f t="shared" si="796"/>
        <v>#REF!</v>
      </c>
      <c r="GY385" s="181" t="e">
        <f t="shared" si="797"/>
        <v>#REF!</v>
      </c>
      <c r="GZ385" s="181" t="e">
        <f t="shared" si="798"/>
        <v>#REF!</v>
      </c>
      <c r="HA385" s="181" t="e">
        <f t="shared" si="799"/>
        <v>#REF!</v>
      </c>
      <c r="HB385" s="181" t="e">
        <f t="shared" si="800"/>
        <v>#REF!</v>
      </c>
      <c r="HC385" s="181" t="e">
        <f t="shared" si="801"/>
        <v>#REF!</v>
      </c>
      <c r="HD385" s="181" t="e">
        <f t="shared" si="802"/>
        <v>#REF!</v>
      </c>
      <c r="HE385" s="181" t="e">
        <f t="shared" si="803"/>
        <v>#REF!</v>
      </c>
      <c r="HF385" s="181" t="e">
        <f t="shared" si="804"/>
        <v>#REF!</v>
      </c>
      <c r="HG385" s="181" t="e">
        <f t="shared" si="805"/>
        <v>#REF!</v>
      </c>
      <c r="HH385" s="181" t="e">
        <f t="shared" si="806"/>
        <v>#REF!</v>
      </c>
      <c r="HI385" s="181" t="e">
        <f t="shared" si="807"/>
        <v>#REF!</v>
      </c>
      <c r="HJ385" s="181" t="e">
        <f t="shared" si="808"/>
        <v>#REF!</v>
      </c>
      <c r="HK385" s="181" t="e">
        <f t="shared" si="809"/>
        <v>#REF!</v>
      </c>
      <c r="HL385" s="181" t="e">
        <f t="shared" si="810"/>
        <v>#REF!</v>
      </c>
      <c r="HM385" s="181" t="e">
        <f t="shared" si="811"/>
        <v>#REF!</v>
      </c>
      <c r="HN385" s="181" t="e">
        <f t="shared" si="812"/>
        <v>#REF!</v>
      </c>
      <c r="HO385" s="181" t="e">
        <f t="shared" si="813"/>
        <v>#REF!</v>
      </c>
      <c r="HP385" s="181" t="e">
        <f t="shared" si="814"/>
        <v>#REF!</v>
      </c>
      <c r="HQ385" s="181" t="e">
        <f t="shared" si="815"/>
        <v>#REF!</v>
      </c>
      <c r="HR385" s="181" t="e">
        <f t="shared" si="816"/>
        <v>#REF!</v>
      </c>
      <c r="HS385" s="181" t="e">
        <f t="shared" si="817"/>
        <v>#REF!</v>
      </c>
      <c r="HT385" s="181" t="e">
        <f t="shared" si="818"/>
        <v>#REF!</v>
      </c>
      <c r="HU385" s="181" t="e">
        <f t="shared" si="819"/>
        <v>#REF!</v>
      </c>
      <c r="HV385" s="181" t="e">
        <f t="shared" si="820"/>
        <v>#REF!</v>
      </c>
      <c r="HW385" s="181" t="e">
        <f t="shared" si="821"/>
        <v>#REF!</v>
      </c>
      <c r="HX385" s="181" t="e">
        <f t="shared" si="822"/>
        <v>#REF!</v>
      </c>
      <c r="HY385" s="181" t="e">
        <f t="shared" si="823"/>
        <v>#REF!</v>
      </c>
      <c r="HZ385" s="181" t="e">
        <f t="shared" si="824"/>
        <v>#REF!</v>
      </c>
      <c r="IA385" s="181" t="e">
        <f t="shared" si="825"/>
        <v>#REF!</v>
      </c>
      <c r="IB385" s="181" t="e">
        <f t="shared" si="826"/>
        <v>#REF!</v>
      </c>
      <c r="IC385" s="181" t="e">
        <f t="shared" si="827"/>
        <v>#REF!</v>
      </c>
      <c r="ID385" s="181" t="e">
        <f t="shared" si="828"/>
        <v>#REF!</v>
      </c>
      <c r="IE385" s="181" t="e">
        <f t="shared" si="829"/>
        <v>#REF!</v>
      </c>
      <c r="IF385" s="181" t="e">
        <f t="shared" si="830"/>
        <v>#REF!</v>
      </c>
      <c r="IG385" s="181" t="e">
        <f t="shared" si="831"/>
        <v>#REF!</v>
      </c>
      <c r="IH385" s="181" t="e">
        <f t="shared" si="832"/>
        <v>#REF!</v>
      </c>
      <c r="II385" s="181" t="e">
        <f t="shared" si="833"/>
        <v>#REF!</v>
      </c>
      <c r="IJ385" s="181" t="e">
        <f t="shared" si="834"/>
        <v>#REF!</v>
      </c>
      <c r="IK385" s="181" t="e">
        <f t="shared" si="835"/>
        <v>#REF!</v>
      </c>
      <c r="IL385" s="181" t="e">
        <f t="shared" si="836"/>
        <v>#REF!</v>
      </c>
      <c r="IM385" s="181" t="e">
        <f t="shared" si="837"/>
        <v>#REF!</v>
      </c>
      <c r="IN385" s="181" t="e">
        <f t="shared" si="838"/>
        <v>#REF!</v>
      </c>
      <c r="IO385" s="181" t="e">
        <f t="shared" si="839"/>
        <v>#REF!</v>
      </c>
      <c r="IP385" s="181" t="e">
        <f t="shared" si="840"/>
        <v>#REF!</v>
      </c>
      <c r="IQ385" s="181" t="e">
        <f t="shared" si="841"/>
        <v>#REF!</v>
      </c>
      <c r="IR385" s="181" t="e">
        <f t="shared" si="842"/>
        <v>#REF!</v>
      </c>
      <c r="IS385" s="181" t="e">
        <f t="shared" si="843"/>
        <v>#REF!</v>
      </c>
      <c r="IT385" s="181" t="e">
        <f t="shared" si="844"/>
        <v>#REF!</v>
      </c>
      <c r="IU385" s="181" t="e">
        <f t="shared" si="845"/>
        <v>#REF!</v>
      </c>
      <c r="IV385" s="181" t="e">
        <f t="shared" si="846"/>
        <v>#REF!</v>
      </c>
      <c r="IW385" s="181" t="e">
        <f t="shared" si="847"/>
        <v>#REF!</v>
      </c>
      <c r="IX385" s="181" t="e">
        <f t="shared" si="848"/>
        <v>#REF!</v>
      </c>
      <c r="IY385" s="181" t="e">
        <f t="shared" si="849"/>
        <v>#REF!</v>
      </c>
      <c r="IZ385" s="181" t="e">
        <f t="shared" si="850"/>
        <v>#REF!</v>
      </c>
      <c r="JA385" s="181" t="e">
        <f t="shared" si="851"/>
        <v>#REF!</v>
      </c>
      <c r="JB385" s="181" t="e">
        <f t="shared" si="852"/>
        <v>#REF!</v>
      </c>
    </row>
    <row r="386" spans="2:262">
      <c r="B386" s="188">
        <v>25</v>
      </c>
      <c r="C386" s="187">
        <f t="shared" si="853"/>
        <v>4.8828125000000011E-4</v>
      </c>
      <c r="D386" s="184" t="e">
        <f t="shared" si="597"/>
        <v>#REF!</v>
      </c>
      <c r="E386" s="183" t="e">
        <f>AE361</f>
        <v>#REF!</v>
      </c>
      <c r="F386" s="182">
        <v>25</v>
      </c>
      <c r="G386" s="181" t="e">
        <f t="shared" si="854"/>
        <v>#REF!</v>
      </c>
      <c r="H386" s="181" t="e">
        <f t="shared" si="598"/>
        <v>#REF!</v>
      </c>
      <c r="I386" s="181" t="e">
        <f t="shared" si="599"/>
        <v>#REF!</v>
      </c>
      <c r="J386" s="181" t="e">
        <f t="shared" si="600"/>
        <v>#REF!</v>
      </c>
      <c r="K386" s="181" t="e">
        <f t="shared" si="601"/>
        <v>#REF!</v>
      </c>
      <c r="L386" s="181" t="e">
        <f t="shared" si="602"/>
        <v>#REF!</v>
      </c>
      <c r="M386" s="181" t="e">
        <f t="shared" si="603"/>
        <v>#REF!</v>
      </c>
      <c r="N386" s="181" t="e">
        <f t="shared" si="604"/>
        <v>#REF!</v>
      </c>
      <c r="O386" s="181" t="e">
        <f t="shared" si="605"/>
        <v>#REF!</v>
      </c>
      <c r="P386" s="181" t="e">
        <f t="shared" si="606"/>
        <v>#REF!</v>
      </c>
      <c r="Q386" s="181" t="e">
        <f t="shared" si="607"/>
        <v>#REF!</v>
      </c>
      <c r="R386" s="181" t="e">
        <f t="shared" si="608"/>
        <v>#REF!</v>
      </c>
      <c r="S386" s="181" t="e">
        <f t="shared" si="609"/>
        <v>#REF!</v>
      </c>
      <c r="T386" s="181" t="e">
        <f t="shared" si="610"/>
        <v>#REF!</v>
      </c>
      <c r="U386" s="181" t="e">
        <f t="shared" si="611"/>
        <v>#REF!</v>
      </c>
      <c r="V386" s="181" t="e">
        <f t="shared" si="612"/>
        <v>#REF!</v>
      </c>
      <c r="W386" s="181" t="e">
        <f t="shared" si="613"/>
        <v>#REF!</v>
      </c>
      <c r="X386" s="181" t="e">
        <f t="shared" si="614"/>
        <v>#REF!</v>
      </c>
      <c r="Y386" s="181" t="e">
        <f t="shared" si="615"/>
        <v>#REF!</v>
      </c>
      <c r="Z386" s="181" t="e">
        <f t="shared" si="616"/>
        <v>#REF!</v>
      </c>
      <c r="AA386" s="181" t="e">
        <f t="shared" si="617"/>
        <v>#REF!</v>
      </c>
      <c r="AB386" s="181" t="e">
        <f t="shared" si="618"/>
        <v>#REF!</v>
      </c>
      <c r="AC386" s="181" t="e">
        <f t="shared" si="619"/>
        <v>#REF!</v>
      </c>
      <c r="AD386" s="181" t="e">
        <f t="shared" si="620"/>
        <v>#REF!</v>
      </c>
      <c r="AE386" s="181" t="e">
        <f t="shared" si="621"/>
        <v>#REF!</v>
      </c>
      <c r="AF386" s="181" t="e">
        <f t="shared" si="622"/>
        <v>#REF!</v>
      </c>
      <c r="AG386" s="181" t="e">
        <f t="shared" si="623"/>
        <v>#REF!</v>
      </c>
      <c r="AH386" s="181" t="e">
        <f t="shared" si="624"/>
        <v>#REF!</v>
      </c>
      <c r="AI386" s="181" t="e">
        <f t="shared" si="625"/>
        <v>#REF!</v>
      </c>
      <c r="AJ386" s="181" t="e">
        <f t="shared" si="626"/>
        <v>#REF!</v>
      </c>
      <c r="AK386" s="181" t="e">
        <f t="shared" si="627"/>
        <v>#REF!</v>
      </c>
      <c r="AL386" s="181" t="e">
        <f t="shared" si="628"/>
        <v>#REF!</v>
      </c>
      <c r="AM386" s="181" t="e">
        <f t="shared" si="629"/>
        <v>#REF!</v>
      </c>
      <c r="AN386" s="181" t="e">
        <f t="shared" si="630"/>
        <v>#REF!</v>
      </c>
      <c r="AO386" s="181" t="e">
        <f t="shared" si="631"/>
        <v>#REF!</v>
      </c>
      <c r="AP386" s="181" t="e">
        <f t="shared" si="632"/>
        <v>#REF!</v>
      </c>
      <c r="AQ386" s="181" t="e">
        <f t="shared" si="633"/>
        <v>#REF!</v>
      </c>
      <c r="AR386" s="181" t="e">
        <f t="shared" si="634"/>
        <v>#REF!</v>
      </c>
      <c r="AS386" s="181" t="e">
        <f t="shared" si="635"/>
        <v>#REF!</v>
      </c>
      <c r="AT386" s="181" t="e">
        <f t="shared" si="636"/>
        <v>#REF!</v>
      </c>
      <c r="AU386" s="181" t="e">
        <f t="shared" si="637"/>
        <v>#REF!</v>
      </c>
      <c r="AV386" s="181" t="e">
        <f t="shared" si="638"/>
        <v>#REF!</v>
      </c>
      <c r="AW386" s="181" t="e">
        <f t="shared" si="639"/>
        <v>#REF!</v>
      </c>
      <c r="AX386" s="181" t="e">
        <f t="shared" si="640"/>
        <v>#REF!</v>
      </c>
      <c r="AY386" s="181" t="e">
        <f t="shared" si="641"/>
        <v>#REF!</v>
      </c>
      <c r="AZ386" s="181" t="e">
        <f t="shared" si="642"/>
        <v>#REF!</v>
      </c>
      <c r="BA386" s="181" t="e">
        <f t="shared" si="643"/>
        <v>#REF!</v>
      </c>
      <c r="BB386" s="181" t="e">
        <f t="shared" si="644"/>
        <v>#REF!</v>
      </c>
      <c r="BC386" s="181" t="e">
        <f t="shared" si="645"/>
        <v>#REF!</v>
      </c>
      <c r="BD386" s="181" t="e">
        <f t="shared" si="646"/>
        <v>#REF!</v>
      </c>
      <c r="BE386" s="181" t="e">
        <f t="shared" si="647"/>
        <v>#REF!</v>
      </c>
      <c r="BF386" s="181" t="e">
        <f t="shared" si="648"/>
        <v>#REF!</v>
      </c>
      <c r="BG386" s="181" t="e">
        <f t="shared" si="649"/>
        <v>#REF!</v>
      </c>
      <c r="BH386" s="181" t="e">
        <f t="shared" si="650"/>
        <v>#REF!</v>
      </c>
      <c r="BI386" s="181" t="e">
        <f t="shared" si="651"/>
        <v>#REF!</v>
      </c>
      <c r="BJ386" s="181" t="e">
        <f t="shared" si="652"/>
        <v>#REF!</v>
      </c>
      <c r="BK386" s="181" t="e">
        <f t="shared" si="653"/>
        <v>#REF!</v>
      </c>
      <c r="BL386" s="181" t="e">
        <f t="shared" si="654"/>
        <v>#REF!</v>
      </c>
      <c r="BM386" s="181" t="e">
        <f t="shared" si="655"/>
        <v>#REF!</v>
      </c>
      <c r="BN386" s="181" t="e">
        <f t="shared" si="656"/>
        <v>#REF!</v>
      </c>
      <c r="BO386" s="181" t="e">
        <f t="shared" si="657"/>
        <v>#REF!</v>
      </c>
      <c r="BP386" s="181" t="e">
        <f t="shared" si="658"/>
        <v>#REF!</v>
      </c>
      <c r="BQ386" s="181" t="e">
        <f t="shared" si="659"/>
        <v>#REF!</v>
      </c>
      <c r="BR386" s="181" t="e">
        <f t="shared" si="660"/>
        <v>#REF!</v>
      </c>
      <c r="BS386" s="181" t="e">
        <f t="shared" si="661"/>
        <v>#REF!</v>
      </c>
      <c r="BT386" s="181" t="e">
        <f t="shared" si="662"/>
        <v>#REF!</v>
      </c>
      <c r="BU386" s="181" t="e">
        <f t="shared" si="663"/>
        <v>#REF!</v>
      </c>
      <c r="BV386" s="181" t="e">
        <f t="shared" si="664"/>
        <v>#REF!</v>
      </c>
      <c r="BW386" s="181" t="e">
        <f t="shared" si="665"/>
        <v>#REF!</v>
      </c>
      <c r="BX386" s="181" t="e">
        <f t="shared" si="666"/>
        <v>#REF!</v>
      </c>
      <c r="BY386" s="181" t="e">
        <f t="shared" si="667"/>
        <v>#REF!</v>
      </c>
      <c r="BZ386" s="181" t="e">
        <f t="shared" si="668"/>
        <v>#REF!</v>
      </c>
      <c r="CA386" s="181" t="e">
        <f t="shared" si="669"/>
        <v>#REF!</v>
      </c>
      <c r="CB386" s="181" t="e">
        <f t="shared" si="670"/>
        <v>#REF!</v>
      </c>
      <c r="CC386" s="181" t="e">
        <f t="shared" si="671"/>
        <v>#REF!</v>
      </c>
      <c r="CD386" s="181" t="e">
        <f t="shared" si="672"/>
        <v>#REF!</v>
      </c>
      <c r="CE386" s="181" t="e">
        <f t="shared" si="673"/>
        <v>#REF!</v>
      </c>
      <c r="CF386" s="181" t="e">
        <f t="shared" si="674"/>
        <v>#REF!</v>
      </c>
      <c r="CG386" s="181" t="e">
        <f t="shared" si="675"/>
        <v>#REF!</v>
      </c>
      <c r="CH386" s="181" t="e">
        <f t="shared" si="676"/>
        <v>#REF!</v>
      </c>
      <c r="CI386" s="181" t="e">
        <f t="shared" si="677"/>
        <v>#REF!</v>
      </c>
      <c r="CJ386" s="181" t="e">
        <f t="shared" si="678"/>
        <v>#REF!</v>
      </c>
      <c r="CK386" s="181" t="e">
        <f t="shared" si="679"/>
        <v>#REF!</v>
      </c>
      <c r="CL386" s="181" t="e">
        <f t="shared" si="680"/>
        <v>#REF!</v>
      </c>
      <c r="CM386" s="181" t="e">
        <f t="shared" si="681"/>
        <v>#REF!</v>
      </c>
      <c r="CN386" s="181" t="e">
        <f t="shared" si="682"/>
        <v>#REF!</v>
      </c>
      <c r="CO386" s="181" t="e">
        <f t="shared" si="683"/>
        <v>#REF!</v>
      </c>
      <c r="CP386" s="181" t="e">
        <f t="shared" si="684"/>
        <v>#REF!</v>
      </c>
      <c r="CQ386" s="181" t="e">
        <f t="shared" si="685"/>
        <v>#REF!</v>
      </c>
      <c r="CR386" s="181" t="e">
        <f t="shared" si="686"/>
        <v>#REF!</v>
      </c>
      <c r="CS386" s="181" t="e">
        <f t="shared" si="687"/>
        <v>#REF!</v>
      </c>
      <c r="CT386" s="181" t="e">
        <f t="shared" si="688"/>
        <v>#REF!</v>
      </c>
      <c r="CU386" s="181" t="e">
        <f t="shared" si="689"/>
        <v>#REF!</v>
      </c>
      <c r="CV386" s="181" t="e">
        <f t="shared" si="690"/>
        <v>#REF!</v>
      </c>
      <c r="CW386" s="181" t="e">
        <f t="shared" si="691"/>
        <v>#REF!</v>
      </c>
      <c r="CX386" s="181" t="e">
        <f t="shared" si="692"/>
        <v>#REF!</v>
      </c>
      <c r="CY386" s="181" t="e">
        <f t="shared" si="693"/>
        <v>#REF!</v>
      </c>
      <c r="CZ386" s="181" t="e">
        <f t="shared" si="694"/>
        <v>#REF!</v>
      </c>
      <c r="DA386" s="181" t="e">
        <f t="shared" si="695"/>
        <v>#REF!</v>
      </c>
      <c r="DB386" s="181" t="e">
        <f t="shared" si="696"/>
        <v>#REF!</v>
      </c>
      <c r="DC386" s="181" t="e">
        <f t="shared" si="697"/>
        <v>#REF!</v>
      </c>
      <c r="DD386" s="181" t="e">
        <f t="shared" si="698"/>
        <v>#REF!</v>
      </c>
      <c r="DE386" s="181" t="e">
        <f t="shared" si="699"/>
        <v>#REF!</v>
      </c>
      <c r="DF386" s="181" t="e">
        <f t="shared" si="700"/>
        <v>#REF!</v>
      </c>
      <c r="DG386" s="181" t="e">
        <f t="shared" si="701"/>
        <v>#REF!</v>
      </c>
      <c r="DH386" s="181" t="e">
        <f t="shared" si="702"/>
        <v>#REF!</v>
      </c>
      <c r="DI386" s="181" t="e">
        <f t="shared" si="703"/>
        <v>#REF!</v>
      </c>
      <c r="DJ386" s="181" t="e">
        <f t="shared" si="704"/>
        <v>#REF!</v>
      </c>
      <c r="DK386" s="181" t="e">
        <f t="shared" si="705"/>
        <v>#REF!</v>
      </c>
      <c r="DL386" s="181" t="e">
        <f t="shared" si="706"/>
        <v>#REF!</v>
      </c>
      <c r="DM386" s="181" t="e">
        <f t="shared" si="707"/>
        <v>#REF!</v>
      </c>
      <c r="DN386" s="181" t="e">
        <f t="shared" si="708"/>
        <v>#REF!</v>
      </c>
      <c r="DO386" s="181" t="e">
        <f t="shared" si="709"/>
        <v>#REF!</v>
      </c>
      <c r="DP386" s="181" t="e">
        <f t="shared" si="710"/>
        <v>#REF!</v>
      </c>
      <c r="DQ386" s="181" t="e">
        <f t="shared" si="711"/>
        <v>#REF!</v>
      </c>
      <c r="DR386" s="181" t="e">
        <f t="shared" si="712"/>
        <v>#REF!</v>
      </c>
      <c r="DS386" s="181" t="e">
        <f t="shared" si="713"/>
        <v>#REF!</v>
      </c>
      <c r="DT386" s="181" t="e">
        <f t="shared" si="714"/>
        <v>#REF!</v>
      </c>
      <c r="DU386" s="181" t="e">
        <f t="shared" si="715"/>
        <v>#REF!</v>
      </c>
      <c r="DV386" s="181" t="e">
        <f t="shared" si="716"/>
        <v>#REF!</v>
      </c>
      <c r="DW386" s="181" t="e">
        <f t="shared" si="717"/>
        <v>#REF!</v>
      </c>
      <c r="DX386" s="181" t="e">
        <f t="shared" si="718"/>
        <v>#REF!</v>
      </c>
      <c r="DY386" s="181" t="e">
        <f t="shared" si="719"/>
        <v>#REF!</v>
      </c>
      <c r="DZ386" s="181" t="e">
        <f t="shared" si="720"/>
        <v>#REF!</v>
      </c>
      <c r="EA386" s="181" t="e">
        <f t="shared" si="721"/>
        <v>#REF!</v>
      </c>
      <c r="EB386" s="181" t="e">
        <f t="shared" si="722"/>
        <v>#REF!</v>
      </c>
      <c r="EC386" s="181" t="e">
        <f t="shared" si="723"/>
        <v>#REF!</v>
      </c>
      <c r="ED386" s="181" t="e">
        <f t="shared" si="724"/>
        <v>#REF!</v>
      </c>
      <c r="EE386" s="181" t="e">
        <f t="shared" si="725"/>
        <v>#REF!</v>
      </c>
      <c r="EF386" s="181" t="e">
        <f t="shared" si="726"/>
        <v>#REF!</v>
      </c>
      <c r="EG386" s="181" t="e">
        <f t="shared" si="727"/>
        <v>#REF!</v>
      </c>
      <c r="EH386" s="181" t="e">
        <f t="shared" si="728"/>
        <v>#REF!</v>
      </c>
      <c r="EI386" s="181" t="e">
        <f t="shared" si="729"/>
        <v>#REF!</v>
      </c>
      <c r="EJ386" s="181" t="e">
        <f t="shared" si="730"/>
        <v>#REF!</v>
      </c>
      <c r="EK386" s="181" t="e">
        <f t="shared" si="731"/>
        <v>#REF!</v>
      </c>
      <c r="EL386" s="181" t="e">
        <f t="shared" si="732"/>
        <v>#REF!</v>
      </c>
      <c r="EM386" s="181" t="e">
        <f t="shared" si="733"/>
        <v>#REF!</v>
      </c>
      <c r="EN386" s="181" t="e">
        <f t="shared" si="734"/>
        <v>#REF!</v>
      </c>
      <c r="EO386" s="181" t="e">
        <f t="shared" si="735"/>
        <v>#REF!</v>
      </c>
      <c r="EP386" s="181" t="e">
        <f t="shared" si="736"/>
        <v>#REF!</v>
      </c>
      <c r="EQ386" s="181" t="e">
        <f t="shared" si="737"/>
        <v>#REF!</v>
      </c>
      <c r="ER386" s="181" t="e">
        <f t="shared" si="738"/>
        <v>#REF!</v>
      </c>
      <c r="ES386" s="181" t="e">
        <f t="shared" si="739"/>
        <v>#REF!</v>
      </c>
      <c r="ET386" s="181" t="e">
        <f t="shared" si="740"/>
        <v>#REF!</v>
      </c>
      <c r="EU386" s="181" t="e">
        <f t="shared" si="741"/>
        <v>#REF!</v>
      </c>
      <c r="EV386" s="181" t="e">
        <f t="shared" si="742"/>
        <v>#REF!</v>
      </c>
      <c r="EW386" s="181" t="e">
        <f t="shared" si="743"/>
        <v>#REF!</v>
      </c>
      <c r="EX386" s="181" t="e">
        <f t="shared" si="744"/>
        <v>#REF!</v>
      </c>
      <c r="EY386" s="181" t="e">
        <f t="shared" si="745"/>
        <v>#REF!</v>
      </c>
      <c r="EZ386" s="181" t="e">
        <f t="shared" si="746"/>
        <v>#REF!</v>
      </c>
      <c r="FA386" s="181" t="e">
        <f t="shared" si="747"/>
        <v>#REF!</v>
      </c>
      <c r="FB386" s="181" t="e">
        <f t="shared" si="748"/>
        <v>#REF!</v>
      </c>
      <c r="FC386" s="181" t="e">
        <f t="shared" si="749"/>
        <v>#REF!</v>
      </c>
      <c r="FD386" s="181" t="e">
        <f t="shared" si="750"/>
        <v>#REF!</v>
      </c>
      <c r="FE386" s="181" t="e">
        <f t="shared" si="751"/>
        <v>#REF!</v>
      </c>
      <c r="FF386" s="181" t="e">
        <f t="shared" si="752"/>
        <v>#REF!</v>
      </c>
      <c r="FG386" s="181" t="e">
        <f t="shared" si="753"/>
        <v>#REF!</v>
      </c>
      <c r="FH386" s="181" t="e">
        <f t="shared" si="754"/>
        <v>#REF!</v>
      </c>
      <c r="FI386" s="181" t="e">
        <f t="shared" si="755"/>
        <v>#REF!</v>
      </c>
      <c r="FJ386" s="181" t="e">
        <f t="shared" si="756"/>
        <v>#REF!</v>
      </c>
      <c r="FK386" s="181" t="e">
        <f t="shared" si="757"/>
        <v>#REF!</v>
      </c>
      <c r="FL386" s="181" t="e">
        <f t="shared" si="758"/>
        <v>#REF!</v>
      </c>
      <c r="FM386" s="181" t="e">
        <f t="shared" si="759"/>
        <v>#REF!</v>
      </c>
      <c r="FN386" s="181" t="e">
        <f t="shared" si="760"/>
        <v>#REF!</v>
      </c>
      <c r="FO386" s="181" t="e">
        <f t="shared" si="761"/>
        <v>#REF!</v>
      </c>
      <c r="FP386" s="181" t="e">
        <f t="shared" si="762"/>
        <v>#REF!</v>
      </c>
      <c r="FQ386" s="181" t="e">
        <f t="shared" si="763"/>
        <v>#REF!</v>
      </c>
      <c r="FR386" s="181" t="e">
        <f t="shared" si="764"/>
        <v>#REF!</v>
      </c>
      <c r="FS386" s="181" t="e">
        <f t="shared" si="765"/>
        <v>#REF!</v>
      </c>
      <c r="FT386" s="181" t="e">
        <f t="shared" si="766"/>
        <v>#REF!</v>
      </c>
      <c r="FU386" s="181" t="e">
        <f t="shared" si="767"/>
        <v>#REF!</v>
      </c>
      <c r="FV386" s="181" t="e">
        <f t="shared" si="768"/>
        <v>#REF!</v>
      </c>
      <c r="FW386" s="181" t="e">
        <f t="shared" si="769"/>
        <v>#REF!</v>
      </c>
      <c r="FX386" s="181" t="e">
        <f t="shared" si="770"/>
        <v>#REF!</v>
      </c>
      <c r="FY386" s="181" t="e">
        <f t="shared" si="771"/>
        <v>#REF!</v>
      </c>
      <c r="FZ386" s="181" t="e">
        <f t="shared" si="772"/>
        <v>#REF!</v>
      </c>
      <c r="GA386" s="181" t="e">
        <f t="shared" si="773"/>
        <v>#REF!</v>
      </c>
      <c r="GB386" s="181" t="e">
        <f t="shared" si="774"/>
        <v>#REF!</v>
      </c>
      <c r="GC386" s="181" t="e">
        <f t="shared" si="775"/>
        <v>#REF!</v>
      </c>
      <c r="GD386" s="181" t="e">
        <f t="shared" si="776"/>
        <v>#REF!</v>
      </c>
      <c r="GE386" s="181" t="e">
        <f t="shared" si="777"/>
        <v>#REF!</v>
      </c>
      <c r="GF386" s="181" t="e">
        <f t="shared" si="778"/>
        <v>#REF!</v>
      </c>
      <c r="GG386" s="181" t="e">
        <f t="shared" si="779"/>
        <v>#REF!</v>
      </c>
      <c r="GH386" s="181" t="e">
        <f t="shared" si="780"/>
        <v>#REF!</v>
      </c>
      <c r="GI386" s="181" t="e">
        <f t="shared" si="781"/>
        <v>#REF!</v>
      </c>
      <c r="GJ386" s="181" t="e">
        <f t="shared" si="782"/>
        <v>#REF!</v>
      </c>
      <c r="GK386" s="181" t="e">
        <f t="shared" si="783"/>
        <v>#REF!</v>
      </c>
      <c r="GL386" s="181" t="e">
        <f t="shared" si="784"/>
        <v>#REF!</v>
      </c>
      <c r="GM386" s="181" t="e">
        <f t="shared" si="785"/>
        <v>#REF!</v>
      </c>
      <c r="GN386" s="181" t="e">
        <f t="shared" si="786"/>
        <v>#REF!</v>
      </c>
      <c r="GO386" s="181" t="e">
        <f t="shared" si="787"/>
        <v>#REF!</v>
      </c>
      <c r="GP386" s="181" t="e">
        <f t="shared" si="788"/>
        <v>#REF!</v>
      </c>
      <c r="GQ386" s="181" t="e">
        <f t="shared" si="789"/>
        <v>#REF!</v>
      </c>
      <c r="GR386" s="181" t="e">
        <f t="shared" si="790"/>
        <v>#REF!</v>
      </c>
      <c r="GS386" s="181" t="e">
        <f t="shared" si="791"/>
        <v>#REF!</v>
      </c>
      <c r="GT386" s="181" t="e">
        <f t="shared" si="792"/>
        <v>#REF!</v>
      </c>
      <c r="GU386" s="181" t="e">
        <f t="shared" si="793"/>
        <v>#REF!</v>
      </c>
      <c r="GV386" s="181" t="e">
        <f t="shared" si="794"/>
        <v>#REF!</v>
      </c>
      <c r="GW386" s="181" t="e">
        <f t="shared" si="795"/>
        <v>#REF!</v>
      </c>
      <c r="GX386" s="181" t="e">
        <f t="shared" si="796"/>
        <v>#REF!</v>
      </c>
      <c r="GY386" s="181" t="e">
        <f t="shared" si="797"/>
        <v>#REF!</v>
      </c>
      <c r="GZ386" s="181" t="e">
        <f t="shared" si="798"/>
        <v>#REF!</v>
      </c>
      <c r="HA386" s="181" t="e">
        <f t="shared" si="799"/>
        <v>#REF!</v>
      </c>
      <c r="HB386" s="181" t="e">
        <f t="shared" si="800"/>
        <v>#REF!</v>
      </c>
      <c r="HC386" s="181" t="e">
        <f t="shared" si="801"/>
        <v>#REF!</v>
      </c>
      <c r="HD386" s="181" t="e">
        <f t="shared" si="802"/>
        <v>#REF!</v>
      </c>
      <c r="HE386" s="181" t="e">
        <f t="shared" si="803"/>
        <v>#REF!</v>
      </c>
      <c r="HF386" s="181" t="e">
        <f t="shared" si="804"/>
        <v>#REF!</v>
      </c>
      <c r="HG386" s="181" t="e">
        <f t="shared" si="805"/>
        <v>#REF!</v>
      </c>
      <c r="HH386" s="181" t="e">
        <f t="shared" si="806"/>
        <v>#REF!</v>
      </c>
      <c r="HI386" s="181" t="e">
        <f t="shared" si="807"/>
        <v>#REF!</v>
      </c>
      <c r="HJ386" s="181" t="e">
        <f t="shared" si="808"/>
        <v>#REF!</v>
      </c>
      <c r="HK386" s="181" t="e">
        <f t="shared" si="809"/>
        <v>#REF!</v>
      </c>
      <c r="HL386" s="181" t="e">
        <f t="shared" si="810"/>
        <v>#REF!</v>
      </c>
      <c r="HM386" s="181" t="e">
        <f t="shared" si="811"/>
        <v>#REF!</v>
      </c>
      <c r="HN386" s="181" t="e">
        <f t="shared" si="812"/>
        <v>#REF!</v>
      </c>
      <c r="HO386" s="181" t="e">
        <f t="shared" si="813"/>
        <v>#REF!</v>
      </c>
      <c r="HP386" s="181" t="e">
        <f t="shared" si="814"/>
        <v>#REF!</v>
      </c>
      <c r="HQ386" s="181" t="e">
        <f t="shared" si="815"/>
        <v>#REF!</v>
      </c>
      <c r="HR386" s="181" t="e">
        <f t="shared" si="816"/>
        <v>#REF!</v>
      </c>
      <c r="HS386" s="181" t="e">
        <f t="shared" si="817"/>
        <v>#REF!</v>
      </c>
      <c r="HT386" s="181" t="e">
        <f t="shared" si="818"/>
        <v>#REF!</v>
      </c>
      <c r="HU386" s="181" t="e">
        <f t="shared" si="819"/>
        <v>#REF!</v>
      </c>
      <c r="HV386" s="181" t="e">
        <f t="shared" si="820"/>
        <v>#REF!</v>
      </c>
      <c r="HW386" s="181" t="e">
        <f t="shared" si="821"/>
        <v>#REF!</v>
      </c>
      <c r="HX386" s="181" t="e">
        <f t="shared" si="822"/>
        <v>#REF!</v>
      </c>
      <c r="HY386" s="181" t="e">
        <f t="shared" si="823"/>
        <v>#REF!</v>
      </c>
      <c r="HZ386" s="181" t="e">
        <f t="shared" si="824"/>
        <v>#REF!</v>
      </c>
      <c r="IA386" s="181" t="e">
        <f t="shared" si="825"/>
        <v>#REF!</v>
      </c>
      <c r="IB386" s="181" t="e">
        <f t="shared" si="826"/>
        <v>#REF!</v>
      </c>
      <c r="IC386" s="181" t="e">
        <f t="shared" si="827"/>
        <v>#REF!</v>
      </c>
      <c r="ID386" s="181" t="e">
        <f t="shared" si="828"/>
        <v>#REF!</v>
      </c>
      <c r="IE386" s="181" t="e">
        <f t="shared" si="829"/>
        <v>#REF!</v>
      </c>
      <c r="IF386" s="181" t="e">
        <f t="shared" si="830"/>
        <v>#REF!</v>
      </c>
      <c r="IG386" s="181" t="e">
        <f t="shared" si="831"/>
        <v>#REF!</v>
      </c>
      <c r="IH386" s="181" t="e">
        <f t="shared" si="832"/>
        <v>#REF!</v>
      </c>
      <c r="II386" s="181" t="e">
        <f t="shared" si="833"/>
        <v>#REF!</v>
      </c>
      <c r="IJ386" s="181" t="e">
        <f t="shared" si="834"/>
        <v>#REF!</v>
      </c>
      <c r="IK386" s="181" t="e">
        <f t="shared" si="835"/>
        <v>#REF!</v>
      </c>
      <c r="IL386" s="181" t="e">
        <f t="shared" si="836"/>
        <v>#REF!</v>
      </c>
      <c r="IM386" s="181" t="e">
        <f t="shared" si="837"/>
        <v>#REF!</v>
      </c>
      <c r="IN386" s="181" t="e">
        <f t="shared" si="838"/>
        <v>#REF!</v>
      </c>
      <c r="IO386" s="181" t="e">
        <f t="shared" si="839"/>
        <v>#REF!</v>
      </c>
      <c r="IP386" s="181" t="e">
        <f t="shared" si="840"/>
        <v>#REF!</v>
      </c>
      <c r="IQ386" s="181" t="e">
        <f t="shared" si="841"/>
        <v>#REF!</v>
      </c>
      <c r="IR386" s="181" t="e">
        <f t="shared" si="842"/>
        <v>#REF!</v>
      </c>
      <c r="IS386" s="181" t="e">
        <f t="shared" si="843"/>
        <v>#REF!</v>
      </c>
      <c r="IT386" s="181" t="e">
        <f t="shared" si="844"/>
        <v>#REF!</v>
      </c>
      <c r="IU386" s="181" t="e">
        <f t="shared" si="845"/>
        <v>#REF!</v>
      </c>
      <c r="IV386" s="181" t="e">
        <f t="shared" si="846"/>
        <v>#REF!</v>
      </c>
      <c r="IW386" s="181" t="e">
        <f t="shared" si="847"/>
        <v>#REF!</v>
      </c>
      <c r="IX386" s="181" t="e">
        <f t="shared" si="848"/>
        <v>#REF!</v>
      </c>
      <c r="IY386" s="181" t="e">
        <f t="shared" si="849"/>
        <v>#REF!</v>
      </c>
      <c r="IZ386" s="181" t="e">
        <f t="shared" si="850"/>
        <v>#REF!</v>
      </c>
      <c r="JA386" s="181" t="e">
        <f t="shared" si="851"/>
        <v>#REF!</v>
      </c>
      <c r="JB386" s="181" t="e">
        <f t="shared" si="852"/>
        <v>#REF!</v>
      </c>
    </row>
    <row r="387" spans="2:262">
      <c r="B387" s="188">
        <v>26</v>
      </c>
      <c r="C387" s="187">
        <f t="shared" si="853"/>
        <v>5.0781250000000013E-4</v>
      </c>
      <c r="D387" s="184" t="e">
        <f t="shared" si="597"/>
        <v>#REF!</v>
      </c>
      <c r="E387" s="183" t="e">
        <f>AF361</f>
        <v>#REF!</v>
      </c>
      <c r="F387" s="182">
        <v>26</v>
      </c>
      <c r="G387" s="181" t="e">
        <f t="shared" si="854"/>
        <v>#REF!</v>
      </c>
      <c r="H387" s="181" t="e">
        <f t="shared" si="598"/>
        <v>#REF!</v>
      </c>
      <c r="I387" s="181" t="e">
        <f t="shared" si="599"/>
        <v>#REF!</v>
      </c>
      <c r="J387" s="181" t="e">
        <f t="shared" si="600"/>
        <v>#REF!</v>
      </c>
      <c r="K387" s="181" t="e">
        <f t="shared" si="601"/>
        <v>#REF!</v>
      </c>
      <c r="L387" s="181" t="e">
        <f t="shared" si="602"/>
        <v>#REF!</v>
      </c>
      <c r="M387" s="181" t="e">
        <f t="shared" si="603"/>
        <v>#REF!</v>
      </c>
      <c r="N387" s="181" t="e">
        <f t="shared" si="604"/>
        <v>#REF!</v>
      </c>
      <c r="O387" s="181" t="e">
        <f t="shared" si="605"/>
        <v>#REF!</v>
      </c>
      <c r="P387" s="181" t="e">
        <f t="shared" si="606"/>
        <v>#REF!</v>
      </c>
      <c r="Q387" s="181" t="e">
        <f t="shared" si="607"/>
        <v>#REF!</v>
      </c>
      <c r="R387" s="181" t="e">
        <f t="shared" si="608"/>
        <v>#REF!</v>
      </c>
      <c r="S387" s="181" t="e">
        <f t="shared" si="609"/>
        <v>#REF!</v>
      </c>
      <c r="T387" s="181" t="e">
        <f t="shared" si="610"/>
        <v>#REF!</v>
      </c>
      <c r="U387" s="181" t="e">
        <f t="shared" si="611"/>
        <v>#REF!</v>
      </c>
      <c r="V387" s="181" t="e">
        <f t="shared" si="612"/>
        <v>#REF!</v>
      </c>
      <c r="W387" s="181" t="e">
        <f t="shared" si="613"/>
        <v>#REF!</v>
      </c>
      <c r="X387" s="181" t="e">
        <f t="shared" si="614"/>
        <v>#REF!</v>
      </c>
      <c r="Y387" s="181" t="e">
        <f t="shared" si="615"/>
        <v>#REF!</v>
      </c>
      <c r="Z387" s="181" t="e">
        <f t="shared" si="616"/>
        <v>#REF!</v>
      </c>
      <c r="AA387" s="181" t="e">
        <f t="shared" si="617"/>
        <v>#REF!</v>
      </c>
      <c r="AB387" s="181" t="e">
        <f t="shared" si="618"/>
        <v>#REF!</v>
      </c>
      <c r="AC387" s="181" t="e">
        <f t="shared" si="619"/>
        <v>#REF!</v>
      </c>
      <c r="AD387" s="181" t="e">
        <f t="shared" si="620"/>
        <v>#REF!</v>
      </c>
      <c r="AE387" s="181" t="e">
        <f t="shared" si="621"/>
        <v>#REF!</v>
      </c>
      <c r="AF387" s="181" t="e">
        <f t="shared" si="622"/>
        <v>#REF!</v>
      </c>
      <c r="AG387" s="181" t="e">
        <f t="shared" si="623"/>
        <v>#REF!</v>
      </c>
      <c r="AH387" s="181" t="e">
        <f t="shared" si="624"/>
        <v>#REF!</v>
      </c>
      <c r="AI387" s="181" t="e">
        <f t="shared" si="625"/>
        <v>#REF!</v>
      </c>
      <c r="AJ387" s="181" t="e">
        <f t="shared" si="626"/>
        <v>#REF!</v>
      </c>
      <c r="AK387" s="181" t="e">
        <f t="shared" si="627"/>
        <v>#REF!</v>
      </c>
      <c r="AL387" s="181" t="e">
        <f t="shared" si="628"/>
        <v>#REF!</v>
      </c>
      <c r="AM387" s="181" t="e">
        <f t="shared" si="629"/>
        <v>#REF!</v>
      </c>
      <c r="AN387" s="181" t="e">
        <f t="shared" si="630"/>
        <v>#REF!</v>
      </c>
      <c r="AO387" s="181" t="e">
        <f t="shared" si="631"/>
        <v>#REF!</v>
      </c>
      <c r="AP387" s="181" t="e">
        <f t="shared" si="632"/>
        <v>#REF!</v>
      </c>
      <c r="AQ387" s="181" t="e">
        <f t="shared" si="633"/>
        <v>#REF!</v>
      </c>
      <c r="AR387" s="181" t="e">
        <f t="shared" si="634"/>
        <v>#REF!</v>
      </c>
      <c r="AS387" s="181" t="e">
        <f t="shared" si="635"/>
        <v>#REF!</v>
      </c>
      <c r="AT387" s="181" t="e">
        <f t="shared" si="636"/>
        <v>#REF!</v>
      </c>
      <c r="AU387" s="181" t="e">
        <f t="shared" si="637"/>
        <v>#REF!</v>
      </c>
      <c r="AV387" s="181" t="e">
        <f t="shared" si="638"/>
        <v>#REF!</v>
      </c>
      <c r="AW387" s="181" t="e">
        <f t="shared" si="639"/>
        <v>#REF!</v>
      </c>
      <c r="AX387" s="181" t="e">
        <f t="shared" si="640"/>
        <v>#REF!</v>
      </c>
      <c r="AY387" s="181" t="e">
        <f t="shared" si="641"/>
        <v>#REF!</v>
      </c>
      <c r="AZ387" s="181" t="e">
        <f t="shared" si="642"/>
        <v>#REF!</v>
      </c>
      <c r="BA387" s="181" t="e">
        <f t="shared" si="643"/>
        <v>#REF!</v>
      </c>
      <c r="BB387" s="181" t="e">
        <f t="shared" si="644"/>
        <v>#REF!</v>
      </c>
      <c r="BC387" s="181" t="e">
        <f t="shared" si="645"/>
        <v>#REF!</v>
      </c>
      <c r="BD387" s="181" t="e">
        <f t="shared" si="646"/>
        <v>#REF!</v>
      </c>
      <c r="BE387" s="181" t="e">
        <f t="shared" si="647"/>
        <v>#REF!</v>
      </c>
      <c r="BF387" s="181" t="e">
        <f t="shared" si="648"/>
        <v>#REF!</v>
      </c>
      <c r="BG387" s="181" t="e">
        <f t="shared" si="649"/>
        <v>#REF!</v>
      </c>
      <c r="BH387" s="181" t="e">
        <f t="shared" si="650"/>
        <v>#REF!</v>
      </c>
      <c r="BI387" s="181" t="e">
        <f t="shared" si="651"/>
        <v>#REF!</v>
      </c>
      <c r="BJ387" s="181" t="e">
        <f t="shared" si="652"/>
        <v>#REF!</v>
      </c>
      <c r="BK387" s="181" t="e">
        <f t="shared" si="653"/>
        <v>#REF!</v>
      </c>
      <c r="BL387" s="181" t="e">
        <f t="shared" si="654"/>
        <v>#REF!</v>
      </c>
      <c r="BM387" s="181" t="e">
        <f t="shared" si="655"/>
        <v>#REF!</v>
      </c>
      <c r="BN387" s="181" t="e">
        <f t="shared" si="656"/>
        <v>#REF!</v>
      </c>
      <c r="BO387" s="181" t="e">
        <f t="shared" si="657"/>
        <v>#REF!</v>
      </c>
      <c r="BP387" s="181" t="e">
        <f t="shared" si="658"/>
        <v>#REF!</v>
      </c>
      <c r="BQ387" s="181" t="e">
        <f t="shared" si="659"/>
        <v>#REF!</v>
      </c>
      <c r="BR387" s="181" t="e">
        <f t="shared" si="660"/>
        <v>#REF!</v>
      </c>
      <c r="BS387" s="181" t="e">
        <f t="shared" si="661"/>
        <v>#REF!</v>
      </c>
      <c r="BT387" s="181" t="e">
        <f t="shared" si="662"/>
        <v>#REF!</v>
      </c>
      <c r="BU387" s="181" t="e">
        <f t="shared" si="663"/>
        <v>#REF!</v>
      </c>
      <c r="BV387" s="181" t="e">
        <f t="shared" si="664"/>
        <v>#REF!</v>
      </c>
      <c r="BW387" s="181" t="e">
        <f t="shared" si="665"/>
        <v>#REF!</v>
      </c>
      <c r="BX387" s="181" t="e">
        <f t="shared" si="666"/>
        <v>#REF!</v>
      </c>
      <c r="BY387" s="181" t="e">
        <f t="shared" si="667"/>
        <v>#REF!</v>
      </c>
      <c r="BZ387" s="181" t="e">
        <f t="shared" si="668"/>
        <v>#REF!</v>
      </c>
      <c r="CA387" s="181" t="e">
        <f t="shared" si="669"/>
        <v>#REF!</v>
      </c>
      <c r="CB387" s="181" t="e">
        <f t="shared" si="670"/>
        <v>#REF!</v>
      </c>
      <c r="CC387" s="181" t="e">
        <f t="shared" si="671"/>
        <v>#REF!</v>
      </c>
      <c r="CD387" s="181" t="e">
        <f t="shared" si="672"/>
        <v>#REF!</v>
      </c>
      <c r="CE387" s="181" t="e">
        <f t="shared" si="673"/>
        <v>#REF!</v>
      </c>
      <c r="CF387" s="181" t="e">
        <f t="shared" si="674"/>
        <v>#REF!</v>
      </c>
      <c r="CG387" s="181" t="e">
        <f t="shared" si="675"/>
        <v>#REF!</v>
      </c>
      <c r="CH387" s="181" t="e">
        <f t="shared" si="676"/>
        <v>#REF!</v>
      </c>
      <c r="CI387" s="181" t="e">
        <f t="shared" si="677"/>
        <v>#REF!</v>
      </c>
      <c r="CJ387" s="181" t="e">
        <f t="shared" si="678"/>
        <v>#REF!</v>
      </c>
      <c r="CK387" s="181" t="e">
        <f t="shared" si="679"/>
        <v>#REF!</v>
      </c>
      <c r="CL387" s="181" t="e">
        <f t="shared" si="680"/>
        <v>#REF!</v>
      </c>
      <c r="CM387" s="181" t="e">
        <f t="shared" si="681"/>
        <v>#REF!</v>
      </c>
      <c r="CN387" s="181" t="e">
        <f t="shared" si="682"/>
        <v>#REF!</v>
      </c>
      <c r="CO387" s="181" t="e">
        <f t="shared" si="683"/>
        <v>#REF!</v>
      </c>
      <c r="CP387" s="181" t="e">
        <f t="shared" si="684"/>
        <v>#REF!</v>
      </c>
      <c r="CQ387" s="181" t="e">
        <f t="shared" si="685"/>
        <v>#REF!</v>
      </c>
      <c r="CR387" s="181" t="e">
        <f t="shared" si="686"/>
        <v>#REF!</v>
      </c>
      <c r="CS387" s="181" t="e">
        <f t="shared" si="687"/>
        <v>#REF!</v>
      </c>
      <c r="CT387" s="181" t="e">
        <f t="shared" si="688"/>
        <v>#REF!</v>
      </c>
      <c r="CU387" s="181" t="e">
        <f t="shared" si="689"/>
        <v>#REF!</v>
      </c>
      <c r="CV387" s="181" t="e">
        <f t="shared" si="690"/>
        <v>#REF!</v>
      </c>
      <c r="CW387" s="181" t="e">
        <f t="shared" si="691"/>
        <v>#REF!</v>
      </c>
      <c r="CX387" s="181" t="e">
        <f t="shared" si="692"/>
        <v>#REF!</v>
      </c>
      <c r="CY387" s="181" t="e">
        <f t="shared" si="693"/>
        <v>#REF!</v>
      </c>
      <c r="CZ387" s="181" t="e">
        <f t="shared" si="694"/>
        <v>#REF!</v>
      </c>
      <c r="DA387" s="181" t="e">
        <f t="shared" si="695"/>
        <v>#REF!</v>
      </c>
      <c r="DB387" s="181" t="e">
        <f t="shared" si="696"/>
        <v>#REF!</v>
      </c>
      <c r="DC387" s="181" t="e">
        <f t="shared" si="697"/>
        <v>#REF!</v>
      </c>
      <c r="DD387" s="181" t="e">
        <f t="shared" si="698"/>
        <v>#REF!</v>
      </c>
      <c r="DE387" s="181" t="e">
        <f t="shared" si="699"/>
        <v>#REF!</v>
      </c>
      <c r="DF387" s="181" t="e">
        <f t="shared" si="700"/>
        <v>#REF!</v>
      </c>
      <c r="DG387" s="181" t="e">
        <f t="shared" si="701"/>
        <v>#REF!</v>
      </c>
      <c r="DH387" s="181" t="e">
        <f t="shared" si="702"/>
        <v>#REF!</v>
      </c>
      <c r="DI387" s="181" t="e">
        <f t="shared" si="703"/>
        <v>#REF!</v>
      </c>
      <c r="DJ387" s="181" t="e">
        <f t="shared" si="704"/>
        <v>#REF!</v>
      </c>
      <c r="DK387" s="181" t="e">
        <f t="shared" si="705"/>
        <v>#REF!</v>
      </c>
      <c r="DL387" s="181" t="e">
        <f t="shared" si="706"/>
        <v>#REF!</v>
      </c>
      <c r="DM387" s="181" t="e">
        <f t="shared" si="707"/>
        <v>#REF!</v>
      </c>
      <c r="DN387" s="181" t="e">
        <f t="shared" si="708"/>
        <v>#REF!</v>
      </c>
      <c r="DO387" s="181" t="e">
        <f t="shared" si="709"/>
        <v>#REF!</v>
      </c>
      <c r="DP387" s="181" t="e">
        <f t="shared" si="710"/>
        <v>#REF!</v>
      </c>
      <c r="DQ387" s="181" t="e">
        <f t="shared" si="711"/>
        <v>#REF!</v>
      </c>
      <c r="DR387" s="181" t="e">
        <f t="shared" si="712"/>
        <v>#REF!</v>
      </c>
      <c r="DS387" s="181" t="e">
        <f t="shared" si="713"/>
        <v>#REF!</v>
      </c>
      <c r="DT387" s="181" t="e">
        <f t="shared" si="714"/>
        <v>#REF!</v>
      </c>
      <c r="DU387" s="181" t="e">
        <f t="shared" si="715"/>
        <v>#REF!</v>
      </c>
      <c r="DV387" s="181" t="e">
        <f t="shared" si="716"/>
        <v>#REF!</v>
      </c>
      <c r="DW387" s="181" t="e">
        <f t="shared" si="717"/>
        <v>#REF!</v>
      </c>
      <c r="DX387" s="181" t="e">
        <f t="shared" si="718"/>
        <v>#REF!</v>
      </c>
      <c r="DY387" s="181" t="e">
        <f t="shared" si="719"/>
        <v>#REF!</v>
      </c>
      <c r="DZ387" s="181" t="e">
        <f t="shared" si="720"/>
        <v>#REF!</v>
      </c>
      <c r="EA387" s="181" t="e">
        <f t="shared" si="721"/>
        <v>#REF!</v>
      </c>
      <c r="EB387" s="181" t="e">
        <f t="shared" si="722"/>
        <v>#REF!</v>
      </c>
      <c r="EC387" s="181" t="e">
        <f t="shared" si="723"/>
        <v>#REF!</v>
      </c>
      <c r="ED387" s="181" t="e">
        <f t="shared" si="724"/>
        <v>#REF!</v>
      </c>
      <c r="EE387" s="181" t="e">
        <f t="shared" si="725"/>
        <v>#REF!</v>
      </c>
      <c r="EF387" s="181" t="e">
        <f t="shared" si="726"/>
        <v>#REF!</v>
      </c>
      <c r="EG387" s="181" t="e">
        <f t="shared" si="727"/>
        <v>#REF!</v>
      </c>
      <c r="EH387" s="181" t="e">
        <f t="shared" si="728"/>
        <v>#REF!</v>
      </c>
      <c r="EI387" s="181" t="e">
        <f t="shared" si="729"/>
        <v>#REF!</v>
      </c>
      <c r="EJ387" s="181" t="e">
        <f t="shared" si="730"/>
        <v>#REF!</v>
      </c>
      <c r="EK387" s="181" t="e">
        <f t="shared" si="731"/>
        <v>#REF!</v>
      </c>
      <c r="EL387" s="181" t="e">
        <f t="shared" si="732"/>
        <v>#REF!</v>
      </c>
      <c r="EM387" s="181" t="e">
        <f t="shared" si="733"/>
        <v>#REF!</v>
      </c>
      <c r="EN387" s="181" t="e">
        <f t="shared" si="734"/>
        <v>#REF!</v>
      </c>
      <c r="EO387" s="181" t="e">
        <f t="shared" si="735"/>
        <v>#REF!</v>
      </c>
      <c r="EP387" s="181" t="e">
        <f t="shared" si="736"/>
        <v>#REF!</v>
      </c>
      <c r="EQ387" s="181" t="e">
        <f t="shared" si="737"/>
        <v>#REF!</v>
      </c>
      <c r="ER387" s="181" t="e">
        <f t="shared" si="738"/>
        <v>#REF!</v>
      </c>
      <c r="ES387" s="181" t="e">
        <f t="shared" si="739"/>
        <v>#REF!</v>
      </c>
      <c r="ET387" s="181" t="e">
        <f t="shared" si="740"/>
        <v>#REF!</v>
      </c>
      <c r="EU387" s="181" t="e">
        <f t="shared" si="741"/>
        <v>#REF!</v>
      </c>
      <c r="EV387" s="181" t="e">
        <f t="shared" si="742"/>
        <v>#REF!</v>
      </c>
      <c r="EW387" s="181" t="e">
        <f t="shared" si="743"/>
        <v>#REF!</v>
      </c>
      <c r="EX387" s="181" t="e">
        <f t="shared" si="744"/>
        <v>#REF!</v>
      </c>
      <c r="EY387" s="181" t="e">
        <f t="shared" si="745"/>
        <v>#REF!</v>
      </c>
      <c r="EZ387" s="181" t="e">
        <f t="shared" si="746"/>
        <v>#REF!</v>
      </c>
      <c r="FA387" s="181" t="e">
        <f t="shared" si="747"/>
        <v>#REF!</v>
      </c>
      <c r="FB387" s="181" t="e">
        <f t="shared" si="748"/>
        <v>#REF!</v>
      </c>
      <c r="FC387" s="181" t="e">
        <f t="shared" si="749"/>
        <v>#REF!</v>
      </c>
      <c r="FD387" s="181" t="e">
        <f t="shared" si="750"/>
        <v>#REF!</v>
      </c>
      <c r="FE387" s="181" t="e">
        <f t="shared" si="751"/>
        <v>#REF!</v>
      </c>
      <c r="FF387" s="181" t="e">
        <f t="shared" si="752"/>
        <v>#REF!</v>
      </c>
      <c r="FG387" s="181" t="e">
        <f t="shared" si="753"/>
        <v>#REF!</v>
      </c>
      <c r="FH387" s="181" t="e">
        <f t="shared" si="754"/>
        <v>#REF!</v>
      </c>
      <c r="FI387" s="181" t="e">
        <f t="shared" si="755"/>
        <v>#REF!</v>
      </c>
      <c r="FJ387" s="181" t="e">
        <f t="shared" si="756"/>
        <v>#REF!</v>
      </c>
      <c r="FK387" s="181" t="e">
        <f t="shared" si="757"/>
        <v>#REF!</v>
      </c>
      <c r="FL387" s="181" t="e">
        <f t="shared" si="758"/>
        <v>#REF!</v>
      </c>
      <c r="FM387" s="181" t="e">
        <f t="shared" si="759"/>
        <v>#REF!</v>
      </c>
      <c r="FN387" s="181" t="e">
        <f t="shared" si="760"/>
        <v>#REF!</v>
      </c>
      <c r="FO387" s="181" t="e">
        <f t="shared" si="761"/>
        <v>#REF!</v>
      </c>
      <c r="FP387" s="181" t="e">
        <f t="shared" si="762"/>
        <v>#REF!</v>
      </c>
      <c r="FQ387" s="181" t="e">
        <f t="shared" si="763"/>
        <v>#REF!</v>
      </c>
      <c r="FR387" s="181" t="e">
        <f t="shared" si="764"/>
        <v>#REF!</v>
      </c>
      <c r="FS387" s="181" t="e">
        <f t="shared" si="765"/>
        <v>#REF!</v>
      </c>
      <c r="FT387" s="181" t="e">
        <f t="shared" si="766"/>
        <v>#REF!</v>
      </c>
      <c r="FU387" s="181" t="e">
        <f t="shared" si="767"/>
        <v>#REF!</v>
      </c>
      <c r="FV387" s="181" t="e">
        <f t="shared" si="768"/>
        <v>#REF!</v>
      </c>
      <c r="FW387" s="181" t="e">
        <f t="shared" si="769"/>
        <v>#REF!</v>
      </c>
      <c r="FX387" s="181" t="e">
        <f t="shared" si="770"/>
        <v>#REF!</v>
      </c>
      <c r="FY387" s="181" t="e">
        <f t="shared" si="771"/>
        <v>#REF!</v>
      </c>
      <c r="FZ387" s="181" t="e">
        <f t="shared" si="772"/>
        <v>#REF!</v>
      </c>
      <c r="GA387" s="181" t="e">
        <f t="shared" si="773"/>
        <v>#REF!</v>
      </c>
      <c r="GB387" s="181" t="e">
        <f t="shared" si="774"/>
        <v>#REF!</v>
      </c>
      <c r="GC387" s="181" t="e">
        <f t="shared" si="775"/>
        <v>#REF!</v>
      </c>
      <c r="GD387" s="181" t="e">
        <f t="shared" si="776"/>
        <v>#REF!</v>
      </c>
      <c r="GE387" s="181" t="e">
        <f t="shared" si="777"/>
        <v>#REF!</v>
      </c>
      <c r="GF387" s="181" t="e">
        <f t="shared" si="778"/>
        <v>#REF!</v>
      </c>
      <c r="GG387" s="181" t="e">
        <f t="shared" si="779"/>
        <v>#REF!</v>
      </c>
      <c r="GH387" s="181" t="e">
        <f t="shared" si="780"/>
        <v>#REF!</v>
      </c>
      <c r="GI387" s="181" t="e">
        <f t="shared" si="781"/>
        <v>#REF!</v>
      </c>
      <c r="GJ387" s="181" t="e">
        <f t="shared" si="782"/>
        <v>#REF!</v>
      </c>
      <c r="GK387" s="181" t="e">
        <f t="shared" si="783"/>
        <v>#REF!</v>
      </c>
      <c r="GL387" s="181" t="e">
        <f t="shared" si="784"/>
        <v>#REF!</v>
      </c>
      <c r="GM387" s="181" t="e">
        <f t="shared" si="785"/>
        <v>#REF!</v>
      </c>
      <c r="GN387" s="181" t="e">
        <f t="shared" si="786"/>
        <v>#REF!</v>
      </c>
      <c r="GO387" s="181" t="e">
        <f t="shared" si="787"/>
        <v>#REF!</v>
      </c>
      <c r="GP387" s="181" t="e">
        <f t="shared" si="788"/>
        <v>#REF!</v>
      </c>
      <c r="GQ387" s="181" t="e">
        <f t="shared" si="789"/>
        <v>#REF!</v>
      </c>
      <c r="GR387" s="181" t="e">
        <f t="shared" si="790"/>
        <v>#REF!</v>
      </c>
      <c r="GS387" s="181" t="e">
        <f t="shared" si="791"/>
        <v>#REF!</v>
      </c>
      <c r="GT387" s="181" t="e">
        <f t="shared" si="792"/>
        <v>#REF!</v>
      </c>
      <c r="GU387" s="181" t="e">
        <f t="shared" si="793"/>
        <v>#REF!</v>
      </c>
      <c r="GV387" s="181" t="e">
        <f t="shared" si="794"/>
        <v>#REF!</v>
      </c>
      <c r="GW387" s="181" t="e">
        <f t="shared" si="795"/>
        <v>#REF!</v>
      </c>
      <c r="GX387" s="181" t="e">
        <f t="shared" si="796"/>
        <v>#REF!</v>
      </c>
      <c r="GY387" s="181" t="e">
        <f t="shared" si="797"/>
        <v>#REF!</v>
      </c>
      <c r="GZ387" s="181" t="e">
        <f t="shared" si="798"/>
        <v>#REF!</v>
      </c>
      <c r="HA387" s="181" t="e">
        <f t="shared" si="799"/>
        <v>#REF!</v>
      </c>
      <c r="HB387" s="181" t="e">
        <f t="shared" si="800"/>
        <v>#REF!</v>
      </c>
      <c r="HC387" s="181" t="e">
        <f t="shared" si="801"/>
        <v>#REF!</v>
      </c>
      <c r="HD387" s="181" t="e">
        <f t="shared" si="802"/>
        <v>#REF!</v>
      </c>
      <c r="HE387" s="181" t="e">
        <f t="shared" si="803"/>
        <v>#REF!</v>
      </c>
      <c r="HF387" s="181" t="e">
        <f t="shared" si="804"/>
        <v>#REF!</v>
      </c>
      <c r="HG387" s="181" t="e">
        <f t="shared" si="805"/>
        <v>#REF!</v>
      </c>
      <c r="HH387" s="181" t="e">
        <f t="shared" si="806"/>
        <v>#REF!</v>
      </c>
      <c r="HI387" s="181" t="e">
        <f t="shared" si="807"/>
        <v>#REF!</v>
      </c>
      <c r="HJ387" s="181" t="e">
        <f t="shared" si="808"/>
        <v>#REF!</v>
      </c>
      <c r="HK387" s="181" t="e">
        <f t="shared" si="809"/>
        <v>#REF!</v>
      </c>
      <c r="HL387" s="181" t="e">
        <f t="shared" si="810"/>
        <v>#REF!</v>
      </c>
      <c r="HM387" s="181" t="e">
        <f t="shared" si="811"/>
        <v>#REF!</v>
      </c>
      <c r="HN387" s="181" t="e">
        <f t="shared" si="812"/>
        <v>#REF!</v>
      </c>
      <c r="HO387" s="181" t="e">
        <f t="shared" si="813"/>
        <v>#REF!</v>
      </c>
      <c r="HP387" s="181" t="e">
        <f t="shared" si="814"/>
        <v>#REF!</v>
      </c>
      <c r="HQ387" s="181" t="e">
        <f t="shared" si="815"/>
        <v>#REF!</v>
      </c>
      <c r="HR387" s="181" t="e">
        <f t="shared" si="816"/>
        <v>#REF!</v>
      </c>
      <c r="HS387" s="181" t="e">
        <f t="shared" si="817"/>
        <v>#REF!</v>
      </c>
      <c r="HT387" s="181" t="e">
        <f t="shared" si="818"/>
        <v>#REF!</v>
      </c>
      <c r="HU387" s="181" t="e">
        <f t="shared" si="819"/>
        <v>#REF!</v>
      </c>
      <c r="HV387" s="181" t="e">
        <f t="shared" si="820"/>
        <v>#REF!</v>
      </c>
      <c r="HW387" s="181" t="e">
        <f t="shared" si="821"/>
        <v>#REF!</v>
      </c>
      <c r="HX387" s="181" t="e">
        <f t="shared" si="822"/>
        <v>#REF!</v>
      </c>
      <c r="HY387" s="181" t="e">
        <f t="shared" si="823"/>
        <v>#REF!</v>
      </c>
      <c r="HZ387" s="181" t="e">
        <f t="shared" si="824"/>
        <v>#REF!</v>
      </c>
      <c r="IA387" s="181" t="e">
        <f t="shared" si="825"/>
        <v>#REF!</v>
      </c>
      <c r="IB387" s="181" t="e">
        <f t="shared" si="826"/>
        <v>#REF!</v>
      </c>
      <c r="IC387" s="181" t="e">
        <f t="shared" si="827"/>
        <v>#REF!</v>
      </c>
      <c r="ID387" s="181" t="e">
        <f t="shared" si="828"/>
        <v>#REF!</v>
      </c>
      <c r="IE387" s="181" t="e">
        <f t="shared" si="829"/>
        <v>#REF!</v>
      </c>
      <c r="IF387" s="181" t="e">
        <f t="shared" si="830"/>
        <v>#REF!</v>
      </c>
      <c r="IG387" s="181" t="e">
        <f t="shared" si="831"/>
        <v>#REF!</v>
      </c>
      <c r="IH387" s="181" t="e">
        <f t="shared" si="832"/>
        <v>#REF!</v>
      </c>
      <c r="II387" s="181" t="e">
        <f t="shared" si="833"/>
        <v>#REF!</v>
      </c>
      <c r="IJ387" s="181" t="e">
        <f t="shared" si="834"/>
        <v>#REF!</v>
      </c>
      <c r="IK387" s="181" t="e">
        <f t="shared" si="835"/>
        <v>#REF!</v>
      </c>
      <c r="IL387" s="181" t="e">
        <f t="shared" si="836"/>
        <v>#REF!</v>
      </c>
      <c r="IM387" s="181" t="e">
        <f t="shared" si="837"/>
        <v>#REF!</v>
      </c>
      <c r="IN387" s="181" t="e">
        <f t="shared" si="838"/>
        <v>#REF!</v>
      </c>
      <c r="IO387" s="181" t="e">
        <f t="shared" si="839"/>
        <v>#REF!</v>
      </c>
      <c r="IP387" s="181" t="e">
        <f t="shared" si="840"/>
        <v>#REF!</v>
      </c>
      <c r="IQ387" s="181" t="e">
        <f t="shared" si="841"/>
        <v>#REF!</v>
      </c>
      <c r="IR387" s="181" t="e">
        <f t="shared" si="842"/>
        <v>#REF!</v>
      </c>
      <c r="IS387" s="181" t="e">
        <f t="shared" si="843"/>
        <v>#REF!</v>
      </c>
      <c r="IT387" s="181" t="e">
        <f t="shared" si="844"/>
        <v>#REF!</v>
      </c>
      <c r="IU387" s="181" t="e">
        <f t="shared" si="845"/>
        <v>#REF!</v>
      </c>
      <c r="IV387" s="181" t="e">
        <f t="shared" si="846"/>
        <v>#REF!</v>
      </c>
      <c r="IW387" s="181" t="e">
        <f t="shared" si="847"/>
        <v>#REF!</v>
      </c>
      <c r="IX387" s="181" t="e">
        <f t="shared" si="848"/>
        <v>#REF!</v>
      </c>
      <c r="IY387" s="181" t="e">
        <f t="shared" si="849"/>
        <v>#REF!</v>
      </c>
      <c r="IZ387" s="181" t="e">
        <f t="shared" si="850"/>
        <v>#REF!</v>
      </c>
      <c r="JA387" s="181" t="e">
        <f t="shared" si="851"/>
        <v>#REF!</v>
      </c>
      <c r="JB387" s="181" t="e">
        <f t="shared" si="852"/>
        <v>#REF!</v>
      </c>
    </row>
    <row r="388" spans="2:262">
      <c r="B388" s="188">
        <v>27</v>
      </c>
      <c r="C388" s="187">
        <f t="shared" si="853"/>
        <v>5.2734375000000014E-4</v>
      </c>
      <c r="D388" s="184" t="e">
        <f t="shared" si="597"/>
        <v>#REF!</v>
      </c>
      <c r="E388" s="183" t="e">
        <f>AG361</f>
        <v>#REF!</v>
      </c>
      <c r="F388" s="182">
        <v>27</v>
      </c>
      <c r="G388" s="181" t="e">
        <f t="shared" si="854"/>
        <v>#REF!</v>
      </c>
      <c r="H388" s="181" t="e">
        <f t="shared" si="598"/>
        <v>#REF!</v>
      </c>
      <c r="I388" s="181" t="e">
        <f t="shared" si="599"/>
        <v>#REF!</v>
      </c>
      <c r="J388" s="181" t="e">
        <f t="shared" si="600"/>
        <v>#REF!</v>
      </c>
      <c r="K388" s="181" t="e">
        <f t="shared" si="601"/>
        <v>#REF!</v>
      </c>
      <c r="L388" s="181" t="e">
        <f t="shared" si="602"/>
        <v>#REF!</v>
      </c>
      <c r="M388" s="181" t="e">
        <f t="shared" si="603"/>
        <v>#REF!</v>
      </c>
      <c r="N388" s="181" t="e">
        <f t="shared" si="604"/>
        <v>#REF!</v>
      </c>
      <c r="O388" s="181" t="e">
        <f t="shared" si="605"/>
        <v>#REF!</v>
      </c>
      <c r="P388" s="181" t="e">
        <f t="shared" si="606"/>
        <v>#REF!</v>
      </c>
      <c r="Q388" s="181" t="e">
        <f t="shared" si="607"/>
        <v>#REF!</v>
      </c>
      <c r="R388" s="181" t="e">
        <f t="shared" si="608"/>
        <v>#REF!</v>
      </c>
      <c r="S388" s="181" t="e">
        <f t="shared" si="609"/>
        <v>#REF!</v>
      </c>
      <c r="T388" s="181" t="e">
        <f t="shared" si="610"/>
        <v>#REF!</v>
      </c>
      <c r="U388" s="181" t="e">
        <f t="shared" si="611"/>
        <v>#REF!</v>
      </c>
      <c r="V388" s="181" t="e">
        <f t="shared" si="612"/>
        <v>#REF!</v>
      </c>
      <c r="W388" s="181" t="e">
        <f t="shared" si="613"/>
        <v>#REF!</v>
      </c>
      <c r="X388" s="181" t="e">
        <f t="shared" si="614"/>
        <v>#REF!</v>
      </c>
      <c r="Y388" s="181" t="e">
        <f t="shared" si="615"/>
        <v>#REF!</v>
      </c>
      <c r="Z388" s="181" t="e">
        <f t="shared" si="616"/>
        <v>#REF!</v>
      </c>
      <c r="AA388" s="181" t="e">
        <f t="shared" si="617"/>
        <v>#REF!</v>
      </c>
      <c r="AB388" s="181" t="e">
        <f t="shared" si="618"/>
        <v>#REF!</v>
      </c>
      <c r="AC388" s="181" t="e">
        <f t="shared" si="619"/>
        <v>#REF!</v>
      </c>
      <c r="AD388" s="181" t="e">
        <f t="shared" si="620"/>
        <v>#REF!</v>
      </c>
      <c r="AE388" s="181" t="e">
        <f t="shared" si="621"/>
        <v>#REF!</v>
      </c>
      <c r="AF388" s="181" t="e">
        <f t="shared" si="622"/>
        <v>#REF!</v>
      </c>
      <c r="AG388" s="181" t="e">
        <f t="shared" si="623"/>
        <v>#REF!</v>
      </c>
      <c r="AH388" s="181" t="e">
        <f t="shared" si="624"/>
        <v>#REF!</v>
      </c>
      <c r="AI388" s="181" t="e">
        <f t="shared" si="625"/>
        <v>#REF!</v>
      </c>
      <c r="AJ388" s="181" t="e">
        <f t="shared" si="626"/>
        <v>#REF!</v>
      </c>
      <c r="AK388" s="181" t="e">
        <f t="shared" si="627"/>
        <v>#REF!</v>
      </c>
      <c r="AL388" s="181" t="e">
        <f t="shared" si="628"/>
        <v>#REF!</v>
      </c>
      <c r="AM388" s="181" t="e">
        <f t="shared" si="629"/>
        <v>#REF!</v>
      </c>
      <c r="AN388" s="181" t="e">
        <f t="shared" si="630"/>
        <v>#REF!</v>
      </c>
      <c r="AO388" s="181" t="e">
        <f t="shared" si="631"/>
        <v>#REF!</v>
      </c>
      <c r="AP388" s="181" t="e">
        <f t="shared" si="632"/>
        <v>#REF!</v>
      </c>
      <c r="AQ388" s="181" t="e">
        <f t="shared" si="633"/>
        <v>#REF!</v>
      </c>
      <c r="AR388" s="181" t="e">
        <f t="shared" si="634"/>
        <v>#REF!</v>
      </c>
      <c r="AS388" s="181" t="e">
        <f t="shared" si="635"/>
        <v>#REF!</v>
      </c>
      <c r="AT388" s="181" t="e">
        <f t="shared" si="636"/>
        <v>#REF!</v>
      </c>
      <c r="AU388" s="181" t="e">
        <f t="shared" si="637"/>
        <v>#REF!</v>
      </c>
      <c r="AV388" s="181" t="e">
        <f t="shared" si="638"/>
        <v>#REF!</v>
      </c>
      <c r="AW388" s="181" t="e">
        <f t="shared" si="639"/>
        <v>#REF!</v>
      </c>
      <c r="AX388" s="181" t="e">
        <f t="shared" si="640"/>
        <v>#REF!</v>
      </c>
      <c r="AY388" s="181" t="e">
        <f t="shared" si="641"/>
        <v>#REF!</v>
      </c>
      <c r="AZ388" s="181" t="e">
        <f t="shared" si="642"/>
        <v>#REF!</v>
      </c>
      <c r="BA388" s="181" t="e">
        <f t="shared" si="643"/>
        <v>#REF!</v>
      </c>
      <c r="BB388" s="181" t="e">
        <f t="shared" si="644"/>
        <v>#REF!</v>
      </c>
      <c r="BC388" s="181" t="e">
        <f t="shared" si="645"/>
        <v>#REF!</v>
      </c>
      <c r="BD388" s="181" t="e">
        <f t="shared" si="646"/>
        <v>#REF!</v>
      </c>
      <c r="BE388" s="181" t="e">
        <f t="shared" si="647"/>
        <v>#REF!</v>
      </c>
      <c r="BF388" s="181" t="e">
        <f t="shared" si="648"/>
        <v>#REF!</v>
      </c>
      <c r="BG388" s="181" t="e">
        <f t="shared" si="649"/>
        <v>#REF!</v>
      </c>
      <c r="BH388" s="181" t="e">
        <f t="shared" si="650"/>
        <v>#REF!</v>
      </c>
      <c r="BI388" s="181" t="e">
        <f t="shared" si="651"/>
        <v>#REF!</v>
      </c>
      <c r="BJ388" s="181" t="e">
        <f t="shared" si="652"/>
        <v>#REF!</v>
      </c>
      <c r="BK388" s="181" t="e">
        <f t="shared" si="653"/>
        <v>#REF!</v>
      </c>
      <c r="BL388" s="181" t="e">
        <f t="shared" si="654"/>
        <v>#REF!</v>
      </c>
      <c r="BM388" s="181" t="e">
        <f t="shared" si="655"/>
        <v>#REF!</v>
      </c>
      <c r="BN388" s="181" t="e">
        <f t="shared" si="656"/>
        <v>#REF!</v>
      </c>
      <c r="BO388" s="181" t="e">
        <f t="shared" si="657"/>
        <v>#REF!</v>
      </c>
      <c r="BP388" s="181" t="e">
        <f t="shared" si="658"/>
        <v>#REF!</v>
      </c>
      <c r="BQ388" s="181" t="e">
        <f t="shared" si="659"/>
        <v>#REF!</v>
      </c>
      <c r="BR388" s="181" t="e">
        <f t="shared" si="660"/>
        <v>#REF!</v>
      </c>
      <c r="BS388" s="181" t="e">
        <f t="shared" si="661"/>
        <v>#REF!</v>
      </c>
      <c r="BT388" s="181" t="e">
        <f t="shared" si="662"/>
        <v>#REF!</v>
      </c>
      <c r="BU388" s="181" t="e">
        <f t="shared" si="663"/>
        <v>#REF!</v>
      </c>
      <c r="BV388" s="181" t="e">
        <f t="shared" si="664"/>
        <v>#REF!</v>
      </c>
      <c r="BW388" s="181" t="e">
        <f t="shared" si="665"/>
        <v>#REF!</v>
      </c>
      <c r="BX388" s="181" t="e">
        <f t="shared" si="666"/>
        <v>#REF!</v>
      </c>
      <c r="BY388" s="181" t="e">
        <f t="shared" si="667"/>
        <v>#REF!</v>
      </c>
      <c r="BZ388" s="181" t="e">
        <f t="shared" si="668"/>
        <v>#REF!</v>
      </c>
      <c r="CA388" s="181" t="e">
        <f t="shared" si="669"/>
        <v>#REF!</v>
      </c>
      <c r="CB388" s="181" t="e">
        <f t="shared" si="670"/>
        <v>#REF!</v>
      </c>
      <c r="CC388" s="181" t="e">
        <f t="shared" si="671"/>
        <v>#REF!</v>
      </c>
      <c r="CD388" s="181" t="e">
        <f t="shared" si="672"/>
        <v>#REF!</v>
      </c>
      <c r="CE388" s="181" t="e">
        <f t="shared" si="673"/>
        <v>#REF!</v>
      </c>
      <c r="CF388" s="181" t="e">
        <f t="shared" si="674"/>
        <v>#REF!</v>
      </c>
      <c r="CG388" s="181" t="e">
        <f t="shared" si="675"/>
        <v>#REF!</v>
      </c>
      <c r="CH388" s="181" t="e">
        <f t="shared" si="676"/>
        <v>#REF!</v>
      </c>
      <c r="CI388" s="181" t="e">
        <f t="shared" si="677"/>
        <v>#REF!</v>
      </c>
      <c r="CJ388" s="181" t="e">
        <f t="shared" si="678"/>
        <v>#REF!</v>
      </c>
      <c r="CK388" s="181" t="e">
        <f t="shared" si="679"/>
        <v>#REF!</v>
      </c>
      <c r="CL388" s="181" t="e">
        <f t="shared" si="680"/>
        <v>#REF!</v>
      </c>
      <c r="CM388" s="181" t="e">
        <f t="shared" si="681"/>
        <v>#REF!</v>
      </c>
      <c r="CN388" s="181" t="e">
        <f t="shared" si="682"/>
        <v>#REF!</v>
      </c>
      <c r="CO388" s="181" t="e">
        <f t="shared" si="683"/>
        <v>#REF!</v>
      </c>
      <c r="CP388" s="181" t="e">
        <f t="shared" si="684"/>
        <v>#REF!</v>
      </c>
      <c r="CQ388" s="181" t="e">
        <f t="shared" si="685"/>
        <v>#REF!</v>
      </c>
      <c r="CR388" s="181" t="e">
        <f t="shared" si="686"/>
        <v>#REF!</v>
      </c>
      <c r="CS388" s="181" t="e">
        <f t="shared" si="687"/>
        <v>#REF!</v>
      </c>
      <c r="CT388" s="181" t="e">
        <f t="shared" si="688"/>
        <v>#REF!</v>
      </c>
      <c r="CU388" s="181" t="e">
        <f t="shared" si="689"/>
        <v>#REF!</v>
      </c>
      <c r="CV388" s="181" t="e">
        <f t="shared" si="690"/>
        <v>#REF!</v>
      </c>
      <c r="CW388" s="181" t="e">
        <f t="shared" si="691"/>
        <v>#REF!</v>
      </c>
      <c r="CX388" s="181" t="e">
        <f t="shared" si="692"/>
        <v>#REF!</v>
      </c>
      <c r="CY388" s="181" t="e">
        <f t="shared" si="693"/>
        <v>#REF!</v>
      </c>
      <c r="CZ388" s="181" t="e">
        <f t="shared" si="694"/>
        <v>#REF!</v>
      </c>
      <c r="DA388" s="181" t="e">
        <f t="shared" si="695"/>
        <v>#REF!</v>
      </c>
      <c r="DB388" s="181" t="e">
        <f t="shared" si="696"/>
        <v>#REF!</v>
      </c>
      <c r="DC388" s="181" t="e">
        <f t="shared" si="697"/>
        <v>#REF!</v>
      </c>
      <c r="DD388" s="181" t="e">
        <f t="shared" si="698"/>
        <v>#REF!</v>
      </c>
      <c r="DE388" s="181" t="e">
        <f t="shared" si="699"/>
        <v>#REF!</v>
      </c>
      <c r="DF388" s="181" t="e">
        <f t="shared" si="700"/>
        <v>#REF!</v>
      </c>
      <c r="DG388" s="181" t="e">
        <f t="shared" si="701"/>
        <v>#REF!</v>
      </c>
      <c r="DH388" s="181" t="e">
        <f t="shared" si="702"/>
        <v>#REF!</v>
      </c>
      <c r="DI388" s="181" t="e">
        <f t="shared" si="703"/>
        <v>#REF!</v>
      </c>
      <c r="DJ388" s="181" t="e">
        <f t="shared" si="704"/>
        <v>#REF!</v>
      </c>
      <c r="DK388" s="181" t="e">
        <f t="shared" si="705"/>
        <v>#REF!</v>
      </c>
      <c r="DL388" s="181" t="e">
        <f t="shared" si="706"/>
        <v>#REF!</v>
      </c>
      <c r="DM388" s="181" t="e">
        <f t="shared" si="707"/>
        <v>#REF!</v>
      </c>
      <c r="DN388" s="181" t="e">
        <f t="shared" si="708"/>
        <v>#REF!</v>
      </c>
      <c r="DO388" s="181" t="e">
        <f t="shared" si="709"/>
        <v>#REF!</v>
      </c>
      <c r="DP388" s="181" t="e">
        <f t="shared" si="710"/>
        <v>#REF!</v>
      </c>
      <c r="DQ388" s="181" t="e">
        <f t="shared" si="711"/>
        <v>#REF!</v>
      </c>
      <c r="DR388" s="181" t="e">
        <f t="shared" si="712"/>
        <v>#REF!</v>
      </c>
      <c r="DS388" s="181" t="e">
        <f t="shared" si="713"/>
        <v>#REF!</v>
      </c>
      <c r="DT388" s="181" t="e">
        <f t="shared" si="714"/>
        <v>#REF!</v>
      </c>
      <c r="DU388" s="181" t="e">
        <f t="shared" si="715"/>
        <v>#REF!</v>
      </c>
      <c r="DV388" s="181" t="e">
        <f t="shared" si="716"/>
        <v>#REF!</v>
      </c>
      <c r="DW388" s="181" t="e">
        <f t="shared" si="717"/>
        <v>#REF!</v>
      </c>
      <c r="DX388" s="181" t="e">
        <f t="shared" si="718"/>
        <v>#REF!</v>
      </c>
      <c r="DY388" s="181" t="e">
        <f t="shared" si="719"/>
        <v>#REF!</v>
      </c>
      <c r="DZ388" s="181" t="e">
        <f t="shared" si="720"/>
        <v>#REF!</v>
      </c>
      <c r="EA388" s="181" t="e">
        <f t="shared" si="721"/>
        <v>#REF!</v>
      </c>
      <c r="EB388" s="181" t="e">
        <f t="shared" si="722"/>
        <v>#REF!</v>
      </c>
      <c r="EC388" s="181" t="e">
        <f t="shared" si="723"/>
        <v>#REF!</v>
      </c>
      <c r="ED388" s="181" t="e">
        <f t="shared" si="724"/>
        <v>#REF!</v>
      </c>
      <c r="EE388" s="181" t="e">
        <f t="shared" si="725"/>
        <v>#REF!</v>
      </c>
      <c r="EF388" s="181" t="e">
        <f t="shared" si="726"/>
        <v>#REF!</v>
      </c>
      <c r="EG388" s="181" t="e">
        <f t="shared" si="727"/>
        <v>#REF!</v>
      </c>
      <c r="EH388" s="181" t="e">
        <f t="shared" si="728"/>
        <v>#REF!</v>
      </c>
      <c r="EI388" s="181" t="e">
        <f t="shared" si="729"/>
        <v>#REF!</v>
      </c>
      <c r="EJ388" s="181" t="e">
        <f t="shared" si="730"/>
        <v>#REF!</v>
      </c>
      <c r="EK388" s="181" t="e">
        <f t="shared" si="731"/>
        <v>#REF!</v>
      </c>
      <c r="EL388" s="181" t="e">
        <f t="shared" si="732"/>
        <v>#REF!</v>
      </c>
      <c r="EM388" s="181" t="e">
        <f t="shared" si="733"/>
        <v>#REF!</v>
      </c>
      <c r="EN388" s="181" t="e">
        <f t="shared" si="734"/>
        <v>#REF!</v>
      </c>
      <c r="EO388" s="181" t="e">
        <f t="shared" si="735"/>
        <v>#REF!</v>
      </c>
      <c r="EP388" s="181" t="e">
        <f t="shared" si="736"/>
        <v>#REF!</v>
      </c>
      <c r="EQ388" s="181" t="e">
        <f t="shared" si="737"/>
        <v>#REF!</v>
      </c>
      <c r="ER388" s="181" t="e">
        <f t="shared" si="738"/>
        <v>#REF!</v>
      </c>
      <c r="ES388" s="181" t="e">
        <f t="shared" si="739"/>
        <v>#REF!</v>
      </c>
      <c r="ET388" s="181" t="e">
        <f t="shared" si="740"/>
        <v>#REF!</v>
      </c>
      <c r="EU388" s="181" t="e">
        <f t="shared" si="741"/>
        <v>#REF!</v>
      </c>
      <c r="EV388" s="181" t="e">
        <f t="shared" si="742"/>
        <v>#REF!</v>
      </c>
      <c r="EW388" s="181" t="e">
        <f t="shared" si="743"/>
        <v>#REF!</v>
      </c>
      <c r="EX388" s="181" t="e">
        <f t="shared" si="744"/>
        <v>#REF!</v>
      </c>
      <c r="EY388" s="181" t="e">
        <f t="shared" si="745"/>
        <v>#REF!</v>
      </c>
      <c r="EZ388" s="181" t="e">
        <f t="shared" si="746"/>
        <v>#REF!</v>
      </c>
      <c r="FA388" s="181" t="e">
        <f t="shared" si="747"/>
        <v>#REF!</v>
      </c>
      <c r="FB388" s="181" t="e">
        <f t="shared" si="748"/>
        <v>#REF!</v>
      </c>
      <c r="FC388" s="181" t="e">
        <f t="shared" si="749"/>
        <v>#REF!</v>
      </c>
      <c r="FD388" s="181" t="e">
        <f t="shared" si="750"/>
        <v>#REF!</v>
      </c>
      <c r="FE388" s="181" t="e">
        <f t="shared" si="751"/>
        <v>#REF!</v>
      </c>
      <c r="FF388" s="181" t="e">
        <f t="shared" si="752"/>
        <v>#REF!</v>
      </c>
      <c r="FG388" s="181" t="e">
        <f t="shared" si="753"/>
        <v>#REF!</v>
      </c>
      <c r="FH388" s="181" t="e">
        <f t="shared" si="754"/>
        <v>#REF!</v>
      </c>
      <c r="FI388" s="181" t="e">
        <f t="shared" si="755"/>
        <v>#REF!</v>
      </c>
      <c r="FJ388" s="181" t="e">
        <f t="shared" si="756"/>
        <v>#REF!</v>
      </c>
      <c r="FK388" s="181" t="e">
        <f t="shared" si="757"/>
        <v>#REF!</v>
      </c>
      <c r="FL388" s="181" t="e">
        <f t="shared" si="758"/>
        <v>#REF!</v>
      </c>
      <c r="FM388" s="181" t="e">
        <f t="shared" si="759"/>
        <v>#REF!</v>
      </c>
      <c r="FN388" s="181" t="e">
        <f t="shared" si="760"/>
        <v>#REF!</v>
      </c>
      <c r="FO388" s="181" t="e">
        <f t="shared" si="761"/>
        <v>#REF!</v>
      </c>
      <c r="FP388" s="181" t="e">
        <f t="shared" si="762"/>
        <v>#REF!</v>
      </c>
      <c r="FQ388" s="181" t="e">
        <f t="shared" si="763"/>
        <v>#REF!</v>
      </c>
      <c r="FR388" s="181" t="e">
        <f t="shared" si="764"/>
        <v>#REF!</v>
      </c>
      <c r="FS388" s="181" t="e">
        <f t="shared" si="765"/>
        <v>#REF!</v>
      </c>
      <c r="FT388" s="181" t="e">
        <f t="shared" si="766"/>
        <v>#REF!</v>
      </c>
      <c r="FU388" s="181" t="e">
        <f t="shared" si="767"/>
        <v>#REF!</v>
      </c>
      <c r="FV388" s="181" t="e">
        <f t="shared" si="768"/>
        <v>#REF!</v>
      </c>
      <c r="FW388" s="181" t="e">
        <f t="shared" si="769"/>
        <v>#REF!</v>
      </c>
      <c r="FX388" s="181" t="e">
        <f t="shared" si="770"/>
        <v>#REF!</v>
      </c>
      <c r="FY388" s="181" t="e">
        <f t="shared" si="771"/>
        <v>#REF!</v>
      </c>
      <c r="FZ388" s="181" t="e">
        <f t="shared" si="772"/>
        <v>#REF!</v>
      </c>
      <c r="GA388" s="181" t="e">
        <f t="shared" si="773"/>
        <v>#REF!</v>
      </c>
      <c r="GB388" s="181" t="e">
        <f t="shared" si="774"/>
        <v>#REF!</v>
      </c>
      <c r="GC388" s="181" t="e">
        <f t="shared" si="775"/>
        <v>#REF!</v>
      </c>
      <c r="GD388" s="181" t="e">
        <f t="shared" si="776"/>
        <v>#REF!</v>
      </c>
      <c r="GE388" s="181" t="e">
        <f t="shared" si="777"/>
        <v>#REF!</v>
      </c>
      <c r="GF388" s="181" t="e">
        <f t="shared" si="778"/>
        <v>#REF!</v>
      </c>
      <c r="GG388" s="181" t="e">
        <f t="shared" si="779"/>
        <v>#REF!</v>
      </c>
      <c r="GH388" s="181" t="e">
        <f t="shared" si="780"/>
        <v>#REF!</v>
      </c>
      <c r="GI388" s="181" t="e">
        <f t="shared" si="781"/>
        <v>#REF!</v>
      </c>
      <c r="GJ388" s="181" t="e">
        <f t="shared" si="782"/>
        <v>#REF!</v>
      </c>
      <c r="GK388" s="181" t="e">
        <f t="shared" si="783"/>
        <v>#REF!</v>
      </c>
      <c r="GL388" s="181" t="e">
        <f t="shared" si="784"/>
        <v>#REF!</v>
      </c>
      <c r="GM388" s="181" t="e">
        <f t="shared" si="785"/>
        <v>#REF!</v>
      </c>
      <c r="GN388" s="181" t="e">
        <f t="shared" si="786"/>
        <v>#REF!</v>
      </c>
      <c r="GO388" s="181" t="e">
        <f t="shared" si="787"/>
        <v>#REF!</v>
      </c>
      <c r="GP388" s="181" t="e">
        <f t="shared" si="788"/>
        <v>#REF!</v>
      </c>
      <c r="GQ388" s="181" t="e">
        <f t="shared" si="789"/>
        <v>#REF!</v>
      </c>
      <c r="GR388" s="181" t="e">
        <f t="shared" si="790"/>
        <v>#REF!</v>
      </c>
      <c r="GS388" s="181" t="e">
        <f t="shared" si="791"/>
        <v>#REF!</v>
      </c>
      <c r="GT388" s="181" t="e">
        <f t="shared" si="792"/>
        <v>#REF!</v>
      </c>
      <c r="GU388" s="181" t="e">
        <f t="shared" si="793"/>
        <v>#REF!</v>
      </c>
      <c r="GV388" s="181" t="e">
        <f t="shared" si="794"/>
        <v>#REF!</v>
      </c>
      <c r="GW388" s="181" t="e">
        <f t="shared" si="795"/>
        <v>#REF!</v>
      </c>
      <c r="GX388" s="181" t="e">
        <f t="shared" si="796"/>
        <v>#REF!</v>
      </c>
      <c r="GY388" s="181" t="e">
        <f t="shared" si="797"/>
        <v>#REF!</v>
      </c>
      <c r="GZ388" s="181" t="e">
        <f t="shared" si="798"/>
        <v>#REF!</v>
      </c>
      <c r="HA388" s="181" t="e">
        <f t="shared" si="799"/>
        <v>#REF!</v>
      </c>
      <c r="HB388" s="181" t="e">
        <f t="shared" si="800"/>
        <v>#REF!</v>
      </c>
      <c r="HC388" s="181" t="e">
        <f t="shared" si="801"/>
        <v>#REF!</v>
      </c>
      <c r="HD388" s="181" t="e">
        <f t="shared" si="802"/>
        <v>#REF!</v>
      </c>
      <c r="HE388" s="181" t="e">
        <f t="shared" si="803"/>
        <v>#REF!</v>
      </c>
      <c r="HF388" s="181" t="e">
        <f t="shared" si="804"/>
        <v>#REF!</v>
      </c>
      <c r="HG388" s="181" t="e">
        <f t="shared" si="805"/>
        <v>#REF!</v>
      </c>
      <c r="HH388" s="181" t="e">
        <f t="shared" si="806"/>
        <v>#REF!</v>
      </c>
      <c r="HI388" s="181" t="e">
        <f t="shared" si="807"/>
        <v>#REF!</v>
      </c>
      <c r="HJ388" s="181" t="e">
        <f t="shared" si="808"/>
        <v>#REF!</v>
      </c>
      <c r="HK388" s="181" t="e">
        <f t="shared" si="809"/>
        <v>#REF!</v>
      </c>
      <c r="HL388" s="181" t="e">
        <f t="shared" si="810"/>
        <v>#REF!</v>
      </c>
      <c r="HM388" s="181" t="e">
        <f t="shared" si="811"/>
        <v>#REF!</v>
      </c>
      <c r="HN388" s="181" t="e">
        <f t="shared" si="812"/>
        <v>#REF!</v>
      </c>
      <c r="HO388" s="181" t="e">
        <f t="shared" si="813"/>
        <v>#REF!</v>
      </c>
      <c r="HP388" s="181" t="e">
        <f t="shared" si="814"/>
        <v>#REF!</v>
      </c>
      <c r="HQ388" s="181" t="e">
        <f t="shared" si="815"/>
        <v>#REF!</v>
      </c>
      <c r="HR388" s="181" t="e">
        <f t="shared" si="816"/>
        <v>#REF!</v>
      </c>
      <c r="HS388" s="181" t="e">
        <f t="shared" si="817"/>
        <v>#REF!</v>
      </c>
      <c r="HT388" s="181" t="e">
        <f t="shared" si="818"/>
        <v>#REF!</v>
      </c>
      <c r="HU388" s="181" t="e">
        <f t="shared" si="819"/>
        <v>#REF!</v>
      </c>
      <c r="HV388" s="181" t="e">
        <f t="shared" si="820"/>
        <v>#REF!</v>
      </c>
      <c r="HW388" s="181" t="e">
        <f t="shared" si="821"/>
        <v>#REF!</v>
      </c>
      <c r="HX388" s="181" t="e">
        <f t="shared" si="822"/>
        <v>#REF!</v>
      </c>
      <c r="HY388" s="181" t="e">
        <f t="shared" si="823"/>
        <v>#REF!</v>
      </c>
      <c r="HZ388" s="181" t="e">
        <f t="shared" si="824"/>
        <v>#REF!</v>
      </c>
      <c r="IA388" s="181" t="e">
        <f t="shared" si="825"/>
        <v>#REF!</v>
      </c>
      <c r="IB388" s="181" t="e">
        <f t="shared" si="826"/>
        <v>#REF!</v>
      </c>
      <c r="IC388" s="181" t="e">
        <f t="shared" si="827"/>
        <v>#REF!</v>
      </c>
      <c r="ID388" s="181" t="e">
        <f t="shared" si="828"/>
        <v>#REF!</v>
      </c>
      <c r="IE388" s="181" t="e">
        <f t="shared" si="829"/>
        <v>#REF!</v>
      </c>
      <c r="IF388" s="181" t="e">
        <f t="shared" si="830"/>
        <v>#REF!</v>
      </c>
      <c r="IG388" s="181" t="e">
        <f t="shared" si="831"/>
        <v>#REF!</v>
      </c>
      <c r="IH388" s="181" t="e">
        <f t="shared" si="832"/>
        <v>#REF!</v>
      </c>
      <c r="II388" s="181" t="e">
        <f t="shared" si="833"/>
        <v>#REF!</v>
      </c>
      <c r="IJ388" s="181" t="e">
        <f t="shared" si="834"/>
        <v>#REF!</v>
      </c>
      <c r="IK388" s="181" t="e">
        <f t="shared" si="835"/>
        <v>#REF!</v>
      </c>
      <c r="IL388" s="181" t="e">
        <f t="shared" si="836"/>
        <v>#REF!</v>
      </c>
      <c r="IM388" s="181" t="e">
        <f t="shared" si="837"/>
        <v>#REF!</v>
      </c>
      <c r="IN388" s="181" t="e">
        <f t="shared" si="838"/>
        <v>#REF!</v>
      </c>
      <c r="IO388" s="181" t="e">
        <f t="shared" si="839"/>
        <v>#REF!</v>
      </c>
      <c r="IP388" s="181" t="e">
        <f t="shared" si="840"/>
        <v>#REF!</v>
      </c>
      <c r="IQ388" s="181" t="e">
        <f t="shared" si="841"/>
        <v>#REF!</v>
      </c>
      <c r="IR388" s="181" t="e">
        <f t="shared" si="842"/>
        <v>#REF!</v>
      </c>
      <c r="IS388" s="181" t="e">
        <f t="shared" si="843"/>
        <v>#REF!</v>
      </c>
      <c r="IT388" s="181" t="e">
        <f t="shared" si="844"/>
        <v>#REF!</v>
      </c>
      <c r="IU388" s="181" t="e">
        <f t="shared" si="845"/>
        <v>#REF!</v>
      </c>
      <c r="IV388" s="181" t="e">
        <f t="shared" si="846"/>
        <v>#REF!</v>
      </c>
      <c r="IW388" s="181" t="e">
        <f t="shared" si="847"/>
        <v>#REF!</v>
      </c>
      <c r="IX388" s="181" t="e">
        <f t="shared" si="848"/>
        <v>#REF!</v>
      </c>
      <c r="IY388" s="181" t="e">
        <f t="shared" si="849"/>
        <v>#REF!</v>
      </c>
      <c r="IZ388" s="181" t="e">
        <f t="shared" si="850"/>
        <v>#REF!</v>
      </c>
      <c r="JA388" s="181" t="e">
        <f t="shared" si="851"/>
        <v>#REF!</v>
      </c>
      <c r="JB388" s="181" t="e">
        <f t="shared" si="852"/>
        <v>#REF!</v>
      </c>
    </row>
    <row r="389" spans="2:262">
      <c r="B389" s="188">
        <v>28</v>
      </c>
      <c r="C389" s="187">
        <f t="shared" si="853"/>
        <v>5.4687500000000016E-4</v>
      </c>
      <c r="D389" s="184" t="e">
        <f t="shared" si="597"/>
        <v>#REF!</v>
      </c>
      <c r="E389" s="183" t="e">
        <f>AH361</f>
        <v>#REF!</v>
      </c>
      <c r="F389" s="182">
        <v>28</v>
      </c>
      <c r="G389" s="181" t="e">
        <f t="shared" si="854"/>
        <v>#REF!</v>
      </c>
      <c r="H389" s="181" t="e">
        <f t="shared" si="598"/>
        <v>#REF!</v>
      </c>
      <c r="I389" s="181" t="e">
        <f t="shared" si="599"/>
        <v>#REF!</v>
      </c>
      <c r="J389" s="181" t="e">
        <f t="shared" si="600"/>
        <v>#REF!</v>
      </c>
      <c r="K389" s="181" t="e">
        <f t="shared" si="601"/>
        <v>#REF!</v>
      </c>
      <c r="L389" s="181" t="e">
        <f t="shared" si="602"/>
        <v>#REF!</v>
      </c>
      <c r="M389" s="181" t="e">
        <f t="shared" si="603"/>
        <v>#REF!</v>
      </c>
      <c r="N389" s="181" t="e">
        <f t="shared" si="604"/>
        <v>#REF!</v>
      </c>
      <c r="O389" s="181" t="e">
        <f t="shared" si="605"/>
        <v>#REF!</v>
      </c>
      <c r="P389" s="181" t="e">
        <f t="shared" si="606"/>
        <v>#REF!</v>
      </c>
      <c r="Q389" s="181" t="e">
        <f t="shared" si="607"/>
        <v>#REF!</v>
      </c>
      <c r="R389" s="181" t="e">
        <f t="shared" si="608"/>
        <v>#REF!</v>
      </c>
      <c r="S389" s="181" t="e">
        <f t="shared" si="609"/>
        <v>#REF!</v>
      </c>
      <c r="T389" s="181" t="e">
        <f t="shared" si="610"/>
        <v>#REF!</v>
      </c>
      <c r="U389" s="181" t="e">
        <f t="shared" si="611"/>
        <v>#REF!</v>
      </c>
      <c r="V389" s="181" t="e">
        <f t="shared" si="612"/>
        <v>#REF!</v>
      </c>
      <c r="W389" s="181" t="e">
        <f t="shared" si="613"/>
        <v>#REF!</v>
      </c>
      <c r="X389" s="181" t="e">
        <f t="shared" si="614"/>
        <v>#REF!</v>
      </c>
      <c r="Y389" s="181" t="e">
        <f t="shared" si="615"/>
        <v>#REF!</v>
      </c>
      <c r="Z389" s="181" t="e">
        <f t="shared" si="616"/>
        <v>#REF!</v>
      </c>
      <c r="AA389" s="181" t="e">
        <f t="shared" si="617"/>
        <v>#REF!</v>
      </c>
      <c r="AB389" s="181" t="e">
        <f t="shared" si="618"/>
        <v>#REF!</v>
      </c>
      <c r="AC389" s="181" t="e">
        <f t="shared" si="619"/>
        <v>#REF!</v>
      </c>
      <c r="AD389" s="181" t="e">
        <f t="shared" si="620"/>
        <v>#REF!</v>
      </c>
      <c r="AE389" s="181" t="e">
        <f t="shared" si="621"/>
        <v>#REF!</v>
      </c>
      <c r="AF389" s="181" t="e">
        <f t="shared" si="622"/>
        <v>#REF!</v>
      </c>
      <c r="AG389" s="181" t="e">
        <f t="shared" si="623"/>
        <v>#REF!</v>
      </c>
      <c r="AH389" s="181" t="e">
        <f t="shared" si="624"/>
        <v>#REF!</v>
      </c>
      <c r="AI389" s="181" t="e">
        <f t="shared" si="625"/>
        <v>#REF!</v>
      </c>
      <c r="AJ389" s="181" t="e">
        <f t="shared" si="626"/>
        <v>#REF!</v>
      </c>
      <c r="AK389" s="181" t="e">
        <f t="shared" si="627"/>
        <v>#REF!</v>
      </c>
      <c r="AL389" s="181" t="e">
        <f t="shared" si="628"/>
        <v>#REF!</v>
      </c>
      <c r="AM389" s="181" t="e">
        <f t="shared" si="629"/>
        <v>#REF!</v>
      </c>
      <c r="AN389" s="181" t="e">
        <f t="shared" si="630"/>
        <v>#REF!</v>
      </c>
      <c r="AO389" s="181" t="e">
        <f t="shared" si="631"/>
        <v>#REF!</v>
      </c>
      <c r="AP389" s="181" t="e">
        <f t="shared" si="632"/>
        <v>#REF!</v>
      </c>
      <c r="AQ389" s="181" t="e">
        <f t="shared" si="633"/>
        <v>#REF!</v>
      </c>
      <c r="AR389" s="181" t="e">
        <f t="shared" si="634"/>
        <v>#REF!</v>
      </c>
      <c r="AS389" s="181" t="e">
        <f t="shared" si="635"/>
        <v>#REF!</v>
      </c>
      <c r="AT389" s="181" t="e">
        <f t="shared" si="636"/>
        <v>#REF!</v>
      </c>
      <c r="AU389" s="181" t="e">
        <f t="shared" si="637"/>
        <v>#REF!</v>
      </c>
      <c r="AV389" s="181" t="e">
        <f t="shared" si="638"/>
        <v>#REF!</v>
      </c>
      <c r="AW389" s="181" t="e">
        <f t="shared" si="639"/>
        <v>#REF!</v>
      </c>
      <c r="AX389" s="181" t="e">
        <f t="shared" si="640"/>
        <v>#REF!</v>
      </c>
      <c r="AY389" s="181" t="e">
        <f t="shared" si="641"/>
        <v>#REF!</v>
      </c>
      <c r="AZ389" s="181" t="e">
        <f t="shared" si="642"/>
        <v>#REF!</v>
      </c>
      <c r="BA389" s="181" t="e">
        <f t="shared" si="643"/>
        <v>#REF!</v>
      </c>
      <c r="BB389" s="181" t="e">
        <f t="shared" si="644"/>
        <v>#REF!</v>
      </c>
      <c r="BC389" s="181" t="e">
        <f t="shared" si="645"/>
        <v>#REF!</v>
      </c>
      <c r="BD389" s="181" t="e">
        <f t="shared" si="646"/>
        <v>#REF!</v>
      </c>
      <c r="BE389" s="181" t="e">
        <f t="shared" si="647"/>
        <v>#REF!</v>
      </c>
      <c r="BF389" s="181" t="e">
        <f t="shared" si="648"/>
        <v>#REF!</v>
      </c>
      <c r="BG389" s="181" t="e">
        <f t="shared" si="649"/>
        <v>#REF!</v>
      </c>
      <c r="BH389" s="181" t="e">
        <f t="shared" si="650"/>
        <v>#REF!</v>
      </c>
      <c r="BI389" s="181" t="e">
        <f t="shared" si="651"/>
        <v>#REF!</v>
      </c>
      <c r="BJ389" s="181" t="e">
        <f t="shared" si="652"/>
        <v>#REF!</v>
      </c>
      <c r="BK389" s="181" t="e">
        <f t="shared" si="653"/>
        <v>#REF!</v>
      </c>
      <c r="BL389" s="181" t="e">
        <f t="shared" si="654"/>
        <v>#REF!</v>
      </c>
      <c r="BM389" s="181" t="e">
        <f t="shared" si="655"/>
        <v>#REF!</v>
      </c>
      <c r="BN389" s="181" t="e">
        <f t="shared" si="656"/>
        <v>#REF!</v>
      </c>
      <c r="BO389" s="181" t="e">
        <f t="shared" si="657"/>
        <v>#REF!</v>
      </c>
      <c r="BP389" s="181" t="e">
        <f t="shared" si="658"/>
        <v>#REF!</v>
      </c>
      <c r="BQ389" s="181" t="e">
        <f t="shared" si="659"/>
        <v>#REF!</v>
      </c>
      <c r="BR389" s="181" t="e">
        <f t="shared" si="660"/>
        <v>#REF!</v>
      </c>
      <c r="BS389" s="181" t="e">
        <f t="shared" si="661"/>
        <v>#REF!</v>
      </c>
      <c r="BT389" s="181" t="e">
        <f t="shared" si="662"/>
        <v>#REF!</v>
      </c>
      <c r="BU389" s="181" t="e">
        <f t="shared" si="663"/>
        <v>#REF!</v>
      </c>
      <c r="BV389" s="181" t="e">
        <f t="shared" si="664"/>
        <v>#REF!</v>
      </c>
      <c r="BW389" s="181" t="e">
        <f t="shared" si="665"/>
        <v>#REF!</v>
      </c>
      <c r="BX389" s="181" t="e">
        <f t="shared" si="666"/>
        <v>#REF!</v>
      </c>
      <c r="BY389" s="181" t="e">
        <f t="shared" si="667"/>
        <v>#REF!</v>
      </c>
      <c r="BZ389" s="181" t="e">
        <f t="shared" si="668"/>
        <v>#REF!</v>
      </c>
      <c r="CA389" s="181" t="e">
        <f t="shared" si="669"/>
        <v>#REF!</v>
      </c>
      <c r="CB389" s="181" t="e">
        <f t="shared" si="670"/>
        <v>#REF!</v>
      </c>
      <c r="CC389" s="181" t="e">
        <f t="shared" si="671"/>
        <v>#REF!</v>
      </c>
      <c r="CD389" s="181" t="e">
        <f t="shared" si="672"/>
        <v>#REF!</v>
      </c>
      <c r="CE389" s="181" t="e">
        <f t="shared" si="673"/>
        <v>#REF!</v>
      </c>
      <c r="CF389" s="181" t="e">
        <f t="shared" si="674"/>
        <v>#REF!</v>
      </c>
      <c r="CG389" s="181" t="e">
        <f t="shared" si="675"/>
        <v>#REF!</v>
      </c>
      <c r="CH389" s="181" t="e">
        <f t="shared" si="676"/>
        <v>#REF!</v>
      </c>
      <c r="CI389" s="181" t="e">
        <f t="shared" si="677"/>
        <v>#REF!</v>
      </c>
      <c r="CJ389" s="181" t="e">
        <f t="shared" si="678"/>
        <v>#REF!</v>
      </c>
      <c r="CK389" s="181" t="e">
        <f t="shared" si="679"/>
        <v>#REF!</v>
      </c>
      <c r="CL389" s="181" t="e">
        <f t="shared" si="680"/>
        <v>#REF!</v>
      </c>
      <c r="CM389" s="181" t="e">
        <f t="shared" si="681"/>
        <v>#REF!</v>
      </c>
      <c r="CN389" s="181" t="e">
        <f t="shared" si="682"/>
        <v>#REF!</v>
      </c>
      <c r="CO389" s="181" t="e">
        <f t="shared" si="683"/>
        <v>#REF!</v>
      </c>
      <c r="CP389" s="181" t="e">
        <f t="shared" si="684"/>
        <v>#REF!</v>
      </c>
      <c r="CQ389" s="181" t="e">
        <f t="shared" si="685"/>
        <v>#REF!</v>
      </c>
      <c r="CR389" s="181" t="e">
        <f t="shared" si="686"/>
        <v>#REF!</v>
      </c>
      <c r="CS389" s="181" t="e">
        <f t="shared" si="687"/>
        <v>#REF!</v>
      </c>
      <c r="CT389" s="181" t="e">
        <f t="shared" si="688"/>
        <v>#REF!</v>
      </c>
      <c r="CU389" s="181" t="e">
        <f t="shared" si="689"/>
        <v>#REF!</v>
      </c>
      <c r="CV389" s="181" t="e">
        <f t="shared" si="690"/>
        <v>#REF!</v>
      </c>
      <c r="CW389" s="181" t="e">
        <f t="shared" si="691"/>
        <v>#REF!</v>
      </c>
      <c r="CX389" s="181" t="e">
        <f t="shared" si="692"/>
        <v>#REF!</v>
      </c>
      <c r="CY389" s="181" t="e">
        <f t="shared" si="693"/>
        <v>#REF!</v>
      </c>
      <c r="CZ389" s="181" t="e">
        <f t="shared" si="694"/>
        <v>#REF!</v>
      </c>
      <c r="DA389" s="181" t="e">
        <f t="shared" si="695"/>
        <v>#REF!</v>
      </c>
      <c r="DB389" s="181" t="e">
        <f t="shared" si="696"/>
        <v>#REF!</v>
      </c>
      <c r="DC389" s="181" t="e">
        <f t="shared" si="697"/>
        <v>#REF!</v>
      </c>
      <c r="DD389" s="181" t="e">
        <f t="shared" si="698"/>
        <v>#REF!</v>
      </c>
      <c r="DE389" s="181" t="e">
        <f t="shared" si="699"/>
        <v>#REF!</v>
      </c>
      <c r="DF389" s="181" t="e">
        <f t="shared" si="700"/>
        <v>#REF!</v>
      </c>
      <c r="DG389" s="181" t="e">
        <f t="shared" si="701"/>
        <v>#REF!</v>
      </c>
      <c r="DH389" s="181" t="e">
        <f t="shared" si="702"/>
        <v>#REF!</v>
      </c>
      <c r="DI389" s="181" t="e">
        <f t="shared" si="703"/>
        <v>#REF!</v>
      </c>
      <c r="DJ389" s="181" t="e">
        <f t="shared" si="704"/>
        <v>#REF!</v>
      </c>
      <c r="DK389" s="181" t="e">
        <f t="shared" si="705"/>
        <v>#REF!</v>
      </c>
      <c r="DL389" s="181" t="e">
        <f t="shared" si="706"/>
        <v>#REF!</v>
      </c>
      <c r="DM389" s="181" t="e">
        <f t="shared" si="707"/>
        <v>#REF!</v>
      </c>
      <c r="DN389" s="181" t="e">
        <f t="shared" si="708"/>
        <v>#REF!</v>
      </c>
      <c r="DO389" s="181" t="e">
        <f t="shared" si="709"/>
        <v>#REF!</v>
      </c>
      <c r="DP389" s="181" t="e">
        <f t="shared" si="710"/>
        <v>#REF!</v>
      </c>
      <c r="DQ389" s="181" t="e">
        <f t="shared" si="711"/>
        <v>#REF!</v>
      </c>
      <c r="DR389" s="181" t="e">
        <f t="shared" si="712"/>
        <v>#REF!</v>
      </c>
      <c r="DS389" s="181" t="e">
        <f t="shared" si="713"/>
        <v>#REF!</v>
      </c>
      <c r="DT389" s="181" t="e">
        <f t="shared" si="714"/>
        <v>#REF!</v>
      </c>
      <c r="DU389" s="181" t="e">
        <f t="shared" si="715"/>
        <v>#REF!</v>
      </c>
      <c r="DV389" s="181" t="e">
        <f t="shared" si="716"/>
        <v>#REF!</v>
      </c>
      <c r="DW389" s="181" t="e">
        <f t="shared" si="717"/>
        <v>#REF!</v>
      </c>
      <c r="DX389" s="181" t="e">
        <f t="shared" si="718"/>
        <v>#REF!</v>
      </c>
      <c r="DY389" s="181" t="e">
        <f t="shared" si="719"/>
        <v>#REF!</v>
      </c>
      <c r="DZ389" s="181" t="e">
        <f t="shared" si="720"/>
        <v>#REF!</v>
      </c>
      <c r="EA389" s="181" t="e">
        <f t="shared" si="721"/>
        <v>#REF!</v>
      </c>
      <c r="EB389" s="181" t="e">
        <f t="shared" si="722"/>
        <v>#REF!</v>
      </c>
      <c r="EC389" s="181" t="e">
        <f t="shared" si="723"/>
        <v>#REF!</v>
      </c>
      <c r="ED389" s="181" t="e">
        <f t="shared" si="724"/>
        <v>#REF!</v>
      </c>
      <c r="EE389" s="181" t="e">
        <f t="shared" si="725"/>
        <v>#REF!</v>
      </c>
      <c r="EF389" s="181" t="e">
        <f t="shared" si="726"/>
        <v>#REF!</v>
      </c>
      <c r="EG389" s="181" t="e">
        <f t="shared" si="727"/>
        <v>#REF!</v>
      </c>
      <c r="EH389" s="181" t="e">
        <f t="shared" si="728"/>
        <v>#REF!</v>
      </c>
      <c r="EI389" s="181" t="e">
        <f t="shared" si="729"/>
        <v>#REF!</v>
      </c>
      <c r="EJ389" s="181" t="e">
        <f t="shared" si="730"/>
        <v>#REF!</v>
      </c>
      <c r="EK389" s="181" t="e">
        <f t="shared" si="731"/>
        <v>#REF!</v>
      </c>
      <c r="EL389" s="181" t="e">
        <f t="shared" si="732"/>
        <v>#REF!</v>
      </c>
      <c r="EM389" s="181" t="e">
        <f t="shared" si="733"/>
        <v>#REF!</v>
      </c>
      <c r="EN389" s="181" t="e">
        <f t="shared" si="734"/>
        <v>#REF!</v>
      </c>
      <c r="EO389" s="181" t="e">
        <f t="shared" si="735"/>
        <v>#REF!</v>
      </c>
      <c r="EP389" s="181" t="e">
        <f t="shared" si="736"/>
        <v>#REF!</v>
      </c>
      <c r="EQ389" s="181" t="e">
        <f t="shared" si="737"/>
        <v>#REF!</v>
      </c>
      <c r="ER389" s="181" t="e">
        <f t="shared" si="738"/>
        <v>#REF!</v>
      </c>
      <c r="ES389" s="181" t="e">
        <f t="shared" si="739"/>
        <v>#REF!</v>
      </c>
      <c r="ET389" s="181" t="e">
        <f t="shared" si="740"/>
        <v>#REF!</v>
      </c>
      <c r="EU389" s="181" t="e">
        <f t="shared" si="741"/>
        <v>#REF!</v>
      </c>
      <c r="EV389" s="181" t="e">
        <f t="shared" si="742"/>
        <v>#REF!</v>
      </c>
      <c r="EW389" s="181" t="e">
        <f t="shared" si="743"/>
        <v>#REF!</v>
      </c>
      <c r="EX389" s="181" t="e">
        <f t="shared" si="744"/>
        <v>#REF!</v>
      </c>
      <c r="EY389" s="181" t="e">
        <f t="shared" si="745"/>
        <v>#REF!</v>
      </c>
      <c r="EZ389" s="181" t="e">
        <f t="shared" si="746"/>
        <v>#REF!</v>
      </c>
      <c r="FA389" s="181" t="e">
        <f t="shared" si="747"/>
        <v>#REF!</v>
      </c>
      <c r="FB389" s="181" t="e">
        <f t="shared" si="748"/>
        <v>#REF!</v>
      </c>
      <c r="FC389" s="181" t="e">
        <f t="shared" si="749"/>
        <v>#REF!</v>
      </c>
      <c r="FD389" s="181" t="e">
        <f t="shared" si="750"/>
        <v>#REF!</v>
      </c>
      <c r="FE389" s="181" t="e">
        <f t="shared" si="751"/>
        <v>#REF!</v>
      </c>
      <c r="FF389" s="181" t="e">
        <f t="shared" si="752"/>
        <v>#REF!</v>
      </c>
      <c r="FG389" s="181" t="e">
        <f t="shared" si="753"/>
        <v>#REF!</v>
      </c>
      <c r="FH389" s="181" t="e">
        <f t="shared" si="754"/>
        <v>#REF!</v>
      </c>
      <c r="FI389" s="181" t="e">
        <f t="shared" si="755"/>
        <v>#REF!</v>
      </c>
      <c r="FJ389" s="181" t="e">
        <f t="shared" si="756"/>
        <v>#REF!</v>
      </c>
      <c r="FK389" s="181" t="e">
        <f t="shared" si="757"/>
        <v>#REF!</v>
      </c>
      <c r="FL389" s="181" t="e">
        <f t="shared" si="758"/>
        <v>#REF!</v>
      </c>
      <c r="FM389" s="181" t="e">
        <f t="shared" si="759"/>
        <v>#REF!</v>
      </c>
      <c r="FN389" s="181" t="e">
        <f t="shared" si="760"/>
        <v>#REF!</v>
      </c>
      <c r="FO389" s="181" t="e">
        <f t="shared" si="761"/>
        <v>#REF!</v>
      </c>
      <c r="FP389" s="181" t="e">
        <f t="shared" si="762"/>
        <v>#REF!</v>
      </c>
      <c r="FQ389" s="181" t="e">
        <f t="shared" si="763"/>
        <v>#REF!</v>
      </c>
      <c r="FR389" s="181" t="e">
        <f t="shared" si="764"/>
        <v>#REF!</v>
      </c>
      <c r="FS389" s="181" t="e">
        <f t="shared" si="765"/>
        <v>#REF!</v>
      </c>
      <c r="FT389" s="181" t="e">
        <f t="shared" si="766"/>
        <v>#REF!</v>
      </c>
      <c r="FU389" s="181" t="e">
        <f t="shared" si="767"/>
        <v>#REF!</v>
      </c>
      <c r="FV389" s="181" t="e">
        <f t="shared" si="768"/>
        <v>#REF!</v>
      </c>
      <c r="FW389" s="181" t="e">
        <f t="shared" si="769"/>
        <v>#REF!</v>
      </c>
      <c r="FX389" s="181" t="e">
        <f t="shared" si="770"/>
        <v>#REF!</v>
      </c>
      <c r="FY389" s="181" t="e">
        <f t="shared" si="771"/>
        <v>#REF!</v>
      </c>
      <c r="FZ389" s="181" t="e">
        <f t="shared" si="772"/>
        <v>#REF!</v>
      </c>
      <c r="GA389" s="181" t="e">
        <f t="shared" si="773"/>
        <v>#REF!</v>
      </c>
      <c r="GB389" s="181" t="e">
        <f t="shared" si="774"/>
        <v>#REF!</v>
      </c>
      <c r="GC389" s="181" t="e">
        <f t="shared" si="775"/>
        <v>#REF!</v>
      </c>
      <c r="GD389" s="181" t="e">
        <f t="shared" si="776"/>
        <v>#REF!</v>
      </c>
      <c r="GE389" s="181" t="e">
        <f t="shared" si="777"/>
        <v>#REF!</v>
      </c>
      <c r="GF389" s="181" t="e">
        <f t="shared" si="778"/>
        <v>#REF!</v>
      </c>
      <c r="GG389" s="181" t="e">
        <f t="shared" si="779"/>
        <v>#REF!</v>
      </c>
      <c r="GH389" s="181" t="e">
        <f t="shared" si="780"/>
        <v>#REF!</v>
      </c>
      <c r="GI389" s="181" t="e">
        <f t="shared" si="781"/>
        <v>#REF!</v>
      </c>
      <c r="GJ389" s="181" t="e">
        <f t="shared" si="782"/>
        <v>#REF!</v>
      </c>
      <c r="GK389" s="181" t="e">
        <f t="shared" si="783"/>
        <v>#REF!</v>
      </c>
      <c r="GL389" s="181" t="e">
        <f t="shared" si="784"/>
        <v>#REF!</v>
      </c>
      <c r="GM389" s="181" t="e">
        <f t="shared" si="785"/>
        <v>#REF!</v>
      </c>
      <c r="GN389" s="181" t="e">
        <f t="shared" si="786"/>
        <v>#REF!</v>
      </c>
      <c r="GO389" s="181" t="e">
        <f t="shared" si="787"/>
        <v>#REF!</v>
      </c>
      <c r="GP389" s="181" t="e">
        <f t="shared" si="788"/>
        <v>#REF!</v>
      </c>
      <c r="GQ389" s="181" t="e">
        <f t="shared" si="789"/>
        <v>#REF!</v>
      </c>
      <c r="GR389" s="181" t="e">
        <f t="shared" si="790"/>
        <v>#REF!</v>
      </c>
      <c r="GS389" s="181" t="e">
        <f t="shared" si="791"/>
        <v>#REF!</v>
      </c>
      <c r="GT389" s="181" t="e">
        <f t="shared" si="792"/>
        <v>#REF!</v>
      </c>
      <c r="GU389" s="181" t="e">
        <f t="shared" si="793"/>
        <v>#REF!</v>
      </c>
      <c r="GV389" s="181" t="e">
        <f t="shared" si="794"/>
        <v>#REF!</v>
      </c>
      <c r="GW389" s="181" t="e">
        <f t="shared" si="795"/>
        <v>#REF!</v>
      </c>
      <c r="GX389" s="181" t="e">
        <f t="shared" si="796"/>
        <v>#REF!</v>
      </c>
      <c r="GY389" s="181" t="e">
        <f t="shared" si="797"/>
        <v>#REF!</v>
      </c>
      <c r="GZ389" s="181" t="e">
        <f t="shared" si="798"/>
        <v>#REF!</v>
      </c>
      <c r="HA389" s="181" t="e">
        <f t="shared" si="799"/>
        <v>#REF!</v>
      </c>
      <c r="HB389" s="181" t="e">
        <f t="shared" si="800"/>
        <v>#REF!</v>
      </c>
      <c r="HC389" s="181" t="e">
        <f t="shared" si="801"/>
        <v>#REF!</v>
      </c>
      <c r="HD389" s="181" t="e">
        <f t="shared" si="802"/>
        <v>#REF!</v>
      </c>
      <c r="HE389" s="181" t="e">
        <f t="shared" si="803"/>
        <v>#REF!</v>
      </c>
      <c r="HF389" s="181" t="e">
        <f t="shared" si="804"/>
        <v>#REF!</v>
      </c>
      <c r="HG389" s="181" t="e">
        <f t="shared" si="805"/>
        <v>#REF!</v>
      </c>
      <c r="HH389" s="181" t="e">
        <f t="shared" si="806"/>
        <v>#REF!</v>
      </c>
      <c r="HI389" s="181" t="e">
        <f t="shared" si="807"/>
        <v>#REF!</v>
      </c>
      <c r="HJ389" s="181" t="e">
        <f t="shared" si="808"/>
        <v>#REF!</v>
      </c>
      <c r="HK389" s="181" t="e">
        <f t="shared" si="809"/>
        <v>#REF!</v>
      </c>
      <c r="HL389" s="181" t="e">
        <f t="shared" si="810"/>
        <v>#REF!</v>
      </c>
      <c r="HM389" s="181" t="e">
        <f t="shared" si="811"/>
        <v>#REF!</v>
      </c>
      <c r="HN389" s="181" t="e">
        <f t="shared" si="812"/>
        <v>#REF!</v>
      </c>
      <c r="HO389" s="181" t="e">
        <f t="shared" si="813"/>
        <v>#REF!</v>
      </c>
      <c r="HP389" s="181" t="e">
        <f t="shared" si="814"/>
        <v>#REF!</v>
      </c>
      <c r="HQ389" s="181" t="e">
        <f t="shared" si="815"/>
        <v>#REF!</v>
      </c>
      <c r="HR389" s="181" t="e">
        <f t="shared" si="816"/>
        <v>#REF!</v>
      </c>
      <c r="HS389" s="181" t="e">
        <f t="shared" si="817"/>
        <v>#REF!</v>
      </c>
      <c r="HT389" s="181" t="e">
        <f t="shared" si="818"/>
        <v>#REF!</v>
      </c>
      <c r="HU389" s="181" t="e">
        <f t="shared" si="819"/>
        <v>#REF!</v>
      </c>
      <c r="HV389" s="181" t="e">
        <f t="shared" si="820"/>
        <v>#REF!</v>
      </c>
      <c r="HW389" s="181" t="e">
        <f t="shared" si="821"/>
        <v>#REF!</v>
      </c>
      <c r="HX389" s="181" t="e">
        <f t="shared" si="822"/>
        <v>#REF!</v>
      </c>
      <c r="HY389" s="181" t="e">
        <f t="shared" si="823"/>
        <v>#REF!</v>
      </c>
      <c r="HZ389" s="181" t="e">
        <f t="shared" si="824"/>
        <v>#REF!</v>
      </c>
      <c r="IA389" s="181" t="e">
        <f t="shared" si="825"/>
        <v>#REF!</v>
      </c>
      <c r="IB389" s="181" t="e">
        <f t="shared" si="826"/>
        <v>#REF!</v>
      </c>
      <c r="IC389" s="181" t="e">
        <f t="shared" si="827"/>
        <v>#REF!</v>
      </c>
      <c r="ID389" s="181" t="e">
        <f t="shared" si="828"/>
        <v>#REF!</v>
      </c>
      <c r="IE389" s="181" t="e">
        <f t="shared" si="829"/>
        <v>#REF!</v>
      </c>
      <c r="IF389" s="181" t="e">
        <f t="shared" si="830"/>
        <v>#REF!</v>
      </c>
      <c r="IG389" s="181" t="e">
        <f t="shared" si="831"/>
        <v>#REF!</v>
      </c>
      <c r="IH389" s="181" t="e">
        <f t="shared" si="832"/>
        <v>#REF!</v>
      </c>
      <c r="II389" s="181" t="e">
        <f t="shared" si="833"/>
        <v>#REF!</v>
      </c>
      <c r="IJ389" s="181" t="e">
        <f t="shared" si="834"/>
        <v>#REF!</v>
      </c>
      <c r="IK389" s="181" t="e">
        <f t="shared" si="835"/>
        <v>#REF!</v>
      </c>
      <c r="IL389" s="181" t="e">
        <f t="shared" si="836"/>
        <v>#REF!</v>
      </c>
      <c r="IM389" s="181" t="e">
        <f t="shared" si="837"/>
        <v>#REF!</v>
      </c>
      <c r="IN389" s="181" t="e">
        <f t="shared" si="838"/>
        <v>#REF!</v>
      </c>
      <c r="IO389" s="181" t="e">
        <f t="shared" si="839"/>
        <v>#REF!</v>
      </c>
      <c r="IP389" s="181" t="e">
        <f t="shared" si="840"/>
        <v>#REF!</v>
      </c>
      <c r="IQ389" s="181" t="e">
        <f t="shared" si="841"/>
        <v>#REF!</v>
      </c>
      <c r="IR389" s="181" t="e">
        <f t="shared" si="842"/>
        <v>#REF!</v>
      </c>
      <c r="IS389" s="181" t="e">
        <f t="shared" si="843"/>
        <v>#REF!</v>
      </c>
      <c r="IT389" s="181" t="e">
        <f t="shared" si="844"/>
        <v>#REF!</v>
      </c>
      <c r="IU389" s="181" t="e">
        <f t="shared" si="845"/>
        <v>#REF!</v>
      </c>
      <c r="IV389" s="181" t="e">
        <f t="shared" si="846"/>
        <v>#REF!</v>
      </c>
      <c r="IW389" s="181" t="e">
        <f t="shared" si="847"/>
        <v>#REF!</v>
      </c>
      <c r="IX389" s="181" t="e">
        <f t="shared" si="848"/>
        <v>#REF!</v>
      </c>
      <c r="IY389" s="181" t="e">
        <f t="shared" si="849"/>
        <v>#REF!</v>
      </c>
      <c r="IZ389" s="181" t="e">
        <f t="shared" si="850"/>
        <v>#REF!</v>
      </c>
      <c r="JA389" s="181" t="e">
        <f t="shared" si="851"/>
        <v>#REF!</v>
      </c>
      <c r="JB389" s="181" t="e">
        <f t="shared" si="852"/>
        <v>#REF!</v>
      </c>
    </row>
    <row r="390" spans="2:262">
      <c r="B390" s="188">
        <v>29</v>
      </c>
      <c r="C390" s="187">
        <f t="shared" si="853"/>
        <v>5.6640625000000018E-4</v>
      </c>
      <c r="D390" s="184" t="e">
        <f t="shared" si="597"/>
        <v>#REF!</v>
      </c>
      <c r="E390" s="183" t="e">
        <f>AI361</f>
        <v>#REF!</v>
      </c>
      <c r="F390" s="182">
        <v>29</v>
      </c>
      <c r="G390" s="181" t="e">
        <f t="shared" si="854"/>
        <v>#REF!</v>
      </c>
      <c r="H390" s="181" t="e">
        <f t="shared" si="598"/>
        <v>#REF!</v>
      </c>
      <c r="I390" s="181" t="e">
        <f t="shared" si="599"/>
        <v>#REF!</v>
      </c>
      <c r="J390" s="181" t="e">
        <f t="shared" si="600"/>
        <v>#REF!</v>
      </c>
      <c r="K390" s="181" t="e">
        <f t="shared" si="601"/>
        <v>#REF!</v>
      </c>
      <c r="L390" s="181" t="e">
        <f t="shared" si="602"/>
        <v>#REF!</v>
      </c>
      <c r="M390" s="181" t="e">
        <f t="shared" si="603"/>
        <v>#REF!</v>
      </c>
      <c r="N390" s="181" t="e">
        <f t="shared" si="604"/>
        <v>#REF!</v>
      </c>
      <c r="O390" s="181" t="e">
        <f t="shared" si="605"/>
        <v>#REF!</v>
      </c>
      <c r="P390" s="181" t="e">
        <f t="shared" si="606"/>
        <v>#REF!</v>
      </c>
      <c r="Q390" s="181" t="e">
        <f t="shared" si="607"/>
        <v>#REF!</v>
      </c>
      <c r="R390" s="181" t="e">
        <f t="shared" si="608"/>
        <v>#REF!</v>
      </c>
      <c r="S390" s="181" t="e">
        <f t="shared" si="609"/>
        <v>#REF!</v>
      </c>
      <c r="T390" s="181" t="e">
        <f t="shared" si="610"/>
        <v>#REF!</v>
      </c>
      <c r="U390" s="181" t="e">
        <f t="shared" si="611"/>
        <v>#REF!</v>
      </c>
      <c r="V390" s="181" t="e">
        <f t="shared" si="612"/>
        <v>#REF!</v>
      </c>
      <c r="W390" s="181" t="e">
        <f t="shared" si="613"/>
        <v>#REF!</v>
      </c>
      <c r="X390" s="181" t="e">
        <f t="shared" si="614"/>
        <v>#REF!</v>
      </c>
      <c r="Y390" s="181" t="e">
        <f t="shared" si="615"/>
        <v>#REF!</v>
      </c>
      <c r="Z390" s="181" t="e">
        <f t="shared" si="616"/>
        <v>#REF!</v>
      </c>
      <c r="AA390" s="181" t="e">
        <f t="shared" si="617"/>
        <v>#REF!</v>
      </c>
      <c r="AB390" s="181" t="e">
        <f t="shared" si="618"/>
        <v>#REF!</v>
      </c>
      <c r="AC390" s="181" t="e">
        <f t="shared" si="619"/>
        <v>#REF!</v>
      </c>
      <c r="AD390" s="181" t="e">
        <f t="shared" si="620"/>
        <v>#REF!</v>
      </c>
      <c r="AE390" s="181" t="e">
        <f t="shared" si="621"/>
        <v>#REF!</v>
      </c>
      <c r="AF390" s="181" t="e">
        <f t="shared" si="622"/>
        <v>#REF!</v>
      </c>
      <c r="AG390" s="181" t="e">
        <f t="shared" si="623"/>
        <v>#REF!</v>
      </c>
      <c r="AH390" s="181" t="e">
        <f t="shared" si="624"/>
        <v>#REF!</v>
      </c>
      <c r="AI390" s="181" t="e">
        <f t="shared" si="625"/>
        <v>#REF!</v>
      </c>
      <c r="AJ390" s="181" t="e">
        <f t="shared" si="626"/>
        <v>#REF!</v>
      </c>
      <c r="AK390" s="181" t="e">
        <f t="shared" si="627"/>
        <v>#REF!</v>
      </c>
      <c r="AL390" s="181" t="e">
        <f t="shared" si="628"/>
        <v>#REF!</v>
      </c>
      <c r="AM390" s="181" t="e">
        <f t="shared" si="629"/>
        <v>#REF!</v>
      </c>
      <c r="AN390" s="181" t="e">
        <f t="shared" si="630"/>
        <v>#REF!</v>
      </c>
      <c r="AO390" s="181" t="e">
        <f t="shared" si="631"/>
        <v>#REF!</v>
      </c>
      <c r="AP390" s="181" t="e">
        <f t="shared" si="632"/>
        <v>#REF!</v>
      </c>
      <c r="AQ390" s="181" t="e">
        <f t="shared" si="633"/>
        <v>#REF!</v>
      </c>
      <c r="AR390" s="181" t="e">
        <f t="shared" si="634"/>
        <v>#REF!</v>
      </c>
      <c r="AS390" s="181" t="e">
        <f t="shared" si="635"/>
        <v>#REF!</v>
      </c>
      <c r="AT390" s="181" t="e">
        <f t="shared" si="636"/>
        <v>#REF!</v>
      </c>
      <c r="AU390" s="181" t="e">
        <f t="shared" si="637"/>
        <v>#REF!</v>
      </c>
      <c r="AV390" s="181" t="e">
        <f t="shared" si="638"/>
        <v>#REF!</v>
      </c>
      <c r="AW390" s="181" t="e">
        <f t="shared" si="639"/>
        <v>#REF!</v>
      </c>
      <c r="AX390" s="181" t="e">
        <f t="shared" si="640"/>
        <v>#REF!</v>
      </c>
      <c r="AY390" s="181" t="e">
        <f t="shared" si="641"/>
        <v>#REF!</v>
      </c>
      <c r="AZ390" s="181" t="e">
        <f t="shared" si="642"/>
        <v>#REF!</v>
      </c>
      <c r="BA390" s="181" t="e">
        <f t="shared" si="643"/>
        <v>#REF!</v>
      </c>
      <c r="BB390" s="181" t="e">
        <f t="shared" si="644"/>
        <v>#REF!</v>
      </c>
      <c r="BC390" s="181" t="e">
        <f t="shared" si="645"/>
        <v>#REF!</v>
      </c>
      <c r="BD390" s="181" t="e">
        <f t="shared" si="646"/>
        <v>#REF!</v>
      </c>
      <c r="BE390" s="181" t="e">
        <f t="shared" si="647"/>
        <v>#REF!</v>
      </c>
      <c r="BF390" s="181" t="e">
        <f t="shared" si="648"/>
        <v>#REF!</v>
      </c>
      <c r="BG390" s="181" t="e">
        <f t="shared" si="649"/>
        <v>#REF!</v>
      </c>
      <c r="BH390" s="181" t="e">
        <f t="shared" si="650"/>
        <v>#REF!</v>
      </c>
      <c r="BI390" s="181" t="e">
        <f t="shared" si="651"/>
        <v>#REF!</v>
      </c>
      <c r="BJ390" s="181" t="e">
        <f t="shared" si="652"/>
        <v>#REF!</v>
      </c>
      <c r="BK390" s="181" t="e">
        <f t="shared" si="653"/>
        <v>#REF!</v>
      </c>
      <c r="BL390" s="181" t="e">
        <f t="shared" si="654"/>
        <v>#REF!</v>
      </c>
      <c r="BM390" s="181" t="e">
        <f t="shared" si="655"/>
        <v>#REF!</v>
      </c>
      <c r="BN390" s="181" t="e">
        <f t="shared" si="656"/>
        <v>#REF!</v>
      </c>
      <c r="BO390" s="181" t="e">
        <f t="shared" si="657"/>
        <v>#REF!</v>
      </c>
      <c r="BP390" s="181" t="e">
        <f t="shared" si="658"/>
        <v>#REF!</v>
      </c>
      <c r="BQ390" s="181" t="e">
        <f t="shared" si="659"/>
        <v>#REF!</v>
      </c>
      <c r="BR390" s="181" t="e">
        <f t="shared" si="660"/>
        <v>#REF!</v>
      </c>
      <c r="BS390" s="181" t="e">
        <f t="shared" si="661"/>
        <v>#REF!</v>
      </c>
      <c r="BT390" s="181" t="e">
        <f t="shared" si="662"/>
        <v>#REF!</v>
      </c>
      <c r="BU390" s="181" t="e">
        <f t="shared" si="663"/>
        <v>#REF!</v>
      </c>
      <c r="BV390" s="181" t="e">
        <f t="shared" si="664"/>
        <v>#REF!</v>
      </c>
      <c r="BW390" s="181" t="e">
        <f t="shared" si="665"/>
        <v>#REF!</v>
      </c>
      <c r="BX390" s="181" t="e">
        <f t="shared" si="666"/>
        <v>#REF!</v>
      </c>
      <c r="BY390" s="181" t="e">
        <f t="shared" si="667"/>
        <v>#REF!</v>
      </c>
      <c r="BZ390" s="181" t="e">
        <f t="shared" si="668"/>
        <v>#REF!</v>
      </c>
      <c r="CA390" s="181" t="e">
        <f t="shared" si="669"/>
        <v>#REF!</v>
      </c>
      <c r="CB390" s="181" t="e">
        <f t="shared" si="670"/>
        <v>#REF!</v>
      </c>
      <c r="CC390" s="181" t="e">
        <f t="shared" si="671"/>
        <v>#REF!</v>
      </c>
      <c r="CD390" s="181" t="e">
        <f t="shared" si="672"/>
        <v>#REF!</v>
      </c>
      <c r="CE390" s="181" t="e">
        <f t="shared" si="673"/>
        <v>#REF!</v>
      </c>
      <c r="CF390" s="181" t="e">
        <f t="shared" si="674"/>
        <v>#REF!</v>
      </c>
      <c r="CG390" s="181" t="e">
        <f t="shared" si="675"/>
        <v>#REF!</v>
      </c>
      <c r="CH390" s="181" t="e">
        <f t="shared" si="676"/>
        <v>#REF!</v>
      </c>
      <c r="CI390" s="181" t="e">
        <f t="shared" si="677"/>
        <v>#REF!</v>
      </c>
      <c r="CJ390" s="181" t="e">
        <f t="shared" si="678"/>
        <v>#REF!</v>
      </c>
      <c r="CK390" s="181" t="e">
        <f t="shared" si="679"/>
        <v>#REF!</v>
      </c>
      <c r="CL390" s="181" t="e">
        <f t="shared" si="680"/>
        <v>#REF!</v>
      </c>
      <c r="CM390" s="181" t="e">
        <f t="shared" si="681"/>
        <v>#REF!</v>
      </c>
      <c r="CN390" s="181" t="e">
        <f t="shared" si="682"/>
        <v>#REF!</v>
      </c>
      <c r="CO390" s="181" t="e">
        <f t="shared" si="683"/>
        <v>#REF!</v>
      </c>
      <c r="CP390" s="181" t="e">
        <f t="shared" si="684"/>
        <v>#REF!</v>
      </c>
      <c r="CQ390" s="181" t="e">
        <f t="shared" si="685"/>
        <v>#REF!</v>
      </c>
      <c r="CR390" s="181" t="e">
        <f t="shared" si="686"/>
        <v>#REF!</v>
      </c>
      <c r="CS390" s="181" t="e">
        <f t="shared" si="687"/>
        <v>#REF!</v>
      </c>
      <c r="CT390" s="181" t="e">
        <f t="shared" si="688"/>
        <v>#REF!</v>
      </c>
      <c r="CU390" s="181" t="e">
        <f t="shared" si="689"/>
        <v>#REF!</v>
      </c>
      <c r="CV390" s="181" t="e">
        <f t="shared" si="690"/>
        <v>#REF!</v>
      </c>
      <c r="CW390" s="181" t="e">
        <f t="shared" si="691"/>
        <v>#REF!</v>
      </c>
      <c r="CX390" s="181" t="e">
        <f t="shared" si="692"/>
        <v>#REF!</v>
      </c>
      <c r="CY390" s="181" t="e">
        <f t="shared" si="693"/>
        <v>#REF!</v>
      </c>
      <c r="CZ390" s="181" t="e">
        <f t="shared" si="694"/>
        <v>#REF!</v>
      </c>
      <c r="DA390" s="181" t="e">
        <f t="shared" si="695"/>
        <v>#REF!</v>
      </c>
      <c r="DB390" s="181" t="e">
        <f t="shared" si="696"/>
        <v>#REF!</v>
      </c>
      <c r="DC390" s="181" t="e">
        <f t="shared" si="697"/>
        <v>#REF!</v>
      </c>
      <c r="DD390" s="181" t="e">
        <f t="shared" si="698"/>
        <v>#REF!</v>
      </c>
      <c r="DE390" s="181" t="e">
        <f t="shared" si="699"/>
        <v>#REF!</v>
      </c>
      <c r="DF390" s="181" t="e">
        <f t="shared" si="700"/>
        <v>#REF!</v>
      </c>
      <c r="DG390" s="181" t="e">
        <f t="shared" si="701"/>
        <v>#REF!</v>
      </c>
      <c r="DH390" s="181" t="e">
        <f t="shared" si="702"/>
        <v>#REF!</v>
      </c>
      <c r="DI390" s="181" t="e">
        <f t="shared" si="703"/>
        <v>#REF!</v>
      </c>
      <c r="DJ390" s="181" t="e">
        <f t="shared" si="704"/>
        <v>#REF!</v>
      </c>
      <c r="DK390" s="181" t="e">
        <f t="shared" si="705"/>
        <v>#REF!</v>
      </c>
      <c r="DL390" s="181" t="e">
        <f t="shared" si="706"/>
        <v>#REF!</v>
      </c>
      <c r="DM390" s="181" t="e">
        <f t="shared" si="707"/>
        <v>#REF!</v>
      </c>
      <c r="DN390" s="181" t="e">
        <f t="shared" si="708"/>
        <v>#REF!</v>
      </c>
      <c r="DO390" s="181" t="e">
        <f t="shared" si="709"/>
        <v>#REF!</v>
      </c>
      <c r="DP390" s="181" t="e">
        <f t="shared" si="710"/>
        <v>#REF!</v>
      </c>
      <c r="DQ390" s="181" t="e">
        <f t="shared" si="711"/>
        <v>#REF!</v>
      </c>
      <c r="DR390" s="181" t="e">
        <f t="shared" si="712"/>
        <v>#REF!</v>
      </c>
      <c r="DS390" s="181" t="e">
        <f t="shared" si="713"/>
        <v>#REF!</v>
      </c>
      <c r="DT390" s="181" t="e">
        <f t="shared" si="714"/>
        <v>#REF!</v>
      </c>
      <c r="DU390" s="181" t="e">
        <f t="shared" si="715"/>
        <v>#REF!</v>
      </c>
      <c r="DV390" s="181" t="e">
        <f t="shared" si="716"/>
        <v>#REF!</v>
      </c>
      <c r="DW390" s="181" t="e">
        <f t="shared" si="717"/>
        <v>#REF!</v>
      </c>
      <c r="DX390" s="181" t="e">
        <f t="shared" si="718"/>
        <v>#REF!</v>
      </c>
      <c r="DY390" s="181" t="e">
        <f t="shared" si="719"/>
        <v>#REF!</v>
      </c>
      <c r="DZ390" s="181" t="e">
        <f t="shared" si="720"/>
        <v>#REF!</v>
      </c>
      <c r="EA390" s="181" t="e">
        <f t="shared" si="721"/>
        <v>#REF!</v>
      </c>
      <c r="EB390" s="181" t="e">
        <f t="shared" si="722"/>
        <v>#REF!</v>
      </c>
      <c r="EC390" s="181" t="e">
        <f t="shared" si="723"/>
        <v>#REF!</v>
      </c>
      <c r="ED390" s="181" t="e">
        <f t="shared" si="724"/>
        <v>#REF!</v>
      </c>
      <c r="EE390" s="181" t="e">
        <f t="shared" si="725"/>
        <v>#REF!</v>
      </c>
      <c r="EF390" s="181" t="e">
        <f t="shared" si="726"/>
        <v>#REF!</v>
      </c>
      <c r="EG390" s="181" t="e">
        <f t="shared" si="727"/>
        <v>#REF!</v>
      </c>
      <c r="EH390" s="181" t="e">
        <f t="shared" si="728"/>
        <v>#REF!</v>
      </c>
      <c r="EI390" s="181" t="e">
        <f t="shared" si="729"/>
        <v>#REF!</v>
      </c>
      <c r="EJ390" s="181" t="e">
        <f t="shared" si="730"/>
        <v>#REF!</v>
      </c>
      <c r="EK390" s="181" t="e">
        <f t="shared" si="731"/>
        <v>#REF!</v>
      </c>
      <c r="EL390" s="181" t="e">
        <f t="shared" si="732"/>
        <v>#REF!</v>
      </c>
      <c r="EM390" s="181" t="e">
        <f t="shared" si="733"/>
        <v>#REF!</v>
      </c>
      <c r="EN390" s="181" t="e">
        <f t="shared" si="734"/>
        <v>#REF!</v>
      </c>
      <c r="EO390" s="181" t="e">
        <f t="shared" si="735"/>
        <v>#REF!</v>
      </c>
      <c r="EP390" s="181" t="e">
        <f t="shared" si="736"/>
        <v>#REF!</v>
      </c>
      <c r="EQ390" s="181" t="e">
        <f t="shared" si="737"/>
        <v>#REF!</v>
      </c>
      <c r="ER390" s="181" t="e">
        <f t="shared" si="738"/>
        <v>#REF!</v>
      </c>
      <c r="ES390" s="181" t="e">
        <f t="shared" si="739"/>
        <v>#REF!</v>
      </c>
      <c r="ET390" s="181" t="e">
        <f t="shared" si="740"/>
        <v>#REF!</v>
      </c>
      <c r="EU390" s="181" t="e">
        <f t="shared" si="741"/>
        <v>#REF!</v>
      </c>
      <c r="EV390" s="181" t="e">
        <f t="shared" si="742"/>
        <v>#REF!</v>
      </c>
      <c r="EW390" s="181" t="e">
        <f t="shared" si="743"/>
        <v>#REF!</v>
      </c>
      <c r="EX390" s="181" t="e">
        <f t="shared" si="744"/>
        <v>#REF!</v>
      </c>
      <c r="EY390" s="181" t="e">
        <f t="shared" si="745"/>
        <v>#REF!</v>
      </c>
      <c r="EZ390" s="181" t="e">
        <f t="shared" si="746"/>
        <v>#REF!</v>
      </c>
      <c r="FA390" s="181" t="e">
        <f t="shared" si="747"/>
        <v>#REF!</v>
      </c>
      <c r="FB390" s="181" t="e">
        <f t="shared" si="748"/>
        <v>#REF!</v>
      </c>
      <c r="FC390" s="181" t="e">
        <f t="shared" si="749"/>
        <v>#REF!</v>
      </c>
      <c r="FD390" s="181" t="e">
        <f t="shared" si="750"/>
        <v>#REF!</v>
      </c>
      <c r="FE390" s="181" t="e">
        <f t="shared" si="751"/>
        <v>#REF!</v>
      </c>
      <c r="FF390" s="181" t="e">
        <f t="shared" si="752"/>
        <v>#REF!</v>
      </c>
      <c r="FG390" s="181" t="e">
        <f t="shared" si="753"/>
        <v>#REF!</v>
      </c>
      <c r="FH390" s="181" t="e">
        <f t="shared" si="754"/>
        <v>#REF!</v>
      </c>
      <c r="FI390" s="181" t="e">
        <f t="shared" si="755"/>
        <v>#REF!</v>
      </c>
      <c r="FJ390" s="181" t="e">
        <f t="shared" si="756"/>
        <v>#REF!</v>
      </c>
      <c r="FK390" s="181" t="e">
        <f t="shared" si="757"/>
        <v>#REF!</v>
      </c>
      <c r="FL390" s="181" t="e">
        <f t="shared" si="758"/>
        <v>#REF!</v>
      </c>
      <c r="FM390" s="181" t="e">
        <f t="shared" si="759"/>
        <v>#REF!</v>
      </c>
      <c r="FN390" s="181" t="e">
        <f t="shared" si="760"/>
        <v>#REF!</v>
      </c>
      <c r="FO390" s="181" t="e">
        <f t="shared" si="761"/>
        <v>#REF!</v>
      </c>
      <c r="FP390" s="181" t="e">
        <f t="shared" si="762"/>
        <v>#REF!</v>
      </c>
      <c r="FQ390" s="181" t="e">
        <f t="shared" si="763"/>
        <v>#REF!</v>
      </c>
      <c r="FR390" s="181" t="e">
        <f t="shared" si="764"/>
        <v>#REF!</v>
      </c>
      <c r="FS390" s="181" t="e">
        <f t="shared" si="765"/>
        <v>#REF!</v>
      </c>
      <c r="FT390" s="181" t="e">
        <f t="shared" si="766"/>
        <v>#REF!</v>
      </c>
      <c r="FU390" s="181" t="e">
        <f t="shared" si="767"/>
        <v>#REF!</v>
      </c>
      <c r="FV390" s="181" t="e">
        <f t="shared" si="768"/>
        <v>#REF!</v>
      </c>
      <c r="FW390" s="181" t="e">
        <f t="shared" si="769"/>
        <v>#REF!</v>
      </c>
      <c r="FX390" s="181" t="e">
        <f t="shared" si="770"/>
        <v>#REF!</v>
      </c>
      <c r="FY390" s="181" t="e">
        <f t="shared" si="771"/>
        <v>#REF!</v>
      </c>
      <c r="FZ390" s="181" t="e">
        <f t="shared" si="772"/>
        <v>#REF!</v>
      </c>
      <c r="GA390" s="181" t="e">
        <f t="shared" si="773"/>
        <v>#REF!</v>
      </c>
      <c r="GB390" s="181" t="e">
        <f t="shared" si="774"/>
        <v>#REF!</v>
      </c>
      <c r="GC390" s="181" t="e">
        <f t="shared" si="775"/>
        <v>#REF!</v>
      </c>
      <c r="GD390" s="181" t="e">
        <f t="shared" si="776"/>
        <v>#REF!</v>
      </c>
      <c r="GE390" s="181" t="e">
        <f t="shared" si="777"/>
        <v>#REF!</v>
      </c>
      <c r="GF390" s="181" t="e">
        <f t="shared" si="778"/>
        <v>#REF!</v>
      </c>
      <c r="GG390" s="181" t="e">
        <f t="shared" si="779"/>
        <v>#REF!</v>
      </c>
      <c r="GH390" s="181" t="e">
        <f t="shared" si="780"/>
        <v>#REF!</v>
      </c>
      <c r="GI390" s="181" t="e">
        <f t="shared" si="781"/>
        <v>#REF!</v>
      </c>
      <c r="GJ390" s="181" t="e">
        <f t="shared" si="782"/>
        <v>#REF!</v>
      </c>
      <c r="GK390" s="181" t="e">
        <f t="shared" si="783"/>
        <v>#REF!</v>
      </c>
      <c r="GL390" s="181" t="e">
        <f t="shared" si="784"/>
        <v>#REF!</v>
      </c>
      <c r="GM390" s="181" t="e">
        <f t="shared" si="785"/>
        <v>#REF!</v>
      </c>
      <c r="GN390" s="181" t="e">
        <f t="shared" si="786"/>
        <v>#REF!</v>
      </c>
      <c r="GO390" s="181" t="e">
        <f t="shared" si="787"/>
        <v>#REF!</v>
      </c>
      <c r="GP390" s="181" t="e">
        <f t="shared" si="788"/>
        <v>#REF!</v>
      </c>
      <c r="GQ390" s="181" t="e">
        <f t="shared" si="789"/>
        <v>#REF!</v>
      </c>
      <c r="GR390" s="181" t="e">
        <f t="shared" si="790"/>
        <v>#REF!</v>
      </c>
      <c r="GS390" s="181" t="e">
        <f t="shared" si="791"/>
        <v>#REF!</v>
      </c>
      <c r="GT390" s="181" t="e">
        <f t="shared" si="792"/>
        <v>#REF!</v>
      </c>
      <c r="GU390" s="181" t="e">
        <f t="shared" si="793"/>
        <v>#REF!</v>
      </c>
      <c r="GV390" s="181" t="e">
        <f t="shared" si="794"/>
        <v>#REF!</v>
      </c>
      <c r="GW390" s="181" t="e">
        <f t="shared" si="795"/>
        <v>#REF!</v>
      </c>
      <c r="GX390" s="181" t="e">
        <f t="shared" si="796"/>
        <v>#REF!</v>
      </c>
      <c r="GY390" s="181" t="e">
        <f t="shared" si="797"/>
        <v>#REF!</v>
      </c>
      <c r="GZ390" s="181" t="e">
        <f t="shared" si="798"/>
        <v>#REF!</v>
      </c>
      <c r="HA390" s="181" t="e">
        <f t="shared" si="799"/>
        <v>#REF!</v>
      </c>
      <c r="HB390" s="181" t="e">
        <f t="shared" si="800"/>
        <v>#REF!</v>
      </c>
      <c r="HC390" s="181" t="e">
        <f t="shared" si="801"/>
        <v>#REF!</v>
      </c>
      <c r="HD390" s="181" t="e">
        <f t="shared" si="802"/>
        <v>#REF!</v>
      </c>
      <c r="HE390" s="181" t="e">
        <f t="shared" si="803"/>
        <v>#REF!</v>
      </c>
      <c r="HF390" s="181" t="e">
        <f t="shared" si="804"/>
        <v>#REF!</v>
      </c>
      <c r="HG390" s="181" t="e">
        <f t="shared" si="805"/>
        <v>#REF!</v>
      </c>
      <c r="HH390" s="181" t="e">
        <f t="shared" si="806"/>
        <v>#REF!</v>
      </c>
      <c r="HI390" s="181" t="e">
        <f t="shared" si="807"/>
        <v>#REF!</v>
      </c>
      <c r="HJ390" s="181" t="e">
        <f t="shared" si="808"/>
        <v>#REF!</v>
      </c>
      <c r="HK390" s="181" t="e">
        <f t="shared" si="809"/>
        <v>#REF!</v>
      </c>
      <c r="HL390" s="181" t="e">
        <f t="shared" si="810"/>
        <v>#REF!</v>
      </c>
      <c r="HM390" s="181" t="e">
        <f t="shared" si="811"/>
        <v>#REF!</v>
      </c>
      <c r="HN390" s="181" t="e">
        <f t="shared" si="812"/>
        <v>#REF!</v>
      </c>
      <c r="HO390" s="181" t="e">
        <f t="shared" si="813"/>
        <v>#REF!</v>
      </c>
      <c r="HP390" s="181" t="e">
        <f t="shared" si="814"/>
        <v>#REF!</v>
      </c>
      <c r="HQ390" s="181" t="e">
        <f t="shared" si="815"/>
        <v>#REF!</v>
      </c>
      <c r="HR390" s="181" t="e">
        <f t="shared" si="816"/>
        <v>#REF!</v>
      </c>
      <c r="HS390" s="181" t="e">
        <f t="shared" si="817"/>
        <v>#REF!</v>
      </c>
      <c r="HT390" s="181" t="e">
        <f t="shared" si="818"/>
        <v>#REF!</v>
      </c>
      <c r="HU390" s="181" t="e">
        <f t="shared" si="819"/>
        <v>#REF!</v>
      </c>
      <c r="HV390" s="181" t="e">
        <f t="shared" si="820"/>
        <v>#REF!</v>
      </c>
      <c r="HW390" s="181" t="e">
        <f t="shared" si="821"/>
        <v>#REF!</v>
      </c>
      <c r="HX390" s="181" t="e">
        <f t="shared" si="822"/>
        <v>#REF!</v>
      </c>
      <c r="HY390" s="181" t="e">
        <f t="shared" si="823"/>
        <v>#REF!</v>
      </c>
      <c r="HZ390" s="181" t="e">
        <f t="shared" si="824"/>
        <v>#REF!</v>
      </c>
      <c r="IA390" s="181" t="e">
        <f t="shared" si="825"/>
        <v>#REF!</v>
      </c>
      <c r="IB390" s="181" t="e">
        <f t="shared" si="826"/>
        <v>#REF!</v>
      </c>
      <c r="IC390" s="181" t="e">
        <f t="shared" si="827"/>
        <v>#REF!</v>
      </c>
      <c r="ID390" s="181" t="e">
        <f t="shared" si="828"/>
        <v>#REF!</v>
      </c>
      <c r="IE390" s="181" t="e">
        <f t="shared" si="829"/>
        <v>#REF!</v>
      </c>
      <c r="IF390" s="181" t="e">
        <f t="shared" si="830"/>
        <v>#REF!</v>
      </c>
      <c r="IG390" s="181" t="e">
        <f t="shared" si="831"/>
        <v>#REF!</v>
      </c>
      <c r="IH390" s="181" t="e">
        <f t="shared" si="832"/>
        <v>#REF!</v>
      </c>
      <c r="II390" s="181" t="e">
        <f t="shared" si="833"/>
        <v>#REF!</v>
      </c>
      <c r="IJ390" s="181" t="e">
        <f t="shared" si="834"/>
        <v>#REF!</v>
      </c>
      <c r="IK390" s="181" t="e">
        <f t="shared" si="835"/>
        <v>#REF!</v>
      </c>
      <c r="IL390" s="181" t="e">
        <f t="shared" si="836"/>
        <v>#REF!</v>
      </c>
      <c r="IM390" s="181" t="e">
        <f t="shared" si="837"/>
        <v>#REF!</v>
      </c>
      <c r="IN390" s="181" t="e">
        <f t="shared" si="838"/>
        <v>#REF!</v>
      </c>
      <c r="IO390" s="181" t="e">
        <f t="shared" si="839"/>
        <v>#REF!</v>
      </c>
      <c r="IP390" s="181" t="e">
        <f t="shared" si="840"/>
        <v>#REF!</v>
      </c>
      <c r="IQ390" s="181" t="e">
        <f t="shared" si="841"/>
        <v>#REF!</v>
      </c>
      <c r="IR390" s="181" t="e">
        <f t="shared" si="842"/>
        <v>#REF!</v>
      </c>
      <c r="IS390" s="181" t="e">
        <f t="shared" si="843"/>
        <v>#REF!</v>
      </c>
      <c r="IT390" s="181" t="e">
        <f t="shared" si="844"/>
        <v>#REF!</v>
      </c>
      <c r="IU390" s="181" t="e">
        <f t="shared" si="845"/>
        <v>#REF!</v>
      </c>
      <c r="IV390" s="181" t="e">
        <f t="shared" si="846"/>
        <v>#REF!</v>
      </c>
      <c r="IW390" s="181" t="e">
        <f t="shared" si="847"/>
        <v>#REF!</v>
      </c>
      <c r="IX390" s="181" t="e">
        <f t="shared" si="848"/>
        <v>#REF!</v>
      </c>
      <c r="IY390" s="181" t="e">
        <f t="shared" si="849"/>
        <v>#REF!</v>
      </c>
      <c r="IZ390" s="181" t="e">
        <f t="shared" si="850"/>
        <v>#REF!</v>
      </c>
      <c r="JA390" s="181" t="e">
        <f t="shared" si="851"/>
        <v>#REF!</v>
      </c>
      <c r="JB390" s="181" t="e">
        <f t="shared" si="852"/>
        <v>#REF!</v>
      </c>
    </row>
    <row r="391" spans="2:262">
      <c r="B391" s="188">
        <v>30</v>
      </c>
      <c r="C391" s="187">
        <f t="shared" si="853"/>
        <v>5.859375000000002E-4</v>
      </c>
      <c r="D391" s="184" t="e">
        <f t="shared" si="597"/>
        <v>#REF!</v>
      </c>
      <c r="E391" s="183" t="e">
        <f>AJ361</f>
        <v>#REF!</v>
      </c>
      <c r="F391" s="182">
        <v>30</v>
      </c>
      <c r="G391" s="181" t="e">
        <f t="shared" si="854"/>
        <v>#REF!</v>
      </c>
      <c r="H391" s="181" t="e">
        <f t="shared" si="598"/>
        <v>#REF!</v>
      </c>
      <c r="I391" s="181" t="e">
        <f t="shared" si="599"/>
        <v>#REF!</v>
      </c>
      <c r="J391" s="181" t="e">
        <f t="shared" si="600"/>
        <v>#REF!</v>
      </c>
      <c r="K391" s="181" t="e">
        <f t="shared" si="601"/>
        <v>#REF!</v>
      </c>
      <c r="L391" s="181" t="e">
        <f t="shared" si="602"/>
        <v>#REF!</v>
      </c>
      <c r="M391" s="181" t="e">
        <f t="shared" si="603"/>
        <v>#REF!</v>
      </c>
      <c r="N391" s="181" t="e">
        <f t="shared" si="604"/>
        <v>#REF!</v>
      </c>
      <c r="O391" s="181" t="e">
        <f t="shared" si="605"/>
        <v>#REF!</v>
      </c>
      <c r="P391" s="181" t="e">
        <f t="shared" si="606"/>
        <v>#REF!</v>
      </c>
      <c r="Q391" s="181" t="e">
        <f t="shared" si="607"/>
        <v>#REF!</v>
      </c>
      <c r="R391" s="181" t="e">
        <f t="shared" si="608"/>
        <v>#REF!</v>
      </c>
      <c r="S391" s="181" t="e">
        <f t="shared" si="609"/>
        <v>#REF!</v>
      </c>
      <c r="T391" s="181" t="e">
        <f t="shared" si="610"/>
        <v>#REF!</v>
      </c>
      <c r="U391" s="181" t="e">
        <f t="shared" si="611"/>
        <v>#REF!</v>
      </c>
      <c r="V391" s="181" t="e">
        <f t="shared" si="612"/>
        <v>#REF!</v>
      </c>
      <c r="W391" s="181" t="e">
        <f t="shared" si="613"/>
        <v>#REF!</v>
      </c>
      <c r="X391" s="181" t="e">
        <f t="shared" si="614"/>
        <v>#REF!</v>
      </c>
      <c r="Y391" s="181" t="e">
        <f t="shared" si="615"/>
        <v>#REF!</v>
      </c>
      <c r="Z391" s="181" t="e">
        <f t="shared" si="616"/>
        <v>#REF!</v>
      </c>
      <c r="AA391" s="181" t="e">
        <f t="shared" si="617"/>
        <v>#REF!</v>
      </c>
      <c r="AB391" s="181" t="e">
        <f t="shared" si="618"/>
        <v>#REF!</v>
      </c>
      <c r="AC391" s="181" t="e">
        <f t="shared" si="619"/>
        <v>#REF!</v>
      </c>
      <c r="AD391" s="181" t="e">
        <f t="shared" si="620"/>
        <v>#REF!</v>
      </c>
      <c r="AE391" s="181" t="e">
        <f t="shared" si="621"/>
        <v>#REF!</v>
      </c>
      <c r="AF391" s="181" t="e">
        <f t="shared" si="622"/>
        <v>#REF!</v>
      </c>
      <c r="AG391" s="181" t="e">
        <f t="shared" si="623"/>
        <v>#REF!</v>
      </c>
      <c r="AH391" s="181" t="e">
        <f t="shared" si="624"/>
        <v>#REF!</v>
      </c>
      <c r="AI391" s="181" t="e">
        <f t="shared" si="625"/>
        <v>#REF!</v>
      </c>
      <c r="AJ391" s="181" t="e">
        <f t="shared" si="626"/>
        <v>#REF!</v>
      </c>
      <c r="AK391" s="181" t="e">
        <f t="shared" si="627"/>
        <v>#REF!</v>
      </c>
      <c r="AL391" s="181" t="e">
        <f t="shared" si="628"/>
        <v>#REF!</v>
      </c>
      <c r="AM391" s="181" t="e">
        <f t="shared" si="629"/>
        <v>#REF!</v>
      </c>
      <c r="AN391" s="181" t="e">
        <f t="shared" si="630"/>
        <v>#REF!</v>
      </c>
      <c r="AO391" s="181" t="e">
        <f t="shared" si="631"/>
        <v>#REF!</v>
      </c>
      <c r="AP391" s="181" t="e">
        <f t="shared" si="632"/>
        <v>#REF!</v>
      </c>
      <c r="AQ391" s="181" t="e">
        <f t="shared" si="633"/>
        <v>#REF!</v>
      </c>
      <c r="AR391" s="181" t="e">
        <f t="shared" si="634"/>
        <v>#REF!</v>
      </c>
      <c r="AS391" s="181" t="e">
        <f t="shared" si="635"/>
        <v>#REF!</v>
      </c>
      <c r="AT391" s="181" t="e">
        <f t="shared" si="636"/>
        <v>#REF!</v>
      </c>
      <c r="AU391" s="181" t="e">
        <f t="shared" si="637"/>
        <v>#REF!</v>
      </c>
      <c r="AV391" s="181" t="e">
        <f t="shared" si="638"/>
        <v>#REF!</v>
      </c>
      <c r="AW391" s="181" t="e">
        <f t="shared" si="639"/>
        <v>#REF!</v>
      </c>
      <c r="AX391" s="181" t="e">
        <f t="shared" si="640"/>
        <v>#REF!</v>
      </c>
      <c r="AY391" s="181" t="e">
        <f t="shared" si="641"/>
        <v>#REF!</v>
      </c>
      <c r="AZ391" s="181" t="e">
        <f t="shared" si="642"/>
        <v>#REF!</v>
      </c>
      <c r="BA391" s="181" t="e">
        <f t="shared" si="643"/>
        <v>#REF!</v>
      </c>
      <c r="BB391" s="181" t="e">
        <f t="shared" si="644"/>
        <v>#REF!</v>
      </c>
      <c r="BC391" s="181" t="e">
        <f t="shared" si="645"/>
        <v>#REF!</v>
      </c>
      <c r="BD391" s="181" t="e">
        <f t="shared" si="646"/>
        <v>#REF!</v>
      </c>
      <c r="BE391" s="181" t="e">
        <f t="shared" si="647"/>
        <v>#REF!</v>
      </c>
      <c r="BF391" s="181" t="e">
        <f t="shared" si="648"/>
        <v>#REF!</v>
      </c>
      <c r="BG391" s="181" t="e">
        <f t="shared" si="649"/>
        <v>#REF!</v>
      </c>
      <c r="BH391" s="181" t="e">
        <f t="shared" si="650"/>
        <v>#REF!</v>
      </c>
      <c r="BI391" s="181" t="e">
        <f t="shared" si="651"/>
        <v>#REF!</v>
      </c>
      <c r="BJ391" s="181" t="e">
        <f t="shared" si="652"/>
        <v>#REF!</v>
      </c>
      <c r="BK391" s="181" t="e">
        <f t="shared" si="653"/>
        <v>#REF!</v>
      </c>
      <c r="BL391" s="181" t="e">
        <f t="shared" si="654"/>
        <v>#REF!</v>
      </c>
      <c r="BM391" s="181" t="e">
        <f t="shared" si="655"/>
        <v>#REF!</v>
      </c>
      <c r="BN391" s="181" t="e">
        <f t="shared" si="656"/>
        <v>#REF!</v>
      </c>
      <c r="BO391" s="181" t="e">
        <f t="shared" si="657"/>
        <v>#REF!</v>
      </c>
      <c r="BP391" s="181" t="e">
        <f t="shared" si="658"/>
        <v>#REF!</v>
      </c>
      <c r="BQ391" s="181" t="e">
        <f t="shared" si="659"/>
        <v>#REF!</v>
      </c>
      <c r="BR391" s="181" t="e">
        <f t="shared" si="660"/>
        <v>#REF!</v>
      </c>
      <c r="BS391" s="181" t="e">
        <f t="shared" si="661"/>
        <v>#REF!</v>
      </c>
      <c r="BT391" s="181" t="e">
        <f t="shared" si="662"/>
        <v>#REF!</v>
      </c>
      <c r="BU391" s="181" t="e">
        <f t="shared" si="663"/>
        <v>#REF!</v>
      </c>
      <c r="BV391" s="181" t="e">
        <f t="shared" si="664"/>
        <v>#REF!</v>
      </c>
      <c r="BW391" s="181" t="e">
        <f t="shared" si="665"/>
        <v>#REF!</v>
      </c>
      <c r="BX391" s="181" t="e">
        <f t="shared" si="666"/>
        <v>#REF!</v>
      </c>
      <c r="BY391" s="181" t="e">
        <f t="shared" si="667"/>
        <v>#REF!</v>
      </c>
      <c r="BZ391" s="181" t="e">
        <f t="shared" si="668"/>
        <v>#REF!</v>
      </c>
      <c r="CA391" s="181" t="e">
        <f t="shared" si="669"/>
        <v>#REF!</v>
      </c>
      <c r="CB391" s="181" t="e">
        <f t="shared" si="670"/>
        <v>#REF!</v>
      </c>
      <c r="CC391" s="181" t="e">
        <f t="shared" si="671"/>
        <v>#REF!</v>
      </c>
      <c r="CD391" s="181" t="e">
        <f t="shared" si="672"/>
        <v>#REF!</v>
      </c>
      <c r="CE391" s="181" t="e">
        <f t="shared" si="673"/>
        <v>#REF!</v>
      </c>
      <c r="CF391" s="181" t="e">
        <f t="shared" si="674"/>
        <v>#REF!</v>
      </c>
      <c r="CG391" s="181" t="e">
        <f t="shared" si="675"/>
        <v>#REF!</v>
      </c>
      <c r="CH391" s="181" t="e">
        <f t="shared" si="676"/>
        <v>#REF!</v>
      </c>
      <c r="CI391" s="181" t="e">
        <f t="shared" si="677"/>
        <v>#REF!</v>
      </c>
      <c r="CJ391" s="181" t="e">
        <f t="shared" si="678"/>
        <v>#REF!</v>
      </c>
      <c r="CK391" s="181" t="e">
        <f t="shared" si="679"/>
        <v>#REF!</v>
      </c>
      <c r="CL391" s="181" t="e">
        <f t="shared" si="680"/>
        <v>#REF!</v>
      </c>
      <c r="CM391" s="181" t="e">
        <f t="shared" si="681"/>
        <v>#REF!</v>
      </c>
      <c r="CN391" s="181" t="e">
        <f t="shared" si="682"/>
        <v>#REF!</v>
      </c>
      <c r="CO391" s="181" t="e">
        <f t="shared" si="683"/>
        <v>#REF!</v>
      </c>
      <c r="CP391" s="181" t="e">
        <f t="shared" si="684"/>
        <v>#REF!</v>
      </c>
      <c r="CQ391" s="181" t="e">
        <f t="shared" si="685"/>
        <v>#REF!</v>
      </c>
      <c r="CR391" s="181" t="e">
        <f t="shared" si="686"/>
        <v>#REF!</v>
      </c>
      <c r="CS391" s="181" t="e">
        <f t="shared" si="687"/>
        <v>#REF!</v>
      </c>
      <c r="CT391" s="181" t="e">
        <f t="shared" si="688"/>
        <v>#REF!</v>
      </c>
      <c r="CU391" s="181" t="e">
        <f t="shared" si="689"/>
        <v>#REF!</v>
      </c>
      <c r="CV391" s="181" t="e">
        <f t="shared" si="690"/>
        <v>#REF!</v>
      </c>
      <c r="CW391" s="181" t="e">
        <f t="shared" si="691"/>
        <v>#REF!</v>
      </c>
      <c r="CX391" s="181" t="e">
        <f t="shared" si="692"/>
        <v>#REF!</v>
      </c>
      <c r="CY391" s="181" t="e">
        <f t="shared" si="693"/>
        <v>#REF!</v>
      </c>
      <c r="CZ391" s="181" t="e">
        <f t="shared" si="694"/>
        <v>#REF!</v>
      </c>
      <c r="DA391" s="181" t="e">
        <f t="shared" si="695"/>
        <v>#REF!</v>
      </c>
      <c r="DB391" s="181" t="e">
        <f t="shared" si="696"/>
        <v>#REF!</v>
      </c>
      <c r="DC391" s="181" t="e">
        <f t="shared" si="697"/>
        <v>#REF!</v>
      </c>
      <c r="DD391" s="181" t="e">
        <f t="shared" si="698"/>
        <v>#REF!</v>
      </c>
      <c r="DE391" s="181" t="e">
        <f t="shared" si="699"/>
        <v>#REF!</v>
      </c>
      <c r="DF391" s="181" t="e">
        <f t="shared" si="700"/>
        <v>#REF!</v>
      </c>
      <c r="DG391" s="181" t="e">
        <f t="shared" si="701"/>
        <v>#REF!</v>
      </c>
      <c r="DH391" s="181" t="e">
        <f t="shared" si="702"/>
        <v>#REF!</v>
      </c>
      <c r="DI391" s="181" t="e">
        <f t="shared" si="703"/>
        <v>#REF!</v>
      </c>
      <c r="DJ391" s="181" t="e">
        <f t="shared" si="704"/>
        <v>#REF!</v>
      </c>
      <c r="DK391" s="181" t="e">
        <f t="shared" si="705"/>
        <v>#REF!</v>
      </c>
      <c r="DL391" s="181" t="e">
        <f t="shared" si="706"/>
        <v>#REF!</v>
      </c>
      <c r="DM391" s="181" t="e">
        <f t="shared" si="707"/>
        <v>#REF!</v>
      </c>
      <c r="DN391" s="181" t="e">
        <f t="shared" si="708"/>
        <v>#REF!</v>
      </c>
      <c r="DO391" s="181" t="e">
        <f t="shared" si="709"/>
        <v>#REF!</v>
      </c>
      <c r="DP391" s="181" t="e">
        <f t="shared" si="710"/>
        <v>#REF!</v>
      </c>
      <c r="DQ391" s="181" t="e">
        <f t="shared" si="711"/>
        <v>#REF!</v>
      </c>
      <c r="DR391" s="181" t="e">
        <f t="shared" si="712"/>
        <v>#REF!</v>
      </c>
      <c r="DS391" s="181" t="e">
        <f t="shared" si="713"/>
        <v>#REF!</v>
      </c>
      <c r="DT391" s="181" t="e">
        <f t="shared" si="714"/>
        <v>#REF!</v>
      </c>
      <c r="DU391" s="181" t="e">
        <f t="shared" si="715"/>
        <v>#REF!</v>
      </c>
      <c r="DV391" s="181" t="e">
        <f t="shared" si="716"/>
        <v>#REF!</v>
      </c>
      <c r="DW391" s="181" t="e">
        <f t="shared" si="717"/>
        <v>#REF!</v>
      </c>
      <c r="DX391" s="181" t="e">
        <f t="shared" si="718"/>
        <v>#REF!</v>
      </c>
      <c r="DY391" s="181" t="e">
        <f t="shared" si="719"/>
        <v>#REF!</v>
      </c>
      <c r="DZ391" s="181" t="e">
        <f t="shared" si="720"/>
        <v>#REF!</v>
      </c>
      <c r="EA391" s="181" t="e">
        <f t="shared" si="721"/>
        <v>#REF!</v>
      </c>
      <c r="EB391" s="181" t="e">
        <f t="shared" si="722"/>
        <v>#REF!</v>
      </c>
      <c r="EC391" s="181" t="e">
        <f t="shared" si="723"/>
        <v>#REF!</v>
      </c>
      <c r="ED391" s="181" t="e">
        <f t="shared" si="724"/>
        <v>#REF!</v>
      </c>
      <c r="EE391" s="181" t="e">
        <f t="shared" si="725"/>
        <v>#REF!</v>
      </c>
      <c r="EF391" s="181" t="e">
        <f t="shared" si="726"/>
        <v>#REF!</v>
      </c>
      <c r="EG391" s="181" t="e">
        <f t="shared" si="727"/>
        <v>#REF!</v>
      </c>
      <c r="EH391" s="181" t="e">
        <f t="shared" si="728"/>
        <v>#REF!</v>
      </c>
      <c r="EI391" s="181" t="e">
        <f t="shared" si="729"/>
        <v>#REF!</v>
      </c>
      <c r="EJ391" s="181" t="e">
        <f t="shared" si="730"/>
        <v>#REF!</v>
      </c>
      <c r="EK391" s="181" t="e">
        <f t="shared" si="731"/>
        <v>#REF!</v>
      </c>
      <c r="EL391" s="181" t="e">
        <f t="shared" si="732"/>
        <v>#REF!</v>
      </c>
      <c r="EM391" s="181" t="e">
        <f t="shared" si="733"/>
        <v>#REF!</v>
      </c>
      <c r="EN391" s="181" t="e">
        <f t="shared" si="734"/>
        <v>#REF!</v>
      </c>
      <c r="EO391" s="181" t="e">
        <f t="shared" si="735"/>
        <v>#REF!</v>
      </c>
      <c r="EP391" s="181" t="e">
        <f t="shared" si="736"/>
        <v>#REF!</v>
      </c>
      <c r="EQ391" s="181" t="e">
        <f t="shared" si="737"/>
        <v>#REF!</v>
      </c>
      <c r="ER391" s="181" t="e">
        <f t="shared" si="738"/>
        <v>#REF!</v>
      </c>
      <c r="ES391" s="181" t="e">
        <f t="shared" si="739"/>
        <v>#REF!</v>
      </c>
      <c r="ET391" s="181" t="e">
        <f t="shared" si="740"/>
        <v>#REF!</v>
      </c>
      <c r="EU391" s="181" t="e">
        <f t="shared" si="741"/>
        <v>#REF!</v>
      </c>
      <c r="EV391" s="181" t="e">
        <f t="shared" si="742"/>
        <v>#REF!</v>
      </c>
      <c r="EW391" s="181" t="e">
        <f t="shared" si="743"/>
        <v>#REF!</v>
      </c>
      <c r="EX391" s="181" t="e">
        <f t="shared" si="744"/>
        <v>#REF!</v>
      </c>
      <c r="EY391" s="181" t="e">
        <f t="shared" si="745"/>
        <v>#REF!</v>
      </c>
      <c r="EZ391" s="181" t="e">
        <f t="shared" si="746"/>
        <v>#REF!</v>
      </c>
      <c r="FA391" s="181" t="e">
        <f t="shared" si="747"/>
        <v>#REF!</v>
      </c>
      <c r="FB391" s="181" t="e">
        <f t="shared" si="748"/>
        <v>#REF!</v>
      </c>
      <c r="FC391" s="181" t="e">
        <f t="shared" si="749"/>
        <v>#REF!</v>
      </c>
      <c r="FD391" s="181" t="e">
        <f t="shared" si="750"/>
        <v>#REF!</v>
      </c>
      <c r="FE391" s="181" t="e">
        <f t="shared" si="751"/>
        <v>#REF!</v>
      </c>
      <c r="FF391" s="181" t="e">
        <f t="shared" si="752"/>
        <v>#REF!</v>
      </c>
      <c r="FG391" s="181" t="e">
        <f t="shared" si="753"/>
        <v>#REF!</v>
      </c>
      <c r="FH391" s="181" t="e">
        <f t="shared" si="754"/>
        <v>#REF!</v>
      </c>
      <c r="FI391" s="181" t="e">
        <f t="shared" si="755"/>
        <v>#REF!</v>
      </c>
      <c r="FJ391" s="181" t="e">
        <f t="shared" si="756"/>
        <v>#REF!</v>
      </c>
      <c r="FK391" s="181" t="e">
        <f t="shared" si="757"/>
        <v>#REF!</v>
      </c>
      <c r="FL391" s="181" t="e">
        <f t="shared" si="758"/>
        <v>#REF!</v>
      </c>
      <c r="FM391" s="181" t="e">
        <f t="shared" si="759"/>
        <v>#REF!</v>
      </c>
      <c r="FN391" s="181" t="e">
        <f t="shared" si="760"/>
        <v>#REF!</v>
      </c>
      <c r="FO391" s="181" t="e">
        <f t="shared" si="761"/>
        <v>#REF!</v>
      </c>
      <c r="FP391" s="181" t="e">
        <f t="shared" si="762"/>
        <v>#REF!</v>
      </c>
      <c r="FQ391" s="181" t="e">
        <f t="shared" si="763"/>
        <v>#REF!</v>
      </c>
      <c r="FR391" s="181" t="e">
        <f t="shared" si="764"/>
        <v>#REF!</v>
      </c>
      <c r="FS391" s="181" t="e">
        <f t="shared" si="765"/>
        <v>#REF!</v>
      </c>
      <c r="FT391" s="181" t="e">
        <f t="shared" si="766"/>
        <v>#REF!</v>
      </c>
      <c r="FU391" s="181" t="e">
        <f t="shared" si="767"/>
        <v>#REF!</v>
      </c>
      <c r="FV391" s="181" t="e">
        <f t="shared" si="768"/>
        <v>#REF!</v>
      </c>
      <c r="FW391" s="181" t="e">
        <f t="shared" si="769"/>
        <v>#REF!</v>
      </c>
      <c r="FX391" s="181" t="e">
        <f t="shared" si="770"/>
        <v>#REF!</v>
      </c>
      <c r="FY391" s="181" t="e">
        <f t="shared" si="771"/>
        <v>#REF!</v>
      </c>
      <c r="FZ391" s="181" t="e">
        <f t="shared" si="772"/>
        <v>#REF!</v>
      </c>
      <c r="GA391" s="181" t="e">
        <f t="shared" si="773"/>
        <v>#REF!</v>
      </c>
      <c r="GB391" s="181" t="e">
        <f t="shared" si="774"/>
        <v>#REF!</v>
      </c>
      <c r="GC391" s="181" t="e">
        <f t="shared" si="775"/>
        <v>#REF!</v>
      </c>
      <c r="GD391" s="181" t="e">
        <f t="shared" si="776"/>
        <v>#REF!</v>
      </c>
      <c r="GE391" s="181" t="e">
        <f t="shared" si="777"/>
        <v>#REF!</v>
      </c>
      <c r="GF391" s="181" t="e">
        <f t="shared" si="778"/>
        <v>#REF!</v>
      </c>
      <c r="GG391" s="181" t="e">
        <f t="shared" si="779"/>
        <v>#REF!</v>
      </c>
      <c r="GH391" s="181" t="e">
        <f t="shared" si="780"/>
        <v>#REF!</v>
      </c>
      <c r="GI391" s="181" t="e">
        <f t="shared" si="781"/>
        <v>#REF!</v>
      </c>
      <c r="GJ391" s="181" t="e">
        <f t="shared" si="782"/>
        <v>#REF!</v>
      </c>
      <c r="GK391" s="181" t="e">
        <f t="shared" si="783"/>
        <v>#REF!</v>
      </c>
      <c r="GL391" s="181" t="e">
        <f t="shared" si="784"/>
        <v>#REF!</v>
      </c>
      <c r="GM391" s="181" t="e">
        <f t="shared" si="785"/>
        <v>#REF!</v>
      </c>
      <c r="GN391" s="181" t="e">
        <f t="shared" si="786"/>
        <v>#REF!</v>
      </c>
      <c r="GO391" s="181" t="e">
        <f t="shared" si="787"/>
        <v>#REF!</v>
      </c>
      <c r="GP391" s="181" t="e">
        <f t="shared" si="788"/>
        <v>#REF!</v>
      </c>
      <c r="GQ391" s="181" t="e">
        <f t="shared" si="789"/>
        <v>#REF!</v>
      </c>
      <c r="GR391" s="181" t="e">
        <f t="shared" si="790"/>
        <v>#REF!</v>
      </c>
      <c r="GS391" s="181" t="e">
        <f t="shared" si="791"/>
        <v>#REF!</v>
      </c>
      <c r="GT391" s="181" t="e">
        <f t="shared" si="792"/>
        <v>#REF!</v>
      </c>
      <c r="GU391" s="181" t="e">
        <f t="shared" si="793"/>
        <v>#REF!</v>
      </c>
      <c r="GV391" s="181" t="e">
        <f t="shared" si="794"/>
        <v>#REF!</v>
      </c>
      <c r="GW391" s="181" t="e">
        <f t="shared" si="795"/>
        <v>#REF!</v>
      </c>
      <c r="GX391" s="181" t="e">
        <f t="shared" si="796"/>
        <v>#REF!</v>
      </c>
      <c r="GY391" s="181" t="e">
        <f t="shared" si="797"/>
        <v>#REF!</v>
      </c>
      <c r="GZ391" s="181" t="e">
        <f t="shared" si="798"/>
        <v>#REF!</v>
      </c>
      <c r="HA391" s="181" t="e">
        <f t="shared" si="799"/>
        <v>#REF!</v>
      </c>
      <c r="HB391" s="181" t="e">
        <f t="shared" si="800"/>
        <v>#REF!</v>
      </c>
      <c r="HC391" s="181" t="e">
        <f t="shared" si="801"/>
        <v>#REF!</v>
      </c>
      <c r="HD391" s="181" t="e">
        <f t="shared" si="802"/>
        <v>#REF!</v>
      </c>
      <c r="HE391" s="181" t="e">
        <f t="shared" si="803"/>
        <v>#REF!</v>
      </c>
      <c r="HF391" s="181" t="e">
        <f t="shared" si="804"/>
        <v>#REF!</v>
      </c>
      <c r="HG391" s="181" t="e">
        <f t="shared" si="805"/>
        <v>#REF!</v>
      </c>
      <c r="HH391" s="181" t="e">
        <f t="shared" si="806"/>
        <v>#REF!</v>
      </c>
      <c r="HI391" s="181" t="e">
        <f t="shared" si="807"/>
        <v>#REF!</v>
      </c>
      <c r="HJ391" s="181" t="e">
        <f t="shared" si="808"/>
        <v>#REF!</v>
      </c>
      <c r="HK391" s="181" t="e">
        <f t="shared" si="809"/>
        <v>#REF!</v>
      </c>
      <c r="HL391" s="181" t="e">
        <f t="shared" si="810"/>
        <v>#REF!</v>
      </c>
      <c r="HM391" s="181" t="e">
        <f t="shared" si="811"/>
        <v>#REF!</v>
      </c>
      <c r="HN391" s="181" t="e">
        <f t="shared" si="812"/>
        <v>#REF!</v>
      </c>
      <c r="HO391" s="181" t="e">
        <f t="shared" si="813"/>
        <v>#REF!</v>
      </c>
      <c r="HP391" s="181" t="e">
        <f t="shared" si="814"/>
        <v>#REF!</v>
      </c>
      <c r="HQ391" s="181" t="e">
        <f t="shared" si="815"/>
        <v>#REF!</v>
      </c>
      <c r="HR391" s="181" t="e">
        <f t="shared" si="816"/>
        <v>#REF!</v>
      </c>
      <c r="HS391" s="181" t="e">
        <f t="shared" si="817"/>
        <v>#REF!</v>
      </c>
      <c r="HT391" s="181" t="e">
        <f t="shared" si="818"/>
        <v>#REF!</v>
      </c>
      <c r="HU391" s="181" t="e">
        <f t="shared" si="819"/>
        <v>#REF!</v>
      </c>
      <c r="HV391" s="181" t="e">
        <f t="shared" si="820"/>
        <v>#REF!</v>
      </c>
      <c r="HW391" s="181" t="e">
        <f t="shared" si="821"/>
        <v>#REF!</v>
      </c>
      <c r="HX391" s="181" t="e">
        <f t="shared" si="822"/>
        <v>#REF!</v>
      </c>
      <c r="HY391" s="181" t="e">
        <f t="shared" si="823"/>
        <v>#REF!</v>
      </c>
      <c r="HZ391" s="181" t="e">
        <f t="shared" si="824"/>
        <v>#REF!</v>
      </c>
      <c r="IA391" s="181" t="e">
        <f t="shared" si="825"/>
        <v>#REF!</v>
      </c>
      <c r="IB391" s="181" t="e">
        <f t="shared" si="826"/>
        <v>#REF!</v>
      </c>
      <c r="IC391" s="181" t="e">
        <f t="shared" si="827"/>
        <v>#REF!</v>
      </c>
      <c r="ID391" s="181" t="e">
        <f t="shared" si="828"/>
        <v>#REF!</v>
      </c>
      <c r="IE391" s="181" t="e">
        <f t="shared" si="829"/>
        <v>#REF!</v>
      </c>
      <c r="IF391" s="181" t="e">
        <f t="shared" si="830"/>
        <v>#REF!</v>
      </c>
      <c r="IG391" s="181" t="e">
        <f t="shared" si="831"/>
        <v>#REF!</v>
      </c>
      <c r="IH391" s="181" t="e">
        <f t="shared" si="832"/>
        <v>#REF!</v>
      </c>
      <c r="II391" s="181" t="e">
        <f t="shared" si="833"/>
        <v>#REF!</v>
      </c>
      <c r="IJ391" s="181" t="e">
        <f t="shared" si="834"/>
        <v>#REF!</v>
      </c>
      <c r="IK391" s="181" t="e">
        <f t="shared" si="835"/>
        <v>#REF!</v>
      </c>
      <c r="IL391" s="181" t="e">
        <f t="shared" si="836"/>
        <v>#REF!</v>
      </c>
      <c r="IM391" s="181" t="e">
        <f t="shared" si="837"/>
        <v>#REF!</v>
      </c>
      <c r="IN391" s="181" t="e">
        <f t="shared" si="838"/>
        <v>#REF!</v>
      </c>
      <c r="IO391" s="181" t="e">
        <f t="shared" si="839"/>
        <v>#REF!</v>
      </c>
      <c r="IP391" s="181" t="e">
        <f t="shared" si="840"/>
        <v>#REF!</v>
      </c>
      <c r="IQ391" s="181" t="e">
        <f t="shared" si="841"/>
        <v>#REF!</v>
      </c>
      <c r="IR391" s="181" t="e">
        <f t="shared" si="842"/>
        <v>#REF!</v>
      </c>
      <c r="IS391" s="181" t="e">
        <f t="shared" si="843"/>
        <v>#REF!</v>
      </c>
      <c r="IT391" s="181" t="e">
        <f t="shared" si="844"/>
        <v>#REF!</v>
      </c>
      <c r="IU391" s="181" t="e">
        <f t="shared" si="845"/>
        <v>#REF!</v>
      </c>
      <c r="IV391" s="181" t="e">
        <f t="shared" si="846"/>
        <v>#REF!</v>
      </c>
      <c r="IW391" s="181" t="e">
        <f t="shared" si="847"/>
        <v>#REF!</v>
      </c>
      <c r="IX391" s="181" t="e">
        <f t="shared" si="848"/>
        <v>#REF!</v>
      </c>
      <c r="IY391" s="181" t="e">
        <f t="shared" si="849"/>
        <v>#REF!</v>
      </c>
      <c r="IZ391" s="181" t="e">
        <f t="shared" si="850"/>
        <v>#REF!</v>
      </c>
      <c r="JA391" s="181" t="e">
        <f t="shared" si="851"/>
        <v>#REF!</v>
      </c>
      <c r="JB391" s="181" t="e">
        <f t="shared" si="852"/>
        <v>#REF!</v>
      </c>
    </row>
    <row r="392" spans="2:262">
      <c r="B392" s="188">
        <v>31</v>
      </c>
      <c r="C392" s="187">
        <f t="shared" si="853"/>
        <v>6.0546875000000021E-4</v>
      </c>
      <c r="D392" s="184" t="e">
        <f t="shared" si="597"/>
        <v>#REF!</v>
      </c>
      <c r="E392" s="183" t="e">
        <f>AK361</f>
        <v>#REF!</v>
      </c>
      <c r="F392" s="182">
        <v>31</v>
      </c>
      <c r="G392" s="181" t="e">
        <f t="shared" si="854"/>
        <v>#REF!</v>
      </c>
      <c r="H392" s="181" t="e">
        <f t="shared" si="598"/>
        <v>#REF!</v>
      </c>
      <c r="I392" s="181" t="e">
        <f t="shared" si="599"/>
        <v>#REF!</v>
      </c>
      <c r="J392" s="181" t="e">
        <f t="shared" si="600"/>
        <v>#REF!</v>
      </c>
      <c r="K392" s="181" t="e">
        <f t="shared" si="601"/>
        <v>#REF!</v>
      </c>
      <c r="L392" s="181" t="e">
        <f t="shared" si="602"/>
        <v>#REF!</v>
      </c>
      <c r="M392" s="181" t="e">
        <f t="shared" si="603"/>
        <v>#REF!</v>
      </c>
      <c r="N392" s="181" t="e">
        <f t="shared" si="604"/>
        <v>#REF!</v>
      </c>
      <c r="O392" s="181" t="e">
        <f t="shared" si="605"/>
        <v>#REF!</v>
      </c>
      <c r="P392" s="181" t="e">
        <f t="shared" si="606"/>
        <v>#REF!</v>
      </c>
      <c r="Q392" s="181" t="e">
        <f t="shared" si="607"/>
        <v>#REF!</v>
      </c>
      <c r="R392" s="181" t="e">
        <f t="shared" si="608"/>
        <v>#REF!</v>
      </c>
      <c r="S392" s="181" t="e">
        <f t="shared" si="609"/>
        <v>#REF!</v>
      </c>
      <c r="T392" s="181" t="e">
        <f t="shared" si="610"/>
        <v>#REF!</v>
      </c>
      <c r="U392" s="181" t="e">
        <f t="shared" si="611"/>
        <v>#REF!</v>
      </c>
      <c r="V392" s="181" t="e">
        <f t="shared" si="612"/>
        <v>#REF!</v>
      </c>
      <c r="W392" s="181" t="e">
        <f t="shared" si="613"/>
        <v>#REF!</v>
      </c>
      <c r="X392" s="181" t="e">
        <f t="shared" si="614"/>
        <v>#REF!</v>
      </c>
      <c r="Y392" s="181" t="e">
        <f t="shared" si="615"/>
        <v>#REF!</v>
      </c>
      <c r="Z392" s="181" t="e">
        <f t="shared" si="616"/>
        <v>#REF!</v>
      </c>
      <c r="AA392" s="181" t="e">
        <f t="shared" si="617"/>
        <v>#REF!</v>
      </c>
      <c r="AB392" s="181" t="e">
        <f t="shared" si="618"/>
        <v>#REF!</v>
      </c>
      <c r="AC392" s="181" t="e">
        <f t="shared" si="619"/>
        <v>#REF!</v>
      </c>
      <c r="AD392" s="181" t="e">
        <f t="shared" si="620"/>
        <v>#REF!</v>
      </c>
      <c r="AE392" s="181" t="e">
        <f t="shared" si="621"/>
        <v>#REF!</v>
      </c>
      <c r="AF392" s="181" t="e">
        <f t="shared" si="622"/>
        <v>#REF!</v>
      </c>
      <c r="AG392" s="181" t="e">
        <f t="shared" si="623"/>
        <v>#REF!</v>
      </c>
      <c r="AH392" s="181" t="e">
        <f t="shared" si="624"/>
        <v>#REF!</v>
      </c>
      <c r="AI392" s="181" t="e">
        <f t="shared" si="625"/>
        <v>#REF!</v>
      </c>
      <c r="AJ392" s="181" t="e">
        <f t="shared" si="626"/>
        <v>#REF!</v>
      </c>
      <c r="AK392" s="181" t="e">
        <f t="shared" si="627"/>
        <v>#REF!</v>
      </c>
      <c r="AL392" s="181" t="e">
        <f t="shared" si="628"/>
        <v>#REF!</v>
      </c>
      <c r="AM392" s="181" t="e">
        <f t="shared" si="629"/>
        <v>#REF!</v>
      </c>
      <c r="AN392" s="181" t="e">
        <f t="shared" si="630"/>
        <v>#REF!</v>
      </c>
      <c r="AO392" s="181" t="e">
        <f t="shared" si="631"/>
        <v>#REF!</v>
      </c>
      <c r="AP392" s="181" t="e">
        <f t="shared" si="632"/>
        <v>#REF!</v>
      </c>
      <c r="AQ392" s="181" t="e">
        <f t="shared" si="633"/>
        <v>#REF!</v>
      </c>
      <c r="AR392" s="181" t="e">
        <f t="shared" si="634"/>
        <v>#REF!</v>
      </c>
      <c r="AS392" s="181" t="e">
        <f t="shared" si="635"/>
        <v>#REF!</v>
      </c>
      <c r="AT392" s="181" t="e">
        <f t="shared" si="636"/>
        <v>#REF!</v>
      </c>
      <c r="AU392" s="181" t="e">
        <f t="shared" si="637"/>
        <v>#REF!</v>
      </c>
      <c r="AV392" s="181" t="e">
        <f t="shared" si="638"/>
        <v>#REF!</v>
      </c>
      <c r="AW392" s="181" t="e">
        <f t="shared" si="639"/>
        <v>#REF!</v>
      </c>
      <c r="AX392" s="181" t="e">
        <f t="shared" si="640"/>
        <v>#REF!</v>
      </c>
      <c r="AY392" s="181" t="e">
        <f t="shared" si="641"/>
        <v>#REF!</v>
      </c>
      <c r="AZ392" s="181" t="e">
        <f t="shared" si="642"/>
        <v>#REF!</v>
      </c>
      <c r="BA392" s="181" t="e">
        <f t="shared" si="643"/>
        <v>#REF!</v>
      </c>
      <c r="BB392" s="181" t="e">
        <f t="shared" si="644"/>
        <v>#REF!</v>
      </c>
      <c r="BC392" s="181" t="e">
        <f t="shared" si="645"/>
        <v>#REF!</v>
      </c>
      <c r="BD392" s="181" t="e">
        <f t="shared" si="646"/>
        <v>#REF!</v>
      </c>
      <c r="BE392" s="181" t="e">
        <f t="shared" si="647"/>
        <v>#REF!</v>
      </c>
      <c r="BF392" s="181" t="e">
        <f t="shared" si="648"/>
        <v>#REF!</v>
      </c>
      <c r="BG392" s="181" t="e">
        <f t="shared" si="649"/>
        <v>#REF!</v>
      </c>
      <c r="BH392" s="181" t="e">
        <f t="shared" si="650"/>
        <v>#REF!</v>
      </c>
      <c r="BI392" s="181" t="e">
        <f t="shared" si="651"/>
        <v>#REF!</v>
      </c>
      <c r="BJ392" s="181" t="e">
        <f t="shared" si="652"/>
        <v>#REF!</v>
      </c>
      <c r="BK392" s="181" t="e">
        <f t="shared" si="653"/>
        <v>#REF!</v>
      </c>
      <c r="BL392" s="181" t="e">
        <f t="shared" si="654"/>
        <v>#REF!</v>
      </c>
      <c r="BM392" s="181" t="e">
        <f t="shared" si="655"/>
        <v>#REF!</v>
      </c>
      <c r="BN392" s="181" t="e">
        <f t="shared" si="656"/>
        <v>#REF!</v>
      </c>
      <c r="BO392" s="181" t="e">
        <f t="shared" si="657"/>
        <v>#REF!</v>
      </c>
      <c r="BP392" s="181" t="e">
        <f t="shared" si="658"/>
        <v>#REF!</v>
      </c>
      <c r="BQ392" s="181" t="e">
        <f t="shared" si="659"/>
        <v>#REF!</v>
      </c>
      <c r="BR392" s="181" t="e">
        <f t="shared" si="660"/>
        <v>#REF!</v>
      </c>
      <c r="BS392" s="181" t="e">
        <f t="shared" si="661"/>
        <v>#REF!</v>
      </c>
      <c r="BT392" s="181" t="e">
        <f t="shared" si="662"/>
        <v>#REF!</v>
      </c>
      <c r="BU392" s="181" t="e">
        <f t="shared" si="663"/>
        <v>#REF!</v>
      </c>
      <c r="BV392" s="181" t="e">
        <f t="shared" si="664"/>
        <v>#REF!</v>
      </c>
      <c r="BW392" s="181" t="e">
        <f t="shared" si="665"/>
        <v>#REF!</v>
      </c>
      <c r="BX392" s="181" t="e">
        <f t="shared" si="666"/>
        <v>#REF!</v>
      </c>
      <c r="BY392" s="181" t="e">
        <f t="shared" si="667"/>
        <v>#REF!</v>
      </c>
      <c r="BZ392" s="181" t="e">
        <f t="shared" si="668"/>
        <v>#REF!</v>
      </c>
      <c r="CA392" s="181" t="e">
        <f t="shared" si="669"/>
        <v>#REF!</v>
      </c>
      <c r="CB392" s="181" t="e">
        <f t="shared" si="670"/>
        <v>#REF!</v>
      </c>
      <c r="CC392" s="181" t="e">
        <f t="shared" si="671"/>
        <v>#REF!</v>
      </c>
      <c r="CD392" s="181" t="e">
        <f t="shared" si="672"/>
        <v>#REF!</v>
      </c>
      <c r="CE392" s="181" t="e">
        <f t="shared" si="673"/>
        <v>#REF!</v>
      </c>
      <c r="CF392" s="181" t="e">
        <f t="shared" si="674"/>
        <v>#REF!</v>
      </c>
      <c r="CG392" s="181" t="e">
        <f t="shared" si="675"/>
        <v>#REF!</v>
      </c>
      <c r="CH392" s="181" t="e">
        <f t="shared" si="676"/>
        <v>#REF!</v>
      </c>
      <c r="CI392" s="181" t="e">
        <f t="shared" si="677"/>
        <v>#REF!</v>
      </c>
      <c r="CJ392" s="181" t="e">
        <f t="shared" si="678"/>
        <v>#REF!</v>
      </c>
      <c r="CK392" s="181" t="e">
        <f t="shared" si="679"/>
        <v>#REF!</v>
      </c>
      <c r="CL392" s="181" t="e">
        <f t="shared" si="680"/>
        <v>#REF!</v>
      </c>
      <c r="CM392" s="181" t="e">
        <f t="shared" si="681"/>
        <v>#REF!</v>
      </c>
      <c r="CN392" s="181" t="e">
        <f t="shared" si="682"/>
        <v>#REF!</v>
      </c>
      <c r="CO392" s="181" t="e">
        <f t="shared" si="683"/>
        <v>#REF!</v>
      </c>
      <c r="CP392" s="181" t="e">
        <f t="shared" si="684"/>
        <v>#REF!</v>
      </c>
      <c r="CQ392" s="181" t="e">
        <f t="shared" si="685"/>
        <v>#REF!</v>
      </c>
      <c r="CR392" s="181" t="e">
        <f t="shared" si="686"/>
        <v>#REF!</v>
      </c>
      <c r="CS392" s="181" t="e">
        <f t="shared" si="687"/>
        <v>#REF!</v>
      </c>
      <c r="CT392" s="181" t="e">
        <f t="shared" si="688"/>
        <v>#REF!</v>
      </c>
      <c r="CU392" s="181" t="e">
        <f t="shared" si="689"/>
        <v>#REF!</v>
      </c>
      <c r="CV392" s="181" t="e">
        <f t="shared" si="690"/>
        <v>#REF!</v>
      </c>
      <c r="CW392" s="181" t="e">
        <f t="shared" si="691"/>
        <v>#REF!</v>
      </c>
      <c r="CX392" s="181" t="e">
        <f t="shared" si="692"/>
        <v>#REF!</v>
      </c>
      <c r="CY392" s="181" t="e">
        <f t="shared" si="693"/>
        <v>#REF!</v>
      </c>
      <c r="CZ392" s="181" t="e">
        <f t="shared" si="694"/>
        <v>#REF!</v>
      </c>
      <c r="DA392" s="181" t="e">
        <f t="shared" si="695"/>
        <v>#REF!</v>
      </c>
      <c r="DB392" s="181" t="e">
        <f t="shared" si="696"/>
        <v>#REF!</v>
      </c>
      <c r="DC392" s="181" t="e">
        <f t="shared" si="697"/>
        <v>#REF!</v>
      </c>
      <c r="DD392" s="181" t="e">
        <f t="shared" si="698"/>
        <v>#REF!</v>
      </c>
      <c r="DE392" s="181" t="e">
        <f t="shared" si="699"/>
        <v>#REF!</v>
      </c>
      <c r="DF392" s="181" t="e">
        <f t="shared" si="700"/>
        <v>#REF!</v>
      </c>
      <c r="DG392" s="181" t="e">
        <f t="shared" si="701"/>
        <v>#REF!</v>
      </c>
      <c r="DH392" s="181" t="e">
        <f t="shared" si="702"/>
        <v>#REF!</v>
      </c>
      <c r="DI392" s="181" t="e">
        <f t="shared" si="703"/>
        <v>#REF!</v>
      </c>
      <c r="DJ392" s="181" t="e">
        <f t="shared" si="704"/>
        <v>#REF!</v>
      </c>
      <c r="DK392" s="181" t="e">
        <f t="shared" si="705"/>
        <v>#REF!</v>
      </c>
      <c r="DL392" s="181" t="e">
        <f t="shared" si="706"/>
        <v>#REF!</v>
      </c>
      <c r="DM392" s="181" t="e">
        <f t="shared" si="707"/>
        <v>#REF!</v>
      </c>
      <c r="DN392" s="181" t="e">
        <f t="shared" si="708"/>
        <v>#REF!</v>
      </c>
      <c r="DO392" s="181" t="e">
        <f t="shared" si="709"/>
        <v>#REF!</v>
      </c>
      <c r="DP392" s="181" t="e">
        <f t="shared" si="710"/>
        <v>#REF!</v>
      </c>
      <c r="DQ392" s="181" t="e">
        <f t="shared" si="711"/>
        <v>#REF!</v>
      </c>
      <c r="DR392" s="181" t="e">
        <f t="shared" si="712"/>
        <v>#REF!</v>
      </c>
      <c r="DS392" s="181" t="e">
        <f t="shared" si="713"/>
        <v>#REF!</v>
      </c>
      <c r="DT392" s="181" t="e">
        <f t="shared" si="714"/>
        <v>#REF!</v>
      </c>
      <c r="DU392" s="181" t="e">
        <f t="shared" si="715"/>
        <v>#REF!</v>
      </c>
      <c r="DV392" s="181" t="e">
        <f t="shared" si="716"/>
        <v>#REF!</v>
      </c>
      <c r="DW392" s="181" t="e">
        <f t="shared" si="717"/>
        <v>#REF!</v>
      </c>
      <c r="DX392" s="181" t="e">
        <f t="shared" si="718"/>
        <v>#REF!</v>
      </c>
      <c r="DY392" s="181" t="e">
        <f t="shared" si="719"/>
        <v>#REF!</v>
      </c>
      <c r="DZ392" s="181" t="e">
        <f t="shared" si="720"/>
        <v>#REF!</v>
      </c>
      <c r="EA392" s="181" t="e">
        <f t="shared" si="721"/>
        <v>#REF!</v>
      </c>
      <c r="EB392" s="181" t="e">
        <f t="shared" si="722"/>
        <v>#REF!</v>
      </c>
      <c r="EC392" s="181" t="e">
        <f t="shared" si="723"/>
        <v>#REF!</v>
      </c>
      <c r="ED392" s="181" t="e">
        <f t="shared" si="724"/>
        <v>#REF!</v>
      </c>
      <c r="EE392" s="181" t="e">
        <f t="shared" si="725"/>
        <v>#REF!</v>
      </c>
      <c r="EF392" s="181" t="e">
        <f t="shared" si="726"/>
        <v>#REF!</v>
      </c>
      <c r="EG392" s="181" t="e">
        <f t="shared" si="727"/>
        <v>#REF!</v>
      </c>
      <c r="EH392" s="181" t="e">
        <f t="shared" si="728"/>
        <v>#REF!</v>
      </c>
      <c r="EI392" s="181" t="e">
        <f t="shared" si="729"/>
        <v>#REF!</v>
      </c>
      <c r="EJ392" s="181" t="e">
        <f t="shared" si="730"/>
        <v>#REF!</v>
      </c>
      <c r="EK392" s="181" t="e">
        <f t="shared" si="731"/>
        <v>#REF!</v>
      </c>
      <c r="EL392" s="181" t="e">
        <f t="shared" si="732"/>
        <v>#REF!</v>
      </c>
      <c r="EM392" s="181" t="e">
        <f t="shared" si="733"/>
        <v>#REF!</v>
      </c>
      <c r="EN392" s="181" t="e">
        <f t="shared" si="734"/>
        <v>#REF!</v>
      </c>
      <c r="EO392" s="181" t="e">
        <f t="shared" si="735"/>
        <v>#REF!</v>
      </c>
      <c r="EP392" s="181" t="e">
        <f t="shared" si="736"/>
        <v>#REF!</v>
      </c>
      <c r="EQ392" s="181" t="e">
        <f t="shared" si="737"/>
        <v>#REF!</v>
      </c>
      <c r="ER392" s="181" t="e">
        <f t="shared" si="738"/>
        <v>#REF!</v>
      </c>
      <c r="ES392" s="181" t="e">
        <f t="shared" si="739"/>
        <v>#REF!</v>
      </c>
      <c r="ET392" s="181" t="e">
        <f t="shared" si="740"/>
        <v>#REF!</v>
      </c>
      <c r="EU392" s="181" t="e">
        <f t="shared" si="741"/>
        <v>#REF!</v>
      </c>
      <c r="EV392" s="181" t="e">
        <f t="shared" si="742"/>
        <v>#REF!</v>
      </c>
      <c r="EW392" s="181" t="e">
        <f t="shared" si="743"/>
        <v>#REF!</v>
      </c>
      <c r="EX392" s="181" t="e">
        <f t="shared" si="744"/>
        <v>#REF!</v>
      </c>
      <c r="EY392" s="181" t="e">
        <f t="shared" si="745"/>
        <v>#REF!</v>
      </c>
      <c r="EZ392" s="181" t="e">
        <f t="shared" si="746"/>
        <v>#REF!</v>
      </c>
      <c r="FA392" s="181" t="e">
        <f t="shared" si="747"/>
        <v>#REF!</v>
      </c>
      <c r="FB392" s="181" t="e">
        <f t="shared" si="748"/>
        <v>#REF!</v>
      </c>
      <c r="FC392" s="181" t="e">
        <f t="shared" si="749"/>
        <v>#REF!</v>
      </c>
      <c r="FD392" s="181" t="e">
        <f t="shared" si="750"/>
        <v>#REF!</v>
      </c>
      <c r="FE392" s="181" t="e">
        <f t="shared" si="751"/>
        <v>#REF!</v>
      </c>
      <c r="FF392" s="181" t="e">
        <f t="shared" si="752"/>
        <v>#REF!</v>
      </c>
      <c r="FG392" s="181" t="e">
        <f t="shared" si="753"/>
        <v>#REF!</v>
      </c>
      <c r="FH392" s="181" t="e">
        <f t="shared" si="754"/>
        <v>#REF!</v>
      </c>
      <c r="FI392" s="181" t="e">
        <f t="shared" si="755"/>
        <v>#REF!</v>
      </c>
      <c r="FJ392" s="181" t="e">
        <f t="shared" si="756"/>
        <v>#REF!</v>
      </c>
      <c r="FK392" s="181" t="e">
        <f t="shared" si="757"/>
        <v>#REF!</v>
      </c>
      <c r="FL392" s="181" t="e">
        <f t="shared" si="758"/>
        <v>#REF!</v>
      </c>
      <c r="FM392" s="181" t="e">
        <f t="shared" si="759"/>
        <v>#REF!</v>
      </c>
      <c r="FN392" s="181" t="e">
        <f t="shared" si="760"/>
        <v>#REF!</v>
      </c>
      <c r="FO392" s="181" t="e">
        <f t="shared" si="761"/>
        <v>#REF!</v>
      </c>
      <c r="FP392" s="181" t="e">
        <f t="shared" si="762"/>
        <v>#REF!</v>
      </c>
      <c r="FQ392" s="181" t="e">
        <f t="shared" si="763"/>
        <v>#REF!</v>
      </c>
      <c r="FR392" s="181" t="e">
        <f t="shared" si="764"/>
        <v>#REF!</v>
      </c>
      <c r="FS392" s="181" t="e">
        <f t="shared" si="765"/>
        <v>#REF!</v>
      </c>
      <c r="FT392" s="181" t="e">
        <f t="shared" si="766"/>
        <v>#REF!</v>
      </c>
      <c r="FU392" s="181" t="e">
        <f t="shared" si="767"/>
        <v>#REF!</v>
      </c>
      <c r="FV392" s="181" t="e">
        <f t="shared" si="768"/>
        <v>#REF!</v>
      </c>
      <c r="FW392" s="181" t="e">
        <f t="shared" si="769"/>
        <v>#REF!</v>
      </c>
      <c r="FX392" s="181" t="e">
        <f t="shared" si="770"/>
        <v>#REF!</v>
      </c>
      <c r="FY392" s="181" t="e">
        <f t="shared" si="771"/>
        <v>#REF!</v>
      </c>
      <c r="FZ392" s="181" t="e">
        <f t="shared" si="772"/>
        <v>#REF!</v>
      </c>
      <c r="GA392" s="181" t="e">
        <f t="shared" si="773"/>
        <v>#REF!</v>
      </c>
      <c r="GB392" s="181" t="e">
        <f t="shared" si="774"/>
        <v>#REF!</v>
      </c>
      <c r="GC392" s="181" t="e">
        <f t="shared" si="775"/>
        <v>#REF!</v>
      </c>
      <c r="GD392" s="181" t="e">
        <f t="shared" si="776"/>
        <v>#REF!</v>
      </c>
      <c r="GE392" s="181" t="e">
        <f t="shared" si="777"/>
        <v>#REF!</v>
      </c>
      <c r="GF392" s="181" t="e">
        <f t="shared" si="778"/>
        <v>#REF!</v>
      </c>
      <c r="GG392" s="181" t="e">
        <f t="shared" si="779"/>
        <v>#REF!</v>
      </c>
      <c r="GH392" s="181" t="e">
        <f t="shared" si="780"/>
        <v>#REF!</v>
      </c>
      <c r="GI392" s="181" t="e">
        <f t="shared" si="781"/>
        <v>#REF!</v>
      </c>
      <c r="GJ392" s="181" t="e">
        <f t="shared" si="782"/>
        <v>#REF!</v>
      </c>
      <c r="GK392" s="181" t="e">
        <f t="shared" si="783"/>
        <v>#REF!</v>
      </c>
      <c r="GL392" s="181" t="e">
        <f t="shared" si="784"/>
        <v>#REF!</v>
      </c>
      <c r="GM392" s="181" t="e">
        <f t="shared" si="785"/>
        <v>#REF!</v>
      </c>
      <c r="GN392" s="181" t="e">
        <f t="shared" si="786"/>
        <v>#REF!</v>
      </c>
      <c r="GO392" s="181" t="e">
        <f t="shared" si="787"/>
        <v>#REF!</v>
      </c>
      <c r="GP392" s="181" t="e">
        <f t="shared" si="788"/>
        <v>#REF!</v>
      </c>
      <c r="GQ392" s="181" t="e">
        <f t="shared" si="789"/>
        <v>#REF!</v>
      </c>
      <c r="GR392" s="181" t="e">
        <f t="shared" si="790"/>
        <v>#REF!</v>
      </c>
      <c r="GS392" s="181" t="e">
        <f t="shared" si="791"/>
        <v>#REF!</v>
      </c>
      <c r="GT392" s="181" t="e">
        <f t="shared" si="792"/>
        <v>#REF!</v>
      </c>
      <c r="GU392" s="181" t="e">
        <f t="shared" si="793"/>
        <v>#REF!</v>
      </c>
      <c r="GV392" s="181" t="e">
        <f t="shared" si="794"/>
        <v>#REF!</v>
      </c>
      <c r="GW392" s="181" t="e">
        <f t="shared" si="795"/>
        <v>#REF!</v>
      </c>
      <c r="GX392" s="181" t="e">
        <f t="shared" si="796"/>
        <v>#REF!</v>
      </c>
      <c r="GY392" s="181" t="e">
        <f t="shared" si="797"/>
        <v>#REF!</v>
      </c>
      <c r="GZ392" s="181" t="e">
        <f t="shared" si="798"/>
        <v>#REF!</v>
      </c>
      <c r="HA392" s="181" t="e">
        <f t="shared" si="799"/>
        <v>#REF!</v>
      </c>
      <c r="HB392" s="181" t="e">
        <f t="shared" si="800"/>
        <v>#REF!</v>
      </c>
      <c r="HC392" s="181" t="e">
        <f t="shared" si="801"/>
        <v>#REF!</v>
      </c>
      <c r="HD392" s="181" t="e">
        <f t="shared" si="802"/>
        <v>#REF!</v>
      </c>
      <c r="HE392" s="181" t="e">
        <f t="shared" si="803"/>
        <v>#REF!</v>
      </c>
      <c r="HF392" s="181" t="e">
        <f t="shared" si="804"/>
        <v>#REF!</v>
      </c>
      <c r="HG392" s="181" t="e">
        <f t="shared" si="805"/>
        <v>#REF!</v>
      </c>
      <c r="HH392" s="181" t="e">
        <f t="shared" si="806"/>
        <v>#REF!</v>
      </c>
      <c r="HI392" s="181" t="e">
        <f t="shared" si="807"/>
        <v>#REF!</v>
      </c>
      <c r="HJ392" s="181" t="e">
        <f t="shared" si="808"/>
        <v>#REF!</v>
      </c>
      <c r="HK392" s="181" t="e">
        <f t="shared" si="809"/>
        <v>#REF!</v>
      </c>
      <c r="HL392" s="181" t="e">
        <f t="shared" si="810"/>
        <v>#REF!</v>
      </c>
      <c r="HM392" s="181" t="e">
        <f t="shared" si="811"/>
        <v>#REF!</v>
      </c>
      <c r="HN392" s="181" t="e">
        <f t="shared" si="812"/>
        <v>#REF!</v>
      </c>
      <c r="HO392" s="181" t="e">
        <f t="shared" si="813"/>
        <v>#REF!</v>
      </c>
      <c r="HP392" s="181" t="e">
        <f t="shared" si="814"/>
        <v>#REF!</v>
      </c>
      <c r="HQ392" s="181" t="e">
        <f t="shared" si="815"/>
        <v>#REF!</v>
      </c>
      <c r="HR392" s="181" t="e">
        <f t="shared" si="816"/>
        <v>#REF!</v>
      </c>
      <c r="HS392" s="181" t="e">
        <f t="shared" si="817"/>
        <v>#REF!</v>
      </c>
      <c r="HT392" s="181" t="e">
        <f t="shared" si="818"/>
        <v>#REF!</v>
      </c>
      <c r="HU392" s="181" t="e">
        <f t="shared" si="819"/>
        <v>#REF!</v>
      </c>
      <c r="HV392" s="181" t="e">
        <f t="shared" si="820"/>
        <v>#REF!</v>
      </c>
      <c r="HW392" s="181" t="e">
        <f t="shared" si="821"/>
        <v>#REF!</v>
      </c>
      <c r="HX392" s="181" t="e">
        <f t="shared" si="822"/>
        <v>#REF!</v>
      </c>
      <c r="HY392" s="181" t="e">
        <f t="shared" si="823"/>
        <v>#REF!</v>
      </c>
      <c r="HZ392" s="181" t="e">
        <f t="shared" si="824"/>
        <v>#REF!</v>
      </c>
      <c r="IA392" s="181" t="e">
        <f t="shared" si="825"/>
        <v>#REF!</v>
      </c>
      <c r="IB392" s="181" t="e">
        <f t="shared" si="826"/>
        <v>#REF!</v>
      </c>
      <c r="IC392" s="181" t="e">
        <f t="shared" si="827"/>
        <v>#REF!</v>
      </c>
      <c r="ID392" s="181" t="e">
        <f t="shared" si="828"/>
        <v>#REF!</v>
      </c>
      <c r="IE392" s="181" t="e">
        <f t="shared" si="829"/>
        <v>#REF!</v>
      </c>
      <c r="IF392" s="181" t="e">
        <f t="shared" si="830"/>
        <v>#REF!</v>
      </c>
      <c r="IG392" s="181" t="e">
        <f t="shared" si="831"/>
        <v>#REF!</v>
      </c>
      <c r="IH392" s="181" t="e">
        <f t="shared" si="832"/>
        <v>#REF!</v>
      </c>
      <c r="II392" s="181" t="e">
        <f t="shared" si="833"/>
        <v>#REF!</v>
      </c>
      <c r="IJ392" s="181" t="e">
        <f t="shared" si="834"/>
        <v>#REF!</v>
      </c>
      <c r="IK392" s="181" t="e">
        <f t="shared" si="835"/>
        <v>#REF!</v>
      </c>
      <c r="IL392" s="181" t="e">
        <f t="shared" si="836"/>
        <v>#REF!</v>
      </c>
      <c r="IM392" s="181" t="e">
        <f t="shared" si="837"/>
        <v>#REF!</v>
      </c>
      <c r="IN392" s="181" t="e">
        <f t="shared" si="838"/>
        <v>#REF!</v>
      </c>
      <c r="IO392" s="181" t="e">
        <f t="shared" si="839"/>
        <v>#REF!</v>
      </c>
      <c r="IP392" s="181" t="e">
        <f t="shared" si="840"/>
        <v>#REF!</v>
      </c>
      <c r="IQ392" s="181" t="e">
        <f t="shared" si="841"/>
        <v>#REF!</v>
      </c>
      <c r="IR392" s="181" t="e">
        <f t="shared" si="842"/>
        <v>#REF!</v>
      </c>
      <c r="IS392" s="181" t="e">
        <f t="shared" si="843"/>
        <v>#REF!</v>
      </c>
      <c r="IT392" s="181" t="e">
        <f t="shared" si="844"/>
        <v>#REF!</v>
      </c>
      <c r="IU392" s="181" t="e">
        <f t="shared" si="845"/>
        <v>#REF!</v>
      </c>
      <c r="IV392" s="181" t="e">
        <f t="shared" si="846"/>
        <v>#REF!</v>
      </c>
      <c r="IW392" s="181" t="e">
        <f t="shared" si="847"/>
        <v>#REF!</v>
      </c>
      <c r="IX392" s="181" t="e">
        <f t="shared" si="848"/>
        <v>#REF!</v>
      </c>
      <c r="IY392" s="181" t="e">
        <f t="shared" si="849"/>
        <v>#REF!</v>
      </c>
      <c r="IZ392" s="181" t="e">
        <f t="shared" si="850"/>
        <v>#REF!</v>
      </c>
      <c r="JA392" s="181" t="e">
        <f t="shared" si="851"/>
        <v>#REF!</v>
      </c>
      <c r="JB392" s="181" t="e">
        <f t="shared" si="852"/>
        <v>#REF!</v>
      </c>
    </row>
    <row r="393" spans="2:262">
      <c r="B393" s="188">
        <v>32</v>
      </c>
      <c r="C393" s="187">
        <f t="shared" si="853"/>
        <v>6.2500000000000023E-4</v>
      </c>
      <c r="D393" s="184" t="e">
        <f t="shared" si="597"/>
        <v>#REF!</v>
      </c>
      <c r="E393" s="183" t="e">
        <f>AL361</f>
        <v>#REF!</v>
      </c>
      <c r="F393" s="182">
        <v>32</v>
      </c>
      <c r="G393" s="181" t="e">
        <f t="shared" si="854"/>
        <v>#REF!</v>
      </c>
      <c r="H393" s="181" t="e">
        <f t="shared" si="598"/>
        <v>#REF!</v>
      </c>
      <c r="I393" s="181" t="e">
        <f t="shared" si="599"/>
        <v>#REF!</v>
      </c>
      <c r="J393" s="181" t="e">
        <f t="shared" si="600"/>
        <v>#REF!</v>
      </c>
      <c r="K393" s="181" t="e">
        <f t="shared" si="601"/>
        <v>#REF!</v>
      </c>
      <c r="L393" s="181" t="e">
        <f t="shared" si="602"/>
        <v>#REF!</v>
      </c>
      <c r="M393" s="181" t="e">
        <f t="shared" si="603"/>
        <v>#REF!</v>
      </c>
      <c r="N393" s="181" t="e">
        <f t="shared" si="604"/>
        <v>#REF!</v>
      </c>
      <c r="O393" s="181" t="e">
        <f t="shared" si="605"/>
        <v>#REF!</v>
      </c>
      <c r="P393" s="181" t="e">
        <f t="shared" si="606"/>
        <v>#REF!</v>
      </c>
      <c r="Q393" s="181" t="e">
        <f t="shared" si="607"/>
        <v>#REF!</v>
      </c>
      <c r="R393" s="181" t="e">
        <f t="shared" si="608"/>
        <v>#REF!</v>
      </c>
      <c r="S393" s="181" t="e">
        <f t="shared" si="609"/>
        <v>#REF!</v>
      </c>
      <c r="T393" s="181" t="e">
        <f t="shared" si="610"/>
        <v>#REF!</v>
      </c>
      <c r="U393" s="181" t="e">
        <f t="shared" si="611"/>
        <v>#REF!</v>
      </c>
      <c r="V393" s="181" t="e">
        <f t="shared" si="612"/>
        <v>#REF!</v>
      </c>
      <c r="W393" s="181" t="e">
        <f t="shared" si="613"/>
        <v>#REF!</v>
      </c>
      <c r="X393" s="181" t="e">
        <f t="shared" si="614"/>
        <v>#REF!</v>
      </c>
      <c r="Y393" s="181" t="e">
        <f t="shared" si="615"/>
        <v>#REF!</v>
      </c>
      <c r="Z393" s="181" t="e">
        <f t="shared" si="616"/>
        <v>#REF!</v>
      </c>
      <c r="AA393" s="181" t="e">
        <f t="shared" si="617"/>
        <v>#REF!</v>
      </c>
      <c r="AB393" s="181" t="e">
        <f t="shared" si="618"/>
        <v>#REF!</v>
      </c>
      <c r="AC393" s="181" t="e">
        <f t="shared" si="619"/>
        <v>#REF!</v>
      </c>
      <c r="AD393" s="181" t="e">
        <f t="shared" si="620"/>
        <v>#REF!</v>
      </c>
      <c r="AE393" s="181" t="e">
        <f t="shared" si="621"/>
        <v>#REF!</v>
      </c>
      <c r="AF393" s="181" t="e">
        <f t="shared" si="622"/>
        <v>#REF!</v>
      </c>
      <c r="AG393" s="181" t="e">
        <f t="shared" si="623"/>
        <v>#REF!</v>
      </c>
      <c r="AH393" s="181" t="e">
        <f t="shared" si="624"/>
        <v>#REF!</v>
      </c>
      <c r="AI393" s="181" t="e">
        <f t="shared" si="625"/>
        <v>#REF!</v>
      </c>
      <c r="AJ393" s="181" t="e">
        <f t="shared" si="626"/>
        <v>#REF!</v>
      </c>
      <c r="AK393" s="181" t="e">
        <f t="shared" si="627"/>
        <v>#REF!</v>
      </c>
      <c r="AL393" s="181" t="e">
        <f t="shared" si="628"/>
        <v>#REF!</v>
      </c>
      <c r="AM393" s="181" t="e">
        <f t="shared" si="629"/>
        <v>#REF!</v>
      </c>
      <c r="AN393" s="181" t="e">
        <f t="shared" si="630"/>
        <v>#REF!</v>
      </c>
      <c r="AO393" s="181" t="e">
        <f t="shared" si="631"/>
        <v>#REF!</v>
      </c>
      <c r="AP393" s="181" t="e">
        <f t="shared" si="632"/>
        <v>#REF!</v>
      </c>
      <c r="AQ393" s="181" t="e">
        <f t="shared" si="633"/>
        <v>#REF!</v>
      </c>
      <c r="AR393" s="181" t="e">
        <f t="shared" si="634"/>
        <v>#REF!</v>
      </c>
      <c r="AS393" s="181" t="e">
        <f t="shared" si="635"/>
        <v>#REF!</v>
      </c>
      <c r="AT393" s="181" t="e">
        <f t="shared" si="636"/>
        <v>#REF!</v>
      </c>
      <c r="AU393" s="181" t="e">
        <f t="shared" si="637"/>
        <v>#REF!</v>
      </c>
      <c r="AV393" s="181" t="e">
        <f t="shared" si="638"/>
        <v>#REF!</v>
      </c>
      <c r="AW393" s="181" t="e">
        <f t="shared" si="639"/>
        <v>#REF!</v>
      </c>
      <c r="AX393" s="181" t="e">
        <f t="shared" si="640"/>
        <v>#REF!</v>
      </c>
      <c r="AY393" s="181" t="e">
        <f t="shared" si="641"/>
        <v>#REF!</v>
      </c>
      <c r="AZ393" s="181" t="e">
        <f t="shared" si="642"/>
        <v>#REF!</v>
      </c>
      <c r="BA393" s="181" t="e">
        <f t="shared" si="643"/>
        <v>#REF!</v>
      </c>
      <c r="BB393" s="181" t="e">
        <f t="shared" si="644"/>
        <v>#REF!</v>
      </c>
      <c r="BC393" s="181" t="e">
        <f t="shared" si="645"/>
        <v>#REF!</v>
      </c>
      <c r="BD393" s="181" t="e">
        <f t="shared" si="646"/>
        <v>#REF!</v>
      </c>
      <c r="BE393" s="181" t="e">
        <f t="shared" si="647"/>
        <v>#REF!</v>
      </c>
      <c r="BF393" s="181" t="e">
        <f t="shared" si="648"/>
        <v>#REF!</v>
      </c>
      <c r="BG393" s="181" t="e">
        <f t="shared" si="649"/>
        <v>#REF!</v>
      </c>
      <c r="BH393" s="181" t="e">
        <f t="shared" si="650"/>
        <v>#REF!</v>
      </c>
      <c r="BI393" s="181" t="e">
        <f t="shared" si="651"/>
        <v>#REF!</v>
      </c>
      <c r="BJ393" s="181" t="e">
        <f t="shared" si="652"/>
        <v>#REF!</v>
      </c>
      <c r="BK393" s="181" t="e">
        <f t="shared" si="653"/>
        <v>#REF!</v>
      </c>
      <c r="BL393" s="181" t="e">
        <f t="shared" si="654"/>
        <v>#REF!</v>
      </c>
      <c r="BM393" s="181" t="e">
        <f t="shared" si="655"/>
        <v>#REF!</v>
      </c>
      <c r="BN393" s="181" t="e">
        <f t="shared" si="656"/>
        <v>#REF!</v>
      </c>
      <c r="BO393" s="181" t="e">
        <f t="shared" si="657"/>
        <v>#REF!</v>
      </c>
      <c r="BP393" s="181" t="e">
        <f t="shared" si="658"/>
        <v>#REF!</v>
      </c>
      <c r="BQ393" s="181" t="e">
        <f t="shared" si="659"/>
        <v>#REF!</v>
      </c>
      <c r="BR393" s="181" t="e">
        <f t="shared" si="660"/>
        <v>#REF!</v>
      </c>
      <c r="BS393" s="181" t="e">
        <f t="shared" si="661"/>
        <v>#REF!</v>
      </c>
      <c r="BT393" s="181" t="e">
        <f t="shared" si="662"/>
        <v>#REF!</v>
      </c>
      <c r="BU393" s="181" t="e">
        <f t="shared" si="663"/>
        <v>#REF!</v>
      </c>
      <c r="BV393" s="181" t="e">
        <f t="shared" si="664"/>
        <v>#REF!</v>
      </c>
      <c r="BW393" s="181" t="e">
        <f t="shared" si="665"/>
        <v>#REF!</v>
      </c>
      <c r="BX393" s="181" t="e">
        <f t="shared" si="666"/>
        <v>#REF!</v>
      </c>
      <c r="BY393" s="181" t="e">
        <f t="shared" si="667"/>
        <v>#REF!</v>
      </c>
      <c r="BZ393" s="181" t="e">
        <f t="shared" si="668"/>
        <v>#REF!</v>
      </c>
      <c r="CA393" s="181" t="e">
        <f t="shared" si="669"/>
        <v>#REF!</v>
      </c>
      <c r="CB393" s="181" t="e">
        <f t="shared" si="670"/>
        <v>#REF!</v>
      </c>
      <c r="CC393" s="181" t="e">
        <f t="shared" si="671"/>
        <v>#REF!</v>
      </c>
      <c r="CD393" s="181" t="e">
        <f t="shared" si="672"/>
        <v>#REF!</v>
      </c>
      <c r="CE393" s="181" t="e">
        <f t="shared" si="673"/>
        <v>#REF!</v>
      </c>
      <c r="CF393" s="181" t="e">
        <f t="shared" si="674"/>
        <v>#REF!</v>
      </c>
      <c r="CG393" s="181" t="e">
        <f t="shared" si="675"/>
        <v>#REF!</v>
      </c>
      <c r="CH393" s="181" t="e">
        <f t="shared" si="676"/>
        <v>#REF!</v>
      </c>
      <c r="CI393" s="181" t="e">
        <f t="shared" si="677"/>
        <v>#REF!</v>
      </c>
      <c r="CJ393" s="181" t="e">
        <f t="shared" si="678"/>
        <v>#REF!</v>
      </c>
      <c r="CK393" s="181" t="e">
        <f t="shared" si="679"/>
        <v>#REF!</v>
      </c>
      <c r="CL393" s="181" t="e">
        <f t="shared" si="680"/>
        <v>#REF!</v>
      </c>
      <c r="CM393" s="181" t="e">
        <f t="shared" si="681"/>
        <v>#REF!</v>
      </c>
      <c r="CN393" s="181" t="e">
        <f t="shared" si="682"/>
        <v>#REF!</v>
      </c>
      <c r="CO393" s="181" t="e">
        <f t="shared" si="683"/>
        <v>#REF!</v>
      </c>
      <c r="CP393" s="181" t="e">
        <f t="shared" si="684"/>
        <v>#REF!</v>
      </c>
      <c r="CQ393" s="181" t="e">
        <f t="shared" si="685"/>
        <v>#REF!</v>
      </c>
      <c r="CR393" s="181" t="e">
        <f t="shared" si="686"/>
        <v>#REF!</v>
      </c>
      <c r="CS393" s="181" t="e">
        <f t="shared" si="687"/>
        <v>#REF!</v>
      </c>
      <c r="CT393" s="181" t="e">
        <f t="shared" si="688"/>
        <v>#REF!</v>
      </c>
      <c r="CU393" s="181" t="e">
        <f t="shared" si="689"/>
        <v>#REF!</v>
      </c>
      <c r="CV393" s="181" t="e">
        <f t="shared" si="690"/>
        <v>#REF!</v>
      </c>
      <c r="CW393" s="181" t="e">
        <f t="shared" si="691"/>
        <v>#REF!</v>
      </c>
      <c r="CX393" s="181" t="e">
        <f t="shared" si="692"/>
        <v>#REF!</v>
      </c>
      <c r="CY393" s="181" t="e">
        <f t="shared" si="693"/>
        <v>#REF!</v>
      </c>
      <c r="CZ393" s="181" t="e">
        <f t="shared" si="694"/>
        <v>#REF!</v>
      </c>
      <c r="DA393" s="181" t="e">
        <f t="shared" si="695"/>
        <v>#REF!</v>
      </c>
      <c r="DB393" s="181" t="e">
        <f t="shared" si="696"/>
        <v>#REF!</v>
      </c>
      <c r="DC393" s="181" t="e">
        <f t="shared" si="697"/>
        <v>#REF!</v>
      </c>
      <c r="DD393" s="181" t="e">
        <f t="shared" si="698"/>
        <v>#REF!</v>
      </c>
      <c r="DE393" s="181" t="e">
        <f t="shared" si="699"/>
        <v>#REF!</v>
      </c>
      <c r="DF393" s="181" t="e">
        <f t="shared" si="700"/>
        <v>#REF!</v>
      </c>
      <c r="DG393" s="181" t="e">
        <f t="shared" si="701"/>
        <v>#REF!</v>
      </c>
      <c r="DH393" s="181" t="e">
        <f t="shared" si="702"/>
        <v>#REF!</v>
      </c>
      <c r="DI393" s="181" t="e">
        <f t="shared" si="703"/>
        <v>#REF!</v>
      </c>
      <c r="DJ393" s="181" t="e">
        <f t="shared" si="704"/>
        <v>#REF!</v>
      </c>
      <c r="DK393" s="181" t="e">
        <f t="shared" si="705"/>
        <v>#REF!</v>
      </c>
      <c r="DL393" s="181" t="e">
        <f t="shared" si="706"/>
        <v>#REF!</v>
      </c>
      <c r="DM393" s="181" t="e">
        <f t="shared" si="707"/>
        <v>#REF!</v>
      </c>
      <c r="DN393" s="181" t="e">
        <f t="shared" si="708"/>
        <v>#REF!</v>
      </c>
      <c r="DO393" s="181" t="e">
        <f t="shared" si="709"/>
        <v>#REF!</v>
      </c>
      <c r="DP393" s="181" t="e">
        <f t="shared" si="710"/>
        <v>#REF!</v>
      </c>
      <c r="DQ393" s="181" t="e">
        <f t="shared" si="711"/>
        <v>#REF!</v>
      </c>
      <c r="DR393" s="181" t="e">
        <f t="shared" si="712"/>
        <v>#REF!</v>
      </c>
      <c r="DS393" s="181" t="e">
        <f t="shared" si="713"/>
        <v>#REF!</v>
      </c>
      <c r="DT393" s="181" t="e">
        <f t="shared" si="714"/>
        <v>#REF!</v>
      </c>
      <c r="DU393" s="181" t="e">
        <f t="shared" si="715"/>
        <v>#REF!</v>
      </c>
      <c r="DV393" s="181" t="e">
        <f t="shared" si="716"/>
        <v>#REF!</v>
      </c>
      <c r="DW393" s="181" t="e">
        <f t="shared" si="717"/>
        <v>#REF!</v>
      </c>
      <c r="DX393" s="181" t="e">
        <f t="shared" si="718"/>
        <v>#REF!</v>
      </c>
      <c r="DY393" s="181" t="e">
        <f t="shared" si="719"/>
        <v>#REF!</v>
      </c>
      <c r="DZ393" s="181" t="e">
        <f t="shared" si="720"/>
        <v>#REF!</v>
      </c>
      <c r="EA393" s="181" t="e">
        <f t="shared" si="721"/>
        <v>#REF!</v>
      </c>
      <c r="EB393" s="181" t="e">
        <f t="shared" si="722"/>
        <v>#REF!</v>
      </c>
      <c r="EC393" s="181" t="e">
        <f t="shared" si="723"/>
        <v>#REF!</v>
      </c>
      <c r="ED393" s="181" t="e">
        <f t="shared" si="724"/>
        <v>#REF!</v>
      </c>
      <c r="EE393" s="181" t="e">
        <f t="shared" si="725"/>
        <v>#REF!</v>
      </c>
      <c r="EF393" s="181" t="e">
        <f t="shared" si="726"/>
        <v>#REF!</v>
      </c>
      <c r="EG393" s="181" t="e">
        <f t="shared" si="727"/>
        <v>#REF!</v>
      </c>
      <c r="EH393" s="181" t="e">
        <f t="shared" si="728"/>
        <v>#REF!</v>
      </c>
      <c r="EI393" s="181" t="e">
        <f t="shared" si="729"/>
        <v>#REF!</v>
      </c>
      <c r="EJ393" s="181" t="e">
        <f t="shared" si="730"/>
        <v>#REF!</v>
      </c>
      <c r="EK393" s="181" t="e">
        <f t="shared" si="731"/>
        <v>#REF!</v>
      </c>
      <c r="EL393" s="181" t="e">
        <f t="shared" si="732"/>
        <v>#REF!</v>
      </c>
      <c r="EM393" s="181" t="e">
        <f t="shared" si="733"/>
        <v>#REF!</v>
      </c>
      <c r="EN393" s="181" t="e">
        <f t="shared" si="734"/>
        <v>#REF!</v>
      </c>
      <c r="EO393" s="181" t="e">
        <f t="shared" si="735"/>
        <v>#REF!</v>
      </c>
      <c r="EP393" s="181" t="e">
        <f t="shared" si="736"/>
        <v>#REF!</v>
      </c>
      <c r="EQ393" s="181" t="e">
        <f t="shared" si="737"/>
        <v>#REF!</v>
      </c>
      <c r="ER393" s="181" t="e">
        <f t="shared" si="738"/>
        <v>#REF!</v>
      </c>
      <c r="ES393" s="181" t="e">
        <f t="shared" si="739"/>
        <v>#REF!</v>
      </c>
      <c r="ET393" s="181" t="e">
        <f t="shared" si="740"/>
        <v>#REF!</v>
      </c>
      <c r="EU393" s="181" t="e">
        <f t="shared" si="741"/>
        <v>#REF!</v>
      </c>
      <c r="EV393" s="181" t="e">
        <f t="shared" si="742"/>
        <v>#REF!</v>
      </c>
      <c r="EW393" s="181" t="e">
        <f t="shared" si="743"/>
        <v>#REF!</v>
      </c>
      <c r="EX393" s="181" t="e">
        <f t="shared" si="744"/>
        <v>#REF!</v>
      </c>
      <c r="EY393" s="181" t="e">
        <f t="shared" si="745"/>
        <v>#REF!</v>
      </c>
      <c r="EZ393" s="181" t="e">
        <f t="shared" si="746"/>
        <v>#REF!</v>
      </c>
      <c r="FA393" s="181" t="e">
        <f t="shared" si="747"/>
        <v>#REF!</v>
      </c>
      <c r="FB393" s="181" t="e">
        <f t="shared" si="748"/>
        <v>#REF!</v>
      </c>
      <c r="FC393" s="181" t="e">
        <f t="shared" si="749"/>
        <v>#REF!</v>
      </c>
      <c r="FD393" s="181" t="e">
        <f t="shared" si="750"/>
        <v>#REF!</v>
      </c>
      <c r="FE393" s="181" t="e">
        <f t="shared" si="751"/>
        <v>#REF!</v>
      </c>
      <c r="FF393" s="181" t="e">
        <f t="shared" si="752"/>
        <v>#REF!</v>
      </c>
      <c r="FG393" s="181" t="e">
        <f t="shared" si="753"/>
        <v>#REF!</v>
      </c>
      <c r="FH393" s="181" t="e">
        <f t="shared" si="754"/>
        <v>#REF!</v>
      </c>
      <c r="FI393" s="181" t="e">
        <f t="shared" si="755"/>
        <v>#REF!</v>
      </c>
      <c r="FJ393" s="181" t="e">
        <f t="shared" si="756"/>
        <v>#REF!</v>
      </c>
      <c r="FK393" s="181" t="e">
        <f t="shared" si="757"/>
        <v>#REF!</v>
      </c>
      <c r="FL393" s="181" t="e">
        <f t="shared" si="758"/>
        <v>#REF!</v>
      </c>
      <c r="FM393" s="181" t="e">
        <f t="shared" si="759"/>
        <v>#REF!</v>
      </c>
      <c r="FN393" s="181" t="e">
        <f t="shared" si="760"/>
        <v>#REF!</v>
      </c>
      <c r="FO393" s="181" t="e">
        <f t="shared" si="761"/>
        <v>#REF!</v>
      </c>
      <c r="FP393" s="181" t="e">
        <f t="shared" si="762"/>
        <v>#REF!</v>
      </c>
      <c r="FQ393" s="181" t="e">
        <f t="shared" si="763"/>
        <v>#REF!</v>
      </c>
      <c r="FR393" s="181" t="e">
        <f t="shared" si="764"/>
        <v>#REF!</v>
      </c>
      <c r="FS393" s="181" t="e">
        <f t="shared" si="765"/>
        <v>#REF!</v>
      </c>
      <c r="FT393" s="181" t="e">
        <f t="shared" si="766"/>
        <v>#REF!</v>
      </c>
      <c r="FU393" s="181" t="e">
        <f t="shared" si="767"/>
        <v>#REF!</v>
      </c>
      <c r="FV393" s="181" t="e">
        <f t="shared" si="768"/>
        <v>#REF!</v>
      </c>
      <c r="FW393" s="181" t="e">
        <f t="shared" si="769"/>
        <v>#REF!</v>
      </c>
      <c r="FX393" s="181" t="e">
        <f t="shared" si="770"/>
        <v>#REF!</v>
      </c>
      <c r="FY393" s="181" t="e">
        <f t="shared" si="771"/>
        <v>#REF!</v>
      </c>
      <c r="FZ393" s="181" t="e">
        <f t="shared" si="772"/>
        <v>#REF!</v>
      </c>
      <c r="GA393" s="181" t="e">
        <f t="shared" si="773"/>
        <v>#REF!</v>
      </c>
      <c r="GB393" s="181" t="e">
        <f t="shared" si="774"/>
        <v>#REF!</v>
      </c>
      <c r="GC393" s="181" t="e">
        <f t="shared" si="775"/>
        <v>#REF!</v>
      </c>
      <c r="GD393" s="181" t="e">
        <f t="shared" si="776"/>
        <v>#REF!</v>
      </c>
      <c r="GE393" s="181" t="e">
        <f t="shared" si="777"/>
        <v>#REF!</v>
      </c>
      <c r="GF393" s="181" t="e">
        <f t="shared" si="778"/>
        <v>#REF!</v>
      </c>
      <c r="GG393" s="181" t="e">
        <f t="shared" si="779"/>
        <v>#REF!</v>
      </c>
      <c r="GH393" s="181" t="e">
        <f t="shared" si="780"/>
        <v>#REF!</v>
      </c>
      <c r="GI393" s="181" t="e">
        <f t="shared" si="781"/>
        <v>#REF!</v>
      </c>
      <c r="GJ393" s="181" t="e">
        <f t="shared" si="782"/>
        <v>#REF!</v>
      </c>
      <c r="GK393" s="181" t="e">
        <f t="shared" si="783"/>
        <v>#REF!</v>
      </c>
      <c r="GL393" s="181" t="e">
        <f t="shared" si="784"/>
        <v>#REF!</v>
      </c>
      <c r="GM393" s="181" t="e">
        <f t="shared" si="785"/>
        <v>#REF!</v>
      </c>
      <c r="GN393" s="181" t="e">
        <f t="shared" si="786"/>
        <v>#REF!</v>
      </c>
      <c r="GO393" s="181" t="e">
        <f t="shared" si="787"/>
        <v>#REF!</v>
      </c>
      <c r="GP393" s="181" t="e">
        <f t="shared" si="788"/>
        <v>#REF!</v>
      </c>
      <c r="GQ393" s="181" t="e">
        <f t="shared" si="789"/>
        <v>#REF!</v>
      </c>
      <c r="GR393" s="181" t="e">
        <f t="shared" si="790"/>
        <v>#REF!</v>
      </c>
      <c r="GS393" s="181" t="e">
        <f t="shared" si="791"/>
        <v>#REF!</v>
      </c>
      <c r="GT393" s="181" t="e">
        <f t="shared" si="792"/>
        <v>#REF!</v>
      </c>
      <c r="GU393" s="181" t="e">
        <f t="shared" si="793"/>
        <v>#REF!</v>
      </c>
      <c r="GV393" s="181" t="e">
        <f t="shared" si="794"/>
        <v>#REF!</v>
      </c>
      <c r="GW393" s="181" t="e">
        <f t="shared" si="795"/>
        <v>#REF!</v>
      </c>
      <c r="GX393" s="181" t="e">
        <f t="shared" si="796"/>
        <v>#REF!</v>
      </c>
      <c r="GY393" s="181" t="e">
        <f t="shared" si="797"/>
        <v>#REF!</v>
      </c>
      <c r="GZ393" s="181" t="e">
        <f t="shared" si="798"/>
        <v>#REF!</v>
      </c>
      <c r="HA393" s="181" t="e">
        <f t="shared" si="799"/>
        <v>#REF!</v>
      </c>
      <c r="HB393" s="181" t="e">
        <f t="shared" si="800"/>
        <v>#REF!</v>
      </c>
      <c r="HC393" s="181" t="e">
        <f t="shared" si="801"/>
        <v>#REF!</v>
      </c>
      <c r="HD393" s="181" t="e">
        <f t="shared" si="802"/>
        <v>#REF!</v>
      </c>
      <c r="HE393" s="181" t="e">
        <f t="shared" si="803"/>
        <v>#REF!</v>
      </c>
      <c r="HF393" s="181" t="e">
        <f t="shared" si="804"/>
        <v>#REF!</v>
      </c>
      <c r="HG393" s="181" t="e">
        <f t="shared" si="805"/>
        <v>#REF!</v>
      </c>
      <c r="HH393" s="181" t="e">
        <f t="shared" si="806"/>
        <v>#REF!</v>
      </c>
      <c r="HI393" s="181" t="e">
        <f t="shared" si="807"/>
        <v>#REF!</v>
      </c>
      <c r="HJ393" s="181" t="e">
        <f t="shared" si="808"/>
        <v>#REF!</v>
      </c>
      <c r="HK393" s="181" t="e">
        <f t="shared" si="809"/>
        <v>#REF!</v>
      </c>
      <c r="HL393" s="181" t="e">
        <f t="shared" si="810"/>
        <v>#REF!</v>
      </c>
      <c r="HM393" s="181" t="e">
        <f t="shared" si="811"/>
        <v>#REF!</v>
      </c>
      <c r="HN393" s="181" t="e">
        <f t="shared" si="812"/>
        <v>#REF!</v>
      </c>
      <c r="HO393" s="181" t="e">
        <f t="shared" si="813"/>
        <v>#REF!</v>
      </c>
      <c r="HP393" s="181" t="e">
        <f t="shared" si="814"/>
        <v>#REF!</v>
      </c>
      <c r="HQ393" s="181" t="e">
        <f t="shared" si="815"/>
        <v>#REF!</v>
      </c>
      <c r="HR393" s="181" t="e">
        <f t="shared" si="816"/>
        <v>#REF!</v>
      </c>
      <c r="HS393" s="181" t="e">
        <f t="shared" si="817"/>
        <v>#REF!</v>
      </c>
      <c r="HT393" s="181" t="e">
        <f t="shared" si="818"/>
        <v>#REF!</v>
      </c>
      <c r="HU393" s="181" t="e">
        <f t="shared" si="819"/>
        <v>#REF!</v>
      </c>
      <c r="HV393" s="181" t="e">
        <f t="shared" si="820"/>
        <v>#REF!</v>
      </c>
      <c r="HW393" s="181" t="e">
        <f t="shared" si="821"/>
        <v>#REF!</v>
      </c>
      <c r="HX393" s="181" t="e">
        <f t="shared" si="822"/>
        <v>#REF!</v>
      </c>
      <c r="HY393" s="181" t="e">
        <f t="shared" si="823"/>
        <v>#REF!</v>
      </c>
      <c r="HZ393" s="181" t="e">
        <f t="shared" si="824"/>
        <v>#REF!</v>
      </c>
      <c r="IA393" s="181" t="e">
        <f t="shared" si="825"/>
        <v>#REF!</v>
      </c>
      <c r="IB393" s="181" t="e">
        <f t="shared" si="826"/>
        <v>#REF!</v>
      </c>
      <c r="IC393" s="181" t="e">
        <f t="shared" si="827"/>
        <v>#REF!</v>
      </c>
      <c r="ID393" s="181" t="e">
        <f t="shared" si="828"/>
        <v>#REF!</v>
      </c>
      <c r="IE393" s="181" t="e">
        <f t="shared" si="829"/>
        <v>#REF!</v>
      </c>
      <c r="IF393" s="181" t="e">
        <f t="shared" si="830"/>
        <v>#REF!</v>
      </c>
      <c r="IG393" s="181" t="e">
        <f t="shared" si="831"/>
        <v>#REF!</v>
      </c>
      <c r="IH393" s="181" t="e">
        <f t="shared" si="832"/>
        <v>#REF!</v>
      </c>
      <c r="II393" s="181" t="e">
        <f t="shared" si="833"/>
        <v>#REF!</v>
      </c>
      <c r="IJ393" s="181" t="e">
        <f t="shared" si="834"/>
        <v>#REF!</v>
      </c>
      <c r="IK393" s="181" t="e">
        <f t="shared" si="835"/>
        <v>#REF!</v>
      </c>
      <c r="IL393" s="181" t="e">
        <f t="shared" si="836"/>
        <v>#REF!</v>
      </c>
      <c r="IM393" s="181" t="e">
        <f t="shared" si="837"/>
        <v>#REF!</v>
      </c>
      <c r="IN393" s="181" t="e">
        <f t="shared" si="838"/>
        <v>#REF!</v>
      </c>
      <c r="IO393" s="181" t="e">
        <f t="shared" si="839"/>
        <v>#REF!</v>
      </c>
      <c r="IP393" s="181" t="e">
        <f t="shared" si="840"/>
        <v>#REF!</v>
      </c>
      <c r="IQ393" s="181" t="e">
        <f t="shared" si="841"/>
        <v>#REF!</v>
      </c>
      <c r="IR393" s="181" t="e">
        <f t="shared" si="842"/>
        <v>#REF!</v>
      </c>
      <c r="IS393" s="181" t="e">
        <f t="shared" si="843"/>
        <v>#REF!</v>
      </c>
      <c r="IT393" s="181" t="e">
        <f t="shared" si="844"/>
        <v>#REF!</v>
      </c>
      <c r="IU393" s="181" t="e">
        <f t="shared" si="845"/>
        <v>#REF!</v>
      </c>
      <c r="IV393" s="181" t="e">
        <f t="shared" si="846"/>
        <v>#REF!</v>
      </c>
      <c r="IW393" s="181" t="e">
        <f t="shared" si="847"/>
        <v>#REF!</v>
      </c>
      <c r="IX393" s="181" t="e">
        <f t="shared" si="848"/>
        <v>#REF!</v>
      </c>
      <c r="IY393" s="181" t="e">
        <f t="shared" si="849"/>
        <v>#REF!</v>
      </c>
      <c r="IZ393" s="181" t="e">
        <f t="shared" si="850"/>
        <v>#REF!</v>
      </c>
      <c r="JA393" s="181" t="e">
        <f t="shared" si="851"/>
        <v>#REF!</v>
      </c>
      <c r="JB393" s="181" t="e">
        <f t="shared" si="852"/>
        <v>#REF!</v>
      </c>
    </row>
    <row r="394" spans="2:262">
      <c r="B394" s="188">
        <v>33</v>
      </c>
      <c r="C394" s="187">
        <f t="shared" si="853"/>
        <v>6.4453125000000025E-4</v>
      </c>
      <c r="D394" s="184" t="e">
        <f t="shared" si="597"/>
        <v>#REF!</v>
      </c>
      <c r="E394" s="183" t="e">
        <f>AM361</f>
        <v>#REF!</v>
      </c>
      <c r="F394" s="182">
        <v>33</v>
      </c>
      <c r="G394" s="181" t="e">
        <f t="shared" si="854"/>
        <v>#REF!</v>
      </c>
      <c r="H394" s="181" t="e">
        <f t="shared" si="598"/>
        <v>#REF!</v>
      </c>
      <c r="I394" s="181" t="e">
        <f t="shared" si="599"/>
        <v>#REF!</v>
      </c>
      <c r="J394" s="181" t="e">
        <f t="shared" si="600"/>
        <v>#REF!</v>
      </c>
      <c r="K394" s="181" t="e">
        <f t="shared" si="601"/>
        <v>#REF!</v>
      </c>
      <c r="L394" s="181" t="e">
        <f t="shared" si="602"/>
        <v>#REF!</v>
      </c>
      <c r="M394" s="181" t="e">
        <f t="shared" si="603"/>
        <v>#REF!</v>
      </c>
      <c r="N394" s="181" t="e">
        <f t="shared" si="604"/>
        <v>#REF!</v>
      </c>
      <c r="O394" s="181" t="e">
        <f t="shared" si="605"/>
        <v>#REF!</v>
      </c>
      <c r="P394" s="181" t="e">
        <f t="shared" si="606"/>
        <v>#REF!</v>
      </c>
      <c r="Q394" s="181" t="e">
        <f t="shared" si="607"/>
        <v>#REF!</v>
      </c>
      <c r="R394" s="181" t="e">
        <f t="shared" si="608"/>
        <v>#REF!</v>
      </c>
      <c r="S394" s="181" t="e">
        <f t="shared" si="609"/>
        <v>#REF!</v>
      </c>
      <c r="T394" s="181" t="e">
        <f t="shared" si="610"/>
        <v>#REF!</v>
      </c>
      <c r="U394" s="181" t="e">
        <f t="shared" si="611"/>
        <v>#REF!</v>
      </c>
      <c r="V394" s="181" t="e">
        <f t="shared" si="612"/>
        <v>#REF!</v>
      </c>
      <c r="W394" s="181" t="e">
        <f t="shared" si="613"/>
        <v>#REF!</v>
      </c>
      <c r="X394" s="181" t="e">
        <f t="shared" si="614"/>
        <v>#REF!</v>
      </c>
      <c r="Y394" s="181" t="e">
        <f t="shared" si="615"/>
        <v>#REF!</v>
      </c>
      <c r="Z394" s="181" t="e">
        <f t="shared" si="616"/>
        <v>#REF!</v>
      </c>
      <c r="AA394" s="181" t="e">
        <f t="shared" si="617"/>
        <v>#REF!</v>
      </c>
      <c r="AB394" s="181" t="e">
        <f t="shared" si="618"/>
        <v>#REF!</v>
      </c>
      <c r="AC394" s="181" t="e">
        <f t="shared" si="619"/>
        <v>#REF!</v>
      </c>
      <c r="AD394" s="181" t="e">
        <f t="shared" si="620"/>
        <v>#REF!</v>
      </c>
      <c r="AE394" s="181" t="e">
        <f t="shared" si="621"/>
        <v>#REF!</v>
      </c>
      <c r="AF394" s="181" t="e">
        <f t="shared" si="622"/>
        <v>#REF!</v>
      </c>
      <c r="AG394" s="181" t="e">
        <f t="shared" si="623"/>
        <v>#REF!</v>
      </c>
      <c r="AH394" s="181" t="e">
        <f t="shared" si="624"/>
        <v>#REF!</v>
      </c>
      <c r="AI394" s="181" t="e">
        <f t="shared" si="625"/>
        <v>#REF!</v>
      </c>
      <c r="AJ394" s="181" t="e">
        <f t="shared" si="626"/>
        <v>#REF!</v>
      </c>
      <c r="AK394" s="181" t="e">
        <f t="shared" si="627"/>
        <v>#REF!</v>
      </c>
      <c r="AL394" s="181" t="e">
        <f t="shared" si="628"/>
        <v>#REF!</v>
      </c>
      <c r="AM394" s="181" t="e">
        <f t="shared" si="629"/>
        <v>#REF!</v>
      </c>
      <c r="AN394" s="181" t="e">
        <f t="shared" si="630"/>
        <v>#REF!</v>
      </c>
      <c r="AO394" s="181" t="e">
        <f t="shared" si="631"/>
        <v>#REF!</v>
      </c>
      <c r="AP394" s="181" t="e">
        <f t="shared" si="632"/>
        <v>#REF!</v>
      </c>
      <c r="AQ394" s="181" t="e">
        <f t="shared" si="633"/>
        <v>#REF!</v>
      </c>
      <c r="AR394" s="181" t="e">
        <f t="shared" si="634"/>
        <v>#REF!</v>
      </c>
      <c r="AS394" s="181" t="e">
        <f t="shared" si="635"/>
        <v>#REF!</v>
      </c>
      <c r="AT394" s="181" t="e">
        <f t="shared" si="636"/>
        <v>#REF!</v>
      </c>
      <c r="AU394" s="181" t="e">
        <f t="shared" si="637"/>
        <v>#REF!</v>
      </c>
      <c r="AV394" s="181" t="e">
        <f t="shared" si="638"/>
        <v>#REF!</v>
      </c>
      <c r="AW394" s="181" t="e">
        <f t="shared" si="639"/>
        <v>#REF!</v>
      </c>
      <c r="AX394" s="181" t="e">
        <f t="shared" si="640"/>
        <v>#REF!</v>
      </c>
      <c r="AY394" s="181" t="e">
        <f t="shared" si="641"/>
        <v>#REF!</v>
      </c>
      <c r="AZ394" s="181" t="e">
        <f t="shared" si="642"/>
        <v>#REF!</v>
      </c>
      <c r="BA394" s="181" t="e">
        <f t="shared" si="643"/>
        <v>#REF!</v>
      </c>
      <c r="BB394" s="181" t="e">
        <f t="shared" si="644"/>
        <v>#REF!</v>
      </c>
      <c r="BC394" s="181" t="e">
        <f t="shared" si="645"/>
        <v>#REF!</v>
      </c>
      <c r="BD394" s="181" t="e">
        <f t="shared" si="646"/>
        <v>#REF!</v>
      </c>
      <c r="BE394" s="181" t="e">
        <f t="shared" si="647"/>
        <v>#REF!</v>
      </c>
      <c r="BF394" s="181" t="e">
        <f t="shared" si="648"/>
        <v>#REF!</v>
      </c>
      <c r="BG394" s="181" t="e">
        <f t="shared" si="649"/>
        <v>#REF!</v>
      </c>
      <c r="BH394" s="181" t="e">
        <f t="shared" si="650"/>
        <v>#REF!</v>
      </c>
      <c r="BI394" s="181" t="e">
        <f t="shared" si="651"/>
        <v>#REF!</v>
      </c>
      <c r="BJ394" s="181" t="e">
        <f t="shared" si="652"/>
        <v>#REF!</v>
      </c>
      <c r="BK394" s="181" t="e">
        <f t="shared" si="653"/>
        <v>#REF!</v>
      </c>
      <c r="BL394" s="181" t="e">
        <f t="shared" si="654"/>
        <v>#REF!</v>
      </c>
      <c r="BM394" s="181" t="e">
        <f t="shared" si="655"/>
        <v>#REF!</v>
      </c>
      <c r="BN394" s="181" t="e">
        <f t="shared" si="656"/>
        <v>#REF!</v>
      </c>
      <c r="BO394" s="181" t="e">
        <f t="shared" si="657"/>
        <v>#REF!</v>
      </c>
      <c r="BP394" s="181" t="e">
        <f t="shared" si="658"/>
        <v>#REF!</v>
      </c>
      <c r="BQ394" s="181" t="e">
        <f t="shared" si="659"/>
        <v>#REF!</v>
      </c>
      <c r="BR394" s="181" t="e">
        <f t="shared" si="660"/>
        <v>#REF!</v>
      </c>
      <c r="BS394" s="181" t="e">
        <f t="shared" si="661"/>
        <v>#REF!</v>
      </c>
      <c r="BT394" s="181" t="e">
        <f t="shared" si="662"/>
        <v>#REF!</v>
      </c>
      <c r="BU394" s="181" t="e">
        <f t="shared" si="663"/>
        <v>#REF!</v>
      </c>
      <c r="BV394" s="181" t="e">
        <f t="shared" si="664"/>
        <v>#REF!</v>
      </c>
      <c r="BW394" s="181" t="e">
        <f t="shared" si="665"/>
        <v>#REF!</v>
      </c>
      <c r="BX394" s="181" t="e">
        <f t="shared" si="666"/>
        <v>#REF!</v>
      </c>
      <c r="BY394" s="181" t="e">
        <f t="shared" si="667"/>
        <v>#REF!</v>
      </c>
      <c r="BZ394" s="181" t="e">
        <f t="shared" si="668"/>
        <v>#REF!</v>
      </c>
      <c r="CA394" s="181" t="e">
        <f t="shared" si="669"/>
        <v>#REF!</v>
      </c>
      <c r="CB394" s="181" t="e">
        <f t="shared" si="670"/>
        <v>#REF!</v>
      </c>
      <c r="CC394" s="181" t="e">
        <f t="shared" si="671"/>
        <v>#REF!</v>
      </c>
      <c r="CD394" s="181" t="e">
        <f t="shared" si="672"/>
        <v>#REF!</v>
      </c>
      <c r="CE394" s="181" t="e">
        <f t="shared" si="673"/>
        <v>#REF!</v>
      </c>
      <c r="CF394" s="181" t="e">
        <f t="shared" si="674"/>
        <v>#REF!</v>
      </c>
      <c r="CG394" s="181" t="e">
        <f t="shared" si="675"/>
        <v>#REF!</v>
      </c>
      <c r="CH394" s="181" t="e">
        <f t="shared" si="676"/>
        <v>#REF!</v>
      </c>
      <c r="CI394" s="181" t="e">
        <f t="shared" si="677"/>
        <v>#REF!</v>
      </c>
      <c r="CJ394" s="181" t="e">
        <f t="shared" si="678"/>
        <v>#REF!</v>
      </c>
      <c r="CK394" s="181" t="e">
        <f t="shared" si="679"/>
        <v>#REF!</v>
      </c>
      <c r="CL394" s="181" t="e">
        <f t="shared" si="680"/>
        <v>#REF!</v>
      </c>
      <c r="CM394" s="181" t="e">
        <f t="shared" si="681"/>
        <v>#REF!</v>
      </c>
      <c r="CN394" s="181" t="e">
        <f t="shared" si="682"/>
        <v>#REF!</v>
      </c>
      <c r="CO394" s="181" t="e">
        <f t="shared" si="683"/>
        <v>#REF!</v>
      </c>
      <c r="CP394" s="181" t="e">
        <f t="shared" si="684"/>
        <v>#REF!</v>
      </c>
      <c r="CQ394" s="181" t="e">
        <f t="shared" si="685"/>
        <v>#REF!</v>
      </c>
      <c r="CR394" s="181" t="e">
        <f t="shared" si="686"/>
        <v>#REF!</v>
      </c>
      <c r="CS394" s="181" t="e">
        <f t="shared" si="687"/>
        <v>#REF!</v>
      </c>
      <c r="CT394" s="181" t="e">
        <f t="shared" si="688"/>
        <v>#REF!</v>
      </c>
      <c r="CU394" s="181" t="e">
        <f t="shared" si="689"/>
        <v>#REF!</v>
      </c>
      <c r="CV394" s="181" t="e">
        <f t="shared" si="690"/>
        <v>#REF!</v>
      </c>
      <c r="CW394" s="181" t="e">
        <f t="shared" si="691"/>
        <v>#REF!</v>
      </c>
      <c r="CX394" s="181" t="e">
        <f t="shared" si="692"/>
        <v>#REF!</v>
      </c>
      <c r="CY394" s="181" t="e">
        <f t="shared" si="693"/>
        <v>#REF!</v>
      </c>
      <c r="CZ394" s="181" t="e">
        <f t="shared" si="694"/>
        <v>#REF!</v>
      </c>
      <c r="DA394" s="181" t="e">
        <f t="shared" si="695"/>
        <v>#REF!</v>
      </c>
      <c r="DB394" s="181" t="e">
        <f t="shared" si="696"/>
        <v>#REF!</v>
      </c>
      <c r="DC394" s="181" t="e">
        <f t="shared" si="697"/>
        <v>#REF!</v>
      </c>
      <c r="DD394" s="181" t="e">
        <f t="shared" si="698"/>
        <v>#REF!</v>
      </c>
      <c r="DE394" s="181" t="e">
        <f t="shared" si="699"/>
        <v>#REF!</v>
      </c>
      <c r="DF394" s="181" t="e">
        <f t="shared" si="700"/>
        <v>#REF!</v>
      </c>
      <c r="DG394" s="181" t="e">
        <f t="shared" si="701"/>
        <v>#REF!</v>
      </c>
      <c r="DH394" s="181" t="e">
        <f t="shared" si="702"/>
        <v>#REF!</v>
      </c>
      <c r="DI394" s="181" t="e">
        <f t="shared" si="703"/>
        <v>#REF!</v>
      </c>
      <c r="DJ394" s="181" t="e">
        <f t="shared" si="704"/>
        <v>#REF!</v>
      </c>
      <c r="DK394" s="181" t="e">
        <f t="shared" si="705"/>
        <v>#REF!</v>
      </c>
      <c r="DL394" s="181" t="e">
        <f t="shared" si="706"/>
        <v>#REF!</v>
      </c>
      <c r="DM394" s="181" t="e">
        <f t="shared" si="707"/>
        <v>#REF!</v>
      </c>
      <c r="DN394" s="181" t="e">
        <f t="shared" si="708"/>
        <v>#REF!</v>
      </c>
      <c r="DO394" s="181" t="e">
        <f t="shared" si="709"/>
        <v>#REF!</v>
      </c>
      <c r="DP394" s="181" t="e">
        <f t="shared" si="710"/>
        <v>#REF!</v>
      </c>
      <c r="DQ394" s="181" t="e">
        <f t="shared" si="711"/>
        <v>#REF!</v>
      </c>
      <c r="DR394" s="181" t="e">
        <f t="shared" si="712"/>
        <v>#REF!</v>
      </c>
      <c r="DS394" s="181" t="e">
        <f t="shared" si="713"/>
        <v>#REF!</v>
      </c>
      <c r="DT394" s="181" t="e">
        <f t="shared" si="714"/>
        <v>#REF!</v>
      </c>
      <c r="DU394" s="181" t="e">
        <f t="shared" si="715"/>
        <v>#REF!</v>
      </c>
      <c r="DV394" s="181" t="e">
        <f t="shared" si="716"/>
        <v>#REF!</v>
      </c>
      <c r="DW394" s="181" t="e">
        <f t="shared" si="717"/>
        <v>#REF!</v>
      </c>
      <c r="DX394" s="181" t="e">
        <f t="shared" si="718"/>
        <v>#REF!</v>
      </c>
      <c r="DY394" s="181" t="e">
        <f t="shared" si="719"/>
        <v>#REF!</v>
      </c>
      <c r="DZ394" s="181" t="e">
        <f t="shared" si="720"/>
        <v>#REF!</v>
      </c>
      <c r="EA394" s="181" t="e">
        <f t="shared" si="721"/>
        <v>#REF!</v>
      </c>
      <c r="EB394" s="181" t="e">
        <f t="shared" si="722"/>
        <v>#REF!</v>
      </c>
      <c r="EC394" s="181" t="e">
        <f t="shared" si="723"/>
        <v>#REF!</v>
      </c>
      <c r="ED394" s="181" t="e">
        <f t="shared" si="724"/>
        <v>#REF!</v>
      </c>
      <c r="EE394" s="181" t="e">
        <f t="shared" si="725"/>
        <v>#REF!</v>
      </c>
      <c r="EF394" s="181" t="e">
        <f t="shared" si="726"/>
        <v>#REF!</v>
      </c>
      <c r="EG394" s="181" t="e">
        <f t="shared" si="727"/>
        <v>#REF!</v>
      </c>
      <c r="EH394" s="181" t="e">
        <f t="shared" si="728"/>
        <v>#REF!</v>
      </c>
      <c r="EI394" s="181" t="e">
        <f t="shared" si="729"/>
        <v>#REF!</v>
      </c>
      <c r="EJ394" s="181" t="e">
        <f t="shared" si="730"/>
        <v>#REF!</v>
      </c>
      <c r="EK394" s="181" t="e">
        <f t="shared" si="731"/>
        <v>#REF!</v>
      </c>
      <c r="EL394" s="181" t="e">
        <f t="shared" si="732"/>
        <v>#REF!</v>
      </c>
      <c r="EM394" s="181" t="e">
        <f t="shared" si="733"/>
        <v>#REF!</v>
      </c>
      <c r="EN394" s="181" t="e">
        <f t="shared" si="734"/>
        <v>#REF!</v>
      </c>
      <c r="EO394" s="181" t="e">
        <f t="shared" si="735"/>
        <v>#REF!</v>
      </c>
      <c r="EP394" s="181" t="e">
        <f t="shared" si="736"/>
        <v>#REF!</v>
      </c>
      <c r="EQ394" s="181" t="e">
        <f t="shared" si="737"/>
        <v>#REF!</v>
      </c>
      <c r="ER394" s="181" t="e">
        <f t="shared" si="738"/>
        <v>#REF!</v>
      </c>
      <c r="ES394" s="181" t="e">
        <f t="shared" si="739"/>
        <v>#REF!</v>
      </c>
      <c r="ET394" s="181" t="e">
        <f t="shared" si="740"/>
        <v>#REF!</v>
      </c>
      <c r="EU394" s="181" t="e">
        <f t="shared" si="741"/>
        <v>#REF!</v>
      </c>
      <c r="EV394" s="181" t="e">
        <f t="shared" si="742"/>
        <v>#REF!</v>
      </c>
      <c r="EW394" s="181" t="e">
        <f t="shared" si="743"/>
        <v>#REF!</v>
      </c>
      <c r="EX394" s="181" t="e">
        <f t="shared" si="744"/>
        <v>#REF!</v>
      </c>
      <c r="EY394" s="181" t="e">
        <f t="shared" si="745"/>
        <v>#REF!</v>
      </c>
      <c r="EZ394" s="181" t="e">
        <f t="shared" si="746"/>
        <v>#REF!</v>
      </c>
      <c r="FA394" s="181" t="e">
        <f t="shared" si="747"/>
        <v>#REF!</v>
      </c>
      <c r="FB394" s="181" t="e">
        <f t="shared" si="748"/>
        <v>#REF!</v>
      </c>
      <c r="FC394" s="181" t="e">
        <f t="shared" si="749"/>
        <v>#REF!</v>
      </c>
      <c r="FD394" s="181" t="e">
        <f t="shared" si="750"/>
        <v>#REF!</v>
      </c>
      <c r="FE394" s="181" t="e">
        <f t="shared" si="751"/>
        <v>#REF!</v>
      </c>
      <c r="FF394" s="181" t="e">
        <f t="shared" si="752"/>
        <v>#REF!</v>
      </c>
      <c r="FG394" s="181" t="e">
        <f t="shared" si="753"/>
        <v>#REF!</v>
      </c>
      <c r="FH394" s="181" t="e">
        <f t="shared" si="754"/>
        <v>#REF!</v>
      </c>
      <c r="FI394" s="181" t="e">
        <f t="shared" si="755"/>
        <v>#REF!</v>
      </c>
      <c r="FJ394" s="181" t="e">
        <f t="shared" si="756"/>
        <v>#REF!</v>
      </c>
      <c r="FK394" s="181" t="e">
        <f t="shared" si="757"/>
        <v>#REF!</v>
      </c>
      <c r="FL394" s="181" t="e">
        <f t="shared" si="758"/>
        <v>#REF!</v>
      </c>
      <c r="FM394" s="181" t="e">
        <f t="shared" si="759"/>
        <v>#REF!</v>
      </c>
      <c r="FN394" s="181" t="e">
        <f t="shared" si="760"/>
        <v>#REF!</v>
      </c>
      <c r="FO394" s="181" t="e">
        <f t="shared" si="761"/>
        <v>#REF!</v>
      </c>
      <c r="FP394" s="181" t="e">
        <f t="shared" si="762"/>
        <v>#REF!</v>
      </c>
      <c r="FQ394" s="181" t="e">
        <f t="shared" si="763"/>
        <v>#REF!</v>
      </c>
      <c r="FR394" s="181" t="e">
        <f t="shared" si="764"/>
        <v>#REF!</v>
      </c>
      <c r="FS394" s="181" t="e">
        <f t="shared" si="765"/>
        <v>#REF!</v>
      </c>
      <c r="FT394" s="181" t="e">
        <f t="shared" si="766"/>
        <v>#REF!</v>
      </c>
      <c r="FU394" s="181" t="e">
        <f t="shared" si="767"/>
        <v>#REF!</v>
      </c>
      <c r="FV394" s="181" t="e">
        <f t="shared" si="768"/>
        <v>#REF!</v>
      </c>
      <c r="FW394" s="181" t="e">
        <f t="shared" si="769"/>
        <v>#REF!</v>
      </c>
      <c r="FX394" s="181" t="e">
        <f t="shared" si="770"/>
        <v>#REF!</v>
      </c>
      <c r="FY394" s="181" t="e">
        <f t="shared" si="771"/>
        <v>#REF!</v>
      </c>
      <c r="FZ394" s="181" t="e">
        <f t="shared" si="772"/>
        <v>#REF!</v>
      </c>
      <c r="GA394" s="181" t="e">
        <f t="shared" si="773"/>
        <v>#REF!</v>
      </c>
      <c r="GB394" s="181" t="e">
        <f t="shared" si="774"/>
        <v>#REF!</v>
      </c>
      <c r="GC394" s="181" t="e">
        <f t="shared" si="775"/>
        <v>#REF!</v>
      </c>
      <c r="GD394" s="181" t="e">
        <f t="shared" si="776"/>
        <v>#REF!</v>
      </c>
      <c r="GE394" s="181" t="e">
        <f t="shared" si="777"/>
        <v>#REF!</v>
      </c>
      <c r="GF394" s="181" t="e">
        <f t="shared" si="778"/>
        <v>#REF!</v>
      </c>
      <c r="GG394" s="181" t="e">
        <f t="shared" si="779"/>
        <v>#REF!</v>
      </c>
      <c r="GH394" s="181" t="e">
        <f t="shared" si="780"/>
        <v>#REF!</v>
      </c>
      <c r="GI394" s="181" t="e">
        <f t="shared" si="781"/>
        <v>#REF!</v>
      </c>
      <c r="GJ394" s="181" t="e">
        <f t="shared" si="782"/>
        <v>#REF!</v>
      </c>
      <c r="GK394" s="181" t="e">
        <f t="shared" si="783"/>
        <v>#REF!</v>
      </c>
      <c r="GL394" s="181" t="e">
        <f t="shared" si="784"/>
        <v>#REF!</v>
      </c>
      <c r="GM394" s="181" t="e">
        <f t="shared" si="785"/>
        <v>#REF!</v>
      </c>
      <c r="GN394" s="181" t="e">
        <f t="shared" si="786"/>
        <v>#REF!</v>
      </c>
      <c r="GO394" s="181" t="e">
        <f t="shared" si="787"/>
        <v>#REF!</v>
      </c>
      <c r="GP394" s="181" t="e">
        <f t="shared" si="788"/>
        <v>#REF!</v>
      </c>
      <c r="GQ394" s="181" t="e">
        <f t="shared" si="789"/>
        <v>#REF!</v>
      </c>
      <c r="GR394" s="181" t="e">
        <f t="shared" si="790"/>
        <v>#REF!</v>
      </c>
      <c r="GS394" s="181" t="e">
        <f t="shared" si="791"/>
        <v>#REF!</v>
      </c>
      <c r="GT394" s="181" t="e">
        <f t="shared" si="792"/>
        <v>#REF!</v>
      </c>
      <c r="GU394" s="181" t="e">
        <f t="shared" si="793"/>
        <v>#REF!</v>
      </c>
      <c r="GV394" s="181" t="e">
        <f t="shared" si="794"/>
        <v>#REF!</v>
      </c>
      <c r="GW394" s="181" t="e">
        <f t="shared" si="795"/>
        <v>#REF!</v>
      </c>
      <c r="GX394" s="181" t="e">
        <f t="shared" si="796"/>
        <v>#REF!</v>
      </c>
      <c r="GY394" s="181" t="e">
        <f t="shared" si="797"/>
        <v>#REF!</v>
      </c>
      <c r="GZ394" s="181" t="e">
        <f t="shared" si="798"/>
        <v>#REF!</v>
      </c>
      <c r="HA394" s="181" t="e">
        <f t="shared" si="799"/>
        <v>#REF!</v>
      </c>
      <c r="HB394" s="181" t="e">
        <f t="shared" si="800"/>
        <v>#REF!</v>
      </c>
      <c r="HC394" s="181" t="e">
        <f t="shared" si="801"/>
        <v>#REF!</v>
      </c>
      <c r="HD394" s="181" t="e">
        <f t="shared" si="802"/>
        <v>#REF!</v>
      </c>
      <c r="HE394" s="181" t="e">
        <f t="shared" si="803"/>
        <v>#REF!</v>
      </c>
      <c r="HF394" s="181" t="e">
        <f t="shared" si="804"/>
        <v>#REF!</v>
      </c>
      <c r="HG394" s="181" t="e">
        <f t="shared" si="805"/>
        <v>#REF!</v>
      </c>
      <c r="HH394" s="181" t="e">
        <f t="shared" si="806"/>
        <v>#REF!</v>
      </c>
      <c r="HI394" s="181" t="e">
        <f t="shared" si="807"/>
        <v>#REF!</v>
      </c>
      <c r="HJ394" s="181" t="e">
        <f t="shared" si="808"/>
        <v>#REF!</v>
      </c>
      <c r="HK394" s="181" t="e">
        <f t="shared" si="809"/>
        <v>#REF!</v>
      </c>
      <c r="HL394" s="181" t="e">
        <f t="shared" si="810"/>
        <v>#REF!</v>
      </c>
      <c r="HM394" s="181" t="e">
        <f t="shared" si="811"/>
        <v>#REF!</v>
      </c>
      <c r="HN394" s="181" t="e">
        <f t="shared" si="812"/>
        <v>#REF!</v>
      </c>
      <c r="HO394" s="181" t="e">
        <f t="shared" si="813"/>
        <v>#REF!</v>
      </c>
      <c r="HP394" s="181" t="e">
        <f t="shared" si="814"/>
        <v>#REF!</v>
      </c>
      <c r="HQ394" s="181" t="e">
        <f t="shared" si="815"/>
        <v>#REF!</v>
      </c>
      <c r="HR394" s="181" t="e">
        <f t="shared" si="816"/>
        <v>#REF!</v>
      </c>
      <c r="HS394" s="181" t="e">
        <f t="shared" si="817"/>
        <v>#REF!</v>
      </c>
      <c r="HT394" s="181" t="e">
        <f t="shared" si="818"/>
        <v>#REF!</v>
      </c>
      <c r="HU394" s="181" t="e">
        <f t="shared" si="819"/>
        <v>#REF!</v>
      </c>
      <c r="HV394" s="181" t="e">
        <f t="shared" si="820"/>
        <v>#REF!</v>
      </c>
      <c r="HW394" s="181" t="e">
        <f t="shared" si="821"/>
        <v>#REF!</v>
      </c>
      <c r="HX394" s="181" t="e">
        <f t="shared" si="822"/>
        <v>#REF!</v>
      </c>
      <c r="HY394" s="181" t="e">
        <f t="shared" si="823"/>
        <v>#REF!</v>
      </c>
      <c r="HZ394" s="181" t="e">
        <f t="shared" si="824"/>
        <v>#REF!</v>
      </c>
      <c r="IA394" s="181" t="e">
        <f t="shared" si="825"/>
        <v>#REF!</v>
      </c>
      <c r="IB394" s="181" t="e">
        <f t="shared" si="826"/>
        <v>#REF!</v>
      </c>
      <c r="IC394" s="181" t="e">
        <f t="shared" si="827"/>
        <v>#REF!</v>
      </c>
      <c r="ID394" s="181" t="e">
        <f t="shared" si="828"/>
        <v>#REF!</v>
      </c>
      <c r="IE394" s="181" t="e">
        <f t="shared" si="829"/>
        <v>#REF!</v>
      </c>
      <c r="IF394" s="181" t="e">
        <f t="shared" si="830"/>
        <v>#REF!</v>
      </c>
      <c r="IG394" s="181" t="e">
        <f t="shared" si="831"/>
        <v>#REF!</v>
      </c>
      <c r="IH394" s="181" t="e">
        <f t="shared" si="832"/>
        <v>#REF!</v>
      </c>
      <c r="II394" s="181" t="e">
        <f t="shared" si="833"/>
        <v>#REF!</v>
      </c>
      <c r="IJ394" s="181" t="e">
        <f t="shared" si="834"/>
        <v>#REF!</v>
      </c>
      <c r="IK394" s="181" t="e">
        <f t="shared" si="835"/>
        <v>#REF!</v>
      </c>
      <c r="IL394" s="181" t="e">
        <f t="shared" si="836"/>
        <v>#REF!</v>
      </c>
      <c r="IM394" s="181" t="e">
        <f t="shared" si="837"/>
        <v>#REF!</v>
      </c>
      <c r="IN394" s="181" t="e">
        <f t="shared" si="838"/>
        <v>#REF!</v>
      </c>
      <c r="IO394" s="181" t="e">
        <f t="shared" si="839"/>
        <v>#REF!</v>
      </c>
      <c r="IP394" s="181" t="e">
        <f t="shared" si="840"/>
        <v>#REF!</v>
      </c>
      <c r="IQ394" s="181" t="e">
        <f t="shared" si="841"/>
        <v>#REF!</v>
      </c>
      <c r="IR394" s="181" t="e">
        <f t="shared" si="842"/>
        <v>#REF!</v>
      </c>
      <c r="IS394" s="181" t="e">
        <f t="shared" si="843"/>
        <v>#REF!</v>
      </c>
      <c r="IT394" s="181" t="e">
        <f t="shared" si="844"/>
        <v>#REF!</v>
      </c>
      <c r="IU394" s="181" t="e">
        <f t="shared" si="845"/>
        <v>#REF!</v>
      </c>
      <c r="IV394" s="181" t="e">
        <f t="shared" si="846"/>
        <v>#REF!</v>
      </c>
      <c r="IW394" s="181" t="e">
        <f t="shared" si="847"/>
        <v>#REF!</v>
      </c>
      <c r="IX394" s="181" t="e">
        <f t="shared" si="848"/>
        <v>#REF!</v>
      </c>
      <c r="IY394" s="181" t="e">
        <f t="shared" si="849"/>
        <v>#REF!</v>
      </c>
      <c r="IZ394" s="181" t="e">
        <f t="shared" si="850"/>
        <v>#REF!</v>
      </c>
      <c r="JA394" s="181" t="e">
        <f t="shared" si="851"/>
        <v>#REF!</v>
      </c>
      <c r="JB394" s="181" t="e">
        <f t="shared" si="852"/>
        <v>#REF!</v>
      </c>
    </row>
    <row r="395" spans="2:262">
      <c r="B395" s="188">
        <v>34</v>
      </c>
      <c r="C395" s="187">
        <f t="shared" si="853"/>
        <v>6.6406250000000026E-4</v>
      </c>
      <c r="D395" s="184" t="e">
        <f t="shared" si="597"/>
        <v>#REF!</v>
      </c>
      <c r="E395" s="183" t="e">
        <f>AN361</f>
        <v>#REF!</v>
      </c>
      <c r="F395" s="182">
        <v>34</v>
      </c>
      <c r="G395" s="181" t="e">
        <f t="shared" si="854"/>
        <v>#REF!</v>
      </c>
      <c r="H395" s="181" t="e">
        <f t="shared" si="598"/>
        <v>#REF!</v>
      </c>
      <c r="I395" s="181" t="e">
        <f t="shared" si="599"/>
        <v>#REF!</v>
      </c>
      <c r="J395" s="181" t="e">
        <f t="shared" si="600"/>
        <v>#REF!</v>
      </c>
      <c r="K395" s="181" t="e">
        <f t="shared" si="601"/>
        <v>#REF!</v>
      </c>
      <c r="L395" s="181" t="e">
        <f t="shared" si="602"/>
        <v>#REF!</v>
      </c>
      <c r="M395" s="181" t="e">
        <f t="shared" si="603"/>
        <v>#REF!</v>
      </c>
      <c r="N395" s="181" t="e">
        <f t="shared" si="604"/>
        <v>#REF!</v>
      </c>
      <c r="O395" s="181" t="e">
        <f t="shared" si="605"/>
        <v>#REF!</v>
      </c>
      <c r="P395" s="181" t="e">
        <f t="shared" si="606"/>
        <v>#REF!</v>
      </c>
      <c r="Q395" s="181" t="e">
        <f t="shared" si="607"/>
        <v>#REF!</v>
      </c>
      <c r="R395" s="181" t="e">
        <f t="shared" si="608"/>
        <v>#REF!</v>
      </c>
      <c r="S395" s="181" t="e">
        <f t="shared" si="609"/>
        <v>#REF!</v>
      </c>
      <c r="T395" s="181" t="e">
        <f t="shared" si="610"/>
        <v>#REF!</v>
      </c>
      <c r="U395" s="181" t="e">
        <f t="shared" si="611"/>
        <v>#REF!</v>
      </c>
      <c r="V395" s="181" t="e">
        <f t="shared" si="612"/>
        <v>#REF!</v>
      </c>
      <c r="W395" s="181" t="e">
        <f t="shared" si="613"/>
        <v>#REF!</v>
      </c>
      <c r="X395" s="181" t="e">
        <f t="shared" si="614"/>
        <v>#REF!</v>
      </c>
      <c r="Y395" s="181" t="e">
        <f t="shared" si="615"/>
        <v>#REF!</v>
      </c>
      <c r="Z395" s="181" t="e">
        <f t="shared" si="616"/>
        <v>#REF!</v>
      </c>
      <c r="AA395" s="181" t="e">
        <f t="shared" si="617"/>
        <v>#REF!</v>
      </c>
      <c r="AB395" s="181" t="e">
        <f t="shared" si="618"/>
        <v>#REF!</v>
      </c>
      <c r="AC395" s="181" t="e">
        <f t="shared" si="619"/>
        <v>#REF!</v>
      </c>
      <c r="AD395" s="181" t="e">
        <f t="shared" si="620"/>
        <v>#REF!</v>
      </c>
      <c r="AE395" s="181" t="e">
        <f t="shared" si="621"/>
        <v>#REF!</v>
      </c>
      <c r="AF395" s="181" t="e">
        <f t="shared" si="622"/>
        <v>#REF!</v>
      </c>
      <c r="AG395" s="181" t="e">
        <f t="shared" si="623"/>
        <v>#REF!</v>
      </c>
      <c r="AH395" s="181" t="e">
        <f t="shared" si="624"/>
        <v>#REF!</v>
      </c>
      <c r="AI395" s="181" t="e">
        <f t="shared" si="625"/>
        <v>#REF!</v>
      </c>
      <c r="AJ395" s="181" t="e">
        <f t="shared" si="626"/>
        <v>#REF!</v>
      </c>
      <c r="AK395" s="181" t="e">
        <f t="shared" si="627"/>
        <v>#REF!</v>
      </c>
      <c r="AL395" s="181" t="e">
        <f t="shared" si="628"/>
        <v>#REF!</v>
      </c>
      <c r="AM395" s="181" t="e">
        <f t="shared" si="629"/>
        <v>#REF!</v>
      </c>
      <c r="AN395" s="181" t="e">
        <f t="shared" si="630"/>
        <v>#REF!</v>
      </c>
      <c r="AO395" s="181" t="e">
        <f t="shared" si="631"/>
        <v>#REF!</v>
      </c>
      <c r="AP395" s="181" t="e">
        <f t="shared" si="632"/>
        <v>#REF!</v>
      </c>
      <c r="AQ395" s="181" t="e">
        <f t="shared" si="633"/>
        <v>#REF!</v>
      </c>
      <c r="AR395" s="181" t="e">
        <f t="shared" si="634"/>
        <v>#REF!</v>
      </c>
      <c r="AS395" s="181" t="e">
        <f t="shared" si="635"/>
        <v>#REF!</v>
      </c>
      <c r="AT395" s="181" t="e">
        <f t="shared" si="636"/>
        <v>#REF!</v>
      </c>
      <c r="AU395" s="181" t="e">
        <f t="shared" si="637"/>
        <v>#REF!</v>
      </c>
      <c r="AV395" s="181" t="e">
        <f t="shared" si="638"/>
        <v>#REF!</v>
      </c>
      <c r="AW395" s="181" t="e">
        <f t="shared" si="639"/>
        <v>#REF!</v>
      </c>
      <c r="AX395" s="181" t="e">
        <f t="shared" si="640"/>
        <v>#REF!</v>
      </c>
      <c r="AY395" s="181" t="e">
        <f t="shared" si="641"/>
        <v>#REF!</v>
      </c>
      <c r="AZ395" s="181" t="e">
        <f t="shared" si="642"/>
        <v>#REF!</v>
      </c>
      <c r="BA395" s="181" t="e">
        <f t="shared" si="643"/>
        <v>#REF!</v>
      </c>
      <c r="BB395" s="181" t="e">
        <f t="shared" si="644"/>
        <v>#REF!</v>
      </c>
      <c r="BC395" s="181" t="e">
        <f t="shared" si="645"/>
        <v>#REF!</v>
      </c>
      <c r="BD395" s="181" t="e">
        <f t="shared" si="646"/>
        <v>#REF!</v>
      </c>
      <c r="BE395" s="181" t="e">
        <f t="shared" si="647"/>
        <v>#REF!</v>
      </c>
      <c r="BF395" s="181" t="e">
        <f t="shared" si="648"/>
        <v>#REF!</v>
      </c>
      <c r="BG395" s="181" t="e">
        <f t="shared" si="649"/>
        <v>#REF!</v>
      </c>
      <c r="BH395" s="181" t="e">
        <f t="shared" si="650"/>
        <v>#REF!</v>
      </c>
      <c r="BI395" s="181" t="e">
        <f t="shared" si="651"/>
        <v>#REF!</v>
      </c>
      <c r="BJ395" s="181" t="e">
        <f t="shared" si="652"/>
        <v>#REF!</v>
      </c>
      <c r="BK395" s="181" t="e">
        <f t="shared" si="653"/>
        <v>#REF!</v>
      </c>
      <c r="BL395" s="181" t="e">
        <f t="shared" si="654"/>
        <v>#REF!</v>
      </c>
      <c r="BM395" s="181" t="e">
        <f t="shared" si="655"/>
        <v>#REF!</v>
      </c>
      <c r="BN395" s="181" t="e">
        <f t="shared" si="656"/>
        <v>#REF!</v>
      </c>
      <c r="BO395" s="181" t="e">
        <f t="shared" si="657"/>
        <v>#REF!</v>
      </c>
      <c r="BP395" s="181" t="e">
        <f t="shared" si="658"/>
        <v>#REF!</v>
      </c>
      <c r="BQ395" s="181" t="e">
        <f t="shared" si="659"/>
        <v>#REF!</v>
      </c>
      <c r="BR395" s="181" t="e">
        <f t="shared" si="660"/>
        <v>#REF!</v>
      </c>
      <c r="BS395" s="181" t="e">
        <f t="shared" si="661"/>
        <v>#REF!</v>
      </c>
      <c r="BT395" s="181" t="e">
        <f t="shared" si="662"/>
        <v>#REF!</v>
      </c>
      <c r="BU395" s="181" t="e">
        <f t="shared" si="663"/>
        <v>#REF!</v>
      </c>
      <c r="BV395" s="181" t="e">
        <f t="shared" si="664"/>
        <v>#REF!</v>
      </c>
      <c r="BW395" s="181" t="e">
        <f t="shared" si="665"/>
        <v>#REF!</v>
      </c>
      <c r="BX395" s="181" t="e">
        <f t="shared" si="666"/>
        <v>#REF!</v>
      </c>
      <c r="BY395" s="181" t="e">
        <f t="shared" si="667"/>
        <v>#REF!</v>
      </c>
      <c r="BZ395" s="181" t="e">
        <f t="shared" si="668"/>
        <v>#REF!</v>
      </c>
      <c r="CA395" s="181" t="e">
        <f t="shared" si="669"/>
        <v>#REF!</v>
      </c>
      <c r="CB395" s="181" t="e">
        <f t="shared" si="670"/>
        <v>#REF!</v>
      </c>
      <c r="CC395" s="181" t="e">
        <f t="shared" si="671"/>
        <v>#REF!</v>
      </c>
      <c r="CD395" s="181" t="e">
        <f t="shared" si="672"/>
        <v>#REF!</v>
      </c>
      <c r="CE395" s="181" t="e">
        <f t="shared" si="673"/>
        <v>#REF!</v>
      </c>
      <c r="CF395" s="181" t="e">
        <f t="shared" si="674"/>
        <v>#REF!</v>
      </c>
      <c r="CG395" s="181" t="e">
        <f t="shared" si="675"/>
        <v>#REF!</v>
      </c>
      <c r="CH395" s="181" t="e">
        <f t="shared" si="676"/>
        <v>#REF!</v>
      </c>
      <c r="CI395" s="181" t="e">
        <f t="shared" si="677"/>
        <v>#REF!</v>
      </c>
      <c r="CJ395" s="181" t="e">
        <f t="shared" si="678"/>
        <v>#REF!</v>
      </c>
      <c r="CK395" s="181" t="e">
        <f t="shared" si="679"/>
        <v>#REF!</v>
      </c>
      <c r="CL395" s="181" t="e">
        <f t="shared" si="680"/>
        <v>#REF!</v>
      </c>
      <c r="CM395" s="181" t="e">
        <f t="shared" si="681"/>
        <v>#REF!</v>
      </c>
      <c r="CN395" s="181" t="e">
        <f t="shared" si="682"/>
        <v>#REF!</v>
      </c>
      <c r="CO395" s="181" t="e">
        <f t="shared" si="683"/>
        <v>#REF!</v>
      </c>
      <c r="CP395" s="181" t="e">
        <f t="shared" si="684"/>
        <v>#REF!</v>
      </c>
      <c r="CQ395" s="181" t="e">
        <f t="shared" si="685"/>
        <v>#REF!</v>
      </c>
      <c r="CR395" s="181" t="e">
        <f t="shared" si="686"/>
        <v>#REF!</v>
      </c>
      <c r="CS395" s="181" t="e">
        <f t="shared" si="687"/>
        <v>#REF!</v>
      </c>
      <c r="CT395" s="181" t="e">
        <f t="shared" si="688"/>
        <v>#REF!</v>
      </c>
      <c r="CU395" s="181" t="e">
        <f t="shared" si="689"/>
        <v>#REF!</v>
      </c>
      <c r="CV395" s="181" t="e">
        <f t="shared" si="690"/>
        <v>#REF!</v>
      </c>
      <c r="CW395" s="181" t="e">
        <f t="shared" si="691"/>
        <v>#REF!</v>
      </c>
      <c r="CX395" s="181" t="e">
        <f t="shared" si="692"/>
        <v>#REF!</v>
      </c>
      <c r="CY395" s="181" t="e">
        <f t="shared" si="693"/>
        <v>#REF!</v>
      </c>
      <c r="CZ395" s="181" t="e">
        <f t="shared" si="694"/>
        <v>#REF!</v>
      </c>
      <c r="DA395" s="181" t="e">
        <f t="shared" si="695"/>
        <v>#REF!</v>
      </c>
      <c r="DB395" s="181" t="e">
        <f t="shared" si="696"/>
        <v>#REF!</v>
      </c>
      <c r="DC395" s="181" t="e">
        <f t="shared" si="697"/>
        <v>#REF!</v>
      </c>
      <c r="DD395" s="181" t="e">
        <f t="shared" si="698"/>
        <v>#REF!</v>
      </c>
      <c r="DE395" s="181" t="e">
        <f t="shared" si="699"/>
        <v>#REF!</v>
      </c>
      <c r="DF395" s="181" t="e">
        <f t="shared" si="700"/>
        <v>#REF!</v>
      </c>
      <c r="DG395" s="181" t="e">
        <f t="shared" si="701"/>
        <v>#REF!</v>
      </c>
      <c r="DH395" s="181" t="e">
        <f t="shared" si="702"/>
        <v>#REF!</v>
      </c>
      <c r="DI395" s="181" t="e">
        <f t="shared" si="703"/>
        <v>#REF!</v>
      </c>
      <c r="DJ395" s="181" t="e">
        <f t="shared" si="704"/>
        <v>#REF!</v>
      </c>
      <c r="DK395" s="181" t="e">
        <f t="shared" si="705"/>
        <v>#REF!</v>
      </c>
      <c r="DL395" s="181" t="e">
        <f t="shared" si="706"/>
        <v>#REF!</v>
      </c>
      <c r="DM395" s="181" t="e">
        <f t="shared" si="707"/>
        <v>#REF!</v>
      </c>
      <c r="DN395" s="181" t="e">
        <f t="shared" si="708"/>
        <v>#REF!</v>
      </c>
      <c r="DO395" s="181" t="e">
        <f t="shared" si="709"/>
        <v>#REF!</v>
      </c>
      <c r="DP395" s="181" t="e">
        <f t="shared" si="710"/>
        <v>#REF!</v>
      </c>
      <c r="DQ395" s="181" t="e">
        <f t="shared" si="711"/>
        <v>#REF!</v>
      </c>
      <c r="DR395" s="181" t="e">
        <f t="shared" si="712"/>
        <v>#REF!</v>
      </c>
      <c r="DS395" s="181" t="e">
        <f t="shared" si="713"/>
        <v>#REF!</v>
      </c>
      <c r="DT395" s="181" t="e">
        <f t="shared" si="714"/>
        <v>#REF!</v>
      </c>
      <c r="DU395" s="181" t="e">
        <f t="shared" si="715"/>
        <v>#REF!</v>
      </c>
      <c r="DV395" s="181" t="e">
        <f t="shared" si="716"/>
        <v>#REF!</v>
      </c>
      <c r="DW395" s="181" t="e">
        <f t="shared" si="717"/>
        <v>#REF!</v>
      </c>
      <c r="DX395" s="181" t="e">
        <f t="shared" si="718"/>
        <v>#REF!</v>
      </c>
      <c r="DY395" s="181" t="e">
        <f t="shared" si="719"/>
        <v>#REF!</v>
      </c>
      <c r="DZ395" s="181" t="e">
        <f t="shared" si="720"/>
        <v>#REF!</v>
      </c>
      <c r="EA395" s="181" t="e">
        <f t="shared" si="721"/>
        <v>#REF!</v>
      </c>
      <c r="EB395" s="181" t="e">
        <f t="shared" si="722"/>
        <v>#REF!</v>
      </c>
      <c r="EC395" s="181" t="e">
        <f t="shared" si="723"/>
        <v>#REF!</v>
      </c>
      <c r="ED395" s="181" t="e">
        <f t="shared" si="724"/>
        <v>#REF!</v>
      </c>
      <c r="EE395" s="181" t="e">
        <f t="shared" si="725"/>
        <v>#REF!</v>
      </c>
      <c r="EF395" s="181" t="e">
        <f t="shared" si="726"/>
        <v>#REF!</v>
      </c>
      <c r="EG395" s="181" t="e">
        <f t="shared" si="727"/>
        <v>#REF!</v>
      </c>
      <c r="EH395" s="181" t="e">
        <f t="shared" si="728"/>
        <v>#REF!</v>
      </c>
      <c r="EI395" s="181" t="e">
        <f t="shared" si="729"/>
        <v>#REF!</v>
      </c>
      <c r="EJ395" s="181" t="e">
        <f t="shared" si="730"/>
        <v>#REF!</v>
      </c>
      <c r="EK395" s="181" t="e">
        <f t="shared" si="731"/>
        <v>#REF!</v>
      </c>
      <c r="EL395" s="181" t="e">
        <f t="shared" si="732"/>
        <v>#REF!</v>
      </c>
      <c r="EM395" s="181" t="e">
        <f t="shared" si="733"/>
        <v>#REF!</v>
      </c>
      <c r="EN395" s="181" t="e">
        <f t="shared" si="734"/>
        <v>#REF!</v>
      </c>
      <c r="EO395" s="181" t="e">
        <f t="shared" si="735"/>
        <v>#REF!</v>
      </c>
      <c r="EP395" s="181" t="e">
        <f t="shared" si="736"/>
        <v>#REF!</v>
      </c>
      <c r="EQ395" s="181" t="e">
        <f t="shared" si="737"/>
        <v>#REF!</v>
      </c>
      <c r="ER395" s="181" t="e">
        <f t="shared" si="738"/>
        <v>#REF!</v>
      </c>
      <c r="ES395" s="181" t="e">
        <f t="shared" si="739"/>
        <v>#REF!</v>
      </c>
      <c r="ET395" s="181" t="e">
        <f t="shared" si="740"/>
        <v>#REF!</v>
      </c>
      <c r="EU395" s="181" t="e">
        <f t="shared" si="741"/>
        <v>#REF!</v>
      </c>
      <c r="EV395" s="181" t="e">
        <f t="shared" si="742"/>
        <v>#REF!</v>
      </c>
      <c r="EW395" s="181" t="e">
        <f t="shared" si="743"/>
        <v>#REF!</v>
      </c>
      <c r="EX395" s="181" t="e">
        <f t="shared" si="744"/>
        <v>#REF!</v>
      </c>
      <c r="EY395" s="181" t="e">
        <f t="shared" si="745"/>
        <v>#REF!</v>
      </c>
      <c r="EZ395" s="181" t="e">
        <f t="shared" si="746"/>
        <v>#REF!</v>
      </c>
      <c r="FA395" s="181" t="e">
        <f t="shared" si="747"/>
        <v>#REF!</v>
      </c>
      <c r="FB395" s="181" t="e">
        <f t="shared" si="748"/>
        <v>#REF!</v>
      </c>
      <c r="FC395" s="181" t="e">
        <f t="shared" si="749"/>
        <v>#REF!</v>
      </c>
      <c r="FD395" s="181" t="e">
        <f t="shared" si="750"/>
        <v>#REF!</v>
      </c>
      <c r="FE395" s="181" t="e">
        <f t="shared" si="751"/>
        <v>#REF!</v>
      </c>
      <c r="FF395" s="181" t="e">
        <f t="shared" si="752"/>
        <v>#REF!</v>
      </c>
      <c r="FG395" s="181" t="e">
        <f t="shared" si="753"/>
        <v>#REF!</v>
      </c>
      <c r="FH395" s="181" t="e">
        <f t="shared" si="754"/>
        <v>#REF!</v>
      </c>
      <c r="FI395" s="181" t="e">
        <f t="shared" si="755"/>
        <v>#REF!</v>
      </c>
      <c r="FJ395" s="181" t="e">
        <f t="shared" si="756"/>
        <v>#REF!</v>
      </c>
      <c r="FK395" s="181" t="e">
        <f t="shared" si="757"/>
        <v>#REF!</v>
      </c>
      <c r="FL395" s="181" t="e">
        <f t="shared" si="758"/>
        <v>#REF!</v>
      </c>
      <c r="FM395" s="181" t="e">
        <f t="shared" si="759"/>
        <v>#REF!</v>
      </c>
      <c r="FN395" s="181" t="e">
        <f t="shared" si="760"/>
        <v>#REF!</v>
      </c>
      <c r="FO395" s="181" t="e">
        <f t="shared" si="761"/>
        <v>#REF!</v>
      </c>
      <c r="FP395" s="181" t="e">
        <f t="shared" si="762"/>
        <v>#REF!</v>
      </c>
      <c r="FQ395" s="181" t="e">
        <f t="shared" si="763"/>
        <v>#REF!</v>
      </c>
      <c r="FR395" s="181" t="e">
        <f t="shared" si="764"/>
        <v>#REF!</v>
      </c>
      <c r="FS395" s="181" t="e">
        <f t="shared" si="765"/>
        <v>#REF!</v>
      </c>
      <c r="FT395" s="181" t="e">
        <f t="shared" si="766"/>
        <v>#REF!</v>
      </c>
      <c r="FU395" s="181" t="e">
        <f t="shared" si="767"/>
        <v>#REF!</v>
      </c>
      <c r="FV395" s="181" t="e">
        <f t="shared" si="768"/>
        <v>#REF!</v>
      </c>
      <c r="FW395" s="181" t="e">
        <f t="shared" si="769"/>
        <v>#REF!</v>
      </c>
      <c r="FX395" s="181" t="e">
        <f t="shared" si="770"/>
        <v>#REF!</v>
      </c>
      <c r="FY395" s="181" t="e">
        <f t="shared" si="771"/>
        <v>#REF!</v>
      </c>
      <c r="FZ395" s="181" t="e">
        <f t="shared" si="772"/>
        <v>#REF!</v>
      </c>
      <c r="GA395" s="181" t="e">
        <f t="shared" si="773"/>
        <v>#REF!</v>
      </c>
      <c r="GB395" s="181" t="e">
        <f t="shared" si="774"/>
        <v>#REF!</v>
      </c>
      <c r="GC395" s="181" t="e">
        <f t="shared" si="775"/>
        <v>#REF!</v>
      </c>
      <c r="GD395" s="181" t="e">
        <f t="shared" si="776"/>
        <v>#REF!</v>
      </c>
      <c r="GE395" s="181" t="e">
        <f t="shared" si="777"/>
        <v>#REF!</v>
      </c>
      <c r="GF395" s="181" t="e">
        <f t="shared" si="778"/>
        <v>#REF!</v>
      </c>
      <c r="GG395" s="181" t="e">
        <f t="shared" si="779"/>
        <v>#REF!</v>
      </c>
      <c r="GH395" s="181" t="e">
        <f t="shared" si="780"/>
        <v>#REF!</v>
      </c>
      <c r="GI395" s="181" t="e">
        <f t="shared" si="781"/>
        <v>#REF!</v>
      </c>
      <c r="GJ395" s="181" t="e">
        <f t="shared" si="782"/>
        <v>#REF!</v>
      </c>
      <c r="GK395" s="181" t="e">
        <f t="shared" si="783"/>
        <v>#REF!</v>
      </c>
      <c r="GL395" s="181" t="e">
        <f t="shared" si="784"/>
        <v>#REF!</v>
      </c>
      <c r="GM395" s="181" t="e">
        <f t="shared" si="785"/>
        <v>#REF!</v>
      </c>
      <c r="GN395" s="181" t="e">
        <f t="shared" si="786"/>
        <v>#REF!</v>
      </c>
      <c r="GO395" s="181" t="e">
        <f t="shared" si="787"/>
        <v>#REF!</v>
      </c>
      <c r="GP395" s="181" t="e">
        <f t="shared" si="788"/>
        <v>#REF!</v>
      </c>
      <c r="GQ395" s="181" t="e">
        <f t="shared" si="789"/>
        <v>#REF!</v>
      </c>
      <c r="GR395" s="181" t="e">
        <f t="shared" si="790"/>
        <v>#REF!</v>
      </c>
      <c r="GS395" s="181" t="e">
        <f t="shared" si="791"/>
        <v>#REF!</v>
      </c>
      <c r="GT395" s="181" t="e">
        <f t="shared" si="792"/>
        <v>#REF!</v>
      </c>
      <c r="GU395" s="181" t="e">
        <f t="shared" si="793"/>
        <v>#REF!</v>
      </c>
      <c r="GV395" s="181" t="e">
        <f t="shared" si="794"/>
        <v>#REF!</v>
      </c>
      <c r="GW395" s="181" t="e">
        <f t="shared" si="795"/>
        <v>#REF!</v>
      </c>
      <c r="GX395" s="181" t="e">
        <f t="shared" si="796"/>
        <v>#REF!</v>
      </c>
      <c r="GY395" s="181" t="e">
        <f t="shared" si="797"/>
        <v>#REF!</v>
      </c>
      <c r="GZ395" s="181" t="e">
        <f t="shared" si="798"/>
        <v>#REF!</v>
      </c>
      <c r="HA395" s="181" t="e">
        <f t="shared" si="799"/>
        <v>#REF!</v>
      </c>
      <c r="HB395" s="181" t="e">
        <f t="shared" si="800"/>
        <v>#REF!</v>
      </c>
      <c r="HC395" s="181" t="e">
        <f t="shared" si="801"/>
        <v>#REF!</v>
      </c>
      <c r="HD395" s="181" t="e">
        <f t="shared" si="802"/>
        <v>#REF!</v>
      </c>
      <c r="HE395" s="181" t="e">
        <f t="shared" si="803"/>
        <v>#REF!</v>
      </c>
      <c r="HF395" s="181" t="e">
        <f t="shared" si="804"/>
        <v>#REF!</v>
      </c>
      <c r="HG395" s="181" t="e">
        <f t="shared" si="805"/>
        <v>#REF!</v>
      </c>
      <c r="HH395" s="181" t="e">
        <f t="shared" si="806"/>
        <v>#REF!</v>
      </c>
      <c r="HI395" s="181" t="e">
        <f t="shared" si="807"/>
        <v>#REF!</v>
      </c>
      <c r="HJ395" s="181" t="e">
        <f t="shared" si="808"/>
        <v>#REF!</v>
      </c>
      <c r="HK395" s="181" t="e">
        <f t="shared" si="809"/>
        <v>#REF!</v>
      </c>
      <c r="HL395" s="181" t="e">
        <f t="shared" si="810"/>
        <v>#REF!</v>
      </c>
      <c r="HM395" s="181" t="e">
        <f t="shared" si="811"/>
        <v>#REF!</v>
      </c>
      <c r="HN395" s="181" t="e">
        <f t="shared" si="812"/>
        <v>#REF!</v>
      </c>
      <c r="HO395" s="181" t="e">
        <f t="shared" si="813"/>
        <v>#REF!</v>
      </c>
      <c r="HP395" s="181" t="e">
        <f t="shared" si="814"/>
        <v>#REF!</v>
      </c>
      <c r="HQ395" s="181" t="e">
        <f t="shared" si="815"/>
        <v>#REF!</v>
      </c>
      <c r="HR395" s="181" t="e">
        <f t="shared" si="816"/>
        <v>#REF!</v>
      </c>
      <c r="HS395" s="181" t="e">
        <f t="shared" si="817"/>
        <v>#REF!</v>
      </c>
      <c r="HT395" s="181" t="e">
        <f t="shared" si="818"/>
        <v>#REF!</v>
      </c>
      <c r="HU395" s="181" t="e">
        <f t="shared" si="819"/>
        <v>#REF!</v>
      </c>
      <c r="HV395" s="181" t="e">
        <f t="shared" si="820"/>
        <v>#REF!</v>
      </c>
      <c r="HW395" s="181" t="e">
        <f t="shared" si="821"/>
        <v>#REF!</v>
      </c>
      <c r="HX395" s="181" t="e">
        <f t="shared" si="822"/>
        <v>#REF!</v>
      </c>
      <c r="HY395" s="181" t="e">
        <f t="shared" si="823"/>
        <v>#REF!</v>
      </c>
      <c r="HZ395" s="181" t="e">
        <f t="shared" si="824"/>
        <v>#REF!</v>
      </c>
      <c r="IA395" s="181" t="e">
        <f t="shared" si="825"/>
        <v>#REF!</v>
      </c>
      <c r="IB395" s="181" t="e">
        <f t="shared" si="826"/>
        <v>#REF!</v>
      </c>
      <c r="IC395" s="181" t="e">
        <f t="shared" si="827"/>
        <v>#REF!</v>
      </c>
      <c r="ID395" s="181" t="e">
        <f t="shared" si="828"/>
        <v>#REF!</v>
      </c>
      <c r="IE395" s="181" t="e">
        <f t="shared" si="829"/>
        <v>#REF!</v>
      </c>
      <c r="IF395" s="181" t="e">
        <f t="shared" si="830"/>
        <v>#REF!</v>
      </c>
      <c r="IG395" s="181" t="e">
        <f t="shared" si="831"/>
        <v>#REF!</v>
      </c>
      <c r="IH395" s="181" t="e">
        <f t="shared" si="832"/>
        <v>#REF!</v>
      </c>
      <c r="II395" s="181" t="e">
        <f t="shared" si="833"/>
        <v>#REF!</v>
      </c>
      <c r="IJ395" s="181" t="e">
        <f t="shared" si="834"/>
        <v>#REF!</v>
      </c>
      <c r="IK395" s="181" t="e">
        <f t="shared" si="835"/>
        <v>#REF!</v>
      </c>
      <c r="IL395" s="181" t="e">
        <f t="shared" si="836"/>
        <v>#REF!</v>
      </c>
      <c r="IM395" s="181" t="e">
        <f t="shared" si="837"/>
        <v>#REF!</v>
      </c>
      <c r="IN395" s="181" t="e">
        <f t="shared" si="838"/>
        <v>#REF!</v>
      </c>
      <c r="IO395" s="181" t="e">
        <f t="shared" si="839"/>
        <v>#REF!</v>
      </c>
      <c r="IP395" s="181" t="e">
        <f t="shared" si="840"/>
        <v>#REF!</v>
      </c>
      <c r="IQ395" s="181" t="e">
        <f t="shared" si="841"/>
        <v>#REF!</v>
      </c>
      <c r="IR395" s="181" t="e">
        <f t="shared" si="842"/>
        <v>#REF!</v>
      </c>
      <c r="IS395" s="181" t="e">
        <f t="shared" si="843"/>
        <v>#REF!</v>
      </c>
      <c r="IT395" s="181" t="e">
        <f t="shared" si="844"/>
        <v>#REF!</v>
      </c>
      <c r="IU395" s="181" t="e">
        <f t="shared" si="845"/>
        <v>#REF!</v>
      </c>
      <c r="IV395" s="181" t="e">
        <f t="shared" si="846"/>
        <v>#REF!</v>
      </c>
      <c r="IW395" s="181" t="e">
        <f t="shared" si="847"/>
        <v>#REF!</v>
      </c>
      <c r="IX395" s="181" t="e">
        <f t="shared" si="848"/>
        <v>#REF!</v>
      </c>
      <c r="IY395" s="181" t="e">
        <f t="shared" si="849"/>
        <v>#REF!</v>
      </c>
      <c r="IZ395" s="181" t="e">
        <f t="shared" si="850"/>
        <v>#REF!</v>
      </c>
      <c r="JA395" s="181" t="e">
        <f t="shared" si="851"/>
        <v>#REF!</v>
      </c>
      <c r="JB395" s="181" t="e">
        <f t="shared" si="852"/>
        <v>#REF!</v>
      </c>
    </row>
    <row r="396" spans="2:262">
      <c r="B396" s="188">
        <v>35</v>
      </c>
      <c r="C396" s="187">
        <f t="shared" si="853"/>
        <v>6.8359375000000028E-4</v>
      </c>
      <c r="D396" s="184" t="e">
        <f t="shared" si="597"/>
        <v>#REF!</v>
      </c>
      <c r="E396" s="183" t="e">
        <f>AO361</f>
        <v>#REF!</v>
      </c>
      <c r="F396" s="182">
        <v>35</v>
      </c>
      <c r="G396" s="181" t="e">
        <f t="shared" si="854"/>
        <v>#REF!</v>
      </c>
      <c r="H396" s="181" t="e">
        <f t="shared" si="598"/>
        <v>#REF!</v>
      </c>
      <c r="I396" s="181" t="e">
        <f t="shared" si="599"/>
        <v>#REF!</v>
      </c>
      <c r="J396" s="181" t="e">
        <f t="shared" si="600"/>
        <v>#REF!</v>
      </c>
      <c r="K396" s="181" t="e">
        <f t="shared" si="601"/>
        <v>#REF!</v>
      </c>
      <c r="L396" s="181" t="e">
        <f t="shared" si="602"/>
        <v>#REF!</v>
      </c>
      <c r="M396" s="181" t="e">
        <f t="shared" si="603"/>
        <v>#REF!</v>
      </c>
      <c r="N396" s="181" t="e">
        <f t="shared" si="604"/>
        <v>#REF!</v>
      </c>
      <c r="O396" s="181" t="e">
        <f t="shared" si="605"/>
        <v>#REF!</v>
      </c>
      <c r="P396" s="181" t="e">
        <f t="shared" si="606"/>
        <v>#REF!</v>
      </c>
      <c r="Q396" s="181" t="e">
        <f t="shared" si="607"/>
        <v>#REF!</v>
      </c>
      <c r="R396" s="181" t="e">
        <f t="shared" si="608"/>
        <v>#REF!</v>
      </c>
      <c r="S396" s="181" t="e">
        <f t="shared" si="609"/>
        <v>#REF!</v>
      </c>
      <c r="T396" s="181" t="e">
        <f t="shared" si="610"/>
        <v>#REF!</v>
      </c>
      <c r="U396" s="181" t="e">
        <f t="shared" si="611"/>
        <v>#REF!</v>
      </c>
      <c r="V396" s="181" t="e">
        <f t="shared" si="612"/>
        <v>#REF!</v>
      </c>
      <c r="W396" s="181" t="e">
        <f t="shared" si="613"/>
        <v>#REF!</v>
      </c>
      <c r="X396" s="181" t="e">
        <f t="shared" si="614"/>
        <v>#REF!</v>
      </c>
      <c r="Y396" s="181" t="e">
        <f t="shared" si="615"/>
        <v>#REF!</v>
      </c>
      <c r="Z396" s="181" t="e">
        <f t="shared" si="616"/>
        <v>#REF!</v>
      </c>
      <c r="AA396" s="181" t="e">
        <f t="shared" si="617"/>
        <v>#REF!</v>
      </c>
      <c r="AB396" s="181" t="e">
        <f t="shared" si="618"/>
        <v>#REF!</v>
      </c>
      <c r="AC396" s="181" t="e">
        <f t="shared" si="619"/>
        <v>#REF!</v>
      </c>
      <c r="AD396" s="181" t="e">
        <f t="shared" si="620"/>
        <v>#REF!</v>
      </c>
      <c r="AE396" s="181" t="e">
        <f t="shared" si="621"/>
        <v>#REF!</v>
      </c>
      <c r="AF396" s="181" t="e">
        <f t="shared" si="622"/>
        <v>#REF!</v>
      </c>
      <c r="AG396" s="181" t="e">
        <f t="shared" si="623"/>
        <v>#REF!</v>
      </c>
      <c r="AH396" s="181" t="e">
        <f t="shared" si="624"/>
        <v>#REF!</v>
      </c>
      <c r="AI396" s="181" t="e">
        <f t="shared" si="625"/>
        <v>#REF!</v>
      </c>
      <c r="AJ396" s="181" t="e">
        <f t="shared" si="626"/>
        <v>#REF!</v>
      </c>
      <c r="AK396" s="181" t="e">
        <f t="shared" si="627"/>
        <v>#REF!</v>
      </c>
      <c r="AL396" s="181" t="e">
        <f t="shared" si="628"/>
        <v>#REF!</v>
      </c>
      <c r="AM396" s="181" t="e">
        <f t="shared" si="629"/>
        <v>#REF!</v>
      </c>
      <c r="AN396" s="181" t="e">
        <f t="shared" si="630"/>
        <v>#REF!</v>
      </c>
      <c r="AO396" s="181" t="e">
        <f t="shared" si="631"/>
        <v>#REF!</v>
      </c>
      <c r="AP396" s="181" t="e">
        <f t="shared" si="632"/>
        <v>#REF!</v>
      </c>
      <c r="AQ396" s="181" t="e">
        <f t="shared" si="633"/>
        <v>#REF!</v>
      </c>
      <c r="AR396" s="181" t="e">
        <f t="shared" si="634"/>
        <v>#REF!</v>
      </c>
      <c r="AS396" s="181" t="e">
        <f t="shared" si="635"/>
        <v>#REF!</v>
      </c>
      <c r="AT396" s="181" t="e">
        <f t="shared" si="636"/>
        <v>#REF!</v>
      </c>
      <c r="AU396" s="181" t="e">
        <f t="shared" si="637"/>
        <v>#REF!</v>
      </c>
      <c r="AV396" s="181" t="e">
        <f t="shared" si="638"/>
        <v>#REF!</v>
      </c>
      <c r="AW396" s="181" t="e">
        <f t="shared" si="639"/>
        <v>#REF!</v>
      </c>
      <c r="AX396" s="181" t="e">
        <f t="shared" si="640"/>
        <v>#REF!</v>
      </c>
      <c r="AY396" s="181" t="e">
        <f t="shared" si="641"/>
        <v>#REF!</v>
      </c>
      <c r="AZ396" s="181" t="e">
        <f t="shared" si="642"/>
        <v>#REF!</v>
      </c>
      <c r="BA396" s="181" t="e">
        <f t="shared" si="643"/>
        <v>#REF!</v>
      </c>
      <c r="BB396" s="181" t="e">
        <f t="shared" si="644"/>
        <v>#REF!</v>
      </c>
      <c r="BC396" s="181" t="e">
        <f t="shared" si="645"/>
        <v>#REF!</v>
      </c>
      <c r="BD396" s="181" t="e">
        <f t="shared" si="646"/>
        <v>#REF!</v>
      </c>
      <c r="BE396" s="181" t="e">
        <f t="shared" si="647"/>
        <v>#REF!</v>
      </c>
      <c r="BF396" s="181" t="e">
        <f t="shared" si="648"/>
        <v>#REF!</v>
      </c>
      <c r="BG396" s="181" t="e">
        <f t="shared" si="649"/>
        <v>#REF!</v>
      </c>
      <c r="BH396" s="181" t="e">
        <f t="shared" si="650"/>
        <v>#REF!</v>
      </c>
      <c r="BI396" s="181" t="e">
        <f t="shared" si="651"/>
        <v>#REF!</v>
      </c>
      <c r="BJ396" s="181" t="e">
        <f t="shared" si="652"/>
        <v>#REF!</v>
      </c>
      <c r="BK396" s="181" t="e">
        <f t="shared" si="653"/>
        <v>#REF!</v>
      </c>
      <c r="BL396" s="181" t="e">
        <f t="shared" si="654"/>
        <v>#REF!</v>
      </c>
      <c r="BM396" s="181" t="e">
        <f t="shared" si="655"/>
        <v>#REF!</v>
      </c>
      <c r="BN396" s="181" t="e">
        <f t="shared" si="656"/>
        <v>#REF!</v>
      </c>
      <c r="BO396" s="181" t="e">
        <f t="shared" si="657"/>
        <v>#REF!</v>
      </c>
      <c r="BP396" s="181" t="e">
        <f t="shared" si="658"/>
        <v>#REF!</v>
      </c>
      <c r="BQ396" s="181" t="e">
        <f t="shared" si="659"/>
        <v>#REF!</v>
      </c>
      <c r="BR396" s="181" t="e">
        <f t="shared" si="660"/>
        <v>#REF!</v>
      </c>
      <c r="BS396" s="181" t="e">
        <f t="shared" si="661"/>
        <v>#REF!</v>
      </c>
      <c r="BT396" s="181" t="e">
        <f t="shared" si="662"/>
        <v>#REF!</v>
      </c>
      <c r="BU396" s="181" t="e">
        <f t="shared" si="663"/>
        <v>#REF!</v>
      </c>
      <c r="BV396" s="181" t="e">
        <f t="shared" si="664"/>
        <v>#REF!</v>
      </c>
      <c r="BW396" s="181" t="e">
        <f t="shared" si="665"/>
        <v>#REF!</v>
      </c>
      <c r="BX396" s="181" t="e">
        <f t="shared" si="666"/>
        <v>#REF!</v>
      </c>
      <c r="BY396" s="181" t="e">
        <f t="shared" si="667"/>
        <v>#REF!</v>
      </c>
      <c r="BZ396" s="181" t="e">
        <f t="shared" si="668"/>
        <v>#REF!</v>
      </c>
      <c r="CA396" s="181" t="e">
        <f t="shared" si="669"/>
        <v>#REF!</v>
      </c>
      <c r="CB396" s="181" t="e">
        <f t="shared" si="670"/>
        <v>#REF!</v>
      </c>
      <c r="CC396" s="181" t="e">
        <f t="shared" si="671"/>
        <v>#REF!</v>
      </c>
      <c r="CD396" s="181" t="e">
        <f t="shared" si="672"/>
        <v>#REF!</v>
      </c>
      <c r="CE396" s="181" t="e">
        <f t="shared" si="673"/>
        <v>#REF!</v>
      </c>
      <c r="CF396" s="181" t="e">
        <f t="shared" si="674"/>
        <v>#REF!</v>
      </c>
      <c r="CG396" s="181" t="e">
        <f t="shared" si="675"/>
        <v>#REF!</v>
      </c>
      <c r="CH396" s="181" t="e">
        <f t="shared" si="676"/>
        <v>#REF!</v>
      </c>
      <c r="CI396" s="181" t="e">
        <f t="shared" si="677"/>
        <v>#REF!</v>
      </c>
      <c r="CJ396" s="181" t="e">
        <f t="shared" si="678"/>
        <v>#REF!</v>
      </c>
      <c r="CK396" s="181" t="e">
        <f t="shared" si="679"/>
        <v>#REF!</v>
      </c>
      <c r="CL396" s="181" t="e">
        <f t="shared" si="680"/>
        <v>#REF!</v>
      </c>
      <c r="CM396" s="181" t="e">
        <f t="shared" si="681"/>
        <v>#REF!</v>
      </c>
      <c r="CN396" s="181" t="e">
        <f t="shared" si="682"/>
        <v>#REF!</v>
      </c>
      <c r="CO396" s="181" t="e">
        <f t="shared" si="683"/>
        <v>#REF!</v>
      </c>
      <c r="CP396" s="181" t="e">
        <f t="shared" si="684"/>
        <v>#REF!</v>
      </c>
      <c r="CQ396" s="181" t="e">
        <f t="shared" si="685"/>
        <v>#REF!</v>
      </c>
      <c r="CR396" s="181" t="e">
        <f t="shared" si="686"/>
        <v>#REF!</v>
      </c>
      <c r="CS396" s="181" t="e">
        <f t="shared" si="687"/>
        <v>#REF!</v>
      </c>
      <c r="CT396" s="181" t="e">
        <f t="shared" si="688"/>
        <v>#REF!</v>
      </c>
      <c r="CU396" s="181" t="e">
        <f t="shared" si="689"/>
        <v>#REF!</v>
      </c>
      <c r="CV396" s="181" t="e">
        <f t="shared" si="690"/>
        <v>#REF!</v>
      </c>
      <c r="CW396" s="181" t="e">
        <f t="shared" si="691"/>
        <v>#REF!</v>
      </c>
      <c r="CX396" s="181" t="e">
        <f t="shared" si="692"/>
        <v>#REF!</v>
      </c>
      <c r="CY396" s="181" t="e">
        <f t="shared" si="693"/>
        <v>#REF!</v>
      </c>
      <c r="CZ396" s="181" t="e">
        <f t="shared" si="694"/>
        <v>#REF!</v>
      </c>
      <c r="DA396" s="181" t="e">
        <f t="shared" si="695"/>
        <v>#REF!</v>
      </c>
      <c r="DB396" s="181" t="e">
        <f t="shared" si="696"/>
        <v>#REF!</v>
      </c>
      <c r="DC396" s="181" t="e">
        <f t="shared" si="697"/>
        <v>#REF!</v>
      </c>
      <c r="DD396" s="181" t="e">
        <f t="shared" si="698"/>
        <v>#REF!</v>
      </c>
      <c r="DE396" s="181" t="e">
        <f t="shared" si="699"/>
        <v>#REF!</v>
      </c>
      <c r="DF396" s="181" t="e">
        <f t="shared" si="700"/>
        <v>#REF!</v>
      </c>
      <c r="DG396" s="181" t="e">
        <f t="shared" si="701"/>
        <v>#REF!</v>
      </c>
      <c r="DH396" s="181" t="e">
        <f t="shared" si="702"/>
        <v>#REF!</v>
      </c>
      <c r="DI396" s="181" t="e">
        <f t="shared" si="703"/>
        <v>#REF!</v>
      </c>
      <c r="DJ396" s="181" t="e">
        <f t="shared" si="704"/>
        <v>#REF!</v>
      </c>
      <c r="DK396" s="181" t="e">
        <f t="shared" si="705"/>
        <v>#REF!</v>
      </c>
      <c r="DL396" s="181" t="e">
        <f t="shared" si="706"/>
        <v>#REF!</v>
      </c>
      <c r="DM396" s="181" t="e">
        <f t="shared" si="707"/>
        <v>#REF!</v>
      </c>
      <c r="DN396" s="181" t="e">
        <f t="shared" si="708"/>
        <v>#REF!</v>
      </c>
      <c r="DO396" s="181" t="e">
        <f t="shared" si="709"/>
        <v>#REF!</v>
      </c>
      <c r="DP396" s="181" t="e">
        <f t="shared" si="710"/>
        <v>#REF!</v>
      </c>
      <c r="DQ396" s="181" t="e">
        <f t="shared" si="711"/>
        <v>#REF!</v>
      </c>
      <c r="DR396" s="181" t="e">
        <f t="shared" si="712"/>
        <v>#REF!</v>
      </c>
      <c r="DS396" s="181" t="e">
        <f t="shared" si="713"/>
        <v>#REF!</v>
      </c>
      <c r="DT396" s="181" t="e">
        <f t="shared" si="714"/>
        <v>#REF!</v>
      </c>
      <c r="DU396" s="181" t="e">
        <f t="shared" si="715"/>
        <v>#REF!</v>
      </c>
      <c r="DV396" s="181" t="e">
        <f t="shared" si="716"/>
        <v>#REF!</v>
      </c>
      <c r="DW396" s="181" t="e">
        <f t="shared" si="717"/>
        <v>#REF!</v>
      </c>
      <c r="DX396" s="181" t="e">
        <f t="shared" si="718"/>
        <v>#REF!</v>
      </c>
      <c r="DY396" s="181" t="e">
        <f t="shared" si="719"/>
        <v>#REF!</v>
      </c>
      <c r="DZ396" s="181" t="e">
        <f t="shared" si="720"/>
        <v>#REF!</v>
      </c>
      <c r="EA396" s="181" t="e">
        <f t="shared" si="721"/>
        <v>#REF!</v>
      </c>
      <c r="EB396" s="181" t="e">
        <f t="shared" si="722"/>
        <v>#REF!</v>
      </c>
      <c r="EC396" s="181" t="e">
        <f t="shared" si="723"/>
        <v>#REF!</v>
      </c>
      <c r="ED396" s="181" t="e">
        <f t="shared" si="724"/>
        <v>#REF!</v>
      </c>
      <c r="EE396" s="181" t="e">
        <f t="shared" si="725"/>
        <v>#REF!</v>
      </c>
      <c r="EF396" s="181" t="e">
        <f t="shared" si="726"/>
        <v>#REF!</v>
      </c>
      <c r="EG396" s="181" t="e">
        <f t="shared" si="727"/>
        <v>#REF!</v>
      </c>
      <c r="EH396" s="181" t="e">
        <f t="shared" si="728"/>
        <v>#REF!</v>
      </c>
      <c r="EI396" s="181" t="e">
        <f t="shared" si="729"/>
        <v>#REF!</v>
      </c>
      <c r="EJ396" s="181" t="e">
        <f t="shared" si="730"/>
        <v>#REF!</v>
      </c>
      <c r="EK396" s="181" t="e">
        <f t="shared" si="731"/>
        <v>#REF!</v>
      </c>
      <c r="EL396" s="181" t="e">
        <f t="shared" si="732"/>
        <v>#REF!</v>
      </c>
      <c r="EM396" s="181" t="e">
        <f t="shared" si="733"/>
        <v>#REF!</v>
      </c>
      <c r="EN396" s="181" t="e">
        <f t="shared" si="734"/>
        <v>#REF!</v>
      </c>
      <c r="EO396" s="181" t="e">
        <f t="shared" si="735"/>
        <v>#REF!</v>
      </c>
      <c r="EP396" s="181" t="e">
        <f t="shared" si="736"/>
        <v>#REF!</v>
      </c>
      <c r="EQ396" s="181" t="e">
        <f t="shared" si="737"/>
        <v>#REF!</v>
      </c>
      <c r="ER396" s="181" t="e">
        <f t="shared" si="738"/>
        <v>#REF!</v>
      </c>
      <c r="ES396" s="181" t="e">
        <f t="shared" si="739"/>
        <v>#REF!</v>
      </c>
      <c r="ET396" s="181" t="e">
        <f t="shared" si="740"/>
        <v>#REF!</v>
      </c>
      <c r="EU396" s="181" t="e">
        <f t="shared" si="741"/>
        <v>#REF!</v>
      </c>
      <c r="EV396" s="181" t="e">
        <f t="shared" si="742"/>
        <v>#REF!</v>
      </c>
      <c r="EW396" s="181" t="e">
        <f t="shared" si="743"/>
        <v>#REF!</v>
      </c>
      <c r="EX396" s="181" t="e">
        <f t="shared" si="744"/>
        <v>#REF!</v>
      </c>
      <c r="EY396" s="181" t="e">
        <f t="shared" si="745"/>
        <v>#REF!</v>
      </c>
      <c r="EZ396" s="181" t="e">
        <f t="shared" si="746"/>
        <v>#REF!</v>
      </c>
      <c r="FA396" s="181" t="e">
        <f t="shared" si="747"/>
        <v>#REF!</v>
      </c>
      <c r="FB396" s="181" t="e">
        <f t="shared" si="748"/>
        <v>#REF!</v>
      </c>
      <c r="FC396" s="181" t="e">
        <f t="shared" si="749"/>
        <v>#REF!</v>
      </c>
      <c r="FD396" s="181" t="e">
        <f t="shared" si="750"/>
        <v>#REF!</v>
      </c>
      <c r="FE396" s="181" t="e">
        <f t="shared" si="751"/>
        <v>#REF!</v>
      </c>
      <c r="FF396" s="181" t="e">
        <f t="shared" si="752"/>
        <v>#REF!</v>
      </c>
      <c r="FG396" s="181" t="e">
        <f t="shared" si="753"/>
        <v>#REF!</v>
      </c>
      <c r="FH396" s="181" t="e">
        <f t="shared" si="754"/>
        <v>#REF!</v>
      </c>
      <c r="FI396" s="181" t="e">
        <f t="shared" si="755"/>
        <v>#REF!</v>
      </c>
      <c r="FJ396" s="181" t="e">
        <f t="shared" si="756"/>
        <v>#REF!</v>
      </c>
      <c r="FK396" s="181" t="e">
        <f t="shared" si="757"/>
        <v>#REF!</v>
      </c>
      <c r="FL396" s="181" t="e">
        <f t="shared" si="758"/>
        <v>#REF!</v>
      </c>
      <c r="FM396" s="181" t="e">
        <f t="shared" si="759"/>
        <v>#REF!</v>
      </c>
      <c r="FN396" s="181" t="e">
        <f t="shared" si="760"/>
        <v>#REF!</v>
      </c>
      <c r="FO396" s="181" t="e">
        <f t="shared" si="761"/>
        <v>#REF!</v>
      </c>
      <c r="FP396" s="181" t="e">
        <f t="shared" si="762"/>
        <v>#REF!</v>
      </c>
      <c r="FQ396" s="181" t="e">
        <f t="shared" si="763"/>
        <v>#REF!</v>
      </c>
      <c r="FR396" s="181" t="e">
        <f t="shared" si="764"/>
        <v>#REF!</v>
      </c>
      <c r="FS396" s="181" t="e">
        <f t="shared" si="765"/>
        <v>#REF!</v>
      </c>
      <c r="FT396" s="181" t="e">
        <f t="shared" si="766"/>
        <v>#REF!</v>
      </c>
      <c r="FU396" s="181" t="e">
        <f t="shared" si="767"/>
        <v>#REF!</v>
      </c>
      <c r="FV396" s="181" t="e">
        <f t="shared" si="768"/>
        <v>#REF!</v>
      </c>
      <c r="FW396" s="181" t="e">
        <f t="shared" si="769"/>
        <v>#REF!</v>
      </c>
      <c r="FX396" s="181" t="e">
        <f t="shared" si="770"/>
        <v>#REF!</v>
      </c>
      <c r="FY396" s="181" t="e">
        <f t="shared" si="771"/>
        <v>#REF!</v>
      </c>
      <c r="FZ396" s="181" t="e">
        <f t="shared" si="772"/>
        <v>#REF!</v>
      </c>
      <c r="GA396" s="181" t="e">
        <f t="shared" si="773"/>
        <v>#REF!</v>
      </c>
      <c r="GB396" s="181" t="e">
        <f t="shared" si="774"/>
        <v>#REF!</v>
      </c>
      <c r="GC396" s="181" t="e">
        <f t="shared" si="775"/>
        <v>#REF!</v>
      </c>
      <c r="GD396" s="181" t="e">
        <f t="shared" si="776"/>
        <v>#REF!</v>
      </c>
      <c r="GE396" s="181" t="e">
        <f t="shared" si="777"/>
        <v>#REF!</v>
      </c>
      <c r="GF396" s="181" t="e">
        <f t="shared" si="778"/>
        <v>#REF!</v>
      </c>
      <c r="GG396" s="181" t="e">
        <f t="shared" si="779"/>
        <v>#REF!</v>
      </c>
      <c r="GH396" s="181" t="e">
        <f t="shared" si="780"/>
        <v>#REF!</v>
      </c>
      <c r="GI396" s="181" t="e">
        <f t="shared" si="781"/>
        <v>#REF!</v>
      </c>
      <c r="GJ396" s="181" t="e">
        <f t="shared" si="782"/>
        <v>#REF!</v>
      </c>
      <c r="GK396" s="181" t="e">
        <f t="shared" si="783"/>
        <v>#REF!</v>
      </c>
      <c r="GL396" s="181" t="e">
        <f t="shared" si="784"/>
        <v>#REF!</v>
      </c>
      <c r="GM396" s="181" t="e">
        <f t="shared" si="785"/>
        <v>#REF!</v>
      </c>
      <c r="GN396" s="181" t="e">
        <f t="shared" si="786"/>
        <v>#REF!</v>
      </c>
      <c r="GO396" s="181" t="e">
        <f t="shared" si="787"/>
        <v>#REF!</v>
      </c>
      <c r="GP396" s="181" t="e">
        <f t="shared" si="788"/>
        <v>#REF!</v>
      </c>
      <c r="GQ396" s="181" t="e">
        <f t="shared" si="789"/>
        <v>#REF!</v>
      </c>
      <c r="GR396" s="181" t="e">
        <f t="shared" si="790"/>
        <v>#REF!</v>
      </c>
      <c r="GS396" s="181" t="e">
        <f t="shared" si="791"/>
        <v>#REF!</v>
      </c>
      <c r="GT396" s="181" t="e">
        <f t="shared" si="792"/>
        <v>#REF!</v>
      </c>
      <c r="GU396" s="181" t="e">
        <f t="shared" si="793"/>
        <v>#REF!</v>
      </c>
      <c r="GV396" s="181" t="e">
        <f t="shared" si="794"/>
        <v>#REF!</v>
      </c>
      <c r="GW396" s="181" t="e">
        <f t="shared" si="795"/>
        <v>#REF!</v>
      </c>
      <c r="GX396" s="181" t="e">
        <f t="shared" si="796"/>
        <v>#REF!</v>
      </c>
      <c r="GY396" s="181" t="e">
        <f t="shared" si="797"/>
        <v>#REF!</v>
      </c>
      <c r="GZ396" s="181" t="e">
        <f t="shared" si="798"/>
        <v>#REF!</v>
      </c>
      <c r="HA396" s="181" t="e">
        <f t="shared" si="799"/>
        <v>#REF!</v>
      </c>
      <c r="HB396" s="181" t="e">
        <f t="shared" si="800"/>
        <v>#REF!</v>
      </c>
      <c r="HC396" s="181" t="e">
        <f t="shared" si="801"/>
        <v>#REF!</v>
      </c>
      <c r="HD396" s="181" t="e">
        <f t="shared" si="802"/>
        <v>#REF!</v>
      </c>
      <c r="HE396" s="181" t="e">
        <f t="shared" si="803"/>
        <v>#REF!</v>
      </c>
      <c r="HF396" s="181" t="e">
        <f t="shared" si="804"/>
        <v>#REF!</v>
      </c>
      <c r="HG396" s="181" t="e">
        <f t="shared" si="805"/>
        <v>#REF!</v>
      </c>
      <c r="HH396" s="181" t="e">
        <f t="shared" si="806"/>
        <v>#REF!</v>
      </c>
      <c r="HI396" s="181" t="e">
        <f t="shared" si="807"/>
        <v>#REF!</v>
      </c>
      <c r="HJ396" s="181" t="e">
        <f t="shared" si="808"/>
        <v>#REF!</v>
      </c>
      <c r="HK396" s="181" t="e">
        <f t="shared" si="809"/>
        <v>#REF!</v>
      </c>
      <c r="HL396" s="181" t="e">
        <f t="shared" si="810"/>
        <v>#REF!</v>
      </c>
      <c r="HM396" s="181" t="e">
        <f t="shared" si="811"/>
        <v>#REF!</v>
      </c>
      <c r="HN396" s="181" t="e">
        <f t="shared" si="812"/>
        <v>#REF!</v>
      </c>
      <c r="HO396" s="181" t="e">
        <f t="shared" si="813"/>
        <v>#REF!</v>
      </c>
      <c r="HP396" s="181" t="e">
        <f t="shared" si="814"/>
        <v>#REF!</v>
      </c>
      <c r="HQ396" s="181" t="e">
        <f t="shared" si="815"/>
        <v>#REF!</v>
      </c>
      <c r="HR396" s="181" t="e">
        <f t="shared" si="816"/>
        <v>#REF!</v>
      </c>
      <c r="HS396" s="181" t="e">
        <f t="shared" si="817"/>
        <v>#REF!</v>
      </c>
      <c r="HT396" s="181" t="e">
        <f t="shared" si="818"/>
        <v>#REF!</v>
      </c>
      <c r="HU396" s="181" t="e">
        <f t="shared" si="819"/>
        <v>#REF!</v>
      </c>
      <c r="HV396" s="181" t="e">
        <f t="shared" si="820"/>
        <v>#REF!</v>
      </c>
      <c r="HW396" s="181" t="e">
        <f t="shared" si="821"/>
        <v>#REF!</v>
      </c>
      <c r="HX396" s="181" t="e">
        <f t="shared" si="822"/>
        <v>#REF!</v>
      </c>
      <c r="HY396" s="181" t="e">
        <f t="shared" si="823"/>
        <v>#REF!</v>
      </c>
      <c r="HZ396" s="181" t="e">
        <f t="shared" si="824"/>
        <v>#REF!</v>
      </c>
      <c r="IA396" s="181" t="e">
        <f t="shared" si="825"/>
        <v>#REF!</v>
      </c>
      <c r="IB396" s="181" t="e">
        <f t="shared" si="826"/>
        <v>#REF!</v>
      </c>
      <c r="IC396" s="181" t="e">
        <f t="shared" si="827"/>
        <v>#REF!</v>
      </c>
      <c r="ID396" s="181" t="e">
        <f t="shared" si="828"/>
        <v>#REF!</v>
      </c>
      <c r="IE396" s="181" t="e">
        <f t="shared" si="829"/>
        <v>#REF!</v>
      </c>
      <c r="IF396" s="181" t="e">
        <f t="shared" si="830"/>
        <v>#REF!</v>
      </c>
      <c r="IG396" s="181" t="e">
        <f t="shared" si="831"/>
        <v>#REF!</v>
      </c>
      <c r="IH396" s="181" t="e">
        <f t="shared" si="832"/>
        <v>#REF!</v>
      </c>
      <c r="II396" s="181" t="e">
        <f t="shared" si="833"/>
        <v>#REF!</v>
      </c>
      <c r="IJ396" s="181" t="e">
        <f t="shared" si="834"/>
        <v>#REF!</v>
      </c>
      <c r="IK396" s="181" t="e">
        <f t="shared" si="835"/>
        <v>#REF!</v>
      </c>
      <c r="IL396" s="181" t="e">
        <f t="shared" si="836"/>
        <v>#REF!</v>
      </c>
      <c r="IM396" s="181" t="e">
        <f t="shared" si="837"/>
        <v>#REF!</v>
      </c>
      <c r="IN396" s="181" t="e">
        <f t="shared" si="838"/>
        <v>#REF!</v>
      </c>
      <c r="IO396" s="181" t="e">
        <f t="shared" si="839"/>
        <v>#REF!</v>
      </c>
      <c r="IP396" s="181" t="e">
        <f t="shared" si="840"/>
        <v>#REF!</v>
      </c>
      <c r="IQ396" s="181" t="e">
        <f t="shared" si="841"/>
        <v>#REF!</v>
      </c>
      <c r="IR396" s="181" t="e">
        <f t="shared" si="842"/>
        <v>#REF!</v>
      </c>
      <c r="IS396" s="181" t="e">
        <f t="shared" si="843"/>
        <v>#REF!</v>
      </c>
      <c r="IT396" s="181" t="e">
        <f t="shared" si="844"/>
        <v>#REF!</v>
      </c>
      <c r="IU396" s="181" t="e">
        <f t="shared" si="845"/>
        <v>#REF!</v>
      </c>
      <c r="IV396" s="181" t="e">
        <f t="shared" si="846"/>
        <v>#REF!</v>
      </c>
      <c r="IW396" s="181" t="e">
        <f t="shared" si="847"/>
        <v>#REF!</v>
      </c>
      <c r="IX396" s="181" t="e">
        <f t="shared" si="848"/>
        <v>#REF!</v>
      </c>
      <c r="IY396" s="181" t="e">
        <f t="shared" si="849"/>
        <v>#REF!</v>
      </c>
      <c r="IZ396" s="181" t="e">
        <f t="shared" si="850"/>
        <v>#REF!</v>
      </c>
      <c r="JA396" s="181" t="e">
        <f t="shared" si="851"/>
        <v>#REF!</v>
      </c>
      <c r="JB396" s="181" t="e">
        <f t="shared" si="852"/>
        <v>#REF!</v>
      </c>
    </row>
    <row r="397" spans="2:262">
      <c r="B397" s="188">
        <v>36</v>
      </c>
      <c r="C397" s="187">
        <f t="shared" si="853"/>
        <v>7.031250000000003E-4</v>
      </c>
      <c r="D397" s="184" t="e">
        <f t="shared" si="597"/>
        <v>#REF!</v>
      </c>
      <c r="E397" s="183" t="e">
        <f>AP361</f>
        <v>#REF!</v>
      </c>
      <c r="F397" s="182">
        <v>36</v>
      </c>
      <c r="G397" s="181" t="e">
        <f t="shared" si="854"/>
        <v>#REF!</v>
      </c>
      <c r="H397" s="181" t="e">
        <f t="shared" si="598"/>
        <v>#REF!</v>
      </c>
      <c r="I397" s="181" t="e">
        <f t="shared" si="599"/>
        <v>#REF!</v>
      </c>
      <c r="J397" s="181" t="e">
        <f t="shared" si="600"/>
        <v>#REF!</v>
      </c>
      <c r="K397" s="181" t="e">
        <f t="shared" si="601"/>
        <v>#REF!</v>
      </c>
      <c r="L397" s="181" t="e">
        <f t="shared" si="602"/>
        <v>#REF!</v>
      </c>
      <c r="M397" s="181" t="e">
        <f t="shared" si="603"/>
        <v>#REF!</v>
      </c>
      <c r="N397" s="181" t="e">
        <f t="shared" si="604"/>
        <v>#REF!</v>
      </c>
      <c r="O397" s="181" t="e">
        <f t="shared" si="605"/>
        <v>#REF!</v>
      </c>
      <c r="P397" s="181" t="e">
        <f t="shared" si="606"/>
        <v>#REF!</v>
      </c>
      <c r="Q397" s="181" t="e">
        <f t="shared" si="607"/>
        <v>#REF!</v>
      </c>
      <c r="R397" s="181" t="e">
        <f t="shared" si="608"/>
        <v>#REF!</v>
      </c>
      <c r="S397" s="181" t="e">
        <f t="shared" si="609"/>
        <v>#REF!</v>
      </c>
      <c r="T397" s="181" t="e">
        <f t="shared" si="610"/>
        <v>#REF!</v>
      </c>
      <c r="U397" s="181" t="e">
        <f t="shared" si="611"/>
        <v>#REF!</v>
      </c>
      <c r="V397" s="181" t="e">
        <f t="shared" si="612"/>
        <v>#REF!</v>
      </c>
      <c r="W397" s="181" t="e">
        <f t="shared" si="613"/>
        <v>#REF!</v>
      </c>
      <c r="X397" s="181" t="e">
        <f t="shared" si="614"/>
        <v>#REF!</v>
      </c>
      <c r="Y397" s="181" t="e">
        <f t="shared" si="615"/>
        <v>#REF!</v>
      </c>
      <c r="Z397" s="181" t="e">
        <f t="shared" si="616"/>
        <v>#REF!</v>
      </c>
      <c r="AA397" s="181" t="e">
        <f t="shared" si="617"/>
        <v>#REF!</v>
      </c>
      <c r="AB397" s="181" t="e">
        <f t="shared" si="618"/>
        <v>#REF!</v>
      </c>
      <c r="AC397" s="181" t="e">
        <f t="shared" si="619"/>
        <v>#REF!</v>
      </c>
      <c r="AD397" s="181" t="e">
        <f t="shared" si="620"/>
        <v>#REF!</v>
      </c>
      <c r="AE397" s="181" t="e">
        <f t="shared" si="621"/>
        <v>#REF!</v>
      </c>
      <c r="AF397" s="181" t="e">
        <f t="shared" si="622"/>
        <v>#REF!</v>
      </c>
      <c r="AG397" s="181" t="e">
        <f t="shared" si="623"/>
        <v>#REF!</v>
      </c>
      <c r="AH397" s="181" t="e">
        <f t="shared" si="624"/>
        <v>#REF!</v>
      </c>
      <c r="AI397" s="181" t="e">
        <f t="shared" si="625"/>
        <v>#REF!</v>
      </c>
      <c r="AJ397" s="181" t="e">
        <f t="shared" si="626"/>
        <v>#REF!</v>
      </c>
      <c r="AK397" s="181" t="e">
        <f t="shared" si="627"/>
        <v>#REF!</v>
      </c>
      <c r="AL397" s="181" t="e">
        <f t="shared" si="628"/>
        <v>#REF!</v>
      </c>
      <c r="AM397" s="181" t="e">
        <f t="shared" si="629"/>
        <v>#REF!</v>
      </c>
      <c r="AN397" s="181" t="e">
        <f t="shared" si="630"/>
        <v>#REF!</v>
      </c>
      <c r="AO397" s="181" t="e">
        <f t="shared" si="631"/>
        <v>#REF!</v>
      </c>
      <c r="AP397" s="181" t="e">
        <f t="shared" si="632"/>
        <v>#REF!</v>
      </c>
      <c r="AQ397" s="181" t="e">
        <f t="shared" si="633"/>
        <v>#REF!</v>
      </c>
      <c r="AR397" s="181" t="e">
        <f t="shared" si="634"/>
        <v>#REF!</v>
      </c>
      <c r="AS397" s="181" t="e">
        <f t="shared" si="635"/>
        <v>#REF!</v>
      </c>
      <c r="AT397" s="181" t="e">
        <f t="shared" si="636"/>
        <v>#REF!</v>
      </c>
      <c r="AU397" s="181" t="e">
        <f t="shared" si="637"/>
        <v>#REF!</v>
      </c>
      <c r="AV397" s="181" t="e">
        <f t="shared" si="638"/>
        <v>#REF!</v>
      </c>
      <c r="AW397" s="181" t="e">
        <f t="shared" si="639"/>
        <v>#REF!</v>
      </c>
      <c r="AX397" s="181" t="e">
        <f t="shared" si="640"/>
        <v>#REF!</v>
      </c>
      <c r="AY397" s="181" t="e">
        <f t="shared" si="641"/>
        <v>#REF!</v>
      </c>
      <c r="AZ397" s="181" t="e">
        <f t="shared" si="642"/>
        <v>#REF!</v>
      </c>
      <c r="BA397" s="181" t="e">
        <f t="shared" si="643"/>
        <v>#REF!</v>
      </c>
      <c r="BB397" s="181" t="e">
        <f t="shared" si="644"/>
        <v>#REF!</v>
      </c>
      <c r="BC397" s="181" t="e">
        <f t="shared" si="645"/>
        <v>#REF!</v>
      </c>
      <c r="BD397" s="181" t="e">
        <f t="shared" si="646"/>
        <v>#REF!</v>
      </c>
      <c r="BE397" s="181" t="e">
        <f t="shared" si="647"/>
        <v>#REF!</v>
      </c>
      <c r="BF397" s="181" t="e">
        <f t="shared" si="648"/>
        <v>#REF!</v>
      </c>
      <c r="BG397" s="181" t="e">
        <f t="shared" si="649"/>
        <v>#REF!</v>
      </c>
      <c r="BH397" s="181" t="e">
        <f t="shared" si="650"/>
        <v>#REF!</v>
      </c>
      <c r="BI397" s="181" t="e">
        <f t="shared" si="651"/>
        <v>#REF!</v>
      </c>
      <c r="BJ397" s="181" t="e">
        <f t="shared" si="652"/>
        <v>#REF!</v>
      </c>
      <c r="BK397" s="181" t="e">
        <f t="shared" si="653"/>
        <v>#REF!</v>
      </c>
      <c r="BL397" s="181" t="e">
        <f t="shared" si="654"/>
        <v>#REF!</v>
      </c>
      <c r="BM397" s="181" t="e">
        <f t="shared" si="655"/>
        <v>#REF!</v>
      </c>
      <c r="BN397" s="181" t="e">
        <f t="shared" si="656"/>
        <v>#REF!</v>
      </c>
      <c r="BO397" s="181" t="e">
        <f t="shared" si="657"/>
        <v>#REF!</v>
      </c>
      <c r="BP397" s="181" t="e">
        <f t="shared" si="658"/>
        <v>#REF!</v>
      </c>
      <c r="BQ397" s="181" t="e">
        <f t="shared" si="659"/>
        <v>#REF!</v>
      </c>
      <c r="BR397" s="181" t="e">
        <f t="shared" si="660"/>
        <v>#REF!</v>
      </c>
      <c r="BS397" s="181" t="e">
        <f t="shared" si="661"/>
        <v>#REF!</v>
      </c>
      <c r="BT397" s="181" t="e">
        <f t="shared" si="662"/>
        <v>#REF!</v>
      </c>
      <c r="BU397" s="181" t="e">
        <f t="shared" si="663"/>
        <v>#REF!</v>
      </c>
      <c r="BV397" s="181" t="e">
        <f t="shared" si="664"/>
        <v>#REF!</v>
      </c>
      <c r="BW397" s="181" t="e">
        <f t="shared" si="665"/>
        <v>#REF!</v>
      </c>
      <c r="BX397" s="181" t="e">
        <f t="shared" si="666"/>
        <v>#REF!</v>
      </c>
      <c r="BY397" s="181" t="e">
        <f t="shared" si="667"/>
        <v>#REF!</v>
      </c>
      <c r="BZ397" s="181" t="e">
        <f t="shared" si="668"/>
        <v>#REF!</v>
      </c>
      <c r="CA397" s="181" t="e">
        <f t="shared" si="669"/>
        <v>#REF!</v>
      </c>
      <c r="CB397" s="181" t="e">
        <f t="shared" si="670"/>
        <v>#REF!</v>
      </c>
      <c r="CC397" s="181" t="e">
        <f t="shared" si="671"/>
        <v>#REF!</v>
      </c>
      <c r="CD397" s="181" t="e">
        <f t="shared" si="672"/>
        <v>#REF!</v>
      </c>
      <c r="CE397" s="181" t="e">
        <f t="shared" si="673"/>
        <v>#REF!</v>
      </c>
      <c r="CF397" s="181" t="e">
        <f t="shared" si="674"/>
        <v>#REF!</v>
      </c>
      <c r="CG397" s="181" t="e">
        <f t="shared" si="675"/>
        <v>#REF!</v>
      </c>
      <c r="CH397" s="181" t="e">
        <f t="shared" si="676"/>
        <v>#REF!</v>
      </c>
      <c r="CI397" s="181" t="e">
        <f t="shared" si="677"/>
        <v>#REF!</v>
      </c>
      <c r="CJ397" s="181" t="e">
        <f t="shared" si="678"/>
        <v>#REF!</v>
      </c>
      <c r="CK397" s="181" t="e">
        <f t="shared" si="679"/>
        <v>#REF!</v>
      </c>
      <c r="CL397" s="181" t="e">
        <f t="shared" si="680"/>
        <v>#REF!</v>
      </c>
      <c r="CM397" s="181" t="e">
        <f t="shared" si="681"/>
        <v>#REF!</v>
      </c>
      <c r="CN397" s="181" t="e">
        <f t="shared" si="682"/>
        <v>#REF!</v>
      </c>
      <c r="CO397" s="181" t="e">
        <f t="shared" si="683"/>
        <v>#REF!</v>
      </c>
      <c r="CP397" s="181" t="e">
        <f t="shared" si="684"/>
        <v>#REF!</v>
      </c>
      <c r="CQ397" s="181" t="e">
        <f t="shared" si="685"/>
        <v>#REF!</v>
      </c>
      <c r="CR397" s="181" t="e">
        <f t="shared" si="686"/>
        <v>#REF!</v>
      </c>
      <c r="CS397" s="181" t="e">
        <f t="shared" si="687"/>
        <v>#REF!</v>
      </c>
      <c r="CT397" s="181" t="e">
        <f t="shared" si="688"/>
        <v>#REF!</v>
      </c>
      <c r="CU397" s="181" t="e">
        <f t="shared" si="689"/>
        <v>#REF!</v>
      </c>
      <c r="CV397" s="181" t="e">
        <f t="shared" si="690"/>
        <v>#REF!</v>
      </c>
      <c r="CW397" s="181" t="e">
        <f t="shared" si="691"/>
        <v>#REF!</v>
      </c>
      <c r="CX397" s="181" t="e">
        <f t="shared" si="692"/>
        <v>#REF!</v>
      </c>
      <c r="CY397" s="181" t="e">
        <f t="shared" si="693"/>
        <v>#REF!</v>
      </c>
      <c r="CZ397" s="181" t="e">
        <f t="shared" si="694"/>
        <v>#REF!</v>
      </c>
      <c r="DA397" s="181" t="e">
        <f t="shared" si="695"/>
        <v>#REF!</v>
      </c>
      <c r="DB397" s="181" t="e">
        <f t="shared" si="696"/>
        <v>#REF!</v>
      </c>
      <c r="DC397" s="181" t="e">
        <f t="shared" si="697"/>
        <v>#REF!</v>
      </c>
      <c r="DD397" s="181" t="e">
        <f t="shared" si="698"/>
        <v>#REF!</v>
      </c>
      <c r="DE397" s="181" t="e">
        <f t="shared" si="699"/>
        <v>#REF!</v>
      </c>
      <c r="DF397" s="181" t="e">
        <f t="shared" si="700"/>
        <v>#REF!</v>
      </c>
      <c r="DG397" s="181" t="e">
        <f t="shared" si="701"/>
        <v>#REF!</v>
      </c>
      <c r="DH397" s="181" t="e">
        <f t="shared" si="702"/>
        <v>#REF!</v>
      </c>
      <c r="DI397" s="181" t="e">
        <f t="shared" si="703"/>
        <v>#REF!</v>
      </c>
      <c r="DJ397" s="181" t="e">
        <f t="shared" si="704"/>
        <v>#REF!</v>
      </c>
      <c r="DK397" s="181" t="e">
        <f t="shared" si="705"/>
        <v>#REF!</v>
      </c>
      <c r="DL397" s="181" t="e">
        <f t="shared" si="706"/>
        <v>#REF!</v>
      </c>
      <c r="DM397" s="181" t="e">
        <f t="shared" si="707"/>
        <v>#REF!</v>
      </c>
      <c r="DN397" s="181" t="e">
        <f t="shared" si="708"/>
        <v>#REF!</v>
      </c>
      <c r="DO397" s="181" t="e">
        <f t="shared" si="709"/>
        <v>#REF!</v>
      </c>
      <c r="DP397" s="181" t="e">
        <f t="shared" si="710"/>
        <v>#REF!</v>
      </c>
      <c r="DQ397" s="181" t="e">
        <f t="shared" si="711"/>
        <v>#REF!</v>
      </c>
      <c r="DR397" s="181" t="e">
        <f t="shared" si="712"/>
        <v>#REF!</v>
      </c>
      <c r="DS397" s="181" t="e">
        <f t="shared" si="713"/>
        <v>#REF!</v>
      </c>
      <c r="DT397" s="181" t="e">
        <f t="shared" si="714"/>
        <v>#REF!</v>
      </c>
      <c r="DU397" s="181" t="e">
        <f t="shared" si="715"/>
        <v>#REF!</v>
      </c>
      <c r="DV397" s="181" t="e">
        <f t="shared" si="716"/>
        <v>#REF!</v>
      </c>
      <c r="DW397" s="181" t="e">
        <f t="shared" si="717"/>
        <v>#REF!</v>
      </c>
      <c r="DX397" s="181" t="e">
        <f t="shared" si="718"/>
        <v>#REF!</v>
      </c>
      <c r="DY397" s="181" t="e">
        <f t="shared" si="719"/>
        <v>#REF!</v>
      </c>
      <c r="DZ397" s="181" t="e">
        <f t="shared" si="720"/>
        <v>#REF!</v>
      </c>
      <c r="EA397" s="181" t="e">
        <f t="shared" si="721"/>
        <v>#REF!</v>
      </c>
      <c r="EB397" s="181" t="e">
        <f t="shared" si="722"/>
        <v>#REF!</v>
      </c>
      <c r="EC397" s="181" t="e">
        <f t="shared" si="723"/>
        <v>#REF!</v>
      </c>
      <c r="ED397" s="181" t="e">
        <f t="shared" si="724"/>
        <v>#REF!</v>
      </c>
      <c r="EE397" s="181" t="e">
        <f t="shared" si="725"/>
        <v>#REF!</v>
      </c>
      <c r="EF397" s="181" t="e">
        <f t="shared" si="726"/>
        <v>#REF!</v>
      </c>
      <c r="EG397" s="181" t="e">
        <f t="shared" si="727"/>
        <v>#REF!</v>
      </c>
      <c r="EH397" s="181" t="e">
        <f t="shared" si="728"/>
        <v>#REF!</v>
      </c>
      <c r="EI397" s="181" t="e">
        <f t="shared" si="729"/>
        <v>#REF!</v>
      </c>
      <c r="EJ397" s="181" t="e">
        <f t="shared" si="730"/>
        <v>#REF!</v>
      </c>
      <c r="EK397" s="181" t="e">
        <f t="shared" si="731"/>
        <v>#REF!</v>
      </c>
      <c r="EL397" s="181" t="e">
        <f t="shared" si="732"/>
        <v>#REF!</v>
      </c>
      <c r="EM397" s="181" t="e">
        <f t="shared" si="733"/>
        <v>#REF!</v>
      </c>
      <c r="EN397" s="181" t="e">
        <f t="shared" si="734"/>
        <v>#REF!</v>
      </c>
      <c r="EO397" s="181" t="e">
        <f t="shared" si="735"/>
        <v>#REF!</v>
      </c>
      <c r="EP397" s="181" t="e">
        <f t="shared" si="736"/>
        <v>#REF!</v>
      </c>
      <c r="EQ397" s="181" t="e">
        <f t="shared" si="737"/>
        <v>#REF!</v>
      </c>
      <c r="ER397" s="181" t="e">
        <f t="shared" si="738"/>
        <v>#REF!</v>
      </c>
      <c r="ES397" s="181" t="e">
        <f t="shared" si="739"/>
        <v>#REF!</v>
      </c>
      <c r="ET397" s="181" t="e">
        <f t="shared" si="740"/>
        <v>#REF!</v>
      </c>
      <c r="EU397" s="181" t="e">
        <f t="shared" si="741"/>
        <v>#REF!</v>
      </c>
      <c r="EV397" s="181" t="e">
        <f t="shared" si="742"/>
        <v>#REF!</v>
      </c>
      <c r="EW397" s="181" t="e">
        <f t="shared" si="743"/>
        <v>#REF!</v>
      </c>
      <c r="EX397" s="181" t="e">
        <f t="shared" si="744"/>
        <v>#REF!</v>
      </c>
      <c r="EY397" s="181" t="e">
        <f t="shared" si="745"/>
        <v>#REF!</v>
      </c>
      <c r="EZ397" s="181" t="e">
        <f t="shared" si="746"/>
        <v>#REF!</v>
      </c>
      <c r="FA397" s="181" t="e">
        <f t="shared" si="747"/>
        <v>#REF!</v>
      </c>
      <c r="FB397" s="181" t="e">
        <f t="shared" si="748"/>
        <v>#REF!</v>
      </c>
      <c r="FC397" s="181" t="e">
        <f t="shared" si="749"/>
        <v>#REF!</v>
      </c>
      <c r="FD397" s="181" t="e">
        <f t="shared" si="750"/>
        <v>#REF!</v>
      </c>
      <c r="FE397" s="181" t="e">
        <f t="shared" si="751"/>
        <v>#REF!</v>
      </c>
      <c r="FF397" s="181" t="e">
        <f t="shared" si="752"/>
        <v>#REF!</v>
      </c>
      <c r="FG397" s="181" t="e">
        <f t="shared" si="753"/>
        <v>#REF!</v>
      </c>
      <c r="FH397" s="181" t="e">
        <f t="shared" si="754"/>
        <v>#REF!</v>
      </c>
      <c r="FI397" s="181" t="e">
        <f t="shared" si="755"/>
        <v>#REF!</v>
      </c>
      <c r="FJ397" s="181" t="e">
        <f t="shared" si="756"/>
        <v>#REF!</v>
      </c>
      <c r="FK397" s="181" t="e">
        <f t="shared" si="757"/>
        <v>#REF!</v>
      </c>
      <c r="FL397" s="181" t="e">
        <f t="shared" si="758"/>
        <v>#REF!</v>
      </c>
      <c r="FM397" s="181" t="e">
        <f t="shared" si="759"/>
        <v>#REF!</v>
      </c>
      <c r="FN397" s="181" t="e">
        <f t="shared" si="760"/>
        <v>#REF!</v>
      </c>
      <c r="FO397" s="181" t="e">
        <f t="shared" si="761"/>
        <v>#REF!</v>
      </c>
      <c r="FP397" s="181" t="e">
        <f t="shared" si="762"/>
        <v>#REF!</v>
      </c>
      <c r="FQ397" s="181" t="e">
        <f t="shared" si="763"/>
        <v>#REF!</v>
      </c>
      <c r="FR397" s="181" t="e">
        <f t="shared" si="764"/>
        <v>#REF!</v>
      </c>
      <c r="FS397" s="181" t="e">
        <f t="shared" si="765"/>
        <v>#REF!</v>
      </c>
      <c r="FT397" s="181" t="e">
        <f t="shared" si="766"/>
        <v>#REF!</v>
      </c>
      <c r="FU397" s="181" t="e">
        <f t="shared" si="767"/>
        <v>#REF!</v>
      </c>
      <c r="FV397" s="181" t="e">
        <f t="shared" si="768"/>
        <v>#REF!</v>
      </c>
      <c r="FW397" s="181" t="e">
        <f t="shared" si="769"/>
        <v>#REF!</v>
      </c>
      <c r="FX397" s="181" t="e">
        <f t="shared" si="770"/>
        <v>#REF!</v>
      </c>
      <c r="FY397" s="181" t="e">
        <f t="shared" si="771"/>
        <v>#REF!</v>
      </c>
      <c r="FZ397" s="181" t="e">
        <f t="shared" si="772"/>
        <v>#REF!</v>
      </c>
      <c r="GA397" s="181" t="e">
        <f t="shared" si="773"/>
        <v>#REF!</v>
      </c>
      <c r="GB397" s="181" t="e">
        <f t="shared" si="774"/>
        <v>#REF!</v>
      </c>
      <c r="GC397" s="181" t="e">
        <f t="shared" si="775"/>
        <v>#REF!</v>
      </c>
      <c r="GD397" s="181" t="e">
        <f t="shared" si="776"/>
        <v>#REF!</v>
      </c>
      <c r="GE397" s="181" t="e">
        <f t="shared" si="777"/>
        <v>#REF!</v>
      </c>
      <c r="GF397" s="181" t="e">
        <f t="shared" si="778"/>
        <v>#REF!</v>
      </c>
      <c r="GG397" s="181" t="e">
        <f t="shared" si="779"/>
        <v>#REF!</v>
      </c>
      <c r="GH397" s="181" t="e">
        <f t="shared" si="780"/>
        <v>#REF!</v>
      </c>
      <c r="GI397" s="181" t="e">
        <f t="shared" si="781"/>
        <v>#REF!</v>
      </c>
      <c r="GJ397" s="181" t="e">
        <f t="shared" si="782"/>
        <v>#REF!</v>
      </c>
      <c r="GK397" s="181" t="e">
        <f t="shared" si="783"/>
        <v>#REF!</v>
      </c>
      <c r="GL397" s="181" t="e">
        <f t="shared" si="784"/>
        <v>#REF!</v>
      </c>
      <c r="GM397" s="181" t="e">
        <f t="shared" si="785"/>
        <v>#REF!</v>
      </c>
      <c r="GN397" s="181" t="e">
        <f t="shared" si="786"/>
        <v>#REF!</v>
      </c>
      <c r="GO397" s="181" t="e">
        <f t="shared" si="787"/>
        <v>#REF!</v>
      </c>
      <c r="GP397" s="181" t="e">
        <f t="shared" si="788"/>
        <v>#REF!</v>
      </c>
      <c r="GQ397" s="181" t="e">
        <f t="shared" si="789"/>
        <v>#REF!</v>
      </c>
      <c r="GR397" s="181" t="e">
        <f t="shared" si="790"/>
        <v>#REF!</v>
      </c>
      <c r="GS397" s="181" t="e">
        <f t="shared" si="791"/>
        <v>#REF!</v>
      </c>
      <c r="GT397" s="181" t="e">
        <f t="shared" si="792"/>
        <v>#REF!</v>
      </c>
      <c r="GU397" s="181" t="e">
        <f t="shared" si="793"/>
        <v>#REF!</v>
      </c>
      <c r="GV397" s="181" t="e">
        <f t="shared" si="794"/>
        <v>#REF!</v>
      </c>
      <c r="GW397" s="181" t="e">
        <f t="shared" si="795"/>
        <v>#REF!</v>
      </c>
      <c r="GX397" s="181" t="e">
        <f t="shared" si="796"/>
        <v>#REF!</v>
      </c>
      <c r="GY397" s="181" t="e">
        <f t="shared" si="797"/>
        <v>#REF!</v>
      </c>
      <c r="GZ397" s="181" t="e">
        <f t="shared" si="798"/>
        <v>#REF!</v>
      </c>
      <c r="HA397" s="181" t="e">
        <f t="shared" si="799"/>
        <v>#REF!</v>
      </c>
      <c r="HB397" s="181" t="e">
        <f t="shared" si="800"/>
        <v>#REF!</v>
      </c>
      <c r="HC397" s="181" t="e">
        <f t="shared" si="801"/>
        <v>#REF!</v>
      </c>
      <c r="HD397" s="181" t="e">
        <f t="shared" si="802"/>
        <v>#REF!</v>
      </c>
      <c r="HE397" s="181" t="e">
        <f t="shared" si="803"/>
        <v>#REF!</v>
      </c>
      <c r="HF397" s="181" t="e">
        <f t="shared" si="804"/>
        <v>#REF!</v>
      </c>
      <c r="HG397" s="181" t="e">
        <f t="shared" si="805"/>
        <v>#REF!</v>
      </c>
      <c r="HH397" s="181" t="e">
        <f t="shared" si="806"/>
        <v>#REF!</v>
      </c>
      <c r="HI397" s="181" t="e">
        <f t="shared" si="807"/>
        <v>#REF!</v>
      </c>
      <c r="HJ397" s="181" t="e">
        <f t="shared" si="808"/>
        <v>#REF!</v>
      </c>
      <c r="HK397" s="181" t="e">
        <f t="shared" si="809"/>
        <v>#REF!</v>
      </c>
      <c r="HL397" s="181" t="e">
        <f t="shared" si="810"/>
        <v>#REF!</v>
      </c>
      <c r="HM397" s="181" t="e">
        <f t="shared" si="811"/>
        <v>#REF!</v>
      </c>
      <c r="HN397" s="181" t="e">
        <f t="shared" si="812"/>
        <v>#REF!</v>
      </c>
      <c r="HO397" s="181" t="e">
        <f t="shared" si="813"/>
        <v>#REF!</v>
      </c>
      <c r="HP397" s="181" t="e">
        <f t="shared" si="814"/>
        <v>#REF!</v>
      </c>
      <c r="HQ397" s="181" t="e">
        <f t="shared" si="815"/>
        <v>#REF!</v>
      </c>
      <c r="HR397" s="181" t="e">
        <f t="shared" si="816"/>
        <v>#REF!</v>
      </c>
      <c r="HS397" s="181" t="e">
        <f t="shared" si="817"/>
        <v>#REF!</v>
      </c>
      <c r="HT397" s="181" t="e">
        <f t="shared" si="818"/>
        <v>#REF!</v>
      </c>
      <c r="HU397" s="181" t="e">
        <f t="shared" si="819"/>
        <v>#REF!</v>
      </c>
      <c r="HV397" s="181" t="e">
        <f t="shared" si="820"/>
        <v>#REF!</v>
      </c>
      <c r="HW397" s="181" t="e">
        <f t="shared" si="821"/>
        <v>#REF!</v>
      </c>
      <c r="HX397" s="181" t="e">
        <f t="shared" si="822"/>
        <v>#REF!</v>
      </c>
      <c r="HY397" s="181" t="e">
        <f t="shared" si="823"/>
        <v>#REF!</v>
      </c>
      <c r="HZ397" s="181" t="e">
        <f t="shared" si="824"/>
        <v>#REF!</v>
      </c>
      <c r="IA397" s="181" t="e">
        <f t="shared" si="825"/>
        <v>#REF!</v>
      </c>
      <c r="IB397" s="181" t="e">
        <f t="shared" si="826"/>
        <v>#REF!</v>
      </c>
      <c r="IC397" s="181" t="e">
        <f t="shared" si="827"/>
        <v>#REF!</v>
      </c>
      <c r="ID397" s="181" t="e">
        <f t="shared" si="828"/>
        <v>#REF!</v>
      </c>
      <c r="IE397" s="181" t="e">
        <f t="shared" si="829"/>
        <v>#REF!</v>
      </c>
      <c r="IF397" s="181" t="e">
        <f t="shared" si="830"/>
        <v>#REF!</v>
      </c>
      <c r="IG397" s="181" t="e">
        <f t="shared" si="831"/>
        <v>#REF!</v>
      </c>
      <c r="IH397" s="181" t="e">
        <f t="shared" si="832"/>
        <v>#REF!</v>
      </c>
      <c r="II397" s="181" t="e">
        <f t="shared" si="833"/>
        <v>#REF!</v>
      </c>
      <c r="IJ397" s="181" t="e">
        <f t="shared" si="834"/>
        <v>#REF!</v>
      </c>
      <c r="IK397" s="181" t="e">
        <f t="shared" si="835"/>
        <v>#REF!</v>
      </c>
      <c r="IL397" s="181" t="e">
        <f t="shared" si="836"/>
        <v>#REF!</v>
      </c>
      <c r="IM397" s="181" t="e">
        <f t="shared" si="837"/>
        <v>#REF!</v>
      </c>
      <c r="IN397" s="181" t="e">
        <f t="shared" si="838"/>
        <v>#REF!</v>
      </c>
      <c r="IO397" s="181" t="e">
        <f t="shared" si="839"/>
        <v>#REF!</v>
      </c>
      <c r="IP397" s="181" t="e">
        <f t="shared" si="840"/>
        <v>#REF!</v>
      </c>
      <c r="IQ397" s="181" t="e">
        <f t="shared" si="841"/>
        <v>#REF!</v>
      </c>
      <c r="IR397" s="181" t="e">
        <f t="shared" si="842"/>
        <v>#REF!</v>
      </c>
      <c r="IS397" s="181" t="e">
        <f t="shared" si="843"/>
        <v>#REF!</v>
      </c>
      <c r="IT397" s="181" t="e">
        <f t="shared" si="844"/>
        <v>#REF!</v>
      </c>
      <c r="IU397" s="181" t="e">
        <f t="shared" si="845"/>
        <v>#REF!</v>
      </c>
      <c r="IV397" s="181" t="e">
        <f t="shared" si="846"/>
        <v>#REF!</v>
      </c>
      <c r="IW397" s="181" t="e">
        <f t="shared" si="847"/>
        <v>#REF!</v>
      </c>
      <c r="IX397" s="181" t="e">
        <f t="shared" si="848"/>
        <v>#REF!</v>
      </c>
      <c r="IY397" s="181" t="e">
        <f t="shared" si="849"/>
        <v>#REF!</v>
      </c>
      <c r="IZ397" s="181" t="e">
        <f t="shared" si="850"/>
        <v>#REF!</v>
      </c>
      <c r="JA397" s="181" t="e">
        <f t="shared" si="851"/>
        <v>#REF!</v>
      </c>
      <c r="JB397" s="181" t="e">
        <f t="shared" si="852"/>
        <v>#REF!</v>
      </c>
    </row>
    <row r="398" spans="2:262">
      <c r="B398" s="188">
        <v>37</v>
      </c>
      <c r="C398" s="187">
        <f t="shared" si="853"/>
        <v>7.2265625000000032E-4</v>
      </c>
      <c r="D398" s="184" t="e">
        <f t="shared" si="597"/>
        <v>#REF!</v>
      </c>
      <c r="E398" s="183" t="e">
        <f>AQ361</f>
        <v>#REF!</v>
      </c>
      <c r="F398" s="182">
        <v>37</v>
      </c>
      <c r="G398" s="181" t="e">
        <f t="shared" si="854"/>
        <v>#REF!</v>
      </c>
      <c r="H398" s="181" t="e">
        <f t="shared" si="598"/>
        <v>#REF!</v>
      </c>
      <c r="I398" s="181" t="e">
        <f t="shared" si="599"/>
        <v>#REF!</v>
      </c>
      <c r="J398" s="181" t="e">
        <f t="shared" si="600"/>
        <v>#REF!</v>
      </c>
      <c r="K398" s="181" t="e">
        <f t="shared" si="601"/>
        <v>#REF!</v>
      </c>
      <c r="L398" s="181" t="e">
        <f t="shared" si="602"/>
        <v>#REF!</v>
      </c>
      <c r="M398" s="181" t="e">
        <f t="shared" si="603"/>
        <v>#REF!</v>
      </c>
      <c r="N398" s="181" t="e">
        <f t="shared" si="604"/>
        <v>#REF!</v>
      </c>
      <c r="O398" s="181" t="e">
        <f t="shared" si="605"/>
        <v>#REF!</v>
      </c>
      <c r="P398" s="181" t="e">
        <f t="shared" si="606"/>
        <v>#REF!</v>
      </c>
      <c r="Q398" s="181" t="e">
        <f t="shared" si="607"/>
        <v>#REF!</v>
      </c>
      <c r="R398" s="181" t="e">
        <f t="shared" si="608"/>
        <v>#REF!</v>
      </c>
      <c r="S398" s="181" t="e">
        <f t="shared" si="609"/>
        <v>#REF!</v>
      </c>
      <c r="T398" s="181" t="e">
        <f t="shared" si="610"/>
        <v>#REF!</v>
      </c>
      <c r="U398" s="181" t="e">
        <f t="shared" si="611"/>
        <v>#REF!</v>
      </c>
      <c r="V398" s="181" t="e">
        <f t="shared" si="612"/>
        <v>#REF!</v>
      </c>
      <c r="W398" s="181" t="e">
        <f t="shared" si="613"/>
        <v>#REF!</v>
      </c>
      <c r="X398" s="181" t="e">
        <f t="shared" si="614"/>
        <v>#REF!</v>
      </c>
      <c r="Y398" s="181" t="e">
        <f t="shared" si="615"/>
        <v>#REF!</v>
      </c>
      <c r="Z398" s="181" t="e">
        <f t="shared" si="616"/>
        <v>#REF!</v>
      </c>
      <c r="AA398" s="181" t="e">
        <f t="shared" si="617"/>
        <v>#REF!</v>
      </c>
      <c r="AB398" s="181" t="e">
        <f t="shared" si="618"/>
        <v>#REF!</v>
      </c>
      <c r="AC398" s="181" t="e">
        <f t="shared" si="619"/>
        <v>#REF!</v>
      </c>
      <c r="AD398" s="181" t="e">
        <f t="shared" si="620"/>
        <v>#REF!</v>
      </c>
      <c r="AE398" s="181" t="e">
        <f t="shared" si="621"/>
        <v>#REF!</v>
      </c>
      <c r="AF398" s="181" t="e">
        <f t="shared" si="622"/>
        <v>#REF!</v>
      </c>
      <c r="AG398" s="181" t="e">
        <f t="shared" si="623"/>
        <v>#REF!</v>
      </c>
      <c r="AH398" s="181" t="e">
        <f t="shared" si="624"/>
        <v>#REF!</v>
      </c>
      <c r="AI398" s="181" t="e">
        <f t="shared" si="625"/>
        <v>#REF!</v>
      </c>
      <c r="AJ398" s="181" t="e">
        <f t="shared" si="626"/>
        <v>#REF!</v>
      </c>
      <c r="AK398" s="181" t="e">
        <f t="shared" si="627"/>
        <v>#REF!</v>
      </c>
      <c r="AL398" s="181" t="e">
        <f t="shared" si="628"/>
        <v>#REF!</v>
      </c>
      <c r="AM398" s="181" t="e">
        <f t="shared" si="629"/>
        <v>#REF!</v>
      </c>
      <c r="AN398" s="181" t="e">
        <f t="shared" si="630"/>
        <v>#REF!</v>
      </c>
      <c r="AO398" s="181" t="e">
        <f t="shared" si="631"/>
        <v>#REF!</v>
      </c>
      <c r="AP398" s="181" t="e">
        <f t="shared" si="632"/>
        <v>#REF!</v>
      </c>
      <c r="AQ398" s="181" t="e">
        <f t="shared" si="633"/>
        <v>#REF!</v>
      </c>
      <c r="AR398" s="181" t="e">
        <f t="shared" si="634"/>
        <v>#REF!</v>
      </c>
      <c r="AS398" s="181" t="e">
        <f t="shared" si="635"/>
        <v>#REF!</v>
      </c>
      <c r="AT398" s="181" t="e">
        <f t="shared" si="636"/>
        <v>#REF!</v>
      </c>
      <c r="AU398" s="181" t="e">
        <f t="shared" si="637"/>
        <v>#REF!</v>
      </c>
      <c r="AV398" s="181" t="e">
        <f t="shared" si="638"/>
        <v>#REF!</v>
      </c>
      <c r="AW398" s="181" t="e">
        <f t="shared" si="639"/>
        <v>#REF!</v>
      </c>
      <c r="AX398" s="181" t="e">
        <f t="shared" si="640"/>
        <v>#REF!</v>
      </c>
      <c r="AY398" s="181" t="e">
        <f t="shared" si="641"/>
        <v>#REF!</v>
      </c>
      <c r="AZ398" s="181" t="e">
        <f t="shared" si="642"/>
        <v>#REF!</v>
      </c>
      <c r="BA398" s="181" t="e">
        <f t="shared" si="643"/>
        <v>#REF!</v>
      </c>
      <c r="BB398" s="181" t="e">
        <f t="shared" si="644"/>
        <v>#REF!</v>
      </c>
      <c r="BC398" s="181" t="e">
        <f t="shared" si="645"/>
        <v>#REF!</v>
      </c>
      <c r="BD398" s="181" t="e">
        <f t="shared" si="646"/>
        <v>#REF!</v>
      </c>
      <c r="BE398" s="181" t="e">
        <f t="shared" si="647"/>
        <v>#REF!</v>
      </c>
      <c r="BF398" s="181" t="e">
        <f t="shared" si="648"/>
        <v>#REF!</v>
      </c>
      <c r="BG398" s="181" t="e">
        <f t="shared" si="649"/>
        <v>#REF!</v>
      </c>
      <c r="BH398" s="181" t="e">
        <f t="shared" si="650"/>
        <v>#REF!</v>
      </c>
      <c r="BI398" s="181" t="e">
        <f t="shared" si="651"/>
        <v>#REF!</v>
      </c>
      <c r="BJ398" s="181" t="e">
        <f t="shared" si="652"/>
        <v>#REF!</v>
      </c>
      <c r="BK398" s="181" t="e">
        <f t="shared" si="653"/>
        <v>#REF!</v>
      </c>
      <c r="BL398" s="181" t="e">
        <f t="shared" si="654"/>
        <v>#REF!</v>
      </c>
      <c r="BM398" s="181" t="e">
        <f t="shared" si="655"/>
        <v>#REF!</v>
      </c>
      <c r="BN398" s="181" t="e">
        <f t="shared" si="656"/>
        <v>#REF!</v>
      </c>
      <c r="BO398" s="181" t="e">
        <f t="shared" si="657"/>
        <v>#REF!</v>
      </c>
      <c r="BP398" s="181" t="e">
        <f t="shared" si="658"/>
        <v>#REF!</v>
      </c>
      <c r="BQ398" s="181" t="e">
        <f t="shared" si="659"/>
        <v>#REF!</v>
      </c>
      <c r="BR398" s="181" t="e">
        <f t="shared" si="660"/>
        <v>#REF!</v>
      </c>
      <c r="BS398" s="181" t="e">
        <f t="shared" si="661"/>
        <v>#REF!</v>
      </c>
      <c r="BT398" s="181" t="e">
        <f t="shared" si="662"/>
        <v>#REF!</v>
      </c>
      <c r="BU398" s="181" t="e">
        <f t="shared" si="663"/>
        <v>#REF!</v>
      </c>
      <c r="BV398" s="181" t="e">
        <f t="shared" si="664"/>
        <v>#REF!</v>
      </c>
      <c r="BW398" s="181" t="e">
        <f t="shared" si="665"/>
        <v>#REF!</v>
      </c>
      <c r="BX398" s="181" t="e">
        <f t="shared" si="666"/>
        <v>#REF!</v>
      </c>
      <c r="BY398" s="181" t="e">
        <f t="shared" si="667"/>
        <v>#REF!</v>
      </c>
      <c r="BZ398" s="181" t="e">
        <f t="shared" si="668"/>
        <v>#REF!</v>
      </c>
      <c r="CA398" s="181" t="e">
        <f t="shared" si="669"/>
        <v>#REF!</v>
      </c>
      <c r="CB398" s="181" t="e">
        <f t="shared" si="670"/>
        <v>#REF!</v>
      </c>
      <c r="CC398" s="181" t="e">
        <f t="shared" si="671"/>
        <v>#REF!</v>
      </c>
      <c r="CD398" s="181" t="e">
        <f t="shared" si="672"/>
        <v>#REF!</v>
      </c>
      <c r="CE398" s="181" t="e">
        <f t="shared" si="673"/>
        <v>#REF!</v>
      </c>
      <c r="CF398" s="181" t="e">
        <f t="shared" si="674"/>
        <v>#REF!</v>
      </c>
      <c r="CG398" s="181" t="e">
        <f t="shared" si="675"/>
        <v>#REF!</v>
      </c>
      <c r="CH398" s="181" t="e">
        <f t="shared" si="676"/>
        <v>#REF!</v>
      </c>
      <c r="CI398" s="181" t="e">
        <f t="shared" si="677"/>
        <v>#REF!</v>
      </c>
      <c r="CJ398" s="181" t="e">
        <f t="shared" si="678"/>
        <v>#REF!</v>
      </c>
      <c r="CK398" s="181" t="e">
        <f t="shared" si="679"/>
        <v>#REF!</v>
      </c>
      <c r="CL398" s="181" t="e">
        <f t="shared" si="680"/>
        <v>#REF!</v>
      </c>
      <c r="CM398" s="181" t="e">
        <f t="shared" si="681"/>
        <v>#REF!</v>
      </c>
      <c r="CN398" s="181" t="e">
        <f t="shared" si="682"/>
        <v>#REF!</v>
      </c>
      <c r="CO398" s="181" t="e">
        <f t="shared" si="683"/>
        <v>#REF!</v>
      </c>
      <c r="CP398" s="181" t="e">
        <f t="shared" si="684"/>
        <v>#REF!</v>
      </c>
      <c r="CQ398" s="181" t="e">
        <f t="shared" si="685"/>
        <v>#REF!</v>
      </c>
      <c r="CR398" s="181" t="e">
        <f t="shared" si="686"/>
        <v>#REF!</v>
      </c>
      <c r="CS398" s="181" t="e">
        <f t="shared" si="687"/>
        <v>#REF!</v>
      </c>
      <c r="CT398" s="181" t="e">
        <f t="shared" si="688"/>
        <v>#REF!</v>
      </c>
      <c r="CU398" s="181" t="e">
        <f t="shared" si="689"/>
        <v>#REF!</v>
      </c>
      <c r="CV398" s="181" t="e">
        <f t="shared" si="690"/>
        <v>#REF!</v>
      </c>
      <c r="CW398" s="181" t="e">
        <f t="shared" si="691"/>
        <v>#REF!</v>
      </c>
      <c r="CX398" s="181" t="e">
        <f t="shared" si="692"/>
        <v>#REF!</v>
      </c>
      <c r="CY398" s="181" t="e">
        <f t="shared" si="693"/>
        <v>#REF!</v>
      </c>
      <c r="CZ398" s="181" t="e">
        <f t="shared" si="694"/>
        <v>#REF!</v>
      </c>
      <c r="DA398" s="181" t="e">
        <f t="shared" si="695"/>
        <v>#REF!</v>
      </c>
      <c r="DB398" s="181" t="e">
        <f t="shared" si="696"/>
        <v>#REF!</v>
      </c>
      <c r="DC398" s="181" t="e">
        <f t="shared" si="697"/>
        <v>#REF!</v>
      </c>
      <c r="DD398" s="181" t="e">
        <f t="shared" si="698"/>
        <v>#REF!</v>
      </c>
      <c r="DE398" s="181" t="e">
        <f t="shared" si="699"/>
        <v>#REF!</v>
      </c>
      <c r="DF398" s="181" t="e">
        <f t="shared" si="700"/>
        <v>#REF!</v>
      </c>
      <c r="DG398" s="181" t="e">
        <f t="shared" si="701"/>
        <v>#REF!</v>
      </c>
      <c r="DH398" s="181" t="e">
        <f t="shared" si="702"/>
        <v>#REF!</v>
      </c>
      <c r="DI398" s="181" t="e">
        <f t="shared" si="703"/>
        <v>#REF!</v>
      </c>
      <c r="DJ398" s="181" t="e">
        <f t="shared" si="704"/>
        <v>#REF!</v>
      </c>
      <c r="DK398" s="181" t="e">
        <f t="shared" si="705"/>
        <v>#REF!</v>
      </c>
      <c r="DL398" s="181" t="e">
        <f t="shared" si="706"/>
        <v>#REF!</v>
      </c>
      <c r="DM398" s="181" t="e">
        <f t="shared" si="707"/>
        <v>#REF!</v>
      </c>
      <c r="DN398" s="181" t="e">
        <f t="shared" si="708"/>
        <v>#REF!</v>
      </c>
      <c r="DO398" s="181" t="e">
        <f t="shared" si="709"/>
        <v>#REF!</v>
      </c>
      <c r="DP398" s="181" t="e">
        <f t="shared" si="710"/>
        <v>#REF!</v>
      </c>
      <c r="DQ398" s="181" t="e">
        <f t="shared" si="711"/>
        <v>#REF!</v>
      </c>
      <c r="DR398" s="181" t="e">
        <f t="shared" si="712"/>
        <v>#REF!</v>
      </c>
      <c r="DS398" s="181" t="e">
        <f t="shared" si="713"/>
        <v>#REF!</v>
      </c>
      <c r="DT398" s="181" t="e">
        <f t="shared" si="714"/>
        <v>#REF!</v>
      </c>
      <c r="DU398" s="181" t="e">
        <f t="shared" si="715"/>
        <v>#REF!</v>
      </c>
      <c r="DV398" s="181" t="e">
        <f t="shared" si="716"/>
        <v>#REF!</v>
      </c>
      <c r="DW398" s="181" t="e">
        <f t="shared" si="717"/>
        <v>#REF!</v>
      </c>
      <c r="DX398" s="181" t="e">
        <f t="shared" si="718"/>
        <v>#REF!</v>
      </c>
      <c r="DY398" s="181" t="e">
        <f t="shared" si="719"/>
        <v>#REF!</v>
      </c>
      <c r="DZ398" s="181" t="e">
        <f t="shared" si="720"/>
        <v>#REF!</v>
      </c>
      <c r="EA398" s="181" t="e">
        <f t="shared" si="721"/>
        <v>#REF!</v>
      </c>
      <c r="EB398" s="181" t="e">
        <f t="shared" si="722"/>
        <v>#REF!</v>
      </c>
      <c r="EC398" s="181" t="e">
        <f t="shared" si="723"/>
        <v>#REF!</v>
      </c>
      <c r="ED398" s="181" t="e">
        <f t="shared" si="724"/>
        <v>#REF!</v>
      </c>
      <c r="EE398" s="181" t="e">
        <f t="shared" si="725"/>
        <v>#REF!</v>
      </c>
      <c r="EF398" s="181" t="e">
        <f t="shared" si="726"/>
        <v>#REF!</v>
      </c>
      <c r="EG398" s="181" t="e">
        <f t="shared" si="727"/>
        <v>#REF!</v>
      </c>
      <c r="EH398" s="181" t="e">
        <f t="shared" si="728"/>
        <v>#REF!</v>
      </c>
      <c r="EI398" s="181" t="e">
        <f t="shared" si="729"/>
        <v>#REF!</v>
      </c>
      <c r="EJ398" s="181" t="e">
        <f t="shared" si="730"/>
        <v>#REF!</v>
      </c>
      <c r="EK398" s="181" t="e">
        <f t="shared" si="731"/>
        <v>#REF!</v>
      </c>
      <c r="EL398" s="181" t="e">
        <f t="shared" si="732"/>
        <v>#REF!</v>
      </c>
      <c r="EM398" s="181" t="e">
        <f t="shared" si="733"/>
        <v>#REF!</v>
      </c>
      <c r="EN398" s="181" t="e">
        <f t="shared" si="734"/>
        <v>#REF!</v>
      </c>
      <c r="EO398" s="181" t="e">
        <f t="shared" si="735"/>
        <v>#REF!</v>
      </c>
      <c r="EP398" s="181" t="e">
        <f t="shared" si="736"/>
        <v>#REF!</v>
      </c>
      <c r="EQ398" s="181" t="e">
        <f t="shared" si="737"/>
        <v>#REF!</v>
      </c>
      <c r="ER398" s="181" t="e">
        <f t="shared" si="738"/>
        <v>#REF!</v>
      </c>
      <c r="ES398" s="181" t="e">
        <f t="shared" si="739"/>
        <v>#REF!</v>
      </c>
      <c r="ET398" s="181" t="e">
        <f t="shared" si="740"/>
        <v>#REF!</v>
      </c>
      <c r="EU398" s="181" t="e">
        <f t="shared" si="741"/>
        <v>#REF!</v>
      </c>
      <c r="EV398" s="181" t="e">
        <f t="shared" si="742"/>
        <v>#REF!</v>
      </c>
      <c r="EW398" s="181" t="e">
        <f t="shared" si="743"/>
        <v>#REF!</v>
      </c>
      <c r="EX398" s="181" t="e">
        <f t="shared" si="744"/>
        <v>#REF!</v>
      </c>
      <c r="EY398" s="181" t="e">
        <f t="shared" si="745"/>
        <v>#REF!</v>
      </c>
      <c r="EZ398" s="181" t="e">
        <f t="shared" si="746"/>
        <v>#REF!</v>
      </c>
      <c r="FA398" s="181" t="e">
        <f t="shared" si="747"/>
        <v>#REF!</v>
      </c>
      <c r="FB398" s="181" t="e">
        <f t="shared" si="748"/>
        <v>#REF!</v>
      </c>
      <c r="FC398" s="181" t="e">
        <f t="shared" si="749"/>
        <v>#REF!</v>
      </c>
      <c r="FD398" s="181" t="e">
        <f t="shared" si="750"/>
        <v>#REF!</v>
      </c>
      <c r="FE398" s="181" t="e">
        <f t="shared" si="751"/>
        <v>#REF!</v>
      </c>
      <c r="FF398" s="181" t="e">
        <f t="shared" si="752"/>
        <v>#REF!</v>
      </c>
      <c r="FG398" s="181" t="e">
        <f t="shared" si="753"/>
        <v>#REF!</v>
      </c>
      <c r="FH398" s="181" t="e">
        <f t="shared" si="754"/>
        <v>#REF!</v>
      </c>
      <c r="FI398" s="181" t="e">
        <f t="shared" si="755"/>
        <v>#REF!</v>
      </c>
      <c r="FJ398" s="181" t="e">
        <f t="shared" si="756"/>
        <v>#REF!</v>
      </c>
      <c r="FK398" s="181" t="e">
        <f t="shared" si="757"/>
        <v>#REF!</v>
      </c>
      <c r="FL398" s="181" t="e">
        <f t="shared" si="758"/>
        <v>#REF!</v>
      </c>
      <c r="FM398" s="181" t="e">
        <f t="shared" si="759"/>
        <v>#REF!</v>
      </c>
      <c r="FN398" s="181" t="e">
        <f t="shared" si="760"/>
        <v>#REF!</v>
      </c>
      <c r="FO398" s="181" t="e">
        <f t="shared" si="761"/>
        <v>#REF!</v>
      </c>
      <c r="FP398" s="181" t="e">
        <f t="shared" si="762"/>
        <v>#REF!</v>
      </c>
      <c r="FQ398" s="181" t="e">
        <f t="shared" si="763"/>
        <v>#REF!</v>
      </c>
      <c r="FR398" s="181" t="e">
        <f t="shared" si="764"/>
        <v>#REF!</v>
      </c>
      <c r="FS398" s="181" t="e">
        <f t="shared" si="765"/>
        <v>#REF!</v>
      </c>
      <c r="FT398" s="181" t="e">
        <f t="shared" si="766"/>
        <v>#REF!</v>
      </c>
      <c r="FU398" s="181" t="e">
        <f t="shared" si="767"/>
        <v>#REF!</v>
      </c>
      <c r="FV398" s="181" t="e">
        <f t="shared" si="768"/>
        <v>#REF!</v>
      </c>
      <c r="FW398" s="181" t="e">
        <f t="shared" si="769"/>
        <v>#REF!</v>
      </c>
      <c r="FX398" s="181" t="e">
        <f t="shared" si="770"/>
        <v>#REF!</v>
      </c>
      <c r="FY398" s="181" t="e">
        <f t="shared" si="771"/>
        <v>#REF!</v>
      </c>
      <c r="FZ398" s="181" t="e">
        <f t="shared" si="772"/>
        <v>#REF!</v>
      </c>
      <c r="GA398" s="181" t="e">
        <f t="shared" si="773"/>
        <v>#REF!</v>
      </c>
      <c r="GB398" s="181" t="e">
        <f t="shared" si="774"/>
        <v>#REF!</v>
      </c>
      <c r="GC398" s="181" t="e">
        <f t="shared" si="775"/>
        <v>#REF!</v>
      </c>
      <c r="GD398" s="181" t="e">
        <f t="shared" si="776"/>
        <v>#REF!</v>
      </c>
      <c r="GE398" s="181" t="e">
        <f t="shared" si="777"/>
        <v>#REF!</v>
      </c>
      <c r="GF398" s="181" t="e">
        <f t="shared" si="778"/>
        <v>#REF!</v>
      </c>
      <c r="GG398" s="181" t="e">
        <f t="shared" si="779"/>
        <v>#REF!</v>
      </c>
      <c r="GH398" s="181" t="e">
        <f t="shared" si="780"/>
        <v>#REF!</v>
      </c>
      <c r="GI398" s="181" t="e">
        <f t="shared" si="781"/>
        <v>#REF!</v>
      </c>
      <c r="GJ398" s="181" t="e">
        <f t="shared" si="782"/>
        <v>#REF!</v>
      </c>
      <c r="GK398" s="181" t="e">
        <f t="shared" si="783"/>
        <v>#REF!</v>
      </c>
      <c r="GL398" s="181" t="e">
        <f t="shared" si="784"/>
        <v>#REF!</v>
      </c>
      <c r="GM398" s="181" t="e">
        <f t="shared" si="785"/>
        <v>#REF!</v>
      </c>
      <c r="GN398" s="181" t="e">
        <f t="shared" si="786"/>
        <v>#REF!</v>
      </c>
      <c r="GO398" s="181" t="e">
        <f t="shared" si="787"/>
        <v>#REF!</v>
      </c>
      <c r="GP398" s="181" t="e">
        <f t="shared" si="788"/>
        <v>#REF!</v>
      </c>
      <c r="GQ398" s="181" t="e">
        <f t="shared" si="789"/>
        <v>#REF!</v>
      </c>
      <c r="GR398" s="181" t="e">
        <f t="shared" si="790"/>
        <v>#REF!</v>
      </c>
      <c r="GS398" s="181" t="e">
        <f t="shared" si="791"/>
        <v>#REF!</v>
      </c>
      <c r="GT398" s="181" t="e">
        <f t="shared" si="792"/>
        <v>#REF!</v>
      </c>
      <c r="GU398" s="181" t="e">
        <f t="shared" si="793"/>
        <v>#REF!</v>
      </c>
      <c r="GV398" s="181" t="e">
        <f t="shared" si="794"/>
        <v>#REF!</v>
      </c>
      <c r="GW398" s="181" t="e">
        <f t="shared" si="795"/>
        <v>#REF!</v>
      </c>
      <c r="GX398" s="181" t="e">
        <f t="shared" si="796"/>
        <v>#REF!</v>
      </c>
      <c r="GY398" s="181" t="e">
        <f t="shared" si="797"/>
        <v>#REF!</v>
      </c>
      <c r="GZ398" s="181" t="e">
        <f t="shared" si="798"/>
        <v>#REF!</v>
      </c>
      <c r="HA398" s="181" t="e">
        <f t="shared" si="799"/>
        <v>#REF!</v>
      </c>
      <c r="HB398" s="181" t="e">
        <f t="shared" si="800"/>
        <v>#REF!</v>
      </c>
      <c r="HC398" s="181" t="e">
        <f t="shared" si="801"/>
        <v>#REF!</v>
      </c>
      <c r="HD398" s="181" t="e">
        <f t="shared" si="802"/>
        <v>#REF!</v>
      </c>
      <c r="HE398" s="181" t="e">
        <f t="shared" si="803"/>
        <v>#REF!</v>
      </c>
      <c r="HF398" s="181" t="e">
        <f t="shared" si="804"/>
        <v>#REF!</v>
      </c>
      <c r="HG398" s="181" t="e">
        <f t="shared" si="805"/>
        <v>#REF!</v>
      </c>
      <c r="HH398" s="181" t="e">
        <f t="shared" si="806"/>
        <v>#REF!</v>
      </c>
      <c r="HI398" s="181" t="e">
        <f t="shared" si="807"/>
        <v>#REF!</v>
      </c>
      <c r="HJ398" s="181" t="e">
        <f t="shared" si="808"/>
        <v>#REF!</v>
      </c>
      <c r="HK398" s="181" t="e">
        <f t="shared" si="809"/>
        <v>#REF!</v>
      </c>
      <c r="HL398" s="181" t="e">
        <f t="shared" si="810"/>
        <v>#REF!</v>
      </c>
      <c r="HM398" s="181" t="e">
        <f t="shared" si="811"/>
        <v>#REF!</v>
      </c>
      <c r="HN398" s="181" t="e">
        <f t="shared" si="812"/>
        <v>#REF!</v>
      </c>
      <c r="HO398" s="181" t="e">
        <f t="shared" si="813"/>
        <v>#REF!</v>
      </c>
      <c r="HP398" s="181" t="e">
        <f t="shared" si="814"/>
        <v>#REF!</v>
      </c>
      <c r="HQ398" s="181" t="e">
        <f t="shared" si="815"/>
        <v>#REF!</v>
      </c>
      <c r="HR398" s="181" t="e">
        <f t="shared" si="816"/>
        <v>#REF!</v>
      </c>
      <c r="HS398" s="181" t="e">
        <f t="shared" si="817"/>
        <v>#REF!</v>
      </c>
      <c r="HT398" s="181" t="e">
        <f t="shared" si="818"/>
        <v>#REF!</v>
      </c>
      <c r="HU398" s="181" t="e">
        <f t="shared" si="819"/>
        <v>#REF!</v>
      </c>
      <c r="HV398" s="181" t="e">
        <f t="shared" si="820"/>
        <v>#REF!</v>
      </c>
      <c r="HW398" s="181" t="e">
        <f t="shared" si="821"/>
        <v>#REF!</v>
      </c>
      <c r="HX398" s="181" t="e">
        <f t="shared" si="822"/>
        <v>#REF!</v>
      </c>
      <c r="HY398" s="181" t="e">
        <f t="shared" si="823"/>
        <v>#REF!</v>
      </c>
      <c r="HZ398" s="181" t="e">
        <f t="shared" si="824"/>
        <v>#REF!</v>
      </c>
      <c r="IA398" s="181" t="e">
        <f t="shared" si="825"/>
        <v>#REF!</v>
      </c>
      <c r="IB398" s="181" t="e">
        <f t="shared" si="826"/>
        <v>#REF!</v>
      </c>
      <c r="IC398" s="181" t="e">
        <f t="shared" si="827"/>
        <v>#REF!</v>
      </c>
      <c r="ID398" s="181" t="e">
        <f t="shared" si="828"/>
        <v>#REF!</v>
      </c>
      <c r="IE398" s="181" t="e">
        <f t="shared" si="829"/>
        <v>#REF!</v>
      </c>
      <c r="IF398" s="181" t="e">
        <f t="shared" si="830"/>
        <v>#REF!</v>
      </c>
      <c r="IG398" s="181" t="e">
        <f t="shared" si="831"/>
        <v>#REF!</v>
      </c>
      <c r="IH398" s="181" t="e">
        <f t="shared" si="832"/>
        <v>#REF!</v>
      </c>
      <c r="II398" s="181" t="e">
        <f t="shared" si="833"/>
        <v>#REF!</v>
      </c>
      <c r="IJ398" s="181" t="e">
        <f t="shared" si="834"/>
        <v>#REF!</v>
      </c>
      <c r="IK398" s="181" t="e">
        <f t="shared" si="835"/>
        <v>#REF!</v>
      </c>
      <c r="IL398" s="181" t="e">
        <f t="shared" si="836"/>
        <v>#REF!</v>
      </c>
      <c r="IM398" s="181" t="e">
        <f t="shared" si="837"/>
        <v>#REF!</v>
      </c>
      <c r="IN398" s="181" t="e">
        <f t="shared" si="838"/>
        <v>#REF!</v>
      </c>
      <c r="IO398" s="181" t="e">
        <f t="shared" si="839"/>
        <v>#REF!</v>
      </c>
      <c r="IP398" s="181" t="e">
        <f t="shared" si="840"/>
        <v>#REF!</v>
      </c>
      <c r="IQ398" s="181" t="e">
        <f t="shared" si="841"/>
        <v>#REF!</v>
      </c>
      <c r="IR398" s="181" t="e">
        <f t="shared" si="842"/>
        <v>#REF!</v>
      </c>
      <c r="IS398" s="181" t="e">
        <f t="shared" si="843"/>
        <v>#REF!</v>
      </c>
      <c r="IT398" s="181" t="e">
        <f t="shared" si="844"/>
        <v>#REF!</v>
      </c>
      <c r="IU398" s="181" t="e">
        <f t="shared" si="845"/>
        <v>#REF!</v>
      </c>
      <c r="IV398" s="181" t="e">
        <f t="shared" si="846"/>
        <v>#REF!</v>
      </c>
      <c r="IW398" s="181" t="e">
        <f t="shared" si="847"/>
        <v>#REF!</v>
      </c>
      <c r="IX398" s="181" t="e">
        <f t="shared" si="848"/>
        <v>#REF!</v>
      </c>
      <c r="IY398" s="181" t="e">
        <f t="shared" si="849"/>
        <v>#REF!</v>
      </c>
      <c r="IZ398" s="181" t="e">
        <f t="shared" si="850"/>
        <v>#REF!</v>
      </c>
      <c r="JA398" s="181" t="e">
        <f t="shared" si="851"/>
        <v>#REF!</v>
      </c>
      <c r="JB398" s="181" t="e">
        <f t="shared" si="852"/>
        <v>#REF!</v>
      </c>
    </row>
    <row r="399" spans="2:262">
      <c r="B399" s="188">
        <v>38</v>
      </c>
      <c r="C399" s="187">
        <f t="shared" si="853"/>
        <v>7.4218750000000033E-4</v>
      </c>
      <c r="D399" s="184" t="e">
        <f t="shared" si="597"/>
        <v>#REF!</v>
      </c>
      <c r="E399" s="183" t="e">
        <f>AR361</f>
        <v>#REF!</v>
      </c>
      <c r="F399" s="182">
        <v>38</v>
      </c>
      <c r="G399" s="181" t="e">
        <f t="shared" si="854"/>
        <v>#REF!</v>
      </c>
      <c r="H399" s="181" t="e">
        <f t="shared" si="598"/>
        <v>#REF!</v>
      </c>
      <c r="I399" s="181" t="e">
        <f t="shared" si="599"/>
        <v>#REF!</v>
      </c>
      <c r="J399" s="181" t="e">
        <f t="shared" si="600"/>
        <v>#REF!</v>
      </c>
      <c r="K399" s="181" t="e">
        <f t="shared" si="601"/>
        <v>#REF!</v>
      </c>
      <c r="L399" s="181" t="e">
        <f t="shared" si="602"/>
        <v>#REF!</v>
      </c>
      <c r="M399" s="181" t="e">
        <f t="shared" si="603"/>
        <v>#REF!</v>
      </c>
      <c r="N399" s="181" t="e">
        <f t="shared" si="604"/>
        <v>#REF!</v>
      </c>
      <c r="O399" s="181" t="e">
        <f t="shared" si="605"/>
        <v>#REF!</v>
      </c>
      <c r="P399" s="181" t="e">
        <f t="shared" si="606"/>
        <v>#REF!</v>
      </c>
      <c r="Q399" s="181" t="e">
        <f t="shared" si="607"/>
        <v>#REF!</v>
      </c>
      <c r="R399" s="181" t="e">
        <f t="shared" si="608"/>
        <v>#REF!</v>
      </c>
      <c r="S399" s="181" t="e">
        <f t="shared" si="609"/>
        <v>#REF!</v>
      </c>
      <c r="T399" s="181" t="e">
        <f t="shared" si="610"/>
        <v>#REF!</v>
      </c>
      <c r="U399" s="181" t="e">
        <f t="shared" si="611"/>
        <v>#REF!</v>
      </c>
      <c r="V399" s="181" t="e">
        <f t="shared" si="612"/>
        <v>#REF!</v>
      </c>
      <c r="W399" s="181" t="e">
        <f t="shared" si="613"/>
        <v>#REF!</v>
      </c>
      <c r="X399" s="181" t="e">
        <f t="shared" si="614"/>
        <v>#REF!</v>
      </c>
      <c r="Y399" s="181" t="e">
        <f t="shared" si="615"/>
        <v>#REF!</v>
      </c>
      <c r="Z399" s="181" t="e">
        <f t="shared" si="616"/>
        <v>#REF!</v>
      </c>
      <c r="AA399" s="181" t="e">
        <f t="shared" si="617"/>
        <v>#REF!</v>
      </c>
      <c r="AB399" s="181" t="e">
        <f t="shared" si="618"/>
        <v>#REF!</v>
      </c>
      <c r="AC399" s="181" t="e">
        <f t="shared" si="619"/>
        <v>#REF!</v>
      </c>
      <c r="AD399" s="181" t="e">
        <f t="shared" si="620"/>
        <v>#REF!</v>
      </c>
      <c r="AE399" s="181" t="e">
        <f t="shared" si="621"/>
        <v>#REF!</v>
      </c>
      <c r="AF399" s="181" t="e">
        <f t="shared" si="622"/>
        <v>#REF!</v>
      </c>
      <c r="AG399" s="181" t="e">
        <f t="shared" si="623"/>
        <v>#REF!</v>
      </c>
      <c r="AH399" s="181" t="e">
        <f t="shared" si="624"/>
        <v>#REF!</v>
      </c>
      <c r="AI399" s="181" t="e">
        <f t="shared" si="625"/>
        <v>#REF!</v>
      </c>
      <c r="AJ399" s="181" t="e">
        <f t="shared" si="626"/>
        <v>#REF!</v>
      </c>
      <c r="AK399" s="181" t="e">
        <f t="shared" si="627"/>
        <v>#REF!</v>
      </c>
      <c r="AL399" s="181" t="e">
        <f t="shared" si="628"/>
        <v>#REF!</v>
      </c>
      <c r="AM399" s="181" t="e">
        <f t="shared" si="629"/>
        <v>#REF!</v>
      </c>
      <c r="AN399" s="181" t="e">
        <f t="shared" si="630"/>
        <v>#REF!</v>
      </c>
      <c r="AO399" s="181" t="e">
        <f t="shared" si="631"/>
        <v>#REF!</v>
      </c>
      <c r="AP399" s="181" t="e">
        <f t="shared" si="632"/>
        <v>#REF!</v>
      </c>
      <c r="AQ399" s="181" t="e">
        <f t="shared" si="633"/>
        <v>#REF!</v>
      </c>
      <c r="AR399" s="181" t="e">
        <f t="shared" si="634"/>
        <v>#REF!</v>
      </c>
      <c r="AS399" s="181" t="e">
        <f t="shared" si="635"/>
        <v>#REF!</v>
      </c>
      <c r="AT399" s="181" t="e">
        <f t="shared" si="636"/>
        <v>#REF!</v>
      </c>
      <c r="AU399" s="181" t="e">
        <f t="shared" si="637"/>
        <v>#REF!</v>
      </c>
      <c r="AV399" s="181" t="e">
        <f t="shared" si="638"/>
        <v>#REF!</v>
      </c>
      <c r="AW399" s="181" t="e">
        <f t="shared" si="639"/>
        <v>#REF!</v>
      </c>
      <c r="AX399" s="181" t="e">
        <f t="shared" si="640"/>
        <v>#REF!</v>
      </c>
      <c r="AY399" s="181" t="e">
        <f t="shared" si="641"/>
        <v>#REF!</v>
      </c>
      <c r="AZ399" s="181" t="e">
        <f t="shared" si="642"/>
        <v>#REF!</v>
      </c>
      <c r="BA399" s="181" t="e">
        <f t="shared" si="643"/>
        <v>#REF!</v>
      </c>
      <c r="BB399" s="181" t="e">
        <f t="shared" si="644"/>
        <v>#REF!</v>
      </c>
      <c r="BC399" s="181" t="e">
        <f t="shared" si="645"/>
        <v>#REF!</v>
      </c>
      <c r="BD399" s="181" t="e">
        <f t="shared" si="646"/>
        <v>#REF!</v>
      </c>
      <c r="BE399" s="181" t="e">
        <f t="shared" si="647"/>
        <v>#REF!</v>
      </c>
      <c r="BF399" s="181" t="e">
        <f t="shared" si="648"/>
        <v>#REF!</v>
      </c>
      <c r="BG399" s="181" t="e">
        <f t="shared" si="649"/>
        <v>#REF!</v>
      </c>
      <c r="BH399" s="181" t="e">
        <f t="shared" si="650"/>
        <v>#REF!</v>
      </c>
      <c r="BI399" s="181" t="e">
        <f t="shared" si="651"/>
        <v>#REF!</v>
      </c>
      <c r="BJ399" s="181" t="e">
        <f t="shared" si="652"/>
        <v>#REF!</v>
      </c>
      <c r="BK399" s="181" t="e">
        <f t="shared" si="653"/>
        <v>#REF!</v>
      </c>
      <c r="BL399" s="181" t="e">
        <f t="shared" si="654"/>
        <v>#REF!</v>
      </c>
      <c r="BM399" s="181" t="e">
        <f t="shared" si="655"/>
        <v>#REF!</v>
      </c>
      <c r="BN399" s="181" t="e">
        <f t="shared" si="656"/>
        <v>#REF!</v>
      </c>
      <c r="BO399" s="181" t="e">
        <f t="shared" si="657"/>
        <v>#REF!</v>
      </c>
      <c r="BP399" s="181" t="e">
        <f t="shared" si="658"/>
        <v>#REF!</v>
      </c>
      <c r="BQ399" s="181" t="e">
        <f t="shared" si="659"/>
        <v>#REF!</v>
      </c>
      <c r="BR399" s="181" t="e">
        <f t="shared" si="660"/>
        <v>#REF!</v>
      </c>
      <c r="BS399" s="181" t="e">
        <f t="shared" si="661"/>
        <v>#REF!</v>
      </c>
      <c r="BT399" s="181" t="e">
        <f t="shared" si="662"/>
        <v>#REF!</v>
      </c>
      <c r="BU399" s="181" t="e">
        <f t="shared" si="663"/>
        <v>#REF!</v>
      </c>
      <c r="BV399" s="181" t="e">
        <f t="shared" si="664"/>
        <v>#REF!</v>
      </c>
      <c r="BW399" s="181" t="e">
        <f t="shared" si="665"/>
        <v>#REF!</v>
      </c>
      <c r="BX399" s="181" t="e">
        <f t="shared" si="666"/>
        <v>#REF!</v>
      </c>
      <c r="BY399" s="181" t="e">
        <f t="shared" si="667"/>
        <v>#REF!</v>
      </c>
      <c r="BZ399" s="181" t="e">
        <f t="shared" si="668"/>
        <v>#REF!</v>
      </c>
      <c r="CA399" s="181" t="e">
        <f t="shared" si="669"/>
        <v>#REF!</v>
      </c>
      <c r="CB399" s="181" t="e">
        <f t="shared" si="670"/>
        <v>#REF!</v>
      </c>
      <c r="CC399" s="181" t="e">
        <f t="shared" si="671"/>
        <v>#REF!</v>
      </c>
      <c r="CD399" s="181" t="e">
        <f t="shared" si="672"/>
        <v>#REF!</v>
      </c>
      <c r="CE399" s="181" t="e">
        <f t="shared" si="673"/>
        <v>#REF!</v>
      </c>
      <c r="CF399" s="181" t="e">
        <f t="shared" si="674"/>
        <v>#REF!</v>
      </c>
      <c r="CG399" s="181" t="e">
        <f t="shared" si="675"/>
        <v>#REF!</v>
      </c>
      <c r="CH399" s="181" t="e">
        <f t="shared" si="676"/>
        <v>#REF!</v>
      </c>
      <c r="CI399" s="181" t="e">
        <f t="shared" si="677"/>
        <v>#REF!</v>
      </c>
      <c r="CJ399" s="181" t="e">
        <f t="shared" si="678"/>
        <v>#REF!</v>
      </c>
      <c r="CK399" s="181" t="e">
        <f t="shared" si="679"/>
        <v>#REF!</v>
      </c>
      <c r="CL399" s="181" t="e">
        <f t="shared" si="680"/>
        <v>#REF!</v>
      </c>
      <c r="CM399" s="181" t="e">
        <f t="shared" si="681"/>
        <v>#REF!</v>
      </c>
      <c r="CN399" s="181" t="e">
        <f t="shared" si="682"/>
        <v>#REF!</v>
      </c>
      <c r="CO399" s="181" t="e">
        <f t="shared" si="683"/>
        <v>#REF!</v>
      </c>
      <c r="CP399" s="181" t="e">
        <f t="shared" si="684"/>
        <v>#REF!</v>
      </c>
      <c r="CQ399" s="181" t="e">
        <f t="shared" si="685"/>
        <v>#REF!</v>
      </c>
      <c r="CR399" s="181" t="e">
        <f t="shared" si="686"/>
        <v>#REF!</v>
      </c>
      <c r="CS399" s="181" t="e">
        <f t="shared" si="687"/>
        <v>#REF!</v>
      </c>
      <c r="CT399" s="181" t="e">
        <f t="shared" si="688"/>
        <v>#REF!</v>
      </c>
      <c r="CU399" s="181" t="e">
        <f t="shared" si="689"/>
        <v>#REF!</v>
      </c>
      <c r="CV399" s="181" t="e">
        <f t="shared" si="690"/>
        <v>#REF!</v>
      </c>
      <c r="CW399" s="181" t="e">
        <f t="shared" si="691"/>
        <v>#REF!</v>
      </c>
      <c r="CX399" s="181" t="e">
        <f t="shared" si="692"/>
        <v>#REF!</v>
      </c>
      <c r="CY399" s="181" t="e">
        <f t="shared" si="693"/>
        <v>#REF!</v>
      </c>
      <c r="CZ399" s="181" t="e">
        <f t="shared" si="694"/>
        <v>#REF!</v>
      </c>
      <c r="DA399" s="181" t="e">
        <f t="shared" si="695"/>
        <v>#REF!</v>
      </c>
      <c r="DB399" s="181" t="e">
        <f t="shared" si="696"/>
        <v>#REF!</v>
      </c>
      <c r="DC399" s="181" t="e">
        <f t="shared" si="697"/>
        <v>#REF!</v>
      </c>
      <c r="DD399" s="181" t="e">
        <f t="shared" si="698"/>
        <v>#REF!</v>
      </c>
      <c r="DE399" s="181" t="e">
        <f t="shared" si="699"/>
        <v>#REF!</v>
      </c>
      <c r="DF399" s="181" t="e">
        <f t="shared" si="700"/>
        <v>#REF!</v>
      </c>
      <c r="DG399" s="181" t="e">
        <f t="shared" si="701"/>
        <v>#REF!</v>
      </c>
      <c r="DH399" s="181" t="e">
        <f t="shared" si="702"/>
        <v>#REF!</v>
      </c>
      <c r="DI399" s="181" t="e">
        <f t="shared" si="703"/>
        <v>#REF!</v>
      </c>
      <c r="DJ399" s="181" t="e">
        <f t="shared" si="704"/>
        <v>#REF!</v>
      </c>
      <c r="DK399" s="181" t="e">
        <f t="shared" si="705"/>
        <v>#REF!</v>
      </c>
      <c r="DL399" s="181" t="e">
        <f t="shared" si="706"/>
        <v>#REF!</v>
      </c>
      <c r="DM399" s="181" t="e">
        <f t="shared" si="707"/>
        <v>#REF!</v>
      </c>
      <c r="DN399" s="181" t="e">
        <f t="shared" si="708"/>
        <v>#REF!</v>
      </c>
      <c r="DO399" s="181" t="e">
        <f t="shared" si="709"/>
        <v>#REF!</v>
      </c>
      <c r="DP399" s="181" t="e">
        <f t="shared" si="710"/>
        <v>#REF!</v>
      </c>
      <c r="DQ399" s="181" t="e">
        <f t="shared" si="711"/>
        <v>#REF!</v>
      </c>
      <c r="DR399" s="181" t="e">
        <f t="shared" si="712"/>
        <v>#REF!</v>
      </c>
      <c r="DS399" s="181" t="e">
        <f t="shared" si="713"/>
        <v>#REF!</v>
      </c>
      <c r="DT399" s="181" t="e">
        <f t="shared" si="714"/>
        <v>#REF!</v>
      </c>
      <c r="DU399" s="181" t="e">
        <f t="shared" si="715"/>
        <v>#REF!</v>
      </c>
      <c r="DV399" s="181" t="e">
        <f t="shared" si="716"/>
        <v>#REF!</v>
      </c>
      <c r="DW399" s="181" t="e">
        <f t="shared" si="717"/>
        <v>#REF!</v>
      </c>
      <c r="DX399" s="181" t="e">
        <f t="shared" si="718"/>
        <v>#REF!</v>
      </c>
      <c r="DY399" s="181" t="e">
        <f t="shared" si="719"/>
        <v>#REF!</v>
      </c>
      <c r="DZ399" s="181" t="e">
        <f t="shared" si="720"/>
        <v>#REF!</v>
      </c>
      <c r="EA399" s="181" t="e">
        <f t="shared" si="721"/>
        <v>#REF!</v>
      </c>
      <c r="EB399" s="181" t="e">
        <f t="shared" si="722"/>
        <v>#REF!</v>
      </c>
      <c r="EC399" s="181" t="e">
        <f t="shared" si="723"/>
        <v>#REF!</v>
      </c>
      <c r="ED399" s="181" t="e">
        <f t="shared" si="724"/>
        <v>#REF!</v>
      </c>
      <c r="EE399" s="181" t="e">
        <f t="shared" si="725"/>
        <v>#REF!</v>
      </c>
      <c r="EF399" s="181" t="e">
        <f t="shared" si="726"/>
        <v>#REF!</v>
      </c>
      <c r="EG399" s="181" t="e">
        <f t="shared" si="727"/>
        <v>#REF!</v>
      </c>
      <c r="EH399" s="181" t="e">
        <f t="shared" si="728"/>
        <v>#REF!</v>
      </c>
      <c r="EI399" s="181" t="e">
        <f t="shared" si="729"/>
        <v>#REF!</v>
      </c>
      <c r="EJ399" s="181" t="e">
        <f t="shared" si="730"/>
        <v>#REF!</v>
      </c>
      <c r="EK399" s="181" t="e">
        <f t="shared" si="731"/>
        <v>#REF!</v>
      </c>
      <c r="EL399" s="181" t="e">
        <f t="shared" si="732"/>
        <v>#REF!</v>
      </c>
      <c r="EM399" s="181" t="e">
        <f t="shared" si="733"/>
        <v>#REF!</v>
      </c>
      <c r="EN399" s="181" t="e">
        <f t="shared" si="734"/>
        <v>#REF!</v>
      </c>
      <c r="EO399" s="181" t="e">
        <f t="shared" si="735"/>
        <v>#REF!</v>
      </c>
      <c r="EP399" s="181" t="e">
        <f t="shared" si="736"/>
        <v>#REF!</v>
      </c>
      <c r="EQ399" s="181" t="e">
        <f t="shared" si="737"/>
        <v>#REF!</v>
      </c>
      <c r="ER399" s="181" t="e">
        <f t="shared" si="738"/>
        <v>#REF!</v>
      </c>
      <c r="ES399" s="181" t="e">
        <f t="shared" si="739"/>
        <v>#REF!</v>
      </c>
      <c r="ET399" s="181" t="e">
        <f t="shared" si="740"/>
        <v>#REF!</v>
      </c>
      <c r="EU399" s="181" t="e">
        <f t="shared" si="741"/>
        <v>#REF!</v>
      </c>
      <c r="EV399" s="181" t="e">
        <f t="shared" si="742"/>
        <v>#REF!</v>
      </c>
      <c r="EW399" s="181" t="e">
        <f t="shared" si="743"/>
        <v>#REF!</v>
      </c>
      <c r="EX399" s="181" t="e">
        <f t="shared" si="744"/>
        <v>#REF!</v>
      </c>
      <c r="EY399" s="181" t="e">
        <f t="shared" si="745"/>
        <v>#REF!</v>
      </c>
      <c r="EZ399" s="181" t="e">
        <f t="shared" si="746"/>
        <v>#REF!</v>
      </c>
      <c r="FA399" s="181" t="e">
        <f t="shared" si="747"/>
        <v>#REF!</v>
      </c>
      <c r="FB399" s="181" t="e">
        <f t="shared" si="748"/>
        <v>#REF!</v>
      </c>
      <c r="FC399" s="181" t="e">
        <f t="shared" si="749"/>
        <v>#REF!</v>
      </c>
      <c r="FD399" s="181" t="e">
        <f t="shared" si="750"/>
        <v>#REF!</v>
      </c>
      <c r="FE399" s="181" t="e">
        <f t="shared" si="751"/>
        <v>#REF!</v>
      </c>
      <c r="FF399" s="181" t="e">
        <f t="shared" si="752"/>
        <v>#REF!</v>
      </c>
      <c r="FG399" s="181" t="e">
        <f t="shared" si="753"/>
        <v>#REF!</v>
      </c>
      <c r="FH399" s="181" t="e">
        <f t="shared" si="754"/>
        <v>#REF!</v>
      </c>
      <c r="FI399" s="181" t="e">
        <f t="shared" si="755"/>
        <v>#REF!</v>
      </c>
      <c r="FJ399" s="181" t="e">
        <f t="shared" si="756"/>
        <v>#REF!</v>
      </c>
      <c r="FK399" s="181" t="e">
        <f t="shared" si="757"/>
        <v>#REF!</v>
      </c>
      <c r="FL399" s="181" t="e">
        <f t="shared" si="758"/>
        <v>#REF!</v>
      </c>
      <c r="FM399" s="181" t="e">
        <f t="shared" si="759"/>
        <v>#REF!</v>
      </c>
      <c r="FN399" s="181" t="e">
        <f t="shared" si="760"/>
        <v>#REF!</v>
      </c>
      <c r="FO399" s="181" t="e">
        <f t="shared" si="761"/>
        <v>#REF!</v>
      </c>
      <c r="FP399" s="181" t="e">
        <f t="shared" si="762"/>
        <v>#REF!</v>
      </c>
      <c r="FQ399" s="181" t="e">
        <f t="shared" si="763"/>
        <v>#REF!</v>
      </c>
      <c r="FR399" s="181" t="e">
        <f t="shared" si="764"/>
        <v>#REF!</v>
      </c>
      <c r="FS399" s="181" t="e">
        <f t="shared" si="765"/>
        <v>#REF!</v>
      </c>
      <c r="FT399" s="181" t="e">
        <f t="shared" si="766"/>
        <v>#REF!</v>
      </c>
      <c r="FU399" s="181" t="e">
        <f t="shared" si="767"/>
        <v>#REF!</v>
      </c>
      <c r="FV399" s="181" t="e">
        <f t="shared" si="768"/>
        <v>#REF!</v>
      </c>
      <c r="FW399" s="181" t="e">
        <f t="shared" si="769"/>
        <v>#REF!</v>
      </c>
      <c r="FX399" s="181" t="e">
        <f t="shared" si="770"/>
        <v>#REF!</v>
      </c>
      <c r="FY399" s="181" t="e">
        <f t="shared" si="771"/>
        <v>#REF!</v>
      </c>
      <c r="FZ399" s="181" t="e">
        <f t="shared" si="772"/>
        <v>#REF!</v>
      </c>
      <c r="GA399" s="181" t="e">
        <f t="shared" si="773"/>
        <v>#REF!</v>
      </c>
      <c r="GB399" s="181" t="e">
        <f t="shared" si="774"/>
        <v>#REF!</v>
      </c>
      <c r="GC399" s="181" t="e">
        <f t="shared" si="775"/>
        <v>#REF!</v>
      </c>
      <c r="GD399" s="181" t="e">
        <f t="shared" si="776"/>
        <v>#REF!</v>
      </c>
      <c r="GE399" s="181" t="e">
        <f t="shared" si="777"/>
        <v>#REF!</v>
      </c>
      <c r="GF399" s="181" t="e">
        <f t="shared" si="778"/>
        <v>#REF!</v>
      </c>
      <c r="GG399" s="181" t="e">
        <f t="shared" si="779"/>
        <v>#REF!</v>
      </c>
      <c r="GH399" s="181" t="e">
        <f t="shared" si="780"/>
        <v>#REF!</v>
      </c>
      <c r="GI399" s="181" t="e">
        <f t="shared" si="781"/>
        <v>#REF!</v>
      </c>
      <c r="GJ399" s="181" t="e">
        <f t="shared" si="782"/>
        <v>#REF!</v>
      </c>
      <c r="GK399" s="181" t="e">
        <f t="shared" si="783"/>
        <v>#REF!</v>
      </c>
      <c r="GL399" s="181" t="e">
        <f t="shared" si="784"/>
        <v>#REF!</v>
      </c>
      <c r="GM399" s="181" t="e">
        <f t="shared" si="785"/>
        <v>#REF!</v>
      </c>
      <c r="GN399" s="181" t="e">
        <f t="shared" si="786"/>
        <v>#REF!</v>
      </c>
      <c r="GO399" s="181" t="e">
        <f t="shared" si="787"/>
        <v>#REF!</v>
      </c>
      <c r="GP399" s="181" t="e">
        <f t="shared" si="788"/>
        <v>#REF!</v>
      </c>
      <c r="GQ399" s="181" t="e">
        <f t="shared" si="789"/>
        <v>#REF!</v>
      </c>
      <c r="GR399" s="181" t="e">
        <f t="shared" si="790"/>
        <v>#REF!</v>
      </c>
      <c r="GS399" s="181" t="e">
        <f t="shared" si="791"/>
        <v>#REF!</v>
      </c>
      <c r="GT399" s="181" t="e">
        <f t="shared" si="792"/>
        <v>#REF!</v>
      </c>
      <c r="GU399" s="181" t="e">
        <f t="shared" si="793"/>
        <v>#REF!</v>
      </c>
      <c r="GV399" s="181" t="e">
        <f t="shared" si="794"/>
        <v>#REF!</v>
      </c>
      <c r="GW399" s="181" t="e">
        <f t="shared" si="795"/>
        <v>#REF!</v>
      </c>
      <c r="GX399" s="181" t="e">
        <f t="shared" si="796"/>
        <v>#REF!</v>
      </c>
      <c r="GY399" s="181" t="e">
        <f t="shared" si="797"/>
        <v>#REF!</v>
      </c>
      <c r="GZ399" s="181" t="e">
        <f t="shared" si="798"/>
        <v>#REF!</v>
      </c>
      <c r="HA399" s="181" t="e">
        <f t="shared" si="799"/>
        <v>#REF!</v>
      </c>
      <c r="HB399" s="181" t="e">
        <f t="shared" si="800"/>
        <v>#REF!</v>
      </c>
      <c r="HC399" s="181" t="e">
        <f t="shared" si="801"/>
        <v>#REF!</v>
      </c>
      <c r="HD399" s="181" t="e">
        <f t="shared" si="802"/>
        <v>#REF!</v>
      </c>
      <c r="HE399" s="181" t="e">
        <f t="shared" si="803"/>
        <v>#REF!</v>
      </c>
      <c r="HF399" s="181" t="e">
        <f t="shared" si="804"/>
        <v>#REF!</v>
      </c>
      <c r="HG399" s="181" t="e">
        <f t="shared" si="805"/>
        <v>#REF!</v>
      </c>
      <c r="HH399" s="181" t="e">
        <f t="shared" si="806"/>
        <v>#REF!</v>
      </c>
      <c r="HI399" s="181" t="e">
        <f t="shared" si="807"/>
        <v>#REF!</v>
      </c>
      <c r="HJ399" s="181" t="e">
        <f t="shared" si="808"/>
        <v>#REF!</v>
      </c>
      <c r="HK399" s="181" t="e">
        <f t="shared" si="809"/>
        <v>#REF!</v>
      </c>
      <c r="HL399" s="181" t="e">
        <f t="shared" si="810"/>
        <v>#REF!</v>
      </c>
      <c r="HM399" s="181" t="e">
        <f t="shared" si="811"/>
        <v>#REF!</v>
      </c>
      <c r="HN399" s="181" t="e">
        <f t="shared" si="812"/>
        <v>#REF!</v>
      </c>
      <c r="HO399" s="181" t="e">
        <f t="shared" si="813"/>
        <v>#REF!</v>
      </c>
      <c r="HP399" s="181" t="e">
        <f t="shared" si="814"/>
        <v>#REF!</v>
      </c>
      <c r="HQ399" s="181" t="e">
        <f t="shared" si="815"/>
        <v>#REF!</v>
      </c>
      <c r="HR399" s="181" t="e">
        <f t="shared" si="816"/>
        <v>#REF!</v>
      </c>
      <c r="HS399" s="181" t="e">
        <f t="shared" si="817"/>
        <v>#REF!</v>
      </c>
      <c r="HT399" s="181" t="e">
        <f t="shared" si="818"/>
        <v>#REF!</v>
      </c>
      <c r="HU399" s="181" t="e">
        <f t="shared" si="819"/>
        <v>#REF!</v>
      </c>
      <c r="HV399" s="181" t="e">
        <f t="shared" si="820"/>
        <v>#REF!</v>
      </c>
      <c r="HW399" s="181" t="e">
        <f t="shared" si="821"/>
        <v>#REF!</v>
      </c>
      <c r="HX399" s="181" t="e">
        <f t="shared" si="822"/>
        <v>#REF!</v>
      </c>
      <c r="HY399" s="181" t="e">
        <f t="shared" si="823"/>
        <v>#REF!</v>
      </c>
      <c r="HZ399" s="181" t="e">
        <f t="shared" si="824"/>
        <v>#REF!</v>
      </c>
      <c r="IA399" s="181" t="e">
        <f t="shared" si="825"/>
        <v>#REF!</v>
      </c>
      <c r="IB399" s="181" t="e">
        <f t="shared" si="826"/>
        <v>#REF!</v>
      </c>
      <c r="IC399" s="181" t="e">
        <f t="shared" si="827"/>
        <v>#REF!</v>
      </c>
      <c r="ID399" s="181" t="e">
        <f t="shared" si="828"/>
        <v>#REF!</v>
      </c>
      <c r="IE399" s="181" t="e">
        <f t="shared" si="829"/>
        <v>#REF!</v>
      </c>
      <c r="IF399" s="181" t="e">
        <f t="shared" si="830"/>
        <v>#REF!</v>
      </c>
      <c r="IG399" s="181" t="e">
        <f t="shared" si="831"/>
        <v>#REF!</v>
      </c>
      <c r="IH399" s="181" t="e">
        <f t="shared" si="832"/>
        <v>#REF!</v>
      </c>
      <c r="II399" s="181" t="e">
        <f t="shared" si="833"/>
        <v>#REF!</v>
      </c>
      <c r="IJ399" s="181" t="e">
        <f t="shared" si="834"/>
        <v>#REF!</v>
      </c>
      <c r="IK399" s="181" t="e">
        <f t="shared" si="835"/>
        <v>#REF!</v>
      </c>
      <c r="IL399" s="181" t="e">
        <f t="shared" si="836"/>
        <v>#REF!</v>
      </c>
      <c r="IM399" s="181" t="e">
        <f t="shared" si="837"/>
        <v>#REF!</v>
      </c>
      <c r="IN399" s="181" t="e">
        <f t="shared" si="838"/>
        <v>#REF!</v>
      </c>
      <c r="IO399" s="181" t="e">
        <f t="shared" si="839"/>
        <v>#REF!</v>
      </c>
      <c r="IP399" s="181" t="e">
        <f t="shared" si="840"/>
        <v>#REF!</v>
      </c>
      <c r="IQ399" s="181" t="e">
        <f t="shared" si="841"/>
        <v>#REF!</v>
      </c>
      <c r="IR399" s="181" t="e">
        <f t="shared" si="842"/>
        <v>#REF!</v>
      </c>
      <c r="IS399" s="181" t="e">
        <f t="shared" si="843"/>
        <v>#REF!</v>
      </c>
      <c r="IT399" s="181" t="e">
        <f t="shared" si="844"/>
        <v>#REF!</v>
      </c>
      <c r="IU399" s="181" t="e">
        <f t="shared" si="845"/>
        <v>#REF!</v>
      </c>
      <c r="IV399" s="181" t="e">
        <f t="shared" si="846"/>
        <v>#REF!</v>
      </c>
      <c r="IW399" s="181" t="e">
        <f t="shared" si="847"/>
        <v>#REF!</v>
      </c>
      <c r="IX399" s="181" t="e">
        <f t="shared" si="848"/>
        <v>#REF!</v>
      </c>
      <c r="IY399" s="181" t="e">
        <f t="shared" si="849"/>
        <v>#REF!</v>
      </c>
      <c r="IZ399" s="181" t="e">
        <f t="shared" si="850"/>
        <v>#REF!</v>
      </c>
      <c r="JA399" s="181" t="e">
        <f t="shared" si="851"/>
        <v>#REF!</v>
      </c>
      <c r="JB399" s="181" t="e">
        <f t="shared" si="852"/>
        <v>#REF!</v>
      </c>
    </row>
    <row r="400" spans="2:262">
      <c r="B400" s="188">
        <v>39</v>
      </c>
      <c r="C400" s="187">
        <f t="shared" si="853"/>
        <v>7.6171875000000035E-4</v>
      </c>
      <c r="D400" s="184" t="e">
        <f t="shared" si="597"/>
        <v>#REF!</v>
      </c>
      <c r="E400" s="183" t="e">
        <f>AS361</f>
        <v>#REF!</v>
      </c>
      <c r="F400" s="182">
        <v>39</v>
      </c>
      <c r="G400" s="181" t="e">
        <f t="shared" si="854"/>
        <v>#REF!</v>
      </c>
      <c r="H400" s="181" t="e">
        <f t="shared" si="598"/>
        <v>#REF!</v>
      </c>
      <c r="I400" s="181" t="e">
        <f t="shared" si="599"/>
        <v>#REF!</v>
      </c>
      <c r="J400" s="181" t="e">
        <f t="shared" si="600"/>
        <v>#REF!</v>
      </c>
      <c r="K400" s="181" t="e">
        <f t="shared" si="601"/>
        <v>#REF!</v>
      </c>
      <c r="L400" s="181" t="e">
        <f t="shared" si="602"/>
        <v>#REF!</v>
      </c>
      <c r="M400" s="181" t="e">
        <f t="shared" si="603"/>
        <v>#REF!</v>
      </c>
      <c r="N400" s="181" t="e">
        <f t="shared" si="604"/>
        <v>#REF!</v>
      </c>
      <c r="O400" s="181" t="e">
        <f t="shared" si="605"/>
        <v>#REF!</v>
      </c>
      <c r="P400" s="181" t="e">
        <f t="shared" si="606"/>
        <v>#REF!</v>
      </c>
      <c r="Q400" s="181" t="e">
        <f t="shared" si="607"/>
        <v>#REF!</v>
      </c>
      <c r="R400" s="181" t="e">
        <f t="shared" si="608"/>
        <v>#REF!</v>
      </c>
      <c r="S400" s="181" t="e">
        <f t="shared" si="609"/>
        <v>#REF!</v>
      </c>
      <c r="T400" s="181" t="e">
        <f t="shared" si="610"/>
        <v>#REF!</v>
      </c>
      <c r="U400" s="181" t="e">
        <f t="shared" si="611"/>
        <v>#REF!</v>
      </c>
      <c r="V400" s="181" t="e">
        <f t="shared" si="612"/>
        <v>#REF!</v>
      </c>
      <c r="W400" s="181" t="e">
        <f t="shared" si="613"/>
        <v>#REF!</v>
      </c>
      <c r="X400" s="181" t="e">
        <f t="shared" si="614"/>
        <v>#REF!</v>
      </c>
      <c r="Y400" s="181" t="e">
        <f t="shared" si="615"/>
        <v>#REF!</v>
      </c>
      <c r="Z400" s="181" t="e">
        <f t="shared" si="616"/>
        <v>#REF!</v>
      </c>
      <c r="AA400" s="181" t="e">
        <f t="shared" si="617"/>
        <v>#REF!</v>
      </c>
      <c r="AB400" s="181" t="e">
        <f t="shared" si="618"/>
        <v>#REF!</v>
      </c>
      <c r="AC400" s="181" t="e">
        <f t="shared" si="619"/>
        <v>#REF!</v>
      </c>
      <c r="AD400" s="181" t="e">
        <f t="shared" si="620"/>
        <v>#REF!</v>
      </c>
      <c r="AE400" s="181" t="e">
        <f t="shared" si="621"/>
        <v>#REF!</v>
      </c>
      <c r="AF400" s="181" t="e">
        <f t="shared" si="622"/>
        <v>#REF!</v>
      </c>
      <c r="AG400" s="181" t="e">
        <f t="shared" si="623"/>
        <v>#REF!</v>
      </c>
      <c r="AH400" s="181" t="e">
        <f t="shared" si="624"/>
        <v>#REF!</v>
      </c>
      <c r="AI400" s="181" t="e">
        <f t="shared" si="625"/>
        <v>#REF!</v>
      </c>
      <c r="AJ400" s="181" t="e">
        <f t="shared" si="626"/>
        <v>#REF!</v>
      </c>
      <c r="AK400" s="181" t="e">
        <f t="shared" si="627"/>
        <v>#REF!</v>
      </c>
      <c r="AL400" s="181" t="e">
        <f t="shared" si="628"/>
        <v>#REF!</v>
      </c>
      <c r="AM400" s="181" t="e">
        <f t="shared" si="629"/>
        <v>#REF!</v>
      </c>
      <c r="AN400" s="181" t="e">
        <f t="shared" si="630"/>
        <v>#REF!</v>
      </c>
      <c r="AO400" s="181" t="e">
        <f t="shared" si="631"/>
        <v>#REF!</v>
      </c>
      <c r="AP400" s="181" t="e">
        <f t="shared" si="632"/>
        <v>#REF!</v>
      </c>
      <c r="AQ400" s="181" t="e">
        <f t="shared" si="633"/>
        <v>#REF!</v>
      </c>
      <c r="AR400" s="181" t="e">
        <f t="shared" si="634"/>
        <v>#REF!</v>
      </c>
      <c r="AS400" s="181" t="e">
        <f t="shared" si="635"/>
        <v>#REF!</v>
      </c>
      <c r="AT400" s="181" t="e">
        <f t="shared" si="636"/>
        <v>#REF!</v>
      </c>
      <c r="AU400" s="181" t="e">
        <f t="shared" si="637"/>
        <v>#REF!</v>
      </c>
      <c r="AV400" s="181" t="e">
        <f t="shared" si="638"/>
        <v>#REF!</v>
      </c>
      <c r="AW400" s="181" t="e">
        <f t="shared" si="639"/>
        <v>#REF!</v>
      </c>
      <c r="AX400" s="181" t="e">
        <f t="shared" si="640"/>
        <v>#REF!</v>
      </c>
      <c r="AY400" s="181" t="e">
        <f t="shared" si="641"/>
        <v>#REF!</v>
      </c>
      <c r="AZ400" s="181" t="e">
        <f t="shared" si="642"/>
        <v>#REF!</v>
      </c>
      <c r="BA400" s="181" t="e">
        <f t="shared" si="643"/>
        <v>#REF!</v>
      </c>
      <c r="BB400" s="181" t="e">
        <f t="shared" si="644"/>
        <v>#REF!</v>
      </c>
      <c r="BC400" s="181" t="e">
        <f t="shared" si="645"/>
        <v>#REF!</v>
      </c>
      <c r="BD400" s="181" t="e">
        <f t="shared" si="646"/>
        <v>#REF!</v>
      </c>
      <c r="BE400" s="181" t="e">
        <f t="shared" si="647"/>
        <v>#REF!</v>
      </c>
      <c r="BF400" s="181" t="e">
        <f t="shared" si="648"/>
        <v>#REF!</v>
      </c>
      <c r="BG400" s="181" t="e">
        <f t="shared" si="649"/>
        <v>#REF!</v>
      </c>
      <c r="BH400" s="181" t="e">
        <f t="shared" si="650"/>
        <v>#REF!</v>
      </c>
      <c r="BI400" s="181" t="e">
        <f t="shared" si="651"/>
        <v>#REF!</v>
      </c>
      <c r="BJ400" s="181" t="e">
        <f t="shared" si="652"/>
        <v>#REF!</v>
      </c>
      <c r="BK400" s="181" t="e">
        <f t="shared" si="653"/>
        <v>#REF!</v>
      </c>
      <c r="BL400" s="181" t="e">
        <f t="shared" si="654"/>
        <v>#REF!</v>
      </c>
      <c r="BM400" s="181" t="e">
        <f t="shared" si="655"/>
        <v>#REF!</v>
      </c>
      <c r="BN400" s="181" t="e">
        <f t="shared" si="656"/>
        <v>#REF!</v>
      </c>
      <c r="BO400" s="181" t="e">
        <f t="shared" si="657"/>
        <v>#REF!</v>
      </c>
      <c r="BP400" s="181" t="e">
        <f t="shared" si="658"/>
        <v>#REF!</v>
      </c>
      <c r="BQ400" s="181" t="e">
        <f t="shared" si="659"/>
        <v>#REF!</v>
      </c>
      <c r="BR400" s="181" t="e">
        <f t="shared" si="660"/>
        <v>#REF!</v>
      </c>
      <c r="BS400" s="181" t="e">
        <f t="shared" si="661"/>
        <v>#REF!</v>
      </c>
      <c r="BT400" s="181" t="e">
        <f t="shared" si="662"/>
        <v>#REF!</v>
      </c>
      <c r="BU400" s="181" t="e">
        <f t="shared" si="663"/>
        <v>#REF!</v>
      </c>
      <c r="BV400" s="181" t="e">
        <f t="shared" si="664"/>
        <v>#REF!</v>
      </c>
      <c r="BW400" s="181" t="e">
        <f t="shared" si="665"/>
        <v>#REF!</v>
      </c>
      <c r="BX400" s="181" t="e">
        <f t="shared" si="666"/>
        <v>#REF!</v>
      </c>
      <c r="BY400" s="181" t="e">
        <f t="shared" si="667"/>
        <v>#REF!</v>
      </c>
      <c r="BZ400" s="181" t="e">
        <f t="shared" si="668"/>
        <v>#REF!</v>
      </c>
      <c r="CA400" s="181" t="e">
        <f t="shared" si="669"/>
        <v>#REF!</v>
      </c>
      <c r="CB400" s="181" t="e">
        <f t="shared" si="670"/>
        <v>#REF!</v>
      </c>
      <c r="CC400" s="181" t="e">
        <f t="shared" si="671"/>
        <v>#REF!</v>
      </c>
      <c r="CD400" s="181" t="e">
        <f t="shared" si="672"/>
        <v>#REF!</v>
      </c>
      <c r="CE400" s="181" t="e">
        <f t="shared" si="673"/>
        <v>#REF!</v>
      </c>
      <c r="CF400" s="181" t="e">
        <f t="shared" si="674"/>
        <v>#REF!</v>
      </c>
      <c r="CG400" s="181" t="e">
        <f t="shared" si="675"/>
        <v>#REF!</v>
      </c>
      <c r="CH400" s="181" t="e">
        <f t="shared" si="676"/>
        <v>#REF!</v>
      </c>
      <c r="CI400" s="181" t="e">
        <f t="shared" si="677"/>
        <v>#REF!</v>
      </c>
      <c r="CJ400" s="181" t="e">
        <f t="shared" si="678"/>
        <v>#REF!</v>
      </c>
      <c r="CK400" s="181" t="e">
        <f t="shared" si="679"/>
        <v>#REF!</v>
      </c>
      <c r="CL400" s="181" t="e">
        <f t="shared" si="680"/>
        <v>#REF!</v>
      </c>
      <c r="CM400" s="181" t="e">
        <f t="shared" si="681"/>
        <v>#REF!</v>
      </c>
      <c r="CN400" s="181" t="e">
        <f t="shared" si="682"/>
        <v>#REF!</v>
      </c>
      <c r="CO400" s="181" t="e">
        <f t="shared" si="683"/>
        <v>#REF!</v>
      </c>
      <c r="CP400" s="181" t="e">
        <f t="shared" si="684"/>
        <v>#REF!</v>
      </c>
      <c r="CQ400" s="181" t="e">
        <f t="shared" si="685"/>
        <v>#REF!</v>
      </c>
      <c r="CR400" s="181" t="e">
        <f t="shared" si="686"/>
        <v>#REF!</v>
      </c>
      <c r="CS400" s="181" t="e">
        <f t="shared" si="687"/>
        <v>#REF!</v>
      </c>
      <c r="CT400" s="181" t="e">
        <f t="shared" si="688"/>
        <v>#REF!</v>
      </c>
      <c r="CU400" s="181" t="e">
        <f t="shared" si="689"/>
        <v>#REF!</v>
      </c>
      <c r="CV400" s="181" t="e">
        <f t="shared" si="690"/>
        <v>#REF!</v>
      </c>
      <c r="CW400" s="181" t="e">
        <f t="shared" si="691"/>
        <v>#REF!</v>
      </c>
      <c r="CX400" s="181" t="e">
        <f t="shared" si="692"/>
        <v>#REF!</v>
      </c>
      <c r="CY400" s="181" t="e">
        <f t="shared" si="693"/>
        <v>#REF!</v>
      </c>
      <c r="CZ400" s="181" t="e">
        <f t="shared" si="694"/>
        <v>#REF!</v>
      </c>
      <c r="DA400" s="181" t="e">
        <f t="shared" si="695"/>
        <v>#REF!</v>
      </c>
      <c r="DB400" s="181" t="e">
        <f t="shared" si="696"/>
        <v>#REF!</v>
      </c>
      <c r="DC400" s="181" t="e">
        <f t="shared" si="697"/>
        <v>#REF!</v>
      </c>
      <c r="DD400" s="181" t="e">
        <f t="shared" si="698"/>
        <v>#REF!</v>
      </c>
      <c r="DE400" s="181" t="e">
        <f t="shared" si="699"/>
        <v>#REF!</v>
      </c>
      <c r="DF400" s="181" t="e">
        <f t="shared" si="700"/>
        <v>#REF!</v>
      </c>
      <c r="DG400" s="181" t="e">
        <f t="shared" si="701"/>
        <v>#REF!</v>
      </c>
      <c r="DH400" s="181" t="e">
        <f t="shared" si="702"/>
        <v>#REF!</v>
      </c>
      <c r="DI400" s="181" t="e">
        <f t="shared" si="703"/>
        <v>#REF!</v>
      </c>
      <c r="DJ400" s="181" t="e">
        <f t="shared" si="704"/>
        <v>#REF!</v>
      </c>
      <c r="DK400" s="181" t="e">
        <f t="shared" si="705"/>
        <v>#REF!</v>
      </c>
      <c r="DL400" s="181" t="e">
        <f t="shared" si="706"/>
        <v>#REF!</v>
      </c>
      <c r="DM400" s="181" t="e">
        <f t="shared" si="707"/>
        <v>#REF!</v>
      </c>
      <c r="DN400" s="181" t="e">
        <f t="shared" si="708"/>
        <v>#REF!</v>
      </c>
      <c r="DO400" s="181" t="e">
        <f t="shared" si="709"/>
        <v>#REF!</v>
      </c>
      <c r="DP400" s="181" t="e">
        <f t="shared" si="710"/>
        <v>#REF!</v>
      </c>
      <c r="DQ400" s="181" t="e">
        <f t="shared" si="711"/>
        <v>#REF!</v>
      </c>
      <c r="DR400" s="181" t="e">
        <f t="shared" si="712"/>
        <v>#REF!</v>
      </c>
      <c r="DS400" s="181" t="e">
        <f t="shared" si="713"/>
        <v>#REF!</v>
      </c>
      <c r="DT400" s="181" t="e">
        <f t="shared" si="714"/>
        <v>#REF!</v>
      </c>
      <c r="DU400" s="181" t="e">
        <f t="shared" si="715"/>
        <v>#REF!</v>
      </c>
      <c r="DV400" s="181" t="e">
        <f t="shared" si="716"/>
        <v>#REF!</v>
      </c>
      <c r="DW400" s="181" t="e">
        <f t="shared" si="717"/>
        <v>#REF!</v>
      </c>
      <c r="DX400" s="181" t="e">
        <f t="shared" si="718"/>
        <v>#REF!</v>
      </c>
      <c r="DY400" s="181" t="e">
        <f t="shared" si="719"/>
        <v>#REF!</v>
      </c>
      <c r="DZ400" s="181" t="e">
        <f t="shared" si="720"/>
        <v>#REF!</v>
      </c>
      <c r="EA400" s="181" t="e">
        <f t="shared" si="721"/>
        <v>#REF!</v>
      </c>
      <c r="EB400" s="181" t="e">
        <f t="shared" si="722"/>
        <v>#REF!</v>
      </c>
      <c r="EC400" s="181" t="e">
        <f t="shared" si="723"/>
        <v>#REF!</v>
      </c>
      <c r="ED400" s="181" t="e">
        <f t="shared" si="724"/>
        <v>#REF!</v>
      </c>
      <c r="EE400" s="181" t="e">
        <f t="shared" si="725"/>
        <v>#REF!</v>
      </c>
      <c r="EF400" s="181" t="e">
        <f t="shared" si="726"/>
        <v>#REF!</v>
      </c>
      <c r="EG400" s="181" t="e">
        <f t="shared" si="727"/>
        <v>#REF!</v>
      </c>
      <c r="EH400" s="181" t="e">
        <f t="shared" si="728"/>
        <v>#REF!</v>
      </c>
      <c r="EI400" s="181" t="e">
        <f t="shared" si="729"/>
        <v>#REF!</v>
      </c>
      <c r="EJ400" s="181" t="e">
        <f t="shared" si="730"/>
        <v>#REF!</v>
      </c>
      <c r="EK400" s="181" t="e">
        <f t="shared" si="731"/>
        <v>#REF!</v>
      </c>
      <c r="EL400" s="181" t="e">
        <f t="shared" si="732"/>
        <v>#REF!</v>
      </c>
      <c r="EM400" s="181" t="e">
        <f t="shared" si="733"/>
        <v>#REF!</v>
      </c>
      <c r="EN400" s="181" t="e">
        <f t="shared" si="734"/>
        <v>#REF!</v>
      </c>
      <c r="EO400" s="181" t="e">
        <f t="shared" si="735"/>
        <v>#REF!</v>
      </c>
      <c r="EP400" s="181" t="e">
        <f t="shared" si="736"/>
        <v>#REF!</v>
      </c>
      <c r="EQ400" s="181" t="e">
        <f t="shared" si="737"/>
        <v>#REF!</v>
      </c>
      <c r="ER400" s="181" t="e">
        <f t="shared" si="738"/>
        <v>#REF!</v>
      </c>
      <c r="ES400" s="181" t="e">
        <f t="shared" si="739"/>
        <v>#REF!</v>
      </c>
      <c r="ET400" s="181" t="e">
        <f t="shared" si="740"/>
        <v>#REF!</v>
      </c>
      <c r="EU400" s="181" t="e">
        <f t="shared" si="741"/>
        <v>#REF!</v>
      </c>
      <c r="EV400" s="181" t="e">
        <f t="shared" si="742"/>
        <v>#REF!</v>
      </c>
      <c r="EW400" s="181" t="e">
        <f t="shared" si="743"/>
        <v>#REF!</v>
      </c>
      <c r="EX400" s="181" t="e">
        <f t="shared" si="744"/>
        <v>#REF!</v>
      </c>
      <c r="EY400" s="181" t="e">
        <f t="shared" si="745"/>
        <v>#REF!</v>
      </c>
      <c r="EZ400" s="181" t="e">
        <f t="shared" si="746"/>
        <v>#REF!</v>
      </c>
      <c r="FA400" s="181" t="e">
        <f t="shared" si="747"/>
        <v>#REF!</v>
      </c>
      <c r="FB400" s="181" t="e">
        <f t="shared" si="748"/>
        <v>#REF!</v>
      </c>
      <c r="FC400" s="181" t="e">
        <f t="shared" si="749"/>
        <v>#REF!</v>
      </c>
      <c r="FD400" s="181" t="e">
        <f t="shared" si="750"/>
        <v>#REF!</v>
      </c>
      <c r="FE400" s="181" t="e">
        <f t="shared" si="751"/>
        <v>#REF!</v>
      </c>
      <c r="FF400" s="181" t="e">
        <f t="shared" si="752"/>
        <v>#REF!</v>
      </c>
      <c r="FG400" s="181" t="e">
        <f t="shared" si="753"/>
        <v>#REF!</v>
      </c>
      <c r="FH400" s="181" t="e">
        <f t="shared" si="754"/>
        <v>#REF!</v>
      </c>
      <c r="FI400" s="181" t="e">
        <f t="shared" si="755"/>
        <v>#REF!</v>
      </c>
      <c r="FJ400" s="181" t="e">
        <f t="shared" si="756"/>
        <v>#REF!</v>
      </c>
      <c r="FK400" s="181" t="e">
        <f t="shared" si="757"/>
        <v>#REF!</v>
      </c>
      <c r="FL400" s="181" t="e">
        <f t="shared" si="758"/>
        <v>#REF!</v>
      </c>
      <c r="FM400" s="181" t="e">
        <f t="shared" si="759"/>
        <v>#REF!</v>
      </c>
      <c r="FN400" s="181" t="e">
        <f t="shared" si="760"/>
        <v>#REF!</v>
      </c>
      <c r="FO400" s="181" t="e">
        <f t="shared" si="761"/>
        <v>#REF!</v>
      </c>
      <c r="FP400" s="181" t="e">
        <f t="shared" si="762"/>
        <v>#REF!</v>
      </c>
      <c r="FQ400" s="181" t="e">
        <f t="shared" si="763"/>
        <v>#REF!</v>
      </c>
      <c r="FR400" s="181" t="e">
        <f t="shared" si="764"/>
        <v>#REF!</v>
      </c>
      <c r="FS400" s="181" t="e">
        <f t="shared" si="765"/>
        <v>#REF!</v>
      </c>
      <c r="FT400" s="181" t="e">
        <f t="shared" si="766"/>
        <v>#REF!</v>
      </c>
      <c r="FU400" s="181" t="e">
        <f t="shared" si="767"/>
        <v>#REF!</v>
      </c>
      <c r="FV400" s="181" t="e">
        <f t="shared" si="768"/>
        <v>#REF!</v>
      </c>
      <c r="FW400" s="181" t="e">
        <f t="shared" si="769"/>
        <v>#REF!</v>
      </c>
      <c r="FX400" s="181" t="e">
        <f t="shared" si="770"/>
        <v>#REF!</v>
      </c>
      <c r="FY400" s="181" t="e">
        <f t="shared" si="771"/>
        <v>#REF!</v>
      </c>
      <c r="FZ400" s="181" t="e">
        <f t="shared" si="772"/>
        <v>#REF!</v>
      </c>
      <c r="GA400" s="181" t="e">
        <f t="shared" si="773"/>
        <v>#REF!</v>
      </c>
      <c r="GB400" s="181" t="e">
        <f t="shared" si="774"/>
        <v>#REF!</v>
      </c>
      <c r="GC400" s="181" t="e">
        <f t="shared" si="775"/>
        <v>#REF!</v>
      </c>
      <c r="GD400" s="181" t="e">
        <f t="shared" si="776"/>
        <v>#REF!</v>
      </c>
      <c r="GE400" s="181" t="e">
        <f t="shared" si="777"/>
        <v>#REF!</v>
      </c>
      <c r="GF400" s="181" t="e">
        <f t="shared" si="778"/>
        <v>#REF!</v>
      </c>
      <c r="GG400" s="181" t="e">
        <f t="shared" si="779"/>
        <v>#REF!</v>
      </c>
      <c r="GH400" s="181" t="e">
        <f t="shared" si="780"/>
        <v>#REF!</v>
      </c>
      <c r="GI400" s="181" t="e">
        <f t="shared" si="781"/>
        <v>#REF!</v>
      </c>
      <c r="GJ400" s="181" t="e">
        <f t="shared" si="782"/>
        <v>#REF!</v>
      </c>
      <c r="GK400" s="181" t="e">
        <f t="shared" si="783"/>
        <v>#REF!</v>
      </c>
      <c r="GL400" s="181" t="e">
        <f t="shared" si="784"/>
        <v>#REF!</v>
      </c>
      <c r="GM400" s="181" t="e">
        <f t="shared" si="785"/>
        <v>#REF!</v>
      </c>
      <c r="GN400" s="181" t="e">
        <f t="shared" si="786"/>
        <v>#REF!</v>
      </c>
      <c r="GO400" s="181" t="e">
        <f t="shared" si="787"/>
        <v>#REF!</v>
      </c>
      <c r="GP400" s="181" t="e">
        <f t="shared" si="788"/>
        <v>#REF!</v>
      </c>
      <c r="GQ400" s="181" t="e">
        <f t="shared" si="789"/>
        <v>#REF!</v>
      </c>
      <c r="GR400" s="181" t="e">
        <f t="shared" si="790"/>
        <v>#REF!</v>
      </c>
      <c r="GS400" s="181" t="e">
        <f t="shared" si="791"/>
        <v>#REF!</v>
      </c>
      <c r="GT400" s="181" t="e">
        <f t="shared" si="792"/>
        <v>#REF!</v>
      </c>
      <c r="GU400" s="181" t="e">
        <f t="shared" si="793"/>
        <v>#REF!</v>
      </c>
      <c r="GV400" s="181" t="e">
        <f t="shared" si="794"/>
        <v>#REF!</v>
      </c>
      <c r="GW400" s="181" t="e">
        <f t="shared" si="795"/>
        <v>#REF!</v>
      </c>
      <c r="GX400" s="181" t="e">
        <f t="shared" si="796"/>
        <v>#REF!</v>
      </c>
      <c r="GY400" s="181" t="e">
        <f t="shared" si="797"/>
        <v>#REF!</v>
      </c>
      <c r="GZ400" s="181" t="e">
        <f t="shared" si="798"/>
        <v>#REF!</v>
      </c>
      <c r="HA400" s="181" t="e">
        <f t="shared" si="799"/>
        <v>#REF!</v>
      </c>
      <c r="HB400" s="181" t="e">
        <f t="shared" si="800"/>
        <v>#REF!</v>
      </c>
      <c r="HC400" s="181" t="e">
        <f t="shared" si="801"/>
        <v>#REF!</v>
      </c>
      <c r="HD400" s="181" t="e">
        <f t="shared" si="802"/>
        <v>#REF!</v>
      </c>
      <c r="HE400" s="181" t="e">
        <f t="shared" si="803"/>
        <v>#REF!</v>
      </c>
      <c r="HF400" s="181" t="e">
        <f t="shared" si="804"/>
        <v>#REF!</v>
      </c>
      <c r="HG400" s="181" t="e">
        <f t="shared" si="805"/>
        <v>#REF!</v>
      </c>
      <c r="HH400" s="181" t="e">
        <f t="shared" si="806"/>
        <v>#REF!</v>
      </c>
      <c r="HI400" s="181" t="e">
        <f t="shared" si="807"/>
        <v>#REF!</v>
      </c>
      <c r="HJ400" s="181" t="e">
        <f t="shared" si="808"/>
        <v>#REF!</v>
      </c>
      <c r="HK400" s="181" t="e">
        <f t="shared" si="809"/>
        <v>#REF!</v>
      </c>
      <c r="HL400" s="181" t="e">
        <f t="shared" si="810"/>
        <v>#REF!</v>
      </c>
      <c r="HM400" s="181" t="e">
        <f t="shared" si="811"/>
        <v>#REF!</v>
      </c>
      <c r="HN400" s="181" t="e">
        <f t="shared" si="812"/>
        <v>#REF!</v>
      </c>
      <c r="HO400" s="181" t="e">
        <f t="shared" si="813"/>
        <v>#REF!</v>
      </c>
      <c r="HP400" s="181" t="e">
        <f t="shared" si="814"/>
        <v>#REF!</v>
      </c>
      <c r="HQ400" s="181" t="e">
        <f t="shared" si="815"/>
        <v>#REF!</v>
      </c>
      <c r="HR400" s="181" t="e">
        <f t="shared" si="816"/>
        <v>#REF!</v>
      </c>
      <c r="HS400" s="181" t="e">
        <f t="shared" si="817"/>
        <v>#REF!</v>
      </c>
      <c r="HT400" s="181" t="e">
        <f t="shared" si="818"/>
        <v>#REF!</v>
      </c>
      <c r="HU400" s="181" t="e">
        <f t="shared" si="819"/>
        <v>#REF!</v>
      </c>
      <c r="HV400" s="181" t="e">
        <f t="shared" si="820"/>
        <v>#REF!</v>
      </c>
      <c r="HW400" s="181" t="e">
        <f t="shared" si="821"/>
        <v>#REF!</v>
      </c>
      <c r="HX400" s="181" t="e">
        <f t="shared" si="822"/>
        <v>#REF!</v>
      </c>
      <c r="HY400" s="181" t="e">
        <f t="shared" si="823"/>
        <v>#REF!</v>
      </c>
      <c r="HZ400" s="181" t="e">
        <f t="shared" si="824"/>
        <v>#REF!</v>
      </c>
      <c r="IA400" s="181" t="e">
        <f t="shared" si="825"/>
        <v>#REF!</v>
      </c>
      <c r="IB400" s="181" t="e">
        <f t="shared" si="826"/>
        <v>#REF!</v>
      </c>
      <c r="IC400" s="181" t="e">
        <f t="shared" si="827"/>
        <v>#REF!</v>
      </c>
      <c r="ID400" s="181" t="e">
        <f t="shared" si="828"/>
        <v>#REF!</v>
      </c>
      <c r="IE400" s="181" t="e">
        <f t="shared" si="829"/>
        <v>#REF!</v>
      </c>
      <c r="IF400" s="181" t="e">
        <f t="shared" si="830"/>
        <v>#REF!</v>
      </c>
      <c r="IG400" s="181" t="e">
        <f t="shared" si="831"/>
        <v>#REF!</v>
      </c>
      <c r="IH400" s="181" t="e">
        <f t="shared" si="832"/>
        <v>#REF!</v>
      </c>
      <c r="II400" s="181" t="e">
        <f t="shared" si="833"/>
        <v>#REF!</v>
      </c>
      <c r="IJ400" s="181" t="e">
        <f t="shared" si="834"/>
        <v>#REF!</v>
      </c>
      <c r="IK400" s="181" t="e">
        <f t="shared" si="835"/>
        <v>#REF!</v>
      </c>
      <c r="IL400" s="181" t="e">
        <f t="shared" si="836"/>
        <v>#REF!</v>
      </c>
      <c r="IM400" s="181" t="e">
        <f t="shared" si="837"/>
        <v>#REF!</v>
      </c>
      <c r="IN400" s="181" t="e">
        <f t="shared" si="838"/>
        <v>#REF!</v>
      </c>
      <c r="IO400" s="181" t="e">
        <f t="shared" si="839"/>
        <v>#REF!</v>
      </c>
      <c r="IP400" s="181" t="e">
        <f t="shared" si="840"/>
        <v>#REF!</v>
      </c>
      <c r="IQ400" s="181" t="e">
        <f t="shared" si="841"/>
        <v>#REF!</v>
      </c>
      <c r="IR400" s="181" t="e">
        <f t="shared" si="842"/>
        <v>#REF!</v>
      </c>
      <c r="IS400" s="181" t="e">
        <f t="shared" si="843"/>
        <v>#REF!</v>
      </c>
      <c r="IT400" s="181" t="e">
        <f t="shared" si="844"/>
        <v>#REF!</v>
      </c>
      <c r="IU400" s="181" t="e">
        <f t="shared" si="845"/>
        <v>#REF!</v>
      </c>
      <c r="IV400" s="181" t="e">
        <f t="shared" si="846"/>
        <v>#REF!</v>
      </c>
      <c r="IW400" s="181" t="e">
        <f t="shared" si="847"/>
        <v>#REF!</v>
      </c>
      <c r="IX400" s="181" t="e">
        <f t="shared" si="848"/>
        <v>#REF!</v>
      </c>
      <c r="IY400" s="181" t="e">
        <f t="shared" si="849"/>
        <v>#REF!</v>
      </c>
      <c r="IZ400" s="181" t="e">
        <f t="shared" si="850"/>
        <v>#REF!</v>
      </c>
      <c r="JA400" s="181" t="e">
        <f t="shared" si="851"/>
        <v>#REF!</v>
      </c>
      <c r="JB400" s="181" t="e">
        <f t="shared" si="852"/>
        <v>#REF!</v>
      </c>
    </row>
    <row r="401" spans="2:262">
      <c r="B401" s="188">
        <v>40</v>
      </c>
      <c r="C401" s="187">
        <f t="shared" si="853"/>
        <v>7.8125000000000037E-4</v>
      </c>
      <c r="D401" s="184" t="e">
        <f t="shared" si="597"/>
        <v>#REF!</v>
      </c>
      <c r="E401" s="183" t="e">
        <f>AT361</f>
        <v>#REF!</v>
      </c>
      <c r="F401" s="182">
        <v>40</v>
      </c>
      <c r="G401" s="181" t="e">
        <f t="shared" si="854"/>
        <v>#REF!</v>
      </c>
      <c r="H401" s="181" t="e">
        <f t="shared" si="598"/>
        <v>#REF!</v>
      </c>
      <c r="I401" s="181" t="e">
        <f t="shared" si="599"/>
        <v>#REF!</v>
      </c>
      <c r="J401" s="181" t="e">
        <f t="shared" si="600"/>
        <v>#REF!</v>
      </c>
      <c r="K401" s="181" t="e">
        <f t="shared" si="601"/>
        <v>#REF!</v>
      </c>
      <c r="L401" s="181" t="e">
        <f t="shared" si="602"/>
        <v>#REF!</v>
      </c>
      <c r="M401" s="181" t="e">
        <f t="shared" si="603"/>
        <v>#REF!</v>
      </c>
      <c r="N401" s="181" t="e">
        <f t="shared" si="604"/>
        <v>#REF!</v>
      </c>
      <c r="O401" s="181" t="e">
        <f t="shared" si="605"/>
        <v>#REF!</v>
      </c>
      <c r="P401" s="181" t="e">
        <f t="shared" si="606"/>
        <v>#REF!</v>
      </c>
      <c r="Q401" s="181" t="e">
        <f t="shared" si="607"/>
        <v>#REF!</v>
      </c>
      <c r="R401" s="181" t="e">
        <f t="shared" si="608"/>
        <v>#REF!</v>
      </c>
      <c r="S401" s="181" t="e">
        <f t="shared" si="609"/>
        <v>#REF!</v>
      </c>
      <c r="T401" s="181" t="e">
        <f t="shared" si="610"/>
        <v>#REF!</v>
      </c>
      <c r="U401" s="181" t="e">
        <f t="shared" si="611"/>
        <v>#REF!</v>
      </c>
      <c r="V401" s="181" t="e">
        <f t="shared" si="612"/>
        <v>#REF!</v>
      </c>
      <c r="W401" s="181" t="e">
        <f t="shared" si="613"/>
        <v>#REF!</v>
      </c>
      <c r="X401" s="181" t="e">
        <f t="shared" si="614"/>
        <v>#REF!</v>
      </c>
      <c r="Y401" s="181" t="e">
        <f t="shared" si="615"/>
        <v>#REF!</v>
      </c>
      <c r="Z401" s="181" t="e">
        <f t="shared" si="616"/>
        <v>#REF!</v>
      </c>
      <c r="AA401" s="181" t="e">
        <f t="shared" si="617"/>
        <v>#REF!</v>
      </c>
      <c r="AB401" s="181" t="e">
        <f t="shared" si="618"/>
        <v>#REF!</v>
      </c>
      <c r="AC401" s="181" t="e">
        <f t="shared" si="619"/>
        <v>#REF!</v>
      </c>
      <c r="AD401" s="181" t="e">
        <f t="shared" si="620"/>
        <v>#REF!</v>
      </c>
      <c r="AE401" s="181" t="e">
        <f t="shared" si="621"/>
        <v>#REF!</v>
      </c>
      <c r="AF401" s="181" t="e">
        <f t="shared" si="622"/>
        <v>#REF!</v>
      </c>
      <c r="AG401" s="181" t="e">
        <f t="shared" si="623"/>
        <v>#REF!</v>
      </c>
      <c r="AH401" s="181" t="e">
        <f t="shared" si="624"/>
        <v>#REF!</v>
      </c>
      <c r="AI401" s="181" t="e">
        <f t="shared" si="625"/>
        <v>#REF!</v>
      </c>
      <c r="AJ401" s="181" t="e">
        <f t="shared" si="626"/>
        <v>#REF!</v>
      </c>
      <c r="AK401" s="181" t="e">
        <f t="shared" si="627"/>
        <v>#REF!</v>
      </c>
      <c r="AL401" s="181" t="e">
        <f t="shared" si="628"/>
        <v>#REF!</v>
      </c>
      <c r="AM401" s="181" t="e">
        <f t="shared" si="629"/>
        <v>#REF!</v>
      </c>
      <c r="AN401" s="181" t="e">
        <f t="shared" si="630"/>
        <v>#REF!</v>
      </c>
      <c r="AO401" s="181" t="e">
        <f t="shared" si="631"/>
        <v>#REF!</v>
      </c>
      <c r="AP401" s="181" t="e">
        <f t="shared" si="632"/>
        <v>#REF!</v>
      </c>
      <c r="AQ401" s="181" t="e">
        <f t="shared" si="633"/>
        <v>#REF!</v>
      </c>
      <c r="AR401" s="181" t="e">
        <f t="shared" si="634"/>
        <v>#REF!</v>
      </c>
      <c r="AS401" s="181" t="e">
        <f t="shared" si="635"/>
        <v>#REF!</v>
      </c>
      <c r="AT401" s="181" t="e">
        <f t="shared" si="636"/>
        <v>#REF!</v>
      </c>
      <c r="AU401" s="181" t="e">
        <f t="shared" si="637"/>
        <v>#REF!</v>
      </c>
      <c r="AV401" s="181" t="e">
        <f t="shared" si="638"/>
        <v>#REF!</v>
      </c>
      <c r="AW401" s="181" t="e">
        <f t="shared" si="639"/>
        <v>#REF!</v>
      </c>
      <c r="AX401" s="181" t="e">
        <f t="shared" si="640"/>
        <v>#REF!</v>
      </c>
      <c r="AY401" s="181" t="e">
        <f t="shared" si="641"/>
        <v>#REF!</v>
      </c>
      <c r="AZ401" s="181" t="e">
        <f t="shared" si="642"/>
        <v>#REF!</v>
      </c>
      <c r="BA401" s="181" t="e">
        <f t="shared" si="643"/>
        <v>#REF!</v>
      </c>
      <c r="BB401" s="181" t="e">
        <f t="shared" si="644"/>
        <v>#REF!</v>
      </c>
      <c r="BC401" s="181" t="e">
        <f t="shared" si="645"/>
        <v>#REF!</v>
      </c>
      <c r="BD401" s="181" t="e">
        <f t="shared" si="646"/>
        <v>#REF!</v>
      </c>
      <c r="BE401" s="181" t="e">
        <f t="shared" si="647"/>
        <v>#REF!</v>
      </c>
      <c r="BF401" s="181" t="e">
        <f t="shared" si="648"/>
        <v>#REF!</v>
      </c>
      <c r="BG401" s="181" t="e">
        <f t="shared" si="649"/>
        <v>#REF!</v>
      </c>
      <c r="BH401" s="181" t="e">
        <f t="shared" si="650"/>
        <v>#REF!</v>
      </c>
      <c r="BI401" s="181" t="e">
        <f t="shared" si="651"/>
        <v>#REF!</v>
      </c>
      <c r="BJ401" s="181" t="e">
        <f t="shared" si="652"/>
        <v>#REF!</v>
      </c>
      <c r="BK401" s="181" t="e">
        <f t="shared" si="653"/>
        <v>#REF!</v>
      </c>
      <c r="BL401" s="181" t="e">
        <f t="shared" si="654"/>
        <v>#REF!</v>
      </c>
      <c r="BM401" s="181" t="e">
        <f t="shared" si="655"/>
        <v>#REF!</v>
      </c>
      <c r="BN401" s="181" t="e">
        <f t="shared" si="656"/>
        <v>#REF!</v>
      </c>
      <c r="BO401" s="181" t="e">
        <f t="shared" si="657"/>
        <v>#REF!</v>
      </c>
      <c r="BP401" s="181" t="e">
        <f t="shared" si="658"/>
        <v>#REF!</v>
      </c>
      <c r="BQ401" s="181" t="e">
        <f t="shared" si="659"/>
        <v>#REF!</v>
      </c>
      <c r="BR401" s="181" t="e">
        <f t="shared" si="660"/>
        <v>#REF!</v>
      </c>
      <c r="BS401" s="181" t="e">
        <f t="shared" si="661"/>
        <v>#REF!</v>
      </c>
      <c r="BT401" s="181" t="e">
        <f t="shared" si="662"/>
        <v>#REF!</v>
      </c>
      <c r="BU401" s="181" t="e">
        <f t="shared" si="663"/>
        <v>#REF!</v>
      </c>
      <c r="BV401" s="181" t="e">
        <f t="shared" si="664"/>
        <v>#REF!</v>
      </c>
      <c r="BW401" s="181" t="e">
        <f t="shared" si="665"/>
        <v>#REF!</v>
      </c>
      <c r="BX401" s="181" t="e">
        <f t="shared" si="666"/>
        <v>#REF!</v>
      </c>
      <c r="BY401" s="181" t="e">
        <f t="shared" si="667"/>
        <v>#REF!</v>
      </c>
      <c r="BZ401" s="181" t="e">
        <f t="shared" si="668"/>
        <v>#REF!</v>
      </c>
      <c r="CA401" s="181" t="e">
        <f t="shared" si="669"/>
        <v>#REF!</v>
      </c>
      <c r="CB401" s="181" t="e">
        <f t="shared" si="670"/>
        <v>#REF!</v>
      </c>
      <c r="CC401" s="181" t="e">
        <f t="shared" si="671"/>
        <v>#REF!</v>
      </c>
      <c r="CD401" s="181" t="e">
        <f t="shared" si="672"/>
        <v>#REF!</v>
      </c>
      <c r="CE401" s="181" t="e">
        <f t="shared" si="673"/>
        <v>#REF!</v>
      </c>
      <c r="CF401" s="181" t="e">
        <f t="shared" si="674"/>
        <v>#REF!</v>
      </c>
      <c r="CG401" s="181" t="e">
        <f t="shared" si="675"/>
        <v>#REF!</v>
      </c>
      <c r="CH401" s="181" t="e">
        <f t="shared" si="676"/>
        <v>#REF!</v>
      </c>
      <c r="CI401" s="181" t="e">
        <f t="shared" si="677"/>
        <v>#REF!</v>
      </c>
      <c r="CJ401" s="181" t="e">
        <f t="shared" si="678"/>
        <v>#REF!</v>
      </c>
      <c r="CK401" s="181" t="e">
        <f t="shared" si="679"/>
        <v>#REF!</v>
      </c>
      <c r="CL401" s="181" t="e">
        <f t="shared" si="680"/>
        <v>#REF!</v>
      </c>
      <c r="CM401" s="181" t="e">
        <f t="shared" si="681"/>
        <v>#REF!</v>
      </c>
      <c r="CN401" s="181" t="e">
        <f t="shared" si="682"/>
        <v>#REF!</v>
      </c>
      <c r="CO401" s="181" t="e">
        <f t="shared" si="683"/>
        <v>#REF!</v>
      </c>
      <c r="CP401" s="181" t="e">
        <f t="shared" si="684"/>
        <v>#REF!</v>
      </c>
      <c r="CQ401" s="181" t="e">
        <f t="shared" si="685"/>
        <v>#REF!</v>
      </c>
      <c r="CR401" s="181" t="e">
        <f t="shared" si="686"/>
        <v>#REF!</v>
      </c>
      <c r="CS401" s="181" t="e">
        <f t="shared" si="687"/>
        <v>#REF!</v>
      </c>
      <c r="CT401" s="181" t="e">
        <f t="shared" si="688"/>
        <v>#REF!</v>
      </c>
      <c r="CU401" s="181" t="e">
        <f t="shared" si="689"/>
        <v>#REF!</v>
      </c>
      <c r="CV401" s="181" t="e">
        <f t="shared" si="690"/>
        <v>#REF!</v>
      </c>
      <c r="CW401" s="181" t="e">
        <f t="shared" si="691"/>
        <v>#REF!</v>
      </c>
      <c r="CX401" s="181" t="e">
        <f t="shared" si="692"/>
        <v>#REF!</v>
      </c>
      <c r="CY401" s="181" t="e">
        <f t="shared" si="693"/>
        <v>#REF!</v>
      </c>
      <c r="CZ401" s="181" t="e">
        <f t="shared" si="694"/>
        <v>#REF!</v>
      </c>
      <c r="DA401" s="181" t="e">
        <f t="shared" si="695"/>
        <v>#REF!</v>
      </c>
      <c r="DB401" s="181" t="e">
        <f t="shared" si="696"/>
        <v>#REF!</v>
      </c>
      <c r="DC401" s="181" t="e">
        <f t="shared" si="697"/>
        <v>#REF!</v>
      </c>
      <c r="DD401" s="181" t="e">
        <f t="shared" si="698"/>
        <v>#REF!</v>
      </c>
      <c r="DE401" s="181" t="e">
        <f t="shared" si="699"/>
        <v>#REF!</v>
      </c>
      <c r="DF401" s="181" t="e">
        <f t="shared" si="700"/>
        <v>#REF!</v>
      </c>
      <c r="DG401" s="181" t="e">
        <f t="shared" si="701"/>
        <v>#REF!</v>
      </c>
      <c r="DH401" s="181" t="e">
        <f t="shared" si="702"/>
        <v>#REF!</v>
      </c>
      <c r="DI401" s="181" t="e">
        <f t="shared" si="703"/>
        <v>#REF!</v>
      </c>
      <c r="DJ401" s="181" t="e">
        <f t="shared" si="704"/>
        <v>#REF!</v>
      </c>
      <c r="DK401" s="181" t="e">
        <f t="shared" si="705"/>
        <v>#REF!</v>
      </c>
      <c r="DL401" s="181" t="e">
        <f t="shared" si="706"/>
        <v>#REF!</v>
      </c>
      <c r="DM401" s="181" t="e">
        <f t="shared" si="707"/>
        <v>#REF!</v>
      </c>
      <c r="DN401" s="181" t="e">
        <f t="shared" si="708"/>
        <v>#REF!</v>
      </c>
      <c r="DO401" s="181" t="e">
        <f t="shared" si="709"/>
        <v>#REF!</v>
      </c>
      <c r="DP401" s="181" t="e">
        <f t="shared" si="710"/>
        <v>#REF!</v>
      </c>
      <c r="DQ401" s="181" t="e">
        <f t="shared" si="711"/>
        <v>#REF!</v>
      </c>
      <c r="DR401" s="181" t="e">
        <f t="shared" si="712"/>
        <v>#REF!</v>
      </c>
      <c r="DS401" s="181" t="e">
        <f t="shared" si="713"/>
        <v>#REF!</v>
      </c>
      <c r="DT401" s="181" t="e">
        <f t="shared" si="714"/>
        <v>#REF!</v>
      </c>
      <c r="DU401" s="181" t="e">
        <f t="shared" si="715"/>
        <v>#REF!</v>
      </c>
      <c r="DV401" s="181" t="e">
        <f t="shared" si="716"/>
        <v>#REF!</v>
      </c>
      <c r="DW401" s="181" t="e">
        <f t="shared" si="717"/>
        <v>#REF!</v>
      </c>
      <c r="DX401" s="181" t="e">
        <f t="shared" si="718"/>
        <v>#REF!</v>
      </c>
      <c r="DY401" s="181" t="e">
        <f t="shared" si="719"/>
        <v>#REF!</v>
      </c>
      <c r="DZ401" s="181" t="e">
        <f t="shared" si="720"/>
        <v>#REF!</v>
      </c>
      <c r="EA401" s="181" t="e">
        <f t="shared" si="721"/>
        <v>#REF!</v>
      </c>
      <c r="EB401" s="181" t="e">
        <f t="shared" si="722"/>
        <v>#REF!</v>
      </c>
      <c r="EC401" s="181" t="e">
        <f t="shared" si="723"/>
        <v>#REF!</v>
      </c>
      <c r="ED401" s="181" t="e">
        <f t="shared" si="724"/>
        <v>#REF!</v>
      </c>
      <c r="EE401" s="181" t="e">
        <f t="shared" si="725"/>
        <v>#REF!</v>
      </c>
      <c r="EF401" s="181" t="e">
        <f t="shared" si="726"/>
        <v>#REF!</v>
      </c>
      <c r="EG401" s="181" t="e">
        <f t="shared" si="727"/>
        <v>#REF!</v>
      </c>
      <c r="EH401" s="181" t="e">
        <f t="shared" si="728"/>
        <v>#REF!</v>
      </c>
      <c r="EI401" s="181" t="e">
        <f t="shared" si="729"/>
        <v>#REF!</v>
      </c>
      <c r="EJ401" s="181" t="e">
        <f t="shared" si="730"/>
        <v>#REF!</v>
      </c>
      <c r="EK401" s="181" t="e">
        <f t="shared" si="731"/>
        <v>#REF!</v>
      </c>
      <c r="EL401" s="181" t="e">
        <f t="shared" si="732"/>
        <v>#REF!</v>
      </c>
      <c r="EM401" s="181" t="e">
        <f t="shared" si="733"/>
        <v>#REF!</v>
      </c>
      <c r="EN401" s="181" t="e">
        <f t="shared" si="734"/>
        <v>#REF!</v>
      </c>
      <c r="EO401" s="181" t="e">
        <f t="shared" si="735"/>
        <v>#REF!</v>
      </c>
      <c r="EP401" s="181" t="e">
        <f t="shared" si="736"/>
        <v>#REF!</v>
      </c>
      <c r="EQ401" s="181" t="e">
        <f t="shared" si="737"/>
        <v>#REF!</v>
      </c>
      <c r="ER401" s="181" t="e">
        <f t="shared" si="738"/>
        <v>#REF!</v>
      </c>
      <c r="ES401" s="181" t="e">
        <f t="shared" si="739"/>
        <v>#REF!</v>
      </c>
      <c r="ET401" s="181" t="e">
        <f t="shared" si="740"/>
        <v>#REF!</v>
      </c>
      <c r="EU401" s="181" t="e">
        <f t="shared" si="741"/>
        <v>#REF!</v>
      </c>
      <c r="EV401" s="181" t="e">
        <f t="shared" si="742"/>
        <v>#REF!</v>
      </c>
      <c r="EW401" s="181" t="e">
        <f t="shared" si="743"/>
        <v>#REF!</v>
      </c>
      <c r="EX401" s="181" t="e">
        <f t="shared" si="744"/>
        <v>#REF!</v>
      </c>
      <c r="EY401" s="181" t="e">
        <f t="shared" si="745"/>
        <v>#REF!</v>
      </c>
      <c r="EZ401" s="181" t="e">
        <f t="shared" si="746"/>
        <v>#REF!</v>
      </c>
      <c r="FA401" s="181" t="e">
        <f t="shared" si="747"/>
        <v>#REF!</v>
      </c>
      <c r="FB401" s="181" t="e">
        <f t="shared" si="748"/>
        <v>#REF!</v>
      </c>
      <c r="FC401" s="181" t="e">
        <f t="shared" si="749"/>
        <v>#REF!</v>
      </c>
      <c r="FD401" s="181" t="e">
        <f t="shared" si="750"/>
        <v>#REF!</v>
      </c>
      <c r="FE401" s="181" t="e">
        <f t="shared" si="751"/>
        <v>#REF!</v>
      </c>
      <c r="FF401" s="181" t="e">
        <f t="shared" si="752"/>
        <v>#REF!</v>
      </c>
      <c r="FG401" s="181" t="e">
        <f t="shared" si="753"/>
        <v>#REF!</v>
      </c>
      <c r="FH401" s="181" t="e">
        <f t="shared" si="754"/>
        <v>#REF!</v>
      </c>
      <c r="FI401" s="181" t="e">
        <f t="shared" si="755"/>
        <v>#REF!</v>
      </c>
      <c r="FJ401" s="181" t="e">
        <f t="shared" si="756"/>
        <v>#REF!</v>
      </c>
      <c r="FK401" s="181" t="e">
        <f t="shared" si="757"/>
        <v>#REF!</v>
      </c>
      <c r="FL401" s="181" t="e">
        <f t="shared" si="758"/>
        <v>#REF!</v>
      </c>
      <c r="FM401" s="181" t="e">
        <f t="shared" si="759"/>
        <v>#REF!</v>
      </c>
      <c r="FN401" s="181" t="e">
        <f t="shared" si="760"/>
        <v>#REF!</v>
      </c>
      <c r="FO401" s="181" t="e">
        <f t="shared" si="761"/>
        <v>#REF!</v>
      </c>
      <c r="FP401" s="181" t="e">
        <f t="shared" si="762"/>
        <v>#REF!</v>
      </c>
      <c r="FQ401" s="181" t="e">
        <f t="shared" si="763"/>
        <v>#REF!</v>
      </c>
      <c r="FR401" s="181" t="e">
        <f t="shared" si="764"/>
        <v>#REF!</v>
      </c>
      <c r="FS401" s="181" t="e">
        <f t="shared" si="765"/>
        <v>#REF!</v>
      </c>
      <c r="FT401" s="181" t="e">
        <f t="shared" si="766"/>
        <v>#REF!</v>
      </c>
      <c r="FU401" s="181" t="e">
        <f t="shared" si="767"/>
        <v>#REF!</v>
      </c>
      <c r="FV401" s="181" t="e">
        <f t="shared" si="768"/>
        <v>#REF!</v>
      </c>
      <c r="FW401" s="181" t="e">
        <f t="shared" si="769"/>
        <v>#REF!</v>
      </c>
      <c r="FX401" s="181" t="e">
        <f t="shared" si="770"/>
        <v>#REF!</v>
      </c>
      <c r="FY401" s="181" t="e">
        <f t="shared" si="771"/>
        <v>#REF!</v>
      </c>
      <c r="FZ401" s="181" t="e">
        <f t="shared" si="772"/>
        <v>#REF!</v>
      </c>
      <c r="GA401" s="181" t="e">
        <f t="shared" si="773"/>
        <v>#REF!</v>
      </c>
      <c r="GB401" s="181" t="e">
        <f t="shared" si="774"/>
        <v>#REF!</v>
      </c>
      <c r="GC401" s="181" t="e">
        <f t="shared" si="775"/>
        <v>#REF!</v>
      </c>
      <c r="GD401" s="181" t="e">
        <f t="shared" si="776"/>
        <v>#REF!</v>
      </c>
      <c r="GE401" s="181" t="e">
        <f t="shared" si="777"/>
        <v>#REF!</v>
      </c>
      <c r="GF401" s="181" t="e">
        <f t="shared" si="778"/>
        <v>#REF!</v>
      </c>
      <c r="GG401" s="181" t="e">
        <f t="shared" si="779"/>
        <v>#REF!</v>
      </c>
      <c r="GH401" s="181" t="e">
        <f t="shared" si="780"/>
        <v>#REF!</v>
      </c>
      <c r="GI401" s="181" t="e">
        <f t="shared" si="781"/>
        <v>#REF!</v>
      </c>
      <c r="GJ401" s="181" t="e">
        <f t="shared" si="782"/>
        <v>#REF!</v>
      </c>
      <c r="GK401" s="181" t="e">
        <f t="shared" si="783"/>
        <v>#REF!</v>
      </c>
      <c r="GL401" s="181" t="e">
        <f t="shared" si="784"/>
        <v>#REF!</v>
      </c>
      <c r="GM401" s="181" t="e">
        <f t="shared" si="785"/>
        <v>#REF!</v>
      </c>
      <c r="GN401" s="181" t="e">
        <f t="shared" si="786"/>
        <v>#REF!</v>
      </c>
      <c r="GO401" s="181" t="e">
        <f t="shared" si="787"/>
        <v>#REF!</v>
      </c>
      <c r="GP401" s="181" t="e">
        <f t="shared" si="788"/>
        <v>#REF!</v>
      </c>
      <c r="GQ401" s="181" t="e">
        <f t="shared" si="789"/>
        <v>#REF!</v>
      </c>
      <c r="GR401" s="181" t="e">
        <f t="shared" si="790"/>
        <v>#REF!</v>
      </c>
      <c r="GS401" s="181" t="e">
        <f t="shared" si="791"/>
        <v>#REF!</v>
      </c>
      <c r="GT401" s="181" t="e">
        <f t="shared" si="792"/>
        <v>#REF!</v>
      </c>
      <c r="GU401" s="181" t="e">
        <f t="shared" si="793"/>
        <v>#REF!</v>
      </c>
      <c r="GV401" s="181" t="e">
        <f t="shared" si="794"/>
        <v>#REF!</v>
      </c>
      <c r="GW401" s="181" t="e">
        <f t="shared" si="795"/>
        <v>#REF!</v>
      </c>
      <c r="GX401" s="181" t="e">
        <f t="shared" si="796"/>
        <v>#REF!</v>
      </c>
      <c r="GY401" s="181" t="e">
        <f t="shared" si="797"/>
        <v>#REF!</v>
      </c>
      <c r="GZ401" s="181" t="e">
        <f t="shared" si="798"/>
        <v>#REF!</v>
      </c>
      <c r="HA401" s="181" t="e">
        <f t="shared" si="799"/>
        <v>#REF!</v>
      </c>
      <c r="HB401" s="181" t="e">
        <f t="shared" si="800"/>
        <v>#REF!</v>
      </c>
      <c r="HC401" s="181" t="e">
        <f t="shared" si="801"/>
        <v>#REF!</v>
      </c>
      <c r="HD401" s="181" t="e">
        <f t="shared" si="802"/>
        <v>#REF!</v>
      </c>
      <c r="HE401" s="181" t="e">
        <f t="shared" si="803"/>
        <v>#REF!</v>
      </c>
      <c r="HF401" s="181" t="e">
        <f t="shared" si="804"/>
        <v>#REF!</v>
      </c>
      <c r="HG401" s="181" t="e">
        <f t="shared" si="805"/>
        <v>#REF!</v>
      </c>
      <c r="HH401" s="181" t="e">
        <f t="shared" si="806"/>
        <v>#REF!</v>
      </c>
      <c r="HI401" s="181" t="e">
        <f t="shared" si="807"/>
        <v>#REF!</v>
      </c>
      <c r="HJ401" s="181" t="e">
        <f t="shared" si="808"/>
        <v>#REF!</v>
      </c>
      <c r="HK401" s="181" t="e">
        <f t="shared" si="809"/>
        <v>#REF!</v>
      </c>
      <c r="HL401" s="181" t="e">
        <f t="shared" si="810"/>
        <v>#REF!</v>
      </c>
      <c r="HM401" s="181" t="e">
        <f t="shared" si="811"/>
        <v>#REF!</v>
      </c>
      <c r="HN401" s="181" t="e">
        <f t="shared" si="812"/>
        <v>#REF!</v>
      </c>
      <c r="HO401" s="181" t="e">
        <f t="shared" si="813"/>
        <v>#REF!</v>
      </c>
      <c r="HP401" s="181" t="e">
        <f t="shared" si="814"/>
        <v>#REF!</v>
      </c>
      <c r="HQ401" s="181" t="e">
        <f t="shared" si="815"/>
        <v>#REF!</v>
      </c>
      <c r="HR401" s="181" t="e">
        <f t="shared" si="816"/>
        <v>#REF!</v>
      </c>
      <c r="HS401" s="181" t="e">
        <f t="shared" si="817"/>
        <v>#REF!</v>
      </c>
      <c r="HT401" s="181" t="e">
        <f t="shared" si="818"/>
        <v>#REF!</v>
      </c>
      <c r="HU401" s="181" t="e">
        <f t="shared" si="819"/>
        <v>#REF!</v>
      </c>
      <c r="HV401" s="181" t="e">
        <f t="shared" si="820"/>
        <v>#REF!</v>
      </c>
      <c r="HW401" s="181" t="e">
        <f t="shared" si="821"/>
        <v>#REF!</v>
      </c>
      <c r="HX401" s="181" t="e">
        <f t="shared" si="822"/>
        <v>#REF!</v>
      </c>
      <c r="HY401" s="181" t="e">
        <f t="shared" si="823"/>
        <v>#REF!</v>
      </c>
      <c r="HZ401" s="181" t="e">
        <f t="shared" si="824"/>
        <v>#REF!</v>
      </c>
      <c r="IA401" s="181" t="e">
        <f t="shared" si="825"/>
        <v>#REF!</v>
      </c>
      <c r="IB401" s="181" t="e">
        <f t="shared" si="826"/>
        <v>#REF!</v>
      </c>
      <c r="IC401" s="181" t="e">
        <f t="shared" si="827"/>
        <v>#REF!</v>
      </c>
      <c r="ID401" s="181" t="e">
        <f t="shared" si="828"/>
        <v>#REF!</v>
      </c>
      <c r="IE401" s="181" t="e">
        <f t="shared" si="829"/>
        <v>#REF!</v>
      </c>
      <c r="IF401" s="181" t="e">
        <f t="shared" si="830"/>
        <v>#REF!</v>
      </c>
      <c r="IG401" s="181" t="e">
        <f t="shared" si="831"/>
        <v>#REF!</v>
      </c>
      <c r="IH401" s="181" t="e">
        <f t="shared" si="832"/>
        <v>#REF!</v>
      </c>
      <c r="II401" s="181" t="e">
        <f t="shared" si="833"/>
        <v>#REF!</v>
      </c>
      <c r="IJ401" s="181" t="e">
        <f t="shared" si="834"/>
        <v>#REF!</v>
      </c>
      <c r="IK401" s="181" t="e">
        <f t="shared" si="835"/>
        <v>#REF!</v>
      </c>
      <c r="IL401" s="181" t="e">
        <f t="shared" si="836"/>
        <v>#REF!</v>
      </c>
      <c r="IM401" s="181" t="e">
        <f t="shared" si="837"/>
        <v>#REF!</v>
      </c>
      <c r="IN401" s="181" t="e">
        <f t="shared" si="838"/>
        <v>#REF!</v>
      </c>
      <c r="IO401" s="181" t="e">
        <f t="shared" si="839"/>
        <v>#REF!</v>
      </c>
      <c r="IP401" s="181" t="e">
        <f t="shared" si="840"/>
        <v>#REF!</v>
      </c>
      <c r="IQ401" s="181" t="e">
        <f t="shared" si="841"/>
        <v>#REF!</v>
      </c>
      <c r="IR401" s="181" t="e">
        <f t="shared" si="842"/>
        <v>#REF!</v>
      </c>
      <c r="IS401" s="181" t="e">
        <f t="shared" si="843"/>
        <v>#REF!</v>
      </c>
      <c r="IT401" s="181" t="e">
        <f t="shared" si="844"/>
        <v>#REF!</v>
      </c>
      <c r="IU401" s="181" t="e">
        <f t="shared" si="845"/>
        <v>#REF!</v>
      </c>
      <c r="IV401" s="181" t="e">
        <f t="shared" si="846"/>
        <v>#REF!</v>
      </c>
      <c r="IW401" s="181" t="e">
        <f t="shared" si="847"/>
        <v>#REF!</v>
      </c>
      <c r="IX401" s="181" t="e">
        <f t="shared" si="848"/>
        <v>#REF!</v>
      </c>
      <c r="IY401" s="181" t="e">
        <f t="shared" si="849"/>
        <v>#REF!</v>
      </c>
      <c r="IZ401" s="181" t="e">
        <f t="shared" si="850"/>
        <v>#REF!</v>
      </c>
      <c r="JA401" s="181" t="e">
        <f t="shared" si="851"/>
        <v>#REF!</v>
      </c>
      <c r="JB401" s="181" t="e">
        <f t="shared" si="852"/>
        <v>#REF!</v>
      </c>
    </row>
    <row r="402" spans="2:262">
      <c r="B402" s="188">
        <v>41</v>
      </c>
      <c r="C402" s="187">
        <f t="shared" si="853"/>
        <v>8.0078125000000039E-4</v>
      </c>
      <c r="D402" s="184" t="e">
        <f t="shared" si="597"/>
        <v>#REF!</v>
      </c>
      <c r="E402" s="183" t="e">
        <f>AU361</f>
        <v>#REF!</v>
      </c>
      <c r="F402" s="182">
        <v>41</v>
      </c>
      <c r="G402" s="181" t="e">
        <f t="shared" si="854"/>
        <v>#REF!</v>
      </c>
      <c r="H402" s="181" t="e">
        <f t="shared" si="598"/>
        <v>#REF!</v>
      </c>
      <c r="I402" s="181" t="e">
        <f t="shared" si="599"/>
        <v>#REF!</v>
      </c>
      <c r="J402" s="181" t="e">
        <f t="shared" si="600"/>
        <v>#REF!</v>
      </c>
      <c r="K402" s="181" t="e">
        <f t="shared" si="601"/>
        <v>#REF!</v>
      </c>
      <c r="L402" s="181" t="e">
        <f t="shared" si="602"/>
        <v>#REF!</v>
      </c>
      <c r="M402" s="181" t="e">
        <f t="shared" si="603"/>
        <v>#REF!</v>
      </c>
      <c r="N402" s="181" t="e">
        <f t="shared" si="604"/>
        <v>#REF!</v>
      </c>
      <c r="O402" s="181" t="e">
        <f t="shared" si="605"/>
        <v>#REF!</v>
      </c>
      <c r="P402" s="181" t="e">
        <f t="shared" si="606"/>
        <v>#REF!</v>
      </c>
      <c r="Q402" s="181" t="e">
        <f t="shared" si="607"/>
        <v>#REF!</v>
      </c>
      <c r="R402" s="181" t="e">
        <f t="shared" si="608"/>
        <v>#REF!</v>
      </c>
      <c r="S402" s="181" t="e">
        <f t="shared" si="609"/>
        <v>#REF!</v>
      </c>
      <c r="T402" s="181" t="e">
        <f t="shared" si="610"/>
        <v>#REF!</v>
      </c>
      <c r="U402" s="181" t="e">
        <f t="shared" si="611"/>
        <v>#REF!</v>
      </c>
      <c r="V402" s="181" t="e">
        <f t="shared" si="612"/>
        <v>#REF!</v>
      </c>
      <c r="W402" s="181" t="e">
        <f t="shared" si="613"/>
        <v>#REF!</v>
      </c>
      <c r="X402" s="181" t="e">
        <f t="shared" si="614"/>
        <v>#REF!</v>
      </c>
      <c r="Y402" s="181" t="e">
        <f t="shared" si="615"/>
        <v>#REF!</v>
      </c>
      <c r="Z402" s="181" t="e">
        <f t="shared" si="616"/>
        <v>#REF!</v>
      </c>
      <c r="AA402" s="181" t="e">
        <f t="shared" si="617"/>
        <v>#REF!</v>
      </c>
      <c r="AB402" s="181" t="e">
        <f t="shared" si="618"/>
        <v>#REF!</v>
      </c>
      <c r="AC402" s="181" t="e">
        <f t="shared" si="619"/>
        <v>#REF!</v>
      </c>
      <c r="AD402" s="181" t="e">
        <f t="shared" si="620"/>
        <v>#REF!</v>
      </c>
      <c r="AE402" s="181" t="e">
        <f t="shared" si="621"/>
        <v>#REF!</v>
      </c>
      <c r="AF402" s="181" t="e">
        <f t="shared" si="622"/>
        <v>#REF!</v>
      </c>
      <c r="AG402" s="181" t="e">
        <f t="shared" si="623"/>
        <v>#REF!</v>
      </c>
      <c r="AH402" s="181" t="e">
        <f t="shared" si="624"/>
        <v>#REF!</v>
      </c>
      <c r="AI402" s="181" t="e">
        <f t="shared" si="625"/>
        <v>#REF!</v>
      </c>
      <c r="AJ402" s="181" t="e">
        <f t="shared" si="626"/>
        <v>#REF!</v>
      </c>
      <c r="AK402" s="181" t="e">
        <f t="shared" si="627"/>
        <v>#REF!</v>
      </c>
      <c r="AL402" s="181" t="e">
        <f t="shared" si="628"/>
        <v>#REF!</v>
      </c>
      <c r="AM402" s="181" t="e">
        <f t="shared" si="629"/>
        <v>#REF!</v>
      </c>
      <c r="AN402" s="181" t="e">
        <f t="shared" si="630"/>
        <v>#REF!</v>
      </c>
      <c r="AO402" s="181" t="e">
        <f t="shared" si="631"/>
        <v>#REF!</v>
      </c>
      <c r="AP402" s="181" t="e">
        <f t="shared" si="632"/>
        <v>#REF!</v>
      </c>
      <c r="AQ402" s="181" t="e">
        <f t="shared" si="633"/>
        <v>#REF!</v>
      </c>
      <c r="AR402" s="181" t="e">
        <f t="shared" si="634"/>
        <v>#REF!</v>
      </c>
      <c r="AS402" s="181" t="e">
        <f t="shared" si="635"/>
        <v>#REF!</v>
      </c>
      <c r="AT402" s="181" t="e">
        <f t="shared" si="636"/>
        <v>#REF!</v>
      </c>
      <c r="AU402" s="181" t="e">
        <f t="shared" si="637"/>
        <v>#REF!</v>
      </c>
      <c r="AV402" s="181" t="e">
        <f t="shared" si="638"/>
        <v>#REF!</v>
      </c>
      <c r="AW402" s="181" t="e">
        <f t="shared" si="639"/>
        <v>#REF!</v>
      </c>
      <c r="AX402" s="181" t="e">
        <f t="shared" si="640"/>
        <v>#REF!</v>
      </c>
      <c r="AY402" s="181" t="e">
        <f t="shared" si="641"/>
        <v>#REF!</v>
      </c>
      <c r="AZ402" s="181" t="e">
        <f t="shared" si="642"/>
        <v>#REF!</v>
      </c>
      <c r="BA402" s="181" t="e">
        <f t="shared" si="643"/>
        <v>#REF!</v>
      </c>
      <c r="BB402" s="181" t="e">
        <f t="shared" si="644"/>
        <v>#REF!</v>
      </c>
      <c r="BC402" s="181" t="e">
        <f t="shared" si="645"/>
        <v>#REF!</v>
      </c>
      <c r="BD402" s="181" t="e">
        <f t="shared" si="646"/>
        <v>#REF!</v>
      </c>
      <c r="BE402" s="181" t="e">
        <f t="shared" si="647"/>
        <v>#REF!</v>
      </c>
      <c r="BF402" s="181" t="e">
        <f t="shared" si="648"/>
        <v>#REF!</v>
      </c>
      <c r="BG402" s="181" t="e">
        <f t="shared" si="649"/>
        <v>#REF!</v>
      </c>
      <c r="BH402" s="181" t="e">
        <f t="shared" si="650"/>
        <v>#REF!</v>
      </c>
      <c r="BI402" s="181" t="e">
        <f t="shared" si="651"/>
        <v>#REF!</v>
      </c>
      <c r="BJ402" s="181" t="e">
        <f t="shared" si="652"/>
        <v>#REF!</v>
      </c>
      <c r="BK402" s="181" t="e">
        <f t="shared" si="653"/>
        <v>#REF!</v>
      </c>
      <c r="BL402" s="181" t="e">
        <f t="shared" si="654"/>
        <v>#REF!</v>
      </c>
      <c r="BM402" s="181" t="e">
        <f t="shared" si="655"/>
        <v>#REF!</v>
      </c>
      <c r="BN402" s="181" t="e">
        <f t="shared" si="656"/>
        <v>#REF!</v>
      </c>
      <c r="BO402" s="181" t="e">
        <f t="shared" si="657"/>
        <v>#REF!</v>
      </c>
      <c r="BP402" s="181" t="e">
        <f t="shared" si="658"/>
        <v>#REF!</v>
      </c>
      <c r="BQ402" s="181" t="e">
        <f t="shared" si="659"/>
        <v>#REF!</v>
      </c>
      <c r="BR402" s="181" t="e">
        <f t="shared" si="660"/>
        <v>#REF!</v>
      </c>
      <c r="BS402" s="181" t="e">
        <f t="shared" si="661"/>
        <v>#REF!</v>
      </c>
      <c r="BT402" s="181" t="e">
        <f t="shared" si="662"/>
        <v>#REF!</v>
      </c>
      <c r="BU402" s="181" t="e">
        <f t="shared" si="663"/>
        <v>#REF!</v>
      </c>
      <c r="BV402" s="181" t="e">
        <f t="shared" si="664"/>
        <v>#REF!</v>
      </c>
      <c r="BW402" s="181" t="e">
        <f t="shared" si="665"/>
        <v>#REF!</v>
      </c>
      <c r="BX402" s="181" t="e">
        <f t="shared" si="666"/>
        <v>#REF!</v>
      </c>
      <c r="BY402" s="181" t="e">
        <f t="shared" si="667"/>
        <v>#REF!</v>
      </c>
      <c r="BZ402" s="181" t="e">
        <f t="shared" si="668"/>
        <v>#REF!</v>
      </c>
      <c r="CA402" s="181" t="e">
        <f t="shared" si="669"/>
        <v>#REF!</v>
      </c>
      <c r="CB402" s="181" t="e">
        <f t="shared" si="670"/>
        <v>#REF!</v>
      </c>
      <c r="CC402" s="181" t="e">
        <f t="shared" si="671"/>
        <v>#REF!</v>
      </c>
      <c r="CD402" s="181" t="e">
        <f t="shared" si="672"/>
        <v>#REF!</v>
      </c>
      <c r="CE402" s="181" t="e">
        <f t="shared" si="673"/>
        <v>#REF!</v>
      </c>
      <c r="CF402" s="181" t="e">
        <f t="shared" si="674"/>
        <v>#REF!</v>
      </c>
      <c r="CG402" s="181" t="e">
        <f t="shared" si="675"/>
        <v>#REF!</v>
      </c>
      <c r="CH402" s="181" t="e">
        <f t="shared" si="676"/>
        <v>#REF!</v>
      </c>
      <c r="CI402" s="181" t="e">
        <f t="shared" si="677"/>
        <v>#REF!</v>
      </c>
      <c r="CJ402" s="181" t="e">
        <f t="shared" si="678"/>
        <v>#REF!</v>
      </c>
      <c r="CK402" s="181" t="e">
        <f t="shared" si="679"/>
        <v>#REF!</v>
      </c>
      <c r="CL402" s="181" t="e">
        <f t="shared" si="680"/>
        <v>#REF!</v>
      </c>
      <c r="CM402" s="181" t="e">
        <f t="shared" si="681"/>
        <v>#REF!</v>
      </c>
      <c r="CN402" s="181" t="e">
        <f t="shared" si="682"/>
        <v>#REF!</v>
      </c>
      <c r="CO402" s="181" t="e">
        <f t="shared" si="683"/>
        <v>#REF!</v>
      </c>
      <c r="CP402" s="181" t="e">
        <f t="shared" si="684"/>
        <v>#REF!</v>
      </c>
      <c r="CQ402" s="181" t="e">
        <f t="shared" si="685"/>
        <v>#REF!</v>
      </c>
      <c r="CR402" s="181" t="e">
        <f t="shared" si="686"/>
        <v>#REF!</v>
      </c>
      <c r="CS402" s="181" t="e">
        <f t="shared" si="687"/>
        <v>#REF!</v>
      </c>
      <c r="CT402" s="181" t="e">
        <f t="shared" si="688"/>
        <v>#REF!</v>
      </c>
      <c r="CU402" s="181" t="e">
        <f t="shared" si="689"/>
        <v>#REF!</v>
      </c>
      <c r="CV402" s="181" t="e">
        <f t="shared" si="690"/>
        <v>#REF!</v>
      </c>
      <c r="CW402" s="181" t="e">
        <f t="shared" si="691"/>
        <v>#REF!</v>
      </c>
      <c r="CX402" s="181" t="e">
        <f t="shared" si="692"/>
        <v>#REF!</v>
      </c>
      <c r="CY402" s="181" t="e">
        <f t="shared" si="693"/>
        <v>#REF!</v>
      </c>
      <c r="CZ402" s="181" t="e">
        <f t="shared" si="694"/>
        <v>#REF!</v>
      </c>
      <c r="DA402" s="181" t="e">
        <f t="shared" si="695"/>
        <v>#REF!</v>
      </c>
      <c r="DB402" s="181" t="e">
        <f t="shared" si="696"/>
        <v>#REF!</v>
      </c>
      <c r="DC402" s="181" t="e">
        <f t="shared" si="697"/>
        <v>#REF!</v>
      </c>
      <c r="DD402" s="181" t="e">
        <f t="shared" si="698"/>
        <v>#REF!</v>
      </c>
      <c r="DE402" s="181" t="e">
        <f t="shared" si="699"/>
        <v>#REF!</v>
      </c>
      <c r="DF402" s="181" t="e">
        <f t="shared" si="700"/>
        <v>#REF!</v>
      </c>
      <c r="DG402" s="181" t="e">
        <f t="shared" si="701"/>
        <v>#REF!</v>
      </c>
      <c r="DH402" s="181" t="e">
        <f t="shared" si="702"/>
        <v>#REF!</v>
      </c>
      <c r="DI402" s="181" t="e">
        <f t="shared" si="703"/>
        <v>#REF!</v>
      </c>
      <c r="DJ402" s="181" t="e">
        <f t="shared" si="704"/>
        <v>#REF!</v>
      </c>
      <c r="DK402" s="181" t="e">
        <f t="shared" si="705"/>
        <v>#REF!</v>
      </c>
      <c r="DL402" s="181" t="e">
        <f t="shared" si="706"/>
        <v>#REF!</v>
      </c>
      <c r="DM402" s="181" t="e">
        <f t="shared" si="707"/>
        <v>#REF!</v>
      </c>
      <c r="DN402" s="181" t="e">
        <f t="shared" si="708"/>
        <v>#REF!</v>
      </c>
      <c r="DO402" s="181" t="e">
        <f t="shared" si="709"/>
        <v>#REF!</v>
      </c>
      <c r="DP402" s="181" t="e">
        <f t="shared" si="710"/>
        <v>#REF!</v>
      </c>
      <c r="DQ402" s="181" t="e">
        <f t="shared" si="711"/>
        <v>#REF!</v>
      </c>
      <c r="DR402" s="181" t="e">
        <f t="shared" si="712"/>
        <v>#REF!</v>
      </c>
      <c r="DS402" s="181" t="e">
        <f t="shared" si="713"/>
        <v>#REF!</v>
      </c>
      <c r="DT402" s="181" t="e">
        <f t="shared" si="714"/>
        <v>#REF!</v>
      </c>
      <c r="DU402" s="181" t="e">
        <f t="shared" si="715"/>
        <v>#REF!</v>
      </c>
      <c r="DV402" s="181" t="e">
        <f t="shared" si="716"/>
        <v>#REF!</v>
      </c>
      <c r="DW402" s="181" t="e">
        <f t="shared" si="717"/>
        <v>#REF!</v>
      </c>
      <c r="DX402" s="181" t="e">
        <f t="shared" si="718"/>
        <v>#REF!</v>
      </c>
      <c r="DY402" s="181" t="e">
        <f t="shared" si="719"/>
        <v>#REF!</v>
      </c>
      <c r="DZ402" s="181" t="e">
        <f t="shared" si="720"/>
        <v>#REF!</v>
      </c>
      <c r="EA402" s="181" t="e">
        <f t="shared" si="721"/>
        <v>#REF!</v>
      </c>
      <c r="EB402" s="181" t="e">
        <f t="shared" si="722"/>
        <v>#REF!</v>
      </c>
      <c r="EC402" s="181" t="e">
        <f t="shared" si="723"/>
        <v>#REF!</v>
      </c>
      <c r="ED402" s="181" t="e">
        <f t="shared" si="724"/>
        <v>#REF!</v>
      </c>
      <c r="EE402" s="181" t="e">
        <f t="shared" si="725"/>
        <v>#REF!</v>
      </c>
      <c r="EF402" s="181" t="e">
        <f t="shared" si="726"/>
        <v>#REF!</v>
      </c>
      <c r="EG402" s="181" t="e">
        <f t="shared" si="727"/>
        <v>#REF!</v>
      </c>
      <c r="EH402" s="181" t="e">
        <f t="shared" si="728"/>
        <v>#REF!</v>
      </c>
      <c r="EI402" s="181" t="e">
        <f t="shared" si="729"/>
        <v>#REF!</v>
      </c>
      <c r="EJ402" s="181" t="e">
        <f t="shared" si="730"/>
        <v>#REF!</v>
      </c>
      <c r="EK402" s="181" t="e">
        <f t="shared" si="731"/>
        <v>#REF!</v>
      </c>
      <c r="EL402" s="181" t="e">
        <f t="shared" si="732"/>
        <v>#REF!</v>
      </c>
      <c r="EM402" s="181" t="e">
        <f t="shared" si="733"/>
        <v>#REF!</v>
      </c>
      <c r="EN402" s="181" t="e">
        <f t="shared" si="734"/>
        <v>#REF!</v>
      </c>
      <c r="EO402" s="181" t="e">
        <f t="shared" si="735"/>
        <v>#REF!</v>
      </c>
      <c r="EP402" s="181" t="e">
        <f t="shared" si="736"/>
        <v>#REF!</v>
      </c>
      <c r="EQ402" s="181" t="e">
        <f t="shared" si="737"/>
        <v>#REF!</v>
      </c>
      <c r="ER402" s="181" t="e">
        <f t="shared" si="738"/>
        <v>#REF!</v>
      </c>
      <c r="ES402" s="181" t="e">
        <f t="shared" si="739"/>
        <v>#REF!</v>
      </c>
      <c r="ET402" s="181" t="e">
        <f t="shared" si="740"/>
        <v>#REF!</v>
      </c>
      <c r="EU402" s="181" t="e">
        <f t="shared" si="741"/>
        <v>#REF!</v>
      </c>
      <c r="EV402" s="181" t="e">
        <f t="shared" si="742"/>
        <v>#REF!</v>
      </c>
      <c r="EW402" s="181" t="e">
        <f t="shared" si="743"/>
        <v>#REF!</v>
      </c>
      <c r="EX402" s="181" t="e">
        <f t="shared" si="744"/>
        <v>#REF!</v>
      </c>
      <c r="EY402" s="181" t="e">
        <f t="shared" si="745"/>
        <v>#REF!</v>
      </c>
      <c r="EZ402" s="181" t="e">
        <f t="shared" si="746"/>
        <v>#REF!</v>
      </c>
      <c r="FA402" s="181" t="e">
        <f t="shared" si="747"/>
        <v>#REF!</v>
      </c>
      <c r="FB402" s="181" t="e">
        <f t="shared" si="748"/>
        <v>#REF!</v>
      </c>
      <c r="FC402" s="181" t="e">
        <f t="shared" si="749"/>
        <v>#REF!</v>
      </c>
      <c r="FD402" s="181" t="e">
        <f t="shared" si="750"/>
        <v>#REF!</v>
      </c>
      <c r="FE402" s="181" t="e">
        <f t="shared" si="751"/>
        <v>#REF!</v>
      </c>
      <c r="FF402" s="181" t="e">
        <f t="shared" si="752"/>
        <v>#REF!</v>
      </c>
      <c r="FG402" s="181" t="e">
        <f t="shared" si="753"/>
        <v>#REF!</v>
      </c>
      <c r="FH402" s="181" t="e">
        <f t="shared" si="754"/>
        <v>#REF!</v>
      </c>
      <c r="FI402" s="181" t="e">
        <f t="shared" si="755"/>
        <v>#REF!</v>
      </c>
      <c r="FJ402" s="181" t="e">
        <f t="shared" si="756"/>
        <v>#REF!</v>
      </c>
      <c r="FK402" s="181" t="e">
        <f t="shared" si="757"/>
        <v>#REF!</v>
      </c>
      <c r="FL402" s="181" t="e">
        <f t="shared" si="758"/>
        <v>#REF!</v>
      </c>
      <c r="FM402" s="181" t="e">
        <f t="shared" si="759"/>
        <v>#REF!</v>
      </c>
      <c r="FN402" s="181" t="e">
        <f t="shared" si="760"/>
        <v>#REF!</v>
      </c>
      <c r="FO402" s="181" t="e">
        <f t="shared" si="761"/>
        <v>#REF!</v>
      </c>
      <c r="FP402" s="181" t="e">
        <f t="shared" si="762"/>
        <v>#REF!</v>
      </c>
      <c r="FQ402" s="181" t="e">
        <f t="shared" si="763"/>
        <v>#REF!</v>
      </c>
      <c r="FR402" s="181" t="e">
        <f t="shared" si="764"/>
        <v>#REF!</v>
      </c>
      <c r="FS402" s="181" t="e">
        <f t="shared" si="765"/>
        <v>#REF!</v>
      </c>
      <c r="FT402" s="181" t="e">
        <f t="shared" si="766"/>
        <v>#REF!</v>
      </c>
      <c r="FU402" s="181" t="e">
        <f t="shared" si="767"/>
        <v>#REF!</v>
      </c>
      <c r="FV402" s="181" t="e">
        <f t="shared" si="768"/>
        <v>#REF!</v>
      </c>
      <c r="FW402" s="181" t="e">
        <f t="shared" si="769"/>
        <v>#REF!</v>
      </c>
      <c r="FX402" s="181" t="e">
        <f t="shared" si="770"/>
        <v>#REF!</v>
      </c>
      <c r="FY402" s="181" t="e">
        <f t="shared" si="771"/>
        <v>#REF!</v>
      </c>
      <c r="FZ402" s="181" t="e">
        <f t="shared" si="772"/>
        <v>#REF!</v>
      </c>
      <c r="GA402" s="181" t="e">
        <f t="shared" si="773"/>
        <v>#REF!</v>
      </c>
      <c r="GB402" s="181" t="e">
        <f t="shared" si="774"/>
        <v>#REF!</v>
      </c>
      <c r="GC402" s="181" t="e">
        <f t="shared" si="775"/>
        <v>#REF!</v>
      </c>
      <c r="GD402" s="181" t="e">
        <f t="shared" si="776"/>
        <v>#REF!</v>
      </c>
      <c r="GE402" s="181" t="e">
        <f t="shared" si="777"/>
        <v>#REF!</v>
      </c>
      <c r="GF402" s="181" t="e">
        <f t="shared" si="778"/>
        <v>#REF!</v>
      </c>
      <c r="GG402" s="181" t="e">
        <f t="shared" si="779"/>
        <v>#REF!</v>
      </c>
      <c r="GH402" s="181" t="e">
        <f t="shared" si="780"/>
        <v>#REF!</v>
      </c>
      <c r="GI402" s="181" t="e">
        <f t="shared" si="781"/>
        <v>#REF!</v>
      </c>
      <c r="GJ402" s="181" t="e">
        <f t="shared" si="782"/>
        <v>#REF!</v>
      </c>
      <c r="GK402" s="181" t="e">
        <f t="shared" si="783"/>
        <v>#REF!</v>
      </c>
      <c r="GL402" s="181" t="e">
        <f t="shared" si="784"/>
        <v>#REF!</v>
      </c>
      <c r="GM402" s="181" t="e">
        <f t="shared" si="785"/>
        <v>#REF!</v>
      </c>
      <c r="GN402" s="181" t="e">
        <f t="shared" si="786"/>
        <v>#REF!</v>
      </c>
      <c r="GO402" s="181" t="e">
        <f t="shared" si="787"/>
        <v>#REF!</v>
      </c>
      <c r="GP402" s="181" t="e">
        <f t="shared" si="788"/>
        <v>#REF!</v>
      </c>
      <c r="GQ402" s="181" t="e">
        <f t="shared" si="789"/>
        <v>#REF!</v>
      </c>
      <c r="GR402" s="181" t="e">
        <f t="shared" si="790"/>
        <v>#REF!</v>
      </c>
      <c r="GS402" s="181" t="e">
        <f t="shared" si="791"/>
        <v>#REF!</v>
      </c>
      <c r="GT402" s="181" t="e">
        <f t="shared" si="792"/>
        <v>#REF!</v>
      </c>
      <c r="GU402" s="181" t="e">
        <f t="shared" si="793"/>
        <v>#REF!</v>
      </c>
      <c r="GV402" s="181" t="e">
        <f t="shared" si="794"/>
        <v>#REF!</v>
      </c>
      <c r="GW402" s="181" t="e">
        <f t="shared" si="795"/>
        <v>#REF!</v>
      </c>
      <c r="GX402" s="181" t="e">
        <f t="shared" si="796"/>
        <v>#REF!</v>
      </c>
      <c r="GY402" s="181" t="e">
        <f t="shared" si="797"/>
        <v>#REF!</v>
      </c>
      <c r="GZ402" s="181" t="e">
        <f t="shared" si="798"/>
        <v>#REF!</v>
      </c>
      <c r="HA402" s="181" t="e">
        <f t="shared" si="799"/>
        <v>#REF!</v>
      </c>
      <c r="HB402" s="181" t="e">
        <f t="shared" si="800"/>
        <v>#REF!</v>
      </c>
      <c r="HC402" s="181" t="e">
        <f t="shared" si="801"/>
        <v>#REF!</v>
      </c>
      <c r="HD402" s="181" t="e">
        <f t="shared" si="802"/>
        <v>#REF!</v>
      </c>
      <c r="HE402" s="181" t="e">
        <f t="shared" si="803"/>
        <v>#REF!</v>
      </c>
      <c r="HF402" s="181" t="e">
        <f t="shared" si="804"/>
        <v>#REF!</v>
      </c>
      <c r="HG402" s="181" t="e">
        <f t="shared" si="805"/>
        <v>#REF!</v>
      </c>
      <c r="HH402" s="181" t="e">
        <f t="shared" si="806"/>
        <v>#REF!</v>
      </c>
      <c r="HI402" s="181" t="e">
        <f t="shared" si="807"/>
        <v>#REF!</v>
      </c>
      <c r="HJ402" s="181" t="e">
        <f t="shared" si="808"/>
        <v>#REF!</v>
      </c>
      <c r="HK402" s="181" t="e">
        <f t="shared" si="809"/>
        <v>#REF!</v>
      </c>
      <c r="HL402" s="181" t="e">
        <f t="shared" si="810"/>
        <v>#REF!</v>
      </c>
      <c r="HM402" s="181" t="e">
        <f t="shared" si="811"/>
        <v>#REF!</v>
      </c>
      <c r="HN402" s="181" t="e">
        <f t="shared" si="812"/>
        <v>#REF!</v>
      </c>
      <c r="HO402" s="181" t="e">
        <f t="shared" si="813"/>
        <v>#REF!</v>
      </c>
      <c r="HP402" s="181" t="e">
        <f t="shared" si="814"/>
        <v>#REF!</v>
      </c>
      <c r="HQ402" s="181" t="e">
        <f t="shared" si="815"/>
        <v>#REF!</v>
      </c>
      <c r="HR402" s="181" t="e">
        <f t="shared" si="816"/>
        <v>#REF!</v>
      </c>
      <c r="HS402" s="181" t="e">
        <f t="shared" si="817"/>
        <v>#REF!</v>
      </c>
      <c r="HT402" s="181" t="e">
        <f t="shared" si="818"/>
        <v>#REF!</v>
      </c>
      <c r="HU402" s="181" t="e">
        <f t="shared" si="819"/>
        <v>#REF!</v>
      </c>
      <c r="HV402" s="181" t="e">
        <f t="shared" si="820"/>
        <v>#REF!</v>
      </c>
      <c r="HW402" s="181" t="e">
        <f t="shared" si="821"/>
        <v>#REF!</v>
      </c>
      <c r="HX402" s="181" t="e">
        <f t="shared" si="822"/>
        <v>#REF!</v>
      </c>
      <c r="HY402" s="181" t="e">
        <f t="shared" si="823"/>
        <v>#REF!</v>
      </c>
      <c r="HZ402" s="181" t="e">
        <f t="shared" si="824"/>
        <v>#REF!</v>
      </c>
      <c r="IA402" s="181" t="e">
        <f t="shared" si="825"/>
        <v>#REF!</v>
      </c>
      <c r="IB402" s="181" t="e">
        <f t="shared" si="826"/>
        <v>#REF!</v>
      </c>
      <c r="IC402" s="181" t="e">
        <f t="shared" si="827"/>
        <v>#REF!</v>
      </c>
      <c r="ID402" s="181" t="e">
        <f t="shared" si="828"/>
        <v>#REF!</v>
      </c>
      <c r="IE402" s="181" t="e">
        <f t="shared" si="829"/>
        <v>#REF!</v>
      </c>
      <c r="IF402" s="181" t="e">
        <f t="shared" si="830"/>
        <v>#REF!</v>
      </c>
      <c r="IG402" s="181" t="e">
        <f t="shared" si="831"/>
        <v>#REF!</v>
      </c>
      <c r="IH402" s="181" t="e">
        <f t="shared" si="832"/>
        <v>#REF!</v>
      </c>
      <c r="II402" s="181" t="e">
        <f t="shared" si="833"/>
        <v>#REF!</v>
      </c>
      <c r="IJ402" s="181" t="e">
        <f t="shared" si="834"/>
        <v>#REF!</v>
      </c>
      <c r="IK402" s="181" t="e">
        <f t="shared" si="835"/>
        <v>#REF!</v>
      </c>
      <c r="IL402" s="181" t="e">
        <f t="shared" si="836"/>
        <v>#REF!</v>
      </c>
      <c r="IM402" s="181" t="e">
        <f t="shared" si="837"/>
        <v>#REF!</v>
      </c>
      <c r="IN402" s="181" t="e">
        <f t="shared" si="838"/>
        <v>#REF!</v>
      </c>
      <c r="IO402" s="181" t="e">
        <f t="shared" si="839"/>
        <v>#REF!</v>
      </c>
      <c r="IP402" s="181" t="e">
        <f t="shared" si="840"/>
        <v>#REF!</v>
      </c>
      <c r="IQ402" s="181" t="e">
        <f t="shared" si="841"/>
        <v>#REF!</v>
      </c>
      <c r="IR402" s="181" t="e">
        <f t="shared" si="842"/>
        <v>#REF!</v>
      </c>
      <c r="IS402" s="181" t="e">
        <f t="shared" si="843"/>
        <v>#REF!</v>
      </c>
      <c r="IT402" s="181" t="e">
        <f t="shared" si="844"/>
        <v>#REF!</v>
      </c>
      <c r="IU402" s="181" t="e">
        <f t="shared" si="845"/>
        <v>#REF!</v>
      </c>
      <c r="IV402" s="181" t="e">
        <f t="shared" si="846"/>
        <v>#REF!</v>
      </c>
      <c r="IW402" s="181" t="e">
        <f t="shared" si="847"/>
        <v>#REF!</v>
      </c>
      <c r="IX402" s="181" t="e">
        <f t="shared" si="848"/>
        <v>#REF!</v>
      </c>
      <c r="IY402" s="181" t="e">
        <f t="shared" si="849"/>
        <v>#REF!</v>
      </c>
      <c r="IZ402" s="181" t="e">
        <f t="shared" si="850"/>
        <v>#REF!</v>
      </c>
      <c r="JA402" s="181" t="e">
        <f t="shared" si="851"/>
        <v>#REF!</v>
      </c>
      <c r="JB402" s="181" t="e">
        <f t="shared" si="852"/>
        <v>#REF!</v>
      </c>
    </row>
    <row r="403" spans="2:262">
      <c r="B403" s="188">
        <v>42</v>
      </c>
      <c r="C403" s="187">
        <f t="shared" si="853"/>
        <v>8.203125000000004E-4</v>
      </c>
      <c r="D403" s="184" t="e">
        <f t="shared" si="597"/>
        <v>#REF!</v>
      </c>
      <c r="E403" s="183" t="e">
        <f>AV361</f>
        <v>#REF!</v>
      </c>
      <c r="F403" s="182">
        <v>42</v>
      </c>
      <c r="G403" s="181" t="e">
        <f t="shared" si="854"/>
        <v>#REF!</v>
      </c>
      <c r="H403" s="181" t="e">
        <f t="shared" si="598"/>
        <v>#REF!</v>
      </c>
      <c r="I403" s="181" t="e">
        <f t="shared" si="599"/>
        <v>#REF!</v>
      </c>
      <c r="J403" s="181" t="e">
        <f t="shared" si="600"/>
        <v>#REF!</v>
      </c>
      <c r="K403" s="181" t="e">
        <f t="shared" si="601"/>
        <v>#REF!</v>
      </c>
      <c r="L403" s="181" t="e">
        <f t="shared" si="602"/>
        <v>#REF!</v>
      </c>
      <c r="M403" s="181" t="e">
        <f t="shared" si="603"/>
        <v>#REF!</v>
      </c>
      <c r="N403" s="181" t="e">
        <f t="shared" si="604"/>
        <v>#REF!</v>
      </c>
      <c r="O403" s="181" t="e">
        <f t="shared" si="605"/>
        <v>#REF!</v>
      </c>
      <c r="P403" s="181" t="e">
        <f t="shared" si="606"/>
        <v>#REF!</v>
      </c>
      <c r="Q403" s="181" t="e">
        <f t="shared" si="607"/>
        <v>#REF!</v>
      </c>
      <c r="R403" s="181" t="e">
        <f t="shared" si="608"/>
        <v>#REF!</v>
      </c>
      <c r="S403" s="181" t="e">
        <f t="shared" si="609"/>
        <v>#REF!</v>
      </c>
      <c r="T403" s="181" t="e">
        <f t="shared" si="610"/>
        <v>#REF!</v>
      </c>
      <c r="U403" s="181" t="e">
        <f t="shared" si="611"/>
        <v>#REF!</v>
      </c>
      <c r="V403" s="181" t="e">
        <f t="shared" si="612"/>
        <v>#REF!</v>
      </c>
      <c r="W403" s="181" t="e">
        <f t="shared" si="613"/>
        <v>#REF!</v>
      </c>
      <c r="X403" s="181" t="e">
        <f t="shared" si="614"/>
        <v>#REF!</v>
      </c>
      <c r="Y403" s="181" t="e">
        <f t="shared" si="615"/>
        <v>#REF!</v>
      </c>
      <c r="Z403" s="181" t="e">
        <f t="shared" si="616"/>
        <v>#REF!</v>
      </c>
      <c r="AA403" s="181" t="e">
        <f t="shared" si="617"/>
        <v>#REF!</v>
      </c>
      <c r="AB403" s="181" t="e">
        <f t="shared" si="618"/>
        <v>#REF!</v>
      </c>
      <c r="AC403" s="181" t="e">
        <f t="shared" si="619"/>
        <v>#REF!</v>
      </c>
      <c r="AD403" s="181" t="e">
        <f t="shared" si="620"/>
        <v>#REF!</v>
      </c>
      <c r="AE403" s="181" t="e">
        <f t="shared" si="621"/>
        <v>#REF!</v>
      </c>
      <c r="AF403" s="181" t="e">
        <f t="shared" si="622"/>
        <v>#REF!</v>
      </c>
      <c r="AG403" s="181" t="e">
        <f t="shared" si="623"/>
        <v>#REF!</v>
      </c>
      <c r="AH403" s="181" t="e">
        <f t="shared" si="624"/>
        <v>#REF!</v>
      </c>
      <c r="AI403" s="181" t="e">
        <f t="shared" si="625"/>
        <v>#REF!</v>
      </c>
      <c r="AJ403" s="181" t="e">
        <f t="shared" si="626"/>
        <v>#REF!</v>
      </c>
      <c r="AK403" s="181" t="e">
        <f t="shared" si="627"/>
        <v>#REF!</v>
      </c>
      <c r="AL403" s="181" t="e">
        <f t="shared" si="628"/>
        <v>#REF!</v>
      </c>
      <c r="AM403" s="181" t="e">
        <f t="shared" si="629"/>
        <v>#REF!</v>
      </c>
      <c r="AN403" s="181" t="e">
        <f t="shared" si="630"/>
        <v>#REF!</v>
      </c>
      <c r="AO403" s="181" t="e">
        <f t="shared" si="631"/>
        <v>#REF!</v>
      </c>
      <c r="AP403" s="181" t="e">
        <f t="shared" si="632"/>
        <v>#REF!</v>
      </c>
      <c r="AQ403" s="181" t="e">
        <f t="shared" si="633"/>
        <v>#REF!</v>
      </c>
      <c r="AR403" s="181" t="e">
        <f t="shared" si="634"/>
        <v>#REF!</v>
      </c>
      <c r="AS403" s="181" t="e">
        <f t="shared" si="635"/>
        <v>#REF!</v>
      </c>
      <c r="AT403" s="181" t="e">
        <f t="shared" si="636"/>
        <v>#REF!</v>
      </c>
      <c r="AU403" s="181" t="e">
        <f t="shared" si="637"/>
        <v>#REF!</v>
      </c>
      <c r="AV403" s="181" t="e">
        <f t="shared" si="638"/>
        <v>#REF!</v>
      </c>
      <c r="AW403" s="181" t="e">
        <f t="shared" si="639"/>
        <v>#REF!</v>
      </c>
      <c r="AX403" s="181" t="e">
        <f t="shared" si="640"/>
        <v>#REF!</v>
      </c>
      <c r="AY403" s="181" t="e">
        <f t="shared" si="641"/>
        <v>#REF!</v>
      </c>
      <c r="AZ403" s="181" t="e">
        <f t="shared" si="642"/>
        <v>#REF!</v>
      </c>
      <c r="BA403" s="181" t="e">
        <f t="shared" si="643"/>
        <v>#REF!</v>
      </c>
      <c r="BB403" s="181" t="e">
        <f t="shared" si="644"/>
        <v>#REF!</v>
      </c>
      <c r="BC403" s="181" t="e">
        <f t="shared" si="645"/>
        <v>#REF!</v>
      </c>
      <c r="BD403" s="181" t="e">
        <f t="shared" si="646"/>
        <v>#REF!</v>
      </c>
      <c r="BE403" s="181" t="e">
        <f t="shared" si="647"/>
        <v>#REF!</v>
      </c>
      <c r="BF403" s="181" t="e">
        <f t="shared" si="648"/>
        <v>#REF!</v>
      </c>
      <c r="BG403" s="181" t="e">
        <f t="shared" si="649"/>
        <v>#REF!</v>
      </c>
      <c r="BH403" s="181" t="e">
        <f t="shared" si="650"/>
        <v>#REF!</v>
      </c>
      <c r="BI403" s="181" t="e">
        <f t="shared" si="651"/>
        <v>#REF!</v>
      </c>
      <c r="BJ403" s="181" t="e">
        <f t="shared" si="652"/>
        <v>#REF!</v>
      </c>
      <c r="BK403" s="181" t="e">
        <f t="shared" si="653"/>
        <v>#REF!</v>
      </c>
      <c r="BL403" s="181" t="e">
        <f t="shared" si="654"/>
        <v>#REF!</v>
      </c>
      <c r="BM403" s="181" t="e">
        <f t="shared" si="655"/>
        <v>#REF!</v>
      </c>
      <c r="BN403" s="181" t="e">
        <f t="shared" si="656"/>
        <v>#REF!</v>
      </c>
      <c r="BO403" s="181" t="e">
        <f t="shared" si="657"/>
        <v>#REF!</v>
      </c>
      <c r="BP403" s="181" t="e">
        <f t="shared" si="658"/>
        <v>#REF!</v>
      </c>
      <c r="BQ403" s="181" t="e">
        <f t="shared" si="659"/>
        <v>#REF!</v>
      </c>
      <c r="BR403" s="181" t="e">
        <f t="shared" si="660"/>
        <v>#REF!</v>
      </c>
      <c r="BS403" s="181" t="e">
        <f t="shared" si="661"/>
        <v>#REF!</v>
      </c>
      <c r="BT403" s="181" t="e">
        <f t="shared" si="662"/>
        <v>#REF!</v>
      </c>
      <c r="BU403" s="181" t="e">
        <f t="shared" si="663"/>
        <v>#REF!</v>
      </c>
      <c r="BV403" s="181" t="e">
        <f t="shared" si="664"/>
        <v>#REF!</v>
      </c>
      <c r="BW403" s="181" t="e">
        <f t="shared" si="665"/>
        <v>#REF!</v>
      </c>
      <c r="BX403" s="181" t="e">
        <f t="shared" si="666"/>
        <v>#REF!</v>
      </c>
      <c r="BY403" s="181" t="e">
        <f t="shared" si="667"/>
        <v>#REF!</v>
      </c>
      <c r="BZ403" s="181" t="e">
        <f t="shared" si="668"/>
        <v>#REF!</v>
      </c>
      <c r="CA403" s="181" t="e">
        <f t="shared" si="669"/>
        <v>#REF!</v>
      </c>
      <c r="CB403" s="181" t="e">
        <f t="shared" si="670"/>
        <v>#REF!</v>
      </c>
      <c r="CC403" s="181" t="e">
        <f t="shared" si="671"/>
        <v>#REF!</v>
      </c>
      <c r="CD403" s="181" t="e">
        <f t="shared" si="672"/>
        <v>#REF!</v>
      </c>
      <c r="CE403" s="181" t="e">
        <f t="shared" si="673"/>
        <v>#REF!</v>
      </c>
      <c r="CF403" s="181" t="e">
        <f t="shared" si="674"/>
        <v>#REF!</v>
      </c>
      <c r="CG403" s="181" t="e">
        <f t="shared" si="675"/>
        <v>#REF!</v>
      </c>
      <c r="CH403" s="181" t="e">
        <f t="shared" si="676"/>
        <v>#REF!</v>
      </c>
      <c r="CI403" s="181" t="e">
        <f t="shared" si="677"/>
        <v>#REF!</v>
      </c>
      <c r="CJ403" s="181" t="e">
        <f t="shared" si="678"/>
        <v>#REF!</v>
      </c>
      <c r="CK403" s="181" t="e">
        <f t="shared" si="679"/>
        <v>#REF!</v>
      </c>
      <c r="CL403" s="181" t="e">
        <f t="shared" si="680"/>
        <v>#REF!</v>
      </c>
      <c r="CM403" s="181" t="e">
        <f t="shared" si="681"/>
        <v>#REF!</v>
      </c>
      <c r="CN403" s="181" t="e">
        <f t="shared" si="682"/>
        <v>#REF!</v>
      </c>
      <c r="CO403" s="181" t="e">
        <f t="shared" si="683"/>
        <v>#REF!</v>
      </c>
      <c r="CP403" s="181" t="e">
        <f t="shared" si="684"/>
        <v>#REF!</v>
      </c>
      <c r="CQ403" s="181" t="e">
        <f t="shared" si="685"/>
        <v>#REF!</v>
      </c>
      <c r="CR403" s="181" t="e">
        <f t="shared" si="686"/>
        <v>#REF!</v>
      </c>
      <c r="CS403" s="181" t="e">
        <f t="shared" si="687"/>
        <v>#REF!</v>
      </c>
      <c r="CT403" s="181" t="e">
        <f t="shared" si="688"/>
        <v>#REF!</v>
      </c>
      <c r="CU403" s="181" t="e">
        <f t="shared" si="689"/>
        <v>#REF!</v>
      </c>
      <c r="CV403" s="181" t="e">
        <f t="shared" si="690"/>
        <v>#REF!</v>
      </c>
      <c r="CW403" s="181" t="e">
        <f t="shared" si="691"/>
        <v>#REF!</v>
      </c>
      <c r="CX403" s="181" t="e">
        <f t="shared" si="692"/>
        <v>#REF!</v>
      </c>
      <c r="CY403" s="181" t="e">
        <f t="shared" si="693"/>
        <v>#REF!</v>
      </c>
      <c r="CZ403" s="181" t="e">
        <f t="shared" si="694"/>
        <v>#REF!</v>
      </c>
      <c r="DA403" s="181" t="e">
        <f t="shared" si="695"/>
        <v>#REF!</v>
      </c>
      <c r="DB403" s="181" t="e">
        <f t="shared" si="696"/>
        <v>#REF!</v>
      </c>
      <c r="DC403" s="181" t="e">
        <f t="shared" si="697"/>
        <v>#REF!</v>
      </c>
      <c r="DD403" s="181" t="e">
        <f t="shared" si="698"/>
        <v>#REF!</v>
      </c>
      <c r="DE403" s="181" t="e">
        <f t="shared" si="699"/>
        <v>#REF!</v>
      </c>
      <c r="DF403" s="181" t="e">
        <f t="shared" si="700"/>
        <v>#REF!</v>
      </c>
      <c r="DG403" s="181" t="e">
        <f t="shared" si="701"/>
        <v>#REF!</v>
      </c>
      <c r="DH403" s="181" t="e">
        <f t="shared" si="702"/>
        <v>#REF!</v>
      </c>
      <c r="DI403" s="181" t="e">
        <f t="shared" si="703"/>
        <v>#REF!</v>
      </c>
      <c r="DJ403" s="181" t="e">
        <f t="shared" si="704"/>
        <v>#REF!</v>
      </c>
      <c r="DK403" s="181" t="e">
        <f t="shared" si="705"/>
        <v>#REF!</v>
      </c>
      <c r="DL403" s="181" t="e">
        <f t="shared" si="706"/>
        <v>#REF!</v>
      </c>
      <c r="DM403" s="181" t="e">
        <f t="shared" si="707"/>
        <v>#REF!</v>
      </c>
      <c r="DN403" s="181" t="e">
        <f t="shared" si="708"/>
        <v>#REF!</v>
      </c>
      <c r="DO403" s="181" t="e">
        <f t="shared" si="709"/>
        <v>#REF!</v>
      </c>
      <c r="DP403" s="181" t="e">
        <f t="shared" si="710"/>
        <v>#REF!</v>
      </c>
      <c r="DQ403" s="181" t="e">
        <f t="shared" si="711"/>
        <v>#REF!</v>
      </c>
      <c r="DR403" s="181" t="e">
        <f t="shared" si="712"/>
        <v>#REF!</v>
      </c>
      <c r="DS403" s="181" t="e">
        <f t="shared" si="713"/>
        <v>#REF!</v>
      </c>
      <c r="DT403" s="181" t="e">
        <f t="shared" si="714"/>
        <v>#REF!</v>
      </c>
      <c r="DU403" s="181" t="e">
        <f t="shared" si="715"/>
        <v>#REF!</v>
      </c>
      <c r="DV403" s="181" t="e">
        <f t="shared" si="716"/>
        <v>#REF!</v>
      </c>
      <c r="DW403" s="181" t="e">
        <f t="shared" si="717"/>
        <v>#REF!</v>
      </c>
      <c r="DX403" s="181" t="e">
        <f t="shared" si="718"/>
        <v>#REF!</v>
      </c>
      <c r="DY403" s="181" t="e">
        <f t="shared" si="719"/>
        <v>#REF!</v>
      </c>
      <c r="DZ403" s="181" t="e">
        <f t="shared" si="720"/>
        <v>#REF!</v>
      </c>
      <c r="EA403" s="181" t="e">
        <f t="shared" si="721"/>
        <v>#REF!</v>
      </c>
      <c r="EB403" s="181" t="e">
        <f t="shared" si="722"/>
        <v>#REF!</v>
      </c>
      <c r="EC403" s="181" t="e">
        <f t="shared" si="723"/>
        <v>#REF!</v>
      </c>
      <c r="ED403" s="181" t="e">
        <f t="shared" si="724"/>
        <v>#REF!</v>
      </c>
      <c r="EE403" s="181" t="e">
        <f t="shared" si="725"/>
        <v>#REF!</v>
      </c>
      <c r="EF403" s="181" t="e">
        <f t="shared" si="726"/>
        <v>#REF!</v>
      </c>
      <c r="EG403" s="181" t="e">
        <f t="shared" si="727"/>
        <v>#REF!</v>
      </c>
      <c r="EH403" s="181" t="e">
        <f t="shared" si="728"/>
        <v>#REF!</v>
      </c>
      <c r="EI403" s="181" t="e">
        <f t="shared" si="729"/>
        <v>#REF!</v>
      </c>
      <c r="EJ403" s="181" t="e">
        <f t="shared" si="730"/>
        <v>#REF!</v>
      </c>
      <c r="EK403" s="181" t="e">
        <f t="shared" si="731"/>
        <v>#REF!</v>
      </c>
      <c r="EL403" s="181" t="e">
        <f t="shared" si="732"/>
        <v>#REF!</v>
      </c>
      <c r="EM403" s="181" t="e">
        <f t="shared" si="733"/>
        <v>#REF!</v>
      </c>
      <c r="EN403" s="181" t="e">
        <f t="shared" si="734"/>
        <v>#REF!</v>
      </c>
      <c r="EO403" s="181" t="e">
        <f t="shared" si="735"/>
        <v>#REF!</v>
      </c>
      <c r="EP403" s="181" t="e">
        <f t="shared" si="736"/>
        <v>#REF!</v>
      </c>
      <c r="EQ403" s="181" t="e">
        <f t="shared" si="737"/>
        <v>#REF!</v>
      </c>
      <c r="ER403" s="181" t="e">
        <f t="shared" si="738"/>
        <v>#REF!</v>
      </c>
      <c r="ES403" s="181" t="e">
        <f t="shared" si="739"/>
        <v>#REF!</v>
      </c>
      <c r="ET403" s="181" t="e">
        <f t="shared" si="740"/>
        <v>#REF!</v>
      </c>
      <c r="EU403" s="181" t="e">
        <f t="shared" si="741"/>
        <v>#REF!</v>
      </c>
      <c r="EV403" s="181" t="e">
        <f t="shared" si="742"/>
        <v>#REF!</v>
      </c>
      <c r="EW403" s="181" t="e">
        <f t="shared" si="743"/>
        <v>#REF!</v>
      </c>
      <c r="EX403" s="181" t="e">
        <f t="shared" si="744"/>
        <v>#REF!</v>
      </c>
      <c r="EY403" s="181" t="e">
        <f t="shared" si="745"/>
        <v>#REF!</v>
      </c>
      <c r="EZ403" s="181" t="e">
        <f t="shared" si="746"/>
        <v>#REF!</v>
      </c>
      <c r="FA403" s="181" t="e">
        <f t="shared" si="747"/>
        <v>#REF!</v>
      </c>
      <c r="FB403" s="181" t="e">
        <f t="shared" si="748"/>
        <v>#REF!</v>
      </c>
      <c r="FC403" s="181" t="e">
        <f t="shared" si="749"/>
        <v>#REF!</v>
      </c>
      <c r="FD403" s="181" t="e">
        <f t="shared" si="750"/>
        <v>#REF!</v>
      </c>
      <c r="FE403" s="181" t="e">
        <f t="shared" si="751"/>
        <v>#REF!</v>
      </c>
      <c r="FF403" s="181" t="e">
        <f t="shared" si="752"/>
        <v>#REF!</v>
      </c>
      <c r="FG403" s="181" t="e">
        <f t="shared" si="753"/>
        <v>#REF!</v>
      </c>
      <c r="FH403" s="181" t="e">
        <f t="shared" si="754"/>
        <v>#REF!</v>
      </c>
      <c r="FI403" s="181" t="e">
        <f t="shared" si="755"/>
        <v>#REF!</v>
      </c>
      <c r="FJ403" s="181" t="e">
        <f t="shared" si="756"/>
        <v>#REF!</v>
      </c>
      <c r="FK403" s="181" t="e">
        <f t="shared" si="757"/>
        <v>#REF!</v>
      </c>
      <c r="FL403" s="181" t="e">
        <f t="shared" si="758"/>
        <v>#REF!</v>
      </c>
      <c r="FM403" s="181" t="e">
        <f t="shared" si="759"/>
        <v>#REF!</v>
      </c>
      <c r="FN403" s="181" t="e">
        <f t="shared" si="760"/>
        <v>#REF!</v>
      </c>
      <c r="FO403" s="181" t="e">
        <f t="shared" si="761"/>
        <v>#REF!</v>
      </c>
      <c r="FP403" s="181" t="e">
        <f t="shared" si="762"/>
        <v>#REF!</v>
      </c>
      <c r="FQ403" s="181" t="e">
        <f t="shared" si="763"/>
        <v>#REF!</v>
      </c>
      <c r="FR403" s="181" t="e">
        <f t="shared" si="764"/>
        <v>#REF!</v>
      </c>
      <c r="FS403" s="181" t="e">
        <f t="shared" si="765"/>
        <v>#REF!</v>
      </c>
      <c r="FT403" s="181" t="e">
        <f t="shared" si="766"/>
        <v>#REF!</v>
      </c>
      <c r="FU403" s="181" t="e">
        <f t="shared" si="767"/>
        <v>#REF!</v>
      </c>
      <c r="FV403" s="181" t="e">
        <f t="shared" si="768"/>
        <v>#REF!</v>
      </c>
      <c r="FW403" s="181" t="e">
        <f t="shared" si="769"/>
        <v>#REF!</v>
      </c>
      <c r="FX403" s="181" t="e">
        <f t="shared" si="770"/>
        <v>#REF!</v>
      </c>
      <c r="FY403" s="181" t="e">
        <f t="shared" si="771"/>
        <v>#REF!</v>
      </c>
      <c r="FZ403" s="181" t="e">
        <f t="shared" si="772"/>
        <v>#REF!</v>
      </c>
      <c r="GA403" s="181" t="e">
        <f t="shared" si="773"/>
        <v>#REF!</v>
      </c>
      <c r="GB403" s="181" t="e">
        <f t="shared" si="774"/>
        <v>#REF!</v>
      </c>
      <c r="GC403" s="181" t="e">
        <f t="shared" si="775"/>
        <v>#REF!</v>
      </c>
      <c r="GD403" s="181" t="e">
        <f t="shared" si="776"/>
        <v>#REF!</v>
      </c>
      <c r="GE403" s="181" t="e">
        <f t="shared" si="777"/>
        <v>#REF!</v>
      </c>
      <c r="GF403" s="181" t="e">
        <f t="shared" si="778"/>
        <v>#REF!</v>
      </c>
      <c r="GG403" s="181" t="e">
        <f t="shared" si="779"/>
        <v>#REF!</v>
      </c>
      <c r="GH403" s="181" t="e">
        <f t="shared" si="780"/>
        <v>#REF!</v>
      </c>
      <c r="GI403" s="181" t="e">
        <f t="shared" si="781"/>
        <v>#REF!</v>
      </c>
      <c r="GJ403" s="181" t="e">
        <f t="shared" si="782"/>
        <v>#REF!</v>
      </c>
      <c r="GK403" s="181" t="e">
        <f t="shared" si="783"/>
        <v>#REF!</v>
      </c>
      <c r="GL403" s="181" t="e">
        <f t="shared" si="784"/>
        <v>#REF!</v>
      </c>
      <c r="GM403" s="181" t="e">
        <f t="shared" si="785"/>
        <v>#REF!</v>
      </c>
      <c r="GN403" s="181" t="e">
        <f t="shared" si="786"/>
        <v>#REF!</v>
      </c>
      <c r="GO403" s="181" t="e">
        <f t="shared" si="787"/>
        <v>#REF!</v>
      </c>
      <c r="GP403" s="181" t="e">
        <f t="shared" si="788"/>
        <v>#REF!</v>
      </c>
      <c r="GQ403" s="181" t="e">
        <f t="shared" si="789"/>
        <v>#REF!</v>
      </c>
      <c r="GR403" s="181" t="e">
        <f t="shared" si="790"/>
        <v>#REF!</v>
      </c>
      <c r="GS403" s="181" t="e">
        <f t="shared" si="791"/>
        <v>#REF!</v>
      </c>
      <c r="GT403" s="181" t="e">
        <f t="shared" si="792"/>
        <v>#REF!</v>
      </c>
      <c r="GU403" s="181" t="e">
        <f t="shared" si="793"/>
        <v>#REF!</v>
      </c>
      <c r="GV403" s="181" t="e">
        <f t="shared" si="794"/>
        <v>#REF!</v>
      </c>
      <c r="GW403" s="181" t="e">
        <f t="shared" si="795"/>
        <v>#REF!</v>
      </c>
      <c r="GX403" s="181" t="e">
        <f t="shared" si="796"/>
        <v>#REF!</v>
      </c>
      <c r="GY403" s="181" t="e">
        <f t="shared" si="797"/>
        <v>#REF!</v>
      </c>
      <c r="GZ403" s="181" t="e">
        <f t="shared" si="798"/>
        <v>#REF!</v>
      </c>
      <c r="HA403" s="181" t="e">
        <f t="shared" si="799"/>
        <v>#REF!</v>
      </c>
      <c r="HB403" s="181" t="e">
        <f t="shared" si="800"/>
        <v>#REF!</v>
      </c>
      <c r="HC403" s="181" t="e">
        <f t="shared" si="801"/>
        <v>#REF!</v>
      </c>
      <c r="HD403" s="181" t="e">
        <f t="shared" si="802"/>
        <v>#REF!</v>
      </c>
      <c r="HE403" s="181" t="e">
        <f t="shared" si="803"/>
        <v>#REF!</v>
      </c>
      <c r="HF403" s="181" t="e">
        <f t="shared" si="804"/>
        <v>#REF!</v>
      </c>
      <c r="HG403" s="181" t="e">
        <f t="shared" si="805"/>
        <v>#REF!</v>
      </c>
      <c r="HH403" s="181" t="e">
        <f t="shared" si="806"/>
        <v>#REF!</v>
      </c>
      <c r="HI403" s="181" t="e">
        <f t="shared" si="807"/>
        <v>#REF!</v>
      </c>
      <c r="HJ403" s="181" t="e">
        <f t="shared" si="808"/>
        <v>#REF!</v>
      </c>
      <c r="HK403" s="181" t="e">
        <f t="shared" si="809"/>
        <v>#REF!</v>
      </c>
      <c r="HL403" s="181" t="e">
        <f t="shared" si="810"/>
        <v>#REF!</v>
      </c>
      <c r="HM403" s="181" t="e">
        <f t="shared" si="811"/>
        <v>#REF!</v>
      </c>
      <c r="HN403" s="181" t="e">
        <f t="shared" si="812"/>
        <v>#REF!</v>
      </c>
      <c r="HO403" s="181" t="e">
        <f t="shared" si="813"/>
        <v>#REF!</v>
      </c>
      <c r="HP403" s="181" t="e">
        <f t="shared" si="814"/>
        <v>#REF!</v>
      </c>
      <c r="HQ403" s="181" t="e">
        <f t="shared" si="815"/>
        <v>#REF!</v>
      </c>
      <c r="HR403" s="181" t="e">
        <f t="shared" si="816"/>
        <v>#REF!</v>
      </c>
      <c r="HS403" s="181" t="e">
        <f t="shared" si="817"/>
        <v>#REF!</v>
      </c>
      <c r="HT403" s="181" t="e">
        <f t="shared" si="818"/>
        <v>#REF!</v>
      </c>
      <c r="HU403" s="181" t="e">
        <f t="shared" si="819"/>
        <v>#REF!</v>
      </c>
      <c r="HV403" s="181" t="e">
        <f t="shared" si="820"/>
        <v>#REF!</v>
      </c>
      <c r="HW403" s="181" t="e">
        <f t="shared" si="821"/>
        <v>#REF!</v>
      </c>
      <c r="HX403" s="181" t="e">
        <f t="shared" si="822"/>
        <v>#REF!</v>
      </c>
      <c r="HY403" s="181" t="e">
        <f t="shared" si="823"/>
        <v>#REF!</v>
      </c>
      <c r="HZ403" s="181" t="e">
        <f t="shared" si="824"/>
        <v>#REF!</v>
      </c>
      <c r="IA403" s="181" t="e">
        <f t="shared" si="825"/>
        <v>#REF!</v>
      </c>
      <c r="IB403" s="181" t="e">
        <f t="shared" si="826"/>
        <v>#REF!</v>
      </c>
      <c r="IC403" s="181" t="e">
        <f t="shared" si="827"/>
        <v>#REF!</v>
      </c>
      <c r="ID403" s="181" t="e">
        <f t="shared" si="828"/>
        <v>#REF!</v>
      </c>
      <c r="IE403" s="181" t="e">
        <f t="shared" si="829"/>
        <v>#REF!</v>
      </c>
      <c r="IF403" s="181" t="e">
        <f t="shared" si="830"/>
        <v>#REF!</v>
      </c>
      <c r="IG403" s="181" t="e">
        <f t="shared" si="831"/>
        <v>#REF!</v>
      </c>
      <c r="IH403" s="181" t="e">
        <f t="shared" si="832"/>
        <v>#REF!</v>
      </c>
      <c r="II403" s="181" t="e">
        <f t="shared" si="833"/>
        <v>#REF!</v>
      </c>
      <c r="IJ403" s="181" t="e">
        <f t="shared" si="834"/>
        <v>#REF!</v>
      </c>
      <c r="IK403" s="181" t="e">
        <f t="shared" si="835"/>
        <v>#REF!</v>
      </c>
      <c r="IL403" s="181" t="e">
        <f t="shared" si="836"/>
        <v>#REF!</v>
      </c>
      <c r="IM403" s="181" t="e">
        <f t="shared" si="837"/>
        <v>#REF!</v>
      </c>
      <c r="IN403" s="181" t="e">
        <f t="shared" si="838"/>
        <v>#REF!</v>
      </c>
      <c r="IO403" s="181" t="e">
        <f t="shared" si="839"/>
        <v>#REF!</v>
      </c>
      <c r="IP403" s="181" t="e">
        <f t="shared" si="840"/>
        <v>#REF!</v>
      </c>
      <c r="IQ403" s="181" t="e">
        <f t="shared" si="841"/>
        <v>#REF!</v>
      </c>
      <c r="IR403" s="181" t="e">
        <f t="shared" si="842"/>
        <v>#REF!</v>
      </c>
      <c r="IS403" s="181" t="e">
        <f t="shared" si="843"/>
        <v>#REF!</v>
      </c>
      <c r="IT403" s="181" t="e">
        <f t="shared" si="844"/>
        <v>#REF!</v>
      </c>
      <c r="IU403" s="181" t="e">
        <f t="shared" si="845"/>
        <v>#REF!</v>
      </c>
      <c r="IV403" s="181" t="e">
        <f t="shared" si="846"/>
        <v>#REF!</v>
      </c>
      <c r="IW403" s="181" t="e">
        <f t="shared" si="847"/>
        <v>#REF!</v>
      </c>
      <c r="IX403" s="181" t="e">
        <f t="shared" si="848"/>
        <v>#REF!</v>
      </c>
      <c r="IY403" s="181" t="e">
        <f t="shared" si="849"/>
        <v>#REF!</v>
      </c>
      <c r="IZ403" s="181" t="e">
        <f t="shared" si="850"/>
        <v>#REF!</v>
      </c>
      <c r="JA403" s="181" t="e">
        <f t="shared" si="851"/>
        <v>#REF!</v>
      </c>
      <c r="JB403" s="181" t="e">
        <f t="shared" si="852"/>
        <v>#REF!</v>
      </c>
    </row>
    <row r="404" spans="2:262">
      <c r="B404" s="188">
        <v>43</v>
      </c>
      <c r="C404" s="187">
        <f t="shared" si="853"/>
        <v>8.3984375000000042E-4</v>
      </c>
      <c r="D404" s="184" t="e">
        <f t="shared" si="597"/>
        <v>#REF!</v>
      </c>
      <c r="E404" s="183" t="e">
        <f>AW361</f>
        <v>#REF!</v>
      </c>
      <c r="F404" s="182">
        <v>43</v>
      </c>
      <c r="G404" s="181" t="e">
        <f t="shared" si="854"/>
        <v>#REF!</v>
      </c>
      <c r="H404" s="181" t="e">
        <f t="shared" si="598"/>
        <v>#REF!</v>
      </c>
      <c r="I404" s="181" t="e">
        <f t="shared" si="599"/>
        <v>#REF!</v>
      </c>
      <c r="J404" s="181" t="e">
        <f t="shared" si="600"/>
        <v>#REF!</v>
      </c>
      <c r="K404" s="181" t="e">
        <f t="shared" si="601"/>
        <v>#REF!</v>
      </c>
      <c r="L404" s="181" t="e">
        <f t="shared" si="602"/>
        <v>#REF!</v>
      </c>
      <c r="M404" s="181" t="e">
        <f t="shared" si="603"/>
        <v>#REF!</v>
      </c>
      <c r="N404" s="181" t="e">
        <f t="shared" si="604"/>
        <v>#REF!</v>
      </c>
      <c r="O404" s="181" t="e">
        <f t="shared" si="605"/>
        <v>#REF!</v>
      </c>
      <c r="P404" s="181" t="e">
        <f t="shared" si="606"/>
        <v>#REF!</v>
      </c>
      <c r="Q404" s="181" t="e">
        <f t="shared" si="607"/>
        <v>#REF!</v>
      </c>
      <c r="R404" s="181" t="e">
        <f t="shared" si="608"/>
        <v>#REF!</v>
      </c>
      <c r="S404" s="181" t="e">
        <f t="shared" si="609"/>
        <v>#REF!</v>
      </c>
      <c r="T404" s="181" t="e">
        <f t="shared" si="610"/>
        <v>#REF!</v>
      </c>
      <c r="U404" s="181" t="e">
        <f t="shared" si="611"/>
        <v>#REF!</v>
      </c>
      <c r="V404" s="181" t="e">
        <f t="shared" si="612"/>
        <v>#REF!</v>
      </c>
      <c r="W404" s="181" t="e">
        <f t="shared" si="613"/>
        <v>#REF!</v>
      </c>
      <c r="X404" s="181" t="e">
        <f t="shared" si="614"/>
        <v>#REF!</v>
      </c>
      <c r="Y404" s="181" t="e">
        <f t="shared" si="615"/>
        <v>#REF!</v>
      </c>
      <c r="Z404" s="181" t="e">
        <f t="shared" si="616"/>
        <v>#REF!</v>
      </c>
      <c r="AA404" s="181" t="e">
        <f t="shared" si="617"/>
        <v>#REF!</v>
      </c>
      <c r="AB404" s="181" t="e">
        <f t="shared" si="618"/>
        <v>#REF!</v>
      </c>
      <c r="AC404" s="181" t="e">
        <f t="shared" si="619"/>
        <v>#REF!</v>
      </c>
      <c r="AD404" s="181" t="e">
        <f t="shared" si="620"/>
        <v>#REF!</v>
      </c>
      <c r="AE404" s="181" t="e">
        <f t="shared" si="621"/>
        <v>#REF!</v>
      </c>
      <c r="AF404" s="181" t="e">
        <f t="shared" si="622"/>
        <v>#REF!</v>
      </c>
      <c r="AG404" s="181" t="e">
        <f t="shared" si="623"/>
        <v>#REF!</v>
      </c>
      <c r="AH404" s="181" t="e">
        <f t="shared" si="624"/>
        <v>#REF!</v>
      </c>
      <c r="AI404" s="181" t="e">
        <f t="shared" si="625"/>
        <v>#REF!</v>
      </c>
      <c r="AJ404" s="181" t="e">
        <f t="shared" si="626"/>
        <v>#REF!</v>
      </c>
      <c r="AK404" s="181" t="e">
        <f t="shared" si="627"/>
        <v>#REF!</v>
      </c>
      <c r="AL404" s="181" t="e">
        <f t="shared" si="628"/>
        <v>#REF!</v>
      </c>
      <c r="AM404" s="181" t="e">
        <f t="shared" si="629"/>
        <v>#REF!</v>
      </c>
      <c r="AN404" s="181" t="e">
        <f t="shared" si="630"/>
        <v>#REF!</v>
      </c>
      <c r="AO404" s="181" t="e">
        <f t="shared" si="631"/>
        <v>#REF!</v>
      </c>
      <c r="AP404" s="181" t="e">
        <f t="shared" si="632"/>
        <v>#REF!</v>
      </c>
      <c r="AQ404" s="181" t="e">
        <f t="shared" si="633"/>
        <v>#REF!</v>
      </c>
      <c r="AR404" s="181" t="e">
        <f t="shared" si="634"/>
        <v>#REF!</v>
      </c>
      <c r="AS404" s="181" t="e">
        <f t="shared" si="635"/>
        <v>#REF!</v>
      </c>
      <c r="AT404" s="181" t="e">
        <f t="shared" si="636"/>
        <v>#REF!</v>
      </c>
      <c r="AU404" s="181" t="e">
        <f t="shared" si="637"/>
        <v>#REF!</v>
      </c>
      <c r="AV404" s="181" t="e">
        <f t="shared" si="638"/>
        <v>#REF!</v>
      </c>
      <c r="AW404" s="181" t="e">
        <f t="shared" si="639"/>
        <v>#REF!</v>
      </c>
      <c r="AX404" s="181" t="e">
        <f t="shared" si="640"/>
        <v>#REF!</v>
      </c>
      <c r="AY404" s="181" t="e">
        <f t="shared" si="641"/>
        <v>#REF!</v>
      </c>
      <c r="AZ404" s="181" t="e">
        <f t="shared" si="642"/>
        <v>#REF!</v>
      </c>
      <c r="BA404" s="181" t="e">
        <f t="shared" si="643"/>
        <v>#REF!</v>
      </c>
      <c r="BB404" s="181" t="e">
        <f t="shared" si="644"/>
        <v>#REF!</v>
      </c>
      <c r="BC404" s="181" t="e">
        <f t="shared" si="645"/>
        <v>#REF!</v>
      </c>
      <c r="BD404" s="181" t="e">
        <f t="shared" si="646"/>
        <v>#REF!</v>
      </c>
      <c r="BE404" s="181" t="e">
        <f t="shared" si="647"/>
        <v>#REF!</v>
      </c>
      <c r="BF404" s="181" t="e">
        <f t="shared" si="648"/>
        <v>#REF!</v>
      </c>
      <c r="BG404" s="181" t="e">
        <f t="shared" si="649"/>
        <v>#REF!</v>
      </c>
      <c r="BH404" s="181" t="e">
        <f t="shared" si="650"/>
        <v>#REF!</v>
      </c>
      <c r="BI404" s="181" t="e">
        <f t="shared" si="651"/>
        <v>#REF!</v>
      </c>
      <c r="BJ404" s="181" t="e">
        <f t="shared" si="652"/>
        <v>#REF!</v>
      </c>
      <c r="BK404" s="181" t="e">
        <f t="shared" si="653"/>
        <v>#REF!</v>
      </c>
      <c r="BL404" s="181" t="e">
        <f t="shared" si="654"/>
        <v>#REF!</v>
      </c>
      <c r="BM404" s="181" t="e">
        <f t="shared" si="655"/>
        <v>#REF!</v>
      </c>
      <c r="BN404" s="181" t="e">
        <f t="shared" si="656"/>
        <v>#REF!</v>
      </c>
      <c r="BO404" s="181" t="e">
        <f t="shared" si="657"/>
        <v>#REF!</v>
      </c>
      <c r="BP404" s="181" t="e">
        <f t="shared" si="658"/>
        <v>#REF!</v>
      </c>
      <c r="BQ404" s="181" t="e">
        <f t="shared" si="659"/>
        <v>#REF!</v>
      </c>
      <c r="BR404" s="181" t="e">
        <f t="shared" si="660"/>
        <v>#REF!</v>
      </c>
      <c r="BS404" s="181" t="e">
        <f t="shared" si="661"/>
        <v>#REF!</v>
      </c>
      <c r="BT404" s="181" t="e">
        <f t="shared" si="662"/>
        <v>#REF!</v>
      </c>
      <c r="BU404" s="181" t="e">
        <f t="shared" si="663"/>
        <v>#REF!</v>
      </c>
      <c r="BV404" s="181" t="e">
        <f t="shared" si="664"/>
        <v>#REF!</v>
      </c>
      <c r="BW404" s="181" t="e">
        <f t="shared" si="665"/>
        <v>#REF!</v>
      </c>
      <c r="BX404" s="181" t="e">
        <f t="shared" si="666"/>
        <v>#REF!</v>
      </c>
      <c r="BY404" s="181" t="e">
        <f t="shared" si="667"/>
        <v>#REF!</v>
      </c>
      <c r="BZ404" s="181" t="e">
        <f t="shared" si="668"/>
        <v>#REF!</v>
      </c>
      <c r="CA404" s="181" t="e">
        <f t="shared" si="669"/>
        <v>#REF!</v>
      </c>
      <c r="CB404" s="181" t="e">
        <f t="shared" si="670"/>
        <v>#REF!</v>
      </c>
      <c r="CC404" s="181" t="e">
        <f t="shared" si="671"/>
        <v>#REF!</v>
      </c>
      <c r="CD404" s="181" t="e">
        <f t="shared" si="672"/>
        <v>#REF!</v>
      </c>
      <c r="CE404" s="181" t="e">
        <f t="shared" si="673"/>
        <v>#REF!</v>
      </c>
      <c r="CF404" s="181" t="e">
        <f t="shared" si="674"/>
        <v>#REF!</v>
      </c>
      <c r="CG404" s="181" t="e">
        <f t="shared" si="675"/>
        <v>#REF!</v>
      </c>
      <c r="CH404" s="181" t="e">
        <f t="shared" si="676"/>
        <v>#REF!</v>
      </c>
      <c r="CI404" s="181" t="e">
        <f t="shared" si="677"/>
        <v>#REF!</v>
      </c>
      <c r="CJ404" s="181" t="e">
        <f t="shared" si="678"/>
        <v>#REF!</v>
      </c>
      <c r="CK404" s="181" t="e">
        <f t="shared" si="679"/>
        <v>#REF!</v>
      </c>
      <c r="CL404" s="181" t="e">
        <f t="shared" si="680"/>
        <v>#REF!</v>
      </c>
      <c r="CM404" s="181" t="e">
        <f t="shared" si="681"/>
        <v>#REF!</v>
      </c>
      <c r="CN404" s="181" t="e">
        <f t="shared" si="682"/>
        <v>#REF!</v>
      </c>
      <c r="CO404" s="181" t="e">
        <f t="shared" si="683"/>
        <v>#REF!</v>
      </c>
      <c r="CP404" s="181" t="e">
        <f t="shared" si="684"/>
        <v>#REF!</v>
      </c>
      <c r="CQ404" s="181" t="e">
        <f t="shared" si="685"/>
        <v>#REF!</v>
      </c>
      <c r="CR404" s="181" t="e">
        <f t="shared" si="686"/>
        <v>#REF!</v>
      </c>
      <c r="CS404" s="181" t="e">
        <f t="shared" si="687"/>
        <v>#REF!</v>
      </c>
      <c r="CT404" s="181" t="e">
        <f t="shared" si="688"/>
        <v>#REF!</v>
      </c>
      <c r="CU404" s="181" t="e">
        <f t="shared" si="689"/>
        <v>#REF!</v>
      </c>
      <c r="CV404" s="181" t="e">
        <f t="shared" si="690"/>
        <v>#REF!</v>
      </c>
      <c r="CW404" s="181" t="e">
        <f t="shared" si="691"/>
        <v>#REF!</v>
      </c>
      <c r="CX404" s="181" t="e">
        <f t="shared" si="692"/>
        <v>#REF!</v>
      </c>
      <c r="CY404" s="181" t="e">
        <f t="shared" si="693"/>
        <v>#REF!</v>
      </c>
      <c r="CZ404" s="181" t="e">
        <f t="shared" si="694"/>
        <v>#REF!</v>
      </c>
      <c r="DA404" s="181" t="e">
        <f t="shared" si="695"/>
        <v>#REF!</v>
      </c>
      <c r="DB404" s="181" t="e">
        <f t="shared" si="696"/>
        <v>#REF!</v>
      </c>
      <c r="DC404" s="181" t="e">
        <f t="shared" si="697"/>
        <v>#REF!</v>
      </c>
      <c r="DD404" s="181" t="e">
        <f t="shared" si="698"/>
        <v>#REF!</v>
      </c>
      <c r="DE404" s="181" t="e">
        <f t="shared" si="699"/>
        <v>#REF!</v>
      </c>
      <c r="DF404" s="181" t="e">
        <f t="shared" si="700"/>
        <v>#REF!</v>
      </c>
      <c r="DG404" s="181" t="e">
        <f t="shared" si="701"/>
        <v>#REF!</v>
      </c>
      <c r="DH404" s="181" t="e">
        <f t="shared" si="702"/>
        <v>#REF!</v>
      </c>
      <c r="DI404" s="181" t="e">
        <f t="shared" si="703"/>
        <v>#REF!</v>
      </c>
      <c r="DJ404" s="181" t="e">
        <f t="shared" si="704"/>
        <v>#REF!</v>
      </c>
      <c r="DK404" s="181" t="e">
        <f t="shared" si="705"/>
        <v>#REF!</v>
      </c>
      <c r="DL404" s="181" t="e">
        <f t="shared" si="706"/>
        <v>#REF!</v>
      </c>
      <c r="DM404" s="181" t="e">
        <f t="shared" si="707"/>
        <v>#REF!</v>
      </c>
      <c r="DN404" s="181" t="e">
        <f t="shared" si="708"/>
        <v>#REF!</v>
      </c>
      <c r="DO404" s="181" t="e">
        <f t="shared" si="709"/>
        <v>#REF!</v>
      </c>
      <c r="DP404" s="181" t="e">
        <f t="shared" si="710"/>
        <v>#REF!</v>
      </c>
      <c r="DQ404" s="181" t="e">
        <f t="shared" si="711"/>
        <v>#REF!</v>
      </c>
      <c r="DR404" s="181" t="e">
        <f t="shared" si="712"/>
        <v>#REF!</v>
      </c>
      <c r="DS404" s="181" t="e">
        <f t="shared" si="713"/>
        <v>#REF!</v>
      </c>
      <c r="DT404" s="181" t="e">
        <f t="shared" si="714"/>
        <v>#REF!</v>
      </c>
      <c r="DU404" s="181" t="e">
        <f t="shared" si="715"/>
        <v>#REF!</v>
      </c>
      <c r="DV404" s="181" t="e">
        <f t="shared" si="716"/>
        <v>#REF!</v>
      </c>
      <c r="DW404" s="181" t="e">
        <f t="shared" si="717"/>
        <v>#REF!</v>
      </c>
      <c r="DX404" s="181" t="e">
        <f t="shared" si="718"/>
        <v>#REF!</v>
      </c>
      <c r="DY404" s="181" t="e">
        <f t="shared" si="719"/>
        <v>#REF!</v>
      </c>
      <c r="DZ404" s="181" t="e">
        <f t="shared" si="720"/>
        <v>#REF!</v>
      </c>
      <c r="EA404" s="181" t="e">
        <f t="shared" si="721"/>
        <v>#REF!</v>
      </c>
      <c r="EB404" s="181" t="e">
        <f t="shared" si="722"/>
        <v>#REF!</v>
      </c>
      <c r="EC404" s="181" t="e">
        <f t="shared" si="723"/>
        <v>#REF!</v>
      </c>
      <c r="ED404" s="181" t="e">
        <f t="shared" si="724"/>
        <v>#REF!</v>
      </c>
      <c r="EE404" s="181" t="e">
        <f t="shared" si="725"/>
        <v>#REF!</v>
      </c>
      <c r="EF404" s="181" t="e">
        <f t="shared" si="726"/>
        <v>#REF!</v>
      </c>
      <c r="EG404" s="181" t="e">
        <f t="shared" si="727"/>
        <v>#REF!</v>
      </c>
      <c r="EH404" s="181" t="e">
        <f t="shared" si="728"/>
        <v>#REF!</v>
      </c>
      <c r="EI404" s="181" t="e">
        <f t="shared" si="729"/>
        <v>#REF!</v>
      </c>
      <c r="EJ404" s="181" t="e">
        <f t="shared" si="730"/>
        <v>#REF!</v>
      </c>
      <c r="EK404" s="181" t="e">
        <f t="shared" si="731"/>
        <v>#REF!</v>
      </c>
      <c r="EL404" s="181" t="e">
        <f t="shared" si="732"/>
        <v>#REF!</v>
      </c>
      <c r="EM404" s="181" t="e">
        <f t="shared" si="733"/>
        <v>#REF!</v>
      </c>
      <c r="EN404" s="181" t="e">
        <f t="shared" si="734"/>
        <v>#REF!</v>
      </c>
      <c r="EO404" s="181" t="e">
        <f t="shared" si="735"/>
        <v>#REF!</v>
      </c>
      <c r="EP404" s="181" t="e">
        <f t="shared" si="736"/>
        <v>#REF!</v>
      </c>
      <c r="EQ404" s="181" t="e">
        <f t="shared" si="737"/>
        <v>#REF!</v>
      </c>
      <c r="ER404" s="181" t="e">
        <f t="shared" si="738"/>
        <v>#REF!</v>
      </c>
      <c r="ES404" s="181" t="e">
        <f t="shared" si="739"/>
        <v>#REF!</v>
      </c>
      <c r="ET404" s="181" t="e">
        <f t="shared" si="740"/>
        <v>#REF!</v>
      </c>
      <c r="EU404" s="181" t="e">
        <f t="shared" si="741"/>
        <v>#REF!</v>
      </c>
      <c r="EV404" s="181" t="e">
        <f t="shared" si="742"/>
        <v>#REF!</v>
      </c>
      <c r="EW404" s="181" t="e">
        <f t="shared" si="743"/>
        <v>#REF!</v>
      </c>
      <c r="EX404" s="181" t="e">
        <f t="shared" si="744"/>
        <v>#REF!</v>
      </c>
      <c r="EY404" s="181" t="e">
        <f t="shared" si="745"/>
        <v>#REF!</v>
      </c>
      <c r="EZ404" s="181" t="e">
        <f t="shared" si="746"/>
        <v>#REF!</v>
      </c>
      <c r="FA404" s="181" t="e">
        <f t="shared" si="747"/>
        <v>#REF!</v>
      </c>
      <c r="FB404" s="181" t="e">
        <f t="shared" si="748"/>
        <v>#REF!</v>
      </c>
      <c r="FC404" s="181" t="e">
        <f t="shared" si="749"/>
        <v>#REF!</v>
      </c>
      <c r="FD404" s="181" t="e">
        <f t="shared" si="750"/>
        <v>#REF!</v>
      </c>
      <c r="FE404" s="181" t="e">
        <f t="shared" si="751"/>
        <v>#REF!</v>
      </c>
      <c r="FF404" s="181" t="e">
        <f t="shared" si="752"/>
        <v>#REF!</v>
      </c>
      <c r="FG404" s="181" t="e">
        <f t="shared" si="753"/>
        <v>#REF!</v>
      </c>
      <c r="FH404" s="181" t="e">
        <f t="shared" si="754"/>
        <v>#REF!</v>
      </c>
      <c r="FI404" s="181" t="e">
        <f t="shared" si="755"/>
        <v>#REF!</v>
      </c>
      <c r="FJ404" s="181" t="e">
        <f t="shared" si="756"/>
        <v>#REF!</v>
      </c>
      <c r="FK404" s="181" t="e">
        <f t="shared" si="757"/>
        <v>#REF!</v>
      </c>
      <c r="FL404" s="181" t="e">
        <f t="shared" si="758"/>
        <v>#REF!</v>
      </c>
      <c r="FM404" s="181" t="e">
        <f t="shared" si="759"/>
        <v>#REF!</v>
      </c>
      <c r="FN404" s="181" t="e">
        <f t="shared" si="760"/>
        <v>#REF!</v>
      </c>
      <c r="FO404" s="181" t="e">
        <f t="shared" si="761"/>
        <v>#REF!</v>
      </c>
      <c r="FP404" s="181" t="e">
        <f t="shared" si="762"/>
        <v>#REF!</v>
      </c>
      <c r="FQ404" s="181" t="e">
        <f t="shared" si="763"/>
        <v>#REF!</v>
      </c>
      <c r="FR404" s="181" t="e">
        <f t="shared" si="764"/>
        <v>#REF!</v>
      </c>
      <c r="FS404" s="181" t="e">
        <f t="shared" si="765"/>
        <v>#REF!</v>
      </c>
      <c r="FT404" s="181" t="e">
        <f t="shared" si="766"/>
        <v>#REF!</v>
      </c>
      <c r="FU404" s="181" t="e">
        <f t="shared" si="767"/>
        <v>#REF!</v>
      </c>
      <c r="FV404" s="181" t="e">
        <f t="shared" si="768"/>
        <v>#REF!</v>
      </c>
      <c r="FW404" s="181" t="e">
        <f t="shared" si="769"/>
        <v>#REF!</v>
      </c>
      <c r="FX404" s="181" t="e">
        <f t="shared" si="770"/>
        <v>#REF!</v>
      </c>
      <c r="FY404" s="181" t="e">
        <f t="shared" si="771"/>
        <v>#REF!</v>
      </c>
      <c r="FZ404" s="181" t="e">
        <f t="shared" si="772"/>
        <v>#REF!</v>
      </c>
      <c r="GA404" s="181" t="e">
        <f t="shared" si="773"/>
        <v>#REF!</v>
      </c>
      <c r="GB404" s="181" t="e">
        <f t="shared" si="774"/>
        <v>#REF!</v>
      </c>
      <c r="GC404" s="181" t="e">
        <f t="shared" si="775"/>
        <v>#REF!</v>
      </c>
      <c r="GD404" s="181" t="e">
        <f t="shared" si="776"/>
        <v>#REF!</v>
      </c>
      <c r="GE404" s="181" t="e">
        <f t="shared" si="777"/>
        <v>#REF!</v>
      </c>
      <c r="GF404" s="181" t="e">
        <f t="shared" si="778"/>
        <v>#REF!</v>
      </c>
      <c r="GG404" s="181" t="e">
        <f t="shared" si="779"/>
        <v>#REF!</v>
      </c>
      <c r="GH404" s="181" t="e">
        <f t="shared" si="780"/>
        <v>#REF!</v>
      </c>
      <c r="GI404" s="181" t="e">
        <f t="shared" si="781"/>
        <v>#REF!</v>
      </c>
      <c r="GJ404" s="181" t="e">
        <f t="shared" si="782"/>
        <v>#REF!</v>
      </c>
      <c r="GK404" s="181" t="e">
        <f t="shared" si="783"/>
        <v>#REF!</v>
      </c>
      <c r="GL404" s="181" t="e">
        <f t="shared" si="784"/>
        <v>#REF!</v>
      </c>
      <c r="GM404" s="181" t="e">
        <f t="shared" si="785"/>
        <v>#REF!</v>
      </c>
      <c r="GN404" s="181" t="e">
        <f t="shared" si="786"/>
        <v>#REF!</v>
      </c>
      <c r="GO404" s="181" t="e">
        <f t="shared" si="787"/>
        <v>#REF!</v>
      </c>
      <c r="GP404" s="181" t="e">
        <f t="shared" si="788"/>
        <v>#REF!</v>
      </c>
      <c r="GQ404" s="181" t="e">
        <f t="shared" si="789"/>
        <v>#REF!</v>
      </c>
      <c r="GR404" s="181" t="e">
        <f t="shared" si="790"/>
        <v>#REF!</v>
      </c>
      <c r="GS404" s="181" t="e">
        <f t="shared" si="791"/>
        <v>#REF!</v>
      </c>
      <c r="GT404" s="181" t="e">
        <f t="shared" si="792"/>
        <v>#REF!</v>
      </c>
      <c r="GU404" s="181" t="e">
        <f t="shared" si="793"/>
        <v>#REF!</v>
      </c>
      <c r="GV404" s="181" t="e">
        <f t="shared" si="794"/>
        <v>#REF!</v>
      </c>
      <c r="GW404" s="181" t="e">
        <f t="shared" si="795"/>
        <v>#REF!</v>
      </c>
      <c r="GX404" s="181" t="e">
        <f t="shared" si="796"/>
        <v>#REF!</v>
      </c>
      <c r="GY404" s="181" t="e">
        <f t="shared" si="797"/>
        <v>#REF!</v>
      </c>
      <c r="GZ404" s="181" t="e">
        <f t="shared" si="798"/>
        <v>#REF!</v>
      </c>
      <c r="HA404" s="181" t="e">
        <f t="shared" si="799"/>
        <v>#REF!</v>
      </c>
      <c r="HB404" s="181" t="e">
        <f t="shared" si="800"/>
        <v>#REF!</v>
      </c>
      <c r="HC404" s="181" t="e">
        <f t="shared" si="801"/>
        <v>#REF!</v>
      </c>
      <c r="HD404" s="181" t="e">
        <f t="shared" si="802"/>
        <v>#REF!</v>
      </c>
      <c r="HE404" s="181" t="e">
        <f t="shared" si="803"/>
        <v>#REF!</v>
      </c>
      <c r="HF404" s="181" t="e">
        <f t="shared" si="804"/>
        <v>#REF!</v>
      </c>
      <c r="HG404" s="181" t="e">
        <f t="shared" si="805"/>
        <v>#REF!</v>
      </c>
      <c r="HH404" s="181" t="e">
        <f t="shared" si="806"/>
        <v>#REF!</v>
      </c>
      <c r="HI404" s="181" t="e">
        <f t="shared" si="807"/>
        <v>#REF!</v>
      </c>
      <c r="HJ404" s="181" t="e">
        <f t="shared" si="808"/>
        <v>#REF!</v>
      </c>
      <c r="HK404" s="181" t="e">
        <f t="shared" si="809"/>
        <v>#REF!</v>
      </c>
      <c r="HL404" s="181" t="e">
        <f t="shared" si="810"/>
        <v>#REF!</v>
      </c>
      <c r="HM404" s="181" t="e">
        <f t="shared" si="811"/>
        <v>#REF!</v>
      </c>
      <c r="HN404" s="181" t="e">
        <f t="shared" si="812"/>
        <v>#REF!</v>
      </c>
      <c r="HO404" s="181" t="e">
        <f t="shared" si="813"/>
        <v>#REF!</v>
      </c>
      <c r="HP404" s="181" t="e">
        <f t="shared" si="814"/>
        <v>#REF!</v>
      </c>
      <c r="HQ404" s="181" t="e">
        <f t="shared" si="815"/>
        <v>#REF!</v>
      </c>
      <c r="HR404" s="181" t="e">
        <f t="shared" si="816"/>
        <v>#REF!</v>
      </c>
      <c r="HS404" s="181" t="e">
        <f t="shared" si="817"/>
        <v>#REF!</v>
      </c>
      <c r="HT404" s="181" t="e">
        <f t="shared" si="818"/>
        <v>#REF!</v>
      </c>
      <c r="HU404" s="181" t="e">
        <f t="shared" si="819"/>
        <v>#REF!</v>
      </c>
      <c r="HV404" s="181" t="e">
        <f t="shared" si="820"/>
        <v>#REF!</v>
      </c>
      <c r="HW404" s="181" t="e">
        <f t="shared" si="821"/>
        <v>#REF!</v>
      </c>
      <c r="HX404" s="181" t="e">
        <f t="shared" si="822"/>
        <v>#REF!</v>
      </c>
      <c r="HY404" s="181" t="e">
        <f t="shared" si="823"/>
        <v>#REF!</v>
      </c>
      <c r="HZ404" s="181" t="e">
        <f t="shared" si="824"/>
        <v>#REF!</v>
      </c>
      <c r="IA404" s="181" t="e">
        <f t="shared" si="825"/>
        <v>#REF!</v>
      </c>
      <c r="IB404" s="181" t="e">
        <f t="shared" si="826"/>
        <v>#REF!</v>
      </c>
      <c r="IC404" s="181" t="e">
        <f t="shared" si="827"/>
        <v>#REF!</v>
      </c>
      <c r="ID404" s="181" t="e">
        <f t="shared" si="828"/>
        <v>#REF!</v>
      </c>
      <c r="IE404" s="181" t="e">
        <f t="shared" si="829"/>
        <v>#REF!</v>
      </c>
      <c r="IF404" s="181" t="e">
        <f t="shared" si="830"/>
        <v>#REF!</v>
      </c>
      <c r="IG404" s="181" t="e">
        <f t="shared" si="831"/>
        <v>#REF!</v>
      </c>
      <c r="IH404" s="181" t="e">
        <f t="shared" si="832"/>
        <v>#REF!</v>
      </c>
      <c r="II404" s="181" t="e">
        <f t="shared" si="833"/>
        <v>#REF!</v>
      </c>
      <c r="IJ404" s="181" t="e">
        <f t="shared" si="834"/>
        <v>#REF!</v>
      </c>
      <c r="IK404" s="181" t="e">
        <f t="shared" si="835"/>
        <v>#REF!</v>
      </c>
      <c r="IL404" s="181" t="e">
        <f t="shared" si="836"/>
        <v>#REF!</v>
      </c>
      <c r="IM404" s="181" t="e">
        <f t="shared" si="837"/>
        <v>#REF!</v>
      </c>
      <c r="IN404" s="181" t="e">
        <f t="shared" si="838"/>
        <v>#REF!</v>
      </c>
      <c r="IO404" s="181" t="e">
        <f t="shared" si="839"/>
        <v>#REF!</v>
      </c>
      <c r="IP404" s="181" t="e">
        <f t="shared" si="840"/>
        <v>#REF!</v>
      </c>
      <c r="IQ404" s="181" t="e">
        <f t="shared" si="841"/>
        <v>#REF!</v>
      </c>
      <c r="IR404" s="181" t="e">
        <f t="shared" si="842"/>
        <v>#REF!</v>
      </c>
      <c r="IS404" s="181" t="e">
        <f t="shared" si="843"/>
        <v>#REF!</v>
      </c>
      <c r="IT404" s="181" t="e">
        <f t="shared" si="844"/>
        <v>#REF!</v>
      </c>
      <c r="IU404" s="181" t="e">
        <f t="shared" si="845"/>
        <v>#REF!</v>
      </c>
      <c r="IV404" s="181" t="e">
        <f t="shared" si="846"/>
        <v>#REF!</v>
      </c>
      <c r="IW404" s="181" t="e">
        <f t="shared" si="847"/>
        <v>#REF!</v>
      </c>
      <c r="IX404" s="181" t="e">
        <f t="shared" si="848"/>
        <v>#REF!</v>
      </c>
      <c r="IY404" s="181" t="e">
        <f t="shared" si="849"/>
        <v>#REF!</v>
      </c>
      <c r="IZ404" s="181" t="e">
        <f t="shared" si="850"/>
        <v>#REF!</v>
      </c>
      <c r="JA404" s="181" t="e">
        <f t="shared" si="851"/>
        <v>#REF!</v>
      </c>
      <c r="JB404" s="181" t="e">
        <f t="shared" si="852"/>
        <v>#REF!</v>
      </c>
    </row>
    <row r="405" spans="2:262">
      <c r="B405" s="188">
        <v>44</v>
      </c>
      <c r="C405" s="187">
        <f t="shared" si="853"/>
        <v>8.5937500000000044E-4</v>
      </c>
      <c r="D405" s="184" t="e">
        <f t="shared" si="597"/>
        <v>#REF!</v>
      </c>
      <c r="E405" s="183" t="e">
        <f>AX361</f>
        <v>#REF!</v>
      </c>
      <c r="F405" s="182">
        <v>44</v>
      </c>
      <c r="G405" s="181" t="e">
        <f t="shared" si="854"/>
        <v>#REF!</v>
      </c>
      <c r="H405" s="181" t="e">
        <f t="shared" si="598"/>
        <v>#REF!</v>
      </c>
      <c r="I405" s="181" t="e">
        <f t="shared" si="599"/>
        <v>#REF!</v>
      </c>
      <c r="J405" s="181" t="e">
        <f t="shared" si="600"/>
        <v>#REF!</v>
      </c>
      <c r="K405" s="181" t="e">
        <f t="shared" si="601"/>
        <v>#REF!</v>
      </c>
      <c r="L405" s="181" t="e">
        <f t="shared" si="602"/>
        <v>#REF!</v>
      </c>
      <c r="M405" s="181" t="e">
        <f t="shared" si="603"/>
        <v>#REF!</v>
      </c>
      <c r="N405" s="181" t="e">
        <f t="shared" si="604"/>
        <v>#REF!</v>
      </c>
      <c r="O405" s="181" t="e">
        <f t="shared" si="605"/>
        <v>#REF!</v>
      </c>
      <c r="P405" s="181" t="e">
        <f t="shared" si="606"/>
        <v>#REF!</v>
      </c>
      <c r="Q405" s="181" t="e">
        <f t="shared" si="607"/>
        <v>#REF!</v>
      </c>
      <c r="R405" s="181" t="e">
        <f t="shared" si="608"/>
        <v>#REF!</v>
      </c>
      <c r="S405" s="181" t="e">
        <f t="shared" si="609"/>
        <v>#REF!</v>
      </c>
      <c r="T405" s="181" t="e">
        <f t="shared" si="610"/>
        <v>#REF!</v>
      </c>
      <c r="U405" s="181" t="e">
        <f t="shared" si="611"/>
        <v>#REF!</v>
      </c>
      <c r="V405" s="181" t="e">
        <f t="shared" si="612"/>
        <v>#REF!</v>
      </c>
      <c r="W405" s="181" t="e">
        <f t="shared" si="613"/>
        <v>#REF!</v>
      </c>
      <c r="X405" s="181" t="e">
        <f t="shared" si="614"/>
        <v>#REF!</v>
      </c>
      <c r="Y405" s="181" t="e">
        <f t="shared" si="615"/>
        <v>#REF!</v>
      </c>
      <c r="Z405" s="181" t="e">
        <f t="shared" si="616"/>
        <v>#REF!</v>
      </c>
      <c r="AA405" s="181" t="e">
        <f t="shared" si="617"/>
        <v>#REF!</v>
      </c>
      <c r="AB405" s="181" t="e">
        <f t="shared" si="618"/>
        <v>#REF!</v>
      </c>
      <c r="AC405" s="181" t="e">
        <f t="shared" si="619"/>
        <v>#REF!</v>
      </c>
      <c r="AD405" s="181" t="e">
        <f t="shared" si="620"/>
        <v>#REF!</v>
      </c>
      <c r="AE405" s="181" t="e">
        <f t="shared" si="621"/>
        <v>#REF!</v>
      </c>
      <c r="AF405" s="181" t="e">
        <f t="shared" si="622"/>
        <v>#REF!</v>
      </c>
      <c r="AG405" s="181" t="e">
        <f t="shared" si="623"/>
        <v>#REF!</v>
      </c>
      <c r="AH405" s="181" t="e">
        <f t="shared" si="624"/>
        <v>#REF!</v>
      </c>
      <c r="AI405" s="181" t="e">
        <f t="shared" si="625"/>
        <v>#REF!</v>
      </c>
      <c r="AJ405" s="181" t="e">
        <f t="shared" si="626"/>
        <v>#REF!</v>
      </c>
      <c r="AK405" s="181" t="e">
        <f t="shared" si="627"/>
        <v>#REF!</v>
      </c>
      <c r="AL405" s="181" t="e">
        <f t="shared" si="628"/>
        <v>#REF!</v>
      </c>
      <c r="AM405" s="181" t="e">
        <f t="shared" si="629"/>
        <v>#REF!</v>
      </c>
      <c r="AN405" s="181" t="e">
        <f t="shared" si="630"/>
        <v>#REF!</v>
      </c>
      <c r="AO405" s="181" t="e">
        <f t="shared" si="631"/>
        <v>#REF!</v>
      </c>
      <c r="AP405" s="181" t="e">
        <f t="shared" si="632"/>
        <v>#REF!</v>
      </c>
      <c r="AQ405" s="181" t="e">
        <f t="shared" si="633"/>
        <v>#REF!</v>
      </c>
      <c r="AR405" s="181" t="e">
        <f t="shared" si="634"/>
        <v>#REF!</v>
      </c>
      <c r="AS405" s="181" t="e">
        <f t="shared" si="635"/>
        <v>#REF!</v>
      </c>
      <c r="AT405" s="181" t="e">
        <f t="shared" si="636"/>
        <v>#REF!</v>
      </c>
      <c r="AU405" s="181" t="e">
        <f t="shared" si="637"/>
        <v>#REF!</v>
      </c>
      <c r="AV405" s="181" t="e">
        <f t="shared" si="638"/>
        <v>#REF!</v>
      </c>
      <c r="AW405" s="181" t="e">
        <f t="shared" si="639"/>
        <v>#REF!</v>
      </c>
      <c r="AX405" s="181" t="e">
        <f t="shared" si="640"/>
        <v>#REF!</v>
      </c>
      <c r="AY405" s="181" t="e">
        <f t="shared" si="641"/>
        <v>#REF!</v>
      </c>
      <c r="AZ405" s="181" t="e">
        <f t="shared" si="642"/>
        <v>#REF!</v>
      </c>
      <c r="BA405" s="181" t="e">
        <f t="shared" si="643"/>
        <v>#REF!</v>
      </c>
      <c r="BB405" s="181" t="e">
        <f t="shared" si="644"/>
        <v>#REF!</v>
      </c>
      <c r="BC405" s="181" t="e">
        <f t="shared" si="645"/>
        <v>#REF!</v>
      </c>
      <c r="BD405" s="181" t="e">
        <f t="shared" si="646"/>
        <v>#REF!</v>
      </c>
      <c r="BE405" s="181" t="e">
        <f t="shared" si="647"/>
        <v>#REF!</v>
      </c>
      <c r="BF405" s="181" t="e">
        <f t="shared" si="648"/>
        <v>#REF!</v>
      </c>
      <c r="BG405" s="181" t="e">
        <f t="shared" si="649"/>
        <v>#REF!</v>
      </c>
      <c r="BH405" s="181" t="e">
        <f t="shared" si="650"/>
        <v>#REF!</v>
      </c>
      <c r="BI405" s="181" t="e">
        <f t="shared" si="651"/>
        <v>#REF!</v>
      </c>
      <c r="BJ405" s="181" t="e">
        <f t="shared" si="652"/>
        <v>#REF!</v>
      </c>
      <c r="BK405" s="181" t="e">
        <f t="shared" si="653"/>
        <v>#REF!</v>
      </c>
      <c r="BL405" s="181" t="e">
        <f t="shared" si="654"/>
        <v>#REF!</v>
      </c>
      <c r="BM405" s="181" t="e">
        <f t="shared" si="655"/>
        <v>#REF!</v>
      </c>
      <c r="BN405" s="181" t="e">
        <f t="shared" si="656"/>
        <v>#REF!</v>
      </c>
      <c r="BO405" s="181" t="e">
        <f t="shared" si="657"/>
        <v>#REF!</v>
      </c>
      <c r="BP405" s="181" t="e">
        <f t="shared" si="658"/>
        <v>#REF!</v>
      </c>
      <c r="BQ405" s="181" t="e">
        <f t="shared" si="659"/>
        <v>#REF!</v>
      </c>
      <c r="BR405" s="181" t="e">
        <f t="shared" si="660"/>
        <v>#REF!</v>
      </c>
      <c r="BS405" s="181" t="e">
        <f t="shared" si="661"/>
        <v>#REF!</v>
      </c>
      <c r="BT405" s="181" t="e">
        <f t="shared" si="662"/>
        <v>#REF!</v>
      </c>
      <c r="BU405" s="181" t="e">
        <f t="shared" si="663"/>
        <v>#REF!</v>
      </c>
      <c r="BV405" s="181" t="e">
        <f t="shared" si="664"/>
        <v>#REF!</v>
      </c>
      <c r="BW405" s="181" t="e">
        <f t="shared" si="665"/>
        <v>#REF!</v>
      </c>
      <c r="BX405" s="181" t="e">
        <f t="shared" si="666"/>
        <v>#REF!</v>
      </c>
      <c r="BY405" s="181" t="e">
        <f t="shared" si="667"/>
        <v>#REF!</v>
      </c>
      <c r="BZ405" s="181" t="e">
        <f t="shared" si="668"/>
        <v>#REF!</v>
      </c>
      <c r="CA405" s="181" t="e">
        <f t="shared" si="669"/>
        <v>#REF!</v>
      </c>
      <c r="CB405" s="181" t="e">
        <f t="shared" si="670"/>
        <v>#REF!</v>
      </c>
      <c r="CC405" s="181" t="e">
        <f t="shared" si="671"/>
        <v>#REF!</v>
      </c>
      <c r="CD405" s="181" t="e">
        <f t="shared" si="672"/>
        <v>#REF!</v>
      </c>
      <c r="CE405" s="181" t="e">
        <f t="shared" si="673"/>
        <v>#REF!</v>
      </c>
      <c r="CF405" s="181" t="e">
        <f t="shared" si="674"/>
        <v>#REF!</v>
      </c>
      <c r="CG405" s="181" t="e">
        <f t="shared" si="675"/>
        <v>#REF!</v>
      </c>
      <c r="CH405" s="181" t="e">
        <f t="shared" si="676"/>
        <v>#REF!</v>
      </c>
      <c r="CI405" s="181" t="e">
        <f t="shared" si="677"/>
        <v>#REF!</v>
      </c>
      <c r="CJ405" s="181" t="e">
        <f t="shared" si="678"/>
        <v>#REF!</v>
      </c>
      <c r="CK405" s="181" t="e">
        <f t="shared" si="679"/>
        <v>#REF!</v>
      </c>
      <c r="CL405" s="181" t="e">
        <f t="shared" si="680"/>
        <v>#REF!</v>
      </c>
      <c r="CM405" s="181" t="e">
        <f t="shared" si="681"/>
        <v>#REF!</v>
      </c>
      <c r="CN405" s="181" t="e">
        <f t="shared" si="682"/>
        <v>#REF!</v>
      </c>
      <c r="CO405" s="181" t="e">
        <f t="shared" si="683"/>
        <v>#REF!</v>
      </c>
      <c r="CP405" s="181" t="e">
        <f t="shared" si="684"/>
        <v>#REF!</v>
      </c>
      <c r="CQ405" s="181" t="e">
        <f t="shared" si="685"/>
        <v>#REF!</v>
      </c>
      <c r="CR405" s="181" t="e">
        <f t="shared" si="686"/>
        <v>#REF!</v>
      </c>
      <c r="CS405" s="181" t="e">
        <f t="shared" si="687"/>
        <v>#REF!</v>
      </c>
      <c r="CT405" s="181" t="e">
        <f t="shared" si="688"/>
        <v>#REF!</v>
      </c>
      <c r="CU405" s="181" t="e">
        <f t="shared" si="689"/>
        <v>#REF!</v>
      </c>
      <c r="CV405" s="181" t="e">
        <f t="shared" si="690"/>
        <v>#REF!</v>
      </c>
      <c r="CW405" s="181" t="e">
        <f t="shared" si="691"/>
        <v>#REF!</v>
      </c>
      <c r="CX405" s="181" t="e">
        <f t="shared" si="692"/>
        <v>#REF!</v>
      </c>
      <c r="CY405" s="181" t="e">
        <f t="shared" si="693"/>
        <v>#REF!</v>
      </c>
      <c r="CZ405" s="181" t="e">
        <f t="shared" si="694"/>
        <v>#REF!</v>
      </c>
      <c r="DA405" s="181" t="e">
        <f t="shared" si="695"/>
        <v>#REF!</v>
      </c>
      <c r="DB405" s="181" t="e">
        <f t="shared" si="696"/>
        <v>#REF!</v>
      </c>
      <c r="DC405" s="181" t="e">
        <f t="shared" si="697"/>
        <v>#REF!</v>
      </c>
      <c r="DD405" s="181" t="e">
        <f t="shared" si="698"/>
        <v>#REF!</v>
      </c>
      <c r="DE405" s="181" t="e">
        <f t="shared" si="699"/>
        <v>#REF!</v>
      </c>
      <c r="DF405" s="181" t="e">
        <f t="shared" si="700"/>
        <v>#REF!</v>
      </c>
      <c r="DG405" s="181" t="e">
        <f t="shared" si="701"/>
        <v>#REF!</v>
      </c>
      <c r="DH405" s="181" t="e">
        <f t="shared" si="702"/>
        <v>#REF!</v>
      </c>
      <c r="DI405" s="181" t="e">
        <f t="shared" si="703"/>
        <v>#REF!</v>
      </c>
      <c r="DJ405" s="181" t="e">
        <f t="shared" si="704"/>
        <v>#REF!</v>
      </c>
      <c r="DK405" s="181" t="e">
        <f t="shared" si="705"/>
        <v>#REF!</v>
      </c>
      <c r="DL405" s="181" t="e">
        <f t="shared" si="706"/>
        <v>#REF!</v>
      </c>
      <c r="DM405" s="181" t="e">
        <f t="shared" si="707"/>
        <v>#REF!</v>
      </c>
      <c r="DN405" s="181" t="e">
        <f t="shared" si="708"/>
        <v>#REF!</v>
      </c>
      <c r="DO405" s="181" t="e">
        <f t="shared" si="709"/>
        <v>#REF!</v>
      </c>
      <c r="DP405" s="181" t="e">
        <f t="shared" si="710"/>
        <v>#REF!</v>
      </c>
      <c r="DQ405" s="181" t="e">
        <f t="shared" si="711"/>
        <v>#REF!</v>
      </c>
      <c r="DR405" s="181" t="e">
        <f t="shared" si="712"/>
        <v>#REF!</v>
      </c>
      <c r="DS405" s="181" t="e">
        <f t="shared" si="713"/>
        <v>#REF!</v>
      </c>
      <c r="DT405" s="181" t="e">
        <f t="shared" si="714"/>
        <v>#REF!</v>
      </c>
      <c r="DU405" s="181" t="e">
        <f t="shared" si="715"/>
        <v>#REF!</v>
      </c>
      <c r="DV405" s="181" t="e">
        <f t="shared" si="716"/>
        <v>#REF!</v>
      </c>
      <c r="DW405" s="181" t="e">
        <f t="shared" si="717"/>
        <v>#REF!</v>
      </c>
      <c r="DX405" s="181" t="e">
        <f t="shared" si="718"/>
        <v>#REF!</v>
      </c>
      <c r="DY405" s="181" t="e">
        <f t="shared" si="719"/>
        <v>#REF!</v>
      </c>
      <c r="DZ405" s="181" t="e">
        <f t="shared" si="720"/>
        <v>#REF!</v>
      </c>
      <c r="EA405" s="181" t="e">
        <f t="shared" si="721"/>
        <v>#REF!</v>
      </c>
      <c r="EB405" s="181" t="e">
        <f t="shared" si="722"/>
        <v>#REF!</v>
      </c>
      <c r="EC405" s="181" t="e">
        <f t="shared" si="723"/>
        <v>#REF!</v>
      </c>
      <c r="ED405" s="181" t="e">
        <f t="shared" si="724"/>
        <v>#REF!</v>
      </c>
      <c r="EE405" s="181" t="e">
        <f t="shared" si="725"/>
        <v>#REF!</v>
      </c>
      <c r="EF405" s="181" t="e">
        <f t="shared" si="726"/>
        <v>#REF!</v>
      </c>
      <c r="EG405" s="181" t="e">
        <f t="shared" si="727"/>
        <v>#REF!</v>
      </c>
      <c r="EH405" s="181" t="e">
        <f t="shared" si="728"/>
        <v>#REF!</v>
      </c>
      <c r="EI405" s="181" t="e">
        <f t="shared" si="729"/>
        <v>#REF!</v>
      </c>
      <c r="EJ405" s="181" t="e">
        <f t="shared" si="730"/>
        <v>#REF!</v>
      </c>
      <c r="EK405" s="181" t="e">
        <f t="shared" si="731"/>
        <v>#REF!</v>
      </c>
      <c r="EL405" s="181" t="e">
        <f t="shared" si="732"/>
        <v>#REF!</v>
      </c>
      <c r="EM405" s="181" t="e">
        <f t="shared" si="733"/>
        <v>#REF!</v>
      </c>
      <c r="EN405" s="181" t="e">
        <f t="shared" si="734"/>
        <v>#REF!</v>
      </c>
      <c r="EO405" s="181" t="e">
        <f t="shared" si="735"/>
        <v>#REF!</v>
      </c>
      <c r="EP405" s="181" t="e">
        <f t="shared" si="736"/>
        <v>#REF!</v>
      </c>
      <c r="EQ405" s="181" t="e">
        <f t="shared" si="737"/>
        <v>#REF!</v>
      </c>
      <c r="ER405" s="181" t="e">
        <f t="shared" si="738"/>
        <v>#REF!</v>
      </c>
      <c r="ES405" s="181" t="e">
        <f t="shared" si="739"/>
        <v>#REF!</v>
      </c>
      <c r="ET405" s="181" t="e">
        <f t="shared" si="740"/>
        <v>#REF!</v>
      </c>
      <c r="EU405" s="181" t="e">
        <f t="shared" si="741"/>
        <v>#REF!</v>
      </c>
      <c r="EV405" s="181" t="e">
        <f t="shared" si="742"/>
        <v>#REF!</v>
      </c>
      <c r="EW405" s="181" t="e">
        <f t="shared" si="743"/>
        <v>#REF!</v>
      </c>
      <c r="EX405" s="181" t="e">
        <f t="shared" si="744"/>
        <v>#REF!</v>
      </c>
      <c r="EY405" s="181" t="e">
        <f t="shared" si="745"/>
        <v>#REF!</v>
      </c>
      <c r="EZ405" s="181" t="e">
        <f t="shared" si="746"/>
        <v>#REF!</v>
      </c>
      <c r="FA405" s="181" t="e">
        <f t="shared" si="747"/>
        <v>#REF!</v>
      </c>
      <c r="FB405" s="181" t="e">
        <f t="shared" si="748"/>
        <v>#REF!</v>
      </c>
      <c r="FC405" s="181" t="e">
        <f t="shared" si="749"/>
        <v>#REF!</v>
      </c>
      <c r="FD405" s="181" t="e">
        <f t="shared" si="750"/>
        <v>#REF!</v>
      </c>
      <c r="FE405" s="181" t="e">
        <f t="shared" si="751"/>
        <v>#REF!</v>
      </c>
      <c r="FF405" s="181" t="e">
        <f t="shared" si="752"/>
        <v>#REF!</v>
      </c>
      <c r="FG405" s="181" t="e">
        <f t="shared" si="753"/>
        <v>#REF!</v>
      </c>
      <c r="FH405" s="181" t="e">
        <f t="shared" si="754"/>
        <v>#REF!</v>
      </c>
      <c r="FI405" s="181" t="e">
        <f t="shared" si="755"/>
        <v>#REF!</v>
      </c>
      <c r="FJ405" s="181" t="e">
        <f t="shared" si="756"/>
        <v>#REF!</v>
      </c>
      <c r="FK405" s="181" t="e">
        <f t="shared" si="757"/>
        <v>#REF!</v>
      </c>
      <c r="FL405" s="181" t="e">
        <f t="shared" si="758"/>
        <v>#REF!</v>
      </c>
      <c r="FM405" s="181" t="e">
        <f t="shared" si="759"/>
        <v>#REF!</v>
      </c>
      <c r="FN405" s="181" t="e">
        <f t="shared" si="760"/>
        <v>#REF!</v>
      </c>
      <c r="FO405" s="181" t="e">
        <f t="shared" si="761"/>
        <v>#REF!</v>
      </c>
      <c r="FP405" s="181" t="e">
        <f t="shared" si="762"/>
        <v>#REF!</v>
      </c>
      <c r="FQ405" s="181" t="e">
        <f t="shared" si="763"/>
        <v>#REF!</v>
      </c>
      <c r="FR405" s="181" t="e">
        <f t="shared" si="764"/>
        <v>#REF!</v>
      </c>
      <c r="FS405" s="181" t="e">
        <f t="shared" si="765"/>
        <v>#REF!</v>
      </c>
      <c r="FT405" s="181" t="e">
        <f t="shared" si="766"/>
        <v>#REF!</v>
      </c>
      <c r="FU405" s="181" t="e">
        <f t="shared" si="767"/>
        <v>#REF!</v>
      </c>
      <c r="FV405" s="181" t="e">
        <f t="shared" si="768"/>
        <v>#REF!</v>
      </c>
      <c r="FW405" s="181" t="e">
        <f t="shared" si="769"/>
        <v>#REF!</v>
      </c>
      <c r="FX405" s="181" t="e">
        <f t="shared" si="770"/>
        <v>#REF!</v>
      </c>
      <c r="FY405" s="181" t="e">
        <f t="shared" si="771"/>
        <v>#REF!</v>
      </c>
      <c r="FZ405" s="181" t="e">
        <f t="shared" si="772"/>
        <v>#REF!</v>
      </c>
      <c r="GA405" s="181" t="e">
        <f t="shared" si="773"/>
        <v>#REF!</v>
      </c>
      <c r="GB405" s="181" t="e">
        <f t="shared" si="774"/>
        <v>#REF!</v>
      </c>
      <c r="GC405" s="181" t="e">
        <f t="shared" si="775"/>
        <v>#REF!</v>
      </c>
      <c r="GD405" s="181" t="e">
        <f t="shared" si="776"/>
        <v>#REF!</v>
      </c>
      <c r="GE405" s="181" t="e">
        <f t="shared" si="777"/>
        <v>#REF!</v>
      </c>
      <c r="GF405" s="181" t="e">
        <f t="shared" si="778"/>
        <v>#REF!</v>
      </c>
      <c r="GG405" s="181" t="e">
        <f t="shared" si="779"/>
        <v>#REF!</v>
      </c>
      <c r="GH405" s="181" t="e">
        <f t="shared" si="780"/>
        <v>#REF!</v>
      </c>
      <c r="GI405" s="181" t="e">
        <f t="shared" si="781"/>
        <v>#REF!</v>
      </c>
      <c r="GJ405" s="181" t="e">
        <f t="shared" si="782"/>
        <v>#REF!</v>
      </c>
      <c r="GK405" s="181" t="e">
        <f t="shared" si="783"/>
        <v>#REF!</v>
      </c>
      <c r="GL405" s="181" t="e">
        <f t="shared" si="784"/>
        <v>#REF!</v>
      </c>
      <c r="GM405" s="181" t="e">
        <f t="shared" si="785"/>
        <v>#REF!</v>
      </c>
      <c r="GN405" s="181" t="e">
        <f t="shared" si="786"/>
        <v>#REF!</v>
      </c>
      <c r="GO405" s="181" t="e">
        <f t="shared" si="787"/>
        <v>#REF!</v>
      </c>
      <c r="GP405" s="181" t="e">
        <f t="shared" si="788"/>
        <v>#REF!</v>
      </c>
      <c r="GQ405" s="181" t="e">
        <f t="shared" si="789"/>
        <v>#REF!</v>
      </c>
      <c r="GR405" s="181" t="e">
        <f t="shared" si="790"/>
        <v>#REF!</v>
      </c>
      <c r="GS405" s="181" t="e">
        <f t="shared" si="791"/>
        <v>#REF!</v>
      </c>
      <c r="GT405" s="181" t="e">
        <f t="shared" si="792"/>
        <v>#REF!</v>
      </c>
      <c r="GU405" s="181" t="e">
        <f t="shared" si="793"/>
        <v>#REF!</v>
      </c>
      <c r="GV405" s="181" t="e">
        <f t="shared" si="794"/>
        <v>#REF!</v>
      </c>
      <c r="GW405" s="181" t="e">
        <f t="shared" si="795"/>
        <v>#REF!</v>
      </c>
      <c r="GX405" s="181" t="e">
        <f t="shared" si="796"/>
        <v>#REF!</v>
      </c>
      <c r="GY405" s="181" t="e">
        <f t="shared" si="797"/>
        <v>#REF!</v>
      </c>
      <c r="GZ405" s="181" t="e">
        <f t="shared" si="798"/>
        <v>#REF!</v>
      </c>
      <c r="HA405" s="181" t="e">
        <f t="shared" si="799"/>
        <v>#REF!</v>
      </c>
      <c r="HB405" s="181" t="e">
        <f t="shared" si="800"/>
        <v>#REF!</v>
      </c>
      <c r="HC405" s="181" t="e">
        <f t="shared" si="801"/>
        <v>#REF!</v>
      </c>
      <c r="HD405" s="181" t="e">
        <f t="shared" si="802"/>
        <v>#REF!</v>
      </c>
      <c r="HE405" s="181" t="e">
        <f t="shared" si="803"/>
        <v>#REF!</v>
      </c>
      <c r="HF405" s="181" t="e">
        <f t="shared" si="804"/>
        <v>#REF!</v>
      </c>
      <c r="HG405" s="181" t="e">
        <f t="shared" si="805"/>
        <v>#REF!</v>
      </c>
      <c r="HH405" s="181" t="e">
        <f t="shared" si="806"/>
        <v>#REF!</v>
      </c>
      <c r="HI405" s="181" t="e">
        <f t="shared" si="807"/>
        <v>#REF!</v>
      </c>
      <c r="HJ405" s="181" t="e">
        <f t="shared" si="808"/>
        <v>#REF!</v>
      </c>
      <c r="HK405" s="181" t="e">
        <f t="shared" si="809"/>
        <v>#REF!</v>
      </c>
      <c r="HL405" s="181" t="e">
        <f t="shared" si="810"/>
        <v>#REF!</v>
      </c>
      <c r="HM405" s="181" t="e">
        <f t="shared" si="811"/>
        <v>#REF!</v>
      </c>
      <c r="HN405" s="181" t="e">
        <f t="shared" si="812"/>
        <v>#REF!</v>
      </c>
      <c r="HO405" s="181" t="e">
        <f t="shared" si="813"/>
        <v>#REF!</v>
      </c>
      <c r="HP405" s="181" t="e">
        <f t="shared" si="814"/>
        <v>#REF!</v>
      </c>
      <c r="HQ405" s="181" t="e">
        <f t="shared" si="815"/>
        <v>#REF!</v>
      </c>
      <c r="HR405" s="181" t="e">
        <f t="shared" si="816"/>
        <v>#REF!</v>
      </c>
      <c r="HS405" s="181" t="e">
        <f t="shared" si="817"/>
        <v>#REF!</v>
      </c>
      <c r="HT405" s="181" t="e">
        <f t="shared" si="818"/>
        <v>#REF!</v>
      </c>
      <c r="HU405" s="181" t="e">
        <f t="shared" si="819"/>
        <v>#REF!</v>
      </c>
      <c r="HV405" s="181" t="e">
        <f t="shared" si="820"/>
        <v>#REF!</v>
      </c>
      <c r="HW405" s="181" t="e">
        <f t="shared" si="821"/>
        <v>#REF!</v>
      </c>
      <c r="HX405" s="181" t="e">
        <f t="shared" si="822"/>
        <v>#REF!</v>
      </c>
      <c r="HY405" s="181" t="e">
        <f t="shared" si="823"/>
        <v>#REF!</v>
      </c>
      <c r="HZ405" s="181" t="e">
        <f t="shared" si="824"/>
        <v>#REF!</v>
      </c>
      <c r="IA405" s="181" t="e">
        <f t="shared" si="825"/>
        <v>#REF!</v>
      </c>
      <c r="IB405" s="181" t="e">
        <f t="shared" si="826"/>
        <v>#REF!</v>
      </c>
      <c r="IC405" s="181" t="e">
        <f t="shared" si="827"/>
        <v>#REF!</v>
      </c>
      <c r="ID405" s="181" t="e">
        <f t="shared" si="828"/>
        <v>#REF!</v>
      </c>
      <c r="IE405" s="181" t="e">
        <f t="shared" si="829"/>
        <v>#REF!</v>
      </c>
      <c r="IF405" s="181" t="e">
        <f t="shared" si="830"/>
        <v>#REF!</v>
      </c>
      <c r="IG405" s="181" t="e">
        <f t="shared" si="831"/>
        <v>#REF!</v>
      </c>
      <c r="IH405" s="181" t="e">
        <f t="shared" si="832"/>
        <v>#REF!</v>
      </c>
      <c r="II405" s="181" t="e">
        <f t="shared" si="833"/>
        <v>#REF!</v>
      </c>
      <c r="IJ405" s="181" t="e">
        <f t="shared" si="834"/>
        <v>#REF!</v>
      </c>
      <c r="IK405" s="181" t="e">
        <f t="shared" si="835"/>
        <v>#REF!</v>
      </c>
      <c r="IL405" s="181" t="e">
        <f t="shared" si="836"/>
        <v>#REF!</v>
      </c>
      <c r="IM405" s="181" t="e">
        <f t="shared" si="837"/>
        <v>#REF!</v>
      </c>
      <c r="IN405" s="181" t="e">
        <f t="shared" si="838"/>
        <v>#REF!</v>
      </c>
      <c r="IO405" s="181" t="e">
        <f t="shared" si="839"/>
        <v>#REF!</v>
      </c>
      <c r="IP405" s="181" t="e">
        <f t="shared" si="840"/>
        <v>#REF!</v>
      </c>
      <c r="IQ405" s="181" t="e">
        <f t="shared" si="841"/>
        <v>#REF!</v>
      </c>
      <c r="IR405" s="181" t="e">
        <f t="shared" si="842"/>
        <v>#REF!</v>
      </c>
      <c r="IS405" s="181" t="e">
        <f t="shared" si="843"/>
        <v>#REF!</v>
      </c>
      <c r="IT405" s="181" t="e">
        <f t="shared" si="844"/>
        <v>#REF!</v>
      </c>
      <c r="IU405" s="181" t="e">
        <f t="shared" si="845"/>
        <v>#REF!</v>
      </c>
      <c r="IV405" s="181" t="e">
        <f t="shared" si="846"/>
        <v>#REF!</v>
      </c>
      <c r="IW405" s="181" t="e">
        <f t="shared" si="847"/>
        <v>#REF!</v>
      </c>
      <c r="IX405" s="181" t="e">
        <f t="shared" si="848"/>
        <v>#REF!</v>
      </c>
      <c r="IY405" s="181" t="e">
        <f t="shared" si="849"/>
        <v>#REF!</v>
      </c>
      <c r="IZ405" s="181" t="e">
        <f t="shared" si="850"/>
        <v>#REF!</v>
      </c>
      <c r="JA405" s="181" t="e">
        <f t="shared" si="851"/>
        <v>#REF!</v>
      </c>
      <c r="JB405" s="181" t="e">
        <f t="shared" si="852"/>
        <v>#REF!</v>
      </c>
    </row>
    <row r="406" spans="2:262">
      <c r="B406" s="188">
        <v>45</v>
      </c>
      <c r="C406" s="187">
        <f t="shared" si="853"/>
        <v>8.7890625000000046E-4</v>
      </c>
      <c r="D406" s="184" t="e">
        <f t="shared" si="597"/>
        <v>#REF!</v>
      </c>
      <c r="E406" s="183" t="e">
        <f>AY361</f>
        <v>#REF!</v>
      </c>
      <c r="F406" s="182">
        <v>45</v>
      </c>
      <c r="G406" s="181" t="e">
        <f t="shared" si="854"/>
        <v>#REF!</v>
      </c>
      <c r="H406" s="181" t="e">
        <f t="shared" si="598"/>
        <v>#REF!</v>
      </c>
      <c r="I406" s="181" t="e">
        <f t="shared" si="599"/>
        <v>#REF!</v>
      </c>
      <c r="J406" s="181" t="e">
        <f t="shared" si="600"/>
        <v>#REF!</v>
      </c>
      <c r="K406" s="181" t="e">
        <f t="shared" si="601"/>
        <v>#REF!</v>
      </c>
      <c r="L406" s="181" t="e">
        <f t="shared" si="602"/>
        <v>#REF!</v>
      </c>
      <c r="M406" s="181" t="e">
        <f t="shared" si="603"/>
        <v>#REF!</v>
      </c>
      <c r="N406" s="181" t="e">
        <f t="shared" si="604"/>
        <v>#REF!</v>
      </c>
      <c r="O406" s="181" t="e">
        <f t="shared" si="605"/>
        <v>#REF!</v>
      </c>
      <c r="P406" s="181" t="e">
        <f t="shared" si="606"/>
        <v>#REF!</v>
      </c>
      <c r="Q406" s="181" t="e">
        <f t="shared" si="607"/>
        <v>#REF!</v>
      </c>
      <c r="R406" s="181" t="e">
        <f t="shared" si="608"/>
        <v>#REF!</v>
      </c>
      <c r="S406" s="181" t="e">
        <f t="shared" si="609"/>
        <v>#REF!</v>
      </c>
      <c r="T406" s="181" t="e">
        <f t="shared" si="610"/>
        <v>#REF!</v>
      </c>
      <c r="U406" s="181" t="e">
        <f t="shared" si="611"/>
        <v>#REF!</v>
      </c>
      <c r="V406" s="181" t="e">
        <f t="shared" si="612"/>
        <v>#REF!</v>
      </c>
      <c r="W406" s="181" t="e">
        <f t="shared" si="613"/>
        <v>#REF!</v>
      </c>
      <c r="X406" s="181" t="e">
        <f t="shared" si="614"/>
        <v>#REF!</v>
      </c>
      <c r="Y406" s="181" t="e">
        <f t="shared" si="615"/>
        <v>#REF!</v>
      </c>
      <c r="Z406" s="181" t="e">
        <f t="shared" si="616"/>
        <v>#REF!</v>
      </c>
      <c r="AA406" s="181" t="e">
        <f t="shared" si="617"/>
        <v>#REF!</v>
      </c>
      <c r="AB406" s="181" t="e">
        <f t="shared" si="618"/>
        <v>#REF!</v>
      </c>
      <c r="AC406" s="181" t="e">
        <f t="shared" si="619"/>
        <v>#REF!</v>
      </c>
      <c r="AD406" s="181" t="e">
        <f t="shared" si="620"/>
        <v>#REF!</v>
      </c>
      <c r="AE406" s="181" t="e">
        <f t="shared" si="621"/>
        <v>#REF!</v>
      </c>
      <c r="AF406" s="181" t="e">
        <f t="shared" si="622"/>
        <v>#REF!</v>
      </c>
      <c r="AG406" s="181" t="e">
        <f t="shared" si="623"/>
        <v>#REF!</v>
      </c>
      <c r="AH406" s="181" t="e">
        <f t="shared" si="624"/>
        <v>#REF!</v>
      </c>
      <c r="AI406" s="181" t="e">
        <f t="shared" si="625"/>
        <v>#REF!</v>
      </c>
      <c r="AJ406" s="181" t="e">
        <f t="shared" si="626"/>
        <v>#REF!</v>
      </c>
      <c r="AK406" s="181" t="e">
        <f t="shared" si="627"/>
        <v>#REF!</v>
      </c>
      <c r="AL406" s="181" t="e">
        <f t="shared" si="628"/>
        <v>#REF!</v>
      </c>
      <c r="AM406" s="181" t="e">
        <f t="shared" si="629"/>
        <v>#REF!</v>
      </c>
      <c r="AN406" s="181" t="e">
        <f t="shared" si="630"/>
        <v>#REF!</v>
      </c>
      <c r="AO406" s="181" t="e">
        <f t="shared" si="631"/>
        <v>#REF!</v>
      </c>
      <c r="AP406" s="181" t="e">
        <f t="shared" si="632"/>
        <v>#REF!</v>
      </c>
      <c r="AQ406" s="181" t="e">
        <f t="shared" si="633"/>
        <v>#REF!</v>
      </c>
      <c r="AR406" s="181" t="e">
        <f t="shared" si="634"/>
        <v>#REF!</v>
      </c>
      <c r="AS406" s="181" t="e">
        <f t="shared" si="635"/>
        <v>#REF!</v>
      </c>
      <c r="AT406" s="181" t="e">
        <f t="shared" si="636"/>
        <v>#REF!</v>
      </c>
      <c r="AU406" s="181" t="e">
        <f t="shared" si="637"/>
        <v>#REF!</v>
      </c>
      <c r="AV406" s="181" t="e">
        <f t="shared" si="638"/>
        <v>#REF!</v>
      </c>
      <c r="AW406" s="181" t="e">
        <f t="shared" si="639"/>
        <v>#REF!</v>
      </c>
      <c r="AX406" s="181" t="e">
        <f t="shared" si="640"/>
        <v>#REF!</v>
      </c>
      <c r="AY406" s="181" t="e">
        <f t="shared" si="641"/>
        <v>#REF!</v>
      </c>
      <c r="AZ406" s="181" t="e">
        <f t="shared" si="642"/>
        <v>#REF!</v>
      </c>
      <c r="BA406" s="181" t="e">
        <f t="shared" si="643"/>
        <v>#REF!</v>
      </c>
      <c r="BB406" s="181" t="e">
        <f t="shared" si="644"/>
        <v>#REF!</v>
      </c>
      <c r="BC406" s="181" t="e">
        <f t="shared" si="645"/>
        <v>#REF!</v>
      </c>
      <c r="BD406" s="181" t="e">
        <f t="shared" si="646"/>
        <v>#REF!</v>
      </c>
      <c r="BE406" s="181" t="e">
        <f t="shared" si="647"/>
        <v>#REF!</v>
      </c>
      <c r="BF406" s="181" t="e">
        <f t="shared" si="648"/>
        <v>#REF!</v>
      </c>
      <c r="BG406" s="181" t="e">
        <f t="shared" si="649"/>
        <v>#REF!</v>
      </c>
      <c r="BH406" s="181" t="e">
        <f t="shared" si="650"/>
        <v>#REF!</v>
      </c>
      <c r="BI406" s="181" t="e">
        <f t="shared" si="651"/>
        <v>#REF!</v>
      </c>
      <c r="BJ406" s="181" t="e">
        <f t="shared" si="652"/>
        <v>#REF!</v>
      </c>
      <c r="BK406" s="181" t="e">
        <f t="shared" si="653"/>
        <v>#REF!</v>
      </c>
      <c r="BL406" s="181" t="e">
        <f t="shared" si="654"/>
        <v>#REF!</v>
      </c>
      <c r="BM406" s="181" t="e">
        <f t="shared" si="655"/>
        <v>#REF!</v>
      </c>
      <c r="BN406" s="181" t="e">
        <f t="shared" si="656"/>
        <v>#REF!</v>
      </c>
      <c r="BO406" s="181" t="e">
        <f t="shared" si="657"/>
        <v>#REF!</v>
      </c>
      <c r="BP406" s="181" t="e">
        <f t="shared" si="658"/>
        <v>#REF!</v>
      </c>
      <c r="BQ406" s="181" t="e">
        <f t="shared" si="659"/>
        <v>#REF!</v>
      </c>
      <c r="BR406" s="181" t="e">
        <f t="shared" si="660"/>
        <v>#REF!</v>
      </c>
      <c r="BS406" s="181" t="e">
        <f t="shared" si="661"/>
        <v>#REF!</v>
      </c>
      <c r="BT406" s="181" t="e">
        <f t="shared" si="662"/>
        <v>#REF!</v>
      </c>
      <c r="BU406" s="181" t="e">
        <f t="shared" si="663"/>
        <v>#REF!</v>
      </c>
      <c r="BV406" s="181" t="e">
        <f t="shared" si="664"/>
        <v>#REF!</v>
      </c>
      <c r="BW406" s="181" t="e">
        <f t="shared" si="665"/>
        <v>#REF!</v>
      </c>
      <c r="BX406" s="181" t="e">
        <f t="shared" si="666"/>
        <v>#REF!</v>
      </c>
      <c r="BY406" s="181" t="e">
        <f t="shared" si="667"/>
        <v>#REF!</v>
      </c>
      <c r="BZ406" s="181" t="e">
        <f t="shared" si="668"/>
        <v>#REF!</v>
      </c>
      <c r="CA406" s="181" t="e">
        <f t="shared" si="669"/>
        <v>#REF!</v>
      </c>
      <c r="CB406" s="181" t="e">
        <f t="shared" si="670"/>
        <v>#REF!</v>
      </c>
      <c r="CC406" s="181" t="e">
        <f t="shared" si="671"/>
        <v>#REF!</v>
      </c>
      <c r="CD406" s="181" t="e">
        <f t="shared" si="672"/>
        <v>#REF!</v>
      </c>
      <c r="CE406" s="181" t="e">
        <f t="shared" si="673"/>
        <v>#REF!</v>
      </c>
      <c r="CF406" s="181" t="e">
        <f t="shared" si="674"/>
        <v>#REF!</v>
      </c>
      <c r="CG406" s="181" t="e">
        <f t="shared" si="675"/>
        <v>#REF!</v>
      </c>
      <c r="CH406" s="181" t="e">
        <f t="shared" si="676"/>
        <v>#REF!</v>
      </c>
      <c r="CI406" s="181" t="e">
        <f t="shared" si="677"/>
        <v>#REF!</v>
      </c>
      <c r="CJ406" s="181" t="e">
        <f t="shared" si="678"/>
        <v>#REF!</v>
      </c>
      <c r="CK406" s="181" t="e">
        <f t="shared" si="679"/>
        <v>#REF!</v>
      </c>
      <c r="CL406" s="181" t="e">
        <f t="shared" si="680"/>
        <v>#REF!</v>
      </c>
      <c r="CM406" s="181" t="e">
        <f t="shared" si="681"/>
        <v>#REF!</v>
      </c>
      <c r="CN406" s="181" t="e">
        <f t="shared" si="682"/>
        <v>#REF!</v>
      </c>
      <c r="CO406" s="181" t="e">
        <f t="shared" si="683"/>
        <v>#REF!</v>
      </c>
      <c r="CP406" s="181" t="e">
        <f t="shared" si="684"/>
        <v>#REF!</v>
      </c>
      <c r="CQ406" s="181" t="e">
        <f t="shared" si="685"/>
        <v>#REF!</v>
      </c>
      <c r="CR406" s="181" t="e">
        <f t="shared" si="686"/>
        <v>#REF!</v>
      </c>
      <c r="CS406" s="181" t="e">
        <f t="shared" si="687"/>
        <v>#REF!</v>
      </c>
      <c r="CT406" s="181" t="e">
        <f t="shared" si="688"/>
        <v>#REF!</v>
      </c>
      <c r="CU406" s="181" t="e">
        <f t="shared" si="689"/>
        <v>#REF!</v>
      </c>
      <c r="CV406" s="181" t="e">
        <f t="shared" si="690"/>
        <v>#REF!</v>
      </c>
      <c r="CW406" s="181" t="e">
        <f t="shared" si="691"/>
        <v>#REF!</v>
      </c>
      <c r="CX406" s="181" t="e">
        <f t="shared" si="692"/>
        <v>#REF!</v>
      </c>
      <c r="CY406" s="181" t="e">
        <f t="shared" si="693"/>
        <v>#REF!</v>
      </c>
      <c r="CZ406" s="181" t="e">
        <f t="shared" si="694"/>
        <v>#REF!</v>
      </c>
      <c r="DA406" s="181" t="e">
        <f t="shared" si="695"/>
        <v>#REF!</v>
      </c>
      <c r="DB406" s="181" t="e">
        <f t="shared" si="696"/>
        <v>#REF!</v>
      </c>
      <c r="DC406" s="181" t="e">
        <f t="shared" si="697"/>
        <v>#REF!</v>
      </c>
      <c r="DD406" s="181" t="e">
        <f t="shared" si="698"/>
        <v>#REF!</v>
      </c>
      <c r="DE406" s="181" t="e">
        <f t="shared" si="699"/>
        <v>#REF!</v>
      </c>
      <c r="DF406" s="181" t="e">
        <f t="shared" si="700"/>
        <v>#REF!</v>
      </c>
      <c r="DG406" s="181" t="e">
        <f t="shared" si="701"/>
        <v>#REF!</v>
      </c>
      <c r="DH406" s="181" t="e">
        <f t="shared" si="702"/>
        <v>#REF!</v>
      </c>
      <c r="DI406" s="181" t="e">
        <f t="shared" si="703"/>
        <v>#REF!</v>
      </c>
      <c r="DJ406" s="181" t="e">
        <f t="shared" si="704"/>
        <v>#REF!</v>
      </c>
      <c r="DK406" s="181" t="e">
        <f t="shared" si="705"/>
        <v>#REF!</v>
      </c>
      <c r="DL406" s="181" t="e">
        <f t="shared" si="706"/>
        <v>#REF!</v>
      </c>
      <c r="DM406" s="181" t="e">
        <f t="shared" si="707"/>
        <v>#REF!</v>
      </c>
      <c r="DN406" s="181" t="e">
        <f t="shared" si="708"/>
        <v>#REF!</v>
      </c>
      <c r="DO406" s="181" t="e">
        <f t="shared" si="709"/>
        <v>#REF!</v>
      </c>
      <c r="DP406" s="181" t="e">
        <f t="shared" si="710"/>
        <v>#REF!</v>
      </c>
      <c r="DQ406" s="181" t="e">
        <f t="shared" si="711"/>
        <v>#REF!</v>
      </c>
      <c r="DR406" s="181" t="e">
        <f t="shared" si="712"/>
        <v>#REF!</v>
      </c>
      <c r="DS406" s="181" t="e">
        <f t="shared" si="713"/>
        <v>#REF!</v>
      </c>
      <c r="DT406" s="181" t="e">
        <f t="shared" si="714"/>
        <v>#REF!</v>
      </c>
      <c r="DU406" s="181" t="e">
        <f t="shared" si="715"/>
        <v>#REF!</v>
      </c>
      <c r="DV406" s="181" t="e">
        <f t="shared" si="716"/>
        <v>#REF!</v>
      </c>
      <c r="DW406" s="181" t="e">
        <f t="shared" si="717"/>
        <v>#REF!</v>
      </c>
      <c r="DX406" s="181" t="e">
        <f t="shared" si="718"/>
        <v>#REF!</v>
      </c>
      <c r="DY406" s="181" t="e">
        <f t="shared" si="719"/>
        <v>#REF!</v>
      </c>
      <c r="DZ406" s="181" t="e">
        <f t="shared" si="720"/>
        <v>#REF!</v>
      </c>
      <c r="EA406" s="181" t="e">
        <f t="shared" si="721"/>
        <v>#REF!</v>
      </c>
      <c r="EB406" s="181" t="e">
        <f t="shared" si="722"/>
        <v>#REF!</v>
      </c>
      <c r="EC406" s="181" t="e">
        <f t="shared" si="723"/>
        <v>#REF!</v>
      </c>
      <c r="ED406" s="181" t="e">
        <f t="shared" si="724"/>
        <v>#REF!</v>
      </c>
      <c r="EE406" s="181" t="e">
        <f t="shared" si="725"/>
        <v>#REF!</v>
      </c>
      <c r="EF406" s="181" t="e">
        <f t="shared" si="726"/>
        <v>#REF!</v>
      </c>
      <c r="EG406" s="181" t="e">
        <f t="shared" si="727"/>
        <v>#REF!</v>
      </c>
      <c r="EH406" s="181" t="e">
        <f t="shared" si="728"/>
        <v>#REF!</v>
      </c>
      <c r="EI406" s="181" t="e">
        <f t="shared" si="729"/>
        <v>#REF!</v>
      </c>
      <c r="EJ406" s="181" t="e">
        <f t="shared" si="730"/>
        <v>#REF!</v>
      </c>
      <c r="EK406" s="181" t="e">
        <f t="shared" si="731"/>
        <v>#REF!</v>
      </c>
      <c r="EL406" s="181" t="e">
        <f t="shared" si="732"/>
        <v>#REF!</v>
      </c>
      <c r="EM406" s="181" t="e">
        <f t="shared" si="733"/>
        <v>#REF!</v>
      </c>
      <c r="EN406" s="181" t="e">
        <f t="shared" si="734"/>
        <v>#REF!</v>
      </c>
      <c r="EO406" s="181" t="e">
        <f t="shared" si="735"/>
        <v>#REF!</v>
      </c>
      <c r="EP406" s="181" t="e">
        <f t="shared" si="736"/>
        <v>#REF!</v>
      </c>
      <c r="EQ406" s="181" t="e">
        <f t="shared" si="737"/>
        <v>#REF!</v>
      </c>
      <c r="ER406" s="181" t="e">
        <f t="shared" si="738"/>
        <v>#REF!</v>
      </c>
      <c r="ES406" s="181" t="e">
        <f t="shared" si="739"/>
        <v>#REF!</v>
      </c>
      <c r="ET406" s="181" t="e">
        <f t="shared" si="740"/>
        <v>#REF!</v>
      </c>
      <c r="EU406" s="181" t="e">
        <f t="shared" si="741"/>
        <v>#REF!</v>
      </c>
      <c r="EV406" s="181" t="e">
        <f t="shared" si="742"/>
        <v>#REF!</v>
      </c>
      <c r="EW406" s="181" t="e">
        <f t="shared" si="743"/>
        <v>#REF!</v>
      </c>
      <c r="EX406" s="181" t="e">
        <f t="shared" si="744"/>
        <v>#REF!</v>
      </c>
      <c r="EY406" s="181" t="e">
        <f t="shared" si="745"/>
        <v>#REF!</v>
      </c>
      <c r="EZ406" s="181" t="e">
        <f t="shared" si="746"/>
        <v>#REF!</v>
      </c>
      <c r="FA406" s="181" t="e">
        <f t="shared" si="747"/>
        <v>#REF!</v>
      </c>
      <c r="FB406" s="181" t="e">
        <f t="shared" si="748"/>
        <v>#REF!</v>
      </c>
      <c r="FC406" s="181" t="e">
        <f t="shared" si="749"/>
        <v>#REF!</v>
      </c>
      <c r="FD406" s="181" t="e">
        <f t="shared" si="750"/>
        <v>#REF!</v>
      </c>
      <c r="FE406" s="181" t="e">
        <f t="shared" si="751"/>
        <v>#REF!</v>
      </c>
      <c r="FF406" s="181" t="e">
        <f t="shared" si="752"/>
        <v>#REF!</v>
      </c>
      <c r="FG406" s="181" t="e">
        <f t="shared" si="753"/>
        <v>#REF!</v>
      </c>
      <c r="FH406" s="181" t="e">
        <f t="shared" si="754"/>
        <v>#REF!</v>
      </c>
      <c r="FI406" s="181" t="e">
        <f t="shared" si="755"/>
        <v>#REF!</v>
      </c>
      <c r="FJ406" s="181" t="e">
        <f t="shared" si="756"/>
        <v>#REF!</v>
      </c>
      <c r="FK406" s="181" t="e">
        <f t="shared" si="757"/>
        <v>#REF!</v>
      </c>
      <c r="FL406" s="181" t="e">
        <f t="shared" si="758"/>
        <v>#REF!</v>
      </c>
      <c r="FM406" s="181" t="e">
        <f t="shared" si="759"/>
        <v>#REF!</v>
      </c>
      <c r="FN406" s="181" t="e">
        <f t="shared" si="760"/>
        <v>#REF!</v>
      </c>
      <c r="FO406" s="181" t="e">
        <f t="shared" si="761"/>
        <v>#REF!</v>
      </c>
      <c r="FP406" s="181" t="e">
        <f t="shared" si="762"/>
        <v>#REF!</v>
      </c>
      <c r="FQ406" s="181" t="e">
        <f t="shared" si="763"/>
        <v>#REF!</v>
      </c>
      <c r="FR406" s="181" t="e">
        <f t="shared" si="764"/>
        <v>#REF!</v>
      </c>
      <c r="FS406" s="181" t="e">
        <f t="shared" si="765"/>
        <v>#REF!</v>
      </c>
      <c r="FT406" s="181" t="e">
        <f t="shared" si="766"/>
        <v>#REF!</v>
      </c>
      <c r="FU406" s="181" t="e">
        <f t="shared" si="767"/>
        <v>#REF!</v>
      </c>
      <c r="FV406" s="181" t="e">
        <f t="shared" si="768"/>
        <v>#REF!</v>
      </c>
      <c r="FW406" s="181" t="e">
        <f t="shared" si="769"/>
        <v>#REF!</v>
      </c>
      <c r="FX406" s="181" t="e">
        <f t="shared" si="770"/>
        <v>#REF!</v>
      </c>
      <c r="FY406" s="181" t="e">
        <f t="shared" si="771"/>
        <v>#REF!</v>
      </c>
      <c r="FZ406" s="181" t="e">
        <f t="shared" si="772"/>
        <v>#REF!</v>
      </c>
      <c r="GA406" s="181" t="e">
        <f t="shared" si="773"/>
        <v>#REF!</v>
      </c>
      <c r="GB406" s="181" t="e">
        <f t="shared" si="774"/>
        <v>#REF!</v>
      </c>
      <c r="GC406" s="181" t="e">
        <f t="shared" si="775"/>
        <v>#REF!</v>
      </c>
      <c r="GD406" s="181" t="e">
        <f t="shared" si="776"/>
        <v>#REF!</v>
      </c>
      <c r="GE406" s="181" t="e">
        <f t="shared" si="777"/>
        <v>#REF!</v>
      </c>
      <c r="GF406" s="181" t="e">
        <f t="shared" si="778"/>
        <v>#REF!</v>
      </c>
      <c r="GG406" s="181" t="e">
        <f t="shared" si="779"/>
        <v>#REF!</v>
      </c>
      <c r="GH406" s="181" t="e">
        <f t="shared" si="780"/>
        <v>#REF!</v>
      </c>
      <c r="GI406" s="181" t="e">
        <f t="shared" si="781"/>
        <v>#REF!</v>
      </c>
      <c r="GJ406" s="181" t="e">
        <f t="shared" si="782"/>
        <v>#REF!</v>
      </c>
      <c r="GK406" s="181" t="e">
        <f t="shared" si="783"/>
        <v>#REF!</v>
      </c>
      <c r="GL406" s="181" t="e">
        <f t="shared" si="784"/>
        <v>#REF!</v>
      </c>
      <c r="GM406" s="181" t="e">
        <f t="shared" si="785"/>
        <v>#REF!</v>
      </c>
      <c r="GN406" s="181" t="e">
        <f t="shared" si="786"/>
        <v>#REF!</v>
      </c>
      <c r="GO406" s="181" t="e">
        <f t="shared" si="787"/>
        <v>#REF!</v>
      </c>
      <c r="GP406" s="181" t="e">
        <f t="shared" si="788"/>
        <v>#REF!</v>
      </c>
      <c r="GQ406" s="181" t="e">
        <f t="shared" si="789"/>
        <v>#REF!</v>
      </c>
      <c r="GR406" s="181" t="e">
        <f t="shared" si="790"/>
        <v>#REF!</v>
      </c>
      <c r="GS406" s="181" t="e">
        <f t="shared" si="791"/>
        <v>#REF!</v>
      </c>
      <c r="GT406" s="181" t="e">
        <f t="shared" si="792"/>
        <v>#REF!</v>
      </c>
      <c r="GU406" s="181" t="e">
        <f t="shared" si="793"/>
        <v>#REF!</v>
      </c>
      <c r="GV406" s="181" t="e">
        <f t="shared" si="794"/>
        <v>#REF!</v>
      </c>
      <c r="GW406" s="181" t="e">
        <f t="shared" si="795"/>
        <v>#REF!</v>
      </c>
      <c r="GX406" s="181" t="e">
        <f t="shared" si="796"/>
        <v>#REF!</v>
      </c>
      <c r="GY406" s="181" t="e">
        <f t="shared" si="797"/>
        <v>#REF!</v>
      </c>
      <c r="GZ406" s="181" t="e">
        <f t="shared" si="798"/>
        <v>#REF!</v>
      </c>
      <c r="HA406" s="181" t="e">
        <f t="shared" si="799"/>
        <v>#REF!</v>
      </c>
      <c r="HB406" s="181" t="e">
        <f t="shared" si="800"/>
        <v>#REF!</v>
      </c>
      <c r="HC406" s="181" t="e">
        <f t="shared" si="801"/>
        <v>#REF!</v>
      </c>
      <c r="HD406" s="181" t="e">
        <f t="shared" si="802"/>
        <v>#REF!</v>
      </c>
      <c r="HE406" s="181" t="e">
        <f t="shared" si="803"/>
        <v>#REF!</v>
      </c>
      <c r="HF406" s="181" t="e">
        <f t="shared" si="804"/>
        <v>#REF!</v>
      </c>
      <c r="HG406" s="181" t="e">
        <f t="shared" si="805"/>
        <v>#REF!</v>
      </c>
      <c r="HH406" s="181" t="e">
        <f t="shared" si="806"/>
        <v>#REF!</v>
      </c>
      <c r="HI406" s="181" t="e">
        <f t="shared" si="807"/>
        <v>#REF!</v>
      </c>
      <c r="HJ406" s="181" t="e">
        <f t="shared" si="808"/>
        <v>#REF!</v>
      </c>
      <c r="HK406" s="181" t="e">
        <f t="shared" si="809"/>
        <v>#REF!</v>
      </c>
      <c r="HL406" s="181" t="e">
        <f t="shared" si="810"/>
        <v>#REF!</v>
      </c>
      <c r="HM406" s="181" t="e">
        <f t="shared" si="811"/>
        <v>#REF!</v>
      </c>
      <c r="HN406" s="181" t="e">
        <f t="shared" si="812"/>
        <v>#REF!</v>
      </c>
      <c r="HO406" s="181" t="e">
        <f t="shared" si="813"/>
        <v>#REF!</v>
      </c>
      <c r="HP406" s="181" t="e">
        <f t="shared" si="814"/>
        <v>#REF!</v>
      </c>
      <c r="HQ406" s="181" t="e">
        <f t="shared" si="815"/>
        <v>#REF!</v>
      </c>
      <c r="HR406" s="181" t="e">
        <f t="shared" si="816"/>
        <v>#REF!</v>
      </c>
      <c r="HS406" s="181" t="e">
        <f t="shared" si="817"/>
        <v>#REF!</v>
      </c>
      <c r="HT406" s="181" t="e">
        <f t="shared" si="818"/>
        <v>#REF!</v>
      </c>
      <c r="HU406" s="181" t="e">
        <f t="shared" si="819"/>
        <v>#REF!</v>
      </c>
      <c r="HV406" s="181" t="e">
        <f t="shared" si="820"/>
        <v>#REF!</v>
      </c>
      <c r="HW406" s="181" t="e">
        <f t="shared" si="821"/>
        <v>#REF!</v>
      </c>
      <c r="HX406" s="181" t="e">
        <f t="shared" si="822"/>
        <v>#REF!</v>
      </c>
      <c r="HY406" s="181" t="e">
        <f t="shared" si="823"/>
        <v>#REF!</v>
      </c>
      <c r="HZ406" s="181" t="e">
        <f t="shared" si="824"/>
        <v>#REF!</v>
      </c>
      <c r="IA406" s="181" t="e">
        <f t="shared" si="825"/>
        <v>#REF!</v>
      </c>
      <c r="IB406" s="181" t="e">
        <f t="shared" si="826"/>
        <v>#REF!</v>
      </c>
      <c r="IC406" s="181" t="e">
        <f t="shared" si="827"/>
        <v>#REF!</v>
      </c>
      <c r="ID406" s="181" t="e">
        <f t="shared" si="828"/>
        <v>#REF!</v>
      </c>
      <c r="IE406" s="181" t="e">
        <f t="shared" si="829"/>
        <v>#REF!</v>
      </c>
      <c r="IF406" s="181" t="e">
        <f t="shared" si="830"/>
        <v>#REF!</v>
      </c>
      <c r="IG406" s="181" t="e">
        <f t="shared" si="831"/>
        <v>#REF!</v>
      </c>
      <c r="IH406" s="181" t="e">
        <f t="shared" si="832"/>
        <v>#REF!</v>
      </c>
      <c r="II406" s="181" t="e">
        <f t="shared" si="833"/>
        <v>#REF!</v>
      </c>
      <c r="IJ406" s="181" t="e">
        <f t="shared" si="834"/>
        <v>#REF!</v>
      </c>
      <c r="IK406" s="181" t="e">
        <f t="shared" si="835"/>
        <v>#REF!</v>
      </c>
      <c r="IL406" s="181" t="e">
        <f t="shared" si="836"/>
        <v>#REF!</v>
      </c>
      <c r="IM406" s="181" t="e">
        <f t="shared" si="837"/>
        <v>#REF!</v>
      </c>
      <c r="IN406" s="181" t="e">
        <f t="shared" si="838"/>
        <v>#REF!</v>
      </c>
      <c r="IO406" s="181" t="e">
        <f t="shared" si="839"/>
        <v>#REF!</v>
      </c>
      <c r="IP406" s="181" t="e">
        <f t="shared" si="840"/>
        <v>#REF!</v>
      </c>
      <c r="IQ406" s="181" t="e">
        <f t="shared" si="841"/>
        <v>#REF!</v>
      </c>
      <c r="IR406" s="181" t="e">
        <f t="shared" si="842"/>
        <v>#REF!</v>
      </c>
      <c r="IS406" s="181" t="e">
        <f t="shared" si="843"/>
        <v>#REF!</v>
      </c>
      <c r="IT406" s="181" t="e">
        <f t="shared" si="844"/>
        <v>#REF!</v>
      </c>
      <c r="IU406" s="181" t="e">
        <f t="shared" si="845"/>
        <v>#REF!</v>
      </c>
      <c r="IV406" s="181" t="e">
        <f t="shared" si="846"/>
        <v>#REF!</v>
      </c>
      <c r="IW406" s="181" t="e">
        <f t="shared" si="847"/>
        <v>#REF!</v>
      </c>
      <c r="IX406" s="181" t="e">
        <f t="shared" si="848"/>
        <v>#REF!</v>
      </c>
      <c r="IY406" s="181" t="e">
        <f t="shared" si="849"/>
        <v>#REF!</v>
      </c>
      <c r="IZ406" s="181" t="e">
        <f t="shared" si="850"/>
        <v>#REF!</v>
      </c>
      <c r="JA406" s="181" t="e">
        <f t="shared" si="851"/>
        <v>#REF!</v>
      </c>
      <c r="JB406" s="181" t="e">
        <f t="shared" si="852"/>
        <v>#REF!</v>
      </c>
    </row>
    <row r="407" spans="2:262">
      <c r="B407" s="188">
        <v>46</v>
      </c>
      <c r="C407" s="187">
        <f t="shared" si="853"/>
        <v>8.9843750000000047E-4</v>
      </c>
      <c r="D407" s="184" t="e">
        <f t="shared" si="597"/>
        <v>#REF!</v>
      </c>
      <c r="E407" s="183" t="e">
        <f>AZ361</f>
        <v>#REF!</v>
      </c>
      <c r="F407" s="182">
        <v>46</v>
      </c>
      <c r="G407" s="181" t="e">
        <f t="shared" si="854"/>
        <v>#REF!</v>
      </c>
      <c r="H407" s="181" t="e">
        <f t="shared" si="598"/>
        <v>#REF!</v>
      </c>
      <c r="I407" s="181" t="e">
        <f t="shared" si="599"/>
        <v>#REF!</v>
      </c>
      <c r="J407" s="181" t="e">
        <f t="shared" si="600"/>
        <v>#REF!</v>
      </c>
      <c r="K407" s="181" t="e">
        <f t="shared" si="601"/>
        <v>#REF!</v>
      </c>
      <c r="L407" s="181" t="e">
        <f t="shared" si="602"/>
        <v>#REF!</v>
      </c>
      <c r="M407" s="181" t="e">
        <f t="shared" si="603"/>
        <v>#REF!</v>
      </c>
      <c r="N407" s="181" t="e">
        <f t="shared" si="604"/>
        <v>#REF!</v>
      </c>
      <c r="O407" s="181" t="e">
        <f t="shared" si="605"/>
        <v>#REF!</v>
      </c>
      <c r="P407" s="181" t="e">
        <f t="shared" si="606"/>
        <v>#REF!</v>
      </c>
      <c r="Q407" s="181" t="e">
        <f t="shared" si="607"/>
        <v>#REF!</v>
      </c>
      <c r="R407" s="181" t="e">
        <f t="shared" si="608"/>
        <v>#REF!</v>
      </c>
      <c r="S407" s="181" t="e">
        <f t="shared" si="609"/>
        <v>#REF!</v>
      </c>
      <c r="T407" s="181" t="e">
        <f t="shared" si="610"/>
        <v>#REF!</v>
      </c>
      <c r="U407" s="181" t="e">
        <f t="shared" si="611"/>
        <v>#REF!</v>
      </c>
      <c r="V407" s="181" t="e">
        <f t="shared" si="612"/>
        <v>#REF!</v>
      </c>
      <c r="W407" s="181" t="e">
        <f t="shared" si="613"/>
        <v>#REF!</v>
      </c>
      <c r="X407" s="181" t="e">
        <f t="shared" si="614"/>
        <v>#REF!</v>
      </c>
      <c r="Y407" s="181" t="e">
        <f t="shared" si="615"/>
        <v>#REF!</v>
      </c>
      <c r="Z407" s="181" t="e">
        <f t="shared" si="616"/>
        <v>#REF!</v>
      </c>
      <c r="AA407" s="181" t="e">
        <f t="shared" si="617"/>
        <v>#REF!</v>
      </c>
      <c r="AB407" s="181" t="e">
        <f t="shared" si="618"/>
        <v>#REF!</v>
      </c>
      <c r="AC407" s="181" t="e">
        <f t="shared" si="619"/>
        <v>#REF!</v>
      </c>
      <c r="AD407" s="181" t="e">
        <f t="shared" si="620"/>
        <v>#REF!</v>
      </c>
      <c r="AE407" s="181" t="e">
        <f t="shared" si="621"/>
        <v>#REF!</v>
      </c>
      <c r="AF407" s="181" t="e">
        <f t="shared" si="622"/>
        <v>#REF!</v>
      </c>
      <c r="AG407" s="181" t="e">
        <f t="shared" si="623"/>
        <v>#REF!</v>
      </c>
      <c r="AH407" s="181" t="e">
        <f t="shared" si="624"/>
        <v>#REF!</v>
      </c>
      <c r="AI407" s="181" t="e">
        <f t="shared" si="625"/>
        <v>#REF!</v>
      </c>
      <c r="AJ407" s="181" t="e">
        <f t="shared" si="626"/>
        <v>#REF!</v>
      </c>
      <c r="AK407" s="181" t="e">
        <f t="shared" si="627"/>
        <v>#REF!</v>
      </c>
      <c r="AL407" s="181" t="e">
        <f t="shared" si="628"/>
        <v>#REF!</v>
      </c>
      <c r="AM407" s="181" t="e">
        <f t="shared" si="629"/>
        <v>#REF!</v>
      </c>
      <c r="AN407" s="181" t="e">
        <f t="shared" si="630"/>
        <v>#REF!</v>
      </c>
      <c r="AO407" s="181" t="e">
        <f t="shared" si="631"/>
        <v>#REF!</v>
      </c>
      <c r="AP407" s="181" t="e">
        <f t="shared" si="632"/>
        <v>#REF!</v>
      </c>
      <c r="AQ407" s="181" t="e">
        <f t="shared" si="633"/>
        <v>#REF!</v>
      </c>
      <c r="AR407" s="181" t="e">
        <f t="shared" si="634"/>
        <v>#REF!</v>
      </c>
      <c r="AS407" s="181" t="e">
        <f t="shared" si="635"/>
        <v>#REF!</v>
      </c>
      <c r="AT407" s="181" t="e">
        <f t="shared" si="636"/>
        <v>#REF!</v>
      </c>
      <c r="AU407" s="181" t="e">
        <f t="shared" si="637"/>
        <v>#REF!</v>
      </c>
      <c r="AV407" s="181" t="e">
        <f t="shared" si="638"/>
        <v>#REF!</v>
      </c>
      <c r="AW407" s="181" t="e">
        <f t="shared" si="639"/>
        <v>#REF!</v>
      </c>
      <c r="AX407" s="181" t="e">
        <f t="shared" si="640"/>
        <v>#REF!</v>
      </c>
      <c r="AY407" s="181" t="e">
        <f t="shared" si="641"/>
        <v>#REF!</v>
      </c>
      <c r="AZ407" s="181" t="e">
        <f t="shared" si="642"/>
        <v>#REF!</v>
      </c>
      <c r="BA407" s="181" t="e">
        <f t="shared" si="643"/>
        <v>#REF!</v>
      </c>
      <c r="BB407" s="181" t="e">
        <f t="shared" si="644"/>
        <v>#REF!</v>
      </c>
      <c r="BC407" s="181" t="e">
        <f t="shared" si="645"/>
        <v>#REF!</v>
      </c>
      <c r="BD407" s="181" t="e">
        <f t="shared" si="646"/>
        <v>#REF!</v>
      </c>
      <c r="BE407" s="181" t="e">
        <f t="shared" si="647"/>
        <v>#REF!</v>
      </c>
      <c r="BF407" s="181" t="e">
        <f t="shared" si="648"/>
        <v>#REF!</v>
      </c>
      <c r="BG407" s="181" t="e">
        <f t="shared" si="649"/>
        <v>#REF!</v>
      </c>
      <c r="BH407" s="181" t="e">
        <f t="shared" si="650"/>
        <v>#REF!</v>
      </c>
      <c r="BI407" s="181" t="e">
        <f t="shared" si="651"/>
        <v>#REF!</v>
      </c>
      <c r="BJ407" s="181" t="e">
        <f t="shared" si="652"/>
        <v>#REF!</v>
      </c>
      <c r="BK407" s="181" t="e">
        <f t="shared" si="653"/>
        <v>#REF!</v>
      </c>
      <c r="BL407" s="181" t="e">
        <f t="shared" si="654"/>
        <v>#REF!</v>
      </c>
      <c r="BM407" s="181" t="e">
        <f t="shared" si="655"/>
        <v>#REF!</v>
      </c>
      <c r="BN407" s="181" t="e">
        <f t="shared" si="656"/>
        <v>#REF!</v>
      </c>
      <c r="BO407" s="181" t="e">
        <f t="shared" si="657"/>
        <v>#REF!</v>
      </c>
      <c r="BP407" s="181" t="e">
        <f t="shared" si="658"/>
        <v>#REF!</v>
      </c>
      <c r="BQ407" s="181" t="e">
        <f t="shared" si="659"/>
        <v>#REF!</v>
      </c>
      <c r="BR407" s="181" t="e">
        <f t="shared" si="660"/>
        <v>#REF!</v>
      </c>
      <c r="BS407" s="181" t="e">
        <f t="shared" si="661"/>
        <v>#REF!</v>
      </c>
      <c r="BT407" s="181" t="e">
        <f t="shared" si="662"/>
        <v>#REF!</v>
      </c>
      <c r="BU407" s="181" t="e">
        <f t="shared" si="663"/>
        <v>#REF!</v>
      </c>
      <c r="BV407" s="181" t="e">
        <f t="shared" si="664"/>
        <v>#REF!</v>
      </c>
      <c r="BW407" s="181" t="e">
        <f t="shared" si="665"/>
        <v>#REF!</v>
      </c>
      <c r="BX407" s="181" t="e">
        <f t="shared" si="666"/>
        <v>#REF!</v>
      </c>
      <c r="BY407" s="181" t="e">
        <f t="shared" si="667"/>
        <v>#REF!</v>
      </c>
      <c r="BZ407" s="181" t="e">
        <f t="shared" si="668"/>
        <v>#REF!</v>
      </c>
      <c r="CA407" s="181" t="e">
        <f t="shared" si="669"/>
        <v>#REF!</v>
      </c>
      <c r="CB407" s="181" t="e">
        <f t="shared" si="670"/>
        <v>#REF!</v>
      </c>
      <c r="CC407" s="181" t="e">
        <f t="shared" si="671"/>
        <v>#REF!</v>
      </c>
      <c r="CD407" s="181" t="e">
        <f t="shared" si="672"/>
        <v>#REF!</v>
      </c>
      <c r="CE407" s="181" t="e">
        <f t="shared" si="673"/>
        <v>#REF!</v>
      </c>
      <c r="CF407" s="181" t="e">
        <f t="shared" si="674"/>
        <v>#REF!</v>
      </c>
      <c r="CG407" s="181" t="e">
        <f t="shared" si="675"/>
        <v>#REF!</v>
      </c>
      <c r="CH407" s="181" t="e">
        <f t="shared" si="676"/>
        <v>#REF!</v>
      </c>
      <c r="CI407" s="181" t="e">
        <f t="shared" si="677"/>
        <v>#REF!</v>
      </c>
      <c r="CJ407" s="181" t="e">
        <f t="shared" si="678"/>
        <v>#REF!</v>
      </c>
      <c r="CK407" s="181" t="e">
        <f t="shared" si="679"/>
        <v>#REF!</v>
      </c>
      <c r="CL407" s="181" t="e">
        <f t="shared" si="680"/>
        <v>#REF!</v>
      </c>
      <c r="CM407" s="181" t="e">
        <f t="shared" si="681"/>
        <v>#REF!</v>
      </c>
      <c r="CN407" s="181" t="e">
        <f t="shared" si="682"/>
        <v>#REF!</v>
      </c>
      <c r="CO407" s="181" t="e">
        <f t="shared" si="683"/>
        <v>#REF!</v>
      </c>
      <c r="CP407" s="181" t="e">
        <f t="shared" si="684"/>
        <v>#REF!</v>
      </c>
      <c r="CQ407" s="181" t="e">
        <f t="shared" si="685"/>
        <v>#REF!</v>
      </c>
      <c r="CR407" s="181" t="e">
        <f t="shared" si="686"/>
        <v>#REF!</v>
      </c>
      <c r="CS407" s="181" t="e">
        <f t="shared" si="687"/>
        <v>#REF!</v>
      </c>
      <c r="CT407" s="181" t="e">
        <f t="shared" si="688"/>
        <v>#REF!</v>
      </c>
      <c r="CU407" s="181" t="e">
        <f t="shared" si="689"/>
        <v>#REF!</v>
      </c>
      <c r="CV407" s="181" t="e">
        <f t="shared" si="690"/>
        <v>#REF!</v>
      </c>
      <c r="CW407" s="181" t="e">
        <f t="shared" si="691"/>
        <v>#REF!</v>
      </c>
      <c r="CX407" s="181" t="e">
        <f t="shared" si="692"/>
        <v>#REF!</v>
      </c>
      <c r="CY407" s="181" t="e">
        <f t="shared" si="693"/>
        <v>#REF!</v>
      </c>
      <c r="CZ407" s="181" t="e">
        <f t="shared" si="694"/>
        <v>#REF!</v>
      </c>
      <c r="DA407" s="181" t="e">
        <f t="shared" si="695"/>
        <v>#REF!</v>
      </c>
      <c r="DB407" s="181" t="e">
        <f t="shared" si="696"/>
        <v>#REF!</v>
      </c>
      <c r="DC407" s="181" t="e">
        <f t="shared" si="697"/>
        <v>#REF!</v>
      </c>
      <c r="DD407" s="181" t="e">
        <f t="shared" si="698"/>
        <v>#REF!</v>
      </c>
      <c r="DE407" s="181" t="e">
        <f t="shared" si="699"/>
        <v>#REF!</v>
      </c>
      <c r="DF407" s="181" t="e">
        <f t="shared" si="700"/>
        <v>#REF!</v>
      </c>
      <c r="DG407" s="181" t="e">
        <f t="shared" si="701"/>
        <v>#REF!</v>
      </c>
      <c r="DH407" s="181" t="e">
        <f t="shared" si="702"/>
        <v>#REF!</v>
      </c>
      <c r="DI407" s="181" t="e">
        <f t="shared" si="703"/>
        <v>#REF!</v>
      </c>
      <c r="DJ407" s="181" t="e">
        <f t="shared" si="704"/>
        <v>#REF!</v>
      </c>
      <c r="DK407" s="181" t="e">
        <f t="shared" si="705"/>
        <v>#REF!</v>
      </c>
      <c r="DL407" s="181" t="e">
        <f t="shared" si="706"/>
        <v>#REF!</v>
      </c>
      <c r="DM407" s="181" t="e">
        <f t="shared" si="707"/>
        <v>#REF!</v>
      </c>
      <c r="DN407" s="181" t="e">
        <f t="shared" si="708"/>
        <v>#REF!</v>
      </c>
      <c r="DO407" s="181" t="e">
        <f t="shared" si="709"/>
        <v>#REF!</v>
      </c>
      <c r="DP407" s="181" t="e">
        <f t="shared" si="710"/>
        <v>#REF!</v>
      </c>
      <c r="DQ407" s="181" t="e">
        <f t="shared" si="711"/>
        <v>#REF!</v>
      </c>
      <c r="DR407" s="181" t="e">
        <f t="shared" si="712"/>
        <v>#REF!</v>
      </c>
      <c r="DS407" s="181" t="e">
        <f t="shared" si="713"/>
        <v>#REF!</v>
      </c>
      <c r="DT407" s="181" t="e">
        <f t="shared" si="714"/>
        <v>#REF!</v>
      </c>
      <c r="DU407" s="181" t="e">
        <f t="shared" si="715"/>
        <v>#REF!</v>
      </c>
      <c r="DV407" s="181" t="e">
        <f t="shared" si="716"/>
        <v>#REF!</v>
      </c>
      <c r="DW407" s="181" t="e">
        <f t="shared" si="717"/>
        <v>#REF!</v>
      </c>
      <c r="DX407" s="181" t="e">
        <f t="shared" si="718"/>
        <v>#REF!</v>
      </c>
      <c r="DY407" s="181" t="e">
        <f t="shared" si="719"/>
        <v>#REF!</v>
      </c>
      <c r="DZ407" s="181" t="e">
        <f t="shared" si="720"/>
        <v>#REF!</v>
      </c>
      <c r="EA407" s="181" t="e">
        <f t="shared" si="721"/>
        <v>#REF!</v>
      </c>
      <c r="EB407" s="181" t="e">
        <f t="shared" si="722"/>
        <v>#REF!</v>
      </c>
      <c r="EC407" s="181" t="e">
        <f t="shared" si="723"/>
        <v>#REF!</v>
      </c>
      <c r="ED407" s="181" t="e">
        <f t="shared" si="724"/>
        <v>#REF!</v>
      </c>
      <c r="EE407" s="181" t="e">
        <f t="shared" si="725"/>
        <v>#REF!</v>
      </c>
      <c r="EF407" s="181" t="e">
        <f t="shared" si="726"/>
        <v>#REF!</v>
      </c>
      <c r="EG407" s="181" t="e">
        <f t="shared" si="727"/>
        <v>#REF!</v>
      </c>
      <c r="EH407" s="181" t="e">
        <f t="shared" si="728"/>
        <v>#REF!</v>
      </c>
      <c r="EI407" s="181" t="e">
        <f t="shared" si="729"/>
        <v>#REF!</v>
      </c>
      <c r="EJ407" s="181" t="e">
        <f t="shared" si="730"/>
        <v>#REF!</v>
      </c>
      <c r="EK407" s="181" t="e">
        <f t="shared" si="731"/>
        <v>#REF!</v>
      </c>
      <c r="EL407" s="181" t="e">
        <f t="shared" si="732"/>
        <v>#REF!</v>
      </c>
      <c r="EM407" s="181" t="e">
        <f t="shared" si="733"/>
        <v>#REF!</v>
      </c>
      <c r="EN407" s="181" t="e">
        <f t="shared" si="734"/>
        <v>#REF!</v>
      </c>
      <c r="EO407" s="181" t="e">
        <f t="shared" si="735"/>
        <v>#REF!</v>
      </c>
      <c r="EP407" s="181" t="e">
        <f t="shared" si="736"/>
        <v>#REF!</v>
      </c>
      <c r="EQ407" s="181" t="e">
        <f t="shared" si="737"/>
        <v>#REF!</v>
      </c>
      <c r="ER407" s="181" t="e">
        <f t="shared" si="738"/>
        <v>#REF!</v>
      </c>
      <c r="ES407" s="181" t="e">
        <f t="shared" si="739"/>
        <v>#REF!</v>
      </c>
      <c r="ET407" s="181" t="e">
        <f t="shared" si="740"/>
        <v>#REF!</v>
      </c>
      <c r="EU407" s="181" t="e">
        <f t="shared" si="741"/>
        <v>#REF!</v>
      </c>
      <c r="EV407" s="181" t="e">
        <f t="shared" si="742"/>
        <v>#REF!</v>
      </c>
      <c r="EW407" s="181" t="e">
        <f t="shared" si="743"/>
        <v>#REF!</v>
      </c>
      <c r="EX407" s="181" t="e">
        <f t="shared" si="744"/>
        <v>#REF!</v>
      </c>
      <c r="EY407" s="181" t="e">
        <f t="shared" si="745"/>
        <v>#REF!</v>
      </c>
      <c r="EZ407" s="181" t="e">
        <f t="shared" si="746"/>
        <v>#REF!</v>
      </c>
      <c r="FA407" s="181" t="e">
        <f t="shared" si="747"/>
        <v>#REF!</v>
      </c>
      <c r="FB407" s="181" t="e">
        <f t="shared" si="748"/>
        <v>#REF!</v>
      </c>
      <c r="FC407" s="181" t="e">
        <f t="shared" si="749"/>
        <v>#REF!</v>
      </c>
      <c r="FD407" s="181" t="e">
        <f t="shared" si="750"/>
        <v>#REF!</v>
      </c>
      <c r="FE407" s="181" t="e">
        <f t="shared" si="751"/>
        <v>#REF!</v>
      </c>
      <c r="FF407" s="181" t="e">
        <f t="shared" si="752"/>
        <v>#REF!</v>
      </c>
      <c r="FG407" s="181" t="e">
        <f t="shared" si="753"/>
        <v>#REF!</v>
      </c>
      <c r="FH407" s="181" t="e">
        <f t="shared" si="754"/>
        <v>#REF!</v>
      </c>
      <c r="FI407" s="181" t="e">
        <f t="shared" si="755"/>
        <v>#REF!</v>
      </c>
      <c r="FJ407" s="181" t="e">
        <f t="shared" si="756"/>
        <v>#REF!</v>
      </c>
      <c r="FK407" s="181" t="e">
        <f t="shared" si="757"/>
        <v>#REF!</v>
      </c>
      <c r="FL407" s="181" t="e">
        <f t="shared" si="758"/>
        <v>#REF!</v>
      </c>
      <c r="FM407" s="181" t="e">
        <f t="shared" si="759"/>
        <v>#REF!</v>
      </c>
      <c r="FN407" s="181" t="e">
        <f t="shared" si="760"/>
        <v>#REF!</v>
      </c>
      <c r="FO407" s="181" t="e">
        <f t="shared" si="761"/>
        <v>#REF!</v>
      </c>
      <c r="FP407" s="181" t="e">
        <f t="shared" si="762"/>
        <v>#REF!</v>
      </c>
      <c r="FQ407" s="181" t="e">
        <f t="shared" si="763"/>
        <v>#REF!</v>
      </c>
      <c r="FR407" s="181" t="e">
        <f t="shared" si="764"/>
        <v>#REF!</v>
      </c>
      <c r="FS407" s="181" t="e">
        <f t="shared" si="765"/>
        <v>#REF!</v>
      </c>
      <c r="FT407" s="181" t="e">
        <f t="shared" si="766"/>
        <v>#REF!</v>
      </c>
      <c r="FU407" s="181" t="e">
        <f t="shared" si="767"/>
        <v>#REF!</v>
      </c>
      <c r="FV407" s="181" t="e">
        <f t="shared" si="768"/>
        <v>#REF!</v>
      </c>
      <c r="FW407" s="181" t="e">
        <f t="shared" si="769"/>
        <v>#REF!</v>
      </c>
      <c r="FX407" s="181" t="e">
        <f t="shared" si="770"/>
        <v>#REF!</v>
      </c>
      <c r="FY407" s="181" t="e">
        <f t="shared" si="771"/>
        <v>#REF!</v>
      </c>
      <c r="FZ407" s="181" t="e">
        <f t="shared" si="772"/>
        <v>#REF!</v>
      </c>
      <c r="GA407" s="181" t="e">
        <f t="shared" si="773"/>
        <v>#REF!</v>
      </c>
      <c r="GB407" s="181" t="e">
        <f t="shared" si="774"/>
        <v>#REF!</v>
      </c>
      <c r="GC407" s="181" t="e">
        <f t="shared" si="775"/>
        <v>#REF!</v>
      </c>
      <c r="GD407" s="181" t="e">
        <f t="shared" si="776"/>
        <v>#REF!</v>
      </c>
      <c r="GE407" s="181" t="e">
        <f t="shared" si="777"/>
        <v>#REF!</v>
      </c>
      <c r="GF407" s="181" t="e">
        <f t="shared" si="778"/>
        <v>#REF!</v>
      </c>
      <c r="GG407" s="181" t="e">
        <f t="shared" si="779"/>
        <v>#REF!</v>
      </c>
      <c r="GH407" s="181" t="e">
        <f t="shared" si="780"/>
        <v>#REF!</v>
      </c>
      <c r="GI407" s="181" t="e">
        <f t="shared" si="781"/>
        <v>#REF!</v>
      </c>
      <c r="GJ407" s="181" t="e">
        <f t="shared" si="782"/>
        <v>#REF!</v>
      </c>
      <c r="GK407" s="181" t="e">
        <f t="shared" si="783"/>
        <v>#REF!</v>
      </c>
      <c r="GL407" s="181" t="e">
        <f t="shared" si="784"/>
        <v>#REF!</v>
      </c>
      <c r="GM407" s="181" t="e">
        <f t="shared" si="785"/>
        <v>#REF!</v>
      </c>
      <c r="GN407" s="181" t="e">
        <f t="shared" si="786"/>
        <v>#REF!</v>
      </c>
      <c r="GO407" s="181" t="e">
        <f t="shared" si="787"/>
        <v>#REF!</v>
      </c>
      <c r="GP407" s="181" t="e">
        <f t="shared" si="788"/>
        <v>#REF!</v>
      </c>
      <c r="GQ407" s="181" t="e">
        <f t="shared" si="789"/>
        <v>#REF!</v>
      </c>
      <c r="GR407" s="181" t="e">
        <f t="shared" si="790"/>
        <v>#REF!</v>
      </c>
      <c r="GS407" s="181" t="e">
        <f t="shared" si="791"/>
        <v>#REF!</v>
      </c>
      <c r="GT407" s="181" t="e">
        <f t="shared" si="792"/>
        <v>#REF!</v>
      </c>
      <c r="GU407" s="181" t="e">
        <f t="shared" si="793"/>
        <v>#REF!</v>
      </c>
      <c r="GV407" s="181" t="e">
        <f t="shared" si="794"/>
        <v>#REF!</v>
      </c>
      <c r="GW407" s="181" t="e">
        <f t="shared" si="795"/>
        <v>#REF!</v>
      </c>
      <c r="GX407" s="181" t="e">
        <f t="shared" si="796"/>
        <v>#REF!</v>
      </c>
      <c r="GY407" s="181" t="e">
        <f t="shared" si="797"/>
        <v>#REF!</v>
      </c>
      <c r="GZ407" s="181" t="e">
        <f t="shared" si="798"/>
        <v>#REF!</v>
      </c>
      <c r="HA407" s="181" t="e">
        <f t="shared" si="799"/>
        <v>#REF!</v>
      </c>
      <c r="HB407" s="181" t="e">
        <f t="shared" si="800"/>
        <v>#REF!</v>
      </c>
      <c r="HC407" s="181" t="e">
        <f t="shared" si="801"/>
        <v>#REF!</v>
      </c>
      <c r="HD407" s="181" t="e">
        <f t="shared" si="802"/>
        <v>#REF!</v>
      </c>
      <c r="HE407" s="181" t="e">
        <f t="shared" si="803"/>
        <v>#REF!</v>
      </c>
      <c r="HF407" s="181" t="e">
        <f t="shared" si="804"/>
        <v>#REF!</v>
      </c>
      <c r="HG407" s="181" t="e">
        <f t="shared" si="805"/>
        <v>#REF!</v>
      </c>
      <c r="HH407" s="181" t="e">
        <f t="shared" si="806"/>
        <v>#REF!</v>
      </c>
      <c r="HI407" s="181" t="e">
        <f t="shared" si="807"/>
        <v>#REF!</v>
      </c>
      <c r="HJ407" s="181" t="e">
        <f t="shared" si="808"/>
        <v>#REF!</v>
      </c>
      <c r="HK407" s="181" t="e">
        <f t="shared" si="809"/>
        <v>#REF!</v>
      </c>
      <c r="HL407" s="181" t="e">
        <f t="shared" si="810"/>
        <v>#REF!</v>
      </c>
      <c r="HM407" s="181" t="e">
        <f t="shared" si="811"/>
        <v>#REF!</v>
      </c>
      <c r="HN407" s="181" t="e">
        <f t="shared" si="812"/>
        <v>#REF!</v>
      </c>
      <c r="HO407" s="181" t="e">
        <f t="shared" si="813"/>
        <v>#REF!</v>
      </c>
      <c r="HP407" s="181" t="e">
        <f t="shared" si="814"/>
        <v>#REF!</v>
      </c>
      <c r="HQ407" s="181" t="e">
        <f t="shared" si="815"/>
        <v>#REF!</v>
      </c>
      <c r="HR407" s="181" t="e">
        <f t="shared" si="816"/>
        <v>#REF!</v>
      </c>
      <c r="HS407" s="181" t="e">
        <f t="shared" si="817"/>
        <v>#REF!</v>
      </c>
      <c r="HT407" s="181" t="e">
        <f t="shared" si="818"/>
        <v>#REF!</v>
      </c>
      <c r="HU407" s="181" t="e">
        <f t="shared" si="819"/>
        <v>#REF!</v>
      </c>
      <c r="HV407" s="181" t="e">
        <f t="shared" si="820"/>
        <v>#REF!</v>
      </c>
      <c r="HW407" s="181" t="e">
        <f t="shared" si="821"/>
        <v>#REF!</v>
      </c>
      <c r="HX407" s="181" t="e">
        <f t="shared" si="822"/>
        <v>#REF!</v>
      </c>
      <c r="HY407" s="181" t="e">
        <f t="shared" si="823"/>
        <v>#REF!</v>
      </c>
      <c r="HZ407" s="181" t="e">
        <f t="shared" si="824"/>
        <v>#REF!</v>
      </c>
      <c r="IA407" s="181" t="e">
        <f t="shared" si="825"/>
        <v>#REF!</v>
      </c>
      <c r="IB407" s="181" t="e">
        <f t="shared" si="826"/>
        <v>#REF!</v>
      </c>
      <c r="IC407" s="181" t="e">
        <f t="shared" si="827"/>
        <v>#REF!</v>
      </c>
      <c r="ID407" s="181" t="e">
        <f t="shared" si="828"/>
        <v>#REF!</v>
      </c>
      <c r="IE407" s="181" t="e">
        <f t="shared" si="829"/>
        <v>#REF!</v>
      </c>
      <c r="IF407" s="181" t="e">
        <f t="shared" si="830"/>
        <v>#REF!</v>
      </c>
      <c r="IG407" s="181" t="e">
        <f t="shared" si="831"/>
        <v>#REF!</v>
      </c>
      <c r="IH407" s="181" t="e">
        <f t="shared" si="832"/>
        <v>#REF!</v>
      </c>
      <c r="II407" s="181" t="e">
        <f t="shared" si="833"/>
        <v>#REF!</v>
      </c>
      <c r="IJ407" s="181" t="e">
        <f t="shared" si="834"/>
        <v>#REF!</v>
      </c>
      <c r="IK407" s="181" t="e">
        <f t="shared" si="835"/>
        <v>#REF!</v>
      </c>
      <c r="IL407" s="181" t="e">
        <f t="shared" si="836"/>
        <v>#REF!</v>
      </c>
      <c r="IM407" s="181" t="e">
        <f t="shared" si="837"/>
        <v>#REF!</v>
      </c>
      <c r="IN407" s="181" t="e">
        <f t="shared" si="838"/>
        <v>#REF!</v>
      </c>
      <c r="IO407" s="181" t="e">
        <f t="shared" si="839"/>
        <v>#REF!</v>
      </c>
      <c r="IP407" s="181" t="e">
        <f t="shared" si="840"/>
        <v>#REF!</v>
      </c>
      <c r="IQ407" s="181" t="e">
        <f t="shared" si="841"/>
        <v>#REF!</v>
      </c>
      <c r="IR407" s="181" t="e">
        <f t="shared" si="842"/>
        <v>#REF!</v>
      </c>
      <c r="IS407" s="181" t="e">
        <f t="shared" si="843"/>
        <v>#REF!</v>
      </c>
      <c r="IT407" s="181" t="e">
        <f t="shared" si="844"/>
        <v>#REF!</v>
      </c>
      <c r="IU407" s="181" t="e">
        <f t="shared" si="845"/>
        <v>#REF!</v>
      </c>
      <c r="IV407" s="181" t="e">
        <f t="shared" si="846"/>
        <v>#REF!</v>
      </c>
      <c r="IW407" s="181" t="e">
        <f t="shared" si="847"/>
        <v>#REF!</v>
      </c>
      <c r="IX407" s="181" t="e">
        <f t="shared" si="848"/>
        <v>#REF!</v>
      </c>
      <c r="IY407" s="181" t="e">
        <f t="shared" si="849"/>
        <v>#REF!</v>
      </c>
      <c r="IZ407" s="181" t="e">
        <f t="shared" si="850"/>
        <v>#REF!</v>
      </c>
      <c r="JA407" s="181" t="e">
        <f t="shared" si="851"/>
        <v>#REF!</v>
      </c>
      <c r="JB407" s="181" t="e">
        <f t="shared" si="852"/>
        <v>#REF!</v>
      </c>
    </row>
    <row r="408" spans="2:262">
      <c r="B408" s="188">
        <v>47</v>
      </c>
      <c r="C408" s="187">
        <f t="shared" si="853"/>
        <v>9.1796875000000049E-4</v>
      </c>
      <c r="D408" s="184" t="e">
        <f t="shared" si="597"/>
        <v>#REF!</v>
      </c>
      <c r="E408" s="183" t="e">
        <f>BA361</f>
        <v>#REF!</v>
      </c>
      <c r="F408" s="182">
        <v>47</v>
      </c>
      <c r="G408" s="181" t="e">
        <f t="shared" si="854"/>
        <v>#REF!</v>
      </c>
      <c r="H408" s="181" t="e">
        <f t="shared" si="598"/>
        <v>#REF!</v>
      </c>
      <c r="I408" s="181" t="e">
        <f t="shared" si="599"/>
        <v>#REF!</v>
      </c>
      <c r="J408" s="181" t="e">
        <f t="shared" si="600"/>
        <v>#REF!</v>
      </c>
      <c r="K408" s="181" t="e">
        <f t="shared" si="601"/>
        <v>#REF!</v>
      </c>
      <c r="L408" s="181" t="e">
        <f t="shared" si="602"/>
        <v>#REF!</v>
      </c>
      <c r="M408" s="181" t="e">
        <f t="shared" si="603"/>
        <v>#REF!</v>
      </c>
      <c r="N408" s="181" t="e">
        <f t="shared" si="604"/>
        <v>#REF!</v>
      </c>
      <c r="O408" s="181" t="e">
        <f t="shared" si="605"/>
        <v>#REF!</v>
      </c>
      <c r="P408" s="181" t="e">
        <f t="shared" si="606"/>
        <v>#REF!</v>
      </c>
      <c r="Q408" s="181" t="e">
        <f t="shared" si="607"/>
        <v>#REF!</v>
      </c>
      <c r="R408" s="181" t="e">
        <f t="shared" si="608"/>
        <v>#REF!</v>
      </c>
      <c r="S408" s="181" t="e">
        <f t="shared" si="609"/>
        <v>#REF!</v>
      </c>
      <c r="T408" s="181" t="e">
        <f t="shared" si="610"/>
        <v>#REF!</v>
      </c>
      <c r="U408" s="181" t="e">
        <f t="shared" si="611"/>
        <v>#REF!</v>
      </c>
      <c r="V408" s="181" t="e">
        <f t="shared" si="612"/>
        <v>#REF!</v>
      </c>
      <c r="W408" s="181" t="e">
        <f t="shared" si="613"/>
        <v>#REF!</v>
      </c>
      <c r="X408" s="181" t="e">
        <f t="shared" si="614"/>
        <v>#REF!</v>
      </c>
      <c r="Y408" s="181" t="e">
        <f t="shared" si="615"/>
        <v>#REF!</v>
      </c>
      <c r="Z408" s="181" t="e">
        <f t="shared" si="616"/>
        <v>#REF!</v>
      </c>
      <c r="AA408" s="181" t="e">
        <f t="shared" si="617"/>
        <v>#REF!</v>
      </c>
      <c r="AB408" s="181" t="e">
        <f t="shared" si="618"/>
        <v>#REF!</v>
      </c>
      <c r="AC408" s="181" t="e">
        <f t="shared" si="619"/>
        <v>#REF!</v>
      </c>
      <c r="AD408" s="181" t="e">
        <f t="shared" si="620"/>
        <v>#REF!</v>
      </c>
      <c r="AE408" s="181" t="e">
        <f t="shared" si="621"/>
        <v>#REF!</v>
      </c>
      <c r="AF408" s="181" t="e">
        <f t="shared" si="622"/>
        <v>#REF!</v>
      </c>
      <c r="AG408" s="181" t="e">
        <f t="shared" si="623"/>
        <v>#REF!</v>
      </c>
      <c r="AH408" s="181" t="e">
        <f t="shared" si="624"/>
        <v>#REF!</v>
      </c>
      <c r="AI408" s="181" t="e">
        <f t="shared" si="625"/>
        <v>#REF!</v>
      </c>
      <c r="AJ408" s="181" t="e">
        <f t="shared" si="626"/>
        <v>#REF!</v>
      </c>
      <c r="AK408" s="181" t="e">
        <f t="shared" si="627"/>
        <v>#REF!</v>
      </c>
      <c r="AL408" s="181" t="e">
        <f t="shared" si="628"/>
        <v>#REF!</v>
      </c>
      <c r="AM408" s="181" t="e">
        <f t="shared" si="629"/>
        <v>#REF!</v>
      </c>
      <c r="AN408" s="181" t="e">
        <f t="shared" si="630"/>
        <v>#REF!</v>
      </c>
      <c r="AO408" s="181" t="e">
        <f t="shared" si="631"/>
        <v>#REF!</v>
      </c>
      <c r="AP408" s="181" t="e">
        <f t="shared" si="632"/>
        <v>#REF!</v>
      </c>
      <c r="AQ408" s="181" t="e">
        <f t="shared" si="633"/>
        <v>#REF!</v>
      </c>
      <c r="AR408" s="181" t="e">
        <f t="shared" si="634"/>
        <v>#REF!</v>
      </c>
      <c r="AS408" s="181" t="e">
        <f t="shared" si="635"/>
        <v>#REF!</v>
      </c>
      <c r="AT408" s="181" t="e">
        <f t="shared" si="636"/>
        <v>#REF!</v>
      </c>
      <c r="AU408" s="181" t="e">
        <f t="shared" si="637"/>
        <v>#REF!</v>
      </c>
      <c r="AV408" s="181" t="e">
        <f t="shared" si="638"/>
        <v>#REF!</v>
      </c>
      <c r="AW408" s="181" t="e">
        <f t="shared" si="639"/>
        <v>#REF!</v>
      </c>
      <c r="AX408" s="181" t="e">
        <f t="shared" si="640"/>
        <v>#REF!</v>
      </c>
      <c r="AY408" s="181" t="e">
        <f t="shared" si="641"/>
        <v>#REF!</v>
      </c>
      <c r="AZ408" s="181" t="e">
        <f t="shared" si="642"/>
        <v>#REF!</v>
      </c>
      <c r="BA408" s="181" t="e">
        <f t="shared" si="643"/>
        <v>#REF!</v>
      </c>
      <c r="BB408" s="181" t="e">
        <f t="shared" si="644"/>
        <v>#REF!</v>
      </c>
      <c r="BC408" s="181" t="e">
        <f t="shared" si="645"/>
        <v>#REF!</v>
      </c>
      <c r="BD408" s="181" t="e">
        <f t="shared" si="646"/>
        <v>#REF!</v>
      </c>
      <c r="BE408" s="181" t="e">
        <f t="shared" si="647"/>
        <v>#REF!</v>
      </c>
      <c r="BF408" s="181" t="e">
        <f t="shared" si="648"/>
        <v>#REF!</v>
      </c>
      <c r="BG408" s="181" t="e">
        <f t="shared" si="649"/>
        <v>#REF!</v>
      </c>
      <c r="BH408" s="181" t="e">
        <f t="shared" si="650"/>
        <v>#REF!</v>
      </c>
      <c r="BI408" s="181" t="e">
        <f t="shared" si="651"/>
        <v>#REF!</v>
      </c>
      <c r="BJ408" s="181" t="e">
        <f t="shared" si="652"/>
        <v>#REF!</v>
      </c>
      <c r="BK408" s="181" t="e">
        <f t="shared" si="653"/>
        <v>#REF!</v>
      </c>
      <c r="BL408" s="181" t="e">
        <f t="shared" si="654"/>
        <v>#REF!</v>
      </c>
      <c r="BM408" s="181" t="e">
        <f t="shared" si="655"/>
        <v>#REF!</v>
      </c>
      <c r="BN408" s="181" t="e">
        <f t="shared" si="656"/>
        <v>#REF!</v>
      </c>
      <c r="BO408" s="181" t="e">
        <f t="shared" si="657"/>
        <v>#REF!</v>
      </c>
      <c r="BP408" s="181" t="e">
        <f t="shared" si="658"/>
        <v>#REF!</v>
      </c>
      <c r="BQ408" s="181" t="e">
        <f t="shared" si="659"/>
        <v>#REF!</v>
      </c>
      <c r="BR408" s="181" t="e">
        <f t="shared" si="660"/>
        <v>#REF!</v>
      </c>
      <c r="BS408" s="181" t="e">
        <f t="shared" si="661"/>
        <v>#REF!</v>
      </c>
      <c r="BT408" s="181" t="e">
        <f t="shared" si="662"/>
        <v>#REF!</v>
      </c>
      <c r="BU408" s="181" t="e">
        <f t="shared" si="663"/>
        <v>#REF!</v>
      </c>
      <c r="BV408" s="181" t="e">
        <f t="shared" si="664"/>
        <v>#REF!</v>
      </c>
      <c r="BW408" s="181" t="e">
        <f t="shared" si="665"/>
        <v>#REF!</v>
      </c>
      <c r="BX408" s="181" t="e">
        <f t="shared" si="666"/>
        <v>#REF!</v>
      </c>
      <c r="BY408" s="181" t="e">
        <f t="shared" si="667"/>
        <v>#REF!</v>
      </c>
      <c r="BZ408" s="181" t="e">
        <f t="shared" si="668"/>
        <v>#REF!</v>
      </c>
      <c r="CA408" s="181" t="e">
        <f t="shared" si="669"/>
        <v>#REF!</v>
      </c>
      <c r="CB408" s="181" t="e">
        <f t="shared" si="670"/>
        <v>#REF!</v>
      </c>
      <c r="CC408" s="181" t="e">
        <f t="shared" si="671"/>
        <v>#REF!</v>
      </c>
      <c r="CD408" s="181" t="e">
        <f t="shared" si="672"/>
        <v>#REF!</v>
      </c>
      <c r="CE408" s="181" t="e">
        <f t="shared" si="673"/>
        <v>#REF!</v>
      </c>
      <c r="CF408" s="181" t="e">
        <f t="shared" si="674"/>
        <v>#REF!</v>
      </c>
      <c r="CG408" s="181" t="e">
        <f t="shared" si="675"/>
        <v>#REF!</v>
      </c>
      <c r="CH408" s="181" t="e">
        <f t="shared" si="676"/>
        <v>#REF!</v>
      </c>
      <c r="CI408" s="181" t="e">
        <f t="shared" si="677"/>
        <v>#REF!</v>
      </c>
      <c r="CJ408" s="181" t="e">
        <f t="shared" si="678"/>
        <v>#REF!</v>
      </c>
      <c r="CK408" s="181" t="e">
        <f t="shared" si="679"/>
        <v>#REF!</v>
      </c>
      <c r="CL408" s="181" t="e">
        <f t="shared" si="680"/>
        <v>#REF!</v>
      </c>
      <c r="CM408" s="181" t="e">
        <f t="shared" si="681"/>
        <v>#REF!</v>
      </c>
      <c r="CN408" s="181" t="e">
        <f t="shared" si="682"/>
        <v>#REF!</v>
      </c>
      <c r="CO408" s="181" t="e">
        <f t="shared" si="683"/>
        <v>#REF!</v>
      </c>
      <c r="CP408" s="181" t="e">
        <f t="shared" si="684"/>
        <v>#REF!</v>
      </c>
      <c r="CQ408" s="181" t="e">
        <f t="shared" si="685"/>
        <v>#REF!</v>
      </c>
      <c r="CR408" s="181" t="e">
        <f t="shared" si="686"/>
        <v>#REF!</v>
      </c>
      <c r="CS408" s="181" t="e">
        <f t="shared" si="687"/>
        <v>#REF!</v>
      </c>
      <c r="CT408" s="181" t="e">
        <f t="shared" si="688"/>
        <v>#REF!</v>
      </c>
      <c r="CU408" s="181" t="e">
        <f t="shared" si="689"/>
        <v>#REF!</v>
      </c>
      <c r="CV408" s="181" t="e">
        <f t="shared" si="690"/>
        <v>#REF!</v>
      </c>
      <c r="CW408" s="181" t="e">
        <f t="shared" si="691"/>
        <v>#REF!</v>
      </c>
      <c r="CX408" s="181" t="e">
        <f t="shared" si="692"/>
        <v>#REF!</v>
      </c>
      <c r="CY408" s="181" t="e">
        <f t="shared" si="693"/>
        <v>#REF!</v>
      </c>
      <c r="CZ408" s="181" t="e">
        <f t="shared" si="694"/>
        <v>#REF!</v>
      </c>
      <c r="DA408" s="181" t="e">
        <f t="shared" si="695"/>
        <v>#REF!</v>
      </c>
      <c r="DB408" s="181" t="e">
        <f t="shared" si="696"/>
        <v>#REF!</v>
      </c>
      <c r="DC408" s="181" t="e">
        <f t="shared" si="697"/>
        <v>#REF!</v>
      </c>
      <c r="DD408" s="181" t="e">
        <f t="shared" si="698"/>
        <v>#REF!</v>
      </c>
      <c r="DE408" s="181" t="e">
        <f t="shared" si="699"/>
        <v>#REF!</v>
      </c>
      <c r="DF408" s="181" t="e">
        <f t="shared" si="700"/>
        <v>#REF!</v>
      </c>
      <c r="DG408" s="181" t="e">
        <f t="shared" si="701"/>
        <v>#REF!</v>
      </c>
      <c r="DH408" s="181" t="e">
        <f t="shared" si="702"/>
        <v>#REF!</v>
      </c>
      <c r="DI408" s="181" t="e">
        <f t="shared" si="703"/>
        <v>#REF!</v>
      </c>
      <c r="DJ408" s="181" t="e">
        <f t="shared" si="704"/>
        <v>#REF!</v>
      </c>
      <c r="DK408" s="181" t="e">
        <f t="shared" si="705"/>
        <v>#REF!</v>
      </c>
      <c r="DL408" s="181" t="e">
        <f t="shared" si="706"/>
        <v>#REF!</v>
      </c>
      <c r="DM408" s="181" t="e">
        <f t="shared" si="707"/>
        <v>#REF!</v>
      </c>
      <c r="DN408" s="181" t="e">
        <f t="shared" si="708"/>
        <v>#REF!</v>
      </c>
      <c r="DO408" s="181" t="e">
        <f t="shared" si="709"/>
        <v>#REF!</v>
      </c>
      <c r="DP408" s="181" t="e">
        <f t="shared" si="710"/>
        <v>#REF!</v>
      </c>
      <c r="DQ408" s="181" t="e">
        <f t="shared" si="711"/>
        <v>#REF!</v>
      </c>
      <c r="DR408" s="181" t="e">
        <f t="shared" si="712"/>
        <v>#REF!</v>
      </c>
      <c r="DS408" s="181" t="e">
        <f t="shared" si="713"/>
        <v>#REF!</v>
      </c>
      <c r="DT408" s="181" t="e">
        <f t="shared" si="714"/>
        <v>#REF!</v>
      </c>
      <c r="DU408" s="181" t="e">
        <f t="shared" si="715"/>
        <v>#REF!</v>
      </c>
      <c r="DV408" s="181" t="e">
        <f t="shared" si="716"/>
        <v>#REF!</v>
      </c>
      <c r="DW408" s="181" t="e">
        <f t="shared" si="717"/>
        <v>#REF!</v>
      </c>
      <c r="DX408" s="181" t="e">
        <f t="shared" si="718"/>
        <v>#REF!</v>
      </c>
      <c r="DY408" s="181" t="e">
        <f t="shared" si="719"/>
        <v>#REF!</v>
      </c>
      <c r="DZ408" s="181" t="e">
        <f t="shared" si="720"/>
        <v>#REF!</v>
      </c>
      <c r="EA408" s="181" t="e">
        <f t="shared" si="721"/>
        <v>#REF!</v>
      </c>
      <c r="EB408" s="181" t="e">
        <f t="shared" si="722"/>
        <v>#REF!</v>
      </c>
      <c r="EC408" s="181" t="e">
        <f t="shared" si="723"/>
        <v>#REF!</v>
      </c>
      <c r="ED408" s="181" t="e">
        <f t="shared" si="724"/>
        <v>#REF!</v>
      </c>
      <c r="EE408" s="181" t="e">
        <f t="shared" si="725"/>
        <v>#REF!</v>
      </c>
      <c r="EF408" s="181" t="e">
        <f t="shared" si="726"/>
        <v>#REF!</v>
      </c>
      <c r="EG408" s="181" t="e">
        <f t="shared" si="727"/>
        <v>#REF!</v>
      </c>
      <c r="EH408" s="181" t="e">
        <f t="shared" si="728"/>
        <v>#REF!</v>
      </c>
      <c r="EI408" s="181" t="e">
        <f t="shared" si="729"/>
        <v>#REF!</v>
      </c>
      <c r="EJ408" s="181" t="e">
        <f t="shared" si="730"/>
        <v>#REF!</v>
      </c>
      <c r="EK408" s="181" t="e">
        <f t="shared" si="731"/>
        <v>#REF!</v>
      </c>
      <c r="EL408" s="181" t="e">
        <f t="shared" si="732"/>
        <v>#REF!</v>
      </c>
      <c r="EM408" s="181" t="e">
        <f t="shared" si="733"/>
        <v>#REF!</v>
      </c>
      <c r="EN408" s="181" t="e">
        <f t="shared" si="734"/>
        <v>#REF!</v>
      </c>
      <c r="EO408" s="181" t="e">
        <f t="shared" si="735"/>
        <v>#REF!</v>
      </c>
      <c r="EP408" s="181" t="e">
        <f t="shared" si="736"/>
        <v>#REF!</v>
      </c>
      <c r="EQ408" s="181" t="e">
        <f t="shared" si="737"/>
        <v>#REF!</v>
      </c>
      <c r="ER408" s="181" t="e">
        <f t="shared" si="738"/>
        <v>#REF!</v>
      </c>
      <c r="ES408" s="181" t="e">
        <f t="shared" si="739"/>
        <v>#REF!</v>
      </c>
      <c r="ET408" s="181" t="e">
        <f t="shared" si="740"/>
        <v>#REF!</v>
      </c>
      <c r="EU408" s="181" t="e">
        <f t="shared" si="741"/>
        <v>#REF!</v>
      </c>
      <c r="EV408" s="181" t="e">
        <f t="shared" si="742"/>
        <v>#REF!</v>
      </c>
      <c r="EW408" s="181" t="e">
        <f t="shared" si="743"/>
        <v>#REF!</v>
      </c>
      <c r="EX408" s="181" t="e">
        <f t="shared" si="744"/>
        <v>#REF!</v>
      </c>
      <c r="EY408" s="181" t="e">
        <f t="shared" si="745"/>
        <v>#REF!</v>
      </c>
      <c r="EZ408" s="181" t="e">
        <f t="shared" si="746"/>
        <v>#REF!</v>
      </c>
      <c r="FA408" s="181" t="e">
        <f t="shared" si="747"/>
        <v>#REF!</v>
      </c>
      <c r="FB408" s="181" t="e">
        <f t="shared" si="748"/>
        <v>#REF!</v>
      </c>
      <c r="FC408" s="181" t="e">
        <f t="shared" si="749"/>
        <v>#REF!</v>
      </c>
      <c r="FD408" s="181" t="e">
        <f t="shared" si="750"/>
        <v>#REF!</v>
      </c>
      <c r="FE408" s="181" t="e">
        <f t="shared" si="751"/>
        <v>#REF!</v>
      </c>
      <c r="FF408" s="181" t="e">
        <f t="shared" si="752"/>
        <v>#REF!</v>
      </c>
      <c r="FG408" s="181" t="e">
        <f t="shared" si="753"/>
        <v>#REF!</v>
      </c>
      <c r="FH408" s="181" t="e">
        <f t="shared" si="754"/>
        <v>#REF!</v>
      </c>
      <c r="FI408" s="181" t="e">
        <f t="shared" si="755"/>
        <v>#REF!</v>
      </c>
      <c r="FJ408" s="181" t="e">
        <f t="shared" si="756"/>
        <v>#REF!</v>
      </c>
      <c r="FK408" s="181" t="e">
        <f t="shared" si="757"/>
        <v>#REF!</v>
      </c>
      <c r="FL408" s="181" t="e">
        <f t="shared" si="758"/>
        <v>#REF!</v>
      </c>
      <c r="FM408" s="181" t="e">
        <f t="shared" si="759"/>
        <v>#REF!</v>
      </c>
      <c r="FN408" s="181" t="e">
        <f t="shared" si="760"/>
        <v>#REF!</v>
      </c>
      <c r="FO408" s="181" t="e">
        <f t="shared" si="761"/>
        <v>#REF!</v>
      </c>
      <c r="FP408" s="181" t="e">
        <f t="shared" si="762"/>
        <v>#REF!</v>
      </c>
      <c r="FQ408" s="181" t="e">
        <f t="shared" si="763"/>
        <v>#REF!</v>
      </c>
      <c r="FR408" s="181" t="e">
        <f t="shared" si="764"/>
        <v>#REF!</v>
      </c>
      <c r="FS408" s="181" t="e">
        <f t="shared" si="765"/>
        <v>#REF!</v>
      </c>
      <c r="FT408" s="181" t="e">
        <f t="shared" si="766"/>
        <v>#REF!</v>
      </c>
      <c r="FU408" s="181" t="e">
        <f t="shared" si="767"/>
        <v>#REF!</v>
      </c>
      <c r="FV408" s="181" t="e">
        <f t="shared" si="768"/>
        <v>#REF!</v>
      </c>
      <c r="FW408" s="181" t="e">
        <f t="shared" si="769"/>
        <v>#REF!</v>
      </c>
      <c r="FX408" s="181" t="e">
        <f t="shared" si="770"/>
        <v>#REF!</v>
      </c>
      <c r="FY408" s="181" t="e">
        <f t="shared" si="771"/>
        <v>#REF!</v>
      </c>
      <c r="FZ408" s="181" t="e">
        <f t="shared" si="772"/>
        <v>#REF!</v>
      </c>
      <c r="GA408" s="181" t="e">
        <f t="shared" si="773"/>
        <v>#REF!</v>
      </c>
      <c r="GB408" s="181" t="e">
        <f t="shared" si="774"/>
        <v>#REF!</v>
      </c>
      <c r="GC408" s="181" t="e">
        <f t="shared" si="775"/>
        <v>#REF!</v>
      </c>
      <c r="GD408" s="181" t="e">
        <f t="shared" si="776"/>
        <v>#REF!</v>
      </c>
      <c r="GE408" s="181" t="e">
        <f t="shared" si="777"/>
        <v>#REF!</v>
      </c>
      <c r="GF408" s="181" t="e">
        <f t="shared" si="778"/>
        <v>#REF!</v>
      </c>
      <c r="GG408" s="181" t="e">
        <f t="shared" si="779"/>
        <v>#REF!</v>
      </c>
      <c r="GH408" s="181" t="e">
        <f t="shared" si="780"/>
        <v>#REF!</v>
      </c>
      <c r="GI408" s="181" t="e">
        <f t="shared" si="781"/>
        <v>#REF!</v>
      </c>
      <c r="GJ408" s="181" t="e">
        <f t="shared" si="782"/>
        <v>#REF!</v>
      </c>
      <c r="GK408" s="181" t="e">
        <f t="shared" si="783"/>
        <v>#REF!</v>
      </c>
      <c r="GL408" s="181" t="e">
        <f t="shared" si="784"/>
        <v>#REF!</v>
      </c>
      <c r="GM408" s="181" t="e">
        <f t="shared" si="785"/>
        <v>#REF!</v>
      </c>
      <c r="GN408" s="181" t="e">
        <f t="shared" si="786"/>
        <v>#REF!</v>
      </c>
      <c r="GO408" s="181" t="e">
        <f t="shared" si="787"/>
        <v>#REF!</v>
      </c>
      <c r="GP408" s="181" t="e">
        <f t="shared" si="788"/>
        <v>#REF!</v>
      </c>
      <c r="GQ408" s="181" t="e">
        <f t="shared" si="789"/>
        <v>#REF!</v>
      </c>
      <c r="GR408" s="181" t="e">
        <f t="shared" si="790"/>
        <v>#REF!</v>
      </c>
      <c r="GS408" s="181" t="e">
        <f t="shared" si="791"/>
        <v>#REF!</v>
      </c>
      <c r="GT408" s="181" t="e">
        <f t="shared" si="792"/>
        <v>#REF!</v>
      </c>
      <c r="GU408" s="181" t="e">
        <f t="shared" si="793"/>
        <v>#REF!</v>
      </c>
      <c r="GV408" s="181" t="e">
        <f t="shared" si="794"/>
        <v>#REF!</v>
      </c>
      <c r="GW408" s="181" t="e">
        <f t="shared" si="795"/>
        <v>#REF!</v>
      </c>
      <c r="GX408" s="181" t="e">
        <f t="shared" si="796"/>
        <v>#REF!</v>
      </c>
      <c r="GY408" s="181" t="e">
        <f t="shared" si="797"/>
        <v>#REF!</v>
      </c>
      <c r="GZ408" s="181" t="e">
        <f t="shared" si="798"/>
        <v>#REF!</v>
      </c>
      <c r="HA408" s="181" t="e">
        <f t="shared" si="799"/>
        <v>#REF!</v>
      </c>
      <c r="HB408" s="181" t="e">
        <f t="shared" si="800"/>
        <v>#REF!</v>
      </c>
      <c r="HC408" s="181" t="e">
        <f t="shared" si="801"/>
        <v>#REF!</v>
      </c>
      <c r="HD408" s="181" t="e">
        <f t="shared" si="802"/>
        <v>#REF!</v>
      </c>
      <c r="HE408" s="181" t="e">
        <f t="shared" si="803"/>
        <v>#REF!</v>
      </c>
      <c r="HF408" s="181" t="e">
        <f t="shared" si="804"/>
        <v>#REF!</v>
      </c>
      <c r="HG408" s="181" t="e">
        <f t="shared" si="805"/>
        <v>#REF!</v>
      </c>
      <c r="HH408" s="181" t="e">
        <f t="shared" si="806"/>
        <v>#REF!</v>
      </c>
      <c r="HI408" s="181" t="e">
        <f t="shared" si="807"/>
        <v>#REF!</v>
      </c>
      <c r="HJ408" s="181" t="e">
        <f t="shared" si="808"/>
        <v>#REF!</v>
      </c>
      <c r="HK408" s="181" t="e">
        <f t="shared" si="809"/>
        <v>#REF!</v>
      </c>
      <c r="HL408" s="181" t="e">
        <f t="shared" si="810"/>
        <v>#REF!</v>
      </c>
      <c r="HM408" s="181" t="e">
        <f t="shared" si="811"/>
        <v>#REF!</v>
      </c>
      <c r="HN408" s="181" t="e">
        <f t="shared" si="812"/>
        <v>#REF!</v>
      </c>
      <c r="HO408" s="181" t="e">
        <f t="shared" si="813"/>
        <v>#REF!</v>
      </c>
      <c r="HP408" s="181" t="e">
        <f t="shared" si="814"/>
        <v>#REF!</v>
      </c>
      <c r="HQ408" s="181" t="e">
        <f t="shared" si="815"/>
        <v>#REF!</v>
      </c>
      <c r="HR408" s="181" t="e">
        <f t="shared" si="816"/>
        <v>#REF!</v>
      </c>
      <c r="HS408" s="181" t="e">
        <f t="shared" si="817"/>
        <v>#REF!</v>
      </c>
      <c r="HT408" s="181" t="e">
        <f t="shared" si="818"/>
        <v>#REF!</v>
      </c>
      <c r="HU408" s="181" t="e">
        <f t="shared" si="819"/>
        <v>#REF!</v>
      </c>
      <c r="HV408" s="181" t="e">
        <f t="shared" si="820"/>
        <v>#REF!</v>
      </c>
      <c r="HW408" s="181" t="e">
        <f t="shared" si="821"/>
        <v>#REF!</v>
      </c>
      <c r="HX408" s="181" t="e">
        <f t="shared" si="822"/>
        <v>#REF!</v>
      </c>
      <c r="HY408" s="181" t="e">
        <f t="shared" si="823"/>
        <v>#REF!</v>
      </c>
      <c r="HZ408" s="181" t="e">
        <f t="shared" si="824"/>
        <v>#REF!</v>
      </c>
      <c r="IA408" s="181" t="e">
        <f t="shared" si="825"/>
        <v>#REF!</v>
      </c>
      <c r="IB408" s="181" t="e">
        <f t="shared" si="826"/>
        <v>#REF!</v>
      </c>
      <c r="IC408" s="181" t="e">
        <f t="shared" si="827"/>
        <v>#REF!</v>
      </c>
      <c r="ID408" s="181" t="e">
        <f t="shared" si="828"/>
        <v>#REF!</v>
      </c>
      <c r="IE408" s="181" t="e">
        <f t="shared" si="829"/>
        <v>#REF!</v>
      </c>
      <c r="IF408" s="181" t="e">
        <f t="shared" si="830"/>
        <v>#REF!</v>
      </c>
      <c r="IG408" s="181" t="e">
        <f t="shared" si="831"/>
        <v>#REF!</v>
      </c>
      <c r="IH408" s="181" t="e">
        <f t="shared" si="832"/>
        <v>#REF!</v>
      </c>
      <c r="II408" s="181" t="e">
        <f t="shared" si="833"/>
        <v>#REF!</v>
      </c>
      <c r="IJ408" s="181" t="e">
        <f t="shared" si="834"/>
        <v>#REF!</v>
      </c>
      <c r="IK408" s="181" t="e">
        <f t="shared" si="835"/>
        <v>#REF!</v>
      </c>
      <c r="IL408" s="181" t="e">
        <f t="shared" si="836"/>
        <v>#REF!</v>
      </c>
      <c r="IM408" s="181" t="e">
        <f t="shared" si="837"/>
        <v>#REF!</v>
      </c>
      <c r="IN408" s="181" t="e">
        <f t="shared" si="838"/>
        <v>#REF!</v>
      </c>
      <c r="IO408" s="181" t="e">
        <f t="shared" si="839"/>
        <v>#REF!</v>
      </c>
      <c r="IP408" s="181" t="e">
        <f t="shared" si="840"/>
        <v>#REF!</v>
      </c>
      <c r="IQ408" s="181" t="e">
        <f t="shared" si="841"/>
        <v>#REF!</v>
      </c>
      <c r="IR408" s="181" t="e">
        <f t="shared" si="842"/>
        <v>#REF!</v>
      </c>
      <c r="IS408" s="181" t="e">
        <f t="shared" si="843"/>
        <v>#REF!</v>
      </c>
      <c r="IT408" s="181" t="e">
        <f t="shared" si="844"/>
        <v>#REF!</v>
      </c>
      <c r="IU408" s="181" t="e">
        <f t="shared" si="845"/>
        <v>#REF!</v>
      </c>
      <c r="IV408" s="181" t="e">
        <f t="shared" si="846"/>
        <v>#REF!</v>
      </c>
      <c r="IW408" s="181" t="e">
        <f t="shared" si="847"/>
        <v>#REF!</v>
      </c>
      <c r="IX408" s="181" t="e">
        <f t="shared" si="848"/>
        <v>#REF!</v>
      </c>
      <c r="IY408" s="181" t="e">
        <f t="shared" si="849"/>
        <v>#REF!</v>
      </c>
      <c r="IZ408" s="181" t="e">
        <f t="shared" si="850"/>
        <v>#REF!</v>
      </c>
      <c r="JA408" s="181" t="e">
        <f t="shared" si="851"/>
        <v>#REF!</v>
      </c>
      <c r="JB408" s="181" t="e">
        <f t="shared" si="852"/>
        <v>#REF!</v>
      </c>
    </row>
    <row r="409" spans="2:262">
      <c r="B409" s="188">
        <v>48</v>
      </c>
      <c r="C409" s="187">
        <f t="shared" si="853"/>
        <v>9.3750000000000051E-4</v>
      </c>
      <c r="D409" s="184" t="e">
        <f t="shared" si="597"/>
        <v>#REF!</v>
      </c>
      <c r="E409" s="183" t="e">
        <f>BB361</f>
        <v>#REF!</v>
      </c>
      <c r="F409" s="182">
        <v>48</v>
      </c>
      <c r="G409" s="181" t="e">
        <f t="shared" si="854"/>
        <v>#REF!</v>
      </c>
      <c r="H409" s="181" t="e">
        <f t="shared" si="598"/>
        <v>#REF!</v>
      </c>
      <c r="I409" s="181" t="e">
        <f t="shared" si="599"/>
        <v>#REF!</v>
      </c>
      <c r="J409" s="181" t="e">
        <f t="shared" si="600"/>
        <v>#REF!</v>
      </c>
      <c r="K409" s="181" t="e">
        <f t="shared" si="601"/>
        <v>#REF!</v>
      </c>
      <c r="L409" s="181" t="e">
        <f t="shared" si="602"/>
        <v>#REF!</v>
      </c>
      <c r="M409" s="181" t="e">
        <f t="shared" si="603"/>
        <v>#REF!</v>
      </c>
      <c r="N409" s="181" t="e">
        <f t="shared" si="604"/>
        <v>#REF!</v>
      </c>
      <c r="O409" s="181" t="e">
        <f t="shared" si="605"/>
        <v>#REF!</v>
      </c>
      <c r="P409" s="181" t="e">
        <f t="shared" si="606"/>
        <v>#REF!</v>
      </c>
      <c r="Q409" s="181" t="e">
        <f t="shared" si="607"/>
        <v>#REF!</v>
      </c>
      <c r="R409" s="181" t="e">
        <f t="shared" si="608"/>
        <v>#REF!</v>
      </c>
      <c r="S409" s="181" t="e">
        <f t="shared" si="609"/>
        <v>#REF!</v>
      </c>
      <c r="T409" s="181" t="e">
        <f t="shared" si="610"/>
        <v>#REF!</v>
      </c>
      <c r="U409" s="181" t="e">
        <f t="shared" si="611"/>
        <v>#REF!</v>
      </c>
      <c r="V409" s="181" t="e">
        <f t="shared" si="612"/>
        <v>#REF!</v>
      </c>
      <c r="W409" s="181" t="e">
        <f t="shared" si="613"/>
        <v>#REF!</v>
      </c>
      <c r="X409" s="181" t="e">
        <f t="shared" si="614"/>
        <v>#REF!</v>
      </c>
      <c r="Y409" s="181" t="e">
        <f t="shared" si="615"/>
        <v>#REF!</v>
      </c>
      <c r="Z409" s="181" t="e">
        <f t="shared" si="616"/>
        <v>#REF!</v>
      </c>
      <c r="AA409" s="181" t="e">
        <f t="shared" si="617"/>
        <v>#REF!</v>
      </c>
      <c r="AB409" s="181" t="e">
        <f t="shared" si="618"/>
        <v>#REF!</v>
      </c>
      <c r="AC409" s="181" t="e">
        <f t="shared" si="619"/>
        <v>#REF!</v>
      </c>
      <c r="AD409" s="181" t="e">
        <f t="shared" si="620"/>
        <v>#REF!</v>
      </c>
      <c r="AE409" s="181" t="e">
        <f t="shared" si="621"/>
        <v>#REF!</v>
      </c>
      <c r="AF409" s="181" t="e">
        <f t="shared" si="622"/>
        <v>#REF!</v>
      </c>
      <c r="AG409" s="181" t="e">
        <f t="shared" si="623"/>
        <v>#REF!</v>
      </c>
      <c r="AH409" s="181" t="e">
        <f t="shared" si="624"/>
        <v>#REF!</v>
      </c>
      <c r="AI409" s="181" t="e">
        <f t="shared" si="625"/>
        <v>#REF!</v>
      </c>
      <c r="AJ409" s="181" t="e">
        <f t="shared" si="626"/>
        <v>#REF!</v>
      </c>
      <c r="AK409" s="181" t="e">
        <f t="shared" si="627"/>
        <v>#REF!</v>
      </c>
      <c r="AL409" s="181" t="e">
        <f t="shared" si="628"/>
        <v>#REF!</v>
      </c>
      <c r="AM409" s="181" t="e">
        <f t="shared" si="629"/>
        <v>#REF!</v>
      </c>
      <c r="AN409" s="181" t="e">
        <f t="shared" si="630"/>
        <v>#REF!</v>
      </c>
      <c r="AO409" s="181" t="e">
        <f t="shared" si="631"/>
        <v>#REF!</v>
      </c>
      <c r="AP409" s="181" t="e">
        <f t="shared" si="632"/>
        <v>#REF!</v>
      </c>
      <c r="AQ409" s="181" t="e">
        <f t="shared" si="633"/>
        <v>#REF!</v>
      </c>
      <c r="AR409" s="181" t="e">
        <f t="shared" si="634"/>
        <v>#REF!</v>
      </c>
      <c r="AS409" s="181" t="e">
        <f t="shared" si="635"/>
        <v>#REF!</v>
      </c>
      <c r="AT409" s="181" t="e">
        <f t="shared" si="636"/>
        <v>#REF!</v>
      </c>
      <c r="AU409" s="181" t="e">
        <f t="shared" si="637"/>
        <v>#REF!</v>
      </c>
      <c r="AV409" s="181" t="e">
        <f t="shared" si="638"/>
        <v>#REF!</v>
      </c>
      <c r="AW409" s="181" t="e">
        <f t="shared" si="639"/>
        <v>#REF!</v>
      </c>
      <c r="AX409" s="181" t="e">
        <f t="shared" si="640"/>
        <v>#REF!</v>
      </c>
      <c r="AY409" s="181" t="e">
        <f t="shared" si="641"/>
        <v>#REF!</v>
      </c>
      <c r="AZ409" s="181" t="e">
        <f t="shared" si="642"/>
        <v>#REF!</v>
      </c>
      <c r="BA409" s="181" t="e">
        <f t="shared" si="643"/>
        <v>#REF!</v>
      </c>
      <c r="BB409" s="181" t="e">
        <f t="shared" si="644"/>
        <v>#REF!</v>
      </c>
      <c r="BC409" s="181" t="e">
        <f t="shared" si="645"/>
        <v>#REF!</v>
      </c>
      <c r="BD409" s="181" t="e">
        <f t="shared" si="646"/>
        <v>#REF!</v>
      </c>
      <c r="BE409" s="181" t="e">
        <f t="shared" si="647"/>
        <v>#REF!</v>
      </c>
      <c r="BF409" s="181" t="e">
        <f t="shared" si="648"/>
        <v>#REF!</v>
      </c>
      <c r="BG409" s="181" t="e">
        <f t="shared" si="649"/>
        <v>#REF!</v>
      </c>
      <c r="BH409" s="181" t="e">
        <f t="shared" si="650"/>
        <v>#REF!</v>
      </c>
      <c r="BI409" s="181" t="e">
        <f t="shared" si="651"/>
        <v>#REF!</v>
      </c>
      <c r="BJ409" s="181" t="e">
        <f t="shared" si="652"/>
        <v>#REF!</v>
      </c>
      <c r="BK409" s="181" t="e">
        <f t="shared" si="653"/>
        <v>#REF!</v>
      </c>
      <c r="BL409" s="181" t="e">
        <f t="shared" si="654"/>
        <v>#REF!</v>
      </c>
      <c r="BM409" s="181" t="e">
        <f t="shared" si="655"/>
        <v>#REF!</v>
      </c>
      <c r="BN409" s="181" t="e">
        <f t="shared" si="656"/>
        <v>#REF!</v>
      </c>
      <c r="BO409" s="181" t="e">
        <f t="shared" si="657"/>
        <v>#REF!</v>
      </c>
      <c r="BP409" s="181" t="e">
        <f t="shared" si="658"/>
        <v>#REF!</v>
      </c>
      <c r="BQ409" s="181" t="e">
        <f t="shared" si="659"/>
        <v>#REF!</v>
      </c>
      <c r="BR409" s="181" t="e">
        <f t="shared" si="660"/>
        <v>#REF!</v>
      </c>
      <c r="BS409" s="181" t="e">
        <f t="shared" si="661"/>
        <v>#REF!</v>
      </c>
      <c r="BT409" s="181" t="e">
        <f t="shared" si="662"/>
        <v>#REF!</v>
      </c>
      <c r="BU409" s="181" t="e">
        <f t="shared" si="663"/>
        <v>#REF!</v>
      </c>
      <c r="BV409" s="181" t="e">
        <f t="shared" si="664"/>
        <v>#REF!</v>
      </c>
      <c r="BW409" s="181" t="e">
        <f t="shared" si="665"/>
        <v>#REF!</v>
      </c>
      <c r="BX409" s="181" t="e">
        <f t="shared" si="666"/>
        <v>#REF!</v>
      </c>
      <c r="BY409" s="181" t="e">
        <f t="shared" si="667"/>
        <v>#REF!</v>
      </c>
      <c r="BZ409" s="181" t="e">
        <f t="shared" si="668"/>
        <v>#REF!</v>
      </c>
      <c r="CA409" s="181" t="e">
        <f t="shared" si="669"/>
        <v>#REF!</v>
      </c>
      <c r="CB409" s="181" t="e">
        <f t="shared" si="670"/>
        <v>#REF!</v>
      </c>
      <c r="CC409" s="181" t="e">
        <f t="shared" si="671"/>
        <v>#REF!</v>
      </c>
      <c r="CD409" s="181" t="e">
        <f t="shared" si="672"/>
        <v>#REF!</v>
      </c>
      <c r="CE409" s="181" t="e">
        <f t="shared" si="673"/>
        <v>#REF!</v>
      </c>
      <c r="CF409" s="181" t="e">
        <f t="shared" si="674"/>
        <v>#REF!</v>
      </c>
      <c r="CG409" s="181" t="e">
        <f t="shared" si="675"/>
        <v>#REF!</v>
      </c>
      <c r="CH409" s="181" t="e">
        <f t="shared" si="676"/>
        <v>#REF!</v>
      </c>
      <c r="CI409" s="181" t="e">
        <f t="shared" si="677"/>
        <v>#REF!</v>
      </c>
      <c r="CJ409" s="181" t="e">
        <f t="shared" si="678"/>
        <v>#REF!</v>
      </c>
      <c r="CK409" s="181" t="e">
        <f t="shared" si="679"/>
        <v>#REF!</v>
      </c>
      <c r="CL409" s="181" t="e">
        <f t="shared" si="680"/>
        <v>#REF!</v>
      </c>
      <c r="CM409" s="181" t="e">
        <f t="shared" si="681"/>
        <v>#REF!</v>
      </c>
      <c r="CN409" s="181" t="e">
        <f t="shared" si="682"/>
        <v>#REF!</v>
      </c>
      <c r="CO409" s="181" t="e">
        <f t="shared" si="683"/>
        <v>#REF!</v>
      </c>
      <c r="CP409" s="181" t="e">
        <f t="shared" si="684"/>
        <v>#REF!</v>
      </c>
      <c r="CQ409" s="181" t="e">
        <f t="shared" si="685"/>
        <v>#REF!</v>
      </c>
      <c r="CR409" s="181" t="e">
        <f t="shared" si="686"/>
        <v>#REF!</v>
      </c>
      <c r="CS409" s="181" t="e">
        <f t="shared" si="687"/>
        <v>#REF!</v>
      </c>
      <c r="CT409" s="181" t="e">
        <f t="shared" si="688"/>
        <v>#REF!</v>
      </c>
      <c r="CU409" s="181" t="e">
        <f t="shared" si="689"/>
        <v>#REF!</v>
      </c>
      <c r="CV409" s="181" t="e">
        <f t="shared" si="690"/>
        <v>#REF!</v>
      </c>
      <c r="CW409" s="181" t="e">
        <f t="shared" si="691"/>
        <v>#REF!</v>
      </c>
      <c r="CX409" s="181" t="e">
        <f t="shared" si="692"/>
        <v>#REF!</v>
      </c>
      <c r="CY409" s="181" t="e">
        <f t="shared" si="693"/>
        <v>#REF!</v>
      </c>
      <c r="CZ409" s="181" t="e">
        <f t="shared" si="694"/>
        <v>#REF!</v>
      </c>
      <c r="DA409" s="181" t="e">
        <f t="shared" si="695"/>
        <v>#REF!</v>
      </c>
      <c r="DB409" s="181" t="e">
        <f t="shared" si="696"/>
        <v>#REF!</v>
      </c>
      <c r="DC409" s="181" t="e">
        <f t="shared" si="697"/>
        <v>#REF!</v>
      </c>
      <c r="DD409" s="181" t="e">
        <f t="shared" si="698"/>
        <v>#REF!</v>
      </c>
      <c r="DE409" s="181" t="e">
        <f t="shared" si="699"/>
        <v>#REF!</v>
      </c>
      <c r="DF409" s="181" t="e">
        <f t="shared" si="700"/>
        <v>#REF!</v>
      </c>
      <c r="DG409" s="181" t="e">
        <f t="shared" si="701"/>
        <v>#REF!</v>
      </c>
      <c r="DH409" s="181" t="e">
        <f t="shared" si="702"/>
        <v>#REF!</v>
      </c>
      <c r="DI409" s="181" t="e">
        <f t="shared" si="703"/>
        <v>#REF!</v>
      </c>
      <c r="DJ409" s="181" t="e">
        <f t="shared" si="704"/>
        <v>#REF!</v>
      </c>
      <c r="DK409" s="181" t="e">
        <f t="shared" si="705"/>
        <v>#REF!</v>
      </c>
      <c r="DL409" s="181" t="e">
        <f t="shared" si="706"/>
        <v>#REF!</v>
      </c>
      <c r="DM409" s="181" t="e">
        <f t="shared" si="707"/>
        <v>#REF!</v>
      </c>
      <c r="DN409" s="181" t="e">
        <f t="shared" si="708"/>
        <v>#REF!</v>
      </c>
      <c r="DO409" s="181" t="e">
        <f t="shared" si="709"/>
        <v>#REF!</v>
      </c>
      <c r="DP409" s="181" t="e">
        <f t="shared" si="710"/>
        <v>#REF!</v>
      </c>
      <c r="DQ409" s="181" t="e">
        <f t="shared" si="711"/>
        <v>#REF!</v>
      </c>
      <c r="DR409" s="181" t="e">
        <f t="shared" si="712"/>
        <v>#REF!</v>
      </c>
      <c r="DS409" s="181" t="e">
        <f t="shared" si="713"/>
        <v>#REF!</v>
      </c>
      <c r="DT409" s="181" t="e">
        <f t="shared" si="714"/>
        <v>#REF!</v>
      </c>
      <c r="DU409" s="181" t="e">
        <f t="shared" si="715"/>
        <v>#REF!</v>
      </c>
      <c r="DV409" s="181" t="e">
        <f t="shared" si="716"/>
        <v>#REF!</v>
      </c>
      <c r="DW409" s="181" t="e">
        <f t="shared" si="717"/>
        <v>#REF!</v>
      </c>
      <c r="DX409" s="181" t="e">
        <f t="shared" si="718"/>
        <v>#REF!</v>
      </c>
      <c r="DY409" s="181" t="e">
        <f t="shared" si="719"/>
        <v>#REF!</v>
      </c>
      <c r="DZ409" s="181" t="e">
        <f t="shared" si="720"/>
        <v>#REF!</v>
      </c>
      <c r="EA409" s="181" t="e">
        <f t="shared" si="721"/>
        <v>#REF!</v>
      </c>
      <c r="EB409" s="181" t="e">
        <f t="shared" si="722"/>
        <v>#REF!</v>
      </c>
      <c r="EC409" s="181" t="e">
        <f t="shared" si="723"/>
        <v>#REF!</v>
      </c>
      <c r="ED409" s="181" t="e">
        <f t="shared" si="724"/>
        <v>#REF!</v>
      </c>
      <c r="EE409" s="181" t="e">
        <f t="shared" si="725"/>
        <v>#REF!</v>
      </c>
      <c r="EF409" s="181" t="e">
        <f t="shared" si="726"/>
        <v>#REF!</v>
      </c>
      <c r="EG409" s="181" t="e">
        <f t="shared" si="727"/>
        <v>#REF!</v>
      </c>
      <c r="EH409" s="181" t="e">
        <f t="shared" si="728"/>
        <v>#REF!</v>
      </c>
      <c r="EI409" s="181" t="e">
        <f t="shared" si="729"/>
        <v>#REF!</v>
      </c>
      <c r="EJ409" s="181" t="e">
        <f t="shared" si="730"/>
        <v>#REF!</v>
      </c>
      <c r="EK409" s="181" t="e">
        <f t="shared" si="731"/>
        <v>#REF!</v>
      </c>
      <c r="EL409" s="181" t="e">
        <f t="shared" si="732"/>
        <v>#REF!</v>
      </c>
      <c r="EM409" s="181" t="e">
        <f t="shared" si="733"/>
        <v>#REF!</v>
      </c>
      <c r="EN409" s="181" t="e">
        <f t="shared" si="734"/>
        <v>#REF!</v>
      </c>
      <c r="EO409" s="181" t="e">
        <f t="shared" si="735"/>
        <v>#REF!</v>
      </c>
      <c r="EP409" s="181" t="e">
        <f t="shared" si="736"/>
        <v>#REF!</v>
      </c>
      <c r="EQ409" s="181" t="e">
        <f t="shared" si="737"/>
        <v>#REF!</v>
      </c>
      <c r="ER409" s="181" t="e">
        <f t="shared" si="738"/>
        <v>#REF!</v>
      </c>
      <c r="ES409" s="181" t="e">
        <f t="shared" si="739"/>
        <v>#REF!</v>
      </c>
      <c r="ET409" s="181" t="e">
        <f t="shared" si="740"/>
        <v>#REF!</v>
      </c>
      <c r="EU409" s="181" t="e">
        <f t="shared" si="741"/>
        <v>#REF!</v>
      </c>
      <c r="EV409" s="181" t="e">
        <f t="shared" si="742"/>
        <v>#REF!</v>
      </c>
      <c r="EW409" s="181" t="e">
        <f t="shared" si="743"/>
        <v>#REF!</v>
      </c>
      <c r="EX409" s="181" t="e">
        <f t="shared" si="744"/>
        <v>#REF!</v>
      </c>
      <c r="EY409" s="181" t="e">
        <f t="shared" si="745"/>
        <v>#REF!</v>
      </c>
      <c r="EZ409" s="181" t="e">
        <f t="shared" si="746"/>
        <v>#REF!</v>
      </c>
      <c r="FA409" s="181" t="e">
        <f t="shared" si="747"/>
        <v>#REF!</v>
      </c>
      <c r="FB409" s="181" t="e">
        <f t="shared" si="748"/>
        <v>#REF!</v>
      </c>
      <c r="FC409" s="181" t="e">
        <f t="shared" si="749"/>
        <v>#REF!</v>
      </c>
      <c r="FD409" s="181" t="e">
        <f t="shared" si="750"/>
        <v>#REF!</v>
      </c>
      <c r="FE409" s="181" t="e">
        <f t="shared" si="751"/>
        <v>#REF!</v>
      </c>
      <c r="FF409" s="181" t="e">
        <f t="shared" si="752"/>
        <v>#REF!</v>
      </c>
      <c r="FG409" s="181" t="e">
        <f t="shared" si="753"/>
        <v>#REF!</v>
      </c>
      <c r="FH409" s="181" t="e">
        <f t="shared" si="754"/>
        <v>#REF!</v>
      </c>
      <c r="FI409" s="181" t="e">
        <f t="shared" si="755"/>
        <v>#REF!</v>
      </c>
      <c r="FJ409" s="181" t="e">
        <f t="shared" si="756"/>
        <v>#REF!</v>
      </c>
      <c r="FK409" s="181" t="e">
        <f t="shared" si="757"/>
        <v>#REF!</v>
      </c>
      <c r="FL409" s="181" t="e">
        <f t="shared" si="758"/>
        <v>#REF!</v>
      </c>
      <c r="FM409" s="181" t="e">
        <f t="shared" si="759"/>
        <v>#REF!</v>
      </c>
      <c r="FN409" s="181" t="e">
        <f t="shared" si="760"/>
        <v>#REF!</v>
      </c>
      <c r="FO409" s="181" t="e">
        <f t="shared" si="761"/>
        <v>#REF!</v>
      </c>
      <c r="FP409" s="181" t="e">
        <f t="shared" si="762"/>
        <v>#REF!</v>
      </c>
      <c r="FQ409" s="181" t="e">
        <f t="shared" si="763"/>
        <v>#REF!</v>
      </c>
      <c r="FR409" s="181" t="e">
        <f t="shared" si="764"/>
        <v>#REF!</v>
      </c>
      <c r="FS409" s="181" t="e">
        <f t="shared" si="765"/>
        <v>#REF!</v>
      </c>
      <c r="FT409" s="181" t="e">
        <f t="shared" si="766"/>
        <v>#REF!</v>
      </c>
      <c r="FU409" s="181" t="e">
        <f t="shared" si="767"/>
        <v>#REF!</v>
      </c>
      <c r="FV409" s="181" t="e">
        <f t="shared" si="768"/>
        <v>#REF!</v>
      </c>
      <c r="FW409" s="181" t="e">
        <f t="shared" si="769"/>
        <v>#REF!</v>
      </c>
      <c r="FX409" s="181" t="e">
        <f t="shared" si="770"/>
        <v>#REF!</v>
      </c>
      <c r="FY409" s="181" t="e">
        <f t="shared" si="771"/>
        <v>#REF!</v>
      </c>
      <c r="FZ409" s="181" t="e">
        <f t="shared" si="772"/>
        <v>#REF!</v>
      </c>
      <c r="GA409" s="181" t="e">
        <f t="shared" si="773"/>
        <v>#REF!</v>
      </c>
      <c r="GB409" s="181" t="e">
        <f t="shared" si="774"/>
        <v>#REF!</v>
      </c>
      <c r="GC409" s="181" t="e">
        <f t="shared" si="775"/>
        <v>#REF!</v>
      </c>
      <c r="GD409" s="181" t="e">
        <f t="shared" si="776"/>
        <v>#REF!</v>
      </c>
      <c r="GE409" s="181" t="e">
        <f t="shared" si="777"/>
        <v>#REF!</v>
      </c>
      <c r="GF409" s="181" t="e">
        <f t="shared" si="778"/>
        <v>#REF!</v>
      </c>
      <c r="GG409" s="181" t="e">
        <f t="shared" si="779"/>
        <v>#REF!</v>
      </c>
      <c r="GH409" s="181" t="e">
        <f t="shared" si="780"/>
        <v>#REF!</v>
      </c>
      <c r="GI409" s="181" t="e">
        <f t="shared" si="781"/>
        <v>#REF!</v>
      </c>
      <c r="GJ409" s="181" t="e">
        <f t="shared" si="782"/>
        <v>#REF!</v>
      </c>
      <c r="GK409" s="181" t="e">
        <f t="shared" si="783"/>
        <v>#REF!</v>
      </c>
      <c r="GL409" s="181" t="e">
        <f t="shared" si="784"/>
        <v>#REF!</v>
      </c>
      <c r="GM409" s="181" t="e">
        <f t="shared" si="785"/>
        <v>#REF!</v>
      </c>
      <c r="GN409" s="181" t="e">
        <f t="shared" si="786"/>
        <v>#REF!</v>
      </c>
      <c r="GO409" s="181" t="e">
        <f t="shared" si="787"/>
        <v>#REF!</v>
      </c>
      <c r="GP409" s="181" t="e">
        <f t="shared" si="788"/>
        <v>#REF!</v>
      </c>
      <c r="GQ409" s="181" t="e">
        <f t="shared" si="789"/>
        <v>#REF!</v>
      </c>
      <c r="GR409" s="181" t="e">
        <f t="shared" si="790"/>
        <v>#REF!</v>
      </c>
      <c r="GS409" s="181" t="e">
        <f t="shared" si="791"/>
        <v>#REF!</v>
      </c>
      <c r="GT409" s="181" t="e">
        <f t="shared" si="792"/>
        <v>#REF!</v>
      </c>
      <c r="GU409" s="181" t="e">
        <f t="shared" si="793"/>
        <v>#REF!</v>
      </c>
      <c r="GV409" s="181" t="e">
        <f t="shared" si="794"/>
        <v>#REF!</v>
      </c>
      <c r="GW409" s="181" t="e">
        <f t="shared" si="795"/>
        <v>#REF!</v>
      </c>
      <c r="GX409" s="181" t="e">
        <f t="shared" si="796"/>
        <v>#REF!</v>
      </c>
      <c r="GY409" s="181" t="e">
        <f t="shared" si="797"/>
        <v>#REF!</v>
      </c>
      <c r="GZ409" s="181" t="e">
        <f t="shared" si="798"/>
        <v>#REF!</v>
      </c>
      <c r="HA409" s="181" t="e">
        <f t="shared" si="799"/>
        <v>#REF!</v>
      </c>
      <c r="HB409" s="181" t="e">
        <f t="shared" si="800"/>
        <v>#REF!</v>
      </c>
      <c r="HC409" s="181" t="e">
        <f t="shared" si="801"/>
        <v>#REF!</v>
      </c>
      <c r="HD409" s="181" t="e">
        <f t="shared" si="802"/>
        <v>#REF!</v>
      </c>
      <c r="HE409" s="181" t="e">
        <f t="shared" si="803"/>
        <v>#REF!</v>
      </c>
      <c r="HF409" s="181" t="e">
        <f t="shared" si="804"/>
        <v>#REF!</v>
      </c>
      <c r="HG409" s="181" t="e">
        <f t="shared" si="805"/>
        <v>#REF!</v>
      </c>
      <c r="HH409" s="181" t="e">
        <f t="shared" si="806"/>
        <v>#REF!</v>
      </c>
      <c r="HI409" s="181" t="e">
        <f t="shared" si="807"/>
        <v>#REF!</v>
      </c>
      <c r="HJ409" s="181" t="e">
        <f t="shared" si="808"/>
        <v>#REF!</v>
      </c>
      <c r="HK409" s="181" t="e">
        <f t="shared" si="809"/>
        <v>#REF!</v>
      </c>
      <c r="HL409" s="181" t="e">
        <f t="shared" si="810"/>
        <v>#REF!</v>
      </c>
      <c r="HM409" s="181" t="e">
        <f t="shared" si="811"/>
        <v>#REF!</v>
      </c>
      <c r="HN409" s="181" t="e">
        <f t="shared" si="812"/>
        <v>#REF!</v>
      </c>
      <c r="HO409" s="181" t="e">
        <f t="shared" si="813"/>
        <v>#REF!</v>
      </c>
      <c r="HP409" s="181" t="e">
        <f t="shared" si="814"/>
        <v>#REF!</v>
      </c>
      <c r="HQ409" s="181" t="e">
        <f t="shared" si="815"/>
        <v>#REF!</v>
      </c>
      <c r="HR409" s="181" t="e">
        <f t="shared" si="816"/>
        <v>#REF!</v>
      </c>
      <c r="HS409" s="181" t="e">
        <f t="shared" si="817"/>
        <v>#REF!</v>
      </c>
      <c r="HT409" s="181" t="e">
        <f t="shared" si="818"/>
        <v>#REF!</v>
      </c>
      <c r="HU409" s="181" t="e">
        <f t="shared" si="819"/>
        <v>#REF!</v>
      </c>
      <c r="HV409" s="181" t="e">
        <f t="shared" si="820"/>
        <v>#REF!</v>
      </c>
      <c r="HW409" s="181" t="e">
        <f t="shared" si="821"/>
        <v>#REF!</v>
      </c>
      <c r="HX409" s="181" t="e">
        <f t="shared" si="822"/>
        <v>#REF!</v>
      </c>
      <c r="HY409" s="181" t="e">
        <f t="shared" si="823"/>
        <v>#REF!</v>
      </c>
      <c r="HZ409" s="181" t="e">
        <f t="shared" si="824"/>
        <v>#REF!</v>
      </c>
      <c r="IA409" s="181" t="e">
        <f t="shared" si="825"/>
        <v>#REF!</v>
      </c>
      <c r="IB409" s="181" t="e">
        <f t="shared" si="826"/>
        <v>#REF!</v>
      </c>
      <c r="IC409" s="181" t="e">
        <f t="shared" si="827"/>
        <v>#REF!</v>
      </c>
      <c r="ID409" s="181" t="e">
        <f t="shared" si="828"/>
        <v>#REF!</v>
      </c>
      <c r="IE409" s="181" t="e">
        <f t="shared" si="829"/>
        <v>#REF!</v>
      </c>
      <c r="IF409" s="181" t="e">
        <f t="shared" si="830"/>
        <v>#REF!</v>
      </c>
      <c r="IG409" s="181" t="e">
        <f t="shared" si="831"/>
        <v>#REF!</v>
      </c>
      <c r="IH409" s="181" t="e">
        <f t="shared" si="832"/>
        <v>#REF!</v>
      </c>
      <c r="II409" s="181" t="e">
        <f t="shared" si="833"/>
        <v>#REF!</v>
      </c>
      <c r="IJ409" s="181" t="e">
        <f t="shared" si="834"/>
        <v>#REF!</v>
      </c>
      <c r="IK409" s="181" t="e">
        <f t="shared" si="835"/>
        <v>#REF!</v>
      </c>
      <c r="IL409" s="181" t="e">
        <f t="shared" si="836"/>
        <v>#REF!</v>
      </c>
      <c r="IM409" s="181" t="e">
        <f t="shared" si="837"/>
        <v>#REF!</v>
      </c>
      <c r="IN409" s="181" t="e">
        <f t="shared" si="838"/>
        <v>#REF!</v>
      </c>
      <c r="IO409" s="181" t="e">
        <f t="shared" si="839"/>
        <v>#REF!</v>
      </c>
      <c r="IP409" s="181" t="e">
        <f t="shared" si="840"/>
        <v>#REF!</v>
      </c>
      <c r="IQ409" s="181" t="e">
        <f t="shared" si="841"/>
        <v>#REF!</v>
      </c>
      <c r="IR409" s="181" t="e">
        <f t="shared" si="842"/>
        <v>#REF!</v>
      </c>
      <c r="IS409" s="181" t="e">
        <f t="shared" si="843"/>
        <v>#REF!</v>
      </c>
      <c r="IT409" s="181" t="e">
        <f t="shared" si="844"/>
        <v>#REF!</v>
      </c>
      <c r="IU409" s="181" t="e">
        <f t="shared" si="845"/>
        <v>#REF!</v>
      </c>
      <c r="IV409" s="181" t="e">
        <f t="shared" si="846"/>
        <v>#REF!</v>
      </c>
      <c r="IW409" s="181" t="e">
        <f t="shared" si="847"/>
        <v>#REF!</v>
      </c>
      <c r="IX409" s="181" t="e">
        <f t="shared" si="848"/>
        <v>#REF!</v>
      </c>
      <c r="IY409" s="181" t="e">
        <f t="shared" si="849"/>
        <v>#REF!</v>
      </c>
      <c r="IZ409" s="181" t="e">
        <f t="shared" si="850"/>
        <v>#REF!</v>
      </c>
      <c r="JA409" s="181" t="e">
        <f t="shared" si="851"/>
        <v>#REF!</v>
      </c>
      <c r="JB409" s="181" t="e">
        <f t="shared" si="852"/>
        <v>#REF!</v>
      </c>
    </row>
    <row r="410" spans="2:262">
      <c r="B410" s="188">
        <v>49</v>
      </c>
      <c r="C410" s="187">
        <f t="shared" si="853"/>
        <v>9.5703125000000052E-4</v>
      </c>
      <c r="D410" s="184" t="e">
        <f t="shared" si="597"/>
        <v>#REF!</v>
      </c>
      <c r="E410" s="183" t="e">
        <f>BC361</f>
        <v>#REF!</v>
      </c>
      <c r="F410" s="182">
        <v>49</v>
      </c>
      <c r="G410" s="181" t="e">
        <f t="shared" si="854"/>
        <v>#REF!</v>
      </c>
      <c r="H410" s="181" t="e">
        <f t="shared" si="598"/>
        <v>#REF!</v>
      </c>
      <c r="I410" s="181" t="e">
        <f t="shared" si="599"/>
        <v>#REF!</v>
      </c>
      <c r="J410" s="181" t="e">
        <f t="shared" si="600"/>
        <v>#REF!</v>
      </c>
      <c r="K410" s="181" t="e">
        <f t="shared" si="601"/>
        <v>#REF!</v>
      </c>
      <c r="L410" s="181" t="e">
        <f t="shared" si="602"/>
        <v>#REF!</v>
      </c>
      <c r="M410" s="181" t="e">
        <f t="shared" si="603"/>
        <v>#REF!</v>
      </c>
      <c r="N410" s="181" t="e">
        <f t="shared" si="604"/>
        <v>#REF!</v>
      </c>
      <c r="O410" s="181" t="e">
        <f t="shared" si="605"/>
        <v>#REF!</v>
      </c>
      <c r="P410" s="181" t="e">
        <f t="shared" si="606"/>
        <v>#REF!</v>
      </c>
      <c r="Q410" s="181" t="e">
        <f t="shared" si="607"/>
        <v>#REF!</v>
      </c>
      <c r="R410" s="181" t="e">
        <f t="shared" si="608"/>
        <v>#REF!</v>
      </c>
      <c r="S410" s="181" t="e">
        <f t="shared" si="609"/>
        <v>#REF!</v>
      </c>
      <c r="T410" s="181" t="e">
        <f t="shared" si="610"/>
        <v>#REF!</v>
      </c>
      <c r="U410" s="181" t="e">
        <f t="shared" si="611"/>
        <v>#REF!</v>
      </c>
      <c r="V410" s="181" t="e">
        <f t="shared" si="612"/>
        <v>#REF!</v>
      </c>
      <c r="W410" s="181" t="e">
        <f t="shared" si="613"/>
        <v>#REF!</v>
      </c>
      <c r="X410" s="181" t="e">
        <f t="shared" si="614"/>
        <v>#REF!</v>
      </c>
      <c r="Y410" s="181" t="e">
        <f t="shared" si="615"/>
        <v>#REF!</v>
      </c>
      <c r="Z410" s="181" t="e">
        <f t="shared" si="616"/>
        <v>#REF!</v>
      </c>
      <c r="AA410" s="181" t="e">
        <f t="shared" si="617"/>
        <v>#REF!</v>
      </c>
      <c r="AB410" s="181" t="e">
        <f t="shared" si="618"/>
        <v>#REF!</v>
      </c>
      <c r="AC410" s="181" t="e">
        <f t="shared" si="619"/>
        <v>#REF!</v>
      </c>
      <c r="AD410" s="181" t="e">
        <f t="shared" si="620"/>
        <v>#REF!</v>
      </c>
      <c r="AE410" s="181" t="e">
        <f t="shared" si="621"/>
        <v>#REF!</v>
      </c>
      <c r="AF410" s="181" t="e">
        <f t="shared" si="622"/>
        <v>#REF!</v>
      </c>
      <c r="AG410" s="181" t="e">
        <f t="shared" si="623"/>
        <v>#REF!</v>
      </c>
      <c r="AH410" s="181" t="e">
        <f t="shared" si="624"/>
        <v>#REF!</v>
      </c>
      <c r="AI410" s="181" t="e">
        <f t="shared" si="625"/>
        <v>#REF!</v>
      </c>
      <c r="AJ410" s="181" t="e">
        <f t="shared" si="626"/>
        <v>#REF!</v>
      </c>
      <c r="AK410" s="181" t="e">
        <f t="shared" si="627"/>
        <v>#REF!</v>
      </c>
      <c r="AL410" s="181" t="e">
        <f t="shared" si="628"/>
        <v>#REF!</v>
      </c>
      <c r="AM410" s="181" t="e">
        <f t="shared" si="629"/>
        <v>#REF!</v>
      </c>
      <c r="AN410" s="181" t="e">
        <f t="shared" si="630"/>
        <v>#REF!</v>
      </c>
      <c r="AO410" s="181" t="e">
        <f t="shared" si="631"/>
        <v>#REF!</v>
      </c>
      <c r="AP410" s="181" t="e">
        <f t="shared" si="632"/>
        <v>#REF!</v>
      </c>
      <c r="AQ410" s="181" t="e">
        <f t="shared" si="633"/>
        <v>#REF!</v>
      </c>
      <c r="AR410" s="181" t="e">
        <f t="shared" si="634"/>
        <v>#REF!</v>
      </c>
      <c r="AS410" s="181" t="e">
        <f t="shared" si="635"/>
        <v>#REF!</v>
      </c>
      <c r="AT410" s="181" t="e">
        <f t="shared" si="636"/>
        <v>#REF!</v>
      </c>
      <c r="AU410" s="181" t="e">
        <f t="shared" si="637"/>
        <v>#REF!</v>
      </c>
      <c r="AV410" s="181" t="e">
        <f t="shared" si="638"/>
        <v>#REF!</v>
      </c>
      <c r="AW410" s="181" t="e">
        <f t="shared" si="639"/>
        <v>#REF!</v>
      </c>
      <c r="AX410" s="181" t="e">
        <f t="shared" si="640"/>
        <v>#REF!</v>
      </c>
      <c r="AY410" s="181" t="e">
        <f t="shared" si="641"/>
        <v>#REF!</v>
      </c>
      <c r="AZ410" s="181" t="e">
        <f t="shared" si="642"/>
        <v>#REF!</v>
      </c>
      <c r="BA410" s="181" t="e">
        <f t="shared" si="643"/>
        <v>#REF!</v>
      </c>
      <c r="BB410" s="181" t="e">
        <f t="shared" si="644"/>
        <v>#REF!</v>
      </c>
      <c r="BC410" s="181" t="e">
        <f t="shared" si="645"/>
        <v>#REF!</v>
      </c>
      <c r="BD410" s="181" t="e">
        <f t="shared" si="646"/>
        <v>#REF!</v>
      </c>
      <c r="BE410" s="181" t="e">
        <f t="shared" si="647"/>
        <v>#REF!</v>
      </c>
      <c r="BF410" s="181" t="e">
        <f t="shared" si="648"/>
        <v>#REF!</v>
      </c>
      <c r="BG410" s="181" t="e">
        <f t="shared" si="649"/>
        <v>#REF!</v>
      </c>
      <c r="BH410" s="181" t="e">
        <f t="shared" si="650"/>
        <v>#REF!</v>
      </c>
      <c r="BI410" s="181" t="e">
        <f t="shared" si="651"/>
        <v>#REF!</v>
      </c>
      <c r="BJ410" s="181" t="e">
        <f t="shared" si="652"/>
        <v>#REF!</v>
      </c>
      <c r="BK410" s="181" t="e">
        <f t="shared" si="653"/>
        <v>#REF!</v>
      </c>
      <c r="BL410" s="181" t="e">
        <f t="shared" si="654"/>
        <v>#REF!</v>
      </c>
      <c r="BM410" s="181" t="e">
        <f t="shared" si="655"/>
        <v>#REF!</v>
      </c>
      <c r="BN410" s="181" t="e">
        <f t="shared" si="656"/>
        <v>#REF!</v>
      </c>
      <c r="BO410" s="181" t="e">
        <f t="shared" si="657"/>
        <v>#REF!</v>
      </c>
      <c r="BP410" s="181" t="e">
        <f t="shared" si="658"/>
        <v>#REF!</v>
      </c>
      <c r="BQ410" s="181" t="e">
        <f t="shared" si="659"/>
        <v>#REF!</v>
      </c>
      <c r="BR410" s="181" t="e">
        <f t="shared" si="660"/>
        <v>#REF!</v>
      </c>
      <c r="BS410" s="181" t="e">
        <f t="shared" si="661"/>
        <v>#REF!</v>
      </c>
      <c r="BT410" s="181" t="e">
        <f t="shared" si="662"/>
        <v>#REF!</v>
      </c>
      <c r="BU410" s="181" t="e">
        <f t="shared" si="663"/>
        <v>#REF!</v>
      </c>
      <c r="BV410" s="181" t="e">
        <f t="shared" si="664"/>
        <v>#REF!</v>
      </c>
      <c r="BW410" s="181" t="e">
        <f t="shared" si="665"/>
        <v>#REF!</v>
      </c>
      <c r="BX410" s="181" t="e">
        <f t="shared" si="666"/>
        <v>#REF!</v>
      </c>
      <c r="BY410" s="181" t="e">
        <f t="shared" si="667"/>
        <v>#REF!</v>
      </c>
      <c r="BZ410" s="181" t="e">
        <f t="shared" si="668"/>
        <v>#REF!</v>
      </c>
      <c r="CA410" s="181" t="e">
        <f t="shared" si="669"/>
        <v>#REF!</v>
      </c>
      <c r="CB410" s="181" t="e">
        <f t="shared" si="670"/>
        <v>#REF!</v>
      </c>
      <c r="CC410" s="181" t="e">
        <f t="shared" si="671"/>
        <v>#REF!</v>
      </c>
      <c r="CD410" s="181" t="e">
        <f t="shared" si="672"/>
        <v>#REF!</v>
      </c>
      <c r="CE410" s="181" t="e">
        <f t="shared" si="673"/>
        <v>#REF!</v>
      </c>
      <c r="CF410" s="181" t="e">
        <f t="shared" si="674"/>
        <v>#REF!</v>
      </c>
      <c r="CG410" s="181" t="e">
        <f t="shared" si="675"/>
        <v>#REF!</v>
      </c>
      <c r="CH410" s="181" t="e">
        <f t="shared" si="676"/>
        <v>#REF!</v>
      </c>
      <c r="CI410" s="181" t="e">
        <f t="shared" si="677"/>
        <v>#REF!</v>
      </c>
      <c r="CJ410" s="181" t="e">
        <f t="shared" si="678"/>
        <v>#REF!</v>
      </c>
      <c r="CK410" s="181" t="e">
        <f t="shared" si="679"/>
        <v>#REF!</v>
      </c>
      <c r="CL410" s="181" t="e">
        <f t="shared" si="680"/>
        <v>#REF!</v>
      </c>
      <c r="CM410" s="181" t="e">
        <f t="shared" si="681"/>
        <v>#REF!</v>
      </c>
      <c r="CN410" s="181" t="e">
        <f t="shared" si="682"/>
        <v>#REF!</v>
      </c>
      <c r="CO410" s="181" t="e">
        <f t="shared" si="683"/>
        <v>#REF!</v>
      </c>
      <c r="CP410" s="181" t="e">
        <f t="shared" si="684"/>
        <v>#REF!</v>
      </c>
      <c r="CQ410" s="181" t="e">
        <f t="shared" si="685"/>
        <v>#REF!</v>
      </c>
      <c r="CR410" s="181" t="e">
        <f t="shared" si="686"/>
        <v>#REF!</v>
      </c>
      <c r="CS410" s="181" t="e">
        <f t="shared" si="687"/>
        <v>#REF!</v>
      </c>
      <c r="CT410" s="181" t="e">
        <f t="shared" si="688"/>
        <v>#REF!</v>
      </c>
      <c r="CU410" s="181" t="e">
        <f t="shared" si="689"/>
        <v>#REF!</v>
      </c>
      <c r="CV410" s="181" t="e">
        <f t="shared" si="690"/>
        <v>#REF!</v>
      </c>
      <c r="CW410" s="181" t="e">
        <f t="shared" si="691"/>
        <v>#REF!</v>
      </c>
      <c r="CX410" s="181" t="e">
        <f t="shared" si="692"/>
        <v>#REF!</v>
      </c>
      <c r="CY410" s="181" t="e">
        <f t="shared" si="693"/>
        <v>#REF!</v>
      </c>
      <c r="CZ410" s="181" t="e">
        <f t="shared" si="694"/>
        <v>#REF!</v>
      </c>
      <c r="DA410" s="181" t="e">
        <f t="shared" si="695"/>
        <v>#REF!</v>
      </c>
      <c r="DB410" s="181" t="e">
        <f t="shared" si="696"/>
        <v>#REF!</v>
      </c>
      <c r="DC410" s="181" t="e">
        <f t="shared" si="697"/>
        <v>#REF!</v>
      </c>
      <c r="DD410" s="181" t="e">
        <f t="shared" si="698"/>
        <v>#REF!</v>
      </c>
      <c r="DE410" s="181" t="e">
        <f t="shared" si="699"/>
        <v>#REF!</v>
      </c>
      <c r="DF410" s="181" t="e">
        <f t="shared" si="700"/>
        <v>#REF!</v>
      </c>
      <c r="DG410" s="181" t="e">
        <f t="shared" si="701"/>
        <v>#REF!</v>
      </c>
      <c r="DH410" s="181" t="e">
        <f t="shared" si="702"/>
        <v>#REF!</v>
      </c>
      <c r="DI410" s="181" t="e">
        <f t="shared" si="703"/>
        <v>#REF!</v>
      </c>
      <c r="DJ410" s="181" t="e">
        <f t="shared" si="704"/>
        <v>#REF!</v>
      </c>
      <c r="DK410" s="181" t="e">
        <f t="shared" si="705"/>
        <v>#REF!</v>
      </c>
      <c r="DL410" s="181" t="e">
        <f t="shared" si="706"/>
        <v>#REF!</v>
      </c>
      <c r="DM410" s="181" t="e">
        <f t="shared" si="707"/>
        <v>#REF!</v>
      </c>
      <c r="DN410" s="181" t="e">
        <f t="shared" si="708"/>
        <v>#REF!</v>
      </c>
      <c r="DO410" s="181" t="e">
        <f t="shared" si="709"/>
        <v>#REF!</v>
      </c>
      <c r="DP410" s="181" t="e">
        <f t="shared" si="710"/>
        <v>#REF!</v>
      </c>
      <c r="DQ410" s="181" t="e">
        <f t="shared" si="711"/>
        <v>#REF!</v>
      </c>
      <c r="DR410" s="181" t="e">
        <f t="shared" si="712"/>
        <v>#REF!</v>
      </c>
      <c r="DS410" s="181" t="e">
        <f t="shared" si="713"/>
        <v>#REF!</v>
      </c>
      <c r="DT410" s="181" t="e">
        <f t="shared" si="714"/>
        <v>#REF!</v>
      </c>
      <c r="DU410" s="181" t="e">
        <f t="shared" si="715"/>
        <v>#REF!</v>
      </c>
      <c r="DV410" s="181" t="e">
        <f t="shared" si="716"/>
        <v>#REF!</v>
      </c>
      <c r="DW410" s="181" t="e">
        <f t="shared" si="717"/>
        <v>#REF!</v>
      </c>
      <c r="DX410" s="181" t="e">
        <f t="shared" si="718"/>
        <v>#REF!</v>
      </c>
      <c r="DY410" s="181" t="e">
        <f t="shared" si="719"/>
        <v>#REF!</v>
      </c>
      <c r="DZ410" s="181" t="e">
        <f t="shared" si="720"/>
        <v>#REF!</v>
      </c>
      <c r="EA410" s="181" t="e">
        <f t="shared" si="721"/>
        <v>#REF!</v>
      </c>
      <c r="EB410" s="181" t="e">
        <f t="shared" si="722"/>
        <v>#REF!</v>
      </c>
      <c r="EC410" s="181" t="e">
        <f t="shared" si="723"/>
        <v>#REF!</v>
      </c>
      <c r="ED410" s="181" t="e">
        <f t="shared" si="724"/>
        <v>#REF!</v>
      </c>
      <c r="EE410" s="181" t="e">
        <f t="shared" si="725"/>
        <v>#REF!</v>
      </c>
      <c r="EF410" s="181" t="e">
        <f t="shared" si="726"/>
        <v>#REF!</v>
      </c>
      <c r="EG410" s="181" t="e">
        <f t="shared" si="727"/>
        <v>#REF!</v>
      </c>
      <c r="EH410" s="181" t="e">
        <f t="shared" si="728"/>
        <v>#REF!</v>
      </c>
      <c r="EI410" s="181" t="e">
        <f t="shared" si="729"/>
        <v>#REF!</v>
      </c>
      <c r="EJ410" s="181" t="e">
        <f t="shared" si="730"/>
        <v>#REF!</v>
      </c>
      <c r="EK410" s="181" t="e">
        <f t="shared" si="731"/>
        <v>#REF!</v>
      </c>
      <c r="EL410" s="181" t="e">
        <f t="shared" si="732"/>
        <v>#REF!</v>
      </c>
      <c r="EM410" s="181" t="e">
        <f t="shared" si="733"/>
        <v>#REF!</v>
      </c>
      <c r="EN410" s="181" t="e">
        <f t="shared" si="734"/>
        <v>#REF!</v>
      </c>
      <c r="EO410" s="181" t="e">
        <f t="shared" si="735"/>
        <v>#REF!</v>
      </c>
      <c r="EP410" s="181" t="e">
        <f t="shared" si="736"/>
        <v>#REF!</v>
      </c>
      <c r="EQ410" s="181" t="e">
        <f t="shared" si="737"/>
        <v>#REF!</v>
      </c>
      <c r="ER410" s="181" t="e">
        <f t="shared" si="738"/>
        <v>#REF!</v>
      </c>
      <c r="ES410" s="181" t="e">
        <f t="shared" si="739"/>
        <v>#REF!</v>
      </c>
      <c r="ET410" s="181" t="e">
        <f t="shared" si="740"/>
        <v>#REF!</v>
      </c>
      <c r="EU410" s="181" t="e">
        <f t="shared" si="741"/>
        <v>#REF!</v>
      </c>
      <c r="EV410" s="181" t="e">
        <f t="shared" si="742"/>
        <v>#REF!</v>
      </c>
      <c r="EW410" s="181" t="e">
        <f t="shared" si="743"/>
        <v>#REF!</v>
      </c>
      <c r="EX410" s="181" t="e">
        <f t="shared" si="744"/>
        <v>#REF!</v>
      </c>
      <c r="EY410" s="181" t="e">
        <f t="shared" si="745"/>
        <v>#REF!</v>
      </c>
      <c r="EZ410" s="181" t="e">
        <f t="shared" si="746"/>
        <v>#REF!</v>
      </c>
      <c r="FA410" s="181" t="e">
        <f t="shared" si="747"/>
        <v>#REF!</v>
      </c>
      <c r="FB410" s="181" t="e">
        <f t="shared" si="748"/>
        <v>#REF!</v>
      </c>
      <c r="FC410" s="181" t="e">
        <f t="shared" si="749"/>
        <v>#REF!</v>
      </c>
      <c r="FD410" s="181" t="e">
        <f t="shared" si="750"/>
        <v>#REF!</v>
      </c>
      <c r="FE410" s="181" t="e">
        <f t="shared" si="751"/>
        <v>#REF!</v>
      </c>
      <c r="FF410" s="181" t="e">
        <f t="shared" si="752"/>
        <v>#REF!</v>
      </c>
      <c r="FG410" s="181" t="e">
        <f t="shared" si="753"/>
        <v>#REF!</v>
      </c>
      <c r="FH410" s="181" t="e">
        <f t="shared" si="754"/>
        <v>#REF!</v>
      </c>
      <c r="FI410" s="181" t="e">
        <f t="shared" si="755"/>
        <v>#REF!</v>
      </c>
      <c r="FJ410" s="181" t="e">
        <f t="shared" si="756"/>
        <v>#REF!</v>
      </c>
      <c r="FK410" s="181" t="e">
        <f t="shared" si="757"/>
        <v>#REF!</v>
      </c>
      <c r="FL410" s="181" t="e">
        <f t="shared" si="758"/>
        <v>#REF!</v>
      </c>
      <c r="FM410" s="181" t="e">
        <f t="shared" si="759"/>
        <v>#REF!</v>
      </c>
      <c r="FN410" s="181" t="e">
        <f t="shared" si="760"/>
        <v>#REF!</v>
      </c>
      <c r="FO410" s="181" t="e">
        <f t="shared" si="761"/>
        <v>#REF!</v>
      </c>
      <c r="FP410" s="181" t="e">
        <f t="shared" si="762"/>
        <v>#REF!</v>
      </c>
      <c r="FQ410" s="181" t="e">
        <f t="shared" si="763"/>
        <v>#REF!</v>
      </c>
      <c r="FR410" s="181" t="e">
        <f t="shared" si="764"/>
        <v>#REF!</v>
      </c>
      <c r="FS410" s="181" t="e">
        <f t="shared" si="765"/>
        <v>#REF!</v>
      </c>
      <c r="FT410" s="181" t="e">
        <f t="shared" si="766"/>
        <v>#REF!</v>
      </c>
      <c r="FU410" s="181" t="e">
        <f t="shared" si="767"/>
        <v>#REF!</v>
      </c>
      <c r="FV410" s="181" t="e">
        <f t="shared" si="768"/>
        <v>#REF!</v>
      </c>
      <c r="FW410" s="181" t="e">
        <f t="shared" si="769"/>
        <v>#REF!</v>
      </c>
      <c r="FX410" s="181" t="e">
        <f t="shared" si="770"/>
        <v>#REF!</v>
      </c>
      <c r="FY410" s="181" t="e">
        <f t="shared" si="771"/>
        <v>#REF!</v>
      </c>
      <c r="FZ410" s="181" t="e">
        <f t="shared" si="772"/>
        <v>#REF!</v>
      </c>
      <c r="GA410" s="181" t="e">
        <f t="shared" si="773"/>
        <v>#REF!</v>
      </c>
      <c r="GB410" s="181" t="e">
        <f t="shared" si="774"/>
        <v>#REF!</v>
      </c>
      <c r="GC410" s="181" t="e">
        <f t="shared" si="775"/>
        <v>#REF!</v>
      </c>
      <c r="GD410" s="181" t="e">
        <f t="shared" si="776"/>
        <v>#REF!</v>
      </c>
      <c r="GE410" s="181" t="e">
        <f t="shared" si="777"/>
        <v>#REF!</v>
      </c>
      <c r="GF410" s="181" t="e">
        <f t="shared" si="778"/>
        <v>#REF!</v>
      </c>
      <c r="GG410" s="181" t="e">
        <f t="shared" si="779"/>
        <v>#REF!</v>
      </c>
      <c r="GH410" s="181" t="e">
        <f t="shared" si="780"/>
        <v>#REF!</v>
      </c>
      <c r="GI410" s="181" t="e">
        <f t="shared" si="781"/>
        <v>#REF!</v>
      </c>
      <c r="GJ410" s="181" t="e">
        <f t="shared" si="782"/>
        <v>#REF!</v>
      </c>
      <c r="GK410" s="181" t="e">
        <f t="shared" si="783"/>
        <v>#REF!</v>
      </c>
      <c r="GL410" s="181" t="e">
        <f t="shared" si="784"/>
        <v>#REF!</v>
      </c>
      <c r="GM410" s="181" t="e">
        <f t="shared" si="785"/>
        <v>#REF!</v>
      </c>
      <c r="GN410" s="181" t="e">
        <f t="shared" si="786"/>
        <v>#REF!</v>
      </c>
      <c r="GO410" s="181" t="e">
        <f t="shared" si="787"/>
        <v>#REF!</v>
      </c>
      <c r="GP410" s="181" t="e">
        <f t="shared" si="788"/>
        <v>#REF!</v>
      </c>
      <c r="GQ410" s="181" t="e">
        <f t="shared" si="789"/>
        <v>#REF!</v>
      </c>
      <c r="GR410" s="181" t="e">
        <f t="shared" si="790"/>
        <v>#REF!</v>
      </c>
      <c r="GS410" s="181" t="e">
        <f t="shared" si="791"/>
        <v>#REF!</v>
      </c>
      <c r="GT410" s="181" t="e">
        <f t="shared" si="792"/>
        <v>#REF!</v>
      </c>
      <c r="GU410" s="181" t="e">
        <f t="shared" si="793"/>
        <v>#REF!</v>
      </c>
      <c r="GV410" s="181" t="e">
        <f t="shared" si="794"/>
        <v>#REF!</v>
      </c>
      <c r="GW410" s="181" t="e">
        <f t="shared" si="795"/>
        <v>#REF!</v>
      </c>
      <c r="GX410" s="181" t="e">
        <f t="shared" si="796"/>
        <v>#REF!</v>
      </c>
      <c r="GY410" s="181" t="e">
        <f t="shared" si="797"/>
        <v>#REF!</v>
      </c>
      <c r="GZ410" s="181" t="e">
        <f t="shared" si="798"/>
        <v>#REF!</v>
      </c>
      <c r="HA410" s="181" t="e">
        <f t="shared" si="799"/>
        <v>#REF!</v>
      </c>
      <c r="HB410" s="181" t="e">
        <f t="shared" si="800"/>
        <v>#REF!</v>
      </c>
      <c r="HC410" s="181" t="e">
        <f t="shared" si="801"/>
        <v>#REF!</v>
      </c>
      <c r="HD410" s="181" t="e">
        <f t="shared" si="802"/>
        <v>#REF!</v>
      </c>
      <c r="HE410" s="181" t="e">
        <f t="shared" si="803"/>
        <v>#REF!</v>
      </c>
      <c r="HF410" s="181" t="e">
        <f t="shared" si="804"/>
        <v>#REF!</v>
      </c>
      <c r="HG410" s="181" t="e">
        <f t="shared" si="805"/>
        <v>#REF!</v>
      </c>
      <c r="HH410" s="181" t="e">
        <f t="shared" si="806"/>
        <v>#REF!</v>
      </c>
      <c r="HI410" s="181" t="e">
        <f t="shared" si="807"/>
        <v>#REF!</v>
      </c>
      <c r="HJ410" s="181" t="e">
        <f t="shared" si="808"/>
        <v>#REF!</v>
      </c>
      <c r="HK410" s="181" t="e">
        <f t="shared" si="809"/>
        <v>#REF!</v>
      </c>
      <c r="HL410" s="181" t="e">
        <f t="shared" si="810"/>
        <v>#REF!</v>
      </c>
      <c r="HM410" s="181" t="e">
        <f t="shared" si="811"/>
        <v>#REF!</v>
      </c>
      <c r="HN410" s="181" t="e">
        <f t="shared" si="812"/>
        <v>#REF!</v>
      </c>
      <c r="HO410" s="181" t="e">
        <f t="shared" si="813"/>
        <v>#REF!</v>
      </c>
      <c r="HP410" s="181" t="e">
        <f t="shared" si="814"/>
        <v>#REF!</v>
      </c>
      <c r="HQ410" s="181" t="e">
        <f t="shared" si="815"/>
        <v>#REF!</v>
      </c>
      <c r="HR410" s="181" t="e">
        <f t="shared" si="816"/>
        <v>#REF!</v>
      </c>
      <c r="HS410" s="181" t="e">
        <f t="shared" si="817"/>
        <v>#REF!</v>
      </c>
      <c r="HT410" s="181" t="e">
        <f t="shared" si="818"/>
        <v>#REF!</v>
      </c>
      <c r="HU410" s="181" t="e">
        <f t="shared" si="819"/>
        <v>#REF!</v>
      </c>
      <c r="HV410" s="181" t="e">
        <f t="shared" si="820"/>
        <v>#REF!</v>
      </c>
      <c r="HW410" s="181" t="e">
        <f t="shared" si="821"/>
        <v>#REF!</v>
      </c>
      <c r="HX410" s="181" t="e">
        <f t="shared" si="822"/>
        <v>#REF!</v>
      </c>
      <c r="HY410" s="181" t="e">
        <f t="shared" si="823"/>
        <v>#REF!</v>
      </c>
      <c r="HZ410" s="181" t="e">
        <f t="shared" si="824"/>
        <v>#REF!</v>
      </c>
      <c r="IA410" s="181" t="e">
        <f t="shared" si="825"/>
        <v>#REF!</v>
      </c>
      <c r="IB410" s="181" t="e">
        <f t="shared" si="826"/>
        <v>#REF!</v>
      </c>
      <c r="IC410" s="181" t="e">
        <f t="shared" si="827"/>
        <v>#REF!</v>
      </c>
      <c r="ID410" s="181" t="e">
        <f t="shared" si="828"/>
        <v>#REF!</v>
      </c>
      <c r="IE410" s="181" t="e">
        <f t="shared" si="829"/>
        <v>#REF!</v>
      </c>
      <c r="IF410" s="181" t="e">
        <f t="shared" si="830"/>
        <v>#REF!</v>
      </c>
      <c r="IG410" s="181" t="e">
        <f t="shared" si="831"/>
        <v>#REF!</v>
      </c>
      <c r="IH410" s="181" t="e">
        <f t="shared" si="832"/>
        <v>#REF!</v>
      </c>
      <c r="II410" s="181" t="e">
        <f t="shared" si="833"/>
        <v>#REF!</v>
      </c>
      <c r="IJ410" s="181" t="e">
        <f t="shared" si="834"/>
        <v>#REF!</v>
      </c>
      <c r="IK410" s="181" t="e">
        <f t="shared" si="835"/>
        <v>#REF!</v>
      </c>
      <c r="IL410" s="181" t="e">
        <f t="shared" si="836"/>
        <v>#REF!</v>
      </c>
      <c r="IM410" s="181" t="e">
        <f t="shared" si="837"/>
        <v>#REF!</v>
      </c>
      <c r="IN410" s="181" t="e">
        <f t="shared" si="838"/>
        <v>#REF!</v>
      </c>
      <c r="IO410" s="181" t="e">
        <f t="shared" si="839"/>
        <v>#REF!</v>
      </c>
      <c r="IP410" s="181" t="e">
        <f t="shared" si="840"/>
        <v>#REF!</v>
      </c>
      <c r="IQ410" s="181" t="e">
        <f t="shared" si="841"/>
        <v>#REF!</v>
      </c>
      <c r="IR410" s="181" t="e">
        <f t="shared" si="842"/>
        <v>#REF!</v>
      </c>
      <c r="IS410" s="181" t="e">
        <f t="shared" si="843"/>
        <v>#REF!</v>
      </c>
      <c r="IT410" s="181" t="e">
        <f t="shared" si="844"/>
        <v>#REF!</v>
      </c>
      <c r="IU410" s="181" t="e">
        <f t="shared" si="845"/>
        <v>#REF!</v>
      </c>
      <c r="IV410" s="181" t="e">
        <f t="shared" si="846"/>
        <v>#REF!</v>
      </c>
      <c r="IW410" s="181" t="e">
        <f t="shared" si="847"/>
        <v>#REF!</v>
      </c>
      <c r="IX410" s="181" t="e">
        <f t="shared" si="848"/>
        <v>#REF!</v>
      </c>
      <c r="IY410" s="181" t="e">
        <f t="shared" si="849"/>
        <v>#REF!</v>
      </c>
      <c r="IZ410" s="181" t="e">
        <f t="shared" si="850"/>
        <v>#REF!</v>
      </c>
      <c r="JA410" s="181" t="e">
        <f t="shared" si="851"/>
        <v>#REF!</v>
      </c>
      <c r="JB410" s="181" t="e">
        <f t="shared" si="852"/>
        <v>#REF!</v>
      </c>
    </row>
    <row r="411" spans="2:262">
      <c r="B411" s="188">
        <v>50</v>
      </c>
      <c r="C411" s="187">
        <f t="shared" si="853"/>
        <v>9.7656250000000043E-4</v>
      </c>
      <c r="D411" s="184" t="e">
        <f t="shared" si="597"/>
        <v>#REF!</v>
      </c>
      <c r="E411" s="183" t="e">
        <f>BD361</f>
        <v>#REF!</v>
      </c>
      <c r="F411" s="182">
        <v>50</v>
      </c>
      <c r="G411" s="181" t="e">
        <f t="shared" si="854"/>
        <v>#REF!</v>
      </c>
      <c r="H411" s="181" t="e">
        <f t="shared" si="598"/>
        <v>#REF!</v>
      </c>
      <c r="I411" s="181" t="e">
        <f t="shared" si="599"/>
        <v>#REF!</v>
      </c>
      <c r="J411" s="181" t="e">
        <f t="shared" si="600"/>
        <v>#REF!</v>
      </c>
      <c r="K411" s="181" t="e">
        <f t="shared" si="601"/>
        <v>#REF!</v>
      </c>
      <c r="L411" s="181" t="e">
        <f t="shared" si="602"/>
        <v>#REF!</v>
      </c>
      <c r="M411" s="181" t="e">
        <f t="shared" si="603"/>
        <v>#REF!</v>
      </c>
      <c r="N411" s="181" t="e">
        <f t="shared" si="604"/>
        <v>#REF!</v>
      </c>
      <c r="O411" s="181" t="e">
        <f t="shared" si="605"/>
        <v>#REF!</v>
      </c>
      <c r="P411" s="181" t="e">
        <f t="shared" si="606"/>
        <v>#REF!</v>
      </c>
      <c r="Q411" s="181" t="e">
        <f t="shared" si="607"/>
        <v>#REF!</v>
      </c>
      <c r="R411" s="181" t="e">
        <f t="shared" si="608"/>
        <v>#REF!</v>
      </c>
      <c r="S411" s="181" t="e">
        <f t="shared" si="609"/>
        <v>#REF!</v>
      </c>
      <c r="T411" s="181" t="e">
        <f t="shared" si="610"/>
        <v>#REF!</v>
      </c>
      <c r="U411" s="181" t="e">
        <f t="shared" si="611"/>
        <v>#REF!</v>
      </c>
      <c r="V411" s="181" t="e">
        <f t="shared" si="612"/>
        <v>#REF!</v>
      </c>
      <c r="W411" s="181" t="e">
        <f t="shared" si="613"/>
        <v>#REF!</v>
      </c>
      <c r="X411" s="181" t="e">
        <f t="shared" si="614"/>
        <v>#REF!</v>
      </c>
      <c r="Y411" s="181" t="e">
        <f t="shared" si="615"/>
        <v>#REF!</v>
      </c>
      <c r="Z411" s="181" t="e">
        <f t="shared" si="616"/>
        <v>#REF!</v>
      </c>
      <c r="AA411" s="181" t="e">
        <f t="shared" si="617"/>
        <v>#REF!</v>
      </c>
      <c r="AB411" s="181" t="e">
        <f t="shared" si="618"/>
        <v>#REF!</v>
      </c>
      <c r="AC411" s="181" t="e">
        <f t="shared" si="619"/>
        <v>#REF!</v>
      </c>
      <c r="AD411" s="181" t="e">
        <f t="shared" si="620"/>
        <v>#REF!</v>
      </c>
      <c r="AE411" s="181" t="e">
        <f t="shared" si="621"/>
        <v>#REF!</v>
      </c>
      <c r="AF411" s="181" t="e">
        <f t="shared" si="622"/>
        <v>#REF!</v>
      </c>
      <c r="AG411" s="181" t="e">
        <f t="shared" si="623"/>
        <v>#REF!</v>
      </c>
      <c r="AH411" s="181" t="e">
        <f t="shared" si="624"/>
        <v>#REF!</v>
      </c>
      <c r="AI411" s="181" t="e">
        <f t="shared" si="625"/>
        <v>#REF!</v>
      </c>
      <c r="AJ411" s="181" t="e">
        <f t="shared" si="626"/>
        <v>#REF!</v>
      </c>
      <c r="AK411" s="181" t="e">
        <f t="shared" si="627"/>
        <v>#REF!</v>
      </c>
      <c r="AL411" s="181" t="e">
        <f t="shared" si="628"/>
        <v>#REF!</v>
      </c>
      <c r="AM411" s="181" t="e">
        <f t="shared" si="629"/>
        <v>#REF!</v>
      </c>
      <c r="AN411" s="181" t="e">
        <f t="shared" si="630"/>
        <v>#REF!</v>
      </c>
      <c r="AO411" s="181" t="e">
        <f t="shared" si="631"/>
        <v>#REF!</v>
      </c>
      <c r="AP411" s="181" t="e">
        <f t="shared" si="632"/>
        <v>#REF!</v>
      </c>
      <c r="AQ411" s="181" t="e">
        <f t="shared" si="633"/>
        <v>#REF!</v>
      </c>
      <c r="AR411" s="181" t="e">
        <f t="shared" si="634"/>
        <v>#REF!</v>
      </c>
      <c r="AS411" s="181" t="e">
        <f t="shared" si="635"/>
        <v>#REF!</v>
      </c>
      <c r="AT411" s="181" t="e">
        <f t="shared" si="636"/>
        <v>#REF!</v>
      </c>
      <c r="AU411" s="181" t="e">
        <f t="shared" si="637"/>
        <v>#REF!</v>
      </c>
      <c r="AV411" s="181" t="e">
        <f t="shared" si="638"/>
        <v>#REF!</v>
      </c>
      <c r="AW411" s="181" t="e">
        <f t="shared" si="639"/>
        <v>#REF!</v>
      </c>
      <c r="AX411" s="181" t="e">
        <f t="shared" si="640"/>
        <v>#REF!</v>
      </c>
      <c r="AY411" s="181" t="e">
        <f t="shared" si="641"/>
        <v>#REF!</v>
      </c>
      <c r="AZ411" s="181" t="e">
        <f t="shared" si="642"/>
        <v>#REF!</v>
      </c>
      <c r="BA411" s="181" t="e">
        <f t="shared" si="643"/>
        <v>#REF!</v>
      </c>
      <c r="BB411" s="181" t="e">
        <f t="shared" si="644"/>
        <v>#REF!</v>
      </c>
      <c r="BC411" s="181" t="e">
        <f t="shared" si="645"/>
        <v>#REF!</v>
      </c>
      <c r="BD411" s="181" t="e">
        <f t="shared" si="646"/>
        <v>#REF!</v>
      </c>
      <c r="BE411" s="181" t="e">
        <f t="shared" si="647"/>
        <v>#REF!</v>
      </c>
      <c r="BF411" s="181" t="e">
        <f t="shared" si="648"/>
        <v>#REF!</v>
      </c>
      <c r="BG411" s="181" t="e">
        <f t="shared" si="649"/>
        <v>#REF!</v>
      </c>
      <c r="BH411" s="181" t="e">
        <f t="shared" si="650"/>
        <v>#REF!</v>
      </c>
      <c r="BI411" s="181" t="e">
        <f t="shared" si="651"/>
        <v>#REF!</v>
      </c>
      <c r="BJ411" s="181" t="e">
        <f t="shared" si="652"/>
        <v>#REF!</v>
      </c>
      <c r="BK411" s="181" t="e">
        <f t="shared" si="653"/>
        <v>#REF!</v>
      </c>
      <c r="BL411" s="181" t="e">
        <f t="shared" si="654"/>
        <v>#REF!</v>
      </c>
      <c r="BM411" s="181" t="e">
        <f t="shared" si="655"/>
        <v>#REF!</v>
      </c>
      <c r="BN411" s="181" t="e">
        <f t="shared" si="656"/>
        <v>#REF!</v>
      </c>
      <c r="BO411" s="181" t="e">
        <f t="shared" si="657"/>
        <v>#REF!</v>
      </c>
      <c r="BP411" s="181" t="e">
        <f t="shared" si="658"/>
        <v>#REF!</v>
      </c>
      <c r="BQ411" s="181" t="e">
        <f t="shared" si="659"/>
        <v>#REF!</v>
      </c>
      <c r="BR411" s="181" t="e">
        <f t="shared" si="660"/>
        <v>#REF!</v>
      </c>
      <c r="BS411" s="181" t="e">
        <f t="shared" si="661"/>
        <v>#REF!</v>
      </c>
      <c r="BT411" s="181" t="e">
        <f t="shared" si="662"/>
        <v>#REF!</v>
      </c>
      <c r="BU411" s="181" t="e">
        <f t="shared" si="663"/>
        <v>#REF!</v>
      </c>
      <c r="BV411" s="181" t="e">
        <f t="shared" si="664"/>
        <v>#REF!</v>
      </c>
      <c r="BW411" s="181" t="e">
        <f t="shared" si="665"/>
        <v>#REF!</v>
      </c>
      <c r="BX411" s="181" t="e">
        <f t="shared" si="666"/>
        <v>#REF!</v>
      </c>
      <c r="BY411" s="181" t="e">
        <f t="shared" si="667"/>
        <v>#REF!</v>
      </c>
      <c r="BZ411" s="181" t="e">
        <f t="shared" si="668"/>
        <v>#REF!</v>
      </c>
      <c r="CA411" s="181" t="e">
        <f t="shared" si="669"/>
        <v>#REF!</v>
      </c>
      <c r="CB411" s="181" t="e">
        <f t="shared" si="670"/>
        <v>#REF!</v>
      </c>
      <c r="CC411" s="181" t="e">
        <f t="shared" si="671"/>
        <v>#REF!</v>
      </c>
      <c r="CD411" s="181" t="e">
        <f t="shared" si="672"/>
        <v>#REF!</v>
      </c>
      <c r="CE411" s="181" t="e">
        <f t="shared" si="673"/>
        <v>#REF!</v>
      </c>
      <c r="CF411" s="181" t="e">
        <f t="shared" si="674"/>
        <v>#REF!</v>
      </c>
      <c r="CG411" s="181" t="e">
        <f t="shared" si="675"/>
        <v>#REF!</v>
      </c>
      <c r="CH411" s="181" t="e">
        <f t="shared" si="676"/>
        <v>#REF!</v>
      </c>
      <c r="CI411" s="181" t="e">
        <f t="shared" si="677"/>
        <v>#REF!</v>
      </c>
      <c r="CJ411" s="181" t="e">
        <f t="shared" si="678"/>
        <v>#REF!</v>
      </c>
      <c r="CK411" s="181" t="e">
        <f t="shared" si="679"/>
        <v>#REF!</v>
      </c>
      <c r="CL411" s="181" t="e">
        <f t="shared" si="680"/>
        <v>#REF!</v>
      </c>
      <c r="CM411" s="181" t="e">
        <f t="shared" si="681"/>
        <v>#REF!</v>
      </c>
      <c r="CN411" s="181" t="e">
        <f t="shared" si="682"/>
        <v>#REF!</v>
      </c>
      <c r="CO411" s="181" t="e">
        <f t="shared" si="683"/>
        <v>#REF!</v>
      </c>
      <c r="CP411" s="181" t="e">
        <f t="shared" si="684"/>
        <v>#REF!</v>
      </c>
      <c r="CQ411" s="181" t="e">
        <f t="shared" si="685"/>
        <v>#REF!</v>
      </c>
      <c r="CR411" s="181" t="e">
        <f t="shared" si="686"/>
        <v>#REF!</v>
      </c>
      <c r="CS411" s="181" t="e">
        <f t="shared" si="687"/>
        <v>#REF!</v>
      </c>
      <c r="CT411" s="181" t="e">
        <f t="shared" si="688"/>
        <v>#REF!</v>
      </c>
      <c r="CU411" s="181" t="e">
        <f t="shared" si="689"/>
        <v>#REF!</v>
      </c>
      <c r="CV411" s="181" t="e">
        <f t="shared" si="690"/>
        <v>#REF!</v>
      </c>
      <c r="CW411" s="181" t="e">
        <f t="shared" si="691"/>
        <v>#REF!</v>
      </c>
      <c r="CX411" s="181" t="e">
        <f t="shared" si="692"/>
        <v>#REF!</v>
      </c>
      <c r="CY411" s="181" t="e">
        <f t="shared" si="693"/>
        <v>#REF!</v>
      </c>
      <c r="CZ411" s="181" t="e">
        <f t="shared" si="694"/>
        <v>#REF!</v>
      </c>
      <c r="DA411" s="181" t="e">
        <f t="shared" si="695"/>
        <v>#REF!</v>
      </c>
      <c r="DB411" s="181" t="e">
        <f t="shared" si="696"/>
        <v>#REF!</v>
      </c>
      <c r="DC411" s="181" t="e">
        <f t="shared" si="697"/>
        <v>#REF!</v>
      </c>
      <c r="DD411" s="181" t="e">
        <f t="shared" si="698"/>
        <v>#REF!</v>
      </c>
      <c r="DE411" s="181" t="e">
        <f t="shared" si="699"/>
        <v>#REF!</v>
      </c>
      <c r="DF411" s="181" t="e">
        <f t="shared" si="700"/>
        <v>#REF!</v>
      </c>
      <c r="DG411" s="181" t="e">
        <f t="shared" si="701"/>
        <v>#REF!</v>
      </c>
      <c r="DH411" s="181" t="e">
        <f t="shared" si="702"/>
        <v>#REF!</v>
      </c>
      <c r="DI411" s="181" t="e">
        <f t="shared" si="703"/>
        <v>#REF!</v>
      </c>
      <c r="DJ411" s="181" t="e">
        <f t="shared" si="704"/>
        <v>#REF!</v>
      </c>
      <c r="DK411" s="181" t="e">
        <f t="shared" si="705"/>
        <v>#REF!</v>
      </c>
      <c r="DL411" s="181" t="e">
        <f t="shared" si="706"/>
        <v>#REF!</v>
      </c>
      <c r="DM411" s="181" t="e">
        <f t="shared" si="707"/>
        <v>#REF!</v>
      </c>
      <c r="DN411" s="181" t="e">
        <f t="shared" si="708"/>
        <v>#REF!</v>
      </c>
      <c r="DO411" s="181" t="e">
        <f t="shared" si="709"/>
        <v>#REF!</v>
      </c>
      <c r="DP411" s="181" t="e">
        <f t="shared" si="710"/>
        <v>#REF!</v>
      </c>
      <c r="DQ411" s="181" t="e">
        <f t="shared" si="711"/>
        <v>#REF!</v>
      </c>
      <c r="DR411" s="181" t="e">
        <f t="shared" si="712"/>
        <v>#REF!</v>
      </c>
      <c r="DS411" s="181" t="e">
        <f t="shared" si="713"/>
        <v>#REF!</v>
      </c>
      <c r="DT411" s="181" t="e">
        <f t="shared" si="714"/>
        <v>#REF!</v>
      </c>
      <c r="DU411" s="181" t="e">
        <f t="shared" si="715"/>
        <v>#REF!</v>
      </c>
      <c r="DV411" s="181" t="e">
        <f t="shared" si="716"/>
        <v>#REF!</v>
      </c>
      <c r="DW411" s="181" t="e">
        <f t="shared" si="717"/>
        <v>#REF!</v>
      </c>
      <c r="DX411" s="181" t="e">
        <f t="shared" si="718"/>
        <v>#REF!</v>
      </c>
      <c r="DY411" s="181" t="e">
        <f t="shared" si="719"/>
        <v>#REF!</v>
      </c>
      <c r="DZ411" s="181" t="e">
        <f t="shared" si="720"/>
        <v>#REF!</v>
      </c>
      <c r="EA411" s="181" t="e">
        <f t="shared" si="721"/>
        <v>#REF!</v>
      </c>
      <c r="EB411" s="181" t="e">
        <f t="shared" si="722"/>
        <v>#REF!</v>
      </c>
      <c r="EC411" s="181" t="e">
        <f t="shared" si="723"/>
        <v>#REF!</v>
      </c>
      <c r="ED411" s="181" t="e">
        <f t="shared" si="724"/>
        <v>#REF!</v>
      </c>
      <c r="EE411" s="181" t="e">
        <f t="shared" si="725"/>
        <v>#REF!</v>
      </c>
      <c r="EF411" s="181" t="e">
        <f t="shared" si="726"/>
        <v>#REF!</v>
      </c>
      <c r="EG411" s="181" t="e">
        <f t="shared" si="727"/>
        <v>#REF!</v>
      </c>
      <c r="EH411" s="181" t="e">
        <f t="shared" si="728"/>
        <v>#REF!</v>
      </c>
      <c r="EI411" s="181" t="e">
        <f t="shared" si="729"/>
        <v>#REF!</v>
      </c>
      <c r="EJ411" s="181" t="e">
        <f t="shared" si="730"/>
        <v>#REF!</v>
      </c>
      <c r="EK411" s="181" t="e">
        <f t="shared" si="731"/>
        <v>#REF!</v>
      </c>
      <c r="EL411" s="181" t="e">
        <f t="shared" si="732"/>
        <v>#REF!</v>
      </c>
      <c r="EM411" s="181" t="e">
        <f t="shared" si="733"/>
        <v>#REF!</v>
      </c>
      <c r="EN411" s="181" t="e">
        <f t="shared" si="734"/>
        <v>#REF!</v>
      </c>
      <c r="EO411" s="181" t="e">
        <f t="shared" si="735"/>
        <v>#REF!</v>
      </c>
      <c r="EP411" s="181" t="e">
        <f t="shared" si="736"/>
        <v>#REF!</v>
      </c>
      <c r="EQ411" s="181" t="e">
        <f t="shared" si="737"/>
        <v>#REF!</v>
      </c>
      <c r="ER411" s="181" t="e">
        <f t="shared" si="738"/>
        <v>#REF!</v>
      </c>
      <c r="ES411" s="181" t="e">
        <f t="shared" si="739"/>
        <v>#REF!</v>
      </c>
      <c r="ET411" s="181" t="e">
        <f t="shared" si="740"/>
        <v>#REF!</v>
      </c>
      <c r="EU411" s="181" t="e">
        <f t="shared" si="741"/>
        <v>#REF!</v>
      </c>
      <c r="EV411" s="181" t="e">
        <f t="shared" si="742"/>
        <v>#REF!</v>
      </c>
      <c r="EW411" s="181" t="e">
        <f t="shared" si="743"/>
        <v>#REF!</v>
      </c>
      <c r="EX411" s="181" t="e">
        <f t="shared" si="744"/>
        <v>#REF!</v>
      </c>
      <c r="EY411" s="181" t="e">
        <f t="shared" si="745"/>
        <v>#REF!</v>
      </c>
      <c r="EZ411" s="181" t="e">
        <f t="shared" si="746"/>
        <v>#REF!</v>
      </c>
      <c r="FA411" s="181" t="e">
        <f t="shared" si="747"/>
        <v>#REF!</v>
      </c>
      <c r="FB411" s="181" t="e">
        <f t="shared" si="748"/>
        <v>#REF!</v>
      </c>
      <c r="FC411" s="181" t="e">
        <f t="shared" si="749"/>
        <v>#REF!</v>
      </c>
      <c r="FD411" s="181" t="e">
        <f t="shared" si="750"/>
        <v>#REF!</v>
      </c>
      <c r="FE411" s="181" t="e">
        <f t="shared" si="751"/>
        <v>#REF!</v>
      </c>
      <c r="FF411" s="181" t="e">
        <f t="shared" si="752"/>
        <v>#REF!</v>
      </c>
      <c r="FG411" s="181" t="e">
        <f t="shared" si="753"/>
        <v>#REF!</v>
      </c>
      <c r="FH411" s="181" t="e">
        <f t="shared" si="754"/>
        <v>#REF!</v>
      </c>
      <c r="FI411" s="181" t="e">
        <f t="shared" si="755"/>
        <v>#REF!</v>
      </c>
      <c r="FJ411" s="181" t="e">
        <f t="shared" si="756"/>
        <v>#REF!</v>
      </c>
      <c r="FK411" s="181" t="e">
        <f t="shared" si="757"/>
        <v>#REF!</v>
      </c>
      <c r="FL411" s="181" t="e">
        <f t="shared" si="758"/>
        <v>#REF!</v>
      </c>
      <c r="FM411" s="181" t="e">
        <f t="shared" si="759"/>
        <v>#REF!</v>
      </c>
      <c r="FN411" s="181" t="e">
        <f t="shared" si="760"/>
        <v>#REF!</v>
      </c>
      <c r="FO411" s="181" t="e">
        <f t="shared" si="761"/>
        <v>#REF!</v>
      </c>
      <c r="FP411" s="181" t="e">
        <f t="shared" si="762"/>
        <v>#REF!</v>
      </c>
      <c r="FQ411" s="181" t="e">
        <f t="shared" si="763"/>
        <v>#REF!</v>
      </c>
      <c r="FR411" s="181" t="e">
        <f t="shared" si="764"/>
        <v>#REF!</v>
      </c>
      <c r="FS411" s="181" t="e">
        <f t="shared" si="765"/>
        <v>#REF!</v>
      </c>
      <c r="FT411" s="181" t="e">
        <f t="shared" si="766"/>
        <v>#REF!</v>
      </c>
      <c r="FU411" s="181" t="e">
        <f t="shared" si="767"/>
        <v>#REF!</v>
      </c>
      <c r="FV411" s="181" t="e">
        <f t="shared" si="768"/>
        <v>#REF!</v>
      </c>
      <c r="FW411" s="181" t="e">
        <f t="shared" si="769"/>
        <v>#REF!</v>
      </c>
      <c r="FX411" s="181" t="e">
        <f t="shared" si="770"/>
        <v>#REF!</v>
      </c>
      <c r="FY411" s="181" t="e">
        <f t="shared" si="771"/>
        <v>#REF!</v>
      </c>
      <c r="FZ411" s="181" t="e">
        <f t="shared" si="772"/>
        <v>#REF!</v>
      </c>
      <c r="GA411" s="181" t="e">
        <f t="shared" si="773"/>
        <v>#REF!</v>
      </c>
      <c r="GB411" s="181" t="e">
        <f t="shared" si="774"/>
        <v>#REF!</v>
      </c>
      <c r="GC411" s="181" t="e">
        <f t="shared" si="775"/>
        <v>#REF!</v>
      </c>
      <c r="GD411" s="181" t="e">
        <f t="shared" si="776"/>
        <v>#REF!</v>
      </c>
      <c r="GE411" s="181" t="e">
        <f t="shared" si="777"/>
        <v>#REF!</v>
      </c>
      <c r="GF411" s="181" t="e">
        <f t="shared" si="778"/>
        <v>#REF!</v>
      </c>
      <c r="GG411" s="181" t="e">
        <f t="shared" si="779"/>
        <v>#REF!</v>
      </c>
      <c r="GH411" s="181" t="e">
        <f t="shared" si="780"/>
        <v>#REF!</v>
      </c>
      <c r="GI411" s="181" t="e">
        <f t="shared" si="781"/>
        <v>#REF!</v>
      </c>
      <c r="GJ411" s="181" t="e">
        <f t="shared" si="782"/>
        <v>#REF!</v>
      </c>
      <c r="GK411" s="181" t="e">
        <f t="shared" si="783"/>
        <v>#REF!</v>
      </c>
      <c r="GL411" s="181" t="e">
        <f t="shared" si="784"/>
        <v>#REF!</v>
      </c>
      <c r="GM411" s="181" t="e">
        <f t="shared" si="785"/>
        <v>#REF!</v>
      </c>
      <c r="GN411" s="181" t="e">
        <f t="shared" si="786"/>
        <v>#REF!</v>
      </c>
      <c r="GO411" s="181" t="e">
        <f t="shared" si="787"/>
        <v>#REF!</v>
      </c>
      <c r="GP411" s="181" t="e">
        <f t="shared" si="788"/>
        <v>#REF!</v>
      </c>
      <c r="GQ411" s="181" t="e">
        <f t="shared" si="789"/>
        <v>#REF!</v>
      </c>
      <c r="GR411" s="181" t="e">
        <f t="shared" si="790"/>
        <v>#REF!</v>
      </c>
      <c r="GS411" s="181" t="e">
        <f t="shared" si="791"/>
        <v>#REF!</v>
      </c>
      <c r="GT411" s="181" t="e">
        <f t="shared" si="792"/>
        <v>#REF!</v>
      </c>
      <c r="GU411" s="181" t="e">
        <f t="shared" si="793"/>
        <v>#REF!</v>
      </c>
      <c r="GV411" s="181" t="e">
        <f t="shared" si="794"/>
        <v>#REF!</v>
      </c>
      <c r="GW411" s="181" t="e">
        <f t="shared" si="795"/>
        <v>#REF!</v>
      </c>
      <c r="GX411" s="181" t="e">
        <f t="shared" si="796"/>
        <v>#REF!</v>
      </c>
      <c r="GY411" s="181" t="e">
        <f t="shared" si="797"/>
        <v>#REF!</v>
      </c>
      <c r="GZ411" s="181" t="e">
        <f t="shared" si="798"/>
        <v>#REF!</v>
      </c>
      <c r="HA411" s="181" t="e">
        <f t="shared" si="799"/>
        <v>#REF!</v>
      </c>
      <c r="HB411" s="181" t="e">
        <f t="shared" si="800"/>
        <v>#REF!</v>
      </c>
      <c r="HC411" s="181" t="e">
        <f t="shared" si="801"/>
        <v>#REF!</v>
      </c>
      <c r="HD411" s="181" t="e">
        <f t="shared" si="802"/>
        <v>#REF!</v>
      </c>
      <c r="HE411" s="181" t="e">
        <f t="shared" si="803"/>
        <v>#REF!</v>
      </c>
      <c r="HF411" s="181" t="e">
        <f t="shared" si="804"/>
        <v>#REF!</v>
      </c>
      <c r="HG411" s="181" t="e">
        <f t="shared" si="805"/>
        <v>#REF!</v>
      </c>
      <c r="HH411" s="181" t="e">
        <f t="shared" si="806"/>
        <v>#REF!</v>
      </c>
      <c r="HI411" s="181" t="e">
        <f t="shared" si="807"/>
        <v>#REF!</v>
      </c>
      <c r="HJ411" s="181" t="e">
        <f t="shared" si="808"/>
        <v>#REF!</v>
      </c>
      <c r="HK411" s="181" t="e">
        <f t="shared" si="809"/>
        <v>#REF!</v>
      </c>
      <c r="HL411" s="181" t="e">
        <f t="shared" si="810"/>
        <v>#REF!</v>
      </c>
      <c r="HM411" s="181" t="e">
        <f t="shared" si="811"/>
        <v>#REF!</v>
      </c>
      <c r="HN411" s="181" t="e">
        <f t="shared" si="812"/>
        <v>#REF!</v>
      </c>
      <c r="HO411" s="181" t="e">
        <f t="shared" si="813"/>
        <v>#REF!</v>
      </c>
      <c r="HP411" s="181" t="e">
        <f t="shared" si="814"/>
        <v>#REF!</v>
      </c>
      <c r="HQ411" s="181" t="e">
        <f t="shared" si="815"/>
        <v>#REF!</v>
      </c>
      <c r="HR411" s="181" t="e">
        <f t="shared" si="816"/>
        <v>#REF!</v>
      </c>
      <c r="HS411" s="181" t="e">
        <f t="shared" si="817"/>
        <v>#REF!</v>
      </c>
      <c r="HT411" s="181" t="e">
        <f t="shared" si="818"/>
        <v>#REF!</v>
      </c>
      <c r="HU411" s="181" t="e">
        <f t="shared" si="819"/>
        <v>#REF!</v>
      </c>
      <c r="HV411" s="181" t="e">
        <f t="shared" si="820"/>
        <v>#REF!</v>
      </c>
      <c r="HW411" s="181" t="e">
        <f t="shared" si="821"/>
        <v>#REF!</v>
      </c>
      <c r="HX411" s="181" t="e">
        <f t="shared" si="822"/>
        <v>#REF!</v>
      </c>
      <c r="HY411" s="181" t="e">
        <f t="shared" si="823"/>
        <v>#REF!</v>
      </c>
      <c r="HZ411" s="181" t="e">
        <f t="shared" si="824"/>
        <v>#REF!</v>
      </c>
      <c r="IA411" s="181" t="e">
        <f t="shared" si="825"/>
        <v>#REF!</v>
      </c>
      <c r="IB411" s="181" t="e">
        <f t="shared" si="826"/>
        <v>#REF!</v>
      </c>
      <c r="IC411" s="181" t="e">
        <f t="shared" si="827"/>
        <v>#REF!</v>
      </c>
      <c r="ID411" s="181" t="e">
        <f t="shared" si="828"/>
        <v>#REF!</v>
      </c>
      <c r="IE411" s="181" t="e">
        <f t="shared" si="829"/>
        <v>#REF!</v>
      </c>
      <c r="IF411" s="181" t="e">
        <f t="shared" si="830"/>
        <v>#REF!</v>
      </c>
      <c r="IG411" s="181" t="e">
        <f t="shared" si="831"/>
        <v>#REF!</v>
      </c>
      <c r="IH411" s="181" t="e">
        <f t="shared" si="832"/>
        <v>#REF!</v>
      </c>
      <c r="II411" s="181" t="e">
        <f t="shared" si="833"/>
        <v>#REF!</v>
      </c>
      <c r="IJ411" s="181" t="e">
        <f t="shared" si="834"/>
        <v>#REF!</v>
      </c>
      <c r="IK411" s="181" t="e">
        <f t="shared" si="835"/>
        <v>#REF!</v>
      </c>
      <c r="IL411" s="181" t="e">
        <f t="shared" si="836"/>
        <v>#REF!</v>
      </c>
      <c r="IM411" s="181" t="e">
        <f t="shared" si="837"/>
        <v>#REF!</v>
      </c>
      <c r="IN411" s="181" t="e">
        <f t="shared" si="838"/>
        <v>#REF!</v>
      </c>
      <c r="IO411" s="181" t="e">
        <f t="shared" si="839"/>
        <v>#REF!</v>
      </c>
      <c r="IP411" s="181" t="e">
        <f t="shared" si="840"/>
        <v>#REF!</v>
      </c>
      <c r="IQ411" s="181" t="e">
        <f t="shared" si="841"/>
        <v>#REF!</v>
      </c>
      <c r="IR411" s="181" t="e">
        <f t="shared" si="842"/>
        <v>#REF!</v>
      </c>
      <c r="IS411" s="181" t="e">
        <f t="shared" si="843"/>
        <v>#REF!</v>
      </c>
      <c r="IT411" s="181" t="e">
        <f t="shared" si="844"/>
        <v>#REF!</v>
      </c>
      <c r="IU411" s="181" t="e">
        <f t="shared" si="845"/>
        <v>#REF!</v>
      </c>
      <c r="IV411" s="181" t="e">
        <f t="shared" si="846"/>
        <v>#REF!</v>
      </c>
      <c r="IW411" s="181" t="e">
        <f t="shared" si="847"/>
        <v>#REF!</v>
      </c>
      <c r="IX411" s="181" t="e">
        <f t="shared" si="848"/>
        <v>#REF!</v>
      </c>
      <c r="IY411" s="181" t="e">
        <f t="shared" si="849"/>
        <v>#REF!</v>
      </c>
      <c r="IZ411" s="181" t="e">
        <f t="shared" si="850"/>
        <v>#REF!</v>
      </c>
      <c r="JA411" s="181" t="e">
        <f t="shared" si="851"/>
        <v>#REF!</v>
      </c>
      <c r="JB411" s="181" t="e">
        <f t="shared" si="852"/>
        <v>#REF!</v>
      </c>
    </row>
    <row r="412" spans="2:262">
      <c r="B412" s="188">
        <v>51</v>
      </c>
      <c r="C412" s="187">
        <f t="shared" si="853"/>
        <v>9.9609375000000045E-4</v>
      </c>
      <c r="D412" s="184" t="e">
        <f t="shared" si="597"/>
        <v>#REF!</v>
      </c>
      <c r="E412" s="183" t="e">
        <f>BE361</f>
        <v>#REF!</v>
      </c>
      <c r="F412" s="182">
        <v>51</v>
      </c>
      <c r="G412" s="181" t="e">
        <f t="shared" si="854"/>
        <v>#REF!</v>
      </c>
      <c r="H412" s="181" t="e">
        <f t="shared" si="598"/>
        <v>#REF!</v>
      </c>
      <c r="I412" s="181" t="e">
        <f t="shared" si="599"/>
        <v>#REF!</v>
      </c>
      <c r="J412" s="181" t="e">
        <f t="shared" si="600"/>
        <v>#REF!</v>
      </c>
      <c r="K412" s="181" t="e">
        <f t="shared" si="601"/>
        <v>#REF!</v>
      </c>
      <c r="L412" s="181" t="e">
        <f t="shared" si="602"/>
        <v>#REF!</v>
      </c>
      <c r="M412" s="181" t="e">
        <f t="shared" si="603"/>
        <v>#REF!</v>
      </c>
      <c r="N412" s="181" t="e">
        <f t="shared" si="604"/>
        <v>#REF!</v>
      </c>
      <c r="O412" s="181" t="e">
        <f t="shared" si="605"/>
        <v>#REF!</v>
      </c>
      <c r="P412" s="181" t="e">
        <f t="shared" si="606"/>
        <v>#REF!</v>
      </c>
      <c r="Q412" s="181" t="e">
        <f t="shared" si="607"/>
        <v>#REF!</v>
      </c>
      <c r="R412" s="181" t="e">
        <f t="shared" si="608"/>
        <v>#REF!</v>
      </c>
      <c r="S412" s="181" t="e">
        <f t="shared" si="609"/>
        <v>#REF!</v>
      </c>
      <c r="T412" s="181" t="e">
        <f t="shared" si="610"/>
        <v>#REF!</v>
      </c>
      <c r="U412" s="181" t="e">
        <f t="shared" si="611"/>
        <v>#REF!</v>
      </c>
      <c r="V412" s="181" t="e">
        <f t="shared" si="612"/>
        <v>#REF!</v>
      </c>
      <c r="W412" s="181" t="e">
        <f t="shared" si="613"/>
        <v>#REF!</v>
      </c>
      <c r="X412" s="181" t="e">
        <f t="shared" si="614"/>
        <v>#REF!</v>
      </c>
      <c r="Y412" s="181" t="e">
        <f t="shared" si="615"/>
        <v>#REF!</v>
      </c>
      <c r="Z412" s="181" t="e">
        <f t="shared" si="616"/>
        <v>#REF!</v>
      </c>
      <c r="AA412" s="181" t="e">
        <f t="shared" si="617"/>
        <v>#REF!</v>
      </c>
      <c r="AB412" s="181" t="e">
        <f t="shared" si="618"/>
        <v>#REF!</v>
      </c>
      <c r="AC412" s="181" t="e">
        <f t="shared" si="619"/>
        <v>#REF!</v>
      </c>
      <c r="AD412" s="181" t="e">
        <f t="shared" si="620"/>
        <v>#REF!</v>
      </c>
      <c r="AE412" s="181" t="e">
        <f t="shared" si="621"/>
        <v>#REF!</v>
      </c>
      <c r="AF412" s="181" t="e">
        <f t="shared" si="622"/>
        <v>#REF!</v>
      </c>
      <c r="AG412" s="181" t="e">
        <f t="shared" si="623"/>
        <v>#REF!</v>
      </c>
      <c r="AH412" s="181" t="e">
        <f t="shared" si="624"/>
        <v>#REF!</v>
      </c>
      <c r="AI412" s="181" t="e">
        <f t="shared" si="625"/>
        <v>#REF!</v>
      </c>
      <c r="AJ412" s="181" t="e">
        <f t="shared" si="626"/>
        <v>#REF!</v>
      </c>
      <c r="AK412" s="181" t="e">
        <f t="shared" si="627"/>
        <v>#REF!</v>
      </c>
      <c r="AL412" s="181" t="e">
        <f t="shared" si="628"/>
        <v>#REF!</v>
      </c>
      <c r="AM412" s="181" t="e">
        <f t="shared" si="629"/>
        <v>#REF!</v>
      </c>
      <c r="AN412" s="181" t="e">
        <f t="shared" si="630"/>
        <v>#REF!</v>
      </c>
      <c r="AO412" s="181" t="e">
        <f t="shared" si="631"/>
        <v>#REF!</v>
      </c>
      <c r="AP412" s="181" t="e">
        <f t="shared" si="632"/>
        <v>#REF!</v>
      </c>
      <c r="AQ412" s="181" t="e">
        <f t="shared" si="633"/>
        <v>#REF!</v>
      </c>
      <c r="AR412" s="181" t="e">
        <f t="shared" si="634"/>
        <v>#REF!</v>
      </c>
      <c r="AS412" s="181" t="e">
        <f t="shared" si="635"/>
        <v>#REF!</v>
      </c>
      <c r="AT412" s="181" t="e">
        <f t="shared" si="636"/>
        <v>#REF!</v>
      </c>
      <c r="AU412" s="181" t="e">
        <f t="shared" si="637"/>
        <v>#REF!</v>
      </c>
      <c r="AV412" s="181" t="e">
        <f t="shared" si="638"/>
        <v>#REF!</v>
      </c>
      <c r="AW412" s="181" t="e">
        <f t="shared" si="639"/>
        <v>#REF!</v>
      </c>
      <c r="AX412" s="181" t="e">
        <f t="shared" si="640"/>
        <v>#REF!</v>
      </c>
      <c r="AY412" s="181" t="e">
        <f t="shared" si="641"/>
        <v>#REF!</v>
      </c>
      <c r="AZ412" s="181" t="e">
        <f t="shared" si="642"/>
        <v>#REF!</v>
      </c>
      <c r="BA412" s="181" t="e">
        <f t="shared" si="643"/>
        <v>#REF!</v>
      </c>
      <c r="BB412" s="181" t="e">
        <f t="shared" si="644"/>
        <v>#REF!</v>
      </c>
      <c r="BC412" s="181" t="e">
        <f t="shared" si="645"/>
        <v>#REF!</v>
      </c>
      <c r="BD412" s="181" t="e">
        <f t="shared" si="646"/>
        <v>#REF!</v>
      </c>
      <c r="BE412" s="181" t="e">
        <f t="shared" si="647"/>
        <v>#REF!</v>
      </c>
      <c r="BF412" s="181" t="e">
        <f t="shared" si="648"/>
        <v>#REF!</v>
      </c>
      <c r="BG412" s="181" t="e">
        <f t="shared" si="649"/>
        <v>#REF!</v>
      </c>
      <c r="BH412" s="181" t="e">
        <f t="shared" si="650"/>
        <v>#REF!</v>
      </c>
      <c r="BI412" s="181" t="e">
        <f t="shared" si="651"/>
        <v>#REF!</v>
      </c>
      <c r="BJ412" s="181" t="e">
        <f t="shared" si="652"/>
        <v>#REF!</v>
      </c>
      <c r="BK412" s="181" t="e">
        <f t="shared" si="653"/>
        <v>#REF!</v>
      </c>
      <c r="BL412" s="181" t="e">
        <f t="shared" si="654"/>
        <v>#REF!</v>
      </c>
      <c r="BM412" s="181" t="e">
        <f t="shared" si="655"/>
        <v>#REF!</v>
      </c>
      <c r="BN412" s="181" t="e">
        <f t="shared" si="656"/>
        <v>#REF!</v>
      </c>
      <c r="BO412" s="181" t="e">
        <f t="shared" si="657"/>
        <v>#REF!</v>
      </c>
      <c r="BP412" s="181" t="e">
        <f t="shared" si="658"/>
        <v>#REF!</v>
      </c>
      <c r="BQ412" s="181" t="e">
        <f t="shared" si="659"/>
        <v>#REF!</v>
      </c>
      <c r="BR412" s="181" t="e">
        <f t="shared" si="660"/>
        <v>#REF!</v>
      </c>
      <c r="BS412" s="181" t="e">
        <f t="shared" si="661"/>
        <v>#REF!</v>
      </c>
      <c r="BT412" s="181" t="e">
        <f t="shared" si="662"/>
        <v>#REF!</v>
      </c>
      <c r="BU412" s="181" t="e">
        <f t="shared" si="663"/>
        <v>#REF!</v>
      </c>
      <c r="BV412" s="181" t="e">
        <f t="shared" si="664"/>
        <v>#REF!</v>
      </c>
      <c r="BW412" s="181" t="e">
        <f t="shared" si="665"/>
        <v>#REF!</v>
      </c>
      <c r="BX412" s="181" t="e">
        <f t="shared" si="666"/>
        <v>#REF!</v>
      </c>
      <c r="BY412" s="181" t="e">
        <f t="shared" si="667"/>
        <v>#REF!</v>
      </c>
      <c r="BZ412" s="181" t="e">
        <f t="shared" si="668"/>
        <v>#REF!</v>
      </c>
      <c r="CA412" s="181" t="e">
        <f t="shared" si="669"/>
        <v>#REF!</v>
      </c>
      <c r="CB412" s="181" t="e">
        <f t="shared" si="670"/>
        <v>#REF!</v>
      </c>
      <c r="CC412" s="181" t="e">
        <f t="shared" si="671"/>
        <v>#REF!</v>
      </c>
      <c r="CD412" s="181" t="e">
        <f t="shared" si="672"/>
        <v>#REF!</v>
      </c>
      <c r="CE412" s="181" t="e">
        <f t="shared" si="673"/>
        <v>#REF!</v>
      </c>
      <c r="CF412" s="181" t="e">
        <f t="shared" si="674"/>
        <v>#REF!</v>
      </c>
      <c r="CG412" s="181" t="e">
        <f t="shared" si="675"/>
        <v>#REF!</v>
      </c>
      <c r="CH412" s="181" t="e">
        <f t="shared" si="676"/>
        <v>#REF!</v>
      </c>
      <c r="CI412" s="181" t="e">
        <f t="shared" si="677"/>
        <v>#REF!</v>
      </c>
      <c r="CJ412" s="181" t="e">
        <f t="shared" si="678"/>
        <v>#REF!</v>
      </c>
      <c r="CK412" s="181" t="e">
        <f t="shared" si="679"/>
        <v>#REF!</v>
      </c>
      <c r="CL412" s="181" t="e">
        <f t="shared" si="680"/>
        <v>#REF!</v>
      </c>
      <c r="CM412" s="181" t="e">
        <f t="shared" si="681"/>
        <v>#REF!</v>
      </c>
      <c r="CN412" s="181" t="e">
        <f t="shared" si="682"/>
        <v>#REF!</v>
      </c>
      <c r="CO412" s="181" t="e">
        <f t="shared" si="683"/>
        <v>#REF!</v>
      </c>
      <c r="CP412" s="181" t="e">
        <f t="shared" si="684"/>
        <v>#REF!</v>
      </c>
      <c r="CQ412" s="181" t="e">
        <f t="shared" si="685"/>
        <v>#REF!</v>
      </c>
      <c r="CR412" s="181" t="e">
        <f t="shared" si="686"/>
        <v>#REF!</v>
      </c>
      <c r="CS412" s="181" t="e">
        <f t="shared" si="687"/>
        <v>#REF!</v>
      </c>
      <c r="CT412" s="181" t="e">
        <f t="shared" si="688"/>
        <v>#REF!</v>
      </c>
      <c r="CU412" s="181" t="e">
        <f t="shared" si="689"/>
        <v>#REF!</v>
      </c>
      <c r="CV412" s="181" t="e">
        <f t="shared" si="690"/>
        <v>#REF!</v>
      </c>
      <c r="CW412" s="181" t="e">
        <f t="shared" si="691"/>
        <v>#REF!</v>
      </c>
      <c r="CX412" s="181" t="e">
        <f t="shared" si="692"/>
        <v>#REF!</v>
      </c>
      <c r="CY412" s="181" t="e">
        <f t="shared" si="693"/>
        <v>#REF!</v>
      </c>
      <c r="CZ412" s="181" t="e">
        <f t="shared" si="694"/>
        <v>#REF!</v>
      </c>
      <c r="DA412" s="181" t="e">
        <f t="shared" si="695"/>
        <v>#REF!</v>
      </c>
      <c r="DB412" s="181" t="e">
        <f t="shared" si="696"/>
        <v>#REF!</v>
      </c>
      <c r="DC412" s="181" t="e">
        <f t="shared" si="697"/>
        <v>#REF!</v>
      </c>
      <c r="DD412" s="181" t="e">
        <f t="shared" si="698"/>
        <v>#REF!</v>
      </c>
      <c r="DE412" s="181" t="e">
        <f t="shared" si="699"/>
        <v>#REF!</v>
      </c>
      <c r="DF412" s="181" t="e">
        <f t="shared" si="700"/>
        <v>#REF!</v>
      </c>
      <c r="DG412" s="181" t="e">
        <f t="shared" si="701"/>
        <v>#REF!</v>
      </c>
      <c r="DH412" s="181" t="e">
        <f t="shared" si="702"/>
        <v>#REF!</v>
      </c>
      <c r="DI412" s="181" t="e">
        <f t="shared" si="703"/>
        <v>#REF!</v>
      </c>
      <c r="DJ412" s="181" t="e">
        <f t="shared" si="704"/>
        <v>#REF!</v>
      </c>
      <c r="DK412" s="181" t="e">
        <f t="shared" si="705"/>
        <v>#REF!</v>
      </c>
      <c r="DL412" s="181" t="e">
        <f t="shared" si="706"/>
        <v>#REF!</v>
      </c>
      <c r="DM412" s="181" t="e">
        <f t="shared" si="707"/>
        <v>#REF!</v>
      </c>
      <c r="DN412" s="181" t="e">
        <f t="shared" si="708"/>
        <v>#REF!</v>
      </c>
      <c r="DO412" s="181" t="e">
        <f t="shared" si="709"/>
        <v>#REF!</v>
      </c>
      <c r="DP412" s="181" t="e">
        <f t="shared" si="710"/>
        <v>#REF!</v>
      </c>
      <c r="DQ412" s="181" t="e">
        <f t="shared" si="711"/>
        <v>#REF!</v>
      </c>
      <c r="DR412" s="181" t="e">
        <f t="shared" si="712"/>
        <v>#REF!</v>
      </c>
      <c r="DS412" s="181" t="e">
        <f t="shared" si="713"/>
        <v>#REF!</v>
      </c>
      <c r="DT412" s="181" t="e">
        <f t="shared" si="714"/>
        <v>#REF!</v>
      </c>
      <c r="DU412" s="181" t="e">
        <f t="shared" si="715"/>
        <v>#REF!</v>
      </c>
      <c r="DV412" s="181" t="e">
        <f t="shared" si="716"/>
        <v>#REF!</v>
      </c>
      <c r="DW412" s="181" t="e">
        <f t="shared" si="717"/>
        <v>#REF!</v>
      </c>
      <c r="DX412" s="181" t="e">
        <f t="shared" si="718"/>
        <v>#REF!</v>
      </c>
      <c r="DY412" s="181" t="e">
        <f t="shared" si="719"/>
        <v>#REF!</v>
      </c>
      <c r="DZ412" s="181" t="e">
        <f t="shared" si="720"/>
        <v>#REF!</v>
      </c>
      <c r="EA412" s="181" t="e">
        <f t="shared" si="721"/>
        <v>#REF!</v>
      </c>
      <c r="EB412" s="181" t="e">
        <f t="shared" si="722"/>
        <v>#REF!</v>
      </c>
      <c r="EC412" s="181" t="e">
        <f t="shared" si="723"/>
        <v>#REF!</v>
      </c>
      <c r="ED412" s="181" t="e">
        <f t="shared" si="724"/>
        <v>#REF!</v>
      </c>
      <c r="EE412" s="181" t="e">
        <f t="shared" si="725"/>
        <v>#REF!</v>
      </c>
      <c r="EF412" s="181" t="e">
        <f t="shared" si="726"/>
        <v>#REF!</v>
      </c>
      <c r="EG412" s="181" t="e">
        <f t="shared" si="727"/>
        <v>#REF!</v>
      </c>
      <c r="EH412" s="181" t="e">
        <f t="shared" si="728"/>
        <v>#REF!</v>
      </c>
      <c r="EI412" s="181" t="e">
        <f t="shared" si="729"/>
        <v>#REF!</v>
      </c>
      <c r="EJ412" s="181" t="e">
        <f t="shared" si="730"/>
        <v>#REF!</v>
      </c>
      <c r="EK412" s="181" t="e">
        <f t="shared" si="731"/>
        <v>#REF!</v>
      </c>
      <c r="EL412" s="181" t="e">
        <f t="shared" si="732"/>
        <v>#REF!</v>
      </c>
      <c r="EM412" s="181" t="e">
        <f t="shared" si="733"/>
        <v>#REF!</v>
      </c>
      <c r="EN412" s="181" t="e">
        <f t="shared" si="734"/>
        <v>#REF!</v>
      </c>
      <c r="EO412" s="181" t="e">
        <f t="shared" si="735"/>
        <v>#REF!</v>
      </c>
      <c r="EP412" s="181" t="e">
        <f t="shared" si="736"/>
        <v>#REF!</v>
      </c>
      <c r="EQ412" s="181" t="e">
        <f t="shared" si="737"/>
        <v>#REF!</v>
      </c>
      <c r="ER412" s="181" t="e">
        <f t="shared" si="738"/>
        <v>#REF!</v>
      </c>
      <c r="ES412" s="181" t="e">
        <f t="shared" si="739"/>
        <v>#REF!</v>
      </c>
      <c r="ET412" s="181" t="e">
        <f t="shared" si="740"/>
        <v>#REF!</v>
      </c>
      <c r="EU412" s="181" t="e">
        <f t="shared" si="741"/>
        <v>#REF!</v>
      </c>
      <c r="EV412" s="181" t="e">
        <f t="shared" si="742"/>
        <v>#REF!</v>
      </c>
      <c r="EW412" s="181" t="e">
        <f t="shared" si="743"/>
        <v>#REF!</v>
      </c>
      <c r="EX412" s="181" t="e">
        <f t="shared" si="744"/>
        <v>#REF!</v>
      </c>
      <c r="EY412" s="181" t="e">
        <f t="shared" si="745"/>
        <v>#REF!</v>
      </c>
      <c r="EZ412" s="181" t="e">
        <f t="shared" si="746"/>
        <v>#REF!</v>
      </c>
      <c r="FA412" s="181" t="e">
        <f t="shared" si="747"/>
        <v>#REF!</v>
      </c>
      <c r="FB412" s="181" t="e">
        <f t="shared" si="748"/>
        <v>#REF!</v>
      </c>
      <c r="FC412" s="181" t="e">
        <f t="shared" si="749"/>
        <v>#REF!</v>
      </c>
      <c r="FD412" s="181" t="e">
        <f t="shared" si="750"/>
        <v>#REF!</v>
      </c>
      <c r="FE412" s="181" t="e">
        <f t="shared" si="751"/>
        <v>#REF!</v>
      </c>
      <c r="FF412" s="181" t="e">
        <f t="shared" si="752"/>
        <v>#REF!</v>
      </c>
      <c r="FG412" s="181" t="e">
        <f t="shared" si="753"/>
        <v>#REF!</v>
      </c>
      <c r="FH412" s="181" t="e">
        <f t="shared" si="754"/>
        <v>#REF!</v>
      </c>
      <c r="FI412" s="181" t="e">
        <f t="shared" si="755"/>
        <v>#REF!</v>
      </c>
      <c r="FJ412" s="181" t="e">
        <f t="shared" si="756"/>
        <v>#REF!</v>
      </c>
      <c r="FK412" s="181" t="e">
        <f t="shared" si="757"/>
        <v>#REF!</v>
      </c>
      <c r="FL412" s="181" t="e">
        <f t="shared" si="758"/>
        <v>#REF!</v>
      </c>
      <c r="FM412" s="181" t="e">
        <f t="shared" si="759"/>
        <v>#REF!</v>
      </c>
      <c r="FN412" s="181" t="e">
        <f t="shared" si="760"/>
        <v>#REF!</v>
      </c>
      <c r="FO412" s="181" t="e">
        <f t="shared" si="761"/>
        <v>#REF!</v>
      </c>
      <c r="FP412" s="181" t="e">
        <f t="shared" si="762"/>
        <v>#REF!</v>
      </c>
      <c r="FQ412" s="181" t="e">
        <f t="shared" si="763"/>
        <v>#REF!</v>
      </c>
      <c r="FR412" s="181" t="e">
        <f t="shared" si="764"/>
        <v>#REF!</v>
      </c>
      <c r="FS412" s="181" t="e">
        <f t="shared" si="765"/>
        <v>#REF!</v>
      </c>
      <c r="FT412" s="181" t="e">
        <f t="shared" si="766"/>
        <v>#REF!</v>
      </c>
      <c r="FU412" s="181" t="e">
        <f t="shared" si="767"/>
        <v>#REF!</v>
      </c>
      <c r="FV412" s="181" t="e">
        <f t="shared" si="768"/>
        <v>#REF!</v>
      </c>
      <c r="FW412" s="181" t="e">
        <f t="shared" si="769"/>
        <v>#REF!</v>
      </c>
      <c r="FX412" s="181" t="e">
        <f t="shared" si="770"/>
        <v>#REF!</v>
      </c>
      <c r="FY412" s="181" t="e">
        <f t="shared" si="771"/>
        <v>#REF!</v>
      </c>
      <c r="FZ412" s="181" t="e">
        <f t="shared" si="772"/>
        <v>#REF!</v>
      </c>
      <c r="GA412" s="181" t="e">
        <f t="shared" si="773"/>
        <v>#REF!</v>
      </c>
      <c r="GB412" s="181" t="e">
        <f t="shared" si="774"/>
        <v>#REF!</v>
      </c>
      <c r="GC412" s="181" t="e">
        <f t="shared" si="775"/>
        <v>#REF!</v>
      </c>
      <c r="GD412" s="181" t="e">
        <f t="shared" si="776"/>
        <v>#REF!</v>
      </c>
      <c r="GE412" s="181" t="e">
        <f t="shared" si="777"/>
        <v>#REF!</v>
      </c>
      <c r="GF412" s="181" t="e">
        <f t="shared" si="778"/>
        <v>#REF!</v>
      </c>
      <c r="GG412" s="181" t="e">
        <f t="shared" si="779"/>
        <v>#REF!</v>
      </c>
      <c r="GH412" s="181" t="e">
        <f t="shared" si="780"/>
        <v>#REF!</v>
      </c>
      <c r="GI412" s="181" t="e">
        <f t="shared" si="781"/>
        <v>#REF!</v>
      </c>
      <c r="GJ412" s="181" t="e">
        <f t="shared" si="782"/>
        <v>#REF!</v>
      </c>
      <c r="GK412" s="181" t="e">
        <f t="shared" si="783"/>
        <v>#REF!</v>
      </c>
      <c r="GL412" s="181" t="e">
        <f t="shared" si="784"/>
        <v>#REF!</v>
      </c>
      <c r="GM412" s="181" t="e">
        <f t="shared" si="785"/>
        <v>#REF!</v>
      </c>
      <c r="GN412" s="181" t="e">
        <f t="shared" si="786"/>
        <v>#REF!</v>
      </c>
      <c r="GO412" s="181" t="e">
        <f t="shared" si="787"/>
        <v>#REF!</v>
      </c>
      <c r="GP412" s="181" t="e">
        <f t="shared" si="788"/>
        <v>#REF!</v>
      </c>
      <c r="GQ412" s="181" t="e">
        <f t="shared" si="789"/>
        <v>#REF!</v>
      </c>
      <c r="GR412" s="181" t="e">
        <f t="shared" si="790"/>
        <v>#REF!</v>
      </c>
      <c r="GS412" s="181" t="e">
        <f t="shared" si="791"/>
        <v>#REF!</v>
      </c>
      <c r="GT412" s="181" t="e">
        <f t="shared" si="792"/>
        <v>#REF!</v>
      </c>
      <c r="GU412" s="181" t="e">
        <f t="shared" si="793"/>
        <v>#REF!</v>
      </c>
      <c r="GV412" s="181" t="e">
        <f t="shared" si="794"/>
        <v>#REF!</v>
      </c>
      <c r="GW412" s="181" t="e">
        <f t="shared" si="795"/>
        <v>#REF!</v>
      </c>
      <c r="GX412" s="181" t="e">
        <f t="shared" si="796"/>
        <v>#REF!</v>
      </c>
      <c r="GY412" s="181" t="e">
        <f t="shared" si="797"/>
        <v>#REF!</v>
      </c>
      <c r="GZ412" s="181" t="e">
        <f t="shared" si="798"/>
        <v>#REF!</v>
      </c>
      <c r="HA412" s="181" t="e">
        <f t="shared" si="799"/>
        <v>#REF!</v>
      </c>
      <c r="HB412" s="181" t="e">
        <f t="shared" si="800"/>
        <v>#REF!</v>
      </c>
      <c r="HC412" s="181" t="e">
        <f t="shared" si="801"/>
        <v>#REF!</v>
      </c>
      <c r="HD412" s="181" t="e">
        <f t="shared" si="802"/>
        <v>#REF!</v>
      </c>
      <c r="HE412" s="181" t="e">
        <f t="shared" si="803"/>
        <v>#REF!</v>
      </c>
      <c r="HF412" s="181" t="e">
        <f t="shared" si="804"/>
        <v>#REF!</v>
      </c>
      <c r="HG412" s="181" t="e">
        <f t="shared" si="805"/>
        <v>#REF!</v>
      </c>
      <c r="HH412" s="181" t="e">
        <f t="shared" si="806"/>
        <v>#REF!</v>
      </c>
      <c r="HI412" s="181" t="e">
        <f t="shared" si="807"/>
        <v>#REF!</v>
      </c>
      <c r="HJ412" s="181" t="e">
        <f t="shared" si="808"/>
        <v>#REF!</v>
      </c>
      <c r="HK412" s="181" t="e">
        <f t="shared" si="809"/>
        <v>#REF!</v>
      </c>
      <c r="HL412" s="181" t="e">
        <f t="shared" si="810"/>
        <v>#REF!</v>
      </c>
      <c r="HM412" s="181" t="e">
        <f t="shared" si="811"/>
        <v>#REF!</v>
      </c>
      <c r="HN412" s="181" t="e">
        <f t="shared" si="812"/>
        <v>#REF!</v>
      </c>
      <c r="HO412" s="181" t="e">
        <f t="shared" si="813"/>
        <v>#REF!</v>
      </c>
      <c r="HP412" s="181" t="e">
        <f t="shared" si="814"/>
        <v>#REF!</v>
      </c>
      <c r="HQ412" s="181" t="e">
        <f t="shared" si="815"/>
        <v>#REF!</v>
      </c>
      <c r="HR412" s="181" t="e">
        <f t="shared" si="816"/>
        <v>#REF!</v>
      </c>
      <c r="HS412" s="181" t="e">
        <f t="shared" si="817"/>
        <v>#REF!</v>
      </c>
      <c r="HT412" s="181" t="e">
        <f t="shared" si="818"/>
        <v>#REF!</v>
      </c>
      <c r="HU412" s="181" t="e">
        <f t="shared" si="819"/>
        <v>#REF!</v>
      </c>
      <c r="HV412" s="181" t="e">
        <f t="shared" si="820"/>
        <v>#REF!</v>
      </c>
      <c r="HW412" s="181" t="e">
        <f t="shared" si="821"/>
        <v>#REF!</v>
      </c>
      <c r="HX412" s="181" t="e">
        <f t="shared" si="822"/>
        <v>#REF!</v>
      </c>
      <c r="HY412" s="181" t="e">
        <f t="shared" si="823"/>
        <v>#REF!</v>
      </c>
      <c r="HZ412" s="181" t="e">
        <f t="shared" si="824"/>
        <v>#REF!</v>
      </c>
      <c r="IA412" s="181" t="e">
        <f t="shared" si="825"/>
        <v>#REF!</v>
      </c>
      <c r="IB412" s="181" t="e">
        <f t="shared" si="826"/>
        <v>#REF!</v>
      </c>
      <c r="IC412" s="181" t="e">
        <f t="shared" si="827"/>
        <v>#REF!</v>
      </c>
      <c r="ID412" s="181" t="e">
        <f t="shared" si="828"/>
        <v>#REF!</v>
      </c>
      <c r="IE412" s="181" t="e">
        <f t="shared" si="829"/>
        <v>#REF!</v>
      </c>
      <c r="IF412" s="181" t="e">
        <f t="shared" si="830"/>
        <v>#REF!</v>
      </c>
      <c r="IG412" s="181" t="e">
        <f t="shared" si="831"/>
        <v>#REF!</v>
      </c>
      <c r="IH412" s="181" t="e">
        <f t="shared" si="832"/>
        <v>#REF!</v>
      </c>
      <c r="II412" s="181" t="e">
        <f t="shared" si="833"/>
        <v>#REF!</v>
      </c>
      <c r="IJ412" s="181" t="e">
        <f t="shared" si="834"/>
        <v>#REF!</v>
      </c>
      <c r="IK412" s="181" t="e">
        <f t="shared" si="835"/>
        <v>#REF!</v>
      </c>
      <c r="IL412" s="181" t="e">
        <f t="shared" si="836"/>
        <v>#REF!</v>
      </c>
      <c r="IM412" s="181" t="e">
        <f t="shared" si="837"/>
        <v>#REF!</v>
      </c>
      <c r="IN412" s="181" t="e">
        <f t="shared" si="838"/>
        <v>#REF!</v>
      </c>
      <c r="IO412" s="181" t="e">
        <f t="shared" si="839"/>
        <v>#REF!</v>
      </c>
      <c r="IP412" s="181" t="e">
        <f t="shared" si="840"/>
        <v>#REF!</v>
      </c>
      <c r="IQ412" s="181" t="e">
        <f t="shared" si="841"/>
        <v>#REF!</v>
      </c>
      <c r="IR412" s="181" t="e">
        <f t="shared" si="842"/>
        <v>#REF!</v>
      </c>
      <c r="IS412" s="181" t="e">
        <f t="shared" si="843"/>
        <v>#REF!</v>
      </c>
      <c r="IT412" s="181" t="e">
        <f t="shared" si="844"/>
        <v>#REF!</v>
      </c>
      <c r="IU412" s="181" t="e">
        <f t="shared" si="845"/>
        <v>#REF!</v>
      </c>
      <c r="IV412" s="181" t="e">
        <f t="shared" si="846"/>
        <v>#REF!</v>
      </c>
      <c r="IW412" s="181" t="e">
        <f t="shared" si="847"/>
        <v>#REF!</v>
      </c>
      <c r="IX412" s="181" t="e">
        <f t="shared" si="848"/>
        <v>#REF!</v>
      </c>
      <c r="IY412" s="181" t="e">
        <f t="shared" si="849"/>
        <v>#REF!</v>
      </c>
      <c r="IZ412" s="181" t="e">
        <f t="shared" si="850"/>
        <v>#REF!</v>
      </c>
      <c r="JA412" s="181" t="e">
        <f t="shared" si="851"/>
        <v>#REF!</v>
      </c>
      <c r="JB412" s="181" t="e">
        <f t="shared" si="852"/>
        <v>#REF!</v>
      </c>
    </row>
    <row r="413" spans="2:262">
      <c r="B413" s="188">
        <v>52</v>
      </c>
      <c r="C413" s="187">
        <f t="shared" si="853"/>
        <v>1.0156250000000005E-3</v>
      </c>
      <c r="D413" s="184" t="e">
        <f t="shared" si="597"/>
        <v>#REF!</v>
      </c>
      <c r="E413" s="183" t="e">
        <f>BF361</f>
        <v>#REF!</v>
      </c>
      <c r="F413" s="182">
        <v>52</v>
      </c>
      <c r="G413" s="181" t="e">
        <f t="shared" si="854"/>
        <v>#REF!</v>
      </c>
      <c r="H413" s="181" t="e">
        <f t="shared" si="598"/>
        <v>#REF!</v>
      </c>
      <c r="I413" s="181" t="e">
        <f t="shared" si="599"/>
        <v>#REF!</v>
      </c>
      <c r="J413" s="181" t="e">
        <f t="shared" si="600"/>
        <v>#REF!</v>
      </c>
      <c r="K413" s="181" t="e">
        <f t="shared" si="601"/>
        <v>#REF!</v>
      </c>
      <c r="L413" s="181" t="e">
        <f t="shared" si="602"/>
        <v>#REF!</v>
      </c>
      <c r="M413" s="181" t="e">
        <f t="shared" si="603"/>
        <v>#REF!</v>
      </c>
      <c r="N413" s="181" t="e">
        <f t="shared" si="604"/>
        <v>#REF!</v>
      </c>
      <c r="O413" s="181" t="e">
        <f t="shared" si="605"/>
        <v>#REF!</v>
      </c>
      <c r="P413" s="181" t="e">
        <f t="shared" si="606"/>
        <v>#REF!</v>
      </c>
      <c r="Q413" s="181" t="e">
        <f t="shared" si="607"/>
        <v>#REF!</v>
      </c>
      <c r="R413" s="181" t="e">
        <f t="shared" si="608"/>
        <v>#REF!</v>
      </c>
      <c r="S413" s="181" t="e">
        <f t="shared" si="609"/>
        <v>#REF!</v>
      </c>
      <c r="T413" s="181" t="e">
        <f t="shared" si="610"/>
        <v>#REF!</v>
      </c>
      <c r="U413" s="181" t="e">
        <f t="shared" si="611"/>
        <v>#REF!</v>
      </c>
      <c r="V413" s="181" t="e">
        <f t="shared" si="612"/>
        <v>#REF!</v>
      </c>
      <c r="W413" s="181" t="e">
        <f t="shared" si="613"/>
        <v>#REF!</v>
      </c>
      <c r="X413" s="181" t="e">
        <f t="shared" si="614"/>
        <v>#REF!</v>
      </c>
      <c r="Y413" s="181" t="e">
        <f t="shared" si="615"/>
        <v>#REF!</v>
      </c>
      <c r="Z413" s="181" t="e">
        <f t="shared" si="616"/>
        <v>#REF!</v>
      </c>
      <c r="AA413" s="181" t="e">
        <f t="shared" si="617"/>
        <v>#REF!</v>
      </c>
      <c r="AB413" s="181" t="e">
        <f t="shared" si="618"/>
        <v>#REF!</v>
      </c>
      <c r="AC413" s="181" t="e">
        <f t="shared" si="619"/>
        <v>#REF!</v>
      </c>
      <c r="AD413" s="181" t="e">
        <f t="shared" si="620"/>
        <v>#REF!</v>
      </c>
      <c r="AE413" s="181" t="e">
        <f t="shared" si="621"/>
        <v>#REF!</v>
      </c>
      <c r="AF413" s="181" t="e">
        <f t="shared" si="622"/>
        <v>#REF!</v>
      </c>
      <c r="AG413" s="181" t="e">
        <f t="shared" si="623"/>
        <v>#REF!</v>
      </c>
      <c r="AH413" s="181" t="e">
        <f t="shared" si="624"/>
        <v>#REF!</v>
      </c>
      <c r="AI413" s="181" t="e">
        <f t="shared" si="625"/>
        <v>#REF!</v>
      </c>
      <c r="AJ413" s="181" t="e">
        <f t="shared" si="626"/>
        <v>#REF!</v>
      </c>
      <c r="AK413" s="181" t="e">
        <f t="shared" si="627"/>
        <v>#REF!</v>
      </c>
      <c r="AL413" s="181" t="e">
        <f t="shared" si="628"/>
        <v>#REF!</v>
      </c>
      <c r="AM413" s="181" t="e">
        <f t="shared" si="629"/>
        <v>#REF!</v>
      </c>
      <c r="AN413" s="181" t="e">
        <f t="shared" si="630"/>
        <v>#REF!</v>
      </c>
      <c r="AO413" s="181" t="e">
        <f t="shared" si="631"/>
        <v>#REF!</v>
      </c>
      <c r="AP413" s="181" t="e">
        <f t="shared" si="632"/>
        <v>#REF!</v>
      </c>
      <c r="AQ413" s="181" t="e">
        <f t="shared" si="633"/>
        <v>#REF!</v>
      </c>
      <c r="AR413" s="181" t="e">
        <f t="shared" si="634"/>
        <v>#REF!</v>
      </c>
      <c r="AS413" s="181" t="e">
        <f t="shared" si="635"/>
        <v>#REF!</v>
      </c>
      <c r="AT413" s="181" t="e">
        <f t="shared" si="636"/>
        <v>#REF!</v>
      </c>
      <c r="AU413" s="181" t="e">
        <f t="shared" si="637"/>
        <v>#REF!</v>
      </c>
      <c r="AV413" s="181" t="e">
        <f t="shared" si="638"/>
        <v>#REF!</v>
      </c>
      <c r="AW413" s="181" t="e">
        <f t="shared" si="639"/>
        <v>#REF!</v>
      </c>
      <c r="AX413" s="181" t="e">
        <f t="shared" si="640"/>
        <v>#REF!</v>
      </c>
      <c r="AY413" s="181" t="e">
        <f t="shared" si="641"/>
        <v>#REF!</v>
      </c>
      <c r="AZ413" s="181" t="e">
        <f t="shared" si="642"/>
        <v>#REF!</v>
      </c>
      <c r="BA413" s="181" t="e">
        <f t="shared" si="643"/>
        <v>#REF!</v>
      </c>
      <c r="BB413" s="181" t="e">
        <f t="shared" si="644"/>
        <v>#REF!</v>
      </c>
      <c r="BC413" s="181" t="e">
        <f t="shared" si="645"/>
        <v>#REF!</v>
      </c>
      <c r="BD413" s="181" t="e">
        <f t="shared" si="646"/>
        <v>#REF!</v>
      </c>
      <c r="BE413" s="181" t="e">
        <f t="shared" si="647"/>
        <v>#REF!</v>
      </c>
      <c r="BF413" s="181" t="e">
        <f t="shared" si="648"/>
        <v>#REF!</v>
      </c>
      <c r="BG413" s="181" t="e">
        <f t="shared" si="649"/>
        <v>#REF!</v>
      </c>
      <c r="BH413" s="181" t="e">
        <f t="shared" si="650"/>
        <v>#REF!</v>
      </c>
      <c r="BI413" s="181" t="e">
        <f t="shared" si="651"/>
        <v>#REF!</v>
      </c>
      <c r="BJ413" s="181" t="e">
        <f t="shared" si="652"/>
        <v>#REF!</v>
      </c>
      <c r="BK413" s="181" t="e">
        <f t="shared" si="653"/>
        <v>#REF!</v>
      </c>
      <c r="BL413" s="181" t="e">
        <f t="shared" si="654"/>
        <v>#REF!</v>
      </c>
      <c r="BM413" s="181" t="e">
        <f t="shared" si="655"/>
        <v>#REF!</v>
      </c>
      <c r="BN413" s="181" t="e">
        <f t="shared" si="656"/>
        <v>#REF!</v>
      </c>
      <c r="BO413" s="181" t="e">
        <f t="shared" si="657"/>
        <v>#REF!</v>
      </c>
      <c r="BP413" s="181" t="e">
        <f t="shared" si="658"/>
        <v>#REF!</v>
      </c>
      <c r="BQ413" s="181" t="e">
        <f t="shared" si="659"/>
        <v>#REF!</v>
      </c>
      <c r="BR413" s="181" t="e">
        <f t="shared" si="660"/>
        <v>#REF!</v>
      </c>
      <c r="BS413" s="181" t="e">
        <f t="shared" si="661"/>
        <v>#REF!</v>
      </c>
      <c r="BT413" s="181" t="e">
        <f t="shared" si="662"/>
        <v>#REF!</v>
      </c>
      <c r="BU413" s="181" t="e">
        <f t="shared" si="663"/>
        <v>#REF!</v>
      </c>
      <c r="BV413" s="181" t="e">
        <f t="shared" si="664"/>
        <v>#REF!</v>
      </c>
      <c r="BW413" s="181" t="e">
        <f t="shared" si="665"/>
        <v>#REF!</v>
      </c>
      <c r="BX413" s="181" t="e">
        <f t="shared" si="666"/>
        <v>#REF!</v>
      </c>
      <c r="BY413" s="181" t="e">
        <f t="shared" si="667"/>
        <v>#REF!</v>
      </c>
      <c r="BZ413" s="181" t="e">
        <f t="shared" si="668"/>
        <v>#REF!</v>
      </c>
      <c r="CA413" s="181" t="e">
        <f t="shared" si="669"/>
        <v>#REF!</v>
      </c>
      <c r="CB413" s="181" t="e">
        <f t="shared" si="670"/>
        <v>#REF!</v>
      </c>
      <c r="CC413" s="181" t="e">
        <f t="shared" si="671"/>
        <v>#REF!</v>
      </c>
      <c r="CD413" s="181" t="e">
        <f t="shared" si="672"/>
        <v>#REF!</v>
      </c>
      <c r="CE413" s="181" t="e">
        <f t="shared" si="673"/>
        <v>#REF!</v>
      </c>
      <c r="CF413" s="181" t="e">
        <f t="shared" si="674"/>
        <v>#REF!</v>
      </c>
      <c r="CG413" s="181" t="e">
        <f t="shared" si="675"/>
        <v>#REF!</v>
      </c>
      <c r="CH413" s="181" t="e">
        <f t="shared" si="676"/>
        <v>#REF!</v>
      </c>
      <c r="CI413" s="181" t="e">
        <f t="shared" si="677"/>
        <v>#REF!</v>
      </c>
      <c r="CJ413" s="181" t="e">
        <f t="shared" si="678"/>
        <v>#REF!</v>
      </c>
      <c r="CK413" s="181" t="e">
        <f t="shared" si="679"/>
        <v>#REF!</v>
      </c>
      <c r="CL413" s="181" t="e">
        <f t="shared" si="680"/>
        <v>#REF!</v>
      </c>
      <c r="CM413" s="181" t="e">
        <f t="shared" si="681"/>
        <v>#REF!</v>
      </c>
      <c r="CN413" s="181" t="e">
        <f t="shared" si="682"/>
        <v>#REF!</v>
      </c>
      <c r="CO413" s="181" t="e">
        <f t="shared" si="683"/>
        <v>#REF!</v>
      </c>
      <c r="CP413" s="181" t="e">
        <f t="shared" si="684"/>
        <v>#REF!</v>
      </c>
      <c r="CQ413" s="181" t="e">
        <f t="shared" si="685"/>
        <v>#REF!</v>
      </c>
      <c r="CR413" s="181" t="e">
        <f t="shared" si="686"/>
        <v>#REF!</v>
      </c>
      <c r="CS413" s="181" t="e">
        <f t="shared" si="687"/>
        <v>#REF!</v>
      </c>
      <c r="CT413" s="181" t="e">
        <f t="shared" si="688"/>
        <v>#REF!</v>
      </c>
      <c r="CU413" s="181" t="e">
        <f t="shared" si="689"/>
        <v>#REF!</v>
      </c>
      <c r="CV413" s="181" t="e">
        <f t="shared" si="690"/>
        <v>#REF!</v>
      </c>
      <c r="CW413" s="181" t="e">
        <f t="shared" si="691"/>
        <v>#REF!</v>
      </c>
      <c r="CX413" s="181" t="e">
        <f t="shared" si="692"/>
        <v>#REF!</v>
      </c>
      <c r="CY413" s="181" t="e">
        <f t="shared" si="693"/>
        <v>#REF!</v>
      </c>
      <c r="CZ413" s="181" t="e">
        <f t="shared" si="694"/>
        <v>#REF!</v>
      </c>
      <c r="DA413" s="181" t="e">
        <f t="shared" si="695"/>
        <v>#REF!</v>
      </c>
      <c r="DB413" s="181" t="e">
        <f t="shared" si="696"/>
        <v>#REF!</v>
      </c>
      <c r="DC413" s="181" t="e">
        <f t="shared" si="697"/>
        <v>#REF!</v>
      </c>
      <c r="DD413" s="181" t="e">
        <f t="shared" si="698"/>
        <v>#REF!</v>
      </c>
      <c r="DE413" s="181" t="e">
        <f t="shared" si="699"/>
        <v>#REF!</v>
      </c>
      <c r="DF413" s="181" t="e">
        <f t="shared" si="700"/>
        <v>#REF!</v>
      </c>
      <c r="DG413" s="181" t="e">
        <f t="shared" si="701"/>
        <v>#REF!</v>
      </c>
      <c r="DH413" s="181" t="e">
        <f t="shared" si="702"/>
        <v>#REF!</v>
      </c>
      <c r="DI413" s="181" t="e">
        <f t="shared" si="703"/>
        <v>#REF!</v>
      </c>
      <c r="DJ413" s="181" t="e">
        <f t="shared" si="704"/>
        <v>#REF!</v>
      </c>
      <c r="DK413" s="181" t="e">
        <f t="shared" si="705"/>
        <v>#REF!</v>
      </c>
      <c r="DL413" s="181" t="e">
        <f t="shared" si="706"/>
        <v>#REF!</v>
      </c>
      <c r="DM413" s="181" t="e">
        <f t="shared" si="707"/>
        <v>#REF!</v>
      </c>
      <c r="DN413" s="181" t="e">
        <f t="shared" si="708"/>
        <v>#REF!</v>
      </c>
      <c r="DO413" s="181" t="e">
        <f t="shared" si="709"/>
        <v>#REF!</v>
      </c>
      <c r="DP413" s="181" t="e">
        <f t="shared" si="710"/>
        <v>#REF!</v>
      </c>
      <c r="DQ413" s="181" t="e">
        <f t="shared" si="711"/>
        <v>#REF!</v>
      </c>
      <c r="DR413" s="181" t="e">
        <f t="shared" si="712"/>
        <v>#REF!</v>
      </c>
      <c r="DS413" s="181" t="e">
        <f t="shared" si="713"/>
        <v>#REF!</v>
      </c>
      <c r="DT413" s="181" t="e">
        <f t="shared" si="714"/>
        <v>#REF!</v>
      </c>
      <c r="DU413" s="181" t="e">
        <f t="shared" si="715"/>
        <v>#REF!</v>
      </c>
      <c r="DV413" s="181" t="e">
        <f t="shared" si="716"/>
        <v>#REF!</v>
      </c>
      <c r="DW413" s="181" t="e">
        <f t="shared" si="717"/>
        <v>#REF!</v>
      </c>
      <c r="DX413" s="181" t="e">
        <f t="shared" si="718"/>
        <v>#REF!</v>
      </c>
      <c r="DY413" s="181" t="e">
        <f t="shared" si="719"/>
        <v>#REF!</v>
      </c>
      <c r="DZ413" s="181" t="e">
        <f t="shared" si="720"/>
        <v>#REF!</v>
      </c>
      <c r="EA413" s="181" t="e">
        <f t="shared" si="721"/>
        <v>#REF!</v>
      </c>
      <c r="EB413" s="181" t="e">
        <f t="shared" si="722"/>
        <v>#REF!</v>
      </c>
      <c r="EC413" s="181" t="e">
        <f t="shared" si="723"/>
        <v>#REF!</v>
      </c>
      <c r="ED413" s="181" t="e">
        <f t="shared" si="724"/>
        <v>#REF!</v>
      </c>
      <c r="EE413" s="181" t="e">
        <f t="shared" si="725"/>
        <v>#REF!</v>
      </c>
      <c r="EF413" s="181" t="e">
        <f t="shared" si="726"/>
        <v>#REF!</v>
      </c>
      <c r="EG413" s="181" t="e">
        <f t="shared" si="727"/>
        <v>#REF!</v>
      </c>
      <c r="EH413" s="181" t="e">
        <f t="shared" si="728"/>
        <v>#REF!</v>
      </c>
      <c r="EI413" s="181" t="e">
        <f t="shared" si="729"/>
        <v>#REF!</v>
      </c>
      <c r="EJ413" s="181" t="e">
        <f t="shared" si="730"/>
        <v>#REF!</v>
      </c>
      <c r="EK413" s="181" t="e">
        <f t="shared" si="731"/>
        <v>#REF!</v>
      </c>
      <c r="EL413" s="181" t="e">
        <f t="shared" si="732"/>
        <v>#REF!</v>
      </c>
      <c r="EM413" s="181" t="e">
        <f t="shared" si="733"/>
        <v>#REF!</v>
      </c>
      <c r="EN413" s="181" t="e">
        <f t="shared" si="734"/>
        <v>#REF!</v>
      </c>
      <c r="EO413" s="181" t="e">
        <f t="shared" si="735"/>
        <v>#REF!</v>
      </c>
      <c r="EP413" s="181" t="e">
        <f t="shared" si="736"/>
        <v>#REF!</v>
      </c>
      <c r="EQ413" s="181" t="e">
        <f t="shared" si="737"/>
        <v>#REF!</v>
      </c>
      <c r="ER413" s="181" t="e">
        <f t="shared" si="738"/>
        <v>#REF!</v>
      </c>
      <c r="ES413" s="181" t="e">
        <f t="shared" si="739"/>
        <v>#REF!</v>
      </c>
      <c r="ET413" s="181" t="e">
        <f t="shared" si="740"/>
        <v>#REF!</v>
      </c>
      <c r="EU413" s="181" t="e">
        <f t="shared" si="741"/>
        <v>#REF!</v>
      </c>
      <c r="EV413" s="181" t="e">
        <f t="shared" si="742"/>
        <v>#REF!</v>
      </c>
      <c r="EW413" s="181" t="e">
        <f t="shared" si="743"/>
        <v>#REF!</v>
      </c>
      <c r="EX413" s="181" t="e">
        <f t="shared" si="744"/>
        <v>#REF!</v>
      </c>
      <c r="EY413" s="181" t="e">
        <f t="shared" si="745"/>
        <v>#REF!</v>
      </c>
      <c r="EZ413" s="181" t="e">
        <f t="shared" si="746"/>
        <v>#REF!</v>
      </c>
      <c r="FA413" s="181" t="e">
        <f t="shared" si="747"/>
        <v>#REF!</v>
      </c>
      <c r="FB413" s="181" t="e">
        <f t="shared" si="748"/>
        <v>#REF!</v>
      </c>
      <c r="FC413" s="181" t="e">
        <f t="shared" si="749"/>
        <v>#REF!</v>
      </c>
      <c r="FD413" s="181" t="e">
        <f t="shared" si="750"/>
        <v>#REF!</v>
      </c>
      <c r="FE413" s="181" t="e">
        <f t="shared" si="751"/>
        <v>#REF!</v>
      </c>
      <c r="FF413" s="181" t="e">
        <f t="shared" si="752"/>
        <v>#REF!</v>
      </c>
      <c r="FG413" s="181" t="e">
        <f t="shared" si="753"/>
        <v>#REF!</v>
      </c>
      <c r="FH413" s="181" t="e">
        <f t="shared" si="754"/>
        <v>#REF!</v>
      </c>
      <c r="FI413" s="181" t="e">
        <f t="shared" si="755"/>
        <v>#REF!</v>
      </c>
      <c r="FJ413" s="181" t="e">
        <f t="shared" si="756"/>
        <v>#REF!</v>
      </c>
      <c r="FK413" s="181" t="e">
        <f t="shared" si="757"/>
        <v>#REF!</v>
      </c>
      <c r="FL413" s="181" t="e">
        <f t="shared" si="758"/>
        <v>#REF!</v>
      </c>
      <c r="FM413" s="181" t="e">
        <f t="shared" si="759"/>
        <v>#REF!</v>
      </c>
      <c r="FN413" s="181" t="e">
        <f t="shared" si="760"/>
        <v>#REF!</v>
      </c>
      <c r="FO413" s="181" t="e">
        <f t="shared" si="761"/>
        <v>#REF!</v>
      </c>
      <c r="FP413" s="181" t="e">
        <f t="shared" si="762"/>
        <v>#REF!</v>
      </c>
      <c r="FQ413" s="181" t="e">
        <f t="shared" si="763"/>
        <v>#REF!</v>
      </c>
      <c r="FR413" s="181" t="e">
        <f t="shared" si="764"/>
        <v>#REF!</v>
      </c>
      <c r="FS413" s="181" t="e">
        <f t="shared" si="765"/>
        <v>#REF!</v>
      </c>
      <c r="FT413" s="181" t="e">
        <f t="shared" si="766"/>
        <v>#REF!</v>
      </c>
      <c r="FU413" s="181" t="e">
        <f t="shared" si="767"/>
        <v>#REF!</v>
      </c>
      <c r="FV413" s="181" t="e">
        <f t="shared" si="768"/>
        <v>#REF!</v>
      </c>
      <c r="FW413" s="181" t="e">
        <f t="shared" si="769"/>
        <v>#REF!</v>
      </c>
      <c r="FX413" s="181" t="e">
        <f t="shared" si="770"/>
        <v>#REF!</v>
      </c>
      <c r="FY413" s="181" t="e">
        <f t="shared" si="771"/>
        <v>#REF!</v>
      </c>
      <c r="FZ413" s="181" t="e">
        <f t="shared" si="772"/>
        <v>#REF!</v>
      </c>
      <c r="GA413" s="181" t="e">
        <f t="shared" si="773"/>
        <v>#REF!</v>
      </c>
      <c r="GB413" s="181" t="e">
        <f t="shared" si="774"/>
        <v>#REF!</v>
      </c>
      <c r="GC413" s="181" t="e">
        <f t="shared" si="775"/>
        <v>#REF!</v>
      </c>
      <c r="GD413" s="181" t="e">
        <f t="shared" si="776"/>
        <v>#REF!</v>
      </c>
      <c r="GE413" s="181" t="e">
        <f t="shared" si="777"/>
        <v>#REF!</v>
      </c>
      <c r="GF413" s="181" t="e">
        <f t="shared" si="778"/>
        <v>#REF!</v>
      </c>
      <c r="GG413" s="181" t="e">
        <f t="shared" si="779"/>
        <v>#REF!</v>
      </c>
      <c r="GH413" s="181" t="e">
        <f t="shared" si="780"/>
        <v>#REF!</v>
      </c>
      <c r="GI413" s="181" t="e">
        <f t="shared" si="781"/>
        <v>#REF!</v>
      </c>
      <c r="GJ413" s="181" t="e">
        <f t="shared" si="782"/>
        <v>#REF!</v>
      </c>
      <c r="GK413" s="181" t="e">
        <f t="shared" si="783"/>
        <v>#REF!</v>
      </c>
      <c r="GL413" s="181" t="e">
        <f t="shared" si="784"/>
        <v>#REF!</v>
      </c>
      <c r="GM413" s="181" t="e">
        <f t="shared" si="785"/>
        <v>#REF!</v>
      </c>
      <c r="GN413" s="181" t="e">
        <f t="shared" si="786"/>
        <v>#REF!</v>
      </c>
      <c r="GO413" s="181" t="e">
        <f t="shared" si="787"/>
        <v>#REF!</v>
      </c>
      <c r="GP413" s="181" t="e">
        <f t="shared" si="788"/>
        <v>#REF!</v>
      </c>
      <c r="GQ413" s="181" t="e">
        <f t="shared" si="789"/>
        <v>#REF!</v>
      </c>
      <c r="GR413" s="181" t="e">
        <f t="shared" si="790"/>
        <v>#REF!</v>
      </c>
      <c r="GS413" s="181" t="e">
        <f t="shared" si="791"/>
        <v>#REF!</v>
      </c>
      <c r="GT413" s="181" t="e">
        <f t="shared" si="792"/>
        <v>#REF!</v>
      </c>
      <c r="GU413" s="181" t="e">
        <f t="shared" si="793"/>
        <v>#REF!</v>
      </c>
      <c r="GV413" s="181" t="e">
        <f t="shared" si="794"/>
        <v>#REF!</v>
      </c>
      <c r="GW413" s="181" t="e">
        <f t="shared" si="795"/>
        <v>#REF!</v>
      </c>
      <c r="GX413" s="181" t="e">
        <f t="shared" si="796"/>
        <v>#REF!</v>
      </c>
      <c r="GY413" s="181" t="e">
        <f t="shared" si="797"/>
        <v>#REF!</v>
      </c>
      <c r="GZ413" s="181" t="e">
        <f t="shared" si="798"/>
        <v>#REF!</v>
      </c>
      <c r="HA413" s="181" t="e">
        <f t="shared" si="799"/>
        <v>#REF!</v>
      </c>
      <c r="HB413" s="181" t="e">
        <f t="shared" si="800"/>
        <v>#REF!</v>
      </c>
      <c r="HC413" s="181" t="e">
        <f t="shared" si="801"/>
        <v>#REF!</v>
      </c>
      <c r="HD413" s="181" t="e">
        <f t="shared" si="802"/>
        <v>#REF!</v>
      </c>
      <c r="HE413" s="181" t="e">
        <f t="shared" si="803"/>
        <v>#REF!</v>
      </c>
      <c r="HF413" s="181" t="e">
        <f t="shared" si="804"/>
        <v>#REF!</v>
      </c>
      <c r="HG413" s="181" t="e">
        <f t="shared" si="805"/>
        <v>#REF!</v>
      </c>
      <c r="HH413" s="181" t="e">
        <f t="shared" si="806"/>
        <v>#REF!</v>
      </c>
      <c r="HI413" s="181" t="e">
        <f t="shared" si="807"/>
        <v>#REF!</v>
      </c>
      <c r="HJ413" s="181" t="e">
        <f t="shared" si="808"/>
        <v>#REF!</v>
      </c>
      <c r="HK413" s="181" t="e">
        <f t="shared" si="809"/>
        <v>#REF!</v>
      </c>
      <c r="HL413" s="181" t="e">
        <f t="shared" si="810"/>
        <v>#REF!</v>
      </c>
      <c r="HM413" s="181" t="e">
        <f t="shared" si="811"/>
        <v>#REF!</v>
      </c>
      <c r="HN413" s="181" t="e">
        <f t="shared" si="812"/>
        <v>#REF!</v>
      </c>
      <c r="HO413" s="181" t="e">
        <f t="shared" si="813"/>
        <v>#REF!</v>
      </c>
      <c r="HP413" s="181" t="e">
        <f t="shared" si="814"/>
        <v>#REF!</v>
      </c>
      <c r="HQ413" s="181" t="e">
        <f t="shared" si="815"/>
        <v>#REF!</v>
      </c>
      <c r="HR413" s="181" t="e">
        <f t="shared" si="816"/>
        <v>#REF!</v>
      </c>
      <c r="HS413" s="181" t="e">
        <f t="shared" si="817"/>
        <v>#REF!</v>
      </c>
      <c r="HT413" s="181" t="e">
        <f t="shared" si="818"/>
        <v>#REF!</v>
      </c>
      <c r="HU413" s="181" t="e">
        <f t="shared" si="819"/>
        <v>#REF!</v>
      </c>
      <c r="HV413" s="181" t="e">
        <f t="shared" si="820"/>
        <v>#REF!</v>
      </c>
      <c r="HW413" s="181" t="e">
        <f t="shared" si="821"/>
        <v>#REF!</v>
      </c>
      <c r="HX413" s="181" t="e">
        <f t="shared" si="822"/>
        <v>#REF!</v>
      </c>
      <c r="HY413" s="181" t="e">
        <f t="shared" si="823"/>
        <v>#REF!</v>
      </c>
      <c r="HZ413" s="181" t="e">
        <f t="shared" si="824"/>
        <v>#REF!</v>
      </c>
      <c r="IA413" s="181" t="e">
        <f t="shared" si="825"/>
        <v>#REF!</v>
      </c>
      <c r="IB413" s="181" t="e">
        <f t="shared" si="826"/>
        <v>#REF!</v>
      </c>
      <c r="IC413" s="181" t="e">
        <f t="shared" si="827"/>
        <v>#REF!</v>
      </c>
      <c r="ID413" s="181" t="e">
        <f t="shared" si="828"/>
        <v>#REF!</v>
      </c>
      <c r="IE413" s="181" t="e">
        <f t="shared" si="829"/>
        <v>#REF!</v>
      </c>
      <c r="IF413" s="181" t="e">
        <f t="shared" si="830"/>
        <v>#REF!</v>
      </c>
      <c r="IG413" s="181" t="e">
        <f t="shared" si="831"/>
        <v>#REF!</v>
      </c>
      <c r="IH413" s="181" t="e">
        <f t="shared" si="832"/>
        <v>#REF!</v>
      </c>
      <c r="II413" s="181" t="e">
        <f t="shared" si="833"/>
        <v>#REF!</v>
      </c>
      <c r="IJ413" s="181" t="e">
        <f t="shared" si="834"/>
        <v>#REF!</v>
      </c>
      <c r="IK413" s="181" t="e">
        <f t="shared" si="835"/>
        <v>#REF!</v>
      </c>
      <c r="IL413" s="181" t="e">
        <f t="shared" si="836"/>
        <v>#REF!</v>
      </c>
      <c r="IM413" s="181" t="e">
        <f t="shared" si="837"/>
        <v>#REF!</v>
      </c>
      <c r="IN413" s="181" t="e">
        <f t="shared" si="838"/>
        <v>#REF!</v>
      </c>
      <c r="IO413" s="181" t="e">
        <f t="shared" si="839"/>
        <v>#REF!</v>
      </c>
      <c r="IP413" s="181" t="e">
        <f t="shared" si="840"/>
        <v>#REF!</v>
      </c>
      <c r="IQ413" s="181" t="e">
        <f t="shared" si="841"/>
        <v>#REF!</v>
      </c>
      <c r="IR413" s="181" t="e">
        <f t="shared" si="842"/>
        <v>#REF!</v>
      </c>
      <c r="IS413" s="181" t="e">
        <f t="shared" si="843"/>
        <v>#REF!</v>
      </c>
      <c r="IT413" s="181" t="e">
        <f t="shared" si="844"/>
        <v>#REF!</v>
      </c>
      <c r="IU413" s="181" t="e">
        <f t="shared" si="845"/>
        <v>#REF!</v>
      </c>
      <c r="IV413" s="181" t="e">
        <f t="shared" si="846"/>
        <v>#REF!</v>
      </c>
      <c r="IW413" s="181" t="e">
        <f t="shared" si="847"/>
        <v>#REF!</v>
      </c>
      <c r="IX413" s="181" t="e">
        <f t="shared" si="848"/>
        <v>#REF!</v>
      </c>
      <c r="IY413" s="181" t="e">
        <f t="shared" si="849"/>
        <v>#REF!</v>
      </c>
      <c r="IZ413" s="181" t="e">
        <f t="shared" si="850"/>
        <v>#REF!</v>
      </c>
      <c r="JA413" s="181" t="e">
        <f t="shared" si="851"/>
        <v>#REF!</v>
      </c>
      <c r="JB413" s="181" t="e">
        <f t="shared" si="852"/>
        <v>#REF!</v>
      </c>
    </row>
    <row r="414" spans="2:262">
      <c r="B414" s="188">
        <v>53</v>
      </c>
      <c r="C414" s="187">
        <f t="shared" si="853"/>
        <v>1.0351562500000005E-3</v>
      </c>
      <c r="D414" s="184" t="e">
        <f t="shared" si="597"/>
        <v>#REF!</v>
      </c>
      <c r="E414" s="183" t="e">
        <f>BG361</f>
        <v>#REF!</v>
      </c>
      <c r="F414" s="182">
        <v>53</v>
      </c>
      <c r="G414" s="181" t="e">
        <f t="shared" si="854"/>
        <v>#REF!</v>
      </c>
      <c r="H414" s="181" t="e">
        <f t="shared" si="598"/>
        <v>#REF!</v>
      </c>
      <c r="I414" s="181" t="e">
        <f t="shared" si="599"/>
        <v>#REF!</v>
      </c>
      <c r="J414" s="181" t="e">
        <f t="shared" si="600"/>
        <v>#REF!</v>
      </c>
      <c r="K414" s="181" t="e">
        <f t="shared" si="601"/>
        <v>#REF!</v>
      </c>
      <c r="L414" s="181" t="e">
        <f t="shared" si="602"/>
        <v>#REF!</v>
      </c>
      <c r="M414" s="181" t="e">
        <f t="shared" si="603"/>
        <v>#REF!</v>
      </c>
      <c r="N414" s="181" t="e">
        <f t="shared" si="604"/>
        <v>#REF!</v>
      </c>
      <c r="O414" s="181" t="e">
        <f t="shared" si="605"/>
        <v>#REF!</v>
      </c>
      <c r="P414" s="181" t="e">
        <f t="shared" si="606"/>
        <v>#REF!</v>
      </c>
      <c r="Q414" s="181" t="e">
        <f t="shared" si="607"/>
        <v>#REF!</v>
      </c>
      <c r="R414" s="181" t="e">
        <f t="shared" si="608"/>
        <v>#REF!</v>
      </c>
      <c r="S414" s="181" t="e">
        <f t="shared" si="609"/>
        <v>#REF!</v>
      </c>
      <c r="T414" s="181" t="e">
        <f t="shared" si="610"/>
        <v>#REF!</v>
      </c>
      <c r="U414" s="181" t="e">
        <f t="shared" si="611"/>
        <v>#REF!</v>
      </c>
      <c r="V414" s="181" t="e">
        <f t="shared" si="612"/>
        <v>#REF!</v>
      </c>
      <c r="W414" s="181" t="e">
        <f t="shared" si="613"/>
        <v>#REF!</v>
      </c>
      <c r="X414" s="181" t="e">
        <f t="shared" si="614"/>
        <v>#REF!</v>
      </c>
      <c r="Y414" s="181" t="e">
        <f t="shared" si="615"/>
        <v>#REF!</v>
      </c>
      <c r="Z414" s="181" t="e">
        <f t="shared" si="616"/>
        <v>#REF!</v>
      </c>
      <c r="AA414" s="181" t="e">
        <f t="shared" si="617"/>
        <v>#REF!</v>
      </c>
      <c r="AB414" s="181" t="e">
        <f t="shared" si="618"/>
        <v>#REF!</v>
      </c>
      <c r="AC414" s="181" t="e">
        <f t="shared" si="619"/>
        <v>#REF!</v>
      </c>
      <c r="AD414" s="181" t="e">
        <f t="shared" si="620"/>
        <v>#REF!</v>
      </c>
      <c r="AE414" s="181" t="e">
        <f t="shared" si="621"/>
        <v>#REF!</v>
      </c>
      <c r="AF414" s="181" t="e">
        <f t="shared" si="622"/>
        <v>#REF!</v>
      </c>
      <c r="AG414" s="181" t="e">
        <f t="shared" si="623"/>
        <v>#REF!</v>
      </c>
      <c r="AH414" s="181" t="e">
        <f t="shared" si="624"/>
        <v>#REF!</v>
      </c>
      <c r="AI414" s="181" t="e">
        <f t="shared" si="625"/>
        <v>#REF!</v>
      </c>
      <c r="AJ414" s="181" t="e">
        <f t="shared" si="626"/>
        <v>#REF!</v>
      </c>
      <c r="AK414" s="181" t="e">
        <f t="shared" si="627"/>
        <v>#REF!</v>
      </c>
      <c r="AL414" s="181" t="e">
        <f t="shared" si="628"/>
        <v>#REF!</v>
      </c>
      <c r="AM414" s="181" t="e">
        <f t="shared" si="629"/>
        <v>#REF!</v>
      </c>
      <c r="AN414" s="181" t="e">
        <f t="shared" si="630"/>
        <v>#REF!</v>
      </c>
      <c r="AO414" s="181" t="e">
        <f t="shared" si="631"/>
        <v>#REF!</v>
      </c>
      <c r="AP414" s="181" t="e">
        <f t="shared" si="632"/>
        <v>#REF!</v>
      </c>
      <c r="AQ414" s="181" t="e">
        <f t="shared" si="633"/>
        <v>#REF!</v>
      </c>
      <c r="AR414" s="181" t="e">
        <f t="shared" si="634"/>
        <v>#REF!</v>
      </c>
      <c r="AS414" s="181" t="e">
        <f t="shared" si="635"/>
        <v>#REF!</v>
      </c>
      <c r="AT414" s="181" t="e">
        <f t="shared" si="636"/>
        <v>#REF!</v>
      </c>
      <c r="AU414" s="181" t="e">
        <f t="shared" si="637"/>
        <v>#REF!</v>
      </c>
      <c r="AV414" s="181" t="e">
        <f t="shared" si="638"/>
        <v>#REF!</v>
      </c>
      <c r="AW414" s="181" t="e">
        <f t="shared" si="639"/>
        <v>#REF!</v>
      </c>
      <c r="AX414" s="181" t="e">
        <f t="shared" si="640"/>
        <v>#REF!</v>
      </c>
      <c r="AY414" s="181" t="e">
        <f t="shared" si="641"/>
        <v>#REF!</v>
      </c>
      <c r="AZ414" s="181" t="e">
        <f t="shared" si="642"/>
        <v>#REF!</v>
      </c>
      <c r="BA414" s="181" t="e">
        <f t="shared" si="643"/>
        <v>#REF!</v>
      </c>
      <c r="BB414" s="181" t="e">
        <f t="shared" si="644"/>
        <v>#REF!</v>
      </c>
      <c r="BC414" s="181" t="e">
        <f t="shared" si="645"/>
        <v>#REF!</v>
      </c>
      <c r="BD414" s="181" t="e">
        <f t="shared" si="646"/>
        <v>#REF!</v>
      </c>
      <c r="BE414" s="181" t="e">
        <f t="shared" si="647"/>
        <v>#REF!</v>
      </c>
      <c r="BF414" s="181" t="e">
        <f t="shared" si="648"/>
        <v>#REF!</v>
      </c>
      <c r="BG414" s="181" t="e">
        <f t="shared" si="649"/>
        <v>#REF!</v>
      </c>
      <c r="BH414" s="181" t="e">
        <f t="shared" si="650"/>
        <v>#REF!</v>
      </c>
      <c r="BI414" s="181" t="e">
        <f t="shared" si="651"/>
        <v>#REF!</v>
      </c>
      <c r="BJ414" s="181" t="e">
        <f t="shared" si="652"/>
        <v>#REF!</v>
      </c>
      <c r="BK414" s="181" t="e">
        <f t="shared" si="653"/>
        <v>#REF!</v>
      </c>
      <c r="BL414" s="181" t="e">
        <f t="shared" si="654"/>
        <v>#REF!</v>
      </c>
      <c r="BM414" s="181" t="e">
        <f t="shared" si="655"/>
        <v>#REF!</v>
      </c>
      <c r="BN414" s="181" t="e">
        <f t="shared" si="656"/>
        <v>#REF!</v>
      </c>
      <c r="BO414" s="181" t="e">
        <f t="shared" si="657"/>
        <v>#REF!</v>
      </c>
      <c r="BP414" s="181" t="e">
        <f t="shared" si="658"/>
        <v>#REF!</v>
      </c>
      <c r="BQ414" s="181" t="e">
        <f t="shared" si="659"/>
        <v>#REF!</v>
      </c>
      <c r="BR414" s="181" t="e">
        <f t="shared" si="660"/>
        <v>#REF!</v>
      </c>
      <c r="BS414" s="181" t="e">
        <f t="shared" si="661"/>
        <v>#REF!</v>
      </c>
      <c r="BT414" s="181" t="e">
        <f t="shared" si="662"/>
        <v>#REF!</v>
      </c>
      <c r="BU414" s="181" t="e">
        <f t="shared" si="663"/>
        <v>#REF!</v>
      </c>
      <c r="BV414" s="181" t="e">
        <f t="shared" si="664"/>
        <v>#REF!</v>
      </c>
      <c r="BW414" s="181" t="e">
        <f t="shared" si="665"/>
        <v>#REF!</v>
      </c>
      <c r="BX414" s="181" t="e">
        <f t="shared" si="666"/>
        <v>#REF!</v>
      </c>
      <c r="BY414" s="181" t="e">
        <f t="shared" si="667"/>
        <v>#REF!</v>
      </c>
      <c r="BZ414" s="181" t="e">
        <f t="shared" si="668"/>
        <v>#REF!</v>
      </c>
      <c r="CA414" s="181" t="e">
        <f t="shared" si="669"/>
        <v>#REF!</v>
      </c>
      <c r="CB414" s="181" t="e">
        <f t="shared" si="670"/>
        <v>#REF!</v>
      </c>
      <c r="CC414" s="181" t="e">
        <f t="shared" si="671"/>
        <v>#REF!</v>
      </c>
      <c r="CD414" s="181" t="e">
        <f t="shared" si="672"/>
        <v>#REF!</v>
      </c>
      <c r="CE414" s="181" t="e">
        <f t="shared" si="673"/>
        <v>#REF!</v>
      </c>
      <c r="CF414" s="181" t="e">
        <f t="shared" si="674"/>
        <v>#REF!</v>
      </c>
      <c r="CG414" s="181" t="e">
        <f t="shared" si="675"/>
        <v>#REF!</v>
      </c>
      <c r="CH414" s="181" t="e">
        <f t="shared" si="676"/>
        <v>#REF!</v>
      </c>
      <c r="CI414" s="181" t="e">
        <f t="shared" si="677"/>
        <v>#REF!</v>
      </c>
      <c r="CJ414" s="181" t="e">
        <f t="shared" si="678"/>
        <v>#REF!</v>
      </c>
      <c r="CK414" s="181" t="e">
        <f t="shared" si="679"/>
        <v>#REF!</v>
      </c>
      <c r="CL414" s="181" t="e">
        <f t="shared" si="680"/>
        <v>#REF!</v>
      </c>
      <c r="CM414" s="181" t="e">
        <f t="shared" si="681"/>
        <v>#REF!</v>
      </c>
      <c r="CN414" s="181" t="e">
        <f t="shared" si="682"/>
        <v>#REF!</v>
      </c>
      <c r="CO414" s="181" t="e">
        <f t="shared" si="683"/>
        <v>#REF!</v>
      </c>
      <c r="CP414" s="181" t="e">
        <f t="shared" si="684"/>
        <v>#REF!</v>
      </c>
      <c r="CQ414" s="181" t="e">
        <f t="shared" si="685"/>
        <v>#REF!</v>
      </c>
      <c r="CR414" s="181" t="e">
        <f t="shared" si="686"/>
        <v>#REF!</v>
      </c>
      <c r="CS414" s="181" t="e">
        <f t="shared" si="687"/>
        <v>#REF!</v>
      </c>
      <c r="CT414" s="181" t="e">
        <f t="shared" si="688"/>
        <v>#REF!</v>
      </c>
      <c r="CU414" s="181" t="e">
        <f t="shared" si="689"/>
        <v>#REF!</v>
      </c>
      <c r="CV414" s="181" t="e">
        <f t="shared" si="690"/>
        <v>#REF!</v>
      </c>
      <c r="CW414" s="181" t="e">
        <f t="shared" si="691"/>
        <v>#REF!</v>
      </c>
      <c r="CX414" s="181" t="e">
        <f t="shared" si="692"/>
        <v>#REF!</v>
      </c>
      <c r="CY414" s="181" t="e">
        <f t="shared" si="693"/>
        <v>#REF!</v>
      </c>
      <c r="CZ414" s="181" t="e">
        <f t="shared" si="694"/>
        <v>#REF!</v>
      </c>
      <c r="DA414" s="181" t="e">
        <f t="shared" si="695"/>
        <v>#REF!</v>
      </c>
      <c r="DB414" s="181" t="e">
        <f t="shared" si="696"/>
        <v>#REF!</v>
      </c>
      <c r="DC414" s="181" t="e">
        <f t="shared" si="697"/>
        <v>#REF!</v>
      </c>
      <c r="DD414" s="181" t="e">
        <f t="shared" si="698"/>
        <v>#REF!</v>
      </c>
      <c r="DE414" s="181" t="e">
        <f t="shared" si="699"/>
        <v>#REF!</v>
      </c>
      <c r="DF414" s="181" t="e">
        <f t="shared" si="700"/>
        <v>#REF!</v>
      </c>
      <c r="DG414" s="181" t="e">
        <f t="shared" si="701"/>
        <v>#REF!</v>
      </c>
      <c r="DH414" s="181" t="e">
        <f t="shared" si="702"/>
        <v>#REF!</v>
      </c>
      <c r="DI414" s="181" t="e">
        <f t="shared" si="703"/>
        <v>#REF!</v>
      </c>
      <c r="DJ414" s="181" t="e">
        <f t="shared" si="704"/>
        <v>#REF!</v>
      </c>
      <c r="DK414" s="181" t="e">
        <f t="shared" si="705"/>
        <v>#REF!</v>
      </c>
      <c r="DL414" s="181" t="e">
        <f t="shared" si="706"/>
        <v>#REF!</v>
      </c>
      <c r="DM414" s="181" t="e">
        <f t="shared" si="707"/>
        <v>#REF!</v>
      </c>
      <c r="DN414" s="181" t="e">
        <f t="shared" si="708"/>
        <v>#REF!</v>
      </c>
      <c r="DO414" s="181" t="e">
        <f t="shared" si="709"/>
        <v>#REF!</v>
      </c>
      <c r="DP414" s="181" t="e">
        <f t="shared" si="710"/>
        <v>#REF!</v>
      </c>
      <c r="DQ414" s="181" t="e">
        <f t="shared" si="711"/>
        <v>#REF!</v>
      </c>
      <c r="DR414" s="181" t="e">
        <f t="shared" si="712"/>
        <v>#REF!</v>
      </c>
      <c r="DS414" s="181" t="e">
        <f t="shared" si="713"/>
        <v>#REF!</v>
      </c>
      <c r="DT414" s="181" t="e">
        <f t="shared" si="714"/>
        <v>#REF!</v>
      </c>
      <c r="DU414" s="181" t="e">
        <f t="shared" si="715"/>
        <v>#REF!</v>
      </c>
      <c r="DV414" s="181" t="e">
        <f t="shared" si="716"/>
        <v>#REF!</v>
      </c>
      <c r="DW414" s="181" t="e">
        <f t="shared" si="717"/>
        <v>#REF!</v>
      </c>
      <c r="DX414" s="181" t="e">
        <f t="shared" si="718"/>
        <v>#REF!</v>
      </c>
      <c r="DY414" s="181" t="e">
        <f t="shared" si="719"/>
        <v>#REF!</v>
      </c>
      <c r="DZ414" s="181" t="e">
        <f t="shared" si="720"/>
        <v>#REF!</v>
      </c>
      <c r="EA414" s="181" t="e">
        <f t="shared" si="721"/>
        <v>#REF!</v>
      </c>
      <c r="EB414" s="181" t="e">
        <f t="shared" si="722"/>
        <v>#REF!</v>
      </c>
      <c r="EC414" s="181" t="e">
        <f t="shared" si="723"/>
        <v>#REF!</v>
      </c>
      <c r="ED414" s="181" t="e">
        <f t="shared" si="724"/>
        <v>#REF!</v>
      </c>
      <c r="EE414" s="181" t="e">
        <f t="shared" si="725"/>
        <v>#REF!</v>
      </c>
      <c r="EF414" s="181" t="e">
        <f t="shared" si="726"/>
        <v>#REF!</v>
      </c>
      <c r="EG414" s="181" t="e">
        <f t="shared" si="727"/>
        <v>#REF!</v>
      </c>
      <c r="EH414" s="181" t="e">
        <f t="shared" si="728"/>
        <v>#REF!</v>
      </c>
      <c r="EI414" s="181" t="e">
        <f t="shared" si="729"/>
        <v>#REF!</v>
      </c>
      <c r="EJ414" s="181" t="e">
        <f t="shared" si="730"/>
        <v>#REF!</v>
      </c>
      <c r="EK414" s="181" t="e">
        <f t="shared" si="731"/>
        <v>#REF!</v>
      </c>
      <c r="EL414" s="181" t="e">
        <f t="shared" si="732"/>
        <v>#REF!</v>
      </c>
      <c r="EM414" s="181" t="e">
        <f t="shared" si="733"/>
        <v>#REF!</v>
      </c>
      <c r="EN414" s="181" t="e">
        <f t="shared" si="734"/>
        <v>#REF!</v>
      </c>
      <c r="EO414" s="181" t="e">
        <f t="shared" si="735"/>
        <v>#REF!</v>
      </c>
      <c r="EP414" s="181" t="e">
        <f t="shared" si="736"/>
        <v>#REF!</v>
      </c>
      <c r="EQ414" s="181" t="e">
        <f t="shared" si="737"/>
        <v>#REF!</v>
      </c>
      <c r="ER414" s="181" t="e">
        <f t="shared" si="738"/>
        <v>#REF!</v>
      </c>
      <c r="ES414" s="181" t="e">
        <f t="shared" si="739"/>
        <v>#REF!</v>
      </c>
      <c r="ET414" s="181" t="e">
        <f t="shared" si="740"/>
        <v>#REF!</v>
      </c>
      <c r="EU414" s="181" t="e">
        <f t="shared" si="741"/>
        <v>#REF!</v>
      </c>
      <c r="EV414" s="181" t="e">
        <f t="shared" si="742"/>
        <v>#REF!</v>
      </c>
      <c r="EW414" s="181" t="e">
        <f t="shared" si="743"/>
        <v>#REF!</v>
      </c>
      <c r="EX414" s="181" t="e">
        <f t="shared" si="744"/>
        <v>#REF!</v>
      </c>
      <c r="EY414" s="181" t="e">
        <f t="shared" si="745"/>
        <v>#REF!</v>
      </c>
      <c r="EZ414" s="181" t="e">
        <f t="shared" si="746"/>
        <v>#REF!</v>
      </c>
      <c r="FA414" s="181" t="e">
        <f t="shared" si="747"/>
        <v>#REF!</v>
      </c>
      <c r="FB414" s="181" t="e">
        <f t="shared" si="748"/>
        <v>#REF!</v>
      </c>
      <c r="FC414" s="181" t="e">
        <f t="shared" si="749"/>
        <v>#REF!</v>
      </c>
      <c r="FD414" s="181" t="e">
        <f t="shared" si="750"/>
        <v>#REF!</v>
      </c>
      <c r="FE414" s="181" t="e">
        <f t="shared" si="751"/>
        <v>#REF!</v>
      </c>
      <c r="FF414" s="181" t="e">
        <f t="shared" si="752"/>
        <v>#REF!</v>
      </c>
      <c r="FG414" s="181" t="e">
        <f t="shared" si="753"/>
        <v>#REF!</v>
      </c>
      <c r="FH414" s="181" t="e">
        <f t="shared" si="754"/>
        <v>#REF!</v>
      </c>
      <c r="FI414" s="181" t="e">
        <f t="shared" si="755"/>
        <v>#REF!</v>
      </c>
      <c r="FJ414" s="181" t="e">
        <f t="shared" si="756"/>
        <v>#REF!</v>
      </c>
      <c r="FK414" s="181" t="e">
        <f t="shared" si="757"/>
        <v>#REF!</v>
      </c>
      <c r="FL414" s="181" t="e">
        <f t="shared" si="758"/>
        <v>#REF!</v>
      </c>
      <c r="FM414" s="181" t="e">
        <f t="shared" si="759"/>
        <v>#REF!</v>
      </c>
      <c r="FN414" s="181" t="e">
        <f t="shared" si="760"/>
        <v>#REF!</v>
      </c>
      <c r="FO414" s="181" t="e">
        <f t="shared" si="761"/>
        <v>#REF!</v>
      </c>
      <c r="FP414" s="181" t="e">
        <f t="shared" si="762"/>
        <v>#REF!</v>
      </c>
      <c r="FQ414" s="181" t="e">
        <f t="shared" si="763"/>
        <v>#REF!</v>
      </c>
      <c r="FR414" s="181" t="e">
        <f t="shared" si="764"/>
        <v>#REF!</v>
      </c>
      <c r="FS414" s="181" t="e">
        <f t="shared" si="765"/>
        <v>#REF!</v>
      </c>
      <c r="FT414" s="181" t="e">
        <f t="shared" si="766"/>
        <v>#REF!</v>
      </c>
      <c r="FU414" s="181" t="e">
        <f t="shared" si="767"/>
        <v>#REF!</v>
      </c>
      <c r="FV414" s="181" t="e">
        <f t="shared" si="768"/>
        <v>#REF!</v>
      </c>
      <c r="FW414" s="181" t="e">
        <f t="shared" si="769"/>
        <v>#REF!</v>
      </c>
      <c r="FX414" s="181" t="e">
        <f t="shared" si="770"/>
        <v>#REF!</v>
      </c>
      <c r="FY414" s="181" t="e">
        <f t="shared" si="771"/>
        <v>#REF!</v>
      </c>
      <c r="FZ414" s="181" t="e">
        <f t="shared" si="772"/>
        <v>#REF!</v>
      </c>
      <c r="GA414" s="181" t="e">
        <f t="shared" si="773"/>
        <v>#REF!</v>
      </c>
      <c r="GB414" s="181" t="e">
        <f t="shared" si="774"/>
        <v>#REF!</v>
      </c>
      <c r="GC414" s="181" t="e">
        <f t="shared" si="775"/>
        <v>#REF!</v>
      </c>
      <c r="GD414" s="181" t="e">
        <f t="shared" si="776"/>
        <v>#REF!</v>
      </c>
      <c r="GE414" s="181" t="e">
        <f t="shared" si="777"/>
        <v>#REF!</v>
      </c>
      <c r="GF414" s="181" t="e">
        <f t="shared" si="778"/>
        <v>#REF!</v>
      </c>
      <c r="GG414" s="181" t="e">
        <f t="shared" si="779"/>
        <v>#REF!</v>
      </c>
      <c r="GH414" s="181" t="e">
        <f t="shared" si="780"/>
        <v>#REF!</v>
      </c>
      <c r="GI414" s="181" t="e">
        <f t="shared" si="781"/>
        <v>#REF!</v>
      </c>
      <c r="GJ414" s="181" t="e">
        <f t="shared" si="782"/>
        <v>#REF!</v>
      </c>
      <c r="GK414" s="181" t="e">
        <f t="shared" si="783"/>
        <v>#REF!</v>
      </c>
      <c r="GL414" s="181" t="e">
        <f t="shared" si="784"/>
        <v>#REF!</v>
      </c>
      <c r="GM414" s="181" t="e">
        <f t="shared" si="785"/>
        <v>#REF!</v>
      </c>
      <c r="GN414" s="181" t="e">
        <f t="shared" si="786"/>
        <v>#REF!</v>
      </c>
      <c r="GO414" s="181" t="e">
        <f t="shared" si="787"/>
        <v>#REF!</v>
      </c>
      <c r="GP414" s="181" t="e">
        <f t="shared" si="788"/>
        <v>#REF!</v>
      </c>
      <c r="GQ414" s="181" t="e">
        <f t="shared" si="789"/>
        <v>#REF!</v>
      </c>
      <c r="GR414" s="181" t="e">
        <f t="shared" si="790"/>
        <v>#REF!</v>
      </c>
      <c r="GS414" s="181" t="e">
        <f t="shared" si="791"/>
        <v>#REF!</v>
      </c>
      <c r="GT414" s="181" t="e">
        <f t="shared" si="792"/>
        <v>#REF!</v>
      </c>
      <c r="GU414" s="181" t="e">
        <f t="shared" si="793"/>
        <v>#REF!</v>
      </c>
      <c r="GV414" s="181" t="e">
        <f t="shared" si="794"/>
        <v>#REF!</v>
      </c>
      <c r="GW414" s="181" t="e">
        <f t="shared" si="795"/>
        <v>#REF!</v>
      </c>
      <c r="GX414" s="181" t="e">
        <f t="shared" si="796"/>
        <v>#REF!</v>
      </c>
      <c r="GY414" s="181" t="e">
        <f t="shared" si="797"/>
        <v>#REF!</v>
      </c>
      <c r="GZ414" s="181" t="e">
        <f t="shared" si="798"/>
        <v>#REF!</v>
      </c>
      <c r="HA414" s="181" t="e">
        <f t="shared" si="799"/>
        <v>#REF!</v>
      </c>
      <c r="HB414" s="181" t="e">
        <f t="shared" si="800"/>
        <v>#REF!</v>
      </c>
      <c r="HC414" s="181" t="e">
        <f t="shared" si="801"/>
        <v>#REF!</v>
      </c>
      <c r="HD414" s="181" t="e">
        <f t="shared" si="802"/>
        <v>#REF!</v>
      </c>
      <c r="HE414" s="181" t="e">
        <f t="shared" si="803"/>
        <v>#REF!</v>
      </c>
      <c r="HF414" s="181" t="e">
        <f t="shared" si="804"/>
        <v>#REF!</v>
      </c>
      <c r="HG414" s="181" t="e">
        <f t="shared" si="805"/>
        <v>#REF!</v>
      </c>
      <c r="HH414" s="181" t="e">
        <f t="shared" si="806"/>
        <v>#REF!</v>
      </c>
      <c r="HI414" s="181" t="e">
        <f t="shared" si="807"/>
        <v>#REF!</v>
      </c>
      <c r="HJ414" s="181" t="e">
        <f t="shared" si="808"/>
        <v>#REF!</v>
      </c>
      <c r="HK414" s="181" t="e">
        <f t="shared" si="809"/>
        <v>#REF!</v>
      </c>
      <c r="HL414" s="181" t="e">
        <f t="shared" si="810"/>
        <v>#REF!</v>
      </c>
      <c r="HM414" s="181" t="e">
        <f t="shared" si="811"/>
        <v>#REF!</v>
      </c>
      <c r="HN414" s="181" t="e">
        <f t="shared" si="812"/>
        <v>#REF!</v>
      </c>
      <c r="HO414" s="181" t="e">
        <f t="shared" si="813"/>
        <v>#REF!</v>
      </c>
      <c r="HP414" s="181" t="e">
        <f t="shared" si="814"/>
        <v>#REF!</v>
      </c>
      <c r="HQ414" s="181" t="e">
        <f t="shared" si="815"/>
        <v>#REF!</v>
      </c>
      <c r="HR414" s="181" t="e">
        <f t="shared" si="816"/>
        <v>#REF!</v>
      </c>
      <c r="HS414" s="181" t="e">
        <f t="shared" si="817"/>
        <v>#REF!</v>
      </c>
      <c r="HT414" s="181" t="e">
        <f t="shared" si="818"/>
        <v>#REF!</v>
      </c>
      <c r="HU414" s="181" t="e">
        <f t="shared" si="819"/>
        <v>#REF!</v>
      </c>
      <c r="HV414" s="181" t="e">
        <f t="shared" si="820"/>
        <v>#REF!</v>
      </c>
      <c r="HW414" s="181" t="e">
        <f t="shared" si="821"/>
        <v>#REF!</v>
      </c>
      <c r="HX414" s="181" t="e">
        <f t="shared" si="822"/>
        <v>#REF!</v>
      </c>
      <c r="HY414" s="181" t="e">
        <f t="shared" si="823"/>
        <v>#REF!</v>
      </c>
      <c r="HZ414" s="181" t="e">
        <f t="shared" si="824"/>
        <v>#REF!</v>
      </c>
      <c r="IA414" s="181" t="e">
        <f t="shared" si="825"/>
        <v>#REF!</v>
      </c>
      <c r="IB414" s="181" t="e">
        <f t="shared" si="826"/>
        <v>#REF!</v>
      </c>
      <c r="IC414" s="181" t="e">
        <f t="shared" si="827"/>
        <v>#REF!</v>
      </c>
      <c r="ID414" s="181" t="e">
        <f t="shared" si="828"/>
        <v>#REF!</v>
      </c>
      <c r="IE414" s="181" t="e">
        <f t="shared" si="829"/>
        <v>#REF!</v>
      </c>
      <c r="IF414" s="181" t="e">
        <f t="shared" si="830"/>
        <v>#REF!</v>
      </c>
      <c r="IG414" s="181" t="e">
        <f t="shared" si="831"/>
        <v>#REF!</v>
      </c>
      <c r="IH414" s="181" t="e">
        <f t="shared" si="832"/>
        <v>#REF!</v>
      </c>
      <c r="II414" s="181" t="e">
        <f t="shared" si="833"/>
        <v>#REF!</v>
      </c>
      <c r="IJ414" s="181" t="e">
        <f t="shared" si="834"/>
        <v>#REF!</v>
      </c>
      <c r="IK414" s="181" t="e">
        <f t="shared" si="835"/>
        <v>#REF!</v>
      </c>
      <c r="IL414" s="181" t="e">
        <f t="shared" si="836"/>
        <v>#REF!</v>
      </c>
      <c r="IM414" s="181" t="e">
        <f t="shared" si="837"/>
        <v>#REF!</v>
      </c>
      <c r="IN414" s="181" t="e">
        <f t="shared" si="838"/>
        <v>#REF!</v>
      </c>
      <c r="IO414" s="181" t="e">
        <f t="shared" si="839"/>
        <v>#REF!</v>
      </c>
      <c r="IP414" s="181" t="e">
        <f t="shared" si="840"/>
        <v>#REF!</v>
      </c>
      <c r="IQ414" s="181" t="e">
        <f t="shared" si="841"/>
        <v>#REF!</v>
      </c>
      <c r="IR414" s="181" t="e">
        <f t="shared" si="842"/>
        <v>#REF!</v>
      </c>
      <c r="IS414" s="181" t="e">
        <f t="shared" si="843"/>
        <v>#REF!</v>
      </c>
      <c r="IT414" s="181" t="e">
        <f t="shared" si="844"/>
        <v>#REF!</v>
      </c>
      <c r="IU414" s="181" t="e">
        <f t="shared" si="845"/>
        <v>#REF!</v>
      </c>
      <c r="IV414" s="181" t="e">
        <f t="shared" si="846"/>
        <v>#REF!</v>
      </c>
      <c r="IW414" s="181" t="e">
        <f t="shared" si="847"/>
        <v>#REF!</v>
      </c>
      <c r="IX414" s="181" t="e">
        <f t="shared" si="848"/>
        <v>#REF!</v>
      </c>
      <c r="IY414" s="181" t="e">
        <f t="shared" si="849"/>
        <v>#REF!</v>
      </c>
      <c r="IZ414" s="181" t="e">
        <f t="shared" si="850"/>
        <v>#REF!</v>
      </c>
      <c r="JA414" s="181" t="e">
        <f t="shared" si="851"/>
        <v>#REF!</v>
      </c>
      <c r="JB414" s="181" t="e">
        <f t="shared" si="852"/>
        <v>#REF!</v>
      </c>
    </row>
    <row r="415" spans="2:262">
      <c r="B415" s="188">
        <v>54</v>
      </c>
      <c r="C415" s="187">
        <f t="shared" si="853"/>
        <v>1.0546875000000005E-3</v>
      </c>
      <c r="D415" s="184" t="e">
        <f t="shared" si="597"/>
        <v>#REF!</v>
      </c>
      <c r="E415" s="183" t="e">
        <f>BH361</f>
        <v>#REF!</v>
      </c>
      <c r="F415" s="182">
        <v>54</v>
      </c>
      <c r="G415" s="181" t="e">
        <f t="shared" si="854"/>
        <v>#REF!</v>
      </c>
      <c r="H415" s="181" t="e">
        <f t="shared" si="598"/>
        <v>#REF!</v>
      </c>
      <c r="I415" s="181" t="e">
        <f t="shared" si="599"/>
        <v>#REF!</v>
      </c>
      <c r="J415" s="181" t="e">
        <f t="shared" si="600"/>
        <v>#REF!</v>
      </c>
      <c r="K415" s="181" t="e">
        <f t="shared" si="601"/>
        <v>#REF!</v>
      </c>
      <c r="L415" s="181" t="e">
        <f t="shared" si="602"/>
        <v>#REF!</v>
      </c>
      <c r="M415" s="181" t="e">
        <f t="shared" si="603"/>
        <v>#REF!</v>
      </c>
      <c r="N415" s="181" t="e">
        <f t="shared" si="604"/>
        <v>#REF!</v>
      </c>
      <c r="O415" s="181" t="e">
        <f t="shared" si="605"/>
        <v>#REF!</v>
      </c>
      <c r="P415" s="181" t="e">
        <f t="shared" si="606"/>
        <v>#REF!</v>
      </c>
      <c r="Q415" s="181" t="e">
        <f t="shared" si="607"/>
        <v>#REF!</v>
      </c>
      <c r="R415" s="181" t="e">
        <f t="shared" si="608"/>
        <v>#REF!</v>
      </c>
      <c r="S415" s="181" t="e">
        <f t="shared" si="609"/>
        <v>#REF!</v>
      </c>
      <c r="T415" s="181" t="e">
        <f t="shared" si="610"/>
        <v>#REF!</v>
      </c>
      <c r="U415" s="181" t="e">
        <f t="shared" si="611"/>
        <v>#REF!</v>
      </c>
      <c r="V415" s="181" t="e">
        <f t="shared" si="612"/>
        <v>#REF!</v>
      </c>
      <c r="W415" s="181" t="e">
        <f t="shared" si="613"/>
        <v>#REF!</v>
      </c>
      <c r="X415" s="181" t="e">
        <f t="shared" si="614"/>
        <v>#REF!</v>
      </c>
      <c r="Y415" s="181" t="e">
        <f t="shared" si="615"/>
        <v>#REF!</v>
      </c>
      <c r="Z415" s="181" t="e">
        <f t="shared" si="616"/>
        <v>#REF!</v>
      </c>
      <c r="AA415" s="181" t="e">
        <f t="shared" si="617"/>
        <v>#REF!</v>
      </c>
      <c r="AB415" s="181" t="e">
        <f t="shared" si="618"/>
        <v>#REF!</v>
      </c>
      <c r="AC415" s="181" t="e">
        <f t="shared" si="619"/>
        <v>#REF!</v>
      </c>
      <c r="AD415" s="181" t="e">
        <f t="shared" si="620"/>
        <v>#REF!</v>
      </c>
      <c r="AE415" s="181" t="e">
        <f t="shared" si="621"/>
        <v>#REF!</v>
      </c>
      <c r="AF415" s="181" t="e">
        <f t="shared" si="622"/>
        <v>#REF!</v>
      </c>
      <c r="AG415" s="181" t="e">
        <f t="shared" si="623"/>
        <v>#REF!</v>
      </c>
      <c r="AH415" s="181" t="e">
        <f t="shared" si="624"/>
        <v>#REF!</v>
      </c>
      <c r="AI415" s="181" t="e">
        <f t="shared" si="625"/>
        <v>#REF!</v>
      </c>
      <c r="AJ415" s="181" t="e">
        <f t="shared" si="626"/>
        <v>#REF!</v>
      </c>
      <c r="AK415" s="181" t="e">
        <f t="shared" si="627"/>
        <v>#REF!</v>
      </c>
      <c r="AL415" s="181" t="e">
        <f t="shared" si="628"/>
        <v>#REF!</v>
      </c>
      <c r="AM415" s="181" t="e">
        <f t="shared" si="629"/>
        <v>#REF!</v>
      </c>
      <c r="AN415" s="181" t="e">
        <f t="shared" si="630"/>
        <v>#REF!</v>
      </c>
      <c r="AO415" s="181" t="e">
        <f t="shared" si="631"/>
        <v>#REF!</v>
      </c>
      <c r="AP415" s="181" t="e">
        <f t="shared" si="632"/>
        <v>#REF!</v>
      </c>
      <c r="AQ415" s="181" t="e">
        <f t="shared" si="633"/>
        <v>#REF!</v>
      </c>
      <c r="AR415" s="181" t="e">
        <f t="shared" si="634"/>
        <v>#REF!</v>
      </c>
      <c r="AS415" s="181" t="e">
        <f t="shared" si="635"/>
        <v>#REF!</v>
      </c>
      <c r="AT415" s="181" t="e">
        <f t="shared" si="636"/>
        <v>#REF!</v>
      </c>
      <c r="AU415" s="181" t="e">
        <f t="shared" si="637"/>
        <v>#REF!</v>
      </c>
      <c r="AV415" s="181" t="e">
        <f t="shared" si="638"/>
        <v>#REF!</v>
      </c>
      <c r="AW415" s="181" t="e">
        <f t="shared" si="639"/>
        <v>#REF!</v>
      </c>
      <c r="AX415" s="181" t="e">
        <f t="shared" si="640"/>
        <v>#REF!</v>
      </c>
      <c r="AY415" s="181" t="e">
        <f t="shared" si="641"/>
        <v>#REF!</v>
      </c>
      <c r="AZ415" s="181" t="e">
        <f t="shared" si="642"/>
        <v>#REF!</v>
      </c>
      <c r="BA415" s="181" t="e">
        <f t="shared" si="643"/>
        <v>#REF!</v>
      </c>
      <c r="BB415" s="181" t="e">
        <f t="shared" si="644"/>
        <v>#REF!</v>
      </c>
      <c r="BC415" s="181" t="e">
        <f t="shared" si="645"/>
        <v>#REF!</v>
      </c>
      <c r="BD415" s="181" t="e">
        <f t="shared" si="646"/>
        <v>#REF!</v>
      </c>
      <c r="BE415" s="181" t="e">
        <f t="shared" si="647"/>
        <v>#REF!</v>
      </c>
      <c r="BF415" s="181" t="e">
        <f t="shared" si="648"/>
        <v>#REF!</v>
      </c>
      <c r="BG415" s="181" t="e">
        <f t="shared" si="649"/>
        <v>#REF!</v>
      </c>
      <c r="BH415" s="181" t="e">
        <f t="shared" si="650"/>
        <v>#REF!</v>
      </c>
      <c r="BI415" s="181" t="e">
        <f t="shared" si="651"/>
        <v>#REF!</v>
      </c>
      <c r="BJ415" s="181" t="e">
        <f t="shared" si="652"/>
        <v>#REF!</v>
      </c>
      <c r="BK415" s="181" t="e">
        <f t="shared" si="653"/>
        <v>#REF!</v>
      </c>
      <c r="BL415" s="181" t="e">
        <f t="shared" si="654"/>
        <v>#REF!</v>
      </c>
      <c r="BM415" s="181" t="e">
        <f t="shared" si="655"/>
        <v>#REF!</v>
      </c>
      <c r="BN415" s="181" t="e">
        <f t="shared" si="656"/>
        <v>#REF!</v>
      </c>
      <c r="BO415" s="181" t="e">
        <f t="shared" si="657"/>
        <v>#REF!</v>
      </c>
      <c r="BP415" s="181" t="e">
        <f t="shared" si="658"/>
        <v>#REF!</v>
      </c>
      <c r="BQ415" s="181" t="e">
        <f t="shared" si="659"/>
        <v>#REF!</v>
      </c>
      <c r="BR415" s="181" t="e">
        <f t="shared" si="660"/>
        <v>#REF!</v>
      </c>
      <c r="BS415" s="181" t="e">
        <f t="shared" si="661"/>
        <v>#REF!</v>
      </c>
      <c r="BT415" s="181" t="e">
        <f t="shared" si="662"/>
        <v>#REF!</v>
      </c>
      <c r="BU415" s="181" t="e">
        <f t="shared" si="663"/>
        <v>#REF!</v>
      </c>
      <c r="BV415" s="181" t="e">
        <f t="shared" si="664"/>
        <v>#REF!</v>
      </c>
      <c r="BW415" s="181" t="e">
        <f t="shared" si="665"/>
        <v>#REF!</v>
      </c>
      <c r="BX415" s="181" t="e">
        <f t="shared" si="666"/>
        <v>#REF!</v>
      </c>
      <c r="BY415" s="181" t="e">
        <f t="shared" si="667"/>
        <v>#REF!</v>
      </c>
      <c r="BZ415" s="181" t="e">
        <f t="shared" si="668"/>
        <v>#REF!</v>
      </c>
      <c r="CA415" s="181" t="e">
        <f t="shared" si="669"/>
        <v>#REF!</v>
      </c>
      <c r="CB415" s="181" t="e">
        <f t="shared" si="670"/>
        <v>#REF!</v>
      </c>
      <c r="CC415" s="181" t="e">
        <f t="shared" si="671"/>
        <v>#REF!</v>
      </c>
      <c r="CD415" s="181" t="e">
        <f t="shared" si="672"/>
        <v>#REF!</v>
      </c>
      <c r="CE415" s="181" t="e">
        <f t="shared" si="673"/>
        <v>#REF!</v>
      </c>
      <c r="CF415" s="181" t="e">
        <f t="shared" si="674"/>
        <v>#REF!</v>
      </c>
      <c r="CG415" s="181" t="e">
        <f t="shared" si="675"/>
        <v>#REF!</v>
      </c>
      <c r="CH415" s="181" t="e">
        <f t="shared" si="676"/>
        <v>#REF!</v>
      </c>
      <c r="CI415" s="181" t="e">
        <f t="shared" si="677"/>
        <v>#REF!</v>
      </c>
      <c r="CJ415" s="181" t="e">
        <f t="shared" si="678"/>
        <v>#REF!</v>
      </c>
      <c r="CK415" s="181" t="e">
        <f t="shared" si="679"/>
        <v>#REF!</v>
      </c>
      <c r="CL415" s="181" t="e">
        <f t="shared" si="680"/>
        <v>#REF!</v>
      </c>
      <c r="CM415" s="181" t="e">
        <f t="shared" si="681"/>
        <v>#REF!</v>
      </c>
      <c r="CN415" s="181" t="e">
        <f t="shared" si="682"/>
        <v>#REF!</v>
      </c>
      <c r="CO415" s="181" t="e">
        <f t="shared" si="683"/>
        <v>#REF!</v>
      </c>
      <c r="CP415" s="181" t="e">
        <f t="shared" si="684"/>
        <v>#REF!</v>
      </c>
      <c r="CQ415" s="181" t="e">
        <f t="shared" si="685"/>
        <v>#REF!</v>
      </c>
      <c r="CR415" s="181" t="e">
        <f t="shared" si="686"/>
        <v>#REF!</v>
      </c>
      <c r="CS415" s="181" t="e">
        <f t="shared" si="687"/>
        <v>#REF!</v>
      </c>
      <c r="CT415" s="181" t="e">
        <f t="shared" si="688"/>
        <v>#REF!</v>
      </c>
      <c r="CU415" s="181" t="e">
        <f t="shared" si="689"/>
        <v>#REF!</v>
      </c>
      <c r="CV415" s="181" t="e">
        <f t="shared" si="690"/>
        <v>#REF!</v>
      </c>
      <c r="CW415" s="181" t="e">
        <f t="shared" si="691"/>
        <v>#REF!</v>
      </c>
      <c r="CX415" s="181" t="e">
        <f t="shared" si="692"/>
        <v>#REF!</v>
      </c>
      <c r="CY415" s="181" t="e">
        <f t="shared" si="693"/>
        <v>#REF!</v>
      </c>
      <c r="CZ415" s="181" t="e">
        <f t="shared" si="694"/>
        <v>#REF!</v>
      </c>
      <c r="DA415" s="181" t="e">
        <f t="shared" si="695"/>
        <v>#REF!</v>
      </c>
      <c r="DB415" s="181" t="e">
        <f t="shared" si="696"/>
        <v>#REF!</v>
      </c>
      <c r="DC415" s="181" t="e">
        <f t="shared" si="697"/>
        <v>#REF!</v>
      </c>
      <c r="DD415" s="181" t="e">
        <f t="shared" si="698"/>
        <v>#REF!</v>
      </c>
      <c r="DE415" s="181" t="e">
        <f t="shared" si="699"/>
        <v>#REF!</v>
      </c>
      <c r="DF415" s="181" t="e">
        <f t="shared" si="700"/>
        <v>#REF!</v>
      </c>
      <c r="DG415" s="181" t="e">
        <f t="shared" si="701"/>
        <v>#REF!</v>
      </c>
      <c r="DH415" s="181" t="e">
        <f t="shared" si="702"/>
        <v>#REF!</v>
      </c>
      <c r="DI415" s="181" t="e">
        <f t="shared" si="703"/>
        <v>#REF!</v>
      </c>
      <c r="DJ415" s="181" t="e">
        <f t="shared" si="704"/>
        <v>#REF!</v>
      </c>
      <c r="DK415" s="181" t="e">
        <f t="shared" si="705"/>
        <v>#REF!</v>
      </c>
      <c r="DL415" s="181" t="e">
        <f t="shared" si="706"/>
        <v>#REF!</v>
      </c>
      <c r="DM415" s="181" t="e">
        <f t="shared" si="707"/>
        <v>#REF!</v>
      </c>
      <c r="DN415" s="181" t="e">
        <f t="shared" si="708"/>
        <v>#REF!</v>
      </c>
      <c r="DO415" s="181" t="e">
        <f t="shared" si="709"/>
        <v>#REF!</v>
      </c>
      <c r="DP415" s="181" t="e">
        <f t="shared" si="710"/>
        <v>#REF!</v>
      </c>
      <c r="DQ415" s="181" t="e">
        <f t="shared" si="711"/>
        <v>#REF!</v>
      </c>
      <c r="DR415" s="181" t="e">
        <f t="shared" si="712"/>
        <v>#REF!</v>
      </c>
      <c r="DS415" s="181" t="e">
        <f t="shared" si="713"/>
        <v>#REF!</v>
      </c>
      <c r="DT415" s="181" t="e">
        <f t="shared" si="714"/>
        <v>#REF!</v>
      </c>
      <c r="DU415" s="181" t="e">
        <f t="shared" si="715"/>
        <v>#REF!</v>
      </c>
      <c r="DV415" s="181" t="e">
        <f t="shared" si="716"/>
        <v>#REF!</v>
      </c>
      <c r="DW415" s="181" t="e">
        <f t="shared" si="717"/>
        <v>#REF!</v>
      </c>
      <c r="DX415" s="181" t="e">
        <f t="shared" si="718"/>
        <v>#REF!</v>
      </c>
      <c r="DY415" s="181" t="e">
        <f t="shared" si="719"/>
        <v>#REF!</v>
      </c>
      <c r="DZ415" s="181" t="e">
        <f t="shared" si="720"/>
        <v>#REF!</v>
      </c>
      <c r="EA415" s="181" t="e">
        <f t="shared" si="721"/>
        <v>#REF!</v>
      </c>
      <c r="EB415" s="181" t="e">
        <f t="shared" si="722"/>
        <v>#REF!</v>
      </c>
      <c r="EC415" s="181" t="e">
        <f t="shared" si="723"/>
        <v>#REF!</v>
      </c>
      <c r="ED415" s="181" t="e">
        <f t="shared" si="724"/>
        <v>#REF!</v>
      </c>
      <c r="EE415" s="181" t="e">
        <f t="shared" si="725"/>
        <v>#REF!</v>
      </c>
      <c r="EF415" s="181" t="e">
        <f t="shared" si="726"/>
        <v>#REF!</v>
      </c>
      <c r="EG415" s="181" t="e">
        <f t="shared" si="727"/>
        <v>#REF!</v>
      </c>
      <c r="EH415" s="181" t="e">
        <f t="shared" si="728"/>
        <v>#REF!</v>
      </c>
      <c r="EI415" s="181" t="e">
        <f t="shared" si="729"/>
        <v>#REF!</v>
      </c>
      <c r="EJ415" s="181" t="e">
        <f t="shared" si="730"/>
        <v>#REF!</v>
      </c>
      <c r="EK415" s="181" t="e">
        <f t="shared" si="731"/>
        <v>#REF!</v>
      </c>
      <c r="EL415" s="181" t="e">
        <f t="shared" si="732"/>
        <v>#REF!</v>
      </c>
      <c r="EM415" s="181" t="e">
        <f t="shared" si="733"/>
        <v>#REF!</v>
      </c>
      <c r="EN415" s="181" t="e">
        <f t="shared" si="734"/>
        <v>#REF!</v>
      </c>
      <c r="EO415" s="181" t="e">
        <f t="shared" si="735"/>
        <v>#REF!</v>
      </c>
      <c r="EP415" s="181" t="e">
        <f t="shared" si="736"/>
        <v>#REF!</v>
      </c>
      <c r="EQ415" s="181" t="e">
        <f t="shared" si="737"/>
        <v>#REF!</v>
      </c>
      <c r="ER415" s="181" t="e">
        <f t="shared" si="738"/>
        <v>#REF!</v>
      </c>
      <c r="ES415" s="181" t="e">
        <f t="shared" si="739"/>
        <v>#REF!</v>
      </c>
      <c r="ET415" s="181" t="e">
        <f t="shared" si="740"/>
        <v>#REF!</v>
      </c>
      <c r="EU415" s="181" t="e">
        <f t="shared" si="741"/>
        <v>#REF!</v>
      </c>
      <c r="EV415" s="181" t="e">
        <f t="shared" si="742"/>
        <v>#REF!</v>
      </c>
      <c r="EW415" s="181" t="e">
        <f t="shared" si="743"/>
        <v>#REF!</v>
      </c>
      <c r="EX415" s="181" t="e">
        <f t="shared" si="744"/>
        <v>#REF!</v>
      </c>
      <c r="EY415" s="181" t="e">
        <f t="shared" si="745"/>
        <v>#REF!</v>
      </c>
      <c r="EZ415" s="181" t="e">
        <f t="shared" si="746"/>
        <v>#REF!</v>
      </c>
      <c r="FA415" s="181" t="e">
        <f t="shared" si="747"/>
        <v>#REF!</v>
      </c>
      <c r="FB415" s="181" t="e">
        <f t="shared" si="748"/>
        <v>#REF!</v>
      </c>
      <c r="FC415" s="181" t="e">
        <f t="shared" si="749"/>
        <v>#REF!</v>
      </c>
      <c r="FD415" s="181" t="e">
        <f t="shared" si="750"/>
        <v>#REF!</v>
      </c>
      <c r="FE415" s="181" t="e">
        <f t="shared" si="751"/>
        <v>#REF!</v>
      </c>
      <c r="FF415" s="181" t="e">
        <f t="shared" si="752"/>
        <v>#REF!</v>
      </c>
      <c r="FG415" s="181" t="e">
        <f t="shared" si="753"/>
        <v>#REF!</v>
      </c>
      <c r="FH415" s="181" t="e">
        <f t="shared" si="754"/>
        <v>#REF!</v>
      </c>
      <c r="FI415" s="181" t="e">
        <f t="shared" si="755"/>
        <v>#REF!</v>
      </c>
      <c r="FJ415" s="181" t="e">
        <f t="shared" si="756"/>
        <v>#REF!</v>
      </c>
      <c r="FK415" s="181" t="e">
        <f t="shared" si="757"/>
        <v>#REF!</v>
      </c>
      <c r="FL415" s="181" t="e">
        <f t="shared" si="758"/>
        <v>#REF!</v>
      </c>
      <c r="FM415" s="181" t="e">
        <f t="shared" si="759"/>
        <v>#REF!</v>
      </c>
      <c r="FN415" s="181" t="e">
        <f t="shared" si="760"/>
        <v>#REF!</v>
      </c>
      <c r="FO415" s="181" t="e">
        <f t="shared" si="761"/>
        <v>#REF!</v>
      </c>
      <c r="FP415" s="181" t="e">
        <f t="shared" si="762"/>
        <v>#REF!</v>
      </c>
      <c r="FQ415" s="181" t="e">
        <f t="shared" si="763"/>
        <v>#REF!</v>
      </c>
      <c r="FR415" s="181" t="e">
        <f t="shared" si="764"/>
        <v>#REF!</v>
      </c>
      <c r="FS415" s="181" t="e">
        <f t="shared" si="765"/>
        <v>#REF!</v>
      </c>
      <c r="FT415" s="181" t="e">
        <f t="shared" si="766"/>
        <v>#REF!</v>
      </c>
      <c r="FU415" s="181" t="e">
        <f t="shared" si="767"/>
        <v>#REF!</v>
      </c>
      <c r="FV415" s="181" t="e">
        <f t="shared" si="768"/>
        <v>#REF!</v>
      </c>
      <c r="FW415" s="181" t="e">
        <f t="shared" si="769"/>
        <v>#REF!</v>
      </c>
      <c r="FX415" s="181" t="e">
        <f t="shared" si="770"/>
        <v>#REF!</v>
      </c>
      <c r="FY415" s="181" t="e">
        <f t="shared" si="771"/>
        <v>#REF!</v>
      </c>
      <c r="FZ415" s="181" t="e">
        <f t="shared" si="772"/>
        <v>#REF!</v>
      </c>
      <c r="GA415" s="181" t="e">
        <f t="shared" si="773"/>
        <v>#REF!</v>
      </c>
      <c r="GB415" s="181" t="e">
        <f t="shared" si="774"/>
        <v>#REF!</v>
      </c>
      <c r="GC415" s="181" t="e">
        <f t="shared" si="775"/>
        <v>#REF!</v>
      </c>
      <c r="GD415" s="181" t="e">
        <f t="shared" si="776"/>
        <v>#REF!</v>
      </c>
      <c r="GE415" s="181" t="e">
        <f t="shared" si="777"/>
        <v>#REF!</v>
      </c>
      <c r="GF415" s="181" t="e">
        <f t="shared" si="778"/>
        <v>#REF!</v>
      </c>
      <c r="GG415" s="181" t="e">
        <f t="shared" si="779"/>
        <v>#REF!</v>
      </c>
      <c r="GH415" s="181" t="e">
        <f t="shared" si="780"/>
        <v>#REF!</v>
      </c>
      <c r="GI415" s="181" t="e">
        <f t="shared" si="781"/>
        <v>#REF!</v>
      </c>
      <c r="GJ415" s="181" t="e">
        <f t="shared" si="782"/>
        <v>#REF!</v>
      </c>
      <c r="GK415" s="181" t="e">
        <f t="shared" si="783"/>
        <v>#REF!</v>
      </c>
      <c r="GL415" s="181" t="e">
        <f t="shared" si="784"/>
        <v>#REF!</v>
      </c>
      <c r="GM415" s="181" t="e">
        <f t="shared" si="785"/>
        <v>#REF!</v>
      </c>
      <c r="GN415" s="181" t="e">
        <f t="shared" si="786"/>
        <v>#REF!</v>
      </c>
      <c r="GO415" s="181" t="e">
        <f t="shared" si="787"/>
        <v>#REF!</v>
      </c>
      <c r="GP415" s="181" t="e">
        <f t="shared" si="788"/>
        <v>#REF!</v>
      </c>
      <c r="GQ415" s="181" t="e">
        <f t="shared" si="789"/>
        <v>#REF!</v>
      </c>
      <c r="GR415" s="181" t="e">
        <f t="shared" si="790"/>
        <v>#REF!</v>
      </c>
      <c r="GS415" s="181" t="e">
        <f t="shared" si="791"/>
        <v>#REF!</v>
      </c>
      <c r="GT415" s="181" t="e">
        <f t="shared" si="792"/>
        <v>#REF!</v>
      </c>
      <c r="GU415" s="181" t="e">
        <f t="shared" si="793"/>
        <v>#REF!</v>
      </c>
      <c r="GV415" s="181" t="e">
        <f t="shared" si="794"/>
        <v>#REF!</v>
      </c>
      <c r="GW415" s="181" t="e">
        <f t="shared" si="795"/>
        <v>#REF!</v>
      </c>
      <c r="GX415" s="181" t="e">
        <f t="shared" si="796"/>
        <v>#REF!</v>
      </c>
      <c r="GY415" s="181" t="e">
        <f t="shared" si="797"/>
        <v>#REF!</v>
      </c>
      <c r="GZ415" s="181" t="e">
        <f t="shared" si="798"/>
        <v>#REF!</v>
      </c>
      <c r="HA415" s="181" t="e">
        <f t="shared" si="799"/>
        <v>#REF!</v>
      </c>
      <c r="HB415" s="181" t="e">
        <f t="shared" si="800"/>
        <v>#REF!</v>
      </c>
      <c r="HC415" s="181" t="e">
        <f t="shared" si="801"/>
        <v>#REF!</v>
      </c>
      <c r="HD415" s="181" t="e">
        <f t="shared" si="802"/>
        <v>#REF!</v>
      </c>
      <c r="HE415" s="181" t="e">
        <f t="shared" si="803"/>
        <v>#REF!</v>
      </c>
      <c r="HF415" s="181" t="e">
        <f t="shared" si="804"/>
        <v>#REF!</v>
      </c>
      <c r="HG415" s="181" t="e">
        <f t="shared" si="805"/>
        <v>#REF!</v>
      </c>
      <c r="HH415" s="181" t="e">
        <f t="shared" si="806"/>
        <v>#REF!</v>
      </c>
      <c r="HI415" s="181" t="e">
        <f t="shared" si="807"/>
        <v>#REF!</v>
      </c>
      <c r="HJ415" s="181" t="e">
        <f t="shared" si="808"/>
        <v>#REF!</v>
      </c>
      <c r="HK415" s="181" t="e">
        <f t="shared" si="809"/>
        <v>#REF!</v>
      </c>
      <c r="HL415" s="181" t="e">
        <f t="shared" si="810"/>
        <v>#REF!</v>
      </c>
      <c r="HM415" s="181" t="e">
        <f t="shared" si="811"/>
        <v>#REF!</v>
      </c>
      <c r="HN415" s="181" t="e">
        <f t="shared" si="812"/>
        <v>#REF!</v>
      </c>
      <c r="HO415" s="181" t="e">
        <f t="shared" si="813"/>
        <v>#REF!</v>
      </c>
      <c r="HP415" s="181" t="e">
        <f t="shared" si="814"/>
        <v>#REF!</v>
      </c>
      <c r="HQ415" s="181" t="e">
        <f t="shared" si="815"/>
        <v>#REF!</v>
      </c>
      <c r="HR415" s="181" t="e">
        <f t="shared" si="816"/>
        <v>#REF!</v>
      </c>
      <c r="HS415" s="181" t="e">
        <f t="shared" si="817"/>
        <v>#REF!</v>
      </c>
      <c r="HT415" s="181" t="e">
        <f t="shared" si="818"/>
        <v>#REF!</v>
      </c>
      <c r="HU415" s="181" t="e">
        <f t="shared" si="819"/>
        <v>#REF!</v>
      </c>
      <c r="HV415" s="181" t="e">
        <f t="shared" si="820"/>
        <v>#REF!</v>
      </c>
      <c r="HW415" s="181" t="e">
        <f t="shared" si="821"/>
        <v>#REF!</v>
      </c>
      <c r="HX415" s="181" t="e">
        <f t="shared" si="822"/>
        <v>#REF!</v>
      </c>
      <c r="HY415" s="181" t="e">
        <f t="shared" si="823"/>
        <v>#REF!</v>
      </c>
      <c r="HZ415" s="181" t="e">
        <f t="shared" si="824"/>
        <v>#REF!</v>
      </c>
      <c r="IA415" s="181" t="e">
        <f t="shared" si="825"/>
        <v>#REF!</v>
      </c>
      <c r="IB415" s="181" t="e">
        <f t="shared" si="826"/>
        <v>#REF!</v>
      </c>
      <c r="IC415" s="181" t="e">
        <f t="shared" si="827"/>
        <v>#REF!</v>
      </c>
      <c r="ID415" s="181" t="e">
        <f t="shared" si="828"/>
        <v>#REF!</v>
      </c>
      <c r="IE415" s="181" t="e">
        <f t="shared" si="829"/>
        <v>#REF!</v>
      </c>
      <c r="IF415" s="181" t="e">
        <f t="shared" si="830"/>
        <v>#REF!</v>
      </c>
      <c r="IG415" s="181" t="e">
        <f t="shared" si="831"/>
        <v>#REF!</v>
      </c>
      <c r="IH415" s="181" t="e">
        <f t="shared" si="832"/>
        <v>#REF!</v>
      </c>
      <c r="II415" s="181" t="e">
        <f t="shared" si="833"/>
        <v>#REF!</v>
      </c>
      <c r="IJ415" s="181" t="e">
        <f t="shared" si="834"/>
        <v>#REF!</v>
      </c>
      <c r="IK415" s="181" t="e">
        <f t="shared" si="835"/>
        <v>#REF!</v>
      </c>
      <c r="IL415" s="181" t="e">
        <f t="shared" si="836"/>
        <v>#REF!</v>
      </c>
      <c r="IM415" s="181" t="e">
        <f t="shared" si="837"/>
        <v>#REF!</v>
      </c>
      <c r="IN415" s="181" t="e">
        <f t="shared" si="838"/>
        <v>#REF!</v>
      </c>
      <c r="IO415" s="181" t="e">
        <f t="shared" si="839"/>
        <v>#REF!</v>
      </c>
      <c r="IP415" s="181" t="e">
        <f t="shared" si="840"/>
        <v>#REF!</v>
      </c>
      <c r="IQ415" s="181" t="e">
        <f t="shared" si="841"/>
        <v>#REF!</v>
      </c>
      <c r="IR415" s="181" t="e">
        <f t="shared" si="842"/>
        <v>#REF!</v>
      </c>
      <c r="IS415" s="181" t="e">
        <f t="shared" si="843"/>
        <v>#REF!</v>
      </c>
      <c r="IT415" s="181" t="e">
        <f t="shared" si="844"/>
        <v>#REF!</v>
      </c>
      <c r="IU415" s="181" t="e">
        <f t="shared" si="845"/>
        <v>#REF!</v>
      </c>
      <c r="IV415" s="181" t="e">
        <f t="shared" si="846"/>
        <v>#REF!</v>
      </c>
      <c r="IW415" s="181" t="e">
        <f t="shared" si="847"/>
        <v>#REF!</v>
      </c>
      <c r="IX415" s="181" t="e">
        <f t="shared" si="848"/>
        <v>#REF!</v>
      </c>
      <c r="IY415" s="181" t="e">
        <f t="shared" si="849"/>
        <v>#REF!</v>
      </c>
      <c r="IZ415" s="181" t="e">
        <f t="shared" si="850"/>
        <v>#REF!</v>
      </c>
      <c r="JA415" s="181" t="e">
        <f t="shared" si="851"/>
        <v>#REF!</v>
      </c>
      <c r="JB415" s="181" t="e">
        <f t="shared" si="852"/>
        <v>#REF!</v>
      </c>
    </row>
    <row r="416" spans="2:262">
      <c r="B416" s="188">
        <v>55</v>
      </c>
      <c r="C416" s="187">
        <f t="shared" si="853"/>
        <v>1.0742187500000005E-3</v>
      </c>
      <c r="D416" s="184" t="e">
        <f t="shared" si="597"/>
        <v>#REF!</v>
      </c>
      <c r="E416" s="183" t="e">
        <f>BI361</f>
        <v>#REF!</v>
      </c>
      <c r="F416" s="182">
        <v>55</v>
      </c>
      <c r="G416" s="181" t="e">
        <f t="shared" si="854"/>
        <v>#REF!</v>
      </c>
      <c r="H416" s="181" t="e">
        <f t="shared" si="598"/>
        <v>#REF!</v>
      </c>
      <c r="I416" s="181" t="e">
        <f t="shared" si="599"/>
        <v>#REF!</v>
      </c>
      <c r="J416" s="181" t="e">
        <f t="shared" si="600"/>
        <v>#REF!</v>
      </c>
      <c r="K416" s="181" t="e">
        <f t="shared" si="601"/>
        <v>#REF!</v>
      </c>
      <c r="L416" s="181" t="e">
        <f t="shared" si="602"/>
        <v>#REF!</v>
      </c>
      <c r="M416" s="181" t="e">
        <f t="shared" si="603"/>
        <v>#REF!</v>
      </c>
      <c r="N416" s="181" t="e">
        <f t="shared" si="604"/>
        <v>#REF!</v>
      </c>
      <c r="O416" s="181" t="e">
        <f t="shared" si="605"/>
        <v>#REF!</v>
      </c>
      <c r="P416" s="181" t="e">
        <f t="shared" si="606"/>
        <v>#REF!</v>
      </c>
      <c r="Q416" s="181" t="e">
        <f t="shared" si="607"/>
        <v>#REF!</v>
      </c>
      <c r="R416" s="181" t="e">
        <f t="shared" si="608"/>
        <v>#REF!</v>
      </c>
      <c r="S416" s="181" t="e">
        <f t="shared" si="609"/>
        <v>#REF!</v>
      </c>
      <c r="T416" s="181" t="e">
        <f t="shared" si="610"/>
        <v>#REF!</v>
      </c>
      <c r="U416" s="181" t="e">
        <f t="shared" si="611"/>
        <v>#REF!</v>
      </c>
      <c r="V416" s="181" t="e">
        <f t="shared" si="612"/>
        <v>#REF!</v>
      </c>
      <c r="W416" s="181" t="e">
        <f t="shared" si="613"/>
        <v>#REF!</v>
      </c>
      <c r="X416" s="181" t="e">
        <f t="shared" si="614"/>
        <v>#REF!</v>
      </c>
      <c r="Y416" s="181" t="e">
        <f t="shared" si="615"/>
        <v>#REF!</v>
      </c>
      <c r="Z416" s="181" t="e">
        <f t="shared" si="616"/>
        <v>#REF!</v>
      </c>
      <c r="AA416" s="181" t="e">
        <f t="shared" si="617"/>
        <v>#REF!</v>
      </c>
      <c r="AB416" s="181" t="e">
        <f t="shared" si="618"/>
        <v>#REF!</v>
      </c>
      <c r="AC416" s="181" t="e">
        <f t="shared" si="619"/>
        <v>#REF!</v>
      </c>
      <c r="AD416" s="181" t="e">
        <f t="shared" si="620"/>
        <v>#REF!</v>
      </c>
      <c r="AE416" s="181" t="e">
        <f t="shared" si="621"/>
        <v>#REF!</v>
      </c>
      <c r="AF416" s="181" t="e">
        <f t="shared" si="622"/>
        <v>#REF!</v>
      </c>
      <c r="AG416" s="181" t="e">
        <f t="shared" si="623"/>
        <v>#REF!</v>
      </c>
      <c r="AH416" s="181" t="e">
        <f t="shared" si="624"/>
        <v>#REF!</v>
      </c>
      <c r="AI416" s="181" t="e">
        <f t="shared" si="625"/>
        <v>#REF!</v>
      </c>
      <c r="AJ416" s="181" t="e">
        <f t="shared" si="626"/>
        <v>#REF!</v>
      </c>
      <c r="AK416" s="181" t="e">
        <f t="shared" si="627"/>
        <v>#REF!</v>
      </c>
      <c r="AL416" s="181" t="e">
        <f t="shared" si="628"/>
        <v>#REF!</v>
      </c>
      <c r="AM416" s="181" t="e">
        <f t="shared" si="629"/>
        <v>#REF!</v>
      </c>
      <c r="AN416" s="181" t="e">
        <f t="shared" si="630"/>
        <v>#REF!</v>
      </c>
      <c r="AO416" s="181" t="e">
        <f t="shared" si="631"/>
        <v>#REF!</v>
      </c>
      <c r="AP416" s="181" t="e">
        <f t="shared" si="632"/>
        <v>#REF!</v>
      </c>
      <c r="AQ416" s="181" t="e">
        <f t="shared" si="633"/>
        <v>#REF!</v>
      </c>
      <c r="AR416" s="181" t="e">
        <f t="shared" si="634"/>
        <v>#REF!</v>
      </c>
      <c r="AS416" s="181" t="e">
        <f t="shared" si="635"/>
        <v>#REF!</v>
      </c>
      <c r="AT416" s="181" t="e">
        <f t="shared" si="636"/>
        <v>#REF!</v>
      </c>
      <c r="AU416" s="181" t="e">
        <f t="shared" si="637"/>
        <v>#REF!</v>
      </c>
      <c r="AV416" s="181" t="e">
        <f t="shared" si="638"/>
        <v>#REF!</v>
      </c>
      <c r="AW416" s="181" t="e">
        <f t="shared" si="639"/>
        <v>#REF!</v>
      </c>
      <c r="AX416" s="181" t="e">
        <f t="shared" si="640"/>
        <v>#REF!</v>
      </c>
      <c r="AY416" s="181" t="e">
        <f t="shared" si="641"/>
        <v>#REF!</v>
      </c>
      <c r="AZ416" s="181" t="e">
        <f t="shared" si="642"/>
        <v>#REF!</v>
      </c>
      <c r="BA416" s="181" t="e">
        <f t="shared" si="643"/>
        <v>#REF!</v>
      </c>
      <c r="BB416" s="181" t="e">
        <f t="shared" si="644"/>
        <v>#REF!</v>
      </c>
      <c r="BC416" s="181" t="e">
        <f t="shared" si="645"/>
        <v>#REF!</v>
      </c>
      <c r="BD416" s="181" t="e">
        <f t="shared" si="646"/>
        <v>#REF!</v>
      </c>
      <c r="BE416" s="181" t="e">
        <f t="shared" si="647"/>
        <v>#REF!</v>
      </c>
      <c r="BF416" s="181" t="e">
        <f t="shared" si="648"/>
        <v>#REF!</v>
      </c>
      <c r="BG416" s="181" t="e">
        <f t="shared" si="649"/>
        <v>#REF!</v>
      </c>
      <c r="BH416" s="181" t="e">
        <f t="shared" si="650"/>
        <v>#REF!</v>
      </c>
      <c r="BI416" s="181" t="e">
        <f t="shared" si="651"/>
        <v>#REF!</v>
      </c>
      <c r="BJ416" s="181" t="e">
        <f t="shared" si="652"/>
        <v>#REF!</v>
      </c>
      <c r="BK416" s="181" t="e">
        <f t="shared" si="653"/>
        <v>#REF!</v>
      </c>
      <c r="BL416" s="181" t="e">
        <f t="shared" si="654"/>
        <v>#REF!</v>
      </c>
      <c r="BM416" s="181" t="e">
        <f t="shared" si="655"/>
        <v>#REF!</v>
      </c>
      <c r="BN416" s="181" t="e">
        <f t="shared" si="656"/>
        <v>#REF!</v>
      </c>
      <c r="BO416" s="181" t="e">
        <f t="shared" si="657"/>
        <v>#REF!</v>
      </c>
      <c r="BP416" s="181" t="e">
        <f t="shared" si="658"/>
        <v>#REF!</v>
      </c>
      <c r="BQ416" s="181" t="e">
        <f t="shared" si="659"/>
        <v>#REF!</v>
      </c>
      <c r="BR416" s="181" t="e">
        <f t="shared" si="660"/>
        <v>#REF!</v>
      </c>
      <c r="BS416" s="181" t="e">
        <f t="shared" si="661"/>
        <v>#REF!</v>
      </c>
      <c r="BT416" s="181" t="e">
        <f t="shared" si="662"/>
        <v>#REF!</v>
      </c>
      <c r="BU416" s="181" t="e">
        <f t="shared" si="663"/>
        <v>#REF!</v>
      </c>
      <c r="BV416" s="181" t="e">
        <f t="shared" si="664"/>
        <v>#REF!</v>
      </c>
      <c r="BW416" s="181" t="e">
        <f t="shared" si="665"/>
        <v>#REF!</v>
      </c>
      <c r="BX416" s="181" t="e">
        <f t="shared" si="666"/>
        <v>#REF!</v>
      </c>
      <c r="BY416" s="181" t="e">
        <f t="shared" si="667"/>
        <v>#REF!</v>
      </c>
      <c r="BZ416" s="181" t="e">
        <f t="shared" si="668"/>
        <v>#REF!</v>
      </c>
      <c r="CA416" s="181" t="e">
        <f t="shared" si="669"/>
        <v>#REF!</v>
      </c>
      <c r="CB416" s="181" t="e">
        <f t="shared" si="670"/>
        <v>#REF!</v>
      </c>
      <c r="CC416" s="181" t="e">
        <f t="shared" si="671"/>
        <v>#REF!</v>
      </c>
      <c r="CD416" s="181" t="e">
        <f t="shared" si="672"/>
        <v>#REF!</v>
      </c>
      <c r="CE416" s="181" t="e">
        <f t="shared" si="673"/>
        <v>#REF!</v>
      </c>
      <c r="CF416" s="181" t="e">
        <f t="shared" si="674"/>
        <v>#REF!</v>
      </c>
      <c r="CG416" s="181" t="e">
        <f t="shared" si="675"/>
        <v>#REF!</v>
      </c>
      <c r="CH416" s="181" t="e">
        <f t="shared" si="676"/>
        <v>#REF!</v>
      </c>
      <c r="CI416" s="181" t="e">
        <f t="shared" si="677"/>
        <v>#REF!</v>
      </c>
      <c r="CJ416" s="181" t="e">
        <f t="shared" si="678"/>
        <v>#REF!</v>
      </c>
      <c r="CK416" s="181" t="e">
        <f t="shared" si="679"/>
        <v>#REF!</v>
      </c>
      <c r="CL416" s="181" t="e">
        <f t="shared" si="680"/>
        <v>#REF!</v>
      </c>
      <c r="CM416" s="181" t="e">
        <f t="shared" si="681"/>
        <v>#REF!</v>
      </c>
      <c r="CN416" s="181" t="e">
        <f t="shared" si="682"/>
        <v>#REF!</v>
      </c>
      <c r="CO416" s="181" t="e">
        <f t="shared" si="683"/>
        <v>#REF!</v>
      </c>
      <c r="CP416" s="181" t="e">
        <f t="shared" si="684"/>
        <v>#REF!</v>
      </c>
      <c r="CQ416" s="181" t="e">
        <f t="shared" si="685"/>
        <v>#REF!</v>
      </c>
      <c r="CR416" s="181" t="e">
        <f t="shared" si="686"/>
        <v>#REF!</v>
      </c>
      <c r="CS416" s="181" t="e">
        <f t="shared" si="687"/>
        <v>#REF!</v>
      </c>
      <c r="CT416" s="181" t="e">
        <f t="shared" si="688"/>
        <v>#REF!</v>
      </c>
      <c r="CU416" s="181" t="e">
        <f t="shared" si="689"/>
        <v>#REF!</v>
      </c>
      <c r="CV416" s="181" t="e">
        <f t="shared" si="690"/>
        <v>#REF!</v>
      </c>
      <c r="CW416" s="181" t="e">
        <f t="shared" si="691"/>
        <v>#REF!</v>
      </c>
      <c r="CX416" s="181" t="e">
        <f t="shared" si="692"/>
        <v>#REF!</v>
      </c>
      <c r="CY416" s="181" t="e">
        <f t="shared" si="693"/>
        <v>#REF!</v>
      </c>
      <c r="CZ416" s="181" t="e">
        <f t="shared" si="694"/>
        <v>#REF!</v>
      </c>
      <c r="DA416" s="181" t="e">
        <f t="shared" si="695"/>
        <v>#REF!</v>
      </c>
      <c r="DB416" s="181" t="e">
        <f t="shared" si="696"/>
        <v>#REF!</v>
      </c>
      <c r="DC416" s="181" t="e">
        <f t="shared" si="697"/>
        <v>#REF!</v>
      </c>
      <c r="DD416" s="181" t="e">
        <f t="shared" si="698"/>
        <v>#REF!</v>
      </c>
      <c r="DE416" s="181" t="e">
        <f t="shared" si="699"/>
        <v>#REF!</v>
      </c>
      <c r="DF416" s="181" t="e">
        <f t="shared" si="700"/>
        <v>#REF!</v>
      </c>
      <c r="DG416" s="181" t="e">
        <f t="shared" si="701"/>
        <v>#REF!</v>
      </c>
      <c r="DH416" s="181" t="e">
        <f t="shared" si="702"/>
        <v>#REF!</v>
      </c>
      <c r="DI416" s="181" t="e">
        <f t="shared" si="703"/>
        <v>#REF!</v>
      </c>
      <c r="DJ416" s="181" t="e">
        <f t="shared" si="704"/>
        <v>#REF!</v>
      </c>
      <c r="DK416" s="181" t="e">
        <f t="shared" si="705"/>
        <v>#REF!</v>
      </c>
      <c r="DL416" s="181" t="e">
        <f t="shared" si="706"/>
        <v>#REF!</v>
      </c>
      <c r="DM416" s="181" t="e">
        <f t="shared" si="707"/>
        <v>#REF!</v>
      </c>
      <c r="DN416" s="181" t="e">
        <f t="shared" si="708"/>
        <v>#REF!</v>
      </c>
      <c r="DO416" s="181" t="e">
        <f t="shared" si="709"/>
        <v>#REF!</v>
      </c>
      <c r="DP416" s="181" t="e">
        <f t="shared" si="710"/>
        <v>#REF!</v>
      </c>
      <c r="DQ416" s="181" t="e">
        <f t="shared" si="711"/>
        <v>#REF!</v>
      </c>
      <c r="DR416" s="181" t="e">
        <f t="shared" si="712"/>
        <v>#REF!</v>
      </c>
      <c r="DS416" s="181" t="e">
        <f t="shared" si="713"/>
        <v>#REF!</v>
      </c>
      <c r="DT416" s="181" t="e">
        <f t="shared" si="714"/>
        <v>#REF!</v>
      </c>
      <c r="DU416" s="181" t="e">
        <f t="shared" si="715"/>
        <v>#REF!</v>
      </c>
      <c r="DV416" s="181" t="e">
        <f t="shared" si="716"/>
        <v>#REF!</v>
      </c>
      <c r="DW416" s="181" t="e">
        <f t="shared" si="717"/>
        <v>#REF!</v>
      </c>
      <c r="DX416" s="181" t="e">
        <f t="shared" si="718"/>
        <v>#REF!</v>
      </c>
      <c r="DY416" s="181" t="e">
        <f t="shared" si="719"/>
        <v>#REF!</v>
      </c>
      <c r="DZ416" s="181" t="e">
        <f t="shared" si="720"/>
        <v>#REF!</v>
      </c>
      <c r="EA416" s="181" t="e">
        <f t="shared" si="721"/>
        <v>#REF!</v>
      </c>
      <c r="EB416" s="181" t="e">
        <f t="shared" si="722"/>
        <v>#REF!</v>
      </c>
      <c r="EC416" s="181" t="e">
        <f t="shared" si="723"/>
        <v>#REF!</v>
      </c>
      <c r="ED416" s="181" t="e">
        <f t="shared" si="724"/>
        <v>#REF!</v>
      </c>
      <c r="EE416" s="181" t="e">
        <f t="shared" si="725"/>
        <v>#REF!</v>
      </c>
      <c r="EF416" s="181" t="e">
        <f t="shared" si="726"/>
        <v>#REF!</v>
      </c>
      <c r="EG416" s="181" t="e">
        <f t="shared" si="727"/>
        <v>#REF!</v>
      </c>
      <c r="EH416" s="181" t="e">
        <f t="shared" si="728"/>
        <v>#REF!</v>
      </c>
      <c r="EI416" s="181" t="e">
        <f t="shared" si="729"/>
        <v>#REF!</v>
      </c>
      <c r="EJ416" s="181" t="e">
        <f t="shared" si="730"/>
        <v>#REF!</v>
      </c>
      <c r="EK416" s="181" t="e">
        <f t="shared" si="731"/>
        <v>#REF!</v>
      </c>
      <c r="EL416" s="181" t="e">
        <f t="shared" si="732"/>
        <v>#REF!</v>
      </c>
      <c r="EM416" s="181" t="e">
        <f t="shared" si="733"/>
        <v>#REF!</v>
      </c>
      <c r="EN416" s="181" t="e">
        <f t="shared" si="734"/>
        <v>#REF!</v>
      </c>
      <c r="EO416" s="181" t="e">
        <f t="shared" si="735"/>
        <v>#REF!</v>
      </c>
      <c r="EP416" s="181" t="e">
        <f t="shared" si="736"/>
        <v>#REF!</v>
      </c>
      <c r="EQ416" s="181" t="e">
        <f t="shared" si="737"/>
        <v>#REF!</v>
      </c>
      <c r="ER416" s="181" t="e">
        <f t="shared" si="738"/>
        <v>#REF!</v>
      </c>
      <c r="ES416" s="181" t="e">
        <f t="shared" si="739"/>
        <v>#REF!</v>
      </c>
      <c r="ET416" s="181" t="e">
        <f t="shared" si="740"/>
        <v>#REF!</v>
      </c>
      <c r="EU416" s="181" t="e">
        <f t="shared" si="741"/>
        <v>#REF!</v>
      </c>
      <c r="EV416" s="181" t="e">
        <f t="shared" si="742"/>
        <v>#REF!</v>
      </c>
      <c r="EW416" s="181" t="e">
        <f t="shared" si="743"/>
        <v>#REF!</v>
      </c>
      <c r="EX416" s="181" t="e">
        <f t="shared" si="744"/>
        <v>#REF!</v>
      </c>
      <c r="EY416" s="181" t="e">
        <f t="shared" si="745"/>
        <v>#REF!</v>
      </c>
      <c r="EZ416" s="181" t="e">
        <f t="shared" si="746"/>
        <v>#REF!</v>
      </c>
      <c r="FA416" s="181" t="e">
        <f t="shared" si="747"/>
        <v>#REF!</v>
      </c>
      <c r="FB416" s="181" t="e">
        <f t="shared" si="748"/>
        <v>#REF!</v>
      </c>
      <c r="FC416" s="181" t="e">
        <f t="shared" si="749"/>
        <v>#REF!</v>
      </c>
      <c r="FD416" s="181" t="e">
        <f t="shared" si="750"/>
        <v>#REF!</v>
      </c>
      <c r="FE416" s="181" t="e">
        <f t="shared" si="751"/>
        <v>#REF!</v>
      </c>
      <c r="FF416" s="181" t="e">
        <f t="shared" si="752"/>
        <v>#REF!</v>
      </c>
      <c r="FG416" s="181" t="e">
        <f t="shared" si="753"/>
        <v>#REF!</v>
      </c>
      <c r="FH416" s="181" t="e">
        <f t="shared" si="754"/>
        <v>#REF!</v>
      </c>
      <c r="FI416" s="181" t="e">
        <f t="shared" si="755"/>
        <v>#REF!</v>
      </c>
      <c r="FJ416" s="181" t="e">
        <f t="shared" si="756"/>
        <v>#REF!</v>
      </c>
      <c r="FK416" s="181" t="e">
        <f t="shared" si="757"/>
        <v>#REF!</v>
      </c>
      <c r="FL416" s="181" t="e">
        <f t="shared" si="758"/>
        <v>#REF!</v>
      </c>
      <c r="FM416" s="181" t="e">
        <f t="shared" si="759"/>
        <v>#REF!</v>
      </c>
      <c r="FN416" s="181" t="e">
        <f t="shared" si="760"/>
        <v>#REF!</v>
      </c>
      <c r="FO416" s="181" t="e">
        <f t="shared" si="761"/>
        <v>#REF!</v>
      </c>
      <c r="FP416" s="181" t="e">
        <f t="shared" si="762"/>
        <v>#REF!</v>
      </c>
      <c r="FQ416" s="181" t="e">
        <f t="shared" si="763"/>
        <v>#REF!</v>
      </c>
      <c r="FR416" s="181" t="e">
        <f t="shared" si="764"/>
        <v>#REF!</v>
      </c>
      <c r="FS416" s="181" t="e">
        <f t="shared" si="765"/>
        <v>#REF!</v>
      </c>
      <c r="FT416" s="181" t="e">
        <f t="shared" si="766"/>
        <v>#REF!</v>
      </c>
      <c r="FU416" s="181" t="e">
        <f t="shared" si="767"/>
        <v>#REF!</v>
      </c>
      <c r="FV416" s="181" t="e">
        <f t="shared" si="768"/>
        <v>#REF!</v>
      </c>
      <c r="FW416" s="181" t="e">
        <f t="shared" si="769"/>
        <v>#REF!</v>
      </c>
      <c r="FX416" s="181" t="e">
        <f t="shared" si="770"/>
        <v>#REF!</v>
      </c>
      <c r="FY416" s="181" t="e">
        <f t="shared" si="771"/>
        <v>#REF!</v>
      </c>
      <c r="FZ416" s="181" t="e">
        <f t="shared" si="772"/>
        <v>#REF!</v>
      </c>
      <c r="GA416" s="181" t="e">
        <f t="shared" si="773"/>
        <v>#REF!</v>
      </c>
      <c r="GB416" s="181" t="e">
        <f t="shared" si="774"/>
        <v>#REF!</v>
      </c>
      <c r="GC416" s="181" t="e">
        <f t="shared" si="775"/>
        <v>#REF!</v>
      </c>
      <c r="GD416" s="181" t="e">
        <f t="shared" si="776"/>
        <v>#REF!</v>
      </c>
      <c r="GE416" s="181" t="e">
        <f t="shared" si="777"/>
        <v>#REF!</v>
      </c>
      <c r="GF416" s="181" t="e">
        <f t="shared" si="778"/>
        <v>#REF!</v>
      </c>
      <c r="GG416" s="181" t="e">
        <f t="shared" si="779"/>
        <v>#REF!</v>
      </c>
      <c r="GH416" s="181" t="e">
        <f t="shared" si="780"/>
        <v>#REF!</v>
      </c>
      <c r="GI416" s="181" t="e">
        <f t="shared" si="781"/>
        <v>#REF!</v>
      </c>
      <c r="GJ416" s="181" t="e">
        <f t="shared" si="782"/>
        <v>#REF!</v>
      </c>
      <c r="GK416" s="181" t="e">
        <f t="shared" si="783"/>
        <v>#REF!</v>
      </c>
      <c r="GL416" s="181" t="e">
        <f t="shared" si="784"/>
        <v>#REF!</v>
      </c>
      <c r="GM416" s="181" t="e">
        <f t="shared" si="785"/>
        <v>#REF!</v>
      </c>
      <c r="GN416" s="181" t="e">
        <f t="shared" si="786"/>
        <v>#REF!</v>
      </c>
      <c r="GO416" s="181" t="e">
        <f t="shared" si="787"/>
        <v>#REF!</v>
      </c>
      <c r="GP416" s="181" t="e">
        <f t="shared" si="788"/>
        <v>#REF!</v>
      </c>
      <c r="GQ416" s="181" t="e">
        <f t="shared" si="789"/>
        <v>#REF!</v>
      </c>
      <c r="GR416" s="181" t="e">
        <f t="shared" si="790"/>
        <v>#REF!</v>
      </c>
      <c r="GS416" s="181" t="e">
        <f t="shared" si="791"/>
        <v>#REF!</v>
      </c>
      <c r="GT416" s="181" t="e">
        <f t="shared" si="792"/>
        <v>#REF!</v>
      </c>
      <c r="GU416" s="181" t="e">
        <f t="shared" si="793"/>
        <v>#REF!</v>
      </c>
      <c r="GV416" s="181" t="e">
        <f t="shared" si="794"/>
        <v>#REF!</v>
      </c>
      <c r="GW416" s="181" t="e">
        <f t="shared" si="795"/>
        <v>#REF!</v>
      </c>
      <c r="GX416" s="181" t="e">
        <f t="shared" si="796"/>
        <v>#REF!</v>
      </c>
      <c r="GY416" s="181" t="e">
        <f t="shared" si="797"/>
        <v>#REF!</v>
      </c>
      <c r="GZ416" s="181" t="e">
        <f t="shared" si="798"/>
        <v>#REF!</v>
      </c>
      <c r="HA416" s="181" t="e">
        <f t="shared" si="799"/>
        <v>#REF!</v>
      </c>
      <c r="HB416" s="181" t="e">
        <f t="shared" si="800"/>
        <v>#REF!</v>
      </c>
      <c r="HC416" s="181" t="e">
        <f t="shared" si="801"/>
        <v>#REF!</v>
      </c>
      <c r="HD416" s="181" t="e">
        <f t="shared" si="802"/>
        <v>#REF!</v>
      </c>
      <c r="HE416" s="181" t="e">
        <f t="shared" si="803"/>
        <v>#REF!</v>
      </c>
      <c r="HF416" s="181" t="e">
        <f t="shared" si="804"/>
        <v>#REF!</v>
      </c>
      <c r="HG416" s="181" t="e">
        <f t="shared" si="805"/>
        <v>#REF!</v>
      </c>
      <c r="HH416" s="181" t="e">
        <f t="shared" si="806"/>
        <v>#REF!</v>
      </c>
      <c r="HI416" s="181" t="e">
        <f t="shared" si="807"/>
        <v>#REF!</v>
      </c>
      <c r="HJ416" s="181" t="e">
        <f t="shared" si="808"/>
        <v>#REF!</v>
      </c>
      <c r="HK416" s="181" t="e">
        <f t="shared" si="809"/>
        <v>#REF!</v>
      </c>
      <c r="HL416" s="181" t="e">
        <f t="shared" si="810"/>
        <v>#REF!</v>
      </c>
      <c r="HM416" s="181" t="e">
        <f t="shared" si="811"/>
        <v>#REF!</v>
      </c>
      <c r="HN416" s="181" t="e">
        <f t="shared" si="812"/>
        <v>#REF!</v>
      </c>
      <c r="HO416" s="181" t="e">
        <f t="shared" si="813"/>
        <v>#REF!</v>
      </c>
      <c r="HP416" s="181" t="e">
        <f t="shared" si="814"/>
        <v>#REF!</v>
      </c>
      <c r="HQ416" s="181" t="e">
        <f t="shared" si="815"/>
        <v>#REF!</v>
      </c>
      <c r="HR416" s="181" t="e">
        <f t="shared" si="816"/>
        <v>#REF!</v>
      </c>
      <c r="HS416" s="181" t="e">
        <f t="shared" si="817"/>
        <v>#REF!</v>
      </c>
      <c r="HT416" s="181" t="e">
        <f t="shared" si="818"/>
        <v>#REF!</v>
      </c>
      <c r="HU416" s="181" t="e">
        <f t="shared" si="819"/>
        <v>#REF!</v>
      </c>
      <c r="HV416" s="181" t="e">
        <f t="shared" si="820"/>
        <v>#REF!</v>
      </c>
      <c r="HW416" s="181" t="e">
        <f t="shared" si="821"/>
        <v>#REF!</v>
      </c>
      <c r="HX416" s="181" t="e">
        <f t="shared" si="822"/>
        <v>#REF!</v>
      </c>
      <c r="HY416" s="181" t="e">
        <f t="shared" si="823"/>
        <v>#REF!</v>
      </c>
      <c r="HZ416" s="181" t="e">
        <f t="shared" si="824"/>
        <v>#REF!</v>
      </c>
      <c r="IA416" s="181" t="e">
        <f t="shared" si="825"/>
        <v>#REF!</v>
      </c>
      <c r="IB416" s="181" t="e">
        <f t="shared" si="826"/>
        <v>#REF!</v>
      </c>
      <c r="IC416" s="181" t="e">
        <f t="shared" si="827"/>
        <v>#REF!</v>
      </c>
      <c r="ID416" s="181" t="e">
        <f t="shared" si="828"/>
        <v>#REF!</v>
      </c>
      <c r="IE416" s="181" t="e">
        <f t="shared" si="829"/>
        <v>#REF!</v>
      </c>
      <c r="IF416" s="181" t="e">
        <f t="shared" si="830"/>
        <v>#REF!</v>
      </c>
      <c r="IG416" s="181" t="e">
        <f t="shared" si="831"/>
        <v>#REF!</v>
      </c>
      <c r="IH416" s="181" t="e">
        <f t="shared" si="832"/>
        <v>#REF!</v>
      </c>
      <c r="II416" s="181" t="e">
        <f t="shared" si="833"/>
        <v>#REF!</v>
      </c>
      <c r="IJ416" s="181" t="e">
        <f t="shared" si="834"/>
        <v>#REF!</v>
      </c>
      <c r="IK416" s="181" t="e">
        <f t="shared" si="835"/>
        <v>#REF!</v>
      </c>
      <c r="IL416" s="181" t="e">
        <f t="shared" si="836"/>
        <v>#REF!</v>
      </c>
      <c r="IM416" s="181" t="e">
        <f t="shared" si="837"/>
        <v>#REF!</v>
      </c>
      <c r="IN416" s="181" t="e">
        <f t="shared" si="838"/>
        <v>#REF!</v>
      </c>
      <c r="IO416" s="181" t="e">
        <f t="shared" si="839"/>
        <v>#REF!</v>
      </c>
      <c r="IP416" s="181" t="e">
        <f t="shared" si="840"/>
        <v>#REF!</v>
      </c>
      <c r="IQ416" s="181" t="e">
        <f t="shared" si="841"/>
        <v>#REF!</v>
      </c>
      <c r="IR416" s="181" t="e">
        <f t="shared" si="842"/>
        <v>#REF!</v>
      </c>
      <c r="IS416" s="181" t="e">
        <f t="shared" si="843"/>
        <v>#REF!</v>
      </c>
      <c r="IT416" s="181" t="e">
        <f t="shared" si="844"/>
        <v>#REF!</v>
      </c>
      <c r="IU416" s="181" t="e">
        <f t="shared" si="845"/>
        <v>#REF!</v>
      </c>
      <c r="IV416" s="181" t="e">
        <f t="shared" si="846"/>
        <v>#REF!</v>
      </c>
      <c r="IW416" s="181" t="e">
        <f t="shared" si="847"/>
        <v>#REF!</v>
      </c>
      <c r="IX416" s="181" t="e">
        <f t="shared" si="848"/>
        <v>#REF!</v>
      </c>
      <c r="IY416" s="181" t="e">
        <f t="shared" si="849"/>
        <v>#REF!</v>
      </c>
      <c r="IZ416" s="181" t="e">
        <f t="shared" si="850"/>
        <v>#REF!</v>
      </c>
      <c r="JA416" s="181" t="e">
        <f t="shared" si="851"/>
        <v>#REF!</v>
      </c>
      <c r="JB416" s="181" t="e">
        <f t="shared" si="852"/>
        <v>#REF!</v>
      </c>
    </row>
    <row r="417" spans="2:262">
      <c r="B417" s="188">
        <v>56</v>
      </c>
      <c r="C417" s="187">
        <f t="shared" si="853"/>
        <v>1.0937500000000005E-3</v>
      </c>
      <c r="D417" s="184" t="e">
        <f t="shared" si="597"/>
        <v>#REF!</v>
      </c>
      <c r="E417" s="183" t="e">
        <f>BJ361</f>
        <v>#REF!</v>
      </c>
      <c r="F417" s="182">
        <v>56</v>
      </c>
      <c r="G417" s="181" t="e">
        <f t="shared" si="854"/>
        <v>#REF!</v>
      </c>
      <c r="H417" s="181" t="e">
        <f t="shared" si="598"/>
        <v>#REF!</v>
      </c>
      <c r="I417" s="181" t="e">
        <f t="shared" si="599"/>
        <v>#REF!</v>
      </c>
      <c r="J417" s="181" t="e">
        <f t="shared" si="600"/>
        <v>#REF!</v>
      </c>
      <c r="K417" s="181" t="e">
        <f t="shared" si="601"/>
        <v>#REF!</v>
      </c>
      <c r="L417" s="181" t="e">
        <f t="shared" si="602"/>
        <v>#REF!</v>
      </c>
      <c r="M417" s="181" t="e">
        <f t="shared" si="603"/>
        <v>#REF!</v>
      </c>
      <c r="N417" s="181" t="e">
        <f t="shared" si="604"/>
        <v>#REF!</v>
      </c>
      <c r="O417" s="181" t="e">
        <f t="shared" si="605"/>
        <v>#REF!</v>
      </c>
      <c r="P417" s="181" t="e">
        <f t="shared" si="606"/>
        <v>#REF!</v>
      </c>
      <c r="Q417" s="181" t="e">
        <f t="shared" si="607"/>
        <v>#REF!</v>
      </c>
      <c r="R417" s="181" t="e">
        <f t="shared" si="608"/>
        <v>#REF!</v>
      </c>
      <c r="S417" s="181" t="e">
        <f t="shared" si="609"/>
        <v>#REF!</v>
      </c>
      <c r="T417" s="181" t="e">
        <f t="shared" si="610"/>
        <v>#REF!</v>
      </c>
      <c r="U417" s="181" t="e">
        <f t="shared" si="611"/>
        <v>#REF!</v>
      </c>
      <c r="V417" s="181" t="e">
        <f t="shared" si="612"/>
        <v>#REF!</v>
      </c>
      <c r="W417" s="181" t="e">
        <f t="shared" si="613"/>
        <v>#REF!</v>
      </c>
      <c r="X417" s="181" t="e">
        <f t="shared" si="614"/>
        <v>#REF!</v>
      </c>
      <c r="Y417" s="181" t="e">
        <f t="shared" si="615"/>
        <v>#REF!</v>
      </c>
      <c r="Z417" s="181" t="e">
        <f t="shared" si="616"/>
        <v>#REF!</v>
      </c>
      <c r="AA417" s="181" t="e">
        <f t="shared" si="617"/>
        <v>#REF!</v>
      </c>
      <c r="AB417" s="181" t="e">
        <f t="shared" si="618"/>
        <v>#REF!</v>
      </c>
      <c r="AC417" s="181" t="e">
        <f t="shared" si="619"/>
        <v>#REF!</v>
      </c>
      <c r="AD417" s="181" t="e">
        <f t="shared" si="620"/>
        <v>#REF!</v>
      </c>
      <c r="AE417" s="181" t="e">
        <f t="shared" si="621"/>
        <v>#REF!</v>
      </c>
      <c r="AF417" s="181" t="e">
        <f t="shared" si="622"/>
        <v>#REF!</v>
      </c>
      <c r="AG417" s="181" t="e">
        <f t="shared" si="623"/>
        <v>#REF!</v>
      </c>
      <c r="AH417" s="181" t="e">
        <f t="shared" si="624"/>
        <v>#REF!</v>
      </c>
      <c r="AI417" s="181" t="e">
        <f t="shared" si="625"/>
        <v>#REF!</v>
      </c>
      <c r="AJ417" s="181" t="e">
        <f t="shared" si="626"/>
        <v>#REF!</v>
      </c>
      <c r="AK417" s="181" t="e">
        <f t="shared" si="627"/>
        <v>#REF!</v>
      </c>
      <c r="AL417" s="181" t="e">
        <f t="shared" si="628"/>
        <v>#REF!</v>
      </c>
      <c r="AM417" s="181" t="e">
        <f t="shared" si="629"/>
        <v>#REF!</v>
      </c>
      <c r="AN417" s="181" t="e">
        <f t="shared" si="630"/>
        <v>#REF!</v>
      </c>
      <c r="AO417" s="181" t="e">
        <f t="shared" si="631"/>
        <v>#REF!</v>
      </c>
      <c r="AP417" s="181" t="e">
        <f t="shared" si="632"/>
        <v>#REF!</v>
      </c>
      <c r="AQ417" s="181" t="e">
        <f t="shared" si="633"/>
        <v>#REF!</v>
      </c>
      <c r="AR417" s="181" t="e">
        <f t="shared" si="634"/>
        <v>#REF!</v>
      </c>
      <c r="AS417" s="181" t="e">
        <f t="shared" si="635"/>
        <v>#REF!</v>
      </c>
      <c r="AT417" s="181" t="e">
        <f t="shared" si="636"/>
        <v>#REF!</v>
      </c>
      <c r="AU417" s="181" t="e">
        <f t="shared" si="637"/>
        <v>#REF!</v>
      </c>
      <c r="AV417" s="181" t="e">
        <f t="shared" si="638"/>
        <v>#REF!</v>
      </c>
      <c r="AW417" s="181" t="e">
        <f t="shared" si="639"/>
        <v>#REF!</v>
      </c>
      <c r="AX417" s="181" t="e">
        <f t="shared" si="640"/>
        <v>#REF!</v>
      </c>
      <c r="AY417" s="181" t="e">
        <f t="shared" si="641"/>
        <v>#REF!</v>
      </c>
      <c r="AZ417" s="181" t="e">
        <f t="shared" si="642"/>
        <v>#REF!</v>
      </c>
      <c r="BA417" s="181" t="e">
        <f t="shared" si="643"/>
        <v>#REF!</v>
      </c>
      <c r="BB417" s="181" t="e">
        <f t="shared" si="644"/>
        <v>#REF!</v>
      </c>
      <c r="BC417" s="181" t="e">
        <f t="shared" si="645"/>
        <v>#REF!</v>
      </c>
      <c r="BD417" s="181" t="e">
        <f t="shared" si="646"/>
        <v>#REF!</v>
      </c>
      <c r="BE417" s="181" t="e">
        <f t="shared" si="647"/>
        <v>#REF!</v>
      </c>
      <c r="BF417" s="181" t="e">
        <f t="shared" si="648"/>
        <v>#REF!</v>
      </c>
      <c r="BG417" s="181" t="e">
        <f t="shared" si="649"/>
        <v>#REF!</v>
      </c>
      <c r="BH417" s="181" t="e">
        <f t="shared" si="650"/>
        <v>#REF!</v>
      </c>
      <c r="BI417" s="181" t="e">
        <f t="shared" si="651"/>
        <v>#REF!</v>
      </c>
      <c r="BJ417" s="181" t="e">
        <f t="shared" si="652"/>
        <v>#REF!</v>
      </c>
      <c r="BK417" s="181" t="e">
        <f t="shared" si="653"/>
        <v>#REF!</v>
      </c>
      <c r="BL417" s="181" t="e">
        <f t="shared" si="654"/>
        <v>#REF!</v>
      </c>
      <c r="BM417" s="181" t="e">
        <f t="shared" si="655"/>
        <v>#REF!</v>
      </c>
      <c r="BN417" s="181" t="e">
        <f t="shared" si="656"/>
        <v>#REF!</v>
      </c>
      <c r="BO417" s="181" t="e">
        <f t="shared" si="657"/>
        <v>#REF!</v>
      </c>
      <c r="BP417" s="181" t="e">
        <f t="shared" si="658"/>
        <v>#REF!</v>
      </c>
      <c r="BQ417" s="181" t="e">
        <f t="shared" si="659"/>
        <v>#REF!</v>
      </c>
      <c r="BR417" s="181" t="e">
        <f t="shared" si="660"/>
        <v>#REF!</v>
      </c>
      <c r="BS417" s="181" t="e">
        <f t="shared" si="661"/>
        <v>#REF!</v>
      </c>
      <c r="BT417" s="181" t="e">
        <f t="shared" si="662"/>
        <v>#REF!</v>
      </c>
      <c r="BU417" s="181" t="e">
        <f t="shared" si="663"/>
        <v>#REF!</v>
      </c>
      <c r="BV417" s="181" t="e">
        <f t="shared" si="664"/>
        <v>#REF!</v>
      </c>
      <c r="BW417" s="181" t="e">
        <f t="shared" si="665"/>
        <v>#REF!</v>
      </c>
      <c r="BX417" s="181" t="e">
        <f t="shared" si="666"/>
        <v>#REF!</v>
      </c>
      <c r="BY417" s="181" t="e">
        <f t="shared" si="667"/>
        <v>#REF!</v>
      </c>
      <c r="BZ417" s="181" t="e">
        <f t="shared" si="668"/>
        <v>#REF!</v>
      </c>
      <c r="CA417" s="181" t="e">
        <f t="shared" si="669"/>
        <v>#REF!</v>
      </c>
      <c r="CB417" s="181" t="e">
        <f t="shared" si="670"/>
        <v>#REF!</v>
      </c>
      <c r="CC417" s="181" t="e">
        <f t="shared" si="671"/>
        <v>#REF!</v>
      </c>
      <c r="CD417" s="181" t="e">
        <f t="shared" si="672"/>
        <v>#REF!</v>
      </c>
      <c r="CE417" s="181" t="e">
        <f t="shared" si="673"/>
        <v>#REF!</v>
      </c>
      <c r="CF417" s="181" t="e">
        <f t="shared" si="674"/>
        <v>#REF!</v>
      </c>
      <c r="CG417" s="181" t="e">
        <f t="shared" si="675"/>
        <v>#REF!</v>
      </c>
      <c r="CH417" s="181" t="e">
        <f t="shared" si="676"/>
        <v>#REF!</v>
      </c>
      <c r="CI417" s="181" t="e">
        <f t="shared" si="677"/>
        <v>#REF!</v>
      </c>
      <c r="CJ417" s="181" t="e">
        <f t="shared" si="678"/>
        <v>#REF!</v>
      </c>
      <c r="CK417" s="181" t="e">
        <f t="shared" si="679"/>
        <v>#REF!</v>
      </c>
      <c r="CL417" s="181" t="e">
        <f t="shared" si="680"/>
        <v>#REF!</v>
      </c>
      <c r="CM417" s="181" t="e">
        <f t="shared" si="681"/>
        <v>#REF!</v>
      </c>
      <c r="CN417" s="181" t="e">
        <f t="shared" si="682"/>
        <v>#REF!</v>
      </c>
      <c r="CO417" s="181" t="e">
        <f t="shared" si="683"/>
        <v>#REF!</v>
      </c>
      <c r="CP417" s="181" t="e">
        <f t="shared" si="684"/>
        <v>#REF!</v>
      </c>
      <c r="CQ417" s="181" t="e">
        <f t="shared" si="685"/>
        <v>#REF!</v>
      </c>
      <c r="CR417" s="181" t="e">
        <f t="shared" si="686"/>
        <v>#REF!</v>
      </c>
      <c r="CS417" s="181" t="e">
        <f t="shared" si="687"/>
        <v>#REF!</v>
      </c>
      <c r="CT417" s="181" t="e">
        <f t="shared" si="688"/>
        <v>#REF!</v>
      </c>
      <c r="CU417" s="181" t="e">
        <f t="shared" si="689"/>
        <v>#REF!</v>
      </c>
      <c r="CV417" s="181" t="e">
        <f t="shared" si="690"/>
        <v>#REF!</v>
      </c>
      <c r="CW417" s="181" t="e">
        <f t="shared" si="691"/>
        <v>#REF!</v>
      </c>
      <c r="CX417" s="181" t="e">
        <f t="shared" si="692"/>
        <v>#REF!</v>
      </c>
      <c r="CY417" s="181" t="e">
        <f t="shared" si="693"/>
        <v>#REF!</v>
      </c>
      <c r="CZ417" s="181" t="e">
        <f t="shared" si="694"/>
        <v>#REF!</v>
      </c>
      <c r="DA417" s="181" t="e">
        <f t="shared" si="695"/>
        <v>#REF!</v>
      </c>
      <c r="DB417" s="181" t="e">
        <f t="shared" si="696"/>
        <v>#REF!</v>
      </c>
      <c r="DC417" s="181" t="e">
        <f t="shared" si="697"/>
        <v>#REF!</v>
      </c>
      <c r="DD417" s="181" t="e">
        <f t="shared" si="698"/>
        <v>#REF!</v>
      </c>
      <c r="DE417" s="181" t="e">
        <f t="shared" si="699"/>
        <v>#REF!</v>
      </c>
      <c r="DF417" s="181" t="e">
        <f t="shared" si="700"/>
        <v>#REF!</v>
      </c>
      <c r="DG417" s="181" t="e">
        <f t="shared" si="701"/>
        <v>#REF!</v>
      </c>
      <c r="DH417" s="181" t="e">
        <f t="shared" si="702"/>
        <v>#REF!</v>
      </c>
      <c r="DI417" s="181" t="e">
        <f t="shared" si="703"/>
        <v>#REF!</v>
      </c>
      <c r="DJ417" s="181" t="e">
        <f t="shared" si="704"/>
        <v>#REF!</v>
      </c>
      <c r="DK417" s="181" t="e">
        <f t="shared" si="705"/>
        <v>#REF!</v>
      </c>
      <c r="DL417" s="181" t="e">
        <f t="shared" si="706"/>
        <v>#REF!</v>
      </c>
      <c r="DM417" s="181" t="e">
        <f t="shared" si="707"/>
        <v>#REF!</v>
      </c>
      <c r="DN417" s="181" t="e">
        <f t="shared" si="708"/>
        <v>#REF!</v>
      </c>
      <c r="DO417" s="181" t="e">
        <f t="shared" si="709"/>
        <v>#REF!</v>
      </c>
      <c r="DP417" s="181" t="e">
        <f t="shared" si="710"/>
        <v>#REF!</v>
      </c>
      <c r="DQ417" s="181" t="e">
        <f t="shared" si="711"/>
        <v>#REF!</v>
      </c>
      <c r="DR417" s="181" t="e">
        <f t="shared" si="712"/>
        <v>#REF!</v>
      </c>
      <c r="DS417" s="181" t="e">
        <f t="shared" si="713"/>
        <v>#REF!</v>
      </c>
      <c r="DT417" s="181" t="e">
        <f t="shared" si="714"/>
        <v>#REF!</v>
      </c>
      <c r="DU417" s="181" t="e">
        <f t="shared" si="715"/>
        <v>#REF!</v>
      </c>
      <c r="DV417" s="181" t="e">
        <f t="shared" si="716"/>
        <v>#REF!</v>
      </c>
      <c r="DW417" s="181" t="e">
        <f t="shared" si="717"/>
        <v>#REF!</v>
      </c>
      <c r="DX417" s="181" t="e">
        <f t="shared" si="718"/>
        <v>#REF!</v>
      </c>
      <c r="DY417" s="181" t="e">
        <f t="shared" si="719"/>
        <v>#REF!</v>
      </c>
      <c r="DZ417" s="181" t="e">
        <f t="shared" si="720"/>
        <v>#REF!</v>
      </c>
      <c r="EA417" s="181" t="e">
        <f t="shared" si="721"/>
        <v>#REF!</v>
      </c>
      <c r="EB417" s="181" t="e">
        <f t="shared" si="722"/>
        <v>#REF!</v>
      </c>
      <c r="EC417" s="181" t="e">
        <f t="shared" si="723"/>
        <v>#REF!</v>
      </c>
      <c r="ED417" s="181" t="e">
        <f t="shared" si="724"/>
        <v>#REF!</v>
      </c>
      <c r="EE417" s="181" t="e">
        <f t="shared" si="725"/>
        <v>#REF!</v>
      </c>
      <c r="EF417" s="181" t="e">
        <f t="shared" si="726"/>
        <v>#REF!</v>
      </c>
      <c r="EG417" s="181" t="e">
        <f t="shared" si="727"/>
        <v>#REF!</v>
      </c>
      <c r="EH417" s="181" t="e">
        <f t="shared" si="728"/>
        <v>#REF!</v>
      </c>
      <c r="EI417" s="181" t="e">
        <f t="shared" si="729"/>
        <v>#REF!</v>
      </c>
      <c r="EJ417" s="181" t="e">
        <f t="shared" si="730"/>
        <v>#REF!</v>
      </c>
      <c r="EK417" s="181" t="e">
        <f t="shared" si="731"/>
        <v>#REF!</v>
      </c>
      <c r="EL417" s="181" t="e">
        <f t="shared" si="732"/>
        <v>#REF!</v>
      </c>
      <c r="EM417" s="181" t="e">
        <f t="shared" si="733"/>
        <v>#REF!</v>
      </c>
      <c r="EN417" s="181" t="e">
        <f t="shared" si="734"/>
        <v>#REF!</v>
      </c>
      <c r="EO417" s="181" t="e">
        <f t="shared" si="735"/>
        <v>#REF!</v>
      </c>
      <c r="EP417" s="181" t="e">
        <f t="shared" si="736"/>
        <v>#REF!</v>
      </c>
      <c r="EQ417" s="181" t="e">
        <f t="shared" si="737"/>
        <v>#REF!</v>
      </c>
      <c r="ER417" s="181" t="e">
        <f t="shared" si="738"/>
        <v>#REF!</v>
      </c>
      <c r="ES417" s="181" t="e">
        <f t="shared" si="739"/>
        <v>#REF!</v>
      </c>
      <c r="ET417" s="181" t="e">
        <f t="shared" si="740"/>
        <v>#REF!</v>
      </c>
      <c r="EU417" s="181" t="e">
        <f t="shared" si="741"/>
        <v>#REF!</v>
      </c>
      <c r="EV417" s="181" t="e">
        <f t="shared" si="742"/>
        <v>#REF!</v>
      </c>
      <c r="EW417" s="181" t="e">
        <f t="shared" si="743"/>
        <v>#REF!</v>
      </c>
      <c r="EX417" s="181" t="e">
        <f t="shared" si="744"/>
        <v>#REF!</v>
      </c>
      <c r="EY417" s="181" t="e">
        <f t="shared" si="745"/>
        <v>#REF!</v>
      </c>
      <c r="EZ417" s="181" t="e">
        <f t="shared" si="746"/>
        <v>#REF!</v>
      </c>
      <c r="FA417" s="181" t="e">
        <f t="shared" si="747"/>
        <v>#REF!</v>
      </c>
      <c r="FB417" s="181" t="e">
        <f t="shared" si="748"/>
        <v>#REF!</v>
      </c>
      <c r="FC417" s="181" t="e">
        <f t="shared" si="749"/>
        <v>#REF!</v>
      </c>
      <c r="FD417" s="181" t="e">
        <f t="shared" si="750"/>
        <v>#REF!</v>
      </c>
      <c r="FE417" s="181" t="e">
        <f t="shared" si="751"/>
        <v>#REF!</v>
      </c>
      <c r="FF417" s="181" t="e">
        <f t="shared" si="752"/>
        <v>#REF!</v>
      </c>
      <c r="FG417" s="181" t="e">
        <f t="shared" si="753"/>
        <v>#REF!</v>
      </c>
      <c r="FH417" s="181" t="e">
        <f t="shared" si="754"/>
        <v>#REF!</v>
      </c>
      <c r="FI417" s="181" t="e">
        <f t="shared" si="755"/>
        <v>#REF!</v>
      </c>
      <c r="FJ417" s="181" t="e">
        <f t="shared" si="756"/>
        <v>#REF!</v>
      </c>
      <c r="FK417" s="181" t="e">
        <f t="shared" si="757"/>
        <v>#REF!</v>
      </c>
      <c r="FL417" s="181" t="e">
        <f t="shared" si="758"/>
        <v>#REF!</v>
      </c>
      <c r="FM417" s="181" t="e">
        <f t="shared" si="759"/>
        <v>#REF!</v>
      </c>
      <c r="FN417" s="181" t="e">
        <f t="shared" si="760"/>
        <v>#REF!</v>
      </c>
      <c r="FO417" s="181" t="e">
        <f t="shared" si="761"/>
        <v>#REF!</v>
      </c>
      <c r="FP417" s="181" t="e">
        <f t="shared" si="762"/>
        <v>#REF!</v>
      </c>
      <c r="FQ417" s="181" t="e">
        <f t="shared" si="763"/>
        <v>#REF!</v>
      </c>
      <c r="FR417" s="181" t="e">
        <f t="shared" si="764"/>
        <v>#REF!</v>
      </c>
      <c r="FS417" s="181" t="e">
        <f t="shared" si="765"/>
        <v>#REF!</v>
      </c>
      <c r="FT417" s="181" t="e">
        <f t="shared" si="766"/>
        <v>#REF!</v>
      </c>
      <c r="FU417" s="181" t="e">
        <f t="shared" si="767"/>
        <v>#REF!</v>
      </c>
      <c r="FV417" s="181" t="e">
        <f t="shared" si="768"/>
        <v>#REF!</v>
      </c>
      <c r="FW417" s="181" t="e">
        <f t="shared" si="769"/>
        <v>#REF!</v>
      </c>
      <c r="FX417" s="181" t="e">
        <f t="shared" si="770"/>
        <v>#REF!</v>
      </c>
      <c r="FY417" s="181" t="e">
        <f t="shared" si="771"/>
        <v>#REF!</v>
      </c>
      <c r="FZ417" s="181" t="e">
        <f t="shared" si="772"/>
        <v>#REF!</v>
      </c>
      <c r="GA417" s="181" t="e">
        <f t="shared" si="773"/>
        <v>#REF!</v>
      </c>
      <c r="GB417" s="181" t="e">
        <f t="shared" si="774"/>
        <v>#REF!</v>
      </c>
      <c r="GC417" s="181" t="e">
        <f t="shared" si="775"/>
        <v>#REF!</v>
      </c>
      <c r="GD417" s="181" t="e">
        <f t="shared" si="776"/>
        <v>#REF!</v>
      </c>
      <c r="GE417" s="181" t="e">
        <f t="shared" si="777"/>
        <v>#REF!</v>
      </c>
      <c r="GF417" s="181" t="e">
        <f t="shared" si="778"/>
        <v>#REF!</v>
      </c>
      <c r="GG417" s="181" t="e">
        <f t="shared" si="779"/>
        <v>#REF!</v>
      </c>
      <c r="GH417" s="181" t="e">
        <f t="shared" si="780"/>
        <v>#REF!</v>
      </c>
      <c r="GI417" s="181" t="e">
        <f t="shared" si="781"/>
        <v>#REF!</v>
      </c>
      <c r="GJ417" s="181" t="e">
        <f t="shared" si="782"/>
        <v>#REF!</v>
      </c>
      <c r="GK417" s="181" t="e">
        <f t="shared" si="783"/>
        <v>#REF!</v>
      </c>
      <c r="GL417" s="181" t="e">
        <f t="shared" si="784"/>
        <v>#REF!</v>
      </c>
      <c r="GM417" s="181" t="e">
        <f t="shared" si="785"/>
        <v>#REF!</v>
      </c>
      <c r="GN417" s="181" t="e">
        <f t="shared" si="786"/>
        <v>#REF!</v>
      </c>
      <c r="GO417" s="181" t="e">
        <f t="shared" si="787"/>
        <v>#REF!</v>
      </c>
      <c r="GP417" s="181" t="e">
        <f t="shared" si="788"/>
        <v>#REF!</v>
      </c>
      <c r="GQ417" s="181" t="e">
        <f t="shared" si="789"/>
        <v>#REF!</v>
      </c>
      <c r="GR417" s="181" t="e">
        <f t="shared" si="790"/>
        <v>#REF!</v>
      </c>
      <c r="GS417" s="181" t="e">
        <f t="shared" si="791"/>
        <v>#REF!</v>
      </c>
      <c r="GT417" s="181" t="e">
        <f t="shared" si="792"/>
        <v>#REF!</v>
      </c>
      <c r="GU417" s="181" t="e">
        <f t="shared" si="793"/>
        <v>#REF!</v>
      </c>
      <c r="GV417" s="181" t="e">
        <f t="shared" si="794"/>
        <v>#REF!</v>
      </c>
      <c r="GW417" s="181" t="e">
        <f t="shared" si="795"/>
        <v>#REF!</v>
      </c>
      <c r="GX417" s="181" t="e">
        <f t="shared" si="796"/>
        <v>#REF!</v>
      </c>
      <c r="GY417" s="181" t="e">
        <f t="shared" si="797"/>
        <v>#REF!</v>
      </c>
      <c r="GZ417" s="181" t="e">
        <f t="shared" si="798"/>
        <v>#REF!</v>
      </c>
      <c r="HA417" s="181" t="e">
        <f t="shared" si="799"/>
        <v>#REF!</v>
      </c>
      <c r="HB417" s="181" t="e">
        <f t="shared" si="800"/>
        <v>#REF!</v>
      </c>
      <c r="HC417" s="181" t="e">
        <f t="shared" si="801"/>
        <v>#REF!</v>
      </c>
      <c r="HD417" s="181" t="e">
        <f t="shared" si="802"/>
        <v>#REF!</v>
      </c>
      <c r="HE417" s="181" t="e">
        <f t="shared" si="803"/>
        <v>#REF!</v>
      </c>
      <c r="HF417" s="181" t="e">
        <f t="shared" si="804"/>
        <v>#REF!</v>
      </c>
      <c r="HG417" s="181" t="e">
        <f t="shared" si="805"/>
        <v>#REF!</v>
      </c>
      <c r="HH417" s="181" t="e">
        <f t="shared" si="806"/>
        <v>#REF!</v>
      </c>
      <c r="HI417" s="181" t="e">
        <f t="shared" si="807"/>
        <v>#REF!</v>
      </c>
      <c r="HJ417" s="181" t="e">
        <f t="shared" si="808"/>
        <v>#REF!</v>
      </c>
      <c r="HK417" s="181" t="e">
        <f t="shared" si="809"/>
        <v>#REF!</v>
      </c>
      <c r="HL417" s="181" t="e">
        <f t="shared" si="810"/>
        <v>#REF!</v>
      </c>
      <c r="HM417" s="181" t="e">
        <f t="shared" si="811"/>
        <v>#REF!</v>
      </c>
      <c r="HN417" s="181" t="e">
        <f t="shared" si="812"/>
        <v>#REF!</v>
      </c>
      <c r="HO417" s="181" t="e">
        <f t="shared" si="813"/>
        <v>#REF!</v>
      </c>
      <c r="HP417" s="181" t="e">
        <f t="shared" si="814"/>
        <v>#REF!</v>
      </c>
      <c r="HQ417" s="181" t="e">
        <f t="shared" si="815"/>
        <v>#REF!</v>
      </c>
      <c r="HR417" s="181" t="e">
        <f t="shared" si="816"/>
        <v>#REF!</v>
      </c>
      <c r="HS417" s="181" t="e">
        <f t="shared" si="817"/>
        <v>#REF!</v>
      </c>
      <c r="HT417" s="181" t="e">
        <f t="shared" si="818"/>
        <v>#REF!</v>
      </c>
      <c r="HU417" s="181" t="e">
        <f t="shared" si="819"/>
        <v>#REF!</v>
      </c>
      <c r="HV417" s="181" t="e">
        <f t="shared" si="820"/>
        <v>#REF!</v>
      </c>
      <c r="HW417" s="181" t="e">
        <f t="shared" si="821"/>
        <v>#REF!</v>
      </c>
      <c r="HX417" s="181" t="e">
        <f t="shared" si="822"/>
        <v>#REF!</v>
      </c>
      <c r="HY417" s="181" t="e">
        <f t="shared" si="823"/>
        <v>#REF!</v>
      </c>
      <c r="HZ417" s="181" t="e">
        <f t="shared" si="824"/>
        <v>#REF!</v>
      </c>
      <c r="IA417" s="181" t="e">
        <f t="shared" si="825"/>
        <v>#REF!</v>
      </c>
      <c r="IB417" s="181" t="e">
        <f t="shared" si="826"/>
        <v>#REF!</v>
      </c>
      <c r="IC417" s="181" t="e">
        <f t="shared" si="827"/>
        <v>#REF!</v>
      </c>
      <c r="ID417" s="181" t="e">
        <f t="shared" si="828"/>
        <v>#REF!</v>
      </c>
      <c r="IE417" s="181" t="e">
        <f t="shared" si="829"/>
        <v>#REF!</v>
      </c>
      <c r="IF417" s="181" t="e">
        <f t="shared" si="830"/>
        <v>#REF!</v>
      </c>
      <c r="IG417" s="181" t="e">
        <f t="shared" si="831"/>
        <v>#REF!</v>
      </c>
      <c r="IH417" s="181" t="e">
        <f t="shared" si="832"/>
        <v>#REF!</v>
      </c>
      <c r="II417" s="181" t="e">
        <f t="shared" si="833"/>
        <v>#REF!</v>
      </c>
      <c r="IJ417" s="181" t="e">
        <f t="shared" si="834"/>
        <v>#REF!</v>
      </c>
      <c r="IK417" s="181" t="e">
        <f t="shared" si="835"/>
        <v>#REF!</v>
      </c>
      <c r="IL417" s="181" t="e">
        <f t="shared" si="836"/>
        <v>#REF!</v>
      </c>
      <c r="IM417" s="181" t="e">
        <f t="shared" si="837"/>
        <v>#REF!</v>
      </c>
      <c r="IN417" s="181" t="e">
        <f t="shared" si="838"/>
        <v>#REF!</v>
      </c>
      <c r="IO417" s="181" t="e">
        <f t="shared" si="839"/>
        <v>#REF!</v>
      </c>
      <c r="IP417" s="181" t="e">
        <f t="shared" si="840"/>
        <v>#REF!</v>
      </c>
      <c r="IQ417" s="181" t="e">
        <f t="shared" si="841"/>
        <v>#REF!</v>
      </c>
      <c r="IR417" s="181" t="e">
        <f t="shared" si="842"/>
        <v>#REF!</v>
      </c>
      <c r="IS417" s="181" t="e">
        <f t="shared" si="843"/>
        <v>#REF!</v>
      </c>
      <c r="IT417" s="181" t="e">
        <f t="shared" si="844"/>
        <v>#REF!</v>
      </c>
      <c r="IU417" s="181" t="e">
        <f t="shared" si="845"/>
        <v>#REF!</v>
      </c>
      <c r="IV417" s="181" t="e">
        <f t="shared" si="846"/>
        <v>#REF!</v>
      </c>
      <c r="IW417" s="181" t="e">
        <f t="shared" si="847"/>
        <v>#REF!</v>
      </c>
      <c r="IX417" s="181" t="e">
        <f t="shared" si="848"/>
        <v>#REF!</v>
      </c>
      <c r="IY417" s="181" t="e">
        <f t="shared" si="849"/>
        <v>#REF!</v>
      </c>
      <c r="IZ417" s="181" t="e">
        <f t="shared" si="850"/>
        <v>#REF!</v>
      </c>
      <c r="JA417" s="181" t="e">
        <f t="shared" si="851"/>
        <v>#REF!</v>
      </c>
      <c r="JB417" s="181" t="e">
        <f t="shared" si="852"/>
        <v>#REF!</v>
      </c>
    </row>
    <row r="418" spans="2:262">
      <c r="B418" s="188">
        <v>57</v>
      </c>
      <c r="C418" s="187">
        <f t="shared" si="853"/>
        <v>1.1132812500000006E-3</v>
      </c>
      <c r="D418" s="184" t="e">
        <f t="shared" si="597"/>
        <v>#REF!</v>
      </c>
      <c r="E418" s="183" t="e">
        <f>BK361</f>
        <v>#REF!</v>
      </c>
      <c r="F418" s="182">
        <v>57</v>
      </c>
      <c r="G418" s="181" t="e">
        <f t="shared" si="854"/>
        <v>#REF!</v>
      </c>
      <c r="H418" s="181" t="e">
        <f t="shared" si="598"/>
        <v>#REF!</v>
      </c>
      <c r="I418" s="181" t="e">
        <f t="shared" si="599"/>
        <v>#REF!</v>
      </c>
      <c r="J418" s="181" t="e">
        <f t="shared" si="600"/>
        <v>#REF!</v>
      </c>
      <c r="K418" s="181" t="e">
        <f t="shared" si="601"/>
        <v>#REF!</v>
      </c>
      <c r="L418" s="181" t="e">
        <f t="shared" si="602"/>
        <v>#REF!</v>
      </c>
      <c r="M418" s="181" t="e">
        <f t="shared" si="603"/>
        <v>#REF!</v>
      </c>
      <c r="N418" s="181" t="e">
        <f t="shared" si="604"/>
        <v>#REF!</v>
      </c>
      <c r="O418" s="181" t="e">
        <f t="shared" si="605"/>
        <v>#REF!</v>
      </c>
      <c r="P418" s="181" t="e">
        <f t="shared" si="606"/>
        <v>#REF!</v>
      </c>
      <c r="Q418" s="181" t="e">
        <f t="shared" si="607"/>
        <v>#REF!</v>
      </c>
      <c r="R418" s="181" t="e">
        <f t="shared" si="608"/>
        <v>#REF!</v>
      </c>
      <c r="S418" s="181" t="e">
        <f t="shared" si="609"/>
        <v>#REF!</v>
      </c>
      <c r="T418" s="181" t="e">
        <f t="shared" si="610"/>
        <v>#REF!</v>
      </c>
      <c r="U418" s="181" t="e">
        <f t="shared" si="611"/>
        <v>#REF!</v>
      </c>
      <c r="V418" s="181" t="e">
        <f t="shared" si="612"/>
        <v>#REF!</v>
      </c>
      <c r="W418" s="181" t="e">
        <f t="shared" si="613"/>
        <v>#REF!</v>
      </c>
      <c r="X418" s="181" t="e">
        <f t="shared" si="614"/>
        <v>#REF!</v>
      </c>
      <c r="Y418" s="181" t="e">
        <f t="shared" si="615"/>
        <v>#REF!</v>
      </c>
      <c r="Z418" s="181" t="e">
        <f t="shared" si="616"/>
        <v>#REF!</v>
      </c>
      <c r="AA418" s="181" t="e">
        <f t="shared" si="617"/>
        <v>#REF!</v>
      </c>
      <c r="AB418" s="181" t="e">
        <f t="shared" si="618"/>
        <v>#REF!</v>
      </c>
      <c r="AC418" s="181" t="e">
        <f t="shared" si="619"/>
        <v>#REF!</v>
      </c>
      <c r="AD418" s="181" t="e">
        <f t="shared" si="620"/>
        <v>#REF!</v>
      </c>
      <c r="AE418" s="181" t="e">
        <f t="shared" si="621"/>
        <v>#REF!</v>
      </c>
      <c r="AF418" s="181" t="e">
        <f t="shared" si="622"/>
        <v>#REF!</v>
      </c>
      <c r="AG418" s="181" t="e">
        <f t="shared" si="623"/>
        <v>#REF!</v>
      </c>
      <c r="AH418" s="181" t="e">
        <f t="shared" si="624"/>
        <v>#REF!</v>
      </c>
      <c r="AI418" s="181" t="e">
        <f t="shared" si="625"/>
        <v>#REF!</v>
      </c>
      <c r="AJ418" s="181" t="e">
        <f t="shared" si="626"/>
        <v>#REF!</v>
      </c>
      <c r="AK418" s="181" t="e">
        <f t="shared" si="627"/>
        <v>#REF!</v>
      </c>
      <c r="AL418" s="181" t="e">
        <f t="shared" si="628"/>
        <v>#REF!</v>
      </c>
      <c r="AM418" s="181" t="e">
        <f t="shared" si="629"/>
        <v>#REF!</v>
      </c>
      <c r="AN418" s="181" t="e">
        <f t="shared" si="630"/>
        <v>#REF!</v>
      </c>
      <c r="AO418" s="181" t="e">
        <f t="shared" si="631"/>
        <v>#REF!</v>
      </c>
      <c r="AP418" s="181" t="e">
        <f t="shared" si="632"/>
        <v>#REF!</v>
      </c>
      <c r="AQ418" s="181" t="e">
        <f t="shared" si="633"/>
        <v>#REF!</v>
      </c>
      <c r="AR418" s="181" t="e">
        <f t="shared" si="634"/>
        <v>#REF!</v>
      </c>
      <c r="AS418" s="181" t="e">
        <f t="shared" si="635"/>
        <v>#REF!</v>
      </c>
      <c r="AT418" s="181" t="e">
        <f t="shared" si="636"/>
        <v>#REF!</v>
      </c>
      <c r="AU418" s="181" t="e">
        <f t="shared" si="637"/>
        <v>#REF!</v>
      </c>
      <c r="AV418" s="181" t="e">
        <f t="shared" si="638"/>
        <v>#REF!</v>
      </c>
      <c r="AW418" s="181" t="e">
        <f t="shared" si="639"/>
        <v>#REF!</v>
      </c>
      <c r="AX418" s="181" t="e">
        <f t="shared" si="640"/>
        <v>#REF!</v>
      </c>
      <c r="AY418" s="181" t="e">
        <f t="shared" si="641"/>
        <v>#REF!</v>
      </c>
      <c r="AZ418" s="181" t="e">
        <f t="shared" si="642"/>
        <v>#REF!</v>
      </c>
      <c r="BA418" s="181" t="e">
        <f t="shared" si="643"/>
        <v>#REF!</v>
      </c>
      <c r="BB418" s="181" t="e">
        <f t="shared" si="644"/>
        <v>#REF!</v>
      </c>
      <c r="BC418" s="181" t="e">
        <f t="shared" si="645"/>
        <v>#REF!</v>
      </c>
      <c r="BD418" s="181" t="e">
        <f t="shared" si="646"/>
        <v>#REF!</v>
      </c>
      <c r="BE418" s="181" t="e">
        <f t="shared" si="647"/>
        <v>#REF!</v>
      </c>
      <c r="BF418" s="181" t="e">
        <f t="shared" si="648"/>
        <v>#REF!</v>
      </c>
      <c r="BG418" s="181" t="e">
        <f t="shared" si="649"/>
        <v>#REF!</v>
      </c>
      <c r="BH418" s="181" t="e">
        <f t="shared" si="650"/>
        <v>#REF!</v>
      </c>
      <c r="BI418" s="181" t="e">
        <f t="shared" si="651"/>
        <v>#REF!</v>
      </c>
      <c r="BJ418" s="181" t="e">
        <f t="shared" si="652"/>
        <v>#REF!</v>
      </c>
      <c r="BK418" s="181" t="e">
        <f t="shared" si="653"/>
        <v>#REF!</v>
      </c>
      <c r="BL418" s="181" t="e">
        <f t="shared" si="654"/>
        <v>#REF!</v>
      </c>
      <c r="BM418" s="181" t="e">
        <f t="shared" si="655"/>
        <v>#REF!</v>
      </c>
      <c r="BN418" s="181" t="e">
        <f t="shared" si="656"/>
        <v>#REF!</v>
      </c>
      <c r="BO418" s="181" t="e">
        <f t="shared" si="657"/>
        <v>#REF!</v>
      </c>
      <c r="BP418" s="181" t="e">
        <f t="shared" si="658"/>
        <v>#REF!</v>
      </c>
      <c r="BQ418" s="181" t="e">
        <f t="shared" si="659"/>
        <v>#REF!</v>
      </c>
      <c r="BR418" s="181" t="e">
        <f t="shared" si="660"/>
        <v>#REF!</v>
      </c>
      <c r="BS418" s="181" t="e">
        <f t="shared" si="661"/>
        <v>#REF!</v>
      </c>
      <c r="BT418" s="181" t="e">
        <f t="shared" si="662"/>
        <v>#REF!</v>
      </c>
      <c r="BU418" s="181" t="e">
        <f t="shared" si="663"/>
        <v>#REF!</v>
      </c>
      <c r="BV418" s="181" t="e">
        <f t="shared" si="664"/>
        <v>#REF!</v>
      </c>
      <c r="BW418" s="181" t="e">
        <f t="shared" si="665"/>
        <v>#REF!</v>
      </c>
      <c r="BX418" s="181" t="e">
        <f t="shared" si="666"/>
        <v>#REF!</v>
      </c>
      <c r="BY418" s="181" t="e">
        <f t="shared" si="667"/>
        <v>#REF!</v>
      </c>
      <c r="BZ418" s="181" t="e">
        <f t="shared" si="668"/>
        <v>#REF!</v>
      </c>
      <c r="CA418" s="181" t="e">
        <f t="shared" si="669"/>
        <v>#REF!</v>
      </c>
      <c r="CB418" s="181" t="e">
        <f t="shared" si="670"/>
        <v>#REF!</v>
      </c>
      <c r="CC418" s="181" t="e">
        <f t="shared" si="671"/>
        <v>#REF!</v>
      </c>
      <c r="CD418" s="181" t="e">
        <f t="shared" si="672"/>
        <v>#REF!</v>
      </c>
      <c r="CE418" s="181" t="e">
        <f t="shared" si="673"/>
        <v>#REF!</v>
      </c>
      <c r="CF418" s="181" t="e">
        <f t="shared" si="674"/>
        <v>#REF!</v>
      </c>
      <c r="CG418" s="181" t="e">
        <f t="shared" si="675"/>
        <v>#REF!</v>
      </c>
      <c r="CH418" s="181" t="e">
        <f t="shared" si="676"/>
        <v>#REF!</v>
      </c>
      <c r="CI418" s="181" t="e">
        <f t="shared" si="677"/>
        <v>#REF!</v>
      </c>
      <c r="CJ418" s="181" t="e">
        <f t="shared" si="678"/>
        <v>#REF!</v>
      </c>
      <c r="CK418" s="181" t="e">
        <f t="shared" si="679"/>
        <v>#REF!</v>
      </c>
      <c r="CL418" s="181" t="e">
        <f t="shared" si="680"/>
        <v>#REF!</v>
      </c>
      <c r="CM418" s="181" t="e">
        <f t="shared" si="681"/>
        <v>#REF!</v>
      </c>
      <c r="CN418" s="181" t="e">
        <f t="shared" si="682"/>
        <v>#REF!</v>
      </c>
      <c r="CO418" s="181" t="e">
        <f t="shared" si="683"/>
        <v>#REF!</v>
      </c>
      <c r="CP418" s="181" t="e">
        <f t="shared" si="684"/>
        <v>#REF!</v>
      </c>
      <c r="CQ418" s="181" t="e">
        <f t="shared" si="685"/>
        <v>#REF!</v>
      </c>
      <c r="CR418" s="181" t="e">
        <f t="shared" si="686"/>
        <v>#REF!</v>
      </c>
      <c r="CS418" s="181" t="e">
        <f t="shared" si="687"/>
        <v>#REF!</v>
      </c>
      <c r="CT418" s="181" t="e">
        <f t="shared" si="688"/>
        <v>#REF!</v>
      </c>
      <c r="CU418" s="181" t="e">
        <f t="shared" si="689"/>
        <v>#REF!</v>
      </c>
      <c r="CV418" s="181" t="e">
        <f t="shared" si="690"/>
        <v>#REF!</v>
      </c>
      <c r="CW418" s="181" t="e">
        <f t="shared" si="691"/>
        <v>#REF!</v>
      </c>
      <c r="CX418" s="181" t="e">
        <f t="shared" si="692"/>
        <v>#REF!</v>
      </c>
      <c r="CY418" s="181" t="e">
        <f t="shared" si="693"/>
        <v>#REF!</v>
      </c>
      <c r="CZ418" s="181" t="e">
        <f t="shared" si="694"/>
        <v>#REF!</v>
      </c>
      <c r="DA418" s="181" t="e">
        <f t="shared" si="695"/>
        <v>#REF!</v>
      </c>
      <c r="DB418" s="181" t="e">
        <f t="shared" si="696"/>
        <v>#REF!</v>
      </c>
      <c r="DC418" s="181" t="e">
        <f t="shared" si="697"/>
        <v>#REF!</v>
      </c>
      <c r="DD418" s="181" t="e">
        <f t="shared" si="698"/>
        <v>#REF!</v>
      </c>
      <c r="DE418" s="181" t="e">
        <f t="shared" si="699"/>
        <v>#REF!</v>
      </c>
      <c r="DF418" s="181" t="e">
        <f t="shared" si="700"/>
        <v>#REF!</v>
      </c>
      <c r="DG418" s="181" t="e">
        <f t="shared" si="701"/>
        <v>#REF!</v>
      </c>
      <c r="DH418" s="181" t="e">
        <f t="shared" si="702"/>
        <v>#REF!</v>
      </c>
      <c r="DI418" s="181" t="e">
        <f t="shared" si="703"/>
        <v>#REF!</v>
      </c>
      <c r="DJ418" s="181" t="e">
        <f t="shared" si="704"/>
        <v>#REF!</v>
      </c>
      <c r="DK418" s="181" t="e">
        <f t="shared" si="705"/>
        <v>#REF!</v>
      </c>
      <c r="DL418" s="181" t="e">
        <f t="shared" si="706"/>
        <v>#REF!</v>
      </c>
      <c r="DM418" s="181" t="e">
        <f t="shared" si="707"/>
        <v>#REF!</v>
      </c>
      <c r="DN418" s="181" t="e">
        <f t="shared" si="708"/>
        <v>#REF!</v>
      </c>
      <c r="DO418" s="181" t="e">
        <f t="shared" si="709"/>
        <v>#REF!</v>
      </c>
      <c r="DP418" s="181" t="e">
        <f t="shared" si="710"/>
        <v>#REF!</v>
      </c>
      <c r="DQ418" s="181" t="e">
        <f t="shared" si="711"/>
        <v>#REF!</v>
      </c>
      <c r="DR418" s="181" t="e">
        <f t="shared" si="712"/>
        <v>#REF!</v>
      </c>
      <c r="DS418" s="181" t="e">
        <f t="shared" si="713"/>
        <v>#REF!</v>
      </c>
      <c r="DT418" s="181" t="e">
        <f t="shared" si="714"/>
        <v>#REF!</v>
      </c>
      <c r="DU418" s="181" t="e">
        <f t="shared" si="715"/>
        <v>#REF!</v>
      </c>
      <c r="DV418" s="181" t="e">
        <f t="shared" si="716"/>
        <v>#REF!</v>
      </c>
      <c r="DW418" s="181" t="e">
        <f t="shared" si="717"/>
        <v>#REF!</v>
      </c>
      <c r="DX418" s="181" t="e">
        <f t="shared" si="718"/>
        <v>#REF!</v>
      </c>
      <c r="DY418" s="181" t="e">
        <f t="shared" si="719"/>
        <v>#REF!</v>
      </c>
      <c r="DZ418" s="181" t="e">
        <f t="shared" si="720"/>
        <v>#REF!</v>
      </c>
      <c r="EA418" s="181" t="e">
        <f t="shared" si="721"/>
        <v>#REF!</v>
      </c>
      <c r="EB418" s="181" t="e">
        <f t="shared" si="722"/>
        <v>#REF!</v>
      </c>
      <c r="EC418" s="181" t="e">
        <f t="shared" si="723"/>
        <v>#REF!</v>
      </c>
      <c r="ED418" s="181" t="e">
        <f t="shared" si="724"/>
        <v>#REF!</v>
      </c>
      <c r="EE418" s="181" t="e">
        <f t="shared" si="725"/>
        <v>#REF!</v>
      </c>
      <c r="EF418" s="181" t="e">
        <f t="shared" si="726"/>
        <v>#REF!</v>
      </c>
      <c r="EG418" s="181" t="e">
        <f t="shared" si="727"/>
        <v>#REF!</v>
      </c>
      <c r="EH418" s="181" t="e">
        <f t="shared" si="728"/>
        <v>#REF!</v>
      </c>
      <c r="EI418" s="181" t="e">
        <f t="shared" si="729"/>
        <v>#REF!</v>
      </c>
      <c r="EJ418" s="181" t="e">
        <f t="shared" si="730"/>
        <v>#REF!</v>
      </c>
      <c r="EK418" s="181" t="e">
        <f t="shared" si="731"/>
        <v>#REF!</v>
      </c>
      <c r="EL418" s="181" t="e">
        <f t="shared" si="732"/>
        <v>#REF!</v>
      </c>
      <c r="EM418" s="181" t="e">
        <f t="shared" si="733"/>
        <v>#REF!</v>
      </c>
      <c r="EN418" s="181" t="e">
        <f t="shared" si="734"/>
        <v>#REF!</v>
      </c>
      <c r="EO418" s="181" t="e">
        <f t="shared" si="735"/>
        <v>#REF!</v>
      </c>
      <c r="EP418" s="181" t="e">
        <f t="shared" si="736"/>
        <v>#REF!</v>
      </c>
      <c r="EQ418" s="181" t="e">
        <f t="shared" si="737"/>
        <v>#REF!</v>
      </c>
      <c r="ER418" s="181" t="e">
        <f t="shared" si="738"/>
        <v>#REF!</v>
      </c>
      <c r="ES418" s="181" t="e">
        <f t="shared" si="739"/>
        <v>#REF!</v>
      </c>
      <c r="ET418" s="181" t="e">
        <f t="shared" si="740"/>
        <v>#REF!</v>
      </c>
      <c r="EU418" s="181" t="e">
        <f t="shared" si="741"/>
        <v>#REF!</v>
      </c>
      <c r="EV418" s="181" t="e">
        <f t="shared" si="742"/>
        <v>#REF!</v>
      </c>
      <c r="EW418" s="181" t="e">
        <f t="shared" si="743"/>
        <v>#REF!</v>
      </c>
      <c r="EX418" s="181" t="e">
        <f t="shared" si="744"/>
        <v>#REF!</v>
      </c>
      <c r="EY418" s="181" t="e">
        <f t="shared" si="745"/>
        <v>#REF!</v>
      </c>
      <c r="EZ418" s="181" t="e">
        <f t="shared" si="746"/>
        <v>#REF!</v>
      </c>
      <c r="FA418" s="181" t="e">
        <f t="shared" si="747"/>
        <v>#REF!</v>
      </c>
      <c r="FB418" s="181" t="e">
        <f t="shared" si="748"/>
        <v>#REF!</v>
      </c>
      <c r="FC418" s="181" t="e">
        <f t="shared" si="749"/>
        <v>#REF!</v>
      </c>
      <c r="FD418" s="181" t="e">
        <f t="shared" si="750"/>
        <v>#REF!</v>
      </c>
      <c r="FE418" s="181" t="e">
        <f t="shared" si="751"/>
        <v>#REF!</v>
      </c>
      <c r="FF418" s="181" t="e">
        <f t="shared" si="752"/>
        <v>#REF!</v>
      </c>
      <c r="FG418" s="181" t="e">
        <f t="shared" si="753"/>
        <v>#REF!</v>
      </c>
      <c r="FH418" s="181" t="e">
        <f t="shared" si="754"/>
        <v>#REF!</v>
      </c>
      <c r="FI418" s="181" t="e">
        <f t="shared" si="755"/>
        <v>#REF!</v>
      </c>
      <c r="FJ418" s="181" t="e">
        <f t="shared" si="756"/>
        <v>#REF!</v>
      </c>
      <c r="FK418" s="181" t="e">
        <f t="shared" si="757"/>
        <v>#REF!</v>
      </c>
      <c r="FL418" s="181" t="e">
        <f t="shared" si="758"/>
        <v>#REF!</v>
      </c>
      <c r="FM418" s="181" t="e">
        <f t="shared" si="759"/>
        <v>#REF!</v>
      </c>
      <c r="FN418" s="181" t="e">
        <f t="shared" si="760"/>
        <v>#REF!</v>
      </c>
      <c r="FO418" s="181" t="e">
        <f t="shared" si="761"/>
        <v>#REF!</v>
      </c>
      <c r="FP418" s="181" t="e">
        <f t="shared" si="762"/>
        <v>#REF!</v>
      </c>
      <c r="FQ418" s="181" t="e">
        <f t="shared" si="763"/>
        <v>#REF!</v>
      </c>
      <c r="FR418" s="181" t="e">
        <f t="shared" si="764"/>
        <v>#REF!</v>
      </c>
      <c r="FS418" s="181" t="e">
        <f t="shared" si="765"/>
        <v>#REF!</v>
      </c>
      <c r="FT418" s="181" t="e">
        <f t="shared" si="766"/>
        <v>#REF!</v>
      </c>
      <c r="FU418" s="181" t="e">
        <f t="shared" si="767"/>
        <v>#REF!</v>
      </c>
      <c r="FV418" s="181" t="e">
        <f t="shared" si="768"/>
        <v>#REF!</v>
      </c>
      <c r="FW418" s="181" t="e">
        <f t="shared" si="769"/>
        <v>#REF!</v>
      </c>
      <c r="FX418" s="181" t="e">
        <f t="shared" si="770"/>
        <v>#REF!</v>
      </c>
      <c r="FY418" s="181" t="e">
        <f t="shared" si="771"/>
        <v>#REF!</v>
      </c>
      <c r="FZ418" s="181" t="e">
        <f t="shared" si="772"/>
        <v>#REF!</v>
      </c>
      <c r="GA418" s="181" t="e">
        <f t="shared" si="773"/>
        <v>#REF!</v>
      </c>
      <c r="GB418" s="181" t="e">
        <f t="shared" si="774"/>
        <v>#REF!</v>
      </c>
      <c r="GC418" s="181" t="e">
        <f t="shared" si="775"/>
        <v>#REF!</v>
      </c>
      <c r="GD418" s="181" t="e">
        <f t="shared" si="776"/>
        <v>#REF!</v>
      </c>
      <c r="GE418" s="181" t="e">
        <f t="shared" si="777"/>
        <v>#REF!</v>
      </c>
      <c r="GF418" s="181" t="e">
        <f t="shared" si="778"/>
        <v>#REF!</v>
      </c>
      <c r="GG418" s="181" t="e">
        <f t="shared" si="779"/>
        <v>#REF!</v>
      </c>
      <c r="GH418" s="181" t="e">
        <f t="shared" si="780"/>
        <v>#REF!</v>
      </c>
      <c r="GI418" s="181" t="e">
        <f t="shared" si="781"/>
        <v>#REF!</v>
      </c>
      <c r="GJ418" s="181" t="e">
        <f t="shared" si="782"/>
        <v>#REF!</v>
      </c>
      <c r="GK418" s="181" t="e">
        <f t="shared" si="783"/>
        <v>#REF!</v>
      </c>
      <c r="GL418" s="181" t="e">
        <f t="shared" si="784"/>
        <v>#REF!</v>
      </c>
      <c r="GM418" s="181" t="e">
        <f t="shared" si="785"/>
        <v>#REF!</v>
      </c>
      <c r="GN418" s="181" t="e">
        <f t="shared" si="786"/>
        <v>#REF!</v>
      </c>
      <c r="GO418" s="181" t="e">
        <f t="shared" si="787"/>
        <v>#REF!</v>
      </c>
      <c r="GP418" s="181" t="e">
        <f t="shared" si="788"/>
        <v>#REF!</v>
      </c>
      <c r="GQ418" s="181" t="e">
        <f t="shared" si="789"/>
        <v>#REF!</v>
      </c>
      <c r="GR418" s="181" t="e">
        <f t="shared" si="790"/>
        <v>#REF!</v>
      </c>
      <c r="GS418" s="181" t="e">
        <f t="shared" si="791"/>
        <v>#REF!</v>
      </c>
      <c r="GT418" s="181" t="e">
        <f t="shared" si="792"/>
        <v>#REF!</v>
      </c>
      <c r="GU418" s="181" t="e">
        <f t="shared" si="793"/>
        <v>#REF!</v>
      </c>
      <c r="GV418" s="181" t="e">
        <f t="shared" si="794"/>
        <v>#REF!</v>
      </c>
      <c r="GW418" s="181" t="e">
        <f t="shared" si="795"/>
        <v>#REF!</v>
      </c>
      <c r="GX418" s="181" t="e">
        <f t="shared" si="796"/>
        <v>#REF!</v>
      </c>
      <c r="GY418" s="181" t="e">
        <f t="shared" si="797"/>
        <v>#REF!</v>
      </c>
      <c r="GZ418" s="181" t="e">
        <f t="shared" si="798"/>
        <v>#REF!</v>
      </c>
      <c r="HA418" s="181" t="e">
        <f t="shared" si="799"/>
        <v>#REF!</v>
      </c>
      <c r="HB418" s="181" t="e">
        <f t="shared" si="800"/>
        <v>#REF!</v>
      </c>
      <c r="HC418" s="181" t="e">
        <f t="shared" si="801"/>
        <v>#REF!</v>
      </c>
      <c r="HD418" s="181" t="e">
        <f t="shared" si="802"/>
        <v>#REF!</v>
      </c>
      <c r="HE418" s="181" t="e">
        <f t="shared" si="803"/>
        <v>#REF!</v>
      </c>
      <c r="HF418" s="181" t="e">
        <f t="shared" si="804"/>
        <v>#REF!</v>
      </c>
      <c r="HG418" s="181" t="e">
        <f t="shared" si="805"/>
        <v>#REF!</v>
      </c>
      <c r="HH418" s="181" t="e">
        <f t="shared" si="806"/>
        <v>#REF!</v>
      </c>
      <c r="HI418" s="181" t="e">
        <f t="shared" si="807"/>
        <v>#REF!</v>
      </c>
      <c r="HJ418" s="181" t="e">
        <f t="shared" si="808"/>
        <v>#REF!</v>
      </c>
      <c r="HK418" s="181" t="e">
        <f t="shared" si="809"/>
        <v>#REF!</v>
      </c>
      <c r="HL418" s="181" t="e">
        <f t="shared" si="810"/>
        <v>#REF!</v>
      </c>
      <c r="HM418" s="181" t="e">
        <f t="shared" si="811"/>
        <v>#REF!</v>
      </c>
      <c r="HN418" s="181" t="e">
        <f t="shared" si="812"/>
        <v>#REF!</v>
      </c>
      <c r="HO418" s="181" t="e">
        <f t="shared" si="813"/>
        <v>#REF!</v>
      </c>
      <c r="HP418" s="181" t="e">
        <f t="shared" si="814"/>
        <v>#REF!</v>
      </c>
      <c r="HQ418" s="181" t="e">
        <f t="shared" si="815"/>
        <v>#REF!</v>
      </c>
      <c r="HR418" s="181" t="e">
        <f t="shared" si="816"/>
        <v>#REF!</v>
      </c>
      <c r="HS418" s="181" t="e">
        <f t="shared" si="817"/>
        <v>#REF!</v>
      </c>
      <c r="HT418" s="181" t="e">
        <f t="shared" si="818"/>
        <v>#REF!</v>
      </c>
      <c r="HU418" s="181" t="e">
        <f t="shared" si="819"/>
        <v>#REF!</v>
      </c>
      <c r="HV418" s="181" t="e">
        <f t="shared" si="820"/>
        <v>#REF!</v>
      </c>
      <c r="HW418" s="181" t="e">
        <f t="shared" si="821"/>
        <v>#REF!</v>
      </c>
      <c r="HX418" s="181" t="e">
        <f t="shared" si="822"/>
        <v>#REF!</v>
      </c>
      <c r="HY418" s="181" t="e">
        <f t="shared" si="823"/>
        <v>#REF!</v>
      </c>
      <c r="HZ418" s="181" t="e">
        <f t="shared" si="824"/>
        <v>#REF!</v>
      </c>
      <c r="IA418" s="181" t="e">
        <f t="shared" si="825"/>
        <v>#REF!</v>
      </c>
      <c r="IB418" s="181" t="e">
        <f t="shared" si="826"/>
        <v>#REF!</v>
      </c>
      <c r="IC418" s="181" t="e">
        <f t="shared" si="827"/>
        <v>#REF!</v>
      </c>
      <c r="ID418" s="181" t="e">
        <f t="shared" si="828"/>
        <v>#REF!</v>
      </c>
      <c r="IE418" s="181" t="e">
        <f t="shared" si="829"/>
        <v>#REF!</v>
      </c>
      <c r="IF418" s="181" t="e">
        <f t="shared" si="830"/>
        <v>#REF!</v>
      </c>
      <c r="IG418" s="181" t="e">
        <f t="shared" si="831"/>
        <v>#REF!</v>
      </c>
      <c r="IH418" s="181" t="e">
        <f t="shared" si="832"/>
        <v>#REF!</v>
      </c>
      <c r="II418" s="181" t="e">
        <f t="shared" si="833"/>
        <v>#REF!</v>
      </c>
      <c r="IJ418" s="181" t="e">
        <f t="shared" si="834"/>
        <v>#REF!</v>
      </c>
      <c r="IK418" s="181" t="e">
        <f t="shared" si="835"/>
        <v>#REF!</v>
      </c>
      <c r="IL418" s="181" t="e">
        <f t="shared" si="836"/>
        <v>#REF!</v>
      </c>
      <c r="IM418" s="181" t="e">
        <f t="shared" si="837"/>
        <v>#REF!</v>
      </c>
      <c r="IN418" s="181" t="e">
        <f t="shared" si="838"/>
        <v>#REF!</v>
      </c>
      <c r="IO418" s="181" t="e">
        <f t="shared" si="839"/>
        <v>#REF!</v>
      </c>
      <c r="IP418" s="181" t="e">
        <f t="shared" si="840"/>
        <v>#REF!</v>
      </c>
      <c r="IQ418" s="181" t="e">
        <f t="shared" si="841"/>
        <v>#REF!</v>
      </c>
      <c r="IR418" s="181" t="e">
        <f t="shared" si="842"/>
        <v>#REF!</v>
      </c>
      <c r="IS418" s="181" t="e">
        <f t="shared" si="843"/>
        <v>#REF!</v>
      </c>
      <c r="IT418" s="181" t="e">
        <f t="shared" si="844"/>
        <v>#REF!</v>
      </c>
      <c r="IU418" s="181" t="e">
        <f t="shared" si="845"/>
        <v>#REF!</v>
      </c>
      <c r="IV418" s="181" t="e">
        <f t="shared" si="846"/>
        <v>#REF!</v>
      </c>
      <c r="IW418" s="181" t="e">
        <f t="shared" si="847"/>
        <v>#REF!</v>
      </c>
      <c r="IX418" s="181" t="e">
        <f t="shared" si="848"/>
        <v>#REF!</v>
      </c>
      <c r="IY418" s="181" t="e">
        <f t="shared" si="849"/>
        <v>#REF!</v>
      </c>
      <c r="IZ418" s="181" t="e">
        <f t="shared" si="850"/>
        <v>#REF!</v>
      </c>
      <c r="JA418" s="181" t="e">
        <f t="shared" si="851"/>
        <v>#REF!</v>
      </c>
      <c r="JB418" s="181" t="e">
        <f t="shared" si="852"/>
        <v>#REF!</v>
      </c>
    </row>
    <row r="419" spans="2:262">
      <c r="B419" s="188">
        <v>58</v>
      </c>
      <c r="C419" s="187">
        <f t="shared" si="853"/>
        <v>1.1328125000000006E-3</v>
      </c>
      <c r="D419" s="184" t="e">
        <f t="shared" si="597"/>
        <v>#REF!</v>
      </c>
      <c r="E419" s="183" t="e">
        <f>BL361</f>
        <v>#REF!</v>
      </c>
      <c r="F419" s="182">
        <v>58</v>
      </c>
      <c r="G419" s="181" t="e">
        <f t="shared" si="854"/>
        <v>#REF!</v>
      </c>
      <c r="H419" s="181" t="e">
        <f t="shared" si="598"/>
        <v>#REF!</v>
      </c>
      <c r="I419" s="181" t="e">
        <f t="shared" si="599"/>
        <v>#REF!</v>
      </c>
      <c r="J419" s="181" t="e">
        <f t="shared" si="600"/>
        <v>#REF!</v>
      </c>
      <c r="K419" s="181" t="e">
        <f t="shared" si="601"/>
        <v>#REF!</v>
      </c>
      <c r="L419" s="181" t="e">
        <f t="shared" si="602"/>
        <v>#REF!</v>
      </c>
      <c r="M419" s="181" t="e">
        <f t="shared" si="603"/>
        <v>#REF!</v>
      </c>
      <c r="N419" s="181" t="e">
        <f t="shared" si="604"/>
        <v>#REF!</v>
      </c>
      <c r="O419" s="181" t="e">
        <f t="shared" si="605"/>
        <v>#REF!</v>
      </c>
      <c r="P419" s="181" t="e">
        <f t="shared" si="606"/>
        <v>#REF!</v>
      </c>
      <c r="Q419" s="181" t="e">
        <f t="shared" si="607"/>
        <v>#REF!</v>
      </c>
      <c r="R419" s="181" t="e">
        <f t="shared" si="608"/>
        <v>#REF!</v>
      </c>
      <c r="S419" s="181" t="e">
        <f t="shared" si="609"/>
        <v>#REF!</v>
      </c>
      <c r="T419" s="181" t="e">
        <f t="shared" si="610"/>
        <v>#REF!</v>
      </c>
      <c r="U419" s="181" t="e">
        <f t="shared" si="611"/>
        <v>#REF!</v>
      </c>
      <c r="V419" s="181" t="e">
        <f t="shared" si="612"/>
        <v>#REF!</v>
      </c>
      <c r="W419" s="181" t="e">
        <f t="shared" si="613"/>
        <v>#REF!</v>
      </c>
      <c r="X419" s="181" t="e">
        <f t="shared" si="614"/>
        <v>#REF!</v>
      </c>
      <c r="Y419" s="181" t="e">
        <f t="shared" si="615"/>
        <v>#REF!</v>
      </c>
      <c r="Z419" s="181" t="e">
        <f t="shared" si="616"/>
        <v>#REF!</v>
      </c>
      <c r="AA419" s="181" t="e">
        <f t="shared" si="617"/>
        <v>#REF!</v>
      </c>
      <c r="AB419" s="181" t="e">
        <f t="shared" si="618"/>
        <v>#REF!</v>
      </c>
      <c r="AC419" s="181" t="e">
        <f t="shared" si="619"/>
        <v>#REF!</v>
      </c>
      <c r="AD419" s="181" t="e">
        <f t="shared" si="620"/>
        <v>#REF!</v>
      </c>
      <c r="AE419" s="181" t="e">
        <f t="shared" si="621"/>
        <v>#REF!</v>
      </c>
      <c r="AF419" s="181" t="e">
        <f t="shared" si="622"/>
        <v>#REF!</v>
      </c>
      <c r="AG419" s="181" t="e">
        <f t="shared" si="623"/>
        <v>#REF!</v>
      </c>
      <c r="AH419" s="181" t="e">
        <f t="shared" si="624"/>
        <v>#REF!</v>
      </c>
      <c r="AI419" s="181" t="e">
        <f t="shared" si="625"/>
        <v>#REF!</v>
      </c>
      <c r="AJ419" s="181" t="e">
        <f t="shared" si="626"/>
        <v>#REF!</v>
      </c>
      <c r="AK419" s="181" t="e">
        <f t="shared" si="627"/>
        <v>#REF!</v>
      </c>
      <c r="AL419" s="181" t="e">
        <f t="shared" si="628"/>
        <v>#REF!</v>
      </c>
      <c r="AM419" s="181" t="e">
        <f t="shared" si="629"/>
        <v>#REF!</v>
      </c>
      <c r="AN419" s="181" t="e">
        <f t="shared" si="630"/>
        <v>#REF!</v>
      </c>
      <c r="AO419" s="181" t="e">
        <f t="shared" si="631"/>
        <v>#REF!</v>
      </c>
      <c r="AP419" s="181" t="e">
        <f t="shared" si="632"/>
        <v>#REF!</v>
      </c>
      <c r="AQ419" s="181" t="e">
        <f t="shared" si="633"/>
        <v>#REF!</v>
      </c>
      <c r="AR419" s="181" t="e">
        <f t="shared" si="634"/>
        <v>#REF!</v>
      </c>
      <c r="AS419" s="181" t="e">
        <f t="shared" si="635"/>
        <v>#REF!</v>
      </c>
      <c r="AT419" s="181" t="e">
        <f t="shared" si="636"/>
        <v>#REF!</v>
      </c>
      <c r="AU419" s="181" t="e">
        <f t="shared" si="637"/>
        <v>#REF!</v>
      </c>
      <c r="AV419" s="181" t="e">
        <f t="shared" si="638"/>
        <v>#REF!</v>
      </c>
      <c r="AW419" s="181" t="e">
        <f t="shared" si="639"/>
        <v>#REF!</v>
      </c>
      <c r="AX419" s="181" t="e">
        <f t="shared" si="640"/>
        <v>#REF!</v>
      </c>
      <c r="AY419" s="181" t="e">
        <f t="shared" si="641"/>
        <v>#REF!</v>
      </c>
      <c r="AZ419" s="181" t="e">
        <f t="shared" si="642"/>
        <v>#REF!</v>
      </c>
      <c r="BA419" s="181" t="e">
        <f t="shared" si="643"/>
        <v>#REF!</v>
      </c>
      <c r="BB419" s="181" t="e">
        <f t="shared" si="644"/>
        <v>#REF!</v>
      </c>
      <c r="BC419" s="181" t="e">
        <f t="shared" si="645"/>
        <v>#REF!</v>
      </c>
      <c r="BD419" s="181" t="e">
        <f t="shared" si="646"/>
        <v>#REF!</v>
      </c>
      <c r="BE419" s="181" t="e">
        <f t="shared" si="647"/>
        <v>#REF!</v>
      </c>
      <c r="BF419" s="181" t="e">
        <f t="shared" si="648"/>
        <v>#REF!</v>
      </c>
      <c r="BG419" s="181" t="e">
        <f t="shared" si="649"/>
        <v>#REF!</v>
      </c>
      <c r="BH419" s="181" t="e">
        <f t="shared" si="650"/>
        <v>#REF!</v>
      </c>
      <c r="BI419" s="181" t="e">
        <f t="shared" si="651"/>
        <v>#REF!</v>
      </c>
      <c r="BJ419" s="181" t="e">
        <f t="shared" si="652"/>
        <v>#REF!</v>
      </c>
      <c r="BK419" s="181" t="e">
        <f t="shared" si="653"/>
        <v>#REF!</v>
      </c>
      <c r="BL419" s="181" t="e">
        <f t="shared" si="654"/>
        <v>#REF!</v>
      </c>
      <c r="BM419" s="181" t="e">
        <f t="shared" si="655"/>
        <v>#REF!</v>
      </c>
      <c r="BN419" s="181" t="e">
        <f t="shared" si="656"/>
        <v>#REF!</v>
      </c>
      <c r="BO419" s="181" t="e">
        <f t="shared" si="657"/>
        <v>#REF!</v>
      </c>
      <c r="BP419" s="181" t="e">
        <f t="shared" si="658"/>
        <v>#REF!</v>
      </c>
      <c r="BQ419" s="181" t="e">
        <f t="shared" si="659"/>
        <v>#REF!</v>
      </c>
      <c r="BR419" s="181" t="e">
        <f t="shared" si="660"/>
        <v>#REF!</v>
      </c>
      <c r="BS419" s="181" t="e">
        <f t="shared" si="661"/>
        <v>#REF!</v>
      </c>
      <c r="BT419" s="181" t="e">
        <f t="shared" si="662"/>
        <v>#REF!</v>
      </c>
      <c r="BU419" s="181" t="e">
        <f t="shared" si="663"/>
        <v>#REF!</v>
      </c>
      <c r="BV419" s="181" t="e">
        <f t="shared" si="664"/>
        <v>#REF!</v>
      </c>
      <c r="BW419" s="181" t="e">
        <f t="shared" si="665"/>
        <v>#REF!</v>
      </c>
      <c r="BX419" s="181" t="e">
        <f t="shared" si="666"/>
        <v>#REF!</v>
      </c>
      <c r="BY419" s="181" t="e">
        <f t="shared" si="667"/>
        <v>#REF!</v>
      </c>
      <c r="BZ419" s="181" t="e">
        <f t="shared" si="668"/>
        <v>#REF!</v>
      </c>
      <c r="CA419" s="181" t="e">
        <f t="shared" si="669"/>
        <v>#REF!</v>
      </c>
      <c r="CB419" s="181" t="e">
        <f t="shared" si="670"/>
        <v>#REF!</v>
      </c>
      <c r="CC419" s="181" t="e">
        <f t="shared" si="671"/>
        <v>#REF!</v>
      </c>
      <c r="CD419" s="181" t="e">
        <f t="shared" si="672"/>
        <v>#REF!</v>
      </c>
      <c r="CE419" s="181" t="e">
        <f t="shared" si="673"/>
        <v>#REF!</v>
      </c>
      <c r="CF419" s="181" t="e">
        <f t="shared" si="674"/>
        <v>#REF!</v>
      </c>
      <c r="CG419" s="181" t="e">
        <f t="shared" si="675"/>
        <v>#REF!</v>
      </c>
      <c r="CH419" s="181" t="e">
        <f t="shared" si="676"/>
        <v>#REF!</v>
      </c>
      <c r="CI419" s="181" t="e">
        <f t="shared" si="677"/>
        <v>#REF!</v>
      </c>
      <c r="CJ419" s="181" t="e">
        <f t="shared" si="678"/>
        <v>#REF!</v>
      </c>
      <c r="CK419" s="181" t="e">
        <f t="shared" si="679"/>
        <v>#REF!</v>
      </c>
      <c r="CL419" s="181" t="e">
        <f t="shared" si="680"/>
        <v>#REF!</v>
      </c>
      <c r="CM419" s="181" t="e">
        <f t="shared" si="681"/>
        <v>#REF!</v>
      </c>
      <c r="CN419" s="181" t="e">
        <f t="shared" si="682"/>
        <v>#REF!</v>
      </c>
      <c r="CO419" s="181" t="e">
        <f t="shared" si="683"/>
        <v>#REF!</v>
      </c>
      <c r="CP419" s="181" t="e">
        <f t="shared" si="684"/>
        <v>#REF!</v>
      </c>
      <c r="CQ419" s="181" t="e">
        <f t="shared" si="685"/>
        <v>#REF!</v>
      </c>
      <c r="CR419" s="181" t="e">
        <f t="shared" si="686"/>
        <v>#REF!</v>
      </c>
      <c r="CS419" s="181" t="e">
        <f t="shared" si="687"/>
        <v>#REF!</v>
      </c>
      <c r="CT419" s="181" t="e">
        <f t="shared" si="688"/>
        <v>#REF!</v>
      </c>
      <c r="CU419" s="181" t="e">
        <f t="shared" si="689"/>
        <v>#REF!</v>
      </c>
      <c r="CV419" s="181" t="e">
        <f t="shared" si="690"/>
        <v>#REF!</v>
      </c>
      <c r="CW419" s="181" t="e">
        <f t="shared" si="691"/>
        <v>#REF!</v>
      </c>
      <c r="CX419" s="181" t="e">
        <f t="shared" si="692"/>
        <v>#REF!</v>
      </c>
      <c r="CY419" s="181" t="e">
        <f t="shared" si="693"/>
        <v>#REF!</v>
      </c>
      <c r="CZ419" s="181" t="e">
        <f t="shared" si="694"/>
        <v>#REF!</v>
      </c>
      <c r="DA419" s="181" t="e">
        <f t="shared" si="695"/>
        <v>#REF!</v>
      </c>
      <c r="DB419" s="181" t="e">
        <f t="shared" si="696"/>
        <v>#REF!</v>
      </c>
      <c r="DC419" s="181" t="e">
        <f t="shared" si="697"/>
        <v>#REF!</v>
      </c>
      <c r="DD419" s="181" t="e">
        <f t="shared" si="698"/>
        <v>#REF!</v>
      </c>
      <c r="DE419" s="181" t="e">
        <f t="shared" si="699"/>
        <v>#REF!</v>
      </c>
      <c r="DF419" s="181" t="e">
        <f t="shared" si="700"/>
        <v>#REF!</v>
      </c>
      <c r="DG419" s="181" t="e">
        <f t="shared" si="701"/>
        <v>#REF!</v>
      </c>
      <c r="DH419" s="181" t="e">
        <f t="shared" si="702"/>
        <v>#REF!</v>
      </c>
      <c r="DI419" s="181" t="e">
        <f t="shared" si="703"/>
        <v>#REF!</v>
      </c>
      <c r="DJ419" s="181" t="e">
        <f t="shared" si="704"/>
        <v>#REF!</v>
      </c>
      <c r="DK419" s="181" t="e">
        <f t="shared" si="705"/>
        <v>#REF!</v>
      </c>
      <c r="DL419" s="181" t="e">
        <f t="shared" si="706"/>
        <v>#REF!</v>
      </c>
      <c r="DM419" s="181" t="e">
        <f t="shared" si="707"/>
        <v>#REF!</v>
      </c>
      <c r="DN419" s="181" t="e">
        <f t="shared" si="708"/>
        <v>#REF!</v>
      </c>
      <c r="DO419" s="181" t="e">
        <f t="shared" si="709"/>
        <v>#REF!</v>
      </c>
      <c r="DP419" s="181" t="e">
        <f t="shared" si="710"/>
        <v>#REF!</v>
      </c>
      <c r="DQ419" s="181" t="e">
        <f t="shared" si="711"/>
        <v>#REF!</v>
      </c>
      <c r="DR419" s="181" t="e">
        <f t="shared" si="712"/>
        <v>#REF!</v>
      </c>
      <c r="DS419" s="181" t="e">
        <f t="shared" si="713"/>
        <v>#REF!</v>
      </c>
      <c r="DT419" s="181" t="e">
        <f t="shared" si="714"/>
        <v>#REF!</v>
      </c>
      <c r="DU419" s="181" t="e">
        <f t="shared" si="715"/>
        <v>#REF!</v>
      </c>
      <c r="DV419" s="181" t="e">
        <f t="shared" si="716"/>
        <v>#REF!</v>
      </c>
      <c r="DW419" s="181" t="e">
        <f t="shared" si="717"/>
        <v>#REF!</v>
      </c>
      <c r="DX419" s="181" t="e">
        <f t="shared" si="718"/>
        <v>#REF!</v>
      </c>
      <c r="DY419" s="181" t="e">
        <f t="shared" si="719"/>
        <v>#REF!</v>
      </c>
      <c r="DZ419" s="181" t="e">
        <f t="shared" si="720"/>
        <v>#REF!</v>
      </c>
      <c r="EA419" s="181" t="e">
        <f t="shared" si="721"/>
        <v>#REF!</v>
      </c>
      <c r="EB419" s="181" t="e">
        <f t="shared" si="722"/>
        <v>#REF!</v>
      </c>
      <c r="EC419" s="181" t="e">
        <f t="shared" si="723"/>
        <v>#REF!</v>
      </c>
      <c r="ED419" s="181" t="e">
        <f t="shared" si="724"/>
        <v>#REF!</v>
      </c>
      <c r="EE419" s="181" t="e">
        <f t="shared" si="725"/>
        <v>#REF!</v>
      </c>
      <c r="EF419" s="181" t="e">
        <f t="shared" si="726"/>
        <v>#REF!</v>
      </c>
      <c r="EG419" s="181" t="e">
        <f t="shared" si="727"/>
        <v>#REF!</v>
      </c>
      <c r="EH419" s="181" t="e">
        <f t="shared" si="728"/>
        <v>#REF!</v>
      </c>
      <c r="EI419" s="181" t="e">
        <f t="shared" si="729"/>
        <v>#REF!</v>
      </c>
      <c r="EJ419" s="181" t="e">
        <f t="shared" si="730"/>
        <v>#REF!</v>
      </c>
      <c r="EK419" s="181" t="e">
        <f t="shared" si="731"/>
        <v>#REF!</v>
      </c>
      <c r="EL419" s="181" t="e">
        <f t="shared" si="732"/>
        <v>#REF!</v>
      </c>
      <c r="EM419" s="181" t="e">
        <f t="shared" si="733"/>
        <v>#REF!</v>
      </c>
      <c r="EN419" s="181" t="e">
        <f t="shared" si="734"/>
        <v>#REF!</v>
      </c>
      <c r="EO419" s="181" t="e">
        <f t="shared" si="735"/>
        <v>#REF!</v>
      </c>
      <c r="EP419" s="181" t="e">
        <f t="shared" si="736"/>
        <v>#REF!</v>
      </c>
      <c r="EQ419" s="181" t="e">
        <f t="shared" si="737"/>
        <v>#REF!</v>
      </c>
      <c r="ER419" s="181" t="e">
        <f t="shared" si="738"/>
        <v>#REF!</v>
      </c>
      <c r="ES419" s="181" t="e">
        <f t="shared" si="739"/>
        <v>#REF!</v>
      </c>
      <c r="ET419" s="181" t="e">
        <f t="shared" si="740"/>
        <v>#REF!</v>
      </c>
      <c r="EU419" s="181" t="e">
        <f t="shared" si="741"/>
        <v>#REF!</v>
      </c>
      <c r="EV419" s="181" t="e">
        <f t="shared" si="742"/>
        <v>#REF!</v>
      </c>
      <c r="EW419" s="181" t="e">
        <f t="shared" si="743"/>
        <v>#REF!</v>
      </c>
      <c r="EX419" s="181" t="e">
        <f t="shared" si="744"/>
        <v>#REF!</v>
      </c>
      <c r="EY419" s="181" t="e">
        <f t="shared" si="745"/>
        <v>#REF!</v>
      </c>
      <c r="EZ419" s="181" t="e">
        <f t="shared" si="746"/>
        <v>#REF!</v>
      </c>
      <c r="FA419" s="181" t="e">
        <f t="shared" si="747"/>
        <v>#REF!</v>
      </c>
      <c r="FB419" s="181" t="e">
        <f t="shared" si="748"/>
        <v>#REF!</v>
      </c>
      <c r="FC419" s="181" t="e">
        <f t="shared" si="749"/>
        <v>#REF!</v>
      </c>
      <c r="FD419" s="181" t="e">
        <f t="shared" si="750"/>
        <v>#REF!</v>
      </c>
      <c r="FE419" s="181" t="e">
        <f t="shared" si="751"/>
        <v>#REF!</v>
      </c>
      <c r="FF419" s="181" t="e">
        <f t="shared" si="752"/>
        <v>#REF!</v>
      </c>
      <c r="FG419" s="181" t="e">
        <f t="shared" si="753"/>
        <v>#REF!</v>
      </c>
      <c r="FH419" s="181" t="e">
        <f t="shared" si="754"/>
        <v>#REF!</v>
      </c>
      <c r="FI419" s="181" t="e">
        <f t="shared" si="755"/>
        <v>#REF!</v>
      </c>
      <c r="FJ419" s="181" t="e">
        <f t="shared" si="756"/>
        <v>#REF!</v>
      </c>
      <c r="FK419" s="181" t="e">
        <f t="shared" si="757"/>
        <v>#REF!</v>
      </c>
      <c r="FL419" s="181" t="e">
        <f t="shared" si="758"/>
        <v>#REF!</v>
      </c>
      <c r="FM419" s="181" t="e">
        <f t="shared" si="759"/>
        <v>#REF!</v>
      </c>
      <c r="FN419" s="181" t="e">
        <f t="shared" si="760"/>
        <v>#REF!</v>
      </c>
      <c r="FO419" s="181" t="e">
        <f t="shared" si="761"/>
        <v>#REF!</v>
      </c>
      <c r="FP419" s="181" t="e">
        <f t="shared" si="762"/>
        <v>#REF!</v>
      </c>
      <c r="FQ419" s="181" t="e">
        <f t="shared" si="763"/>
        <v>#REF!</v>
      </c>
      <c r="FR419" s="181" t="e">
        <f t="shared" si="764"/>
        <v>#REF!</v>
      </c>
      <c r="FS419" s="181" t="e">
        <f t="shared" si="765"/>
        <v>#REF!</v>
      </c>
      <c r="FT419" s="181" t="e">
        <f t="shared" si="766"/>
        <v>#REF!</v>
      </c>
      <c r="FU419" s="181" t="e">
        <f t="shared" si="767"/>
        <v>#REF!</v>
      </c>
      <c r="FV419" s="181" t="e">
        <f t="shared" si="768"/>
        <v>#REF!</v>
      </c>
      <c r="FW419" s="181" t="e">
        <f t="shared" si="769"/>
        <v>#REF!</v>
      </c>
      <c r="FX419" s="181" t="e">
        <f t="shared" si="770"/>
        <v>#REF!</v>
      </c>
      <c r="FY419" s="181" t="e">
        <f t="shared" si="771"/>
        <v>#REF!</v>
      </c>
      <c r="FZ419" s="181" t="e">
        <f t="shared" si="772"/>
        <v>#REF!</v>
      </c>
      <c r="GA419" s="181" t="e">
        <f t="shared" si="773"/>
        <v>#REF!</v>
      </c>
      <c r="GB419" s="181" t="e">
        <f t="shared" si="774"/>
        <v>#REF!</v>
      </c>
      <c r="GC419" s="181" t="e">
        <f t="shared" si="775"/>
        <v>#REF!</v>
      </c>
      <c r="GD419" s="181" t="e">
        <f t="shared" si="776"/>
        <v>#REF!</v>
      </c>
      <c r="GE419" s="181" t="e">
        <f t="shared" si="777"/>
        <v>#REF!</v>
      </c>
      <c r="GF419" s="181" t="e">
        <f t="shared" si="778"/>
        <v>#REF!</v>
      </c>
      <c r="GG419" s="181" t="e">
        <f t="shared" si="779"/>
        <v>#REF!</v>
      </c>
      <c r="GH419" s="181" t="e">
        <f t="shared" si="780"/>
        <v>#REF!</v>
      </c>
      <c r="GI419" s="181" t="e">
        <f t="shared" si="781"/>
        <v>#REF!</v>
      </c>
      <c r="GJ419" s="181" t="e">
        <f t="shared" si="782"/>
        <v>#REF!</v>
      </c>
      <c r="GK419" s="181" t="e">
        <f t="shared" si="783"/>
        <v>#REF!</v>
      </c>
      <c r="GL419" s="181" t="e">
        <f t="shared" si="784"/>
        <v>#REF!</v>
      </c>
      <c r="GM419" s="181" t="e">
        <f t="shared" si="785"/>
        <v>#REF!</v>
      </c>
      <c r="GN419" s="181" t="e">
        <f t="shared" si="786"/>
        <v>#REF!</v>
      </c>
      <c r="GO419" s="181" t="e">
        <f t="shared" si="787"/>
        <v>#REF!</v>
      </c>
      <c r="GP419" s="181" t="e">
        <f t="shared" si="788"/>
        <v>#REF!</v>
      </c>
      <c r="GQ419" s="181" t="e">
        <f t="shared" si="789"/>
        <v>#REF!</v>
      </c>
      <c r="GR419" s="181" t="e">
        <f t="shared" si="790"/>
        <v>#REF!</v>
      </c>
      <c r="GS419" s="181" t="e">
        <f t="shared" si="791"/>
        <v>#REF!</v>
      </c>
      <c r="GT419" s="181" t="e">
        <f t="shared" si="792"/>
        <v>#REF!</v>
      </c>
      <c r="GU419" s="181" t="e">
        <f t="shared" si="793"/>
        <v>#REF!</v>
      </c>
      <c r="GV419" s="181" t="e">
        <f t="shared" si="794"/>
        <v>#REF!</v>
      </c>
      <c r="GW419" s="181" t="e">
        <f t="shared" si="795"/>
        <v>#REF!</v>
      </c>
      <c r="GX419" s="181" t="e">
        <f t="shared" si="796"/>
        <v>#REF!</v>
      </c>
      <c r="GY419" s="181" t="e">
        <f t="shared" si="797"/>
        <v>#REF!</v>
      </c>
      <c r="GZ419" s="181" t="e">
        <f t="shared" si="798"/>
        <v>#REF!</v>
      </c>
      <c r="HA419" s="181" t="e">
        <f t="shared" si="799"/>
        <v>#REF!</v>
      </c>
      <c r="HB419" s="181" t="e">
        <f t="shared" si="800"/>
        <v>#REF!</v>
      </c>
      <c r="HC419" s="181" t="e">
        <f t="shared" si="801"/>
        <v>#REF!</v>
      </c>
      <c r="HD419" s="181" t="e">
        <f t="shared" si="802"/>
        <v>#REF!</v>
      </c>
      <c r="HE419" s="181" t="e">
        <f t="shared" si="803"/>
        <v>#REF!</v>
      </c>
      <c r="HF419" s="181" t="e">
        <f t="shared" si="804"/>
        <v>#REF!</v>
      </c>
      <c r="HG419" s="181" t="e">
        <f t="shared" si="805"/>
        <v>#REF!</v>
      </c>
      <c r="HH419" s="181" t="e">
        <f t="shared" si="806"/>
        <v>#REF!</v>
      </c>
      <c r="HI419" s="181" t="e">
        <f t="shared" si="807"/>
        <v>#REF!</v>
      </c>
      <c r="HJ419" s="181" t="e">
        <f t="shared" si="808"/>
        <v>#REF!</v>
      </c>
      <c r="HK419" s="181" t="e">
        <f t="shared" si="809"/>
        <v>#REF!</v>
      </c>
      <c r="HL419" s="181" t="e">
        <f t="shared" si="810"/>
        <v>#REF!</v>
      </c>
      <c r="HM419" s="181" t="e">
        <f t="shared" si="811"/>
        <v>#REF!</v>
      </c>
      <c r="HN419" s="181" t="e">
        <f t="shared" si="812"/>
        <v>#REF!</v>
      </c>
      <c r="HO419" s="181" t="e">
        <f t="shared" si="813"/>
        <v>#REF!</v>
      </c>
      <c r="HP419" s="181" t="e">
        <f t="shared" si="814"/>
        <v>#REF!</v>
      </c>
      <c r="HQ419" s="181" t="e">
        <f t="shared" si="815"/>
        <v>#REF!</v>
      </c>
      <c r="HR419" s="181" t="e">
        <f t="shared" si="816"/>
        <v>#REF!</v>
      </c>
      <c r="HS419" s="181" t="e">
        <f t="shared" si="817"/>
        <v>#REF!</v>
      </c>
      <c r="HT419" s="181" t="e">
        <f t="shared" si="818"/>
        <v>#REF!</v>
      </c>
      <c r="HU419" s="181" t="e">
        <f t="shared" si="819"/>
        <v>#REF!</v>
      </c>
      <c r="HV419" s="181" t="e">
        <f t="shared" si="820"/>
        <v>#REF!</v>
      </c>
      <c r="HW419" s="181" t="e">
        <f t="shared" si="821"/>
        <v>#REF!</v>
      </c>
      <c r="HX419" s="181" t="e">
        <f t="shared" si="822"/>
        <v>#REF!</v>
      </c>
      <c r="HY419" s="181" t="e">
        <f t="shared" si="823"/>
        <v>#REF!</v>
      </c>
      <c r="HZ419" s="181" t="e">
        <f t="shared" si="824"/>
        <v>#REF!</v>
      </c>
      <c r="IA419" s="181" t="e">
        <f t="shared" si="825"/>
        <v>#REF!</v>
      </c>
      <c r="IB419" s="181" t="e">
        <f t="shared" si="826"/>
        <v>#REF!</v>
      </c>
      <c r="IC419" s="181" t="e">
        <f t="shared" si="827"/>
        <v>#REF!</v>
      </c>
      <c r="ID419" s="181" t="e">
        <f t="shared" si="828"/>
        <v>#REF!</v>
      </c>
      <c r="IE419" s="181" t="e">
        <f t="shared" si="829"/>
        <v>#REF!</v>
      </c>
      <c r="IF419" s="181" t="e">
        <f t="shared" si="830"/>
        <v>#REF!</v>
      </c>
      <c r="IG419" s="181" t="e">
        <f t="shared" si="831"/>
        <v>#REF!</v>
      </c>
      <c r="IH419" s="181" t="e">
        <f t="shared" si="832"/>
        <v>#REF!</v>
      </c>
      <c r="II419" s="181" t="e">
        <f t="shared" si="833"/>
        <v>#REF!</v>
      </c>
      <c r="IJ419" s="181" t="e">
        <f t="shared" si="834"/>
        <v>#REF!</v>
      </c>
      <c r="IK419" s="181" t="e">
        <f t="shared" si="835"/>
        <v>#REF!</v>
      </c>
      <c r="IL419" s="181" t="e">
        <f t="shared" si="836"/>
        <v>#REF!</v>
      </c>
      <c r="IM419" s="181" t="e">
        <f t="shared" si="837"/>
        <v>#REF!</v>
      </c>
      <c r="IN419" s="181" t="e">
        <f t="shared" si="838"/>
        <v>#REF!</v>
      </c>
      <c r="IO419" s="181" t="e">
        <f t="shared" si="839"/>
        <v>#REF!</v>
      </c>
      <c r="IP419" s="181" t="e">
        <f t="shared" si="840"/>
        <v>#REF!</v>
      </c>
      <c r="IQ419" s="181" t="e">
        <f t="shared" si="841"/>
        <v>#REF!</v>
      </c>
      <c r="IR419" s="181" t="e">
        <f t="shared" si="842"/>
        <v>#REF!</v>
      </c>
      <c r="IS419" s="181" t="e">
        <f t="shared" si="843"/>
        <v>#REF!</v>
      </c>
      <c r="IT419" s="181" t="e">
        <f t="shared" si="844"/>
        <v>#REF!</v>
      </c>
      <c r="IU419" s="181" t="e">
        <f t="shared" si="845"/>
        <v>#REF!</v>
      </c>
      <c r="IV419" s="181" t="e">
        <f t="shared" si="846"/>
        <v>#REF!</v>
      </c>
      <c r="IW419" s="181" t="e">
        <f t="shared" si="847"/>
        <v>#REF!</v>
      </c>
      <c r="IX419" s="181" t="e">
        <f t="shared" si="848"/>
        <v>#REF!</v>
      </c>
      <c r="IY419" s="181" t="e">
        <f t="shared" si="849"/>
        <v>#REF!</v>
      </c>
      <c r="IZ419" s="181" t="e">
        <f t="shared" si="850"/>
        <v>#REF!</v>
      </c>
      <c r="JA419" s="181" t="e">
        <f t="shared" si="851"/>
        <v>#REF!</v>
      </c>
      <c r="JB419" s="181" t="e">
        <f t="shared" si="852"/>
        <v>#REF!</v>
      </c>
    </row>
    <row r="420" spans="2:262">
      <c r="B420" s="188">
        <v>59</v>
      </c>
      <c r="C420" s="187">
        <f t="shared" si="853"/>
        <v>1.1523437500000006E-3</v>
      </c>
      <c r="D420" s="184" t="e">
        <f t="shared" si="597"/>
        <v>#REF!</v>
      </c>
      <c r="E420" s="183" t="e">
        <f>BM361</f>
        <v>#REF!</v>
      </c>
      <c r="F420" s="182">
        <v>59</v>
      </c>
      <c r="G420" s="181" t="e">
        <f t="shared" si="854"/>
        <v>#REF!</v>
      </c>
      <c r="H420" s="181" t="e">
        <f t="shared" si="598"/>
        <v>#REF!</v>
      </c>
      <c r="I420" s="181" t="e">
        <f t="shared" si="599"/>
        <v>#REF!</v>
      </c>
      <c r="J420" s="181" t="e">
        <f t="shared" si="600"/>
        <v>#REF!</v>
      </c>
      <c r="K420" s="181" t="e">
        <f t="shared" si="601"/>
        <v>#REF!</v>
      </c>
      <c r="L420" s="181" t="e">
        <f t="shared" si="602"/>
        <v>#REF!</v>
      </c>
      <c r="M420" s="181" t="e">
        <f t="shared" si="603"/>
        <v>#REF!</v>
      </c>
      <c r="N420" s="181" t="e">
        <f t="shared" si="604"/>
        <v>#REF!</v>
      </c>
      <c r="O420" s="181" t="e">
        <f t="shared" si="605"/>
        <v>#REF!</v>
      </c>
      <c r="P420" s="181" t="e">
        <f t="shared" si="606"/>
        <v>#REF!</v>
      </c>
      <c r="Q420" s="181" t="e">
        <f t="shared" si="607"/>
        <v>#REF!</v>
      </c>
      <c r="R420" s="181" t="e">
        <f t="shared" si="608"/>
        <v>#REF!</v>
      </c>
      <c r="S420" s="181" t="e">
        <f t="shared" si="609"/>
        <v>#REF!</v>
      </c>
      <c r="T420" s="181" t="e">
        <f t="shared" si="610"/>
        <v>#REF!</v>
      </c>
      <c r="U420" s="181" t="e">
        <f t="shared" si="611"/>
        <v>#REF!</v>
      </c>
      <c r="V420" s="181" t="e">
        <f t="shared" si="612"/>
        <v>#REF!</v>
      </c>
      <c r="W420" s="181" t="e">
        <f t="shared" si="613"/>
        <v>#REF!</v>
      </c>
      <c r="X420" s="181" t="e">
        <f t="shared" si="614"/>
        <v>#REF!</v>
      </c>
      <c r="Y420" s="181" t="e">
        <f t="shared" si="615"/>
        <v>#REF!</v>
      </c>
      <c r="Z420" s="181" t="e">
        <f t="shared" si="616"/>
        <v>#REF!</v>
      </c>
      <c r="AA420" s="181" t="e">
        <f t="shared" si="617"/>
        <v>#REF!</v>
      </c>
      <c r="AB420" s="181" t="e">
        <f t="shared" si="618"/>
        <v>#REF!</v>
      </c>
      <c r="AC420" s="181" t="e">
        <f t="shared" si="619"/>
        <v>#REF!</v>
      </c>
      <c r="AD420" s="181" t="e">
        <f t="shared" si="620"/>
        <v>#REF!</v>
      </c>
      <c r="AE420" s="181" t="e">
        <f t="shared" si="621"/>
        <v>#REF!</v>
      </c>
      <c r="AF420" s="181" t="e">
        <f t="shared" si="622"/>
        <v>#REF!</v>
      </c>
      <c r="AG420" s="181" t="e">
        <f t="shared" si="623"/>
        <v>#REF!</v>
      </c>
      <c r="AH420" s="181" t="e">
        <f t="shared" si="624"/>
        <v>#REF!</v>
      </c>
      <c r="AI420" s="181" t="e">
        <f t="shared" si="625"/>
        <v>#REF!</v>
      </c>
      <c r="AJ420" s="181" t="e">
        <f t="shared" si="626"/>
        <v>#REF!</v>
      </c>
      <c r="AK420" s="181" t="e">
        <f t="shared" si="627"/>
        <v>#REF!</v>
      </c>
      <c r="AL420" s="181" t="e">
        <f t="shared" si="628"/>
        <v>#REF!</v>
      </c>
      <c r="AM420" s="181" t="e">
        <f t="shared" si="629"/>
        <v>#REF!</v>
      </c>
      <c r="AN420" s="181" t="e">
        <f t="shared" si="630"/>
        <v>#REF!</v>
      </c>
      <c r="AO420" s="181" t="e">
        <f t="shared" si="631"/>
        <v>#REF!</v>
      </c>
      <c r="AP420" s="181" t="e">
        <f t="shared" si="632"/>
        <v>#REF!</v>
      </c>
      <c r="AQ420" s="181" t="e">
        <f t="shared" si="633"/>
        <v>#REF!</v>
      </c>
      <c r="AR420" s="181" t="e">
        <f t="shared" si="634"/>
        <v>#REF!</v>
      </c>
      <c r="AS420" s="181" t="e">
        <f t="shared" si="635"/>
        <v>#REF!</v>
      </c>
      <c r="AT420" s="181" t="e">
        <f t="shared" si="636"/>
        <v>#REF!</v>
      </c>
      <c r="AU420" s="181" t="e">
        <f t="shared" si="637"/>
        <v>#REF!</v>
      </c>
      <c r="AV420" s="181" t="e">
        <f t="shared" si="638"/>
        <v>#REF!</v>
      </c>
      <c r="AW420" s="181" t="e">
        <f t="shared" si="639"/>
        <v>#REF!</v>
      </c>
      <c r="AX420" s="181" t="e">
        <f t="shared" si="640"/>
        <v>#REF!</v>
      </c>
      <c r="AY420" s="181" t="e">
        <f t="shared" si="641"/>
        <v>#REF!</v>
      </c>
      <c r="AZ420" s="181" t="e">
        <f t="shared" si="642"/>
        <v>#REF!</v>
      </c>
      <c r="BA420" s="181" t="e">
        <f t="shared" si="643"/>
        <v>#REF!</v>
      </c>
      <c r="BB420" s="181" t="e">
        <f t="shared" si="644"/>
        <v>#REF!</v>
      </c>
      <c r="BC420" s="181" t="e">
        <f t="shared" si="645"/>
        <v>#REF!</v>
      </c>
      <c r="BD420" s="181" t="e">
        <f t="shared" si="646"/>
        <v>#REF!</v>
      </c>
      <c r="BE420" s="181" t="e">
        <f t="shared" si="647"/>
        <v>#REF!</v>
      </c>
      <c r="BF420" s="181" t="e">
        <f t="shared" si="648"/>
        <v>#REF!</v>
      </c>
      <c r="BG420" s="181" t="e">
        <f t="shared" si="649"/>
        <v>#REF!</v>
      </c>
      <c r="BH420" s="181" t="e">
        <f t="shared" si="650"/>
        <v>#REF!</v>
      </c>
      <c r="BI420" s="181" t="e">
        <f t="shared" si="651"/>
        <v>#REF!</v>
      </c>
      <c r="BJ420" s="181" t="e">
        <f t="shared" si="652"/>
        <v>#REF!</v>
      </c>
      <c r="BK420" s="181" t="e">
        <f t="shared" si="653"/>
        <v>#REF!</v>
      </c>
      <c r="BL420" s="181" t="e">
        <f t="shared" si="654"/>
        <v>#REF!</v>
      </c>
      <c r="BM420" s="181" t="e">
        <f t="shared" si="655"/>
        <v>#REF!</v>
      </c>
      <c r="BN420" s="181" t="e">
        <f t="shared" si="656"/>
        <v>#REF!</v>
      </c>
      <c r="BO420" s="181" t="e">
        <f t="shared" si="657"/>
        <v>#REF!</v>
      </c>
      <c r="BP420" s="181" t="e">
        <f t="shared" si="658"/>
        <v>#REF!</v>
      </c>
      <c r="BQ420" s="181" t="e">
        <f t="shared" si="659"/>
        <v>#REF!</v>
      </c>
      <c r="BR420" s="181" t="e">
        <f t="shared" si="660"/>
        <v>#REF!</v>
      </c>
      <c r="BS420" s="181" t="e">
        <f t="shared" si="661"/>
        <v>#REF!</v>
      </c>
      <c r="BT420" s="181" t="e">
        <f t="shared" si="662"/>
        <v>#REF!</v>
      </c>
      <c r="BU420" s="181" t="e">
        <f t="shared" si="663"/>
        <v>#REF!</v>
      </c>
      <c r="BV420" s="181" t="e">
        <f t="shared" si="664"/>
        <v>#REF!</v>
      </c>
      <c r="BW420" s="181" t="e">
        <f t="shared" si="665"/>
        <v>#REF!</v>
      </c>
      <c r="BX420" s="181" t="e">
        <f t="shared" si="666"/>
        <v>#REF!</v>
      </c>
      <c r="BY420" s="181" t="e">
        <f t="shared" si="667"/>
        <v>#REF!</v>
      </c>
      <c r="BZ420" s="181" t="e">
        <f t="shared" si="668"/>
        <v>#REF!</v>
      </c>
      <c r="CA420" s="181" t="e">
        <f t="shared" si="669"/>
        <v>#REF!</v>
      </c>
      <c r="CB420" s="181" t="e">
        <f t="shared" si="670"/>
        <v>#REF!</v>
      </c>
      <c r="CC420" s="181" t="e">
        <f t="shared" si="671"/>
        <v>#REF!</v>
      </c>
      <c r="CD420" s="181" t="e">
        <f t="shared" si="672"/>
        <v>#REF!</v>
      </c>
      <c r="CE420" s="181" t="e">
        <f t="shared" si="673"/>
        <v>#REF!</v>
      </c>
      <c r="CF420" s="181" t="e">
        <f t="shared" si="674"/>
        <v>#REF!</v>
      </c>
      <c r="CG420" s="181" t="e">
        <f t="shared" si="675"/>
        <v>#REF!</v>
      </c>
      <c r="CH420" s="181" t="e">
        <f t="shared" si="676"/>
        <v>#REF!</v>
      </c>
      <c r="CI420" s="181" t="e">
        <f t="shared" si="677"/>
        <v>#REF!</v>
      </c>
      <c r="CJ420" s="181" t="e">
        <f t="shared" si="678"/>
        <v>#REF!</v>
      </c>
      <c r="CK420" s="181" t="e">
        <f t="shared" si="679"/>
        <v>#REF!</v>
      </c>
      <c r="CL420" s="181" t="e">
        <f t="shared" si="680"/>
        <v>#REF!</v>
      </c>
      <c r="CM420" s="181" t="e">
        <f t="shared" si="681"/>
        <v>#REF!</v>
      </c>
      <c r="CN420" s="181" t="e">
        <f t="shared" si="682"/>
        <v>#REF!</v>
      </c>
      <c r="CO420" s="181" t="e">
        <f t="shared" si="683"/>
        <v>#REF!</v>
      </c>
      <c r="CP420" s="181" t="e">
        <f t="shared" si="684"/>
        <v>#REF!</v>
      </c>
      <c r="CQ420" s="181" t="e">
        <f t="shared" si="685"/>
        <v>#REF!</v>
      </c>
      <c r="CR420" s="181" t="e">
        <f t="shared" si="686"/>
        <v>#REF!</v>
      </c>
      <c r="CS420" s="181" t="e">
        <f t="shared" si="687"/>
        <v>#REF!</v>
      </c>
      <c r="CT420" s="181" t="e">
        <f t="shared" si="688"/>
        <v>#REF!</v>
      </c>
      <c r="CU420" s="181" t="e">
        <f t="shared" si="689"/>
        <v>#REF!</v>
      </c>
      <c r="CV420" s="181" t="e">
        <f t="shared" si="690"/>
        <v>#REF!</v>
      </c>
      <c r="CW420" s="181" t="e">
        <f t="shared" si="691"/>
        <v>#REF!</v>
      </c>
      <c r="CX420" s="181" t="e">
        <f t="shared" si="692"/>
        <v>#REF!</v>
      </c>
      <c r="CY420" s="181" t="e">
        <f t="shared" si="693"/>
        <v>#REF!</v>
      </c>
      <c r="CZ420" s="181" t="e">
        <f t="shared" si="694"/>
        <v>#REF!</v>
      </c>
      <c r="DA420" s="181" t="e">
        <f t="shared" si="695"/>
        <v>#REF!</v>
      </c>
      <c r="DB420" s="181" t="e">
        <f t="shared" si="696"/>
        <v>#REF!</v>
      </c>
      <c r="DC420" s="181" t="e">
        <f t="shared" si="697"/>
        <v>#REF!</v>
      </c>
      <c r="DD420" s="181" t="e">
        <f t="shared" si="698"/>
        <v>#REF!</v>
      </c>
      <c r="DE420" s="181" t="e">
        <f t="shared" si="699"/>
        <v>#REF!</v>
      </c>
      <c r="DF420" s="181" t="e">
        <f t="shared" si="700"/>
        <v>#REF!</v>
      </c>
      <c r="DG420" s="181" t="e">
        <f t="shared" si="701"/>
        <v>#REF!</v>
      </c>
      <c r="DH420" s="181" t="e">
        <f t="shared" si="702"/>
        <v>#REF!</v>
      </c>
      <c r="DI420" s="181" t="e">
        <f t="shared" si="703"/>
        <v>#REF!</v>
      </c>
      <c r="DJ420" s="181" t="e">
        <f t="shared" si="704"/>
        <v>#REF!</v>
      </c>
      <c r="DK420" s="181" t="e">
        <f t="shared" si="705"/>
        <v>#REF!</v>
      </c>
      <c r="DL420" s="181" t="e">
        <f t="shared" si="706"/>
        <v>#REF!</v>
      </c>
      <c r="DM420" s="181" t="e">
        <f t="shared" si="707"/>
        <v>#REF!</v>
      </c>
      <c r="DN420" s="181" t="e">
        <f t="shared" si="708"/>
        <v>#REF!</v>
      </c>
      <c r="DO420" s="181" t="e">
        <f t="shared" si="709"/>
        <v>#REF!</v>
      </c>
      <c r="DP420" s="181" t="e">
        <f t="shared" si="710"/>
        <v>#REF!</v>
      </c>
      <c r="DQ420" s="181" t="e">
        <f t="shared" si="711"/>
        <v>#REF!</v>
      </c>
      <c r="DR420" s="181" t="e">
        <f t="shared" si="712"/>
        <v>#REF!</v>
      </c>
      <c r="DS420" s="181" t="e">
        <f t="shared" si="713"/>
        <v>#REF!</v>
      </c>
      <c r="DT420" s="181" t="e">
        <f t="shared" si="714"/>
        <v>#REF!</v>
      </c>
      <c r="DU420" s="181" t="e">
        <f t="shared" si="715"/>
        <v>#REF!</v>
      </c>
      <c r="DV420" s="181" t="e">
        <f t="shared" si="716"/>
        <v>#REF!</v>
      </c>
      <c r="DW420" s="181" t="e">
        <f t="shared" si="717"/>
        <v>#REF!</v>
      </c>
      <c r="DX420" s="181" t="e">
        <f t="shared" si="718"/>
        <v>#REF!</v>
      </c>
      <c r="DY420" s="181" t="e">
        <f t="shared" si="719"/>
        <v>#REF!</v>
      </c>
      <c r="DZ420" s="181" t="e">
        <f t="shared" si="720"/>
        <v>#REF!</v>
      </c>
      <c r="EA420" s="181" t="e">
        <f t="shared" si="721"/>
        <v>#REF!</v>
      </c>
      <c r="EB420" s="181" t="e">
        <f t="shared" si="722"/>
        <v>#REF!</v>
      </c>
      <c r="EC420" s="181" t="e">
        <f t="shared" si="723"/>
        <v>#REF!</v>
      </c>
      <c r="ED420" s="181" t="e">
        <f t="shared" si="724"/>
        <v>#REF!</v>
      </c>
      <c r="EE420" s="181" t="e">
        <f t="shared" si="725"/>
        <v>#REF!</v>
      </c>
      <c r="EF420" s="181" t="e">
        <f t="shared" si="726"/>
        <v>#REF!</v>
      </c>
      <c r="EG420" s="181" t="e">
        <f t="shared" si="727"/>
        <v>#REF!</v>
      </c>
      <c r="EH420" s="181" t="e">
        <f t="shared" si="728"/>
        <v>#REF!</v>
      </c>
      <c r="EI420" s="181" t="e">
        <f t="shared" si="729"/>
        <v>#REF!</v>
      </c>
      <c r="EJ420" s="181" t="e">
        <f t="shared" si="730"/>
        <v>#REF!</v>
      </c>
      <c r="EK420" s="181" t="e">
        <f t="shared" si="731"/>
        <v>#REF!</v>
      </c>
      <c r="EL420" s="181" t="e">
        <f t="shared" si="732"/>
        <v>#REF!</v>
      </c>
      <c r="EM420" s="181" t="e">
        <f t="shared" si="733"/>
        <v>#REF!</v>
      </c>
      <c r="EN420" s="181" t="e">
        <f t="shared" si="734"/>
        <v>#REF!</v>
      </c>
      <c r="EO420" s="181" t="e">
        <f t="shared" si="735"/>
        <v>#REF!</v>
      </c>
      <c r="EP420" s="181" t="e">
        <f t="shared" si="736"/>
        <v>#REF!</v>
      </c>
      <c r="EQ420" s="181" t="e">
        <f t="shared" si="737"/>
        <v>#REF!</v>
      </c>
      <c r="ER420" s="181" t="e">
        <f t="shared" si="738"/>
        <v>#REF!</v>
      </c>
      <c r="ES420" s="181" t="e">
        <f t="shared" si="739"/>
        <v>#REF!</v>
      </c>
      <c r="ET420" s="181" t="e">
        <f t="shared" si="740"/>
        <v>#REF!</v>
      </c>
      <c r="EU420" s="181" t="e">
        <f t="shared" si="741"/>
        <v>#REF!</v>
      </c>
      <c r="EV420" s="181" t="e">
        <f t="shared" si="742"/>
        <v>#REF!</v>
      </c>
      <c r="EW420" s="181" t="e">
        <f t="shared" si="743"/>
        <v>#REF!</v>
      </c>
      <c r="EX420" s="181" t="e">
        <f t="shared" si="744"/>
        <v>#REF!</v>
      </c>
      <c r="EY420" s="181" t="e">
        <f t="shared" si="745"/>
        <v>#REF!</v>
      </c>
      <c r="EZ420" s="181" t="e">
        <f t="shared" si="746"/>
        <v>#REF!</v>
      </c>
      <c r="FA420" s="181" t="e">
        <f t="shared" si="747"/>
        <v>#REF!</v>
      </c>
      <c r="FB420" s="181" t="e">
        <f t="shared" si="748"/>
        <v>#REF!</v>
      </c>
      <c r="FC420" s="181" t="e">
        <f t="shared" si="749"/>
        <v>#REF!</v>
      </c>
      <c r="FD420" s="181" t="e">
        <f t="shared" si="750"/>
        <v>#REF!</v>
      </c>
      <c r="FE420" s="181" t="e">
        <f t="shared" si="751"/>
        <v>#REF!</v>
      </c>
      <c r="FF420" s="181" t="e">
        <f t="shared" si="752"/>
        <v>#REF!</v>
      </c>
      <c r="FG420" s="181" t="e">
        <f t="shared" si="753"/>
        <v>#REF!</v>
      </c>
      <c r="FH420" s="181" t="e">
        <f t="shared" si="754"/>
        <v>#REF!</v>
      </c>
      <c r="FI420" s="181" t="e">
        <f t="shared" si="755"/>
        <v>#REF!</v>
      </c>
      <c r="FJ420" s="181" t="e">
        <f t="shared" si="756"/>
        <v>#REF!</v>
      </c>
      <c r="FK420" s="181" t="e">
        <f t="shared" si="757"/>
        <v>#REF!</v>
      </c>
      <c r="FL420" s="181" t="e">
        <f t="shared" si="758"/>
        <v>#REF!</v>
      </c>
      <c r="FM420" s="181" t="e">
        <f t="shared" si="759"/>
        <v>#REF!</v>
      </c>
      <c r="FN420" s="181" t="e">
        <f t="shared" si="760"/>
        <v>#REF!</v>
      </c>
      <c r="FO420" s="181" t="e">
        <f t="shared" si="761"/>
        <v>#REF!</v>
      </c>
      <c r="FP420" s="181" t="e">
        <f t="shared" si="762"/>
        <v>#REF!</v>
      </c>
      <c r="FQ420" s="181" t="e">
        <f t="shared" si="763"/>
        <v>#REF!</v>
      </c>
      <c r="FR420" s="181" t="e">
        <f t="shared" si="764"/>
        <v>#REF!</v>
      </c>
      <c r="FS420" s="181" t="e">
        <f t="shared" si="765"/>
        <v>#REF!</v>
      </c>
      <c r="FT420" s="181" t="e">
        <f t="shared" si="766"/>
        <v>#REF!</v>
      </c>
      <c r="FU420" s="181" t="e">
        <f t="shared" si="767"/>
        <v>#REF!</v>
      </c>
      <c r="FV420" s="181" t="e">
        <f t="shared" si="768"/>
        <v>#REF!</v>
      </c>
      <c r="FW420" s="181" t="e">
        <f t="shared" si="769"/>
        <v>#REF!</v>
      </c>
      <c r="FX420" s="181" t="e">
        <f t="shared" si="770"/>
        <v>#REF!</v>
      </c>
      <c r="FY420" s="181" t="e">
        <f t="shared" si="771"/>
        <v>#REF!</v>
      </c>
      <c r="FZ420" s="181" t="e">
        <f t="shared" si="772"/>
        <v>#REF!</v>
      </c>
      <c r="GA420" s="181" t="e">
        <f t="shared" si="773"/>
        <v>#REF!</v>
      </c>
      <c r="GB420" s="181" t="e">
        <f t="shared" si="774"/>
        <v>#REF!</v>
      </c>
      <c r="GC420" s="181" t="e">
        <f t="shared" si="775"/>
        <v>#REF!</v>
      </c>
      <c r="GD420" s="181" t="e">
        <f t="shared" si="776"/>
        <v>#REF!</v>
      </c>
      <c r="GE420" s="181" t="e">
        <f t="shared" si="777"/>
        <v>#REF!</v>
      </c>
      <c r="GF420" s="181" t="e">
        <f t="shared" si="778"/>
        <v>#REF!</v>
      </c>
      <c r="GG420" s="181" t="e">
        <f t="shared" si="779"/>
        <v>#REF!</v>
      </c>
      <c r="GH420" s="181" t="e">
        <f t="shared" si="780"/>
        <v>#REF!</v>
      </c>
      <c r="GI420" s="181" t="e">
        <f t="shared" si="781"/>
        <v>#REF!</v>
      </c>
      <c r="GJ420" s="181" t="e">
        <f t="shared" si="782"/>
        <v>#REF!</v>
      </c>
      <c r="GK420" s="181" t="e">
        <f t="shared" si="783"/>
        <v>#REF!</v>
      </c>
      <c r="GL420" s="181" t="e">
        <f t="shared" si="784"/>
        <v>#REF!</v>
      </c>
      <c r="GM420" s="181" t="e">
        <f t="shared" si="785"/>
        <v>#REF!</v>
      </c>
      <c r="GN420" s="181" t="e">
        <f t="shared" si="786"/>
        <v>#REF!</v>
      </c>
      <c r="GO420" s="181" t="e">
        <f t="shared" si="787"/>
        <v>#REF!</v>
      </c>
      <c r="GP420" s="181" t="e">
        <f t="shared" si="788"/>
        <v>#REF!</v>
      </c>
      <c r="GQ420" s="181" t="e">
        <f t="shared" si="789"/>
        <v>#REF!</v>
      </c>
      <c r="GR420" s="181" t="e">
        <f t="shared" si="790"/>
        <v>#REF!</v>
      </c>
      <c r="GS420" s="181" t="e">
        <f t="shared" si="791"/>
        <v>#REF!</v>
      </c>
      <c r="GT420" s="181" t="e">
        <f t="shared" si="792"/>
        <v>#REF!</v>
      </c>
      <c r="GU420" s="181" t="e">
        <f t="shared" si="793"/>
        <v>#REF!</v>
      </c>
      <c r="GV420" s="181" t="e">
        <f t="shared" si="794"/>
        <v>#REF!</v>
      </c>
      <c r="GW420" s="181" t="e">
        <f t="shared" si="795"/>
        <v>#REF!</v>
      </c>
      <c r="GX420" s="181" t="e">
        <f t="shared" si="796"/>
        <v>#REF!</v>
      </c>
      <c r="GY420" s="181" t="e">
        <f t="shared" si="797"/>
        <v>#REF!</v>
      </c>
      <c r="GZ420" s="181" t="e">
        <f t="shared" si="798"/>
        <v>#REF!</v>
      </c>
      <c r="HA420" s="181" t="e">
        <f t="shared" si="799"/>
        <v>#REF!</v>
      </c>
      <c r="HB420" s="181" t="e">
        <f t="shared" si="800"/>
        <v>#REF!</v>
      </c>
      <c r="HC420" s="181" t="e">
        <f t="shared" si="801"/>
        <v>#REF!</v>
      </c>
      <c r="HD420" s="181" t="e">
        <f t="shared" si="802"/>
        <v>#REF!</v>
      </c>
      <c r="HE420" s="181" t="e">
        <f t="shared" si="803"/>
        <v>#REF!</v>
      </c>
      <c r="HF420" s="181" t="e">
        <f t="shared" si="804"/>
        <v>#REF!</v>
      </c>
      <c r="HG420" s="181" t="e">
        <f t="shared" si="805"/>
        <v>#REF!</v>
      </c>
      <c r="HH420" s="181" t="e">
        <f t="shared" si="806"/>
        <v>#REF!</v>
      </c>
      <c r="HI420" s="181" t="e">
        <f t="shared" si="807"/>
        <v>#REF!</v>
      </c>
      <c r="HJ420" s="181" t="e">
        <f t="shared" si="808"/>
        <v>#REF!</v>
      </c>
      <c r="HK420" s="181" t="e">
        <f t="shared" si="809"/>
        <v>#REF!</v>
      </c>
      <c r="HL420" s="181" t="e">
        <f t="shared" si="810"/>
        <v>#REF!</v>
      </c>
      <c r="HM420" s="181" t="e">
        <f t="shared" si="811"/>
        <v>#REF!</v>
      </c>
      <c r="HN420" s="181" t="e">
        <f t="shared" si="812"/>
        <v>#REF!</v>
      </c>
      <c r="HO420" s="181" t="e">
        <f t="shared" si="813"/>
        <v>#REF!</v>
      </c>
      <c r="HP420" s="181" t="e">
        <f t="shared" si="814"/>
        <v>#REF!</v>
      </c>
      <c r="HQ420" s="181" t="e">
        <f t="shared" si="815"/>
        <v>#REF!</v>
      </c>
      <c r="HR420" s="181" t="e">
        <f t="shared" si="816"/>
        <v>#REF!</v>
      </c>
      <c r="HS420" s="181" t="e">
        <f t="shared" si="817"/>
        <v>#REF!</v>
      </c>
      <c r="HT420" s="181" t="e">
        <f t="shared" si="818"/>
        <v>#REF!</v>
      </c>
      <c r="HU420" s="181" t="e">
        <f t="shared" si="819"/>
        <v>#REF!</v>
      </c>
      <c r="HV420" s="181" t="e">
        <f t="shared" si="820"/>
        <v>#REF!</v>
      </c>
      <c r="HW420" s="181" t="e">
        <f t="shared" si="821"/>
        <v>#REF!</v>
      </c>
      <c r="HX420" s="181" t="e">
        <f t="shared" si="822"/>
        <v>#REF!</v>
      </c>
      <c r="HY420" s="181" t="e">
        <f t="shared" si="823"/>
        <v>#REF!</v>
      </c>
      <c r="HZ420" s="181" t="e">
        <f t="shared" si="824"/>
        <v>#REF!</v>
      </c>
      <c r="IA420" s="181" t="e">
        <f t="shared" si="825"/>
        <v>#REF!</v>
      </c>
      <c r="IB420" s="181" t="e">
        <f t="shared" si="826"/>
        <v>#REF!</v>
      </c>
      <c r="IC420" s="181" t="e">
        <f t="shared" si="827"/>
        <v>#REF!</v>
      </c>
      <c r="ID420" s="181" t="e">
        <f t="shared" si="828"/>
        <v>#REF!</v>
      </c>
      <c r="IE420" s="181" t="e">
        <f t="shared" si="829"/>
        <v>#REF!</v>
      </c>
      <c r="IF420" s="181" t="e">
        <f t="shared" si="830"/>
        <v>#REF!</v>
      </c>
      <c r="IG420" s="181" t="e">
        <f t="shared" si="831"/>
        <v>#REF!</v>
      </c>
      <c r="IH420" s="181" t="e">
        <f t="shared" si="832"/>
        <v>#REF!</v>
      </c>
      <c r="II420" s="181" t="e">
        <f t="shared" si="833"/>
        <v>#REF!</v>
      </c>
      <c r="IJ420" s="181" t="e">
        <f t="shared" si="834"/>
        <v>#REF!</v>
      </c>
      <c r="IK420" s="181" t="e">
        <f t="shared" si="835"/>
        <v>#REF!</v>
      </c>
      <c r="IL420" s="181" t="e">
        <f t="shared" si="836"/>
        <v>#REF!</v>
      </c>
      <c r="IM420" s="181" t="e">
        <f t="shared" si="837"/>
        <v>#REF!</v>
      </c>
      <c r="IN420" s="181" t="e">
        <f t="shared" si="838"/>
        <v>#REF!</v>
      </c>
      <c r="IO420" s="181" t="e">
        <f t="shared" si="839"/>
        <v>#REF!</v>
      </c>
      <c r="IP420" s="181" t="e">
        <f t="shared" si="840"/>
        <v>#REF!</v>
      </c>
      <c r="IQ420" s="181" t="e">
        <f t="shared" si="841"/>
        <v>#REF!</v>
      </c>
      <c r="IR420" s="181" t="e">
        <f t="shared" si="842"/>
        <v>#REF!</v>
      </c>
      <c r="IS420" s="181" t="e">
        <f t="shared" si="843"/>
        <v>#REF!</v>
      </c>
      <c r="IT420" s="181" t="e">
        <f t="shared" si="844"/>
        <v>#REF!</v>
      </c>
      <c r="IU420" s="181" t="e">
        <f t="shared" si="845"/>
        <v>#REF!</v>
      </c>
      <c r="IV420" s="181" t="e">
        <f t="shared" si="846"/>
        <v>#REF!</v>
      </c>
      <c r="IW420" s="181" t="e">
        <f t="shared" si="847"/>
        <v>#REF!</v>
      </c>
      <c r="IX420" s="181" t="e">
        <f t="shared" si="848"/>
        <v>#REF!</v>
      </c>
      <c r="IY420" s="181" t="e">
        <f t="shared" si="849"/>
        <v>#REF!</v>
      </c>
      <c r="IZ420" s="181" t="e">
        <f t="shared" si="850"/>
        <v>#REF!</v>
      </c>
      <c r="JA420" s="181" t="e">
        <f t="shared" si="851"/>
        <v>#REF!</v>
      </c>
      <c r="JB420" s="181" t="e">
        <f t="shared" si="852"/>
        <v>#REF!</v>
      </c>
    </row>
    <row r="421" spans="2:262">
      <c r="B421" s="188">
        <v>60</v>
      </c>
      <c r="C421" s="187">
        <f t="shared" si="853"/>
        <v>1.1718750000000006E-3</v>
      </c>
      <c r="D421" s="184" t="e">
        <f t="shared" si="597"/>
        <v>#REF!</v>
      </c>
      <c r="E421" s="183" t="e">
        <f>BN361</f>
        <v>#REF!</v>
      </c>
      <c r="F421" s="182">
        <v>60</v>
      </c>
      <c r="G421" s="181" t="e">
        <f t="shared" si="854"/>
        <v>#REF!</v>
      </c>
      <c r="H421" s="181" t="e">
        <f t="shared" si="598"/>
        <v>#REF!</v>
      </c>
      <c r="I421" s="181" t="e">
        <f t="shared" si="599"/>
        <v>#REF!</v>
      </c>
      <c r="J421" s="181" t="e">
        <f t="shared" si="600"/>
        <v>#REF!</v>
      </c>
      <c r="K421" s="181" t="e">
        <f t="shared" si="601"/>
        <v>#REF!</v>
      </c>
      <c r="L421" s="181" t="e">
        <f t="shared" si="602"/>
        <v>#REF!</v>
      </c>
      <c r="M421" s="181" t="e">
        <f t="shared" si="603"/>
        <v>#REF!</v>
      </c>
      <c r="N421" s="181" t="e">
        <f t="shared" si="604"/>
        <v>#REF!</v>
      </c>
      <c r="O421" s="181" t="e">
        <f t="shared" si="605"/>
        <v>#REF!</v>
      </c>
      <c r="P421" s="181" t="e">
        <f t="shared" si="606"/>
        <v>#REF!</v>
      </c>
      <c r="Q421" s="181" t="e">
        <f t="shared" si="607"/>
        <v>#REF!</v>
      </c>
      <c r="R421" s="181" t="e">
        <f t="shared" si="608"/>
        <v>#REF!</v>
      </c>
      <c r="S421" s="181" t="e">
        <f t="shared" si="609"/>
        <v>#REF!</v>
      </c>
      <c r="T421" s="181" t="e">
        <f t="shared" si="610"/>
        <v>#REF!</v>
      </c>
      <c r="U421" s="181" t="e">
        <f t="shared" si="611"/>
        <v>#REF!</v>
      </c>
      <c r="V421" s="181" t="e">
        <f t="shared" si="612"/>
        <v>#REF!</v>
      </c>
      <c r="W421" s="181" t="e">
        <f t="shared" si="613"/>
        <v>#REF!</v>
      </c>
      <c r="X421" s="181" t="e">
        <f t="shared" si="614"/>
        <v>#REF!</v>
      </c>
      <c r="Y421" s="181" t="e">
        <f t="shared" si="615"/>
        <v>#REF!</v>
      </c>
      <c r="Z421" s="181" t="e">
        <f t="shared" si="616"/>
        <v>#REF!</v>
      </c>
      <c r="AA421" s="181" t="e">
        <f t="shared" si="617"/>
        <v>#REF!</v>
      </c>
      <c r="AB421" s="181" t="e">
        <f t="shared" si="618"/>
        <v>#REF!</v>
      </c>
      <c r="AC421" s="181" t="e">
        <f t="shared" si="619"/>
        <v>#REF!</v>
      </c>
      <c r="AD421" s="181" t="e">
        <f t="shared" si="620"/>
        <v>#REF!</v>
      </c>
      <c r="AE421" s="181" t="e">
        <f t="shared" si="621"/>
        <v>#REF!</v>
      </c>
      <c r="AF421" s="181" t="e">
        <f t="shared" si="622"/>
        <v>#REF!</v>
      </c>
      <c r="AG421" s="181" t="e">
        <f t="shared" si="623"/>
        <v>#REF!</v>
      </c>
      <c r="AH421" s="181" t="e">
        <f t="shared" si="624"/>
        <v>#REF!</v>
      </c>
      <c r="AI421" s="181" t="e">
        <f t="shared" si="625"/>
        <v>#REF!</v>
      </c>
      <c r="AJ421" s="181" t="e">
        <f t="shared" si="626"/>
        <v>#REF!</v>
      </c>
      <c r="AK421" s="181" t="e">
        <f t="shared" si="627"/>
        <v>#REF!</v>
      </c>
      <c r="AL421" s="181" t="e">
        <f t="shared" si="628"/>
        <v>#REF!</v>
      </c>
      <c r="AM421" s="181" t="e">
        <f t="shared" si="629"/>
        <v>#REF!</v>
      </c>
      <c r="AN421" s="181" t="e">
        <f t="shared" si="630"/>
        <v>#REF!</v>
      </c>
      <c r="AO421" s="181" t="e">
        <f t="shared" si="631"/>
        <v>#REF!</v>
      </c>
      <c r="AP421" s="181" t="e">
        <f t="shared" si="632"/>
        <v>#REF!</v>
      </c>
      <c r="AQ421" s="181" t="e">
        <f t="shared" si="633"/>
        <v>#REF!</v>
      </c>
      <c r="AR421" s="181" t="e">
        <f t="shared" si="634"/>
        <v>#REF!</v>
      </c>
      <c r="AS421" s="181" t="e">
        <f t="shared" si="635"/>
        <v>#REF!</v>
      </c>
      <c r="AT421" s="181" t="e">
        <f t="shared" si="636"/>
        <v>#REF!</v>
      </c>
      <c r="AU421" s="181" t="e">
        <f t="shared" si="637"/>
        <v>#REF!</v>
      </c>
      <c r="AV421" s="181" t="e">
        <f t="shared" si="638"/>
        <v>#REF!</v>
      </c>
      <c r="AW421" s="181" t="e">
        <f t="shared" si="639"/>
        <v>#REF!</v>
      </c>
      <c r="AX421" s="181" t="e">
        <f t="shared" si="640"/>
        <v>#REF!</v>
      </c>
      <c r="AY421" s="181" t="e">
        <f t="shared" si="641"/>
        <v>#REF!</v>
      </c>
      <c r="AZ421" s="181" t="e">
        <f t="shared" si="642"/>
        <v>#REF!</v>
      </c>
      <c r="BA421" s="181" t="e">
        <f t="shared" si="643"/>
        <v>#REF!</v>
      </c>
      <c r="BB421" s="181" t="e">
        <f t="shared" si="644"/>
        <v>#REF!</v>
      </c>
      <c r="BC421" s="181" t="e">
        <f t="shared" si="645"/>
        <v>#REF!</v>
      </c>
      <c r="BD421" s="181" t="e">
        <f t="shared" si="646"/>
        <v>#REF!</v>
      </c>
      <c r="BE421" s="181" t="e">
        <f t="shared" si="647"/>
        <v>#REF!</v>
      </c>
      <c r="BF421" s="181" t="e">
        <f t="shared" si="648"/>
        <v>#REF!</v>
      </c>
      <c r="BG421" s="181" t="e">
        <f t="shared" si="649"/>
        <v>#REF!</v>
      </c>
      <c r="BH421" s="181" t="e">
        <f t="shared" si="650"/>
        <v>#REF!</v>
      </c>
      <c r="BI421" s="181" t="e">
        <f t="shared" si="651"/>
        <v>#REF!</v>
      </c>
      <c r="BJ421" s="181" t="e">
        <f t="shared" si="652"/>
        <v>#REF!</v>
      </c>
      <c r="BK421" s="181" t="e">
        <f t="shared" si="653"/>
        <v>#REF!</v>
      </c>
      <c r="BL421" s="181" t="e">
        <f t="shared" si="654"/>
        <v>#REF!</v>
      </c>
      <c r="BM421" s="181" t="e">
        <f t="shared" si="655"/>
        <v>#REF!</v>
      </c>
      <c r="BN421" s="181" t="e">
        <f t="shared" si="656"/>
        <v>#REF!</v>
      </c>
      <c r="BO421" s="181" t="e">
        <f t="shared" si="657"/>
        <v>#REF!</v>
      </c>
      <c r="BP421" s="181" t="e">
        <f t="shared" si="658"/>
        <v>#REF!</v>
      </c>
      <c r="BQ421" s="181" t="e">
        <f t="shared" si="659"/>
        <v>#REF!</v>
      </c>
      <c r="BR421" s="181" t="e">
        <f t="shared" si="660"/>
        <v>#REF!</v>
      </c>
      <c r="BS421" s="181" t="e">
        <f t="shared" si="661"/>
        <v>#REF!</v>
      </c>
      <c r="BT421" s="181" t="e">
        <f t="shared" si="662"/>
        <v>#REF!</v>
      </c>
      <c r="BU421" s="181" t="e">
        <f t="shared" si="663"/>
        <v>#REF!</v>
      </c>
      <c r="BV421" s="181" t="e">
        <f t="shared" si="664"/>
        <v>#REF!</v>
      </c>
      <c r="BW421" s="181" t="e">
        <f t="shared" si="665"/>
        <v>#REF!</v>
      </c>
      <c r="BX421" s="181" t="e">
        <f t="shared" si="666"/>
        <v>#REF!</v>
      </c>
      <c r="BY421" s="181" t="e">
        <f t="shared" si="667"/>
        <v>#REF!</v>
      </c>
      <c r="BZ421" s="181" t="e">
        <f t="shared" si="668"/>
        <v>#REF!</v>
      </c>
      <c r="CA421" s="181" t="e">
        <f t="shared" si="669"/>
        <v>#REF!</v>
      </c>
      <c r="CB421" s="181" t="e">
        <f t="shared" si="670"/>
        <v>#REF!</v>
      </c>
      <c r="CC421" s="181" t="e">
        <f t="shared" si="671"/>
        <v>#REF!</v>
      </c>
      <c r="CD421" s="181" t="e">
        <f t="shared" si="672"/>
        <v>#REF!</v>
      </c>
      <c r="CE421" s="181" t="e">
        <f t="shared" si="673"/>
        <v>#REF!</v>
      </c>
      <c r="CF421" s="181" t="e">
        <f t="shared" si="674"/>
        <v>#REF!</v>
      </c>
      <c r="CG421" s="181" t="e">
        <f t="shared" si="675"/>
        <v>#REF!</v>
      </c>
      <c r="CH421" s="181" t="e">
        <f t="shared" si="676"/>
        <v>#REF!</v>
      </c>
      <c r="CI421" s="181" t="e">
        <f t="shared" si="677"/>
        <v>#REF!</v>
      </c>
      <c r="CJ421" s="181" t="e">
        <f t="shared" si="678"/>
        <v>#REF!</v>
      </c>
      <c r="CK421" s="181" t="e">
        <f t="shared" si="679"/>
        <v>#REF!</v>
      </c>
      <c r="CL421" s="181" t="e">
        <f t="shared" si="680"/>
        <v>#REF!</v>
      </c>
      <c r="CM421" s="181" t="e">
        <f t="shared" si="681"/>
        <v>#REF!</v>
      </c>
      <c r="CN421" s="181" t="e">
        <f t="shared" si="682"/>
        <v>#REF!</v>
      </c>
      <c r="CO421" s="181" t="e">
        <f t="shared" si="683"/>
        <v>#REF!</v>
      </c>
      <c r="CP421" s="181" t="e">
        <f t="shared" si="684"/>
        <v>#REF!</v>
      </c>
      <c r="CQ421" s="181" t="e">
        <f t="shared" si="685"/>
        <v>#REF!</v>
      </c>
      <c r="CR421" s="181" t="e">
        <f t="shared" si="686"/>
        <v>#REF!</v>
      </c>
      <c r="CS421" s="181" t="e">
        <f t="shared" si="687"/>
        <v>#REF!</v>
      </c>
      <c r="CT421" s="181" t="e">
        <f t="shared" si="688"/>
        <v>#REF!</v>
      </c>
      <c r="CU421" s="181" t="e">
        <f t="shared" si="689"/>
        <v>#REF!</v>
      </c>
      <c r="CV421" s="181" t="e">
        <f t="shared" si="690"/>
        <v>#REF!</v>
      </c>
      <c r="CW421" s="181" t="e">
        <f t="shared" si="691"/>
        <v>#REF!</v>
      </c>
      <c r="CX421" s="181" t="e">
        <f t="shared" si="692"/>
        <v>#REF!</v>
      </c>
      <c r="CY421" s="181" t="e">
        <f t="shared" si="693"/>
        <v>#REF!</v>
      </c>
      <c r="CZ421" s="181" t="e">
        <f t="shared" si="694"/>
        <v>#REF!</v>
      </c>
      <c r="DA421" s="181" t="e">
        <f t="shared" si="695"/>
        <v>#REF!</v>
      </c>
      <c r="DB421" s="181" t="e">
        <f t="shared" si="696"/>
        <v>#REF!</v>
      </c>
      <c r="DC421" s="181" t="e">
        <f t="shared" si="697"/>
        <v>#REF!</v>
      </c>
      <c r="DD421" s="181" t="e">
        <f t="shared" si="698"/>
        <v>#REF!</v>
      </c>
      <c r="DE421" s="181" t="e">
        <f t="shared" si="699"/>
        <v>#REF!</v>
      </c>
      <c r="DF421" s="181" t="e">
        <f t="shared" si="700"/>
        <v>#REF!</v>
      </c>
      <c r="DG421" s="181" t="e">
        <f t="shared" si="701"/>
        <v>#REF!</v>
      </c>
      <c r="DH421" s="181" t="e">
        <f t="shared" si="702"/>
        <v>#REF!</v>
      </c>
      <c r="DI421" s="181" t="e">
        <f t="shared" si="703"/>
        <v>#REF!</v>
      </c>
      <c r="DJ421" s="181" t="e">
        <f t="shared" si="704"/>
        <v>#REF!</v>
      </c>
      <c r="DK421" s="181" t="e">
        <f t="shared" si="705"/>
        <v>#REF!</v>
      </c>
      <c r="DL421" s="181" t="e">
        <f t="shared" si="706"/>
        <v>#REF!</v>
      </c>
      <c r="DM421" s="181" t="e">
        <f t="shared" si="707"/>
        <v>#REF!</v>
      </c>
      <c r="DN421" s="181" t="e">
        <f t="shared" si="708"/>
        <v>#REF!</v>
      </c>
      <c r="DO421" s="181" t="e">
        <f t="shared" si="709"/>
        <v>#REF!</v>
      </c>
      <c r="DP421" s="181" t="e">
        <f t="shared" si="710"/>
        <v>#REF!</v>
      </c>
      <c r="DQ421" s="181" t="e">
        <f t="shared" si="711"/>
        <v>#REF!</v>
      </c>
      <c r="DR421" s="181" t="e">
        <f t="shared" si="712"/>
        <v>#REF!</v>
      </c>
      <c r="DS421" s="181" t="e">
        <f t="shared" si="713"/>
        <v>#REF!</v>
      </c>
      <c r="DT421" s="181" t="e">
        <f t="shared" si="714"/>
        <v>#REF!</v>
      </c>
      <c r="DU421" s="181" t="e">
        <f t="shared" si="715"/>
        <v>#REF!</v>
      </c>
      <c r="DV421" s="181" t="e">
        <f t="shared" si="716"/>
        <v>#REF!</v>
      </c>
      <c r="DW421" s="181" t="e">
        <f t="shared" si="717"/>
        <v>#REF!</v>
      </c>
      <c r="DX421" s="181" t="e">
        <f t="shared" si="718"/>
        <v>#REF!</v>
      </c>
      <c r="DY421" s="181" t="e">
        <f t="shared" si="719"/>
        <v>#REF!</v>
      </c>
      <c r="DZ421" s="181" t="e">
        <f t="shared" si="720"/>
        <v>#REF!</v>
      </c>
      <c r="EA421" s="181" t="e">
        <f t="shared" si="721"/>
        <v>#REF!</v>
      </c>
      <c r="EB421" s="181" t="e">
        <f t="shared" si="722"/>
        <v>#REF!</v>
      </c>
      <c r="EC421" s="181" t="e">
        <f t="shared" si="723"/>
        <v>#REF!</v>
      </c>
      <c r="ED421" s="181" t="e">
        <f t="shared" si="724"/>
        <v>#REF!</v>
      </c>
      <c r="EE421" s="181" t="e">
        <f t="shared" si="725"/>
        <v>#REF!</v>
      </c>
      <c r="EF421" s="181" t="e">
        <f t="shared" si="726"/>
        <v>#REF!</v>
      </c>
      <c r="EG421" s="181" t="e">
        <f t="shared" si="727"/>
        <v>#REF!</v>
      </c>
      <c r="EH421" s="181" t="e">
        <f t="shared" si="728"/>
        <v>#REF!</v>
      </c>
      <c r="EI421" s="181" t="e">
        <f t="shared" si="729"/>
        <v>#REF!</v>
      </c>
      <c r="EJ421" s="181" t="e">
        <f t="shared" si="730"/>
        <v>#REF!</v>
      </c>
      <c r="EK421" s="181" t="e">
        <f t="shared" si="731"/>
        <v>#REF!</v>
      </c>
      <c r="EL421" s="181" t="e">
        <f t="shared" si="732"/>
        <v>#REF!</v>
      </c>
      <c r="EM421" s="181" t="e">
        <f t="shared" si="733"/>
        <v>#REF!</v>
      </c>
      <c r="EN421" s="181" t="e">
        <f t="shared" si="734"/>
        <v>#REF!</v>
      </c>
      <c r="EO421" s="181" t="e">
        <f t="shared" si="735"/>
        <v>#REF!</v>
      </c>
      <c r="EP421" s="181" t="e">
        <f t="shared" si="736"/>
        <v>#REF!</v>
      </c>
      <c r="EQ421" s="181" t="e">
        <f t="shared" si="737"/>
        <v>#REF!</v>
      </c>
      <c r="ER421" s="181" t="e">
        <f t="shared" si="738"/>
        <v>#REF!</v>
      </c>
      <c r="ES421" s="181" t="e">
        <f t="shared" si="739"/>
        <v>#REF!</v>
      </c>
      <c r="ET421" s="181" t="e">
        <f t="shared" si="740"/>
        <v>#REF!</v>
      </c>
      <c r="EU421" s="181" t="e">
        <f t="shared" si="741"/>
        <v>#REF!</v>
      </c>
      <c r="EV421" s="181" t="e">
        <f t="shared" si="742"/>
        <v>#REF!</v>
      </c>
      <c r="EW421" s="181" t="e">
        <f t="shared" si="743"/>
        <v>#REF!</v>
      </c>
      <c r="EX421" s="181" t="e">
        <f t="shared" si="744"/>
        <v>#REF!</v>
      </c>
      <c r="EY421" s="181" t="e">
        <f t="shared" si="745"/>
        <v>#REF!</v>
      </c>
      <c r="EZ421" s="181" t="e">
        <f t="shared" si="746"/>
        <v>#REF!</v>
      </c>
      <c r="FA421" s="181" t="e">
        <f t="shared" si="747"/>
        <v>#REF!</v>
      </c>
      <c r="FB421" s="181" t="e">
        <f t="shared" si="748"/>
        <v>#REF!</v>
      </c>
      <c r="FC421" s="181" t="e">
        <f t="shared" si="749"/>
        <v>#REF!</v>
      </c>
      <c r="FD421" s="181" t="e">
        <f t="shared" si="750"/>
        <v>#REF!</v>
      </c>
      <c r="FE421" s="181" t="e">
        <f t="shared" si="751"/>
        <v>#REF!</v>
      </c>
      <c r="FF421" s="181" t="e">
        <f t="shared" si="752"/>
        <v>#REF!</v>
      </c>
      <c r="FG421" s="181" t="e">
        <f t="shared" si="753"/>
        <v>#REF!</v>
      </c>
      <c r="FH421" s="181" t="e">
        <f t="shared" si="754"/>
        <v>#REF!</v>
      </c>
      <c r="FI421" s="181" t="e">
        <f t="shared" si="755"/>
        <v>#REF!</v>
      </c>
      <c r="FJ421" s="181" t="e">
        <f t="shared" si="756"/>
        <v>#REF!</v>
      </c>
      <c r="FK421" s="181" t="e">
        <f t="shared" si="757"/>
        <v>#REF!</v>
      </c>
      <c r="FL421" s="181" t="e">
        <f t="shared" si="758"/>
        <v>#REF!</v>
      </c>
      <c r="FM421" s="181" t="e">
        <f t="shared" si="759"/>
        <v>#REF!</v>
      </c>
      <c r="FN421" s="181" t="e">
        <f t="shared" si="760"/>
        <v>#REF!</v>
      </c>
      <c r="FO421" s="181" t="e">
        <f t="shared" si="761"/>
        <v>#REF!</v>
      </c>
      <c r="FP421" s="181" t="e">
        <f t="shared" si="762"/>
        <v>#REF!</v>
      </c>
      <c r="FQ421" s="181" t="e">
        <f t="shared" si="763"/>
        <v>#REF!</v>
      </c>
      <c r="FR421" s="181" t="e">
        <f t="shared" si="764"/>
        <v>#REF!</v>
      </c>
      <c r="FS421" s="181" t="e">
        <f t="shared" si="765"/>
        <v>#REF!</v>
      </c>
      <c r="FT421" s="181" t="e">
        <f t="shared" si="766"/>
        <v>#REF!</v>
      </c>
      <c r="FU421" s="181" t="e">
        <f t="shared" si="767"/>
        <v>#REF!</v>
      </c>
      <c r="FV421" s="181" t="e">
        <f t="shared" si="768"/>
        <v>#REF!</v>
      </c>
      <c r="FW421" s="181" t="e">
        <f t="shared" si="769"/>
        <v>#REF!</v>
      </c>
      <c r="FX421" s="181" t="e">
        <f t="shared" si="770"/>
        <v>#REF!</v>
      </c>
      <c r="FY421" s="181" t="e">
        <f t="shared" si="771"/>
        <v>#REF!</v>
      </c>
      <c r="FZ421" s="181" t="e">
        <f t="shared" si="772"/>
        <v>#REF!</v>
      </c>
      <c r="GA421" s="181" t="e">
        <f t="shared" si="773"/>
        <v>#REF!</v>
      </c>
      <c r="GB421" s="181" t="e">
        <f t="shared" si="774"/>
        <v>#REF!</v>
      </c>
      <c r="GC421" s="181" t="e">
        <f t="shared" si="775"/>
        <v>#REF!</v>
      </c>
      <c r="GD421" s="181" t="e">
        <f t="shared" si="776"/>
        <v>#REF!</v>
      </c>
      <c r="GE421" s="181" t="e">
        <f t="shared" si="777"/>
        <v>#REF!</v>
      </c>
      <c r="GF421" s="181" t="e">
        <f t="shared" si="778"/>
        <v>#REF!</v>
      </c>
      <c r="GG421" s="181" t="e">
        <f t="shared" si="779"/>
        <v>#REF!</v>
      </c>
      <c r="GH421" s="181" t="e">
        <f t="shared" si="780"/>
        <v>#REF!</v>
      </c>
      <c r="GI421" s="181" t="e">
        <f t="shared" si="781"/>
        <v>#REF!</v>
      </c>
      <c r="GJ421" s="181" t="e">
        <f t="shared" si="782"/>
        <v>#REF!</v>
      </c>
      <c r="GK421" s="181" t="e">
        <f t="shared" si="783"/>
        <v>#REF!</v>
      </c>
      <c r="GL421" s="181" t="e">
        <f t="shared" si="784"/>
        <v>#REF!</v>
      </c>
      <c r="GM421" s="181" t="e">
        <f t="shared" si="785"/>
        <v>#REF!</v>
      </c>
      <c r="GN421" s="181" t="e">
        <f t="shared" si="786"/>
        <v>#REF!</v>
      </c>
      <c r="GO421" s="181" t="e">
        <f t="shared" si="787"/>
        <v>#REF!</v>
      </c>
      <c r="GP421" s="181" t="e">
        <f t="shared" si="788"/>
        <v>#REF!</v>
      </c>
      <c r="GQ421" s="181" t="e">
        <f t="shared" si="789"/>
        <v>#REF!</v>
      </c>
      <c r="GR421" s="181" t="e">
        <f t="shared" si="790"/>
        <v>#REF!</v>
      </c>
      <c r="GS421" s="181" t="e">
        <f t="shared" si="791"/>
        <v>#REF!</v>
      </c>
      <c r="GT421" s="181" t="e">
        <f t="shared" si="792"/>
        <v>#REF!</v>
      </c>
      <c r="GU421" s="181" t="e">
        <f t="shared" si="793"/>
        <v>#REF!</v>
      </c>
      <c r="GV421" s="181" t="e">
        <f t="shared" si="794"/>
        <v>#REF!</v>
      </c>
      <c r="GW421" s="181" t="e">
        <f t="shared" si="795"/>
        <v>#REF!</v>
      </c>
      <c r="GX421" s="181" t="e">
        <f t="shared" si="796"/>
        <v>#REF!</v>
      </c>
      <c r="GY421" s="181" t="e">
        <f t="shared" si="797"/>
        <v>#REF!</v>
      </c>
      <c r="GZ421" s="181" t="e">
        <f t="shared" si="798"/>
        <v>#REF!</v>
      </c>
      <c r="HA421" s="181" t="e">
        <f t="shared" si="799"/>
        <v>#REF!</v>
      </c>
      <c r="HB421" s="181" t="e">
        <f t="shared" si="800"/>
        <v>#REF!</v>
      </c>
      <c r="HC421" s="181" t="e">
        <f t="shared" si="801"/>
        <v>#REF!</v>
      </c>
      <c r="HD421" s="181" t="e">
        <f t="shared" si="802"/>
        <v>#REF!</v>
      </c>
      <c r="HE421" s="181" t="e">
        <f t="shared" si="803"/>
        <v>#REF!</v>
      </c>
      <c r="HF421" s="181" t="e">
        <f t="shared" si="804"/>
        <v>#REF!</v>
      </c>
      <c r="HG421" s="181" t="e">
        <f t="shared" si="805"/>
        <v>#REF!</v>
      </c>
      <c r="HH421" s="181" t="e">
        <f t="shared" si="806"/>
        <v>#REF!</v>
      </c>
      <c r="HI421" s="181" t="e">
        <f t="shared" si="807"/>
        <v>#REF!</v>
      </c>
      <c r="HJ421" s="181" t="e">
        <f t="shared" si="808"/>
        <v>#REF!</v>
      </c>
      <c r="HK421" s="181" t="e">
        <f t="shared" si="809"/>
        <v>#REF!</v>
      </c>
      <c r="HL421" s="181" t="e">
        <f t="shared" si="810"/>
        <v>#REF!</v>
      </c>
      <c r="HM421" s="181" t="e">
        <f t="shared" si="811"/>
        <v>#REF!</v>
      </c>
      <c r="HN421" s="181" t="e">
        <f t="shared" si="812"/>
        <v>#REF!</v>
      </c>
      <c r="HO421" s="181" t="e">
        <f t="shared" si="813"/>
        <v>#REF!</v>
      </c>
      <c r="HP421" s="181" t="e">
        <f t="shared" si="814"/>
        <v>#REF!</v>
      </c>
      <c r="HQ421" s="181" t="e">
        <f t="shared" si="815"/>
        <v>#REF!</v>
      </c>
      <c r="HR421" s="181" t="e">
        <f t="shared" si="816"/>
        <v>#REF!</v>
      </c>
      <c r="HS421" s="181" t="e">
        <f t="shared" si="817"/>
        <v>#REF!</v>
      </c>
      <c r="HT421" s="181" t="e">
        <f t="shared" si="818"/>
        <v>#REF!</v>
      </c>
      <c r="HU421" s="181" t="e">
        <f t="shared" si="819"/>
        <v>#REF!</v>
      </c>
      <c r="HV421" s="181" t="e">
        <f t="shared" si="820"/>
        <v>#REF!</v>
      </c>
      <c r="HW421" s="181" t="e">
        <f t="shared" si="821"/>
        <v>#REF!</v>
      </c>
      <c r="HX421" s="181" t="e">
        <f t="shared" si="822"/>
        <v>#REF!</v>
      </c>
      <c r="HY421" s="181" t="e">
        <f t="shared" si="823"/>
        <v>#REF!</v>
      </c>
      <c r="HZ421" s="181" t="e">
        <f t="shared" si="824"/>
        <v>#REF!</v>
      </c>
      <c r="IA421" s="181" t="e">
        <f t="shared" si="825"/>
        <v>#REF!</v>
      </c>
      <c r="IB421" s="181" t="e">
        <f t="shared" si="826"/>
        <v>#REF!</v>
      </c>
      <c r="IC421" s="181" t="e">
        <f t="shared" si="827"/>
        <v>#REF!</v>
      </c>
      <c r="ID421" s="181" t="e">
        <f t="shared" si="828"/>
        <v>#REF!</v>
      </c>
      <c r="IE421" s="181" t="e">
        <f t="shared" si="829"/>
        <v>#REF!</v>
      </c>
      <c r="IF421" s="181" t="e">
        <f t="shared" si="830"/>
        <v>#REF!</v>
      </c>
      <c r="IG421" s="181" t="e">
        <f t="shared" si="831"/>
        <v>#REF!</v>
      </c>
      <c r="IH421" s="181" t="e">
        <f t="shared" si="832"/>
        <v>#REF!</v>
      </c>
      <c r="II421" s="181" t="e">
        <f t="shared" si="833"/>
        <v>#REF!</v>
      </c>
      <c r="IJ421" s="181" t="e">
        <f t="shared" si="834"/>
        <v>#REF!</v>
      </c>
      <c r="IK421" s="181" t="e">
        <f t="shared" si="835"/>
        <v>#REF!</v>
      </c>
      <c r="IL421" s="181" t="e">
        <f t="shared" si="836"/>
        <v>#REF!</v>
      </c>
      <c r="IM421" s="181" t="e">
        <f t="shared" si="837"/>
        <v>#REF!</v>
      </c>
      <c r="IN421" s="181" t="e">
        <f t="shared" si="838"/>
        <v>#REF!</v>
      </c>
      <c r="IO421" s="181" t="e">
        <f t="shared" si="839"/>
        <v>#REF!</v>
      </c>
      <c r="IP421" s="181" t="e">
        <f t="shared" si="840"/>
        <v>#REF!</v>
      </c>
      <c r="IQ421" s="181" t="e">
        <f t="shared" si="841"/>
        <v>#REF!</v>
      </c>
      <c r="IR421" s="181" t="e">
        <f t="shared" si="842"/>
        <v>#REF!</v>
      </c>
      <c r="IS421" s="181" t="e">
        <f t="shared" si="843"/>
        <v>#REF!</v>
      </c>
      <c r="IT421" s="181" t="e">
        <f t="shared" si="844"/>
        <v>#REF!</v>
      </c>
      <c r="IU421" s="181" t="e">
        <f t="shared" si="845"/>
        <v>#REF!</v>
      </c>
      <c r="IV421" s="181" t="e">
        <f t="shared" si="846"/>
        <v>#REF!</v>
      </c>
      <c r="IW421" s="181" t="e">
        <f t="shared" si="847"/>
        <v>#REF!</v>
      </c>
      <c r="IX421" s="181" t="e">
        <f t="shared" si="848"/>
        <v>#REF!</v>
      </c>
      <c r="IY421" s="181" t="e">
        <f t="shared" si="849"/>
        <v>#REF!</v>
      </c>
      <c r="IZ421" s="181" t="e">
        <f t="shared" si="850"/>
        <v>#REF!</v>
      </c>
      <c r="JA421" s="181" t="e">
        <f t="shared" si="851"/>
        <v>#REF!</v>
      </c>
      <c r="JB421" s="181" t="e">
        <f t="shared" si="852"/>
        <v>#REF!</v>
      </c>
    </row>
    <row r="422" spans="2:262">
      <c r="B422" s="188">
        <v>61</v>
      </c>
      <c r="C422" s="187">
        <f t="shared" si="853"/>
        <v>1.1914062500000006E-3</v>
      </c>
      <c r="D422" s="184" t="e">
        <f t="shared" si="597"/>
        <v>#REF!</v>
      </c>
      <c r="E422" s="183" t="e">
        <f>BO361</f>
        <v>#REF!</v>
      </c>
      <c r="F422" s="182">
        <v>61</v>
      </c>
      <c r="G422" s="181" t="e">
        <f t="shared" si="854"/>
        <v>#REF!</v>
      </c>
      <c r="H422" s="181" t="e">
        <f t="shared" si="598"/>
        <v>#REF!</v>
      </c>
      <c r="I422" s="181" t="e">
        <f t="shared" si="599"/>
        <v>#REF!</v>
      </c>
      <c r="J422" s="181" t="e">
        <f t="shared" si="600"/>
        <v>#REF!</v>
      </c>
      <c r="K422" s="181" t="e">
        <f t="shared" si="601"/>
        <v>#REF!</v>
      </c>
      <c r="L422" s="181" t="e">
        <f t="shared" si="602"/>
        <v>#REF!</v>
      </c>
      <c r="M422" s="181" t="e">
        <f t="shared" si="603"/>
        <v>#REF!</v>
      </c>
      <c r="N422" s="181" t="e">
        <f t="shared" si="604"/>
        <v>#REF!</v>
      </c>
      <c r="O422" s="181" t="e">
        <f t="shared" si="605"/>
        <v>#REF!</v>
      </c>
      <c r="P422" s="181" t="e">
        <f t="shared" si="606"/>
        <v>#REF!</v>
      </c>
      <c r="Q422" s="181" t="e">
        <f t="shared" si="607"/>
        <v>#REF!</v>
      </c>
      <c r="R422" s="181" t="e">
        <f t="shared" si="608"/>
        <v>#REF!</v>
      </c>
      <c r="S422" s="181" t="e">
        <f t="shared" si="609"/>
        <v>#REF!</v>
      </c>
      <c r="T422" s="181" t="e">
        <f t="shared" si="610"/>
        <v>#REF!</v>
      </c>
      <c r="U422" s="181" t="e">
        <f t="shared" si="611"/>
        <v>#REF!</v>
      </c>
      <c r="V422" s="181" t="e">
        <f t="shared" si="612"/>
        <v>#REF!</v>
      </c>
      <c r="W422" s="181" t="e">
        <f t="shared" si="613"/>
        <v>#REF!</v>
      </c>
      <c r="X422" s="181" t="e">
        <f t="shared" si="614"/>
        <v>#REF!</v>
      </c>
      <c r="Y422" s="181" t="e">
        <f t="shared" si="615"/>
        <v>#REF!</v>
      </c>
      <c r="Z422" s="181" t="e">
        <f t="shared" si="616"/>
        <v>#REF!</v>
      </c>
      <c r="AA422" s="181" t="e">
        <f t="shared" si="617"/>
        <v>#REF!</v>
      </c>
      <c r="AB422" s="181" t="e">
        <f t="shared" si="618"/>
        <v>#REF!</v>
      </c>
      <c r="AC422" s="181" t="e">
        <f t="shared" si="619"/>
        <v>#REF!</v>
      </c>
      <c r="AD422" s="181" t="e">
        <f t="shared" si="620"/>
        <v>#REF!</v>
      </c>
      <c r="AE422" s="181" t="e">
        <f t="shared" si="621"/>
        <v>#REF!</v>
      </c>
      <c r="AF422" s="181" t="e">
        <f t="shared" si="622"/>
        <v>#REF!</v>
      </c>
      <c r="AG422" s="181" t="e">
        <f t="shared" si="623"/>
        <v>#REF!</v>
      </c>
      <c r="AH422" s="181" t="e">
        <f t="shared" si="624"/>
        <v>#REF!</v>
      </c>
      <c r="AI422" s="181" t="e">
        <f t="shared" si="625"/>
        <v>#REF!</v>
      </c>
      <c r="AJ422" s="181" t="e">
        <f t="shared" si="626"/>
        <v>#REF!</v>
      </c>
      <c r="AK422" s="181" t="e">
        <f t="shared" si="627"/>
        <v>#REF!</v>
      </c>
      <c r="AL422" s="181" t="e">
        <f t="shared" si="628"/>
        <v>#REF!</v>
      </c>
      <c r="AM422" s="181" t="e">
        <f t="shared" si="629"/>
        <v>#REF!</v>
      </c>
      <c r="AN422" s="181" t="e">
        <f t="shared" si="630"/>
        <v>#REF!</v>
      </c>
      <c r="AO422" s="181" t="e">
        <f t="shared" si="631"/>
        <v>#REF!</v>
      </c>
      <c r="AP422" s="181" t="e">
        <f t="shared" si="632"/>
        <v>#REF!</v>
      </c>
      <c r="AQ422" s="181" t="e">
        <f t="shared" si="633"/>
        <v>#REF!</v>
      </c>
      <c r="AR422" s="181" t="e">
        <f t="shared" si="634"/>
        <v>#REF!</v>
      </c>
      <c r="AS422" s="181" t="e">
        <f t="shared" si="635"/>
        <v>#REF!</v>
      </c>
      <c r="AT422" s="181" t="e">
        <f t="shared" si="636"/>
        <v>#REF!</v>
      </c>
      <c r="AU422" s="181" t="e">
        <f t="shared" si="637"/>
        <v>#REF!</v>
      </c>
      <c r="AV422" s="181" t="e">
        <f t="shared" si="638"/>
        <v>#REF!</v>
      </c>
      <c r="AW422" s="181" t="e">
        <f t="shared" si="639"/>
        <v>#REF!</v>
      </c>
      <c r="AX422" s="181" t="e">
        <f t="shared" si="640"/>
        <v>#REF!</v>
      </c>
      <c r="AY422" s="181" t="e">
        <f t="shared" si="641"/>
        <v>#REF!</v>
      </c>
      <c r="AZ422" s="181" t="e">
        <f t="shared" si="642"/>
        <v>#REF!</v>
      </c>
      <c r="BA422" s="181" t="e">
        <f t="shared" si="643"/>
        <v>#REF!</v>
      </c>
      <c r="BB422" s="181" t="e">
        <f t="shared" si="644"/>
        <v>#REF!</v>
      </c>
      <c r="BC422" s="181" t="e">
        <f t="shared" si="645"/>
        <v>#REF!</v>
      </c>
      <c r="BD422" s="181" t="e">
        <f t="shared" si="646"/>
        <v>#REF!</v>
      </c>
      <c r="BE422" s="181" t="e">
        <f t="shared" si="647"/>
        <v>#REF!</v>
      </c>
      <c r="BF422" s="181" t="e">
        <f t="shared" si="648"/>
        <v>#REF!</v>
      </c>
      <c r="BG422" s="181" t="e">
        <f t="shared" si="649"/>
        <v>#REF!</v>
      </c>
      <c r="BH422" s="181" t="e">
        <f t="shared" si="650"/>
        <v>#REF!</v>
      </c>
      <c r="BI422" s="181" t="e">
        <f t="shared" si="651"/>
        <v>#REF!</v>
      </c>
      <c r="BJ422" s="181" t="e">
        <f t="shared" si="652"/>
        <v>#REF!</v>
      </c>
      <c r="BK422" s="181" t="e">
        <f t="shared" si="653"/>
        <v>#REF!</v>
      </c>
      <c r="BL422" s="181" t="e">
        <f t="shared" si="654"/>
        <v>#REF!</v>
      </c>
      <c r="BM422" s="181" t="e">
        <f t="shared" si="655"/>
        <v>#REF!</v>
      </c>
      <c r="BN422" s="181" t="e">
        <f t="shared" si="656"/>
        <v>#REF!</v>
      </c>
      <c r="BO422" s="181" t="e">
        <f t="shared" si="657"/>
        <v>#REF!</v>
      </c>
      <c r="BP422" s="181" t="e">
        <f t="shared" si="658"/>
        <v>#REF!</v>
      </c>
      <c r="BQ422" s="181" t="e">
        <f t="shared" si="659"/>
        <v>#REF!</v>
      </c>
      <c r="BR422" s="181" t="e">
        <f t="shared" si="660"/>
        <v>#REF!</v>
      </c>
      <c r="BS422" s="181" t="e">
        <f t="shared" si="661"/>
        <v>#REF!</v>
      </c>
      <c r="BT422" s="181" t="e">
        <f t="shared" si="662"/>
        <v>#REF!</v>
      </c>
      <c r="BU422" s="181" t="e">
        <f t="shared" si="663"/>
        <v>#REF!</v>
      </c>
      <c r="BV422" s="181" t="e">
        <f t="shared" si="664"/>
        <v>#REF!</v>
      </c>
      <c r="BW422" s="181" t="e">
        <f t="shared" si="665"/>
        <v>#REF!</v>
      </c>
      <c r="BX422" s="181" t="e">
        <f t="shared" si="666"/>
        <v>#REF!</v>
      </c>
      <c r="BY422" s="181" t="e">
        <f t="shared" si="667"/>
        <v>#REF!</v>
      </c>
      <c r="BZ422" s="181" t="e">
        <f t="shared" si="668"/>
        <v>#REF!</v>
      </c>
      <c r="CA422" s="181" t="e">
        <f t="shared" si="669"/>
        <v>#REF!</v>
      </c>
      <c r="CB422" s="181" t="e">
        <f t="shared" si="670"/>
        <v>#REF!</v>
      </c>
      <c r="CC422" s="181" t="e">
        <f t="shared" si="671"/>
        <v>#REF!</v>
      </c>
      <c r="CD422" s="181" t="e">
        <f t="shared" si="672"/>
        <v>#REF!</v>
      </c>
      <c r="CE422" s="181" t="e">
        <f t="shared" si="673"/>
        <v>#REF!</v>
      </c>
      <c r="CF422" s="181" t="e">
        <f t="shared" si="674"/>
        <v>#REF!</v>
      </c>
      <c r="CG422" s="181" t="e">
        <f t="shared" si="675"/>
        <v>#REF!</v>
      </c>
      <c r="CH422" s="181" t="e">
        <f t="shared" si="676"/>
        <v>#REF!</v>
      </c>
      <c r="CI422" s="181" t="e">
        <f t="shared" si="677"/>
        <v>#REF!</v>
      </c>
      <c r="CJ422" s="181" t="e">
        <f t="shared" si="678"/>
        <v>#REF!</v>
      </c>
      <c r="CK422" s="181" t="e">
        <f t="shared" si="679"/>
        <v>#REF!</v>
      </c>
      <c r="CL422" s="181" t="e">
        <f t="shared" si="680"/>
        <v>#REF!</v>
      </c>
      <c r="CM422" s="181" t="e">
        <f t="shared" si="681"/>
        <v>#REF!</v>
      </c>
      <c r="CN422" s="181" t="e">
        <f t="shared" si="682"/>
        <v>#REF!</v>
      </c>
      <c r="CO422" s="181" t="e">
        <f t="shared" si="683"/>
        <v>#REF!</v>
      </c>
      <c r="CP422" s="181" t="e">
        <f t="shared" si="684"/>
        <v>#REF!</v>
      </c>
      <c r="CQ422" s="181" t="e">
        <f t="shared" si="685"/>
        <v>#REF!</v>
      </c>
      <c r="CR422" s="181" t="e">
        <f t="shared" si="686"/>
        <v>#REF!</v>
      </c>
      <c r="CS422" s="181" t="e">
        <f t="shared" si="687"/>
        <v>#REF!</v>
      </c>
      <c r="CT422" s="181" t="e">
        <f t="shared" si="688"/>
        <v>#REF!</v>
      </c>
      <c r="CU422" s="181" t="e">
        <f t="shared" si="689"/>
        <v>#REF!</v>
      </c>
      <c r="CV422" s="181" t="e">
        <f t="shared" si="690"/>
        <v>#REF!</v>
      </c>
      <c r="CW422" s="181" t="e">
        <f t="shared" si="691"/>
        <v>#REF!</v>
      </c>
      <c r="CX422" s="181" t="e">
        <f t="shared" si="692"/>
        <v>#REF!</v>
      </c>
      <c r="CY422" s="181" t="e">
        <f t="shared" si="693"/>
        <v>#REF!</v>
      </c>
      <c r="CZ422" s="181" t="e">
        <f t="shared" si="694"/>
        <v>#REF!</v>
      </c>
      <c r="DA422" s="181" t="e">
        <f t="shared" si="695"/>
        <v>#REF!</v>
      </c>
      <c r="DB422" s="181" t="e">
        <f t="shared" si="696"/>
        <v>#REF!</v>
      </c>
      <c r="DC422" s="181" t="e">
        <f t="shared" si="697"/>
        <v>#REF!</v>
      </c>
      <c r="DD422" s="181" t="e">
        <f t="shared" si="698"/>
        <v>#REF!</v>
      </c>
      <c r="DE422" s="181" t="e">
        <f t="shared" si="699"/>
        <v>#REF!</v>
      </c>
      <c r="DF422" s="181" t="e">
        <f t="shared" si="700"/>
        <v>#REF!</v>
      </c>
      <c r="DG422" s="181" t="e">
        <f t="shared" si="701"/>
        <v>#REF!</v>
      </c>
      <c r="DH422" s="181" t="e">
        <f t="shared" si="702"/>
        <v>#REF!</v>
      </c>
      <c r="DI422" s="181" t="e">
        <f t="shared" si="703"/>
        <v>#REF!</v>
      </c>
      <c r="DJ422" s="181" t="e">
        <f t="shared" si="704"/>
        <v>#REF!</v>
      </c>
      <c r="DK422" s="181" t="e">
        <f t="shared" si="705"/>
        <v>#REF!</v>
      </c>
      <c r="DL422" s="181" t="e">
        <f t="shared" si="706"/>
        <v>#REF!</v>
      </c>
      <c r="DM422" s="181" t="e">
        <f t="shared" si="707"/>
        <v>#REF!</v>
      </c>
      <c r="DN422" s="181" t="e">
        <f t="shared" si="708"/>
        <v>#REF!</v>
      </c>
      <c r="DO422" s="181" t="e">
        <f t="shared" si="709"/>
        <v>#REF!</v>
      </c>
      <c r="DP422" s="181" t="e">
        <f t="shared" si="710"/>
        <v>#REF!</v>
      </c>
      <c r="DQ422" s="181" t="e">
        <f t="shared" si="711"/>
        <v>#REF!</v>
      </c>
      <c r="DR422" s="181" t="e">
        <f t="shared" si="712"/>
        <v>#REF!</v>
      </c>
      <c r="DS422" s="181" t="e">
        <f t="shared" si="713"/>
        <v>#REF!</v>
      </c>
      <c r="DT422" s="181" t="e">
        <f t="shared" si="714"/>
        <v>#REF!</v>
      </c>
      <c r="DU422" s="181" t="e">
        <f t="shared" si="715"/>
        <v>#REF!</v>
      </c>
      <c r="DV422" s="181" t="e">
        <f t="shared" si="716"/>
        <v>#REF!</v>
      </c>
      <c r="DW422" s="181" t="e">
        <f t="shared" si="717"/>
        <v>#REF!</v>
      </c>
      <c r="DX422" s="181" t="e">
        <f t="shared" si="718"/>
        <v>#REF!</v>
      </c>
      <c r="DY422" s="181" t="e">
        <f t="shared" si="719"/>
        <v>#REF!</v>
      </c>
      <c r="DZ422" s="181" t="e">
        <f t="shared" si="720"/>
        <v>#REF!</v>
      </c>
      <c r="EA422" s="181" t="e">
        <f t="shared" si="721"/>
        <v>#REF!</v>
      </c>
      <c r="EB422" s="181" t="e">
        <f t="shared" si="722"/>
        <v>#REF!</v>
      </c>
      <c r="EC422" s="181" t="e">
        <f t="shared" si="723"/>
        <v>#REF!</v>
      </c>
      <c r="ED422" s="181" t="e">
        <f t="shared" si="724"/>
        <v>#REF!</v>
      </c>
      <c r="EE422" s="181" t="e">
        <f t="shared" si="725"/>
        <v>#REF!</v>
      </c>
      <c r="EF422" s="181" t="e">
        <f t="shared" si="726"/>
        <v>#REF!</v>
      </c>
      <c r="EG422" s="181" t="e">
        <f t="shared" si="727"/>
        <v>#REF!</v>
      </c>
      <c r="EH422" s="181" t="e">
        <f t="shared" si="728"/>
        <v>#REF!</v>
      </c>
      <c r="EI422" s="181" t="e">
        <f t="shared" si="729"/>
        <v>#REF!</v>
      </c>
      <c r="EJ422" s="181" t="e">
        <f t="shared" si="730"/>
        <v>#REF!</v>
      </c>
      <c r="EK422" s="181" t="e">
        <f t="shared" si="731"/>
        <v>#REF!</v>
      </c>
      <c r="EL422" s="181" t="e">
        <f t="shared" si="732"/>
        <v>#REF!</v>
      </c>
      <c r="EM422" s="181" t="e">
        <f t="shared" si="733"/>
        <v>#REF!</v>
      </c>
      <c r="EN422" s="181" t="e">
        <f t="shared" si="734"/>
        <v>#REF!</v>
      </c>
      <c r="EO422" s="181" t="e">
        <f t="shared" si="735"/>
        <v>#REF!</v>
      </c>
      <c r="EP422" s="181" t="e">
        <f t="shared" si="736"/>
        <v>#REF!</v>
      </c>
      <c r="EQ422" s="181" t="e">
        <f t="shared" si="737"/>
        <v>#REF!</v>
      </c>
      <c r="ER422" s="181" t="e">
        <f t="shared" si="738"/>
        <v>#REF!</v>
      </c>
      <c r="ES422" s="181" t="e">
        <f t="shared" si="739"/>
        <v>#REF!</v>
      </c>
      <c r="ET422" s="181" t="e">
        <f t="shared" si="740"/>
        <v>#REF!</v>
      </c>
      <c r="EU422" s="181" t="e">
        <f t="shared" si="741"/>
        <v>#REF!</v>
      </c>
      <c r="EV422" s="181" t="e">
        <f t="shared" si="742"/>
        <v>#REF!</v>
      </c>
      <c r="EW422" s="181" t="e">
        <f t="shared" si="743"/>
        <v>#REF!</v>
      </c>
      <c r="EX422" s="181" t="e">
        <f t="shared" si="744"/>
        <v>#REF!</v>
      </c>
      <c r="EY422" s="181" t="e">
        <f t="shared" si="745"/>
        <v>#REF!</v>
      </c>
      <c r="EZ422" s="181" t="e">
        <f t="shared" si="746"/>
        <v>#REF!</v>
      </c>
      <c r="FA422" s="181" t="e">
        <f t="shared" si="747"/>
        <v>#REF!</v>
      </c>
      <c r="FB422" s="181" t="e">
        <f t="shared" si="748"/>
        <v>#REF!</v>
      </c>
      <c r="FC422" s="181" t="e">
        <f t="shared" si="749"/>
        <v>#REF!</v>
      </c>
      <c r="FD422" s="181" t="e">
        <f t="shared" si="750"/>
        <v>#REF!</v>
      </c>
      <c r="FE422" s="181" t="e">
        <f t="shared" si="751"/>
        <v>#REF!</v>
      </c>
      <c r="FF422" s="181" t="e">
        <f t="shared" si="752"/>
        <v>#REF!</v>
      </c>
      <c r="FG422" s="181" t="e">
        <f t="shared" si="753"/>
        <v>#REF!</v>
      </c>
      <c r="FH422" s="181" t="e">
        <f t="shared" si="754"/>
        <v>#REF!</v>
      </c>
      <c r="FI422" s="181" t="e">
        <f t="shared" si="755"/>
        <v>#REF!</v>
      </c>
      <c r="FJ422" s="181" t="e">
        <f t="shared" si="756"/>
        <v>#REF!</v>
      </c>
      <c r="FK422" s="181" t="e">
        <f t="shared" si="757"/>
        <v>#REF!</v>
      </c>
      <c r="FL422" s="181" t="e">
        <f t="shared" si="758"/>
        <v>#REF!</v>
      </c>
      <c r="FM422" s="181" t="e">
        <f t="shared" si="759"/>
        <v>#REF!</v>
      </c>
      <c r="FN422" s="181" t="e">
        <f t="shared" si="760"/>
        <v>#REF!</v>
      </c>
      <c r="FO422" s="181" t="e">
        <f t="shared" si="761"/>
        <v>#REF!</v>
      </c>
      <c r="FP422" s="181" t="e">
        <f t="shared" si="762"/>
        <v>#REF!</v>
      </c>
      <c r="FQ422" s="181" t="e">
        <f t="shared" si="763"/>
        <v>#REF!</v>
      </c>
      <c r="FR422" s="181" t="e">
        <f t="shared" si="764"/>
        <v>#REF!</v>
      </c>
      <c r="FS422" s="181" t="e">
        <f t="shared" si="765"/>
        <v>#REF!</v>
      </c>
      <c r="FT422" s="181" t="e">
        <f t="shared" si="766"/>
        <v>#REF!</v>
      </c>
      <c r="FU422" s="181" t="e">
        <f t="shared" si="767"/>
        <v>#REF!</v>
      </c>
      <c r="FV422" s="181" t="e">
        <f t="shared" si="768"/>
        <v>#REF!</v>
      </c>
      <c r="FW422" s="181" t="e">
        <f t="shared" si="769"/>
        <v>#REF!</v>
      </c>
      <c r="FX422" s="181" t="e">
        <f t="shared" si="770"/>
        <v>#REF!</v>
      </c>
      <c r="FY422" s="181" t="e">
        <f t="shared" si="771"/>
        <v>#REF!</v>
      </c>
      <c r="FZ422" s="181" t="e">
        <f t="shared" si="772"/>
        <v>#REF!</v>
      </c>
      <c r="GA422" s="181" t="e">
        <f t="shared" si="773"/>
        <v>#REF!</v>
      </c>
      <c r="GB422" s="181" t="e">
        <f t="shared" si="774"/>
        <v>#REF!</v>
      </c>
      <c r="GC422" s="181" t="e">
        <f t="shared" si="775"/>
        <v>#REF!</v>
      </c>
      <c r="GD422" s="181" t="e">
        <f t="shared" si="776"/>
        <v>#REF!</v>
      </c>
      <c r="GE422" s="181" t="e">
        <f t="shared" si="777"/>
        <v>#REF!</v>
      </c>
      <c r="GF422" s="181" t="e">
        <f t="shared" si="778"/>
        <v>#REF!</v>
      </c>
      <c r="GG422" s="181" t="e">
        <f t="shared" si="779"/>
        <v>#REF!</v>
      </c>
      <c r="GH422" s="181" t="e">
        <f t="shared" si="780"/>
        <v>#REF!</v>
      </c>
      <c r="GI422" s="181" t="e">
        <f t="shared" si="781"/>
        <v>#REF!</v>
      </c>
      <c r="GJ422" s="181" t="e">
        <f t="shared" si="782"/>
        <v>#REF!</v>
      </c>
      <c r="GK422" s="181" t="e">
        <f t="shared" si="783"/>
        <v>#REF!</v>
      </c>
      <c r="GL422" s="181" t="e">
        <f t="shared" si="784"/>
        <v>#REF!</v>
      </c>
      <c r="GM422" s="181" t="e">
        <f t="shared" si="785"/>
        <v>#REF!</v>
      </c>
      <c r="GN422" s="181" t="e">
        <f t="shared" si="786"/>
        <v>#REF!</v>
      </c>
      <c r="GO422" s="181" t="e">
        <f t="shared" si="787"/>
        <v>#REF!</v>
      </c>
      <c r="GP422" s="181" t="e">
        <f t="shared" si="788"/>
        <v>#REF!</v>
      </c>
      <c r="GQ422" s="181" t="e">
        <f t="shared" si="789"/>
        <v>#REF!</v>
      </c>
      <c r="GR422" s="181" t="e">
        <f t="shared" si="790"/>
        <v>#REF!</v>
      </c>
      <c r="GS422" s="181" t="e">
        <f t="shared" si="791"/>
        <v>#REF!</v>
      </c>
      <c r="GT422" s="181" t="e">
        <f t="shared" si="792"/>
        <v>#REF!</v>
      </c>
      <c r="GU422" s="181" t="e">
        <f t="shared" si="793"/>
        <v>#REF!</v>
      </c>
      <c r="GV422" s="181" t="e">
        <f t="shared" si="794"/>
        <v>#REF!</v>
      </c>
      <c r="GW422" s="181" t="e">
        <f t="shared" si="795"/>
        <v>#REF!</v>
      </c>
      <c r="GX422" s="181" t="e">
        <f t="shared" si="796"/>
        <v>#REF!</v>
      </c>
      <c r="GY422" s="181" t="e">
        <f t="shared" si="797"/>
        <v>#REF!</v>
      </c>
      <c r="GZ422" s="181" t="e">
        <f t="shared" si="798"/>
        <v>#REF!</v>
      </c>
      <c r="HA422" s="181" t="e">
        <f t="shared" si="799"/>
        <v>#REF!</v>
      </c>
      <c r="HB422" s="181" t="e">
        <f t="shared" si="800"/>
        <v>#REF!</v>
      </c>
      <c r="HC422" s="181" t="e">
        <f t="shared" si="801"/>
        <v>#REF!</v>
      </c>
      <c r="HD422" s="181" t="e">
        <f t="shared" si="802"/>
        <v>#REF!</v>
      </c>
      <c r="HE422" s="181" t="e">
        <f t="shared" si="803"/>
        <v>#REF!</v>
      </c>
      <c r="HF422" s="181" t="e">
        <f t="shared" si="804"/>
        <v>#REF!</v>
      </c>
      <c r="HG422" s="181" t="e">
        <f t="shared" si="805"/>
        <v>#REF!</v>
      </c>
      <c r="HH422" s="181" t="e">
        <f t="shared" si="806"/>
        <v>#REF!</v>
      </c>
      <c r="HI422" s="181" t="e">
        <f t="shared" si="807"/>
        <v>#REF!</v>
      </c>
      <c r="HJ422" s="181" t="e">
        <f t="shared" si="808"/>
        <v>#REF!</v>
      </c>
      <c r="HK422" s="181" t="e">
        <f t="shared" si="809"/>
        <v>#REF!</v>
      </c>
      <c r="HL422" s="181" t="e">
        <f t="shared" si="810"/>
        <v>#REF!</v>
      </c>
      <c r="HM422" s="181" t="e">
        <f t="shared" si="811"/>
        <v>#REF!</v>
      </c>
      <c r="HN422" s="181" t="e">
        <f t="shared" si="812"/>
        <v>#REF!</v>
      </c>
      <c r="HO422" s="181" t="e">
        <f t="shared" si="813"/>
        <v>#REF!</v>
      </c>
      <c r="HP422" s="181" t="e">
        <f t="shared" si="814"/>
        <v>#REF!</v>
      </c>
      <c r="HQ422" s="181" t="e">
        <f t="shared" si="815"/>
        <v>#REF!</v>
      </c>
      <c r="HR422" s="181" t="e">
        <f t="shared" si="816"/>
        <v>#REF!</v>
      </c>
      <c r="HS422" s="181" t="e">
        <f t="shared" si="817"/>
        <v>#REF!</v>
      </c>
      <c r="HT422" s="181" t="e">
        <f t="shared" si="818"/>
        <v>#REF!</v>
      </c>
      <c r="HU422" s="181" t="e">
        <f t="shared" si="819"/>
        <v>#REF!</v>
      </c>
      <c r="HV422" s="181" t="e">
        <f t="shared" si="820"/>
        <v>#REF!</v>
      </c>
      <c r="HW422" s="181" t="e">
        <f t="shared" si="821"/>
        <v>#REF!</v>
      </c>
      <c r="HX422" s="181" t="e">
        <f t="shared" si="822"/>
        <v>#REF!</v>
      </c>
      <c r="HY422" s="181" t="e">
        <f t="shared" si="823"/>
        <v>#REF!</v>
      </c>
      <c r="HZ422" s="181" t="e">
        <f t="shared" si="824"/>
        <v>#REF!</v>
      </c>
      <c r="IA422" s="181" t="e">
        <f t="shared" si="825"/>
        <v>#REF!</v>
      </c>
      <c r="IB422" s="181" t="e">
        <f t="shared" si="826"/>
        <v>#REF!</v>
      </c>
      <c r="IC422" s="181" t="e">
        <f t="shared" si="827"/>
        <v>#REF!</v>
      </c>
      <c r="ID422" s="181" t="e">
        <f t="shared" si="828"/>
        <v>#REF!</v>
      </c>
      <c r="IE422" s="181" t="e">
        <f t="shared" si="829"/>
        <v>#REF!</v>
      </c>
      <c r="IF422" s="181" t="e">
        <f t="shared" si="830"/>
        <v>#REF!</v>
      </c>
      <c r="IG422" s="181" t="e">
        <f t="shared" si="831"/>
        <v>#REF!</v>
      </c>
      <c r="IH422" s="181" t="e">
        <f t="shared" si="832"/>
        <v>#REF!</v>
      </c>
      <c r="II422" s="181" t="e">
        <f t="shared" si="833"/>
        <v>#REF!</v>
      </c>
      <c r="IJ422" s="181" t="e">
        <f t="shared" si="834"/>
        <v>#REF!</v>
      </c>
      <c r="IK422" s="181" t="e">
        <f t="shared" si="835"/>
        <v>#REF!</v>
      </c>
      <c r="IL422" s="181" t="e">
        <f t="shared" si="836"/>
        <v>#REF!</v>
      </c>
      <c r="IM422" s="181" t="e">
        <f t="shared" si="837"/>
        <v>#REF!</v>
      </c>
      <c r="IN422" s="181" t="e">
        <f t="shared" si="838"/>
        <v>#REF!</v>
      </c>
      <c r="IO422" s="181" t="e">
        <f t="shared" si="839"/>
        <v>#REF!</v>
      </c>
      <c r="IP422" s="181" t="e">
        <f t="shared" si="840"/>
        <v>#REF!</v>
      </c>
      <c r="IQ422" s="181" t="e">
        <f t="shared" si="841"/>
        <v>#REF!</v>
      </c>
      <c r="IR422" s="181" t="e">
        <f t="shared" si="842"/>
        <v>#REF!</v>
      </c>
      <c r="IS422" s="181" t="e">
        <f t="shared" si="843"/>
        <v>#REF!</v>
      </c>
      <c r="IT422" s="181" t="e">
        <f t="shared" si="844"/>
        <v>#REF!</v>
      </c>
      <c r="IU422" s="181" t="e">
        <f t="shared" si="845"/>
        <v>#REF!</v>
      </c>
      <c r="IV422" s="181" t="e">
        <f t="shared" si="846"/>
        <v>#REF!</v>
      </c>
      <c r="IW422" s="181" t="e">
        <f t="shared" si="847"/>
        <v>#REF!</v>
      </c>
      <c r="IX422" s="181" t="e">
        <f t="shared" si="848"/>
        <v>#REF!</v>
      </c>
      <c r="IY422" s="181" t="e">
        <f t="shared" si="849"/>
        <v>#REF!</v>
      </c>
      <c r="IZ422" s="181" t="e">
        <f t="shared" si="850"/>
        <v>#REF!</v>
      </c>
      <c r="JA422" s="181" t="e">
        <f t="shared" si="851"/>
        <v>#REF!</v>
      </c>
      <c r="JB422" s="181" t="e">
        <f t="shared" si="852"/>
        <v>#REF!</v>
      </c>
    </row>
    <row r="423" spans="2:262">
      <c r="B423" s="188">
        <v>62</v>
      </c>
      <c r="C423" s="187">
        <f t="shared" si="853"/>
        <v>1.2109375000000006E-3</v>
      </c>
      <c r="D423" s="184" t="e">
        <f t="shared" si="597"/>
        <v>#REF!</v>
      </c>
      <c r="E423" s="183" t="e">
        <f>BP361</f>
        <v>#REF!</v>
      </c>
      <c r="F423" s="182">
        <v>62</v>
      </c>
      <c r="G423" s="181" t="e">
        <f t="shared" si="854"/>
        <v>#REF!</v>
      </c>
      <c r="H423" s="181" t="e">
        <f t="shared" si="598"/>
        <v>#REF!</v>
      </c>
      <c r="I423" s="181" t="e">
        <f t="shared" si="599"/>
        <v>#REF!</v>
      </c>
      <c r="J423" s="181" t="e">
        <f t="shared" si="600"/>
        <v>#REF!</v>
      </c>
      <c r="K423" s="181" t="e">
        <f t="shared" si="601"/>
        <v>#REF!</v>
      </c>
      <c r="L423" s="181" t="e">
        <f t="shared" si="602"/>
        <v>#REF!</v>
      </c>
      <c r="M423" s="181" t="e">
        <f t="shared" si="603"/>
        <v>#REF!</v>
      </c>
      <c r="N423" s="181" t="e">
        <f t="shared" si="604"/>
        <v>#REF!</v>
      </c>
      <c r="O423" s="181" t="e">
        <f t="shared" si="605"/>
        <v>#REF!</v>
      </c>
      <c r="P423" s="181" t="e">
        <f t="shared" si="606"/>
        <v>#REF!</v>
      </c>
      <c r="Q423" s="181" t="e">
        <f t="shared" si="607"/>
        <v>#REF!</v>
      </c>
      <c r="R423" s="181" t="e">
        <f t="shared" si="608"/>
        <v>#REF!</v>
      </c>
      <c r="S423" s="181" t="e">
        <f t="shared" si="609"/>
        <v>#REF!</v>
      </c>
      <c r="T423" s="181" t="e">
        <f t="shared" si="610"/>
        <v>#REF!</v>
      </c>
      <c r="U423" s="181" t="e">
        <f t="shared" si="611"/>
        <v>#REF!</v>
      </c>
      <c r="V423" s="181" t="e">
        <f t="shared" si="612"/>
        <v>#REF!</v>
      </c>
      <c r="W423" s="181" t="e">
        <f t="shared" si="613"/>
        <v>#REF!</v>
      </c>
      <c r="X423" s="181" t="e">
        <f t="shared" si="614"/>
        <v>#REF!</v>
      </c>
      <c r="Y423" s="181" t="e">
        <f t="shared" si="615"/>
        <v>#REF!</v>
      </c>
      <c r="Z423" s="181" t="e">
        <f t="shared" si="616"/>
        <v>#REF!</v>
      </c>
      <c r="AA423" s="181" t="e">
        <f t="shared" si="617"/>
        <v>#REF!</v>
      </c>
      <c r="AB423" s="181" t="e">
        <f t="shared" si="618"/>
        <v>#REF!</v>
      </c>
      <c r="AC423" s="181" t="e">
        <f t="shared" si="619"/>
        <v>#REF!</v>
      </c>
      <c r="AD423" s="181" t="e">
        <f t="shared" si="620"/>
        <v>#REF!</v>
      </c>
      <c r="AE423" s="181" t="e">
        <f t="shared" si="621"/>
        <v>#REF!</v>
      </c>
      <c r="AF423" s="181" t="e">
        <f t="shared" si="622"/>
        <v>#REF!</v>
      </c>
      <c r="AG423" s="181" t="e">
        <f t="shared" si="623"/>
        <v>#REF!</v>
      </c>
      <c r="AH423" s="181" t="e">
        <f t="shared" si="624"/>
        <v>#REF!</v>
      </c>
      <c r="AI423" s="181" t="e">
        <f t="shared" si="625"/>
        <v>#REF!</v>
      </c>
      <c r="AJ423" s="181" t="e">
        <f t="shared" si="626"/>
        <v>#REF!</v>
      </c>
      <c r="AK423" s="181" t="e">
        <f t="shared" si="627"/>
        <v>#REF!</v>
      </c>
      <c r="AL423" s="181" t="e">
        <f t="shared" si="628"/>
        <v>#REF!</v>
      </c>
      <c r="AM423" s="181" t="e">
        <f t="shared" si="629"/>
        <v>#REF!</v>
      </c>
      <c r="AN423" s="181" t="e">
        <f t="shared" si="630"/>
        <v>#REF!</v>
      </c>
      <c r="AO423" s="181" t="e">
        <f t="shared" si="631"/>
        <v>#REF!</v>
      </c>
      <c r="AP423" s="181" t="e">
        <f t="shared" si="632"/>
        <v>#REF!</v>
      </c>
      <c r="AQ423" s="181" t="e">
        <f t="shared" si="633"/>
        <v>#REF!</v>
      </c>
      <c r="AR423" s="181" t="e">
        <f t="shared" si="634"/>
        <v>#REF!</v>
      </c>
      <c r="AS423" s="181" t="e">
        <f t="shared" si="635"/>
        <v>#REF!</v>
      </c>
      <c r="AT423" s="181" t="e">
        <f t="shared" si="636"/>
        <v>#REF!</v>
      </c>
      <c r="AU423" s="181" t="e">
        <f t="shared" si="637"/>
        <v>#REF!</v>
      </c>
      <c r="AV423" s="181" t="e">
        <f t="shared" si="638"/>
        <v>#REF!</v>
      </c>
      <c r="AW423" s="181" t="e">
        <f t="shared" si="639"/>
        <v>#REF!</v>
      </c>
      <c r="AX423" s="181" t="e">
        <f t="shared" si="640"/>
        <v>#REF!</v>
      </c>
      <c r="AY423" s="181" t="e">
        <f t="shared" si="641"/>
        <v>#REF!</v>
      </c>
      <c r="AZ423" s="181" t="e">
        <f t="shared" si="642"/>
        <v>#REF!</v>
      </c>
      <c r="BA423" s="181" t="e">
        <f t="shared" si="643"/>
        <v>#REF!</v>
      </c>
      <c r="BB423" s="181" t="e">
        <f t="shared" si="644"/>
        <v>#REF!</v>
      </c>
      <c r="BC423" s="181" t="e">
        <f t="shared" si="645"/>
        <v>#REF!</v>
      </c>
      <c r="BD423" s="181" t="e">
        <f t="shared" si="646"/>
        <v>#REF!</v>
      </c>
      <c r="BE423" s="181" t="e">
        <f t="shared" si="647"/>
        <v>#REF!</v>
      </c>
      <c r="BF423" s="181" t="e">
        <f t="shared" si="648"/>
        <v>#REF!</v>
      </c>
      <c r="BG423" s="181" t="e">
        <f t="shared" si="649"/>
        <v>#REF!</v>
      </c>
      <c r="BH423" s="181" t="e">
        <f t="shared" si="650"/>
        <v>#REF!</v>
      </c>
      <c r="BI423" s="181" t="e">
        <f t="shared" si="651"/>
        <v>#REF!</v>
      </c>
      <c r="BJ423" s="181" t="e">
        <f t="shared" si="652"/>
        <v>#REF!</v>
      </c>
      <c r="BK423" s="181" t="e">
        <f t="shared" si="653"/>
        <v>#REF!</v>
      </c>
      <c r="BL423" s="181" t="e">
        <f t="shared" si="654"/>
        <v>#REF!</v>
      </c>
      <c r="BM423" s="181" t="e">
        <f t="shared" si="655"/>
        <v>#REF!</v>
      </c>
      <c r="BN423" s="181" t="e">
        <f t="shared" si="656"/>
        <v>#REF!</v>
      </c>
      <c r="BO423" s="181" t="e">
        <f t="shared" si="657"/>
        <v>#REF!</v>
      </c>
      <c r="BP423" s="181" t="e">
        <f t="shared" si="658"/>
        <v>#REF!</v>
      </c>
      <c r="BQ423" s="181" t="e">
        <f t="shared" si="659"/>
        <v>#REF!</v>
      </c>
      <c r="BR423" s="181" t="e">
        <f t="shared" si="660"/>
        <v>#REF!</v>
      </c>
      <c r="BS423" s="181" t="e">
        <f t="shared" si="661"/>
        <v>#REF!</v>
      </c>
      <c r="BT423" s="181" t="e">
        <f t="shared" si="662"/>
        <v>#REF!</v>
      </c>
      <c r="BU423" s="181" t="e">
        <f t="shared" si="663"/>
        <v>#REF!</v>
      </c>
      <c r="BV423" s="181" t="e">
        <f t="shared" si="664"/>
        <v>#REF!</v>
      </c>
      <c r="BW423" s="181" t="e">
        <f t="shared" si="665"/>
        <v>#REF!</v>
      </c>
      <c r="BX423" s="181" t="e">
        <f t="shared" si="666"/>
        <v>#REF!</v>
      </c>
      <c r="BY423" s="181" t="e">
        <f t="shared" si="667"/>
        <v>#REF!</v>
      </c>
      <c r="BZ423" s="181" t="e">
        <f t="shared" si="668"/>
        <v>#REF!</v>
      </c>
      <c r="CA423" s="181" t="e">
        <f t="shared" si="669"/>
        <v>#REF!</v>
      </c>
      <c r="CB423" s="181" t="e">
        <f t="shared" si="670"/>
        <v>#REF!</v>
      </c>
      <c r="CC423" s="181" t="e">
        <f t="shared" si="671"/>
        <v>#REF!</v>
      </c>
      <c r="CD423" s="181" t="e">
        <f t="shared" si="672"/>
        <v>#REF!</v>
      </c>
      <c r="CE423" s="181" t="e">
        <f t="shared" si="673"/>
        <v>#REF!</v>
      </c>
      <c r="CF423" s="181" t="e">
        <f t="shared" si="674"/>
        <v>#REF!</v>
      </c>
      <c r="CG423" s="181" t="e">
        <f t="shared" si="675"/>
        <v>#REF!</v>
      </c>
      <c r="CH423" s="181" t="e">
        <f t="shared" si="676"/>
        <v>#REF!</v>
      </c>
      <c r="CI423" s="181" t="e">
        <f t="shared" si="677"/>
        <v>#REF!</v>
      </c>
      <c r="CJ423" s="181" t="e">
        <f t="shared" si="678"/>
        <v>#REF!</v>
      </c>
      <c r="CK423" s="181" t="e">
        <f t="shared" si="679"/>
        <v>#REF!</v>
      </c>
      <c r="CL423" s="181" t="e">
        <f t="shared" si="680"/>
        <v>#REF!</v>
      </c>
      <c r="CM423" s="181" t="e">
        <f t="shared" si="681"/>
        <v>#REF!</v>
      </c>
      <c r="CN423" s="181" t="e">
        <f t="shared" si="682"/>
        <v>#REF!</v>
      </c>
      <c r="CO423" s="181" t="e">
        <f t="shared" si="683"/>
        <v>#REF!</v>
      </c>
      <c r="CP423" s="181" t="e">
        <f t="shared" si="684"/>
        <v>#REF!</v>
      </c>
      <c r="CQ423" s="181" t="e">
        <f t="shared" si="685"/>
        <v>#REF!</v>
      </c>
      <c r="CR423" s="181" t="e">
        <f t="shared" si="686"/>
        <v>#REF!</v>
      </c>
      <c r="CS423" s="181" t="e">
        <f t="shared" si="687"/>
        <v>#REF!</v>
      </c>
      <c r="CT423" s="181" t="e">
        <f t="shared" si="688"/>
        <v>#REF!</v>
      </c>
      <c r="CU423" s="181" t="e">
        <f t="shared" si="689"/>
        <v>#REF!</v>
      </c>
      <c r="CV423" s="181" t="e">
        <f t="shared" si="690"/>
        <v>#REF!</v>
      </c>
      <c r="CW423" s="181" t="e">
        <f t="shared" si="691"/>
        <v>#REF!</v>
      </c>
      <c r="CX423" s="181" t="e">
        <f t="shared" si="692"/>
        <v>#REF!</v>
      </c>
      <c r="CY423" s="181" t="e">
        <f t="shared" si="693"/>
        <v>#REF!</v>
      </c>
      <c r="CZ423" s="181" t="e">
        <f t="shared" si="694"/>
        <v>#REF!</v>
      </c>
      <c r="DA423" s="181" t="e">
        <f t="shared" si="695"/>
        <v>#REF!</v>
      </c>
      <c r="DB423" s="181" t="e">
        <f t="shared" si="696"/>
        <v>#REF!</v>
      </c>
      <c r="DC423" s="181" t="e">
        <f t="shared" si="697"/>
        <v>#REF!</v>
      </c>
      <c r="DD423" s="181" t="e">
        <f t="shared" si="698"/>
        <v>#REF!</v>
      </c>
      <c r="DE423" s="181" t="e">
        <f t="shared" si="699"/>
        <v>#REF!</v>
      </c>
      <c r="DF423" s="181" t="e">
        <f t="shared" si="700"/>
        <v>#REF!</v>
      </c>
      <c r="DG423" s="181" t="e">
        <f t="shared" si="701"/>
        <v>#REF!</v>
      </c>
      <c r="DH423" s="181" t="e">
        <f t="shared" si="702"/>
        <v>#REF!</v>
      </c>
      <c r="DI423" s="181" t="e">
        <f t="shared" si="703"/>
        <v>#REF!</v>
      </c>
      <c r="DJ423" s="181" t="e">
        <f t="shared" si="704"/>
        <v>#REF!</v>
      </c>
      <c r="DK423" s="181" t="e">
        <f t="shared" si="705"/>
        <v>#REF!</v>
      </c>
      <c r="DL423" s="181" t="e">
        <f t="shared" si="706"/>
        <v>#REF!</v>
      </c>
      <c r="DM423" s="181" t="e">
        <f t="shared" si="707"/>
        <v>#REF!</v>
      </c>
      <c r="DN423" s="181" t="e">
        <f t="shared" si="708"/>
        <v>#REF!</v>
      </c>
      <c r="DO423" s="181" t="e">
        <f t="shared" si="709"/>
        <v>#REF!</v>
      </c>
      <c r="DP423" s="181" t="e">
        <f t="shared" si="710"/>
        <v>#REF!</v>
      </c>
      <c r="DQ423" s="181" t="e">
        <f t="shared" si="711"/>
        <v>#REF!</v>
      </c>
      <c r="DR423" s="181" t="e">
        <f t="shared" si="712"/>
        <v>#REF!</v>
      </c>
      <c r="DS423" s="181" t="e">
        <f t="shared" si="713"/>
        <v>#REF!</v>
      </c>
      <c r="DT423" s="181" t="e">
        <f t="shared" si="714"/>
        <v>#REF!</v>
      </c>
      <c r="DU423" s="181" t="e">
        <f t="shared" si="715"/>
        <v>#REF!</v>
      </c>
      <c r="DV423" s="181" t="e">
        <f t="shared" si="716"/>
        <v>#REF!</v>
      </c>
      <c r="DW423" s="181" t="e">
        <f t="shared" si="717"/>
        <v>#REF!</v>
      </c>
      <c r="DX423" s="181" t="e">
        <f t="shared" si="718"/>
        <v>#REF!</v>
      </c>
      <c r="DY423" s="181" t="e">
        <f t="shared" si="719"/>
        <v>#REF!</v>
      </c>
      <c r="DZ423" s="181" t="e">
        <f t="shared" si="720"/>
        <v>#REF!</v>
      </c>
      <c r="EA423" s="181" t="e">
        <f t="shared" si="721"/>
        <v>#REF!</v>
      </c>
      <c r="EB423" s="181" t="e">
        <f t="shared" si="722"/>
        <v>#REF!</v>
      </c>
      <c r="EC423" s="181" t="e">
        <f t="shared" si="723"/>
        <v>#REF!</v>
      </c>
      <c r="ED423" s="181" t="e">
        <f t="shared" si="724"/>
        <v>#REF!</v>
      </c>
      <c r="EE423" s="181" t="e">
        <f t="shared" si="725"/>
        <v>#REF!</v>
      </c>
      <c r="EF423" s="181" t="e">
        <f t="shared" si="726"/>
        <v>#REF!</v>
      </c>
      <c r="EG423" s="181" t="e">
        <f t="shared" si="727"/>
        <v>#REF!</v>
      </c>
      <c r="EH423" s="181" t="e">
        <f t="shared" si="728"/>
        <v>#REF!</v>
      </c>
      <c r="EI423" s="181" t="e">
        <f t="shared" si="729"/>
        <v>#REF!</v>
      </c>
      <c r="EJ423" s="181" t="e">
        <f t="shared" si="730"/>
        <v>#REF!</v>
      </c>
      <c r="EK423" s="181" t="e">
        <f t="shared" si="731"/>
        <v>#REF!</v>
      </c>
      <c r="EL423" s="181" t="e">
        <f t="shared" si="732"/>
        <v>#REF!</v>
      </c>
      <c r="EM423" s="181" t="e">
        <f t="shared" si="733"/>
        <v>#REF!</v>
      </c>
      <c r="EN423" s="181" t="e">
        <f t="shared" si="734"/>
        <v>#REF!</v>
      </c>
      <c r="EO423" s="181" t="e">
        <f t="shared" si="735"/>
        <v>#REF!</v>
      </c>
      <c r="EP423" s="181" t="e">
        <f t="shared" si="736"/>
        <v>#REF!</v>
      </c>
      <c r="EQ423" s="181" t="e">
        <f t="shared" si="737"/>
        <v>#REF!</v>
      </c>
      <c r="ER423" s="181" t="e">
        <f t="shared" si="738"/>
        <v>#REF!</v>
      </c>
      <c r="ES423" s="181" t="e">
        <f t="shared" si="739"/>
        <v>#REF!</v>
      </c>
      <c r="ET423" s="181" t="e">
        <f t="shared" si="740"/>
        <v>#REF!</v>
      </c>
      <c r="EU423" s="181" t="e">
        <f t="shared" si="741"/>
        <v>#REF!</v>
      </c>
      <c r="EV423" s="181" t="e">
        <f t="shared" si="742"/>
        <v>#REF!</v>
      </c>
      <c r="EW423" s="181" t="e">
        <f t="shared" si="743"/>
        <v>#REF!</v>
      </c>
      <c r="EX423" s="181" t="e">
        <f t="shared" si="744"/>
        <v>#REF!</v>
      </c>
      <c r="EY423" s="181" t="e">
        <f t="shared" si="745"/>
        <v>#REF!</v>
      </c>
      <c r="EZ423" s="181" t="e">
        <f t="shared" si="746"/>
        <v>#REF!</v>
      </c>
      <c r="FA423" s="181" t="e">
        <f t="shared" si="747"/>
        <v>#REF!</v>
      </c>
      <c r="FB423" s="181" t="e">
        <f t="shared" si="748"/>
        <v>#REF!</v>
      </c>
      <c r="FC423" s="181" t="e">
        <f t="shared" si="749"/>
        <v>#REF!</v>
      </c>
      <c r="FD423" s="181" t="e">
        <f t="shared" si="750"/>
        <v>#REF!</v>
      </c>
      <c r="FE423" s="181" t="e">
        <f t="shared" si="751"/>
        <v>#REF!</v>
      </c>
      <c r="FF423" s="181" t="e">
        <f t="shared" si="752"/>
        <v>#REF!</v>
      </c>
      <c r="FG423" s="181" t="e">
        <f t="shared" si="753"/>
        <v>#REF!</v>
      </c>
      <c r="FH423" s="181" t="e">
        <f t="shared" si="754"/>
        <v>#REF!</v>
      </c>
      <c r="FI423" s="181" t="e">
        <f t="shared" si="755"/>
        <v>#REF!</v>
      </c>
      <c r="FJ423" s="181" t="e">
        <f t="shared" si="756"/>
        <v>#REF!</v>
      </c>
      <c r="FK423" s="181" t="e">
        <f t="shared" si="757"/>
        <v>#REF!</v>
      </c>
      <c r="FL423" s="181" t="e">
        <f t="shared" si="758"/>
        <v>#REF!</v>
      </c>
      <c r="FM423" s="181" t="e">
        <f t="shared" si="759"/>
        <v>#REF!</v>
      </c>
      <c r="FN423" s="181" t="e">
        <f t="shared" si="760"/>
        <v>#REF!</v>
      </c>
      <c r="FO423" s="181" t="e">
        <f t="shared" si="761"/>
        <v>#REF!</v>
      </c>
      <c r="FP423" s="181" t="e">
        <f t="shared" si="762"/>
        <v>#REF!</v>
      </c>
      <c r="FQ423" s="181" t="e">
        <f t="shared" si="763"/>
        <v>#REF!</v>
      </c>
      <c r="FR423" s="181" t="e">
        <f t="shared" si="764"/>
        <v>#REF!</v>
      </c>
      <c r="FS423" s="181" t="e">
        <f t="shared" si="765"/>
        <v>#REF!</v>
      </c>
      <c r="FT423" s="181" t="e">
        <f t="shared" si="766"/>
        <v>#REF!</v>
      </c>
      <c r="FU423" s="181" t="e">
        <f t="shared" si="767"/>
        <v>#REF!</v>
      </c>
      <c r="FV423" s="181" t="e">
        <f t="shared" si="768"/>
        <v>#REF!</v>
      </c>
      <c r="FW423" s="181" t="e">
        <f t="shared" si="769"/>
        <v>#REF!</v>
      </c>
      <c r="FX423" s="181" t="e">
        <f t="shared" si="770"/>
        <v>#REF!</v>
      </c>
      <c r="FY423" s="181" t="e">
        <f t="shared" si="771"/>
        <v>#REF!</v>
      </c>
      <c r="FZ423" s="181" t="e">
        <f t="shared" si="772"/>
        <v>#REF!</v>
      </c>
      <c r="GA423" s="181" t="e">
        <f t="shared" si="773"/>
        <v>#REF!</v>
      </c>
      <c r="GB423" s="181" t="e">
        <f t="shared" si="774"/>
        <v>#REF!</v>
      </c>
      <c r="GC423" s="181" t="e">
        <f t="shared" si="775"/>
        <v>#REF!</v>
      </c>
      <c r="GD423" s="181" t="e">
        <f t="shared" si="776"/>
        <v>#REF!</v>
      </c>
      <c r="GE423" s="181" t="e">
        <f t="shared" si="777"/>
        <v>#REF!</v>
      </c>
      <c r="GF423" s="181" t="e">
        <f t="shared" si="778"/>
        <v>#REF!</v>
      </c>
      <c r="GG423" s="181" t="e">
        <f t="shared" si="779"/>
        <v>#REF!</v>
      </c>
      <c r="GH423" s="181" t="e">
        <f t="shared" si="780"/>
        <v>#REF!</v>
      </c>
      <c r="GI423" s="181" t="e">
        <f t="shared" si="781"/>
        <v>#REF!</v>
      </c>
      <c r="GJ423" s="181" t="e">
        <f t="shared" si="782"/>
        <v>#REF!</v>
      </c>
      <c r="GK423" s="181" t="e">
        <f t="shared" si="783"/>
        <v>#REF!</v>
      </c>
      <c r="GL423" s="181" t="e">
        <f t="shared" si="784"/>
        <v>#REF!</v>
      </c>
      <c r="GM423" s="181" t="e">
        <f t="shared" si="785"/>
        <v>#REF!</v>
      </c>
      <c r="GN423" s="181" t="e">
        <f t="shared" si="786"/>
        <v>#REF!</v>
      </c>
      <c r="GO423" s="181" t="e">
        <f t="shared" si="787"/>
        <v>#REF!</v>
      </c>
      <c r="GP423" s="181" t="e">
        <f t="shared" si="788"/>
        <v>#REF!</v>
      </c>
      <c r="GQ423" s="181" t="e">
        <f t="shared" si="789"/>
        <v>#REF!</v>
      </c>
      <c r="GR423" s="181" t="e">
        <f t="shared" si="790"/>
        <v>#REF!</v>
      </c>
      <c r="GS423" s="181" t="e">
        <f t="shared" si="791"/>
        <v>#REF!</v>
      </c>
      <c r="GT423" s="181" t="e">
        <f t="shared" si="792"/>
        <v>#REF!</v>
      </c>
      <c r="GU423" s="181" t="e">
        <f t="shared" si="793"/>
        <v>#REF!</v>
      </c>
      <c r="GV423" s="181" t="e">
        <f t="shared" si="794"/>
        <v>#REF!</v>
      </c>
      <c r="GW423" s="181" t="e">
        <f t="shared" si="795"/>
        <v>#REF!</v>
      </c>
      <c r="GX423" s="181" t="e">
        <f t="shared" si="796"/>
        <v>#REF!</v>
      </c>
      <c r="GY423" s="181" t="e">
        <f t="shared" si="797"/>
        <v>#REF!</v>
      </c>
      <c r="GZ423" s="181" t="e">
        <f t="shared" si="798"/>
        <v>#REF!</v>
      </c>
      <c r="HA423" s="181" t="e">
        <f t="shared" si="799"/>
        <v>#REF!</v>
      </c>
      <c r="HB423" s="181" t="e">
        <f t="shared" si="800"/>
        <v>#REF!</v>
      </c>
      <c r="HC423" s="181" t="e">
        <f t="shared" si="801"/>
        <v>#REF!</v>
      </c>
      <c r="HD423" s="181" t="e">
        <f t="shared" si="802"/>
        <v>#REF!</v>
      </c>
      <c r="HE423" s="181" t="e">
        <f t="shared" si="803"/>
        <v>#REF!</v>
      </c>
      <c r="HF423" s="181" t="e">
        <f t="shared" si="804"/>
        <v>#REF!</v>
      </c>
      <c r="HG423" s="181" t="e">
        <f t="shared" si="805"/>
        <v>#REF!</v>
      </c>
      <c r="HH423" s="181" t="e">
        <f t="shared" si="806"/>
        <v>#REF!</v>
      </c>
      <c r="HI423" s="181" t="e">
        <f t="shared" si="807"/>
        <v>#REF!</v>
      </c>
      <c r="HJ423" s="181" t="e">
        <f t="shared" si="808"/>
        <v>#REF!</v>
      </c>
      <c r="HK423" s="181" t="e">
        <f t="shared" si="809"/>
        <v>#REF!</v>
      </c>
      <c r="HL423" s="181" t="e">
        <f t="shared" si="810"/>
        <v>#REF!</v>
      </c>
      <c r="HM423" s="181" t="e">
        <f t="shared" si="811"/>
        <v>#REF!</v>
      </c>
      <c r="HN423" s="181" t="e">
        <f t="shared" si="812"/>
        <v>#REF!</v>
      </c>
      <c r="HO423" s="181" t="e">
        <f t="shared" si="813"/>
        <v>#REF!</v>
      </c>
      <c r="HP423" s="181" t="e">
        <f t="shared" si="814"/>
        <v>#REF!</v>
      </c>
      <c r="HQ423" s="181" t="e">
        <f t="shared" si="815"/>
        <v>#REF!</v>
      </c>
      <c r="HR423" s="181" t="e">
        <f t="shared" si="816"/>
        <v>#REF!</v>
      </c>
      <c r="HS423" s="181" t="e">
        <f t="shared" si="817"/>
        <v>#REF!</v>
      </c>
      <c r="HT423" s="181" t="e">
        <f t="shared" si="818"/>
        <v>#REF!</v>
      </c>
      <c r="HU423" s="181" t="e">
        <f t="shared" si="819"/>
        <v>#REF!</v>
      </c>
      <c r="HV423" s="181" t="e">
        <f t="shared" si="820"/>
        <v>#REF!</v>
      </c>
      <c r="HW423" s="181" t="e">
        <f t="shared" si="821"/>
        <v>#REF!</v>
      </c>
      <c r="HX423" s="181" t="e">
        <f t="shared" si="822"/>
        <v>#REF!</v>
      </c>
      <c r="HY423" s="181" t="e">
        <f t="shared" si="823"/>
        <v>#REF!</v>
      </c>
      <c r="HZ423" s="181" t="e">
        <f t="shared" si="824"/>
        <v>#REF!</v>
      </c>
      <c r="IA423" s="181" t="e">
        <f t="shared" si="825"/>
        <v>#REF!</v>
      </c>
      <c r="IB423" s="181" t="e">
        <f t="shared" si="826"/>
        <v>#REF!</v>
      </c>
      <c r="IC423" s="181" t="e">
        <f t="shared" si="827"/>
        <v>#REF!</v>
      </c>
      <c r="ID423" s="181" t="e">
        <f t="shared" si="828"/>
        <v>#REF!</v>
      </c>
      <c r="IE423" s="181" t="e">
        <f t="shared" si="829"/>
        <v>#REF!</v>
      </c>
      <c r="IF423" s="181" t="e">
        <f t="shared" si="830"/>
        <v>#REF!</v>
      </c>
      <c r="IG423" s="181" t="e">
        <f t="shared" si="831"/>
        <v>#REF!</v>
      </c>
      <c r="IH423" s="181" t="e">
        <f t="shared" si="832"/>
        <v>#REF!</v>
      </c>
      <c r="II423" s="181" t="e">
        <f t="shared" si="833"/>
        <v>#REF!</v>
      </c>
      <c r="IJ423" s="181" t="e">
        <f t="shared" si="834"/>
        <v>#REF!</v>
      </c>
      <c r="IK423" s="181" t="e">
        <f t="shared" si="835"/>
        <v>#REF!</v>
      </c>
      <c r="IL423" s="181" t="e">
        <f t="shared" si="836"/>
        <v>#REF!</v>
      </c>
      <c r="IM423" s="181" t="e">
        <f t="shared" si="837"/>
        <v>#REF!</v>
      </c>
      <c r="IN423" s="181" t="e">
        <f t="shared" si="838"/>
        <v>#REF!</v>
      </c>
      <c r="IO423" s="181" t="e">
        <f t="shared" si="839"/>
        <v>#REF!</v>
      </c>
      <c r="IP423" s="181" t="e">
        <f t="shared" si="840"/>
        <v>#REF!</v>
      </c>
      <c r="IQ423" s="181" t="e">
        <f t="shared" si="841"/>
        <v>#REF!</v>
      </c>
      <c r="IR423" s="181" t="e">
        <f t="shared" si="842"/>
        <v>#REF!</v>
      </c>
      <c r="IS423" s="181" t="e">
        <f t="shared" si="843"/>
        <v>#REF!</v>
      </c>
      <c r="IT423" s="181" t="e">
        <f t="shared" si="844"/>
        <v>#REF!</v>
      </c>
      <c r="IU423" s="181" t="e">
        <f t="shared" si="845"/>
        <v>#REF!</v>
      </c>
      <c r="IV423" s="181" t="e">
        <f t="shared" si="846"/>
        <v>#REF!</v>
      </c>
      <c r="IW423" s="181" t="e">
        <f t="shared" si="847"/>
        <v>#REF!</v>
      </c>
      <c r="IX423" s="181" t="e">
        <f t="shared" si="848"/>
        <v>#REF!</v>
      </c>
      <c r="IY423" s="181" t="e">
        <f t="shared" si="849"/>
        <v>#REF!</v>
      </c>
      <c r="IZ423" s="181" t="e">
        <f t="shared" si="850"/>
        <v>#REF!</v>
      </c>
      <c r="JA423" s="181" t="e">
        <f t="shared" si="851"/>
        <v>#REF!</v>
      </c>
      <c r="JB423" s="181" t="e">
        <f t="shared" si="852"/>
        <v>#REF!</v>
      </c>
    </row>
    <row r="424" spans="2:262">
      <c r="B424" s="188">
        <v>63</v>
      </c>
      <c r="C424" s="187">
        <f t="shared" si="853"/>
        <v>1.2304687500000007E-3</v>
      </c>
      <c r="D424" s="184" t="e">
        <f t="shared" si="597"/>
        <v>#REF!</v>
      </c>
      <c r="E424" s="183" t="e">
        <f>BQ361</f>
        <v>#REF!</v>
      </c>
      <c r="F424" s="182">
        <v>63</v>
      </c>
      <c r="G424" s="181" t="e">
        <f t="shared" si="854"/>
        <v>#REF!</v>
      </c>
      <c r="H424" s="181" t="e">
        <f t="shared" si="598"/>
        <v>#REF!</v>
      </c>
      <c r="I424" s="181" t="e">
        <f t="shared" si="599"/>
        <v>#REF!</v>
      </c>
      <c r="J424" s="181" t="e">
        <f t="shared" si="600"/>
        <v>#REF!</v>
      </c>
      <c r="K424" s="181" t="e">
        <f t="shared" si="601"/>
        <v>#REF!</v>
      </c>
      <c r="L424" s="181" t="e">
        <f t="shared" si="602"/>
        <v>#REF!</v>
      </c>
      <c r="M424" s="181" t="e">
        <f t="shared" si="603"/>
        <v>#REF!</v>
      </c>
      <c r="N424" s="181" t="e">
        <f t="shared" si="604"/>
        <v>#REF!</v>
      </c>
      <c r="O424" s="181" t="e">
        <f t="shared" si="605"/>
        <v>#REF!</v>
      </c>
      <c r="P424" s="181" t="e">
        <f t="shared" si="606"/>
        <v>#REF!</v>
      </c>
      <c r="Q424" s="181" t="e">
        <f t="shared" si="607"/>
        <v>#REF!</v>
      </c>
      <c r="R424" s="181" t="e">
        <f t="shared" si="608"/>
        <v>#REF!</v>
      </c>
      <c r="S424" s="181" t="e">
        <f t="shared" si="609"/>
        <v>#REF!</v>
      </c>
      <c r="T424" s="181" t="e">
        <f t="shared" si="610"/>
        <v>#REF!</v>
      </c>
      <c r="U424" s="181" t="e">
        <f t="shared" si="611"/>
        <v>#REF!</v>
      </c>
      <c r="V424" s="181" t="e">
        <f t="shared" si="612"/>
        <v>#REF!</v>
      </c>
      <c r="W424" s="181" t="e">
        <f t="shared" si="613"/>
        <v>#REF!</v>
      </c>
      <c r="X424" s="181" t="e">
        <f t="shared" si="614"/>
        <v>#REF!</v>
      </c>
      <c r="Y424" s="181" t="e">
        <f t="shared" si="615"/>
        <v>#REF!</v>
      </c>
      <c r="Z424" s="181" t="e">
        <f t="shared" si="616"/>
        <v>#REF!</v>
      </c>
      <c r="AA424" s="181" t="e">
        <f t="shared" si="617"/>
        <v>#REF!</v>
      </c>
      <c r="AB424" s="181" t="e">
        <f t="shared" si="618"/>
        <v>#REF!</v>
      </c>
      <c r="AC424" s="181" t="e">
        <f t="shared" si="619"/>
        <v>#REF!</v>
      </c>
      <c r="AD424" s="181" t="e">
        <f t="shared" si="620"/>
        <v>#REF!</v>
      </c>
      <c r="AE424" s="181" t="e">
        <f t="shared" si="621"/>
        <v>#REF!</v>
      </c>
      <c r="AF424" s="181" t="e">
        <f t="shared" si="622"/>
        <v>#REF!</v>
      </c>
      <c r="AG424" s="181" t="e">
        <f t="shared" si="623"/>
        <v>#REF!</v>
      </c>
      <c r="AH424" s="181" t="e">
        <f t="shared" si="624"/>
        <v>#REF!</v>
      </c>
      <c r="AI424" s="181" t="e">
        <f t="shared" si="625"/>
        <v>#REF!</v>
      </c>
      <c r="AJ424" s="181" t="e">
        <f t="shared" si="626"/>
        <v>#REF!</v>
      </c>
      <c r="AK424" s="181" t="e">
        <f t="shared" si="627"/>
        <v>#REF!</v>
      </c>
      <c r="AL424" s="181" t="e">
        <f t="shared" si="628"/>
        <v>#REF!</v>
      </c>
      <c r="AM424" s="181" t="e">
        <f t="shared" si="629"/>
        <v>#REF!</v>
      </c>
      <c r="AN424" s="181" t="e">
        <f t="shared" si="630"/>
        <v>#REF!</v>
      </c>
      <c r="AO424" s="181" t="e">
        <f t="shared" si="631"/>
        <v>#REF!</v>
      </c>
      <c r="AP424" s="181" t="e">
        <f t="shared" si="632"/>
        <v>#REF!</v>
      </c>
      <c r="AQ424" s="181" t="e">
        <f t="shared" si="633"/>
        <v>#REF!</v>
      </c>
      <c r="AR424" s="181" t="e">
        <f t="shared" si="634"/>
        <v>#REF!</v>
      </c>
      <c r="AS424" s="181" t="e">
        <f t="shared" si="635"/>
        <v>#REF!</v>
      </c>
      <c r="AT424" s="181" t="e">
        <f t="shared" si="636"/>
        <v>#REF!</v>
      </c>
      <c r="AU424" s="181" t="e">
        <f t="shared" si="637"/>
        <v>#REF!</v>
      </c>
      <c r="AV424" s="181" t="e">
        <f t="shared" si="638"/>
        <v>#REF!</v>
      </c>
      <c r="AW424" s="181" t="e">
        <f t="shared" si="639"/>
        <v>#REF!</v>
      </c>
      <c r="AX424" s="181" t="e">
        <f t="shared" si="640"/>
        <v>#REF!</v>
      </c>
      <c r="AY424" s="181" t="e">
        <f t="shared" si="641"/>
        <v>#REF!</v>
      </c>
      <c r="AZ424" s="181" t="e">
        <f t="shared" si="642"/>
        <v>#REF!</v>
      </c>
      <c r="BA424" s="181" t="e">
        <f t="shared" si="643"/>
        <v>#REF!</v>
      </c>
      <c r="BB424" s="181" t="e">
        <f t="shared" si="644"/>
        <v>#REF!</v>
      </c>
      <c r="BC424" s="181" t="e">
        <f t="shared" si="645"/>
        <v>#REF!</v>
      </c>
      <c r="BD424" s="181" t="e">
        <f t="shared" si="646"/>
        <v>#REF!</v>
      </c>
      <c r="BE424" s="181" t="e">
        <f t="shared" si="647"/>
        <v>#REF!</v>
      </c>
      <c r="BF424" s="181" t="e">
        <f t="shared" si="648"/>
        <v>#REF!</v>
      </c>
      <c r="BG424" s="181" t="e">
        <f t="shared" si="649"/>
        <v>#REF!</v>
      </c>
      <c r="BH424" s="181" t="e">
        <f t="shared" si="650"/>
        <v>#REF!</v>
      </c>
      <c r="BI424" s="181" t="e">
        <f t="shared" si="651"/>
        <v>#REF!</v>
      </c>
      <c r="BJ424" s="181" t="e">
        <f t="shared" si="652"/>
        <v>#REF!</v>
      </c>
      <c r="BK424" s="181" t="e">
        <f t="shared" si="653"/>
        <v>#REF!</v>
      </c>
      <c r="BL424" s="181" t="e">
        <f t="shared" si="654"/>
        <v>#REF!</v>
      </c>
      <c r="BM424" s="181" t="e">
        <f t="shared" si="655"/>
        <v>#REF!</v>
      </c>
      <c r="BN424" s="181" t="e">
        <f t="shared" si="656"/>
        <v>#REF!</v>
      </c>
      <c r="BO424" s="181" t="e">
        <f t="shared" si="657"/>
        <v>#REF!</v>
      </c>
      <c r="BP424" s="181" t="e">
        <f t="shared" si="658"/>
        <v>#REF!</v>
      </c>
      <c r="BQ424" s="181" t="e">
        <f t="shared" si="659"/>
        <v>#REF!</v>
      </c>
      <c r="BR424" s="181" t="e">
        <f t="shared" si="660"/>
        <v>#REF!</v>
      </c>
      <c r="BS424" s="181" t="e">
        <f t="shared" si="661"/>
        <v>#REF!</v>
      </c>
      <c r="BT424" s="181" t="e">
        <f t="shared" si="662"/>
        <v>#REF!</v>
      </c>
      <c r="BU424" s="181" t="e">
        <f t="shared" si="663"/>
        <v>#REF!</v>
      </c>
      <c r="BV424" s="181" t="e">
        <f t="shared" si="664"/>
        <v>#REF!</v>
      </c>
      <c r="BW424" s="181" t="e">
        <f t="shared" si="665"/>
        <v>#REF!</v>
      </c>
      <c r="BX424" s="181" t="e">
        <f t="shared" si="666"/>
        <v>#REF!</v>
      </c>
      <c r="BY424" s="181" t="e">
        <f t="shared" si="667"/>
        <v>#REF!</v>
      </c>
      <c r="BZ424" s="181" t="e">
        <f t="shared" si="668"/>
        <v>#REF!</v>
      </c>
      <c r="CA424" s="181" t="e">
        <f t="shared" si="669"/>
        <v>#REF!</v>
      </c>
      <c r="CB424" s="181" t="e">
        <f t="shared" si="670"/>
        <v>#REF!</v>
      </c>
      <c r="CC424" s="181" t="e">
        <f t="shared" si="671"/>
        <v>#REF!</v>
      </c>
      <c r="CD424" s="181" t="e">
        <f t="shared" si="672"/>
        <v>#REF!</v>
      </c>
      <c r="CE424" s="181" t="e">
        <f t="shared" si="673"/>
        <v>#REF!</v>
      </c>
      <c r="CF424" s="181" t="e">
        <f t="shared" si="674"/>
        <v>#REF!</v>
      </c>
      <c r="CG424" s="181" t="e">
        <f t="shared" si="675"/>
        <v>#REF!</v>
      </c>
      <c r="CH424" s="181" t="e">
        <f t="shared" si="676"/>
        <v>#REF!</v>
      </c>
      <c r="CI424" s="181" t="e">
        <f t="shared" si="677"/>
        <v>#REF!</v>
      </c>
      <c r="CJ424" s="181" t="e">
        <f t="shared" si="678"/>
        <v>#REF!</v>
      </c>
      <c r="CK424" s="181" t="e">
        <f t="shared" si="679"/>
        <v>#REF!</v>
      </c>
      <c r="CL424" s="181" t="e">
        <f t="shared" si="680"/>
        <v>#REF!</v>
      </c>
      <c r="CM424" s="181" t="e">
        <f t="shared" si="681"/>
        <v>#REF!</v>
      </c>
      <c r="CN424" s="181" t="e">
        <f t="shared" si="682"/>
        <v>#REF!</v>
      </c>
      <c r="CO424" s="181" t="e">
        <f t="shared" si="683"/>
        <v>#REF!</v>
      </c>
      <c r="CP424" s="181" t="e">
        <f t="shared" si="684"/>
        <v>#REF!</v>
      </c>
      <c r="CQ424" s="181" t="e">
        <f t="shared" si="685"/>
        <v>#REF!</v>
      </c>
      <c r="CR424" s="181" t="e">
        <f t="shared" si="686"/>
        <v>#REF!</v>
      </c>
      <c r="CS424" s="181" t="e">
        <f t="shared" si="687"/>
        <v>#REF!</v>
      </c>
      <c r="CT424" s="181" t="e">
        <f t="shared" si="688"/>
        <v>#REF!</v>
      </c>
      <c r="CU424" s="181" t="e">
        <f t="shared" si="689"/>
        <v>#REF!</v>
      </c>
      <c r="CV424" s="181" t="e">
        <f t="shared" si="690"/>
        <v>#REF!</v>
      </c>
      <c r="CW424" s="181" t="e">
        <f t="shared" si="691"/>
        <v>#REF!</v>
      </c>
      <c r="CX424" s="181" t="e">
        <f t="shared" si="692"/>
        <v>#REF!</v>
      </c>
      <c r="CY424" s="181" t="e">
        <f t="shared" si="693"/>
        <v>#REF!</v>
      </c>
      <c r="CZ424" s="181" t="e">
        <f t="shared" si="694"/>
        <v>#REF!</v>
      </c>
      <c r="DA424" s="181" t="e">
        <f t="shared" si="695"/>
        <v>#REF!</v>
      </c>
      <c r="DB424" s="181" t="e">
        <f t="shared" si="696"/>
        <v>#REF!</v>
      </c>
      <c r="DC424" s="181" t="e">
        <f t="shared" si="697"/>
        <v>#REF!</v>
      </c>
      <c r="DD424" s="181" t="e">
        <f t="shared" si="698"/>
        <v>#REF!</v>
      </c>
      <c r="DE424" s="181" t="e">
        <f t="shared" si="699"/>
        <v>#REF!</v>
      </c>
      <c r="DF424" s="181" t="e">
        <f t="shared" si="700"/>
        <v>#REF!</v>
      </c>
      <c r="DG424" s="181" t="e">
        <f t="shared" si="701"/>
        <v>#REF!</v>
      </c>
      <c r="DH424" s="181" t="e">
        <f t="shared" si="702"/>
        <v>#REF!</v>
      </c>
      <c r="DI424" s="181" t="e">
        <f t="shared" si="703"/>
        <v>#REF!</v>
      </c>
      <c r="DJ424" s="181" t="e">
        <f t="shared" si="704"/>
        <v>#REF!</v>
      </c>
      <c r="DK424" s="181" t="e">
        <f t="shared" si="705"/>
        <v>#REF!</v>
      </c>
      <c r="DL424" s="181" t="e">
        <f t="shared" si="706"/>
        <v>#REF!</v>
      </c>
      <c r="DM424" s="181" t="e">
        <f t="shared" si="707"/>
        <v>#REF!</v>
      </c>
      <c r="DN424" s="181" t="e">
        <f t="shared" si="708"/>
        <v>#REF!</v>
      </c>
      <c r="DO424" s="181" t="e">
        <f t="shared" si="709"/>
        <v>#REF!</v>
      </c>
      <c r="DP424" s="181" t="e">
        <f t="shared" si="710"/>
        <v>#REF!</v>
      </c>
      <c r="DQ424" s="181" t="e">
        <f t="shared" si="711"/>
        <v>#REF!</v>
      </c>
      <c r="DR424" s="181" t="e">
        <f t="shared" si="712"/>
        <v>#REF!</v>
      </c>
      <c r="DS424" s="181" t="e">
        <f t="shared" si="713"/>
        <v>#REF!</v>
      </c>
      <c r="DT424" s="181" t="e">
        <f t="shared" si="714"/>
        <v>#REF!</v>
      </c>
      <c r="DU424" s="181" t="e">
        <f t="shared" si="715"/>
        <v>#REF!</v>
      </c>
      <c r="DV424" s="181" t="e">
        <f t="shared" si="716"/>
        <v>#REF!</v>
      </c>
      <c r="DW424" s="181" t="e">
        <f t="shared" si="717"/>
        <v>#REF!</v>
      </c>
      <c r="DX424" s="181" t="e">
        <f t="shared" si="718"/>
        <v>#REF!</v>
      </c>
      <c r="DY424" s="181" t="e">
        <f t="shared" si="719"/>
        <v>#REF!</v>
      </c>
      <c r="DZ424" s="181" t="e">
        <f t="shared" si="720"/>
        <v>#REF!</v>
      </c>
      <c r="EA424" s="181" t="e">
        <f t="shared" si="721"/>
        <v>#REF!</v>
      </c>
      <c r="EB424" s="181" t="e">
        <f t="shared" si="722"/>
        <v>#REF!</v>
      </c>
      <c r="EC424" s="181" t="e">
        <f t="shared" si="723"/>
        <v>#REF!</v>
      </c>
      <c r="ED424" s="181" t="e">
        <f t="shared" si="724"/>
        <v>#REF!</v>
      </c>
      <c r="EE424" s="181" t="e">
        <f t="shared" si="725"/>
        <v>#REF!</v>
      </c>
      <c r="EF424" s="181" t="e">
        <f t="shared" si="726"/>
        <v>#REF!</v>
      </c>
      <c r="EG424" s="181" t="e">
        <f t="shared" si="727"/>
        <v>#REF!</v>
      </c>
      <c r="EH424" s="181" t="e">
        <f t="shared" si="728"/>
        <v>#REF!</v>
      </c>
      <c r="EI424" s="181" t="e">
        <f t="shared" si="729"/>
        <v>#REF!</v>
      </c>
      <c r="EJ424" s="181" t="e">
        <f t="shared" si="730"/>
        <v>#REF!</v>
      </c>
      <c r="EK424" s="181" t="e">
        <f t="shared" si="731"/>
        <v>#REF!</v>
      </c>
      <c r="EL424" s="181" t="e">
        <f t="shared" si="732"/>
        <v>#REF!</v>
      </c>
      <c r="EM424" s="181" t="e">
        <f t="shared" si="733"/>
        <v>#REF!</v>
      </c>
      <c r="EN424" s="181" t="e">
        <f t="shared" si="734"/>
        <v>#REF!</v>
      </c>
      <c r="EO424" s="181" t="e">
        <f t="shared" si="735"/>
        <v>#REF!</v>
      </c>
      <c r="EP424" s="181" t="e">
        <f t="shared" si="736"/>
        <v>#REF!</v>
      </c>
      <c r="EQ424" s="181" t="e">
        <f t="shared" si="737"/>
        <v>#REF!</v>
      </c>
      <c r="ER424" s="181" t="e">
        <f t="shared" si="738"/>
        <v>#REF!</v>
      </c>
      <c r="ES424" s="181" t="e">
        <f t="shared" si="739"/>
        <v>#REF!</v>
      </c>
      <c r="ET424" s="181" t="e">
        <f t="shared" si="740"/>
        <v>#REF!</v>
      </c>
      <c r="EU424" s="181" t="e">
        <f t="shared" si="741"/>
        <v>#REF!</v>
      </c>
      <c r="EV424" s="181" t="e">
        <f t="shared" si="742"/>
        <v>#REF!</v>
      </c>
      <c r="EW424" s="181" t="e">
        <f t="shared" si="743"/>
        <v>#REF!</v>
      </c>
      <c r="EX424" s="181" t="e">
        <f t="shared" si="744"/>
        <v>#REF!</v>
      </c>
      <c r="EY424" s="181" t="e">
        <f t="shared" si="745"/>
        <v>#REF!</v>
      </c>
      <c r="EZ424" s="181" t="e">
        <f t="shared" si="746"/>
        <v>#REF!</v>
      </c>
      <c r="FA424" s="181" t="e">
        <f t="shared" si="747"/>
        <v>#REF!</v>
      </c>
      <c r="FB424" s="181" t="e">
        <f t="shared" si="748"/>
        <v>#REF!</v>
      </c>
      <c r="FC424" s="181" t="e">
        <f t="shared" si="749"/>
        <v>#REF!</v>
      </c>
      <c r="FD424" s="181" t="e">
        <f t="shared" si="750"/>
        <v>#REF!</v>
      </c>
      <c r="FE424" s="181" t="e">
        <f t="shared" si="751"/>
        <v>#REF!</v>
      </c>
      <c r="FF424" s="181" t="e">
        <f t="shared" si="752"/>
        <v>#REF!</v>
      </c>
      <c r="FG424" s="181" t="e">
        <f t="shared" si="753"/>
        <v>#REF!</v>
      </c>
      <c r="FH424" s="181" t="e">
        <f t="shared" si="754"/>
        <v>#REF!</v>
      </c>
      <c r="FI424" s="181" t="e">
        <f t="shared" si="755"/>
        <v>#REF!</v>
      </c>
      <c r="FJ424" s="181" t="e">
        <f t="shared" si="756"/>
        <v>#REF!</v>
      </c>
      <c r="FK424" s="181" t="e">
        <f t="shared" si="757"/>
        <v>#REF!</v>
      </c>
      <c r="FL424" s="181" t="e">
        <f t="shared" si="758"/>
        <v>#REF!</v>
      </c>
      <c r="FM424" s="181" t="e">
        <f t="shared" si="759"/>
        <v>#REF!</v>
      </c>
      <c r="FN424" s="181" t="e">
        <f t="shared" si="760"/>
        <v>#REF!</v>
      </c>
      <c r="FO424" s="181" t="e">
        <f t="shared" si="761"/>
        <v>#REF!</v>
      </c>
      <c r="FP424" s="181" t="e">
        <f t="shared" si="762"/>
        <v>#REF!</v>
      </c>
      <c r="FQ424" s="181" t="e">
        <f t="shared" si="763"/>
        <v>#REF!</v>
      </c>
      <c r="FR424" s="181" t="e">
        <f t="shared" si="764"/>
        <v>#REF!</v>
      </c>
      <c r="FS424" s="181" t="e">
        <f t="shared" si="765"/>
        <v>#REF!</v>
      </c>
      <c r="FT424" s="181" t="e">
        <f t="shared" si="766"/>
        <v>#REF!</v>
      </c>
      <c r="FU424" s="181" t="e">
        <f t="shared" si="767"/>
        <v>#REF!</v>
      </c>
      <c r="FV424" s="181" t="e">
        <f t="shared" si="768"/>
        <v>#REF!</v>
      </c>
      <c r="FW424" s="181" t="e">
        <f t="shared" si="769"/>
        <v>#REF!</v>
      </c>
      <c r="FX424" s="181" t="e">
        <f t="shared" si="770"/>
        <v>#REF!</v>
      </c>
      <c r="FY424" s="181" t="e">
        <f t="shared" si="771"/>
        <v>#REF!</v>
      </c>
      <c r="FZ424" s="181" t="e">
        <f t="shared" si="772"/>
        <v>#REF!</v>
      </c>
      <c r="GA424" s="181" t="e">
        <f t="shared" si="773"/>
        <v>#REF!</v>
      </c>
      <c r="GB424" s="181" t="e">
        <f t="shared" si="774"/>
        <v>#REF!</v>
      </c>
      <c r="GC424" s="181" t="e">
        <f t="shared" si="775"/>
        <v>#REF!</v>
      </c>
      <c r="GD424" s="181" t="e">
        <f t="shared" si="776"/>
        <v>#REF!</v>
      </c>
      <c r="GE424" s="181" t="e">
        <f t="shared" si="777"/>
        <v>#REF!</v>
      </c>
      <c r="GF424" s="181" t="e">
        <f t="shared" si="778"/>
        <v>#REF!</v>
      </c>
      <c r="GG424" s="181" t="e">
        <f t="shared" si="779"/>
        <v>#REF!</v>
      </c>
      <c r="GH424" s="181" t="e">
        <f t="shared" si="780"/>
        <v>#REF!</v>
      </c>
      <c r="GI424" s="181" t="e">
        <f t="shared" si="781"/>
        <v>#REF!</v>
      </c>
      <c r="GJ424" s="181" t="e">
        <f t="shared" si="782"/>
        <v>#REF!</v>
      </c>
      <c r="GK424" s="181" t="e">
        <f t="shared" si="783"/>
        <v>#REF!</v>
      </c>
      <c r="GL424" s="181" t="e">
        <f t="shared" si="784"/>
        <v>#REF!</v>
      </c>
      <c r="GM424" s="181" t="e">
        <f t="shared" si="785"/>
        <v>#REF!</v>
      </c>
      <c r="GN424" s="181" t="e">
        <f t="shared" si="786"/>
        <v>#REF!</v>
      </c>
      <c r="GO424" s="181" t="e">
        <f t="shared" si="787"/>
        <v>#REF!</v>
      </c>
      <c r="GP424" s="181" t="e">
        <f t="shared" si="788"/>
        <v>#REF!</v>
      </c>
      <c r="GQ424" s="181" t="e">
        <f t="shared" si="789"/>
        <v>#REF!</v>
      </c>
      <c r="GR424" s="181" t="e">
        <f t="shared" si="790"/>
        <v>#REF!</v>
      </c>
      <c r="GS424" s="181" t="e">
        <f t="shared" si="791"/>
        <v>#REF!</v>
      </c>
      <c r="GT424" s="181" t="e">
        <f t="shared" si="792"/>
        <v>#REF!</v>
      </c>
      <c r="GU424" s="181" t="e">
        <f t="shared" si="793"/>
        <v>#REF!</v>
      </c>
      <c r="GV424" s="181" t="e">
        <f t="shared" si="794"/>
        <v>#REF!</v>
      </c>
      <c r="GW424" s="181" t="e">
        <f t="shared" si="795"/>
        <v>#REF!</v>
      </c>
      <c r="GX424" s="181" t="e">
        <f t="shared" si="796"/>
        <v>#REF!</v>
      </c>
      <c r="GY424" s="181" t="e">
        <f t="shared" si="797"/>
        <v>#REF!</v>
      </c>
      <c r="GZ424" s="181" t="e">
        <f t="shared" si="798"/>
        <v>#REF!</v>
      </c>
      <c r="HA424" s="181" t="e">
        <f t="shared" si="799"/>
        <v>#REF!</v>
      </c>
      <c r="HB424" s="181" t="e">
        <f t="shared" si="800"/>
        <v>#REF!</v>
      </c>
      <c r="HC424" s="181" t="e">
        <f t="shared" si="801"/>
        <v>#REF!</v>
      </c>
      <c r="HD424" s="181" t="e">
        <f t="shared" si="802"/>
        <v>#REF!</v>
      </c>
      <c r="HE424" s="181" t="e">
        <f t="shared" si="803"/>
        <v>#REF!</v>
      </c>
      <c r="HF424" s="181" t="e">
        <f t="shared" si="804"/>
        <v>#REF!</v>
      </c>
      <c r="HG424" s="181" t="e">
        <f t="shared" si="805"/>
        <v>#REF!</v>
      </c>
      <c r="HH424" s="181" t="e">
        <f t="shared" si="806"/>
        <v>#REF!</v>
      </c>
      <c r="HI424" s="181" t="e">
        <f t="shared" si="807"/>
        <v>#REF!</v>
      </c>
      <c r="HJ424" s="181" t="e">
        <f t="shared" si="808"/>
        <v>#REF!</v>
      </c>
      <c r="HK424" s="181" t="e">
        <f t="shared" si="809"/>
        <v>#REF!</v>
      </c>
      <c r="HL424" s="181" t="e">
        <f t="shared" si="810"/>
        <v>#REF!</v>
      </c>
      <c r="HM424" s="181" t="e">
        <f t="shared" si="811"/>
        <v>#REF!</v>
      </c>
      <c r="HN424" s="181" t="e">
        <f t="shared" si="812"/>
        <v>#REF!</v>
      </c>
      <c r="HO424" s="181" t="e">
        <f t="shared" si="813"/>
        <v>#REF!</v>
      </c>
      <c r="HP424" s="181" t="e">
        <f t="shared" si="814"/>
        <v>#REF!</v>
      </c>
      <c r="HQ424" s="181" t="e">
        <f t="shared" si="815"/>
        <v>#REF!</v>
      </c>
      <c r="HR424" s="181" t="e">
        <f t="shared" si="816"/>
        <v>#REF!</v>
      </c>
      <c r="HS424" s="181" t="e">
        <f t="shared" si="817"/>
        <v>#REF!</v>
      </c>
      <c r="HT424" s="181" t="e">
        <f t="shared" si="818"/>
        <v>#REF!</v>
      </c>
      <c r="HU424" s="181" t="e">
        <f t="shared" si="819"/>
        <v>#REF!</v>
      </c>
      <c r="HV424" s="181" t="e">
        <f t="shared" si="820"/>
        <v>#REF!</v>
      </c>
      <c r="HW424" s="181" t="e">
        <f t="shared" si="821"/>
        <v>#REF!</v>
      </c>
      <c r="HX424" s="181" t="e">
        <f t="shared" si="822"/>
        <v>#REF!</v>
      </c>
      <c r="HY424" s="181" t="e">
        <f t="shared" si="823"/>
        <v>#REF!</v>
      </c>
      <c r="HZ424" s="181" t="e">
        <f t="shared" si="824"/>
        <v>#REF!</v>
      </c>
      <c r="IA424" s="181" t="e">
        <f t="shared" si="825"/>
        <v>#REF!</v>
      </c>
      <c r="IB424" s="181" t="e">
        <f t="shared" si="826"/>
        <v>#REF!</v>
      </c>
      <c r="IC424" s="181" t="e">
        <f t="shared" si="827"/>
        <v>#REF!</v>
      </c>
      <c r="ID424" s="181" t="e">
        <f t="shared" si="828"/>
        <v>#REF!</v>
      </c>
      <c r="IE424" s="181" t="e">
        <f t="shared" si="829"/>
        <v>#REF!</v>
      </c>
      <c r="IF424" s="181" t="e">
        <f t="shared" si="830"/>
        <v>#REF!</v>
      </c>
      <c r="IG424" s="181" t="e">
        <f t="shared" si="831"/>
        <v>#REF!</v>
      </c>
      <c r="IH424" s="181" t="e">
        <f t="shared" si="832"/>
        <v>#REF!</v>
      </c>
      <c r="II424" s="181" t="e">
        <f t="shared" si="833"/>
        <v>#REF!</v>
      </c>
      <c r="IJ424" s="181" t="e">
        <f t="shared" si="834"/>
        <v>#REF!</v>
      </c>
      <c r="IK424" s="181" t="e">
        <f t="shared" si="835"/>
        <v>#REF!</v>
      </c>
      <c r="IL424" s="181" t="e">
        <f t="shared" si="836"/>
        <v>#REF!</v>
      </c>
      <c r="IM424" s="181" t="e">
        <f t="shared" si="837"/>
        <v>#REF!</v>
      </c>
      <c r="IN424" s="181" t="e">
        <f t="shared" si="838"/>
        <v>#REF!</v>
      </c>
      <c r="IO424" s="181" t="e">
        <f t="shared" si="839"/>
        <v>#REF!</v>
      </c>
      <c r="IP424" s="181" t="e">
        <f t="shared" si="840"/>
        <v>#REF!</v>
      </c>
      <c r="IQ424" s="181" t="e">
        <f t="shared" si="841"/>
        <v>#REF!</v>
      </c>
      <c r="IR424" s="181" t="e">
        <f t="shared" si="842"/>
        <v>#REF!</v>
      </c>
      <c r="IS424" s="181" t="e">
        <f t="shared" si="843"/>
        <v>#REF!</v>
      </c>
      <c r="IT424" s="181" t="e">
        <f t="shared" si="844"/>
        <v>#REF!</v>
      </c>
      <c r="IU424" s="181" t="e">
        <f t="shared" si="845"/>
        <v>#REF!</v>
      </c>
      <c r="IV424" s="181" t="e">
        <f t="shared" si="846"/>
        <v>#REF!</v>
      </c>
      <c r="IW424" s="181" t="e">
        <f t="shared" si="847"/>
        <v>#REF!</v>
      </c>
      <c r="IX424" s="181" t="e">
        <f t="shared" si="848"/>
        <v>#REF!</v>
      </c>
      <c r="IY424" s="181" t="e">
        <f t="shared" si="849"/>
        <v>#REF!</v>
      </c>
      <c r="IZ424" s="181" t="e">
        <f t="shared" si="850"/>
        <v>#REF!</v>
      </c>
      <c r="JA424" s="181" t="e">
        <f t="shared" si="851"/>
        <v>#REF!</v>
      </c>
      <c r="JB424" s="181" t="e">
        <f t="shared" si="852"/>
        <v>#REF!</v>
      </c>
    </row>
    <row r="425" spans="2:262">
      <c r="B425" s="188">
        <v>64</v>
      </c>
      <c r="C425" s="187">
        <f t="shared" si="853"/>
        <v>1.2500000000000007E-3</v>
      </c>
      <c r="D425" s="184" t="e">
        <f t="shared" si="597"/>
        <v>#REF!</v>
      </c>
      <c r="E425" s="183" t="e">
        <f>BR361</f>
        <v>#REF!</v>
      </c>
      <c r="F425" s="182">
        <v>64</v>
      </c>
      <c r="G425" s="181" t="e">
        <f t="shared" si="854"/>
        <v>#REF!</v>
      </c>
      <c r="H425" s="181" t="e">
        <f t="shared" si="598"/>
        <v>#REF!</v>
      </c>
      <c r="I425" s="181" t="e">
        <f t="shared" si="599"/>
        <v>#REF!</v>
      </c>
      <c r="J425" s="181" t="e">
        <f t="shared" si="600"/>
        <v>#REF!</v>
      </c>
      <c r="K425" s="181" t="e">
        <f t="shared" si="601"/>
        <v>#REF!</v>
      </c>
      <c r="L425" s="181" t="e">
        <f t="shared" si="602"/>
        <v>#REF!</v>
      </c>
      <c r="M425" s="181" t="e">
        <f t="shared" si="603"/>
        <v>#REF!</v>
      </c>
      <c r="N425" s="181" t="e">
        <f t="shared" si="604"/>
        <v>#REF!</v>
      </c>
      <c r="O425" s="181" t="e">
        <f t="shared" si="605"/>
        <v>#REF!</v>
      </c>
      <c r="P425" s="181" t="e">
        <f t="shared" si="606"/>
        <v>#REF!</v>
      </c>
      <c r="Q425" s="181" t="e">
        <f t="shared" si="607"/>
        <v>#REF!</v>
      </c>
      <c r="R425" s="181" t="e">
        <f t="shared" si="608"/>
        <v>#REF!</v>
      </c>
      <c r="S425" s="181" t="e">
        <f t="shared" si="609"/>
        <v>#REF!</v>
      </c>
      <c r="T425" s="181" t="e">
        <f t="shared" si="610"/>
        <v>#REF!</v>
      </c>
      <c r="U425" s="181" t="e">
        <f t="shared" si="611"/>
        <v>#REF!</v>
      </c>
      <c r="V425" s="181" t="e">
        <f t="shared" si="612"/>
        <v>#REF!</v>
      </c>
      <c r="W425" s="181" t="e">
        <f t="shared" si="613"/>
        <v>#REF!</v>
      </c>
      <c r="X425" s="181" t="e">
        <f t="shared" si="614"/>
        <v>#REF!</v>
      </c>
      <c r="Y425" s="181" t="e">
        <f t="shared" si="615"/>
        <v>#REF!</v>
      </c>
      <c r="Z425" s="181" t="e">
        <f t="shared" si="616"/>
        <v>#REF!</v>
      </c>
      <c r="AA425" s="181" t="e">
        <f t="shared" si="617"/>
        <v>#REF!</v>
      </c>
      <c r="AB425" s="181" t="e">
        <f t="shared" si="618"/>
        <v>#REF!</v>
      </c>
      <c r="AC425" s="181" t="e">
        <f t="shared" si="619"/>
        <v>#REF!</v>
      </c>
      <c r="AD425" s="181" t="e">
        <f t="shared" si="620"/>
        <v>#REF!</v>
      </c>
      <c r="AE425" s="181" t="e">
        <f t="shared" si="621"/>
        <v>#REF!</v>
      </c>
      <c r="AF425" s="181" t="e">
        <f t="shared" si="622"/>
        <v>#REF!</v>
      </c>
      <c r="AG425" s="181" t="e">
        <f t="shared" si="623"/>
        <v>#REF!</v>
      </c>
      <c r="AH425" s="181" t="e">
        <f t="shared" si="624"/>
        <v>#REF!</v>
      </c>
      <c r="AI425" s="181" t="e">
        <f t="shared" si="625"/>
        <v>#REF!</v>
      </c>
      <c r="AJ425" s="181" t="e">
        <f t="shared" si="626"/>
        <v>#REF!</v>
      </c>
      <c r="AK425" s="181" t="e">
        <f t="shared" si="627"/>
        <v>#REF!</v>
      </c>
      <c r="AL425" s="181" t="e">
        <f t="shared" si="628"/>
        <v>#REF!</v>
      </c>
      <c r="AM425" s="181" t="e">
        <f t="shared" si="629"/>
        <v>#REF!</v>
      </c>
      <c r="AN425" s="181" t="e">
        <f t="shared" si="630"/>
        <v>#REF!</v>
      </c>
      <c r="AO425" s="181" t="e">
        <f t="shared" si="631"/>
        <v>#REF!</v>
      </c>
      <c r="AP425" s="181" t="e">
        <f t="shared" si="632"/>
        <v>#REF!</v>
      </c>
      <c r="AQ425" s="181" t="e">
        <f t="shared" si="633"/>
        <v>#REF!</v>
      </c>
      <c r="AR425" s="181" t="e">
        <f t="shared" si="634"/>
        <v>#REF!</v>
      </c>
      <c r="AS425" s="181" t="e">
        <f t="shared" si="635"/>
        <v>#REF!</v>
      </c>
      <c r="AT425" s="181" t="e">
        <f t="shared" si="636"/>
        <v>#REF!</v>
      </c>
      <c r="AU425" s="181" t="e">
        <f t="shared" si="637"/>
        <v>#REF!</v>
      </c>
      <c r="AV425" s="181" t="e">
        <f t="shared" si="638"/>
        <v>#REF!</v>
      </c>
      <c r="AW425" s="181" t="e">
        <f t="shared" si="639"/>
        <v>#REF!</v>
      </c>
      <c r="AX425" s="181" t="e">
        <f t="shared" si="640"/>
        <v>#REF!</v>
      </c>
      <c r="AY425" s="181" t="e">
        <f t="shared" si="641"/>
        <v>#REF!</v>
      </c>
      <c r="AZ425" s="181" t="e">
        <f t="shared" si="642"/>
        <v>#REF!</v>
      </c>
      <c r="BA425" s="181" t="e">
        <f t="shared" si="643"/>
        <v>#REF!</v>
      </c>
      <c r="BB425" s="181" t="e">
        <f t="shared" si="644"/>
        <v>#REF!</v>
      </c>
      <c r="BC425" s="181" t="e">
        <f t="shared" si="645"/>
        <v>#REF!</v>
      </c>
      <c r="BD425" s="181" t="e">
        <f t="shared" si="646"/>
        <v>#REF!</v>
      </c>
      <c r="BE425" s="181" t="e">
        <f t="shared" si="647"/>
        <v>#REF!</v>
      </c>
      <c r="BF425" s="181" t="e">
        <f t="shared" si="648"/>
        <v>#REF!</v>
      </c>
      <c r="BG425" s="181" t="e">
        <f t="shared" si="649"/>
        <v>#REF!</v>
      </c>
      <c r="BH425" s="181" t="e">
        <f t="shared" si="650"/>
        <v>#REF!</v>
      </c>
      <c r="BI425" s="181" t="e">
        <f t="shared" si="651"/>
        <v>#REF!</v>
      </c>
      <c r="BJ425" s="181" t="e">
        <f t="shared" si="652"/>
        <v>#REF!</v>
      </c>
      <c r="BK425" s="181" t="e">
        <f t="shared" si="653"/>
        <v>#REF!</v>
      </c>
      <c r="BL425" s="181" t="e">
        <f t="shared" si="654"/>
        <v>#REF!</v>
      </c>
      <c r="BM425" s="181" t="e">
        <f t="shared" si="655"/>
        <v>#REF!</v>
      </c>
      <c r="BN425" s="181" t="e">
        <f t="shared" si="656"/>
        <v>#REF!</v>
      </c>
      <c r="BO425" s="181" t="e">
        <f t="shared" si="657"/>
        <v>#REF!</v>
      </c>
      <c r="BP425" s="181" t="e">
        <f t="shared" si="658"/>
        <v>#REF!</v>
      </c>
      <c r="BQ425" s="181" t="e">
        <f t="shared" si="659"/>
        <v>#REF!</v>
      </c>
      <c r="BR425" s="181" t="e">
        <f t="shared" si="660"/>
        <v>#REF!</v>
      </c>
      <c r="BS425" s="181" t="e">
        <f t="shared" si="661"/>
        <v>#REF!</v>
      </c>
      <c r="BT425" s="181" t="e">
        <f t="shared" si="662"/>
        <v>#REF!</v>
      </c>
      <c r="BU425" s="181" t="e">
        <f t="shared" si="663"/>
        <v>#REF!</v>
      </c>
      <c r="BV425" s="181" t="e">
        <f t="shared" si="664"/>
        <v>#REF!</v>
      </c>
      <c r="BW425" s="181" t="e">
        <f t="shared" si="665"/>
        <v>#REF!</v>
      </c>
      <c r="BX425" s="181" t="e">
        <f t="shared" si="666"/>
        <v>#REF!</v>
      </c>
      <c r="BY425" s="181" t="e">
        <f t="shared" si="667"/>
        <v>#REF!</v>
      </c>
      <c r="BZ425" s="181" t="e">
        <f t="shared" si="668"/>
        <v>#REF!</v>
      </c>
      <c r="CA425" s="181" t="e">
        <f t="shared" si="669"/>
        <v>#REF!</v>
      </c>
      <c r="CB425" s="181" t="e">
        <f t="shared" si="670"/>
        <v>#REF!</v>
      </c>
      <c r="CC425" s="181" t="e">
        <f t="shared" si="671"/>
        <v>#REF!</v>
      </c>
      <c r="CD425" s="181" t="e">
        <f t="shared" si="672"/>
        <v>#REF!</v>
      </c>
      <c r="CE425" s="181" t="e">
        <f t="shared" si="673"/>
        <v>#REF!</v>
      </c>
      <c r="CF425" s="181" t="e">
        <f t="shared" si="674"/>
        <v>#REF!</v>
      </c>
      <c r="CG425" s="181" t="e">
        <f t="shared" si="675"/>
        <v>#REF!</v>
      </c>
      <c r="CH425" s="181" t="e">
        <f t="shared" si="676"/>
        <v>#REF!</v>
      </c>
      <c r="CI425" s="181" t="e">
        <f t="shared" si="677"/>
        <v>#REF!</v>
      </c>
      <c r="CJ425" s="181" t="e">
        <f t="shared" si="678"/>
        <v>#REF!</v>
      </c>
      <c r="CK425" s="181" t="e">
        <f t="shared" si="679"/>
        <v>#REF!</v>
      </c>
      <c r="CL425" s="181" t="e">
        <f t="shared" si="680"/>
        <v>#REF!</v>
      </c>
      <c r="CM425" s="181" t="e">
        <f t="shared" si="681"/>
        <v>#REF!</v>
      </c>
      <c r="CN425" s="181" t="e">
        <f t="shared" si="682"/>
        <v>#REF!</v>
      </c>
      <c r="CO425" s="181" t="e">
        <f t="shared" si="683"/>
        <v>#REF!</v>
      </c>
      <c r="CP425" s="181" t="e">
        <f t="shared" si="684"/>
        <v>#REF!</v>
      </c>
      <c r="CQ425" s="181" t="e">
        <f t="shared" si="685"/>
        <v>#REF!</v>
      </c>
      <c r="CR425" s="181" t="e">
        <f t="shared" si="686"/>
        <v>#REF!</v>
      </c>
      <c r="CS425" s="181" t="e">
        <f t="shared" si="687"/>
        <v>#REF!</v>
      </c>
      <c r="CT425" s="181" t="e">
        <f t="shared" si="688"/>
        <v>#REF!</v>
      </c>
      <c r="CU425" s="181" t="e">
        <f t="shared" si="689"/>
        <v>#REF!</v>
      </c>
      <c r="CV425" s="181" t="e">
        <f t="shared" si="690"/>
        <v>#REF!</v>
      </c>
      <c r="CW425" s="181" t="e">
        <f t="shared" si="691"/>
        <v>#REF!</v>
      </c>
      <c r="CX425" s="181" t="e">
        <f t="shared" si="692"/>
        <v>#REF!</v>
      </c>
      <c r="CY425" s="181" t="e">
        <f t="shared" si="693"/>
        <v>#REF!</v>
      </c>
      <c r="CZ425" s="181" t="e">
        <f t="shared" si="694"/>
        <v>#REF!</v>
      </c>
      <c r="DA425" s="181" t="e">
        <f t="shared" si="695"/>
        <v>#REF!</v>
      </c>
      <c r="DB425" s="181" t="e">
        <f t="shared" si="696"/>
        <v>#REF!</v>
      </c>
      <c r="DC425" s="181" t="e">
        <f t="shared" si="697"/>
        <v>#REF!</v>
      </c>
      <c r="DD425" s="181" t="e">
        <f t="shared" si="698"/>
        <v>#REF!</v>
      </c>
      <c r="DE425" s="181" t="e">
        <f t="shared" si="699"/>
        <v>#REF!</v>
      </c>
      <c r="DF425" s="181" t="e">
        <f t="shared" si="700"/>
        <v>#REF!</v>
      </c>
      <c r="DG425" s="181" t="e">
        <f t="shared" si="701"/>
        <v>#REF!</v>
      </c>
      <c r="DH425" s="181" t="e">
        <f t="shared" si="702"/>
        <v>#REF!</v>
      </c>
      <c r="DI425" s="181" t="e">
        <f t="shared" si="703"/>
        <v>#REF!</v>
      </c>
      <c r="DJ425" s="181" t="e">
        <f t="shared" si="704"/>
        <v>#REF!</v>
      </c>
      <c r="DK425" s="181" t="e">
        <f t="shared" si="705"/>
        <v>#REF!</v>
      </c>
      <c r="DL425" s="181" t="e">
        <f t="shared" si="706"/>
        <v>#REF!</v>
      </c>
      <c r="DM425" s="181" t="e">
        <f t="shared" si="707"/>
        <v>#REF!</v>
      </c>
      <c r="DN425" s="181" t="e">
        <f t="shared" si="708"/>
        <v>#REF!</v>
      </c>
      <c r="DO425" s="181" t="e">
        <f t="shared" si="709"/>
        <v>#REF!</v>
      </c>
      <c r="DP425" s="181" t="e">
        <f t="shared" si="710"/>
        <v>#REF!</v>
      </c>
      <c r="DQ425" s="181" t="e">
        <f t="shared" si="711"/>
        <v>#REF!</v>
      </c>
      <c r="DR425" s="181" t="e">
        <f t="shared" si="712"/>
        <v>#REF!</v>
      </c>
      <c r="DS425" s="181" t="e">
        <f t="shared" si="713"/>
        <v>#REF!</v>
      </c>
      <c r="DT425" s="181" t="e">
        <f t="shared" si="714"/>
        <v>#REF!</v>
      </c>
      <c r="DU425" s="181" t="e">
        <f t="shared" si="715"/>
        <v>#REF!</v>
      </c>
      <c r="DV425" s="181" t="e">
        <f t="shared" si="716"/>
        <v>#REF!</v>
      </c>
      <c r="DW425" s="181" t="e">
        <f t="shared" si="717"/>
        <v>#REF!</v>
      </c>
      <c r="DX425" s="181" t="e">
        <f t="shared" si="718"/>
        <v>#REF!</v>
      </c>
      <c r="DY425" s="181" t="e">
        <f t="shared" si="719"/>
        <v>#REF!</v>
      </c>
      <c r="DZ425" s="181" t="e">
        <f t="shared" si="720"/>
        <v>#REF!</v>
      </c>
      <c r="EA425" s="181" t="e">
        <f t="shared" si="721"/>
        <v>#REF!</v>
      </c>
      <c r="EB425" s="181" t="e">
        <f t="shared" si="722"/>
        <v>#REF!</v>
      </c>
      <c r="EC425" s="181" t="e">
        <f t="shared" si="723"/>
        <v>#REF!</v>
      </c>
      <c r="ED425" s="181" t="e">
        <f t="shared" si="724"/>
        <v>#REF!</v>
      </c>
      <c r="EE425" s="181" t="e">
        <f t="shared" si="725"/>
        <v>#REF!</v>
      </c>
      <c r="EF425" s="181" t="e">
        <f t="shared" si="726"/>
        <v>#REF!</v>
      </c>
      <c r="EG425" s="181" t="e">
        <f t="shared" si="727"/>
        <v>#REF!</v>
      </c>
      <c r="EH425" s="181" t="e">
        <f t="shared" si="728"/>
        <v>#REF!</v>
      </c>
      <c r="EI425" s="181" t="e">
        <f t="shared" si="729"/>
        <v>#REF!</v>
      </c>
      <c r="EJ425" s="181" t="e">
        <f t="shared" si="730"/>
        <v>#REF!</v>
      </c>
      <c r="EK425" s="181" t="e">
        <f t="shared" si="731"/>
        <v>#REF!</v>
      </c>
      <c r="EL425" s="181" t="e">
        <f t="shared" si="732"/>
        <v>#REF!</v>
      </c>
      <c r="EM425" s="181" t="e">
        <f t="shared" si="733"/>
        <v>#REF!</v>
      </c>
      <c r="EN425" s="181" t="e">
        <f t="shared" si="734"/>
        <v>#REF!</v>
      </c>
      <c r="EO425" s="181" t="e">
        <f t="shared" si="735"/>
        <v>#REF!</v>
      </c>
      <c r="EP425" s="181" t="e">
        <f t="shared" si="736"/>
        <v>#REF!</v>
      </c>
      <c r="EQ425" s="181" t="e">
        <f t="shared" si="737"/>
        <v>#REF!</v>
      </c>
      <c r="ER425" s="181" t="e">
        <f t="shared" si="738"/>
        <v>#REF!</v>
      </c>
      <c r="ES425" s="181" t="e">
        <f t="shared" si="739"/>
        <v>#REF!</v>
      </c>
      <c r="ET425" s="181" t="e">
        <f t="shared" si="740"/>
        <v>#REF!</v>
      </c>
      <c r="EU425" s="181" t="e">
        <f t="shared" si="741"/>
        <v>#REF!</v>
      </c>
      <c r="EV425" s="181" t="e">
        <f t="shared" si="742"/>
        <v>#REF!</v>
      </c>
      <c r="EW425" s="181" t="e">
        <f t="shared" si="743"/>
        <v>#REF!</v>
      </c>
      <c r="EX425" s="181" t="e">
        <f t="shared" si="744"/>
        <v>#REF!</v>
      </c>
      <c r="EY425" s="181" t="e">
        <f t="shared" si="745"/>
        <v>#REF!</v>
      </c>
      <c r="EZ425" s="181" t="e">
        <f t="shared" si="746"/>
        <v>#REF!</v>
      </c>
      <c r="FA425" s="181" t="e">
        <f t="shared" si="747"/>
        <v>#REF!</v>
      </c>
      <c r="FB425" s="181" t="e">
        <f t="shared" si="748"/>
        <v>#REF!</v>
      </c>
      <c r="FC425" s="181" t="e">
        <f t="shared" si="749"/>
        <v>#REF!</v>
      </c>
      <c r="FD425" s="181" t="e">
        <f t="shared" si="750"/>
        <v>#REF!</v>
      </c>
      <c r="FE425" s="181" t="e">
        <f t="shared" si="751"/>
        <v>#REF!</v>
      </c>
      <c r="FF425" s="181" t="e">
        <f t="shared" si="752"/>
        <v>#REF!</v>
      </c>
      <c r="FG425" s="181" t="e">
        <f t="shared" si="753"/>
        <v>#REF!</v>
      </c>
      <c r="FH425" s="181" t="e">
        <f t="shared" si="754"/>
        <v>#REF!</v>
      </c>
      <c r="FI425" s="181" t="e">
        <f t="shared" si="755"/>
        <v>#REF!</v>
      </c>
      <c r="FJ425" s="181" t="e">
        <f t="shared" si="756"/>
        <v>#REF!</v>
      </c>
      <c r="FK425" s="181" t="e">
        <f t="shared" si="757"/>
        <v>#REF!</v>
      </c>
      <c r="FL425" s="181" t="e">
        <f t="shared" si="758"/>
        <v>#REF!</v>
      </c>
      <c r="FM425" s="181" t="e">
        <f t="shared" si="759"/>
        <v>#REF!</v>
      </c>
      <c r="FN425" s="181" t="e">
        <f t="shared" si="760"/>
        <v>#REF!</v>
      </c>
      <c r="FO425" s="181" t="e">
        <f t="shared" si="761"/>
        <v>#REF!</v>
      </c>
      <c r="FP425" s="181" t="e">
        <f t="shared" si="762"/>
        <v>#REF!</v>
      </c>
      <c r="FQ425" s="181" t="e">
        <f t="shared" si="763"/>
        <v>#REF!</v>
      </c>
      <c r="FR425" s="181" t="e">
        <f t="shared" si="764"/>
        <v>#REF!</v>
      </c>
      <c r="FS425" s="181" t="e">
        <f t="shared" si="765"/>
        <v>#REF!</v>
      </c>
      <c r="FT425" s="181" t="e">
        <f t="shared" si="766"/>
        <v>#REF!</v>
      </c>
      <c r="FU425" s="181" t="e">
        <f t="shared" si="767"/>
        <v>#REF!</v>
      </c>
      <c r="FV425" s="181" t="e">
        <f t="shared" si="768"/>
        <v>#REF!</v>
      </c>
      <c r="FW425" s="181" t="e">
        <f t="shared" si="769"/>
        <v>#REF!</v>
      </c>
      <c r="FX425" s="181" t="e">
        <f t="shared" si="770"/>
        <v>#REF!</v>
      </c>
      <c r="FY425" s="181" t="e">
        <f t="shared" si="771"/>
        <v>#REF!</v>
      </c>
      <c r="FZ425" s="181" t="e">
        <f t="shared" si="772"/>
        <v>#REF!</v>
      </c>
      <c r="GA425" s="181" t="e">
        <f t="shared" si="773"/>
        <v>#REF!</v>
      </c>
      <c r="GB425" s="181" t="e">
        <f t="shared" si="774"/>
        <v>#REF!</v>
      </c>
      <c r="GC425" s="181" t="e">
        <f t="shared" si="775"/>
        <v>#REF!</v>
      </c>
      <c r="GD425" s="181" t="e">
        <f t="shared" si="776"/>
        <v>#REF!</v>
      </c>
      <c r="GE425" s="181" t="e">
        <f t="shared" si="777"/>
        <v>#REF!</v>
      </c>
      <c r="GF425" s="181" t="e">
        <f t="shared" si="778"/>
        <v>#REF!</v>
      </c>
      <c r="GG425" s="181" t="e">
        <f t="shared" si="779"/>
        <v>#REF!</v>
      </c>
      <c r="GH425" s="181" t="e">
        <f t="shared" si="780"/>
        <v>#REF!</v>
      </c>
      <c r="GI425" s="181" t="e">
        <f t="shared" si="781"/>
        <v>#REF!</v>
      </c>
      <c r="GJ425" s="181" t="e">
        <f t="shared" si="782"/>
        <v>#REF!</v>
      </c>
      <c r="GK425" s="181" t="e">
        <f t="shared" si="783"/>
        <v>#REF!</v>
      </c>
      <c r="GL425" s="181" t="e">
        <f t="shared" si="784"/>
        <v>#REF!</v>
      </c>
      <c r="GM425" s="181" t="e">
        <f t="shared" si="785"/>
        <v>#REF!</v>
      </c>
      <c r="GN425" s="181" t="e">
        <f t="shared" si="786"/>
        <v>#REF!</v>
      </c>
      <c r="GO425" s="181" t="e">
        <f t="shared" si="787"/>
        <v>#REF!</v>
      </c>
      <c r="GP425" s="181" t="e">
        <f t="shared" si="788"/>
        <v>#REF!</v>
      </c>
      <c r="GQ425" s="181" t="e">
        <f t="shared" si="789"/>
        <v>#REF!</v>
      </c>
      <c r="GR425" s="181" t="e">
        <f t="shared" si="790"/>
        <v>#REF!</v>
      </c>
      <c r="GS425" s="181" t="e">
        <f t="shared" si="791"/>
        <v>#REF!</v>
      </c>
      <c r="GT425" s="181" t="e">
        <f t="shared" si="792"/>
        <v>#REF!</v>
      </c>
      <c r="GU425" s="181" t="e">
        <f t="shared" si="793"/>
        <v>#REF!</v>
      </c>
      <c r="GV425" s="181" t="e">
        <f t="shared" si="794"/>
        <v>#REF!</v>
      </c>
      <c r="GW425" s="181" t="e">
        <f t="shared" si="795"/>
        <v>#REF!</v>
      </c>
      <c r="GX425" s="181" t="e">
        <f t="shared" si="796"/>
        <v>#REF!</v>
      </c>
      <c r="GY425" s="181" t="e">
        <f t="shared" si="797"/>
        <v>#REF!</v>
      </c>
      <c r="GZ425" s="181" t="e">
        <f t="shared" si="798"/>
        <v>#REF!</v>
      </c>
      <c r="HA425" s="181" t="e">
        <f t="shared" si="799"/>
        <v>#REF!</v>
      </c>
      <c r="HB425" s="181" t="e">
        <f t="shared" si="800"/>
        <v>#REF!</v>
      </c>
      <c r="HC425" s="181" t="e">
        <f t="shared" si="801"/>
        <v>#REF!</v>
      </c>
      <c r="HD425" s="181" t="e">
        <f t="shared" si="802"/>
        <v>#REF!</v>
      </c>
      <c r="HE425" s="181" t="e">
        <f t="shared" si="803"/>
        <v>#REF!</v>
      </c>
      <c r="HF425" s="181" t="e">
        <f t="shared" si="804"/>
        <v>#REF!</v>
      </c>
      <c r="HG425" s="181" t="e">
        <f t="shared" si="805"/>
        <v>#REF!</v>
      </c>
      <c r="HH425" s="181" t="e">
        <f t="shared" si="806"/>
        <v>#REF!</v>
      </c>
      <c r="HI425" s="181" t="e">
        <f t="shared" si="807"/>
        <v>#REF!</v>
      </c>
      <c r="HJ425" s="181" t="e">
        <f t="shared" si="808"/>
        <v>#REF!</v>
      </c>
      <c r="HK425" s="181" t="e">
        <f t="shared" si="809"/>
        <v>#REF!</v>
      </c>
      <c r="HL425" s="181" t="e">
        <f t="shared" si="810"/>
        <v>#REF!</v>
      </c>
      <c r="HM425" s="181" t="e">
        <f t="shared" si="811"/>
        <v>#REF!</v>
      </c>
      <c r="HN425" s="181" t="e">
        <f t="shared" si="812"/>
        <v>#REF!</v>
      </c>
      <c r="HO425" s="181" t="e">
        <f t="shared" si="813"/>
        <v>#REF!</v>
      </c>
      <c r="HP425" s="181" t="e">
        <f t="shared" si="814"/>
        <v>#REF!</v>
      </c>
      <c r="HQ425" s="181" t="e">
        <f t="shared" si="815"/>
        <v>#REF!</v>
      </c>
      <c r="HR425" s="181" t="e">
        <f t="shared" si="816"/>
        <v>#REF!</v>
      </c>
      <c r="HS425" s="181" t="e">
        <f t="shared" si="817"/>
        <v>#REF!</v>
      </c>
      <c r="HT425" s="181" t="e">
        <f t="shared" si="818"/>
        <v>#REF!</v>
      </c>
      <c r="HU425" s="181" t="e">
        <f t="shared" si="819"/>
        <v>#REF!</v>
      </c>
      <c r="HV425" s="181" t="e">
        <f t="shared" si="820"/>
        <v>#REF!</v>
      </c>
      <c r="HW425" s="181" t="e">
        <f t="shared" si="821"/>
        <v>#REF!</v>
      </c>
      <c r="HX425" s="181" t="e">
        <f t="shared" si="822"/>
        <v>#REF!</v>
      </c>
      <c r="HY425" s="181" t="e">
        <f t="shared" si="823"/>
        <v>#REF!</v>
      </c>
      <c r="HZ425" s="181" t="e">
        <f t="shared" si="824"/>
        <v>#REF!</v>
      </c>
      <c r="IA425" s="181" t="e">
        <f t="shared" si="825"/>
        <v>#REF!</v>
      </c>
      <c r="IB425" s="181" t="e">
        <f t="shared" si="826"/>
        <v>#REF!</v>
      </c>
      <c r="IC425" s="181" t="e">
        <f t="shared" si="827"/>
        <v>#REF!</v>
      </c>
      <c r="ID425" s="181" t="e">
        <f t="shared" si="828"/>
        <v>#REF!</v>
      </c>
      <c r="IE425" s="181" t="e">
        <f t="shared" si="829"/>
        <v>#REF!</v>
      </c>
      <c r="IF425" s="181" t="e">
        <f t="shared" si="830"/>
        <v>#REF!</v>
      </c>
      <c r="IG425" s="181" t="e">
        <f t="shared" si="831"/>
        <v>#REF!</v>
      </c>
      <c r="IH425" s="181" t="e">
        <f t="shared" si="832"/>
        <v>#REF!</v>
      </c>
      <c r="II425" s="181" t="e">
        <f t="shared" si="833"/>
        <v>#REF!</v>
      </c>
      <c r="IJ425" s="181" t="e">
        <f t="shared" si="834"/>
        <v>#REF!</v>
      </c>
      <c r="IK425" s="181" t="e">
        <f t="shared" si="835"/>
        <v>#REF!</v>
      </c>
      <c r="IL425" s="181" t="e">
        <f t="shared" si="836"/>
        <v>#REF!</v>
      </c>
      <c r="IM425" s="181" t="e">
        <f t="shared" si="837"/>
        <v>#REF!</v>
      </c>
      <c r="IN425" s="181" t="e">
        <f t="shared" si="838"/>
        <v>#REF!</v>
      </c>
      <c r="IO425" s="181" t="e">
        <f t="shared" si="839"/>
        <v>#REF!</v>
      </c>
      <c r="IP425" s="181" t="e">
        <f t="shared" si="840"/>
        <v>#REF!</v>
      </c>
      <c r="IQ425" s="181" t="e">
        <f t="shared" si="841"/>
        <v>#REF!</v>
      </c>
      <c r="IR425" s="181" t="e">
        <f t="shared" si="842"/>
        <v>#REF!</v>
      </c>
      <c r="IS425" s="181" t="e">
        <f t="shared" si="843"/>
        <v>#REF!</v>
      </c>
      <c r="IT425" s="181" t="e">
        <f t="shared" si="844"/>
        <v>#REF!</v>
      </c>
      <c r="IU425" s="181" t="e">
        <f t="shared" si="845"/>
        <v>#REF!</v>
      </c>
      <c r="IV425" s="181" t="e">
        <f t="shared" si="846"/>
        <v>#REF!</v>
      </c>
      <c r="IW425" s="181" t="e">
        <f t="shared" si="847"/>
        <v>#REF!</v>
      </c>
      <c r="IX425" s="181" t="e">
        <f t="shared" si="848"/>
        <v>#REF!</v>
      </c>
      <c r="IY425" s="181" t="e">
        <f t="shared" si="849"/>
        <v>#REF!</v>
      </c>
      <c r="IZ425" s="181" t="e">
        <f t="shared" si="850"/>
        <v>#REF!</v>
      </c>
      <c r="JA425" s="181" t="e">
        <f t="shared" si="851"/>
        <v>#REF!</v>
      </c>
      <c r="JB425" s="181" t="e">
        <f t="shared" si="852"/>
        <v>#REF!</v>
      </c>
    </row>
    <row r="426" spans="2:262">
      <c r="B426" s="188">
        <v>65</v>
      </c>
      <c r="C426" s="187">
        <f t="shared" si="853"/>
        <v>1.2695312500000007E-3</v>
      </c>
      <c r="D426" s="184" t="e">
        <f t="shared" ref="D426:D489" si="855">Vo_set2+E426</f>
        <v>#REF!</v>
      </c>
      <c r="E426" s="183" t="e">
        <f>BS361</f>
        <v>#REF!</v>
      </c>
      <c r="F426" s="182">
        <v>65</v>
      </c>
      <c r="G426" s="181" t="e">
        <f t="shared" ref="G426:G489" si="856">2*IMREAL(K165)*COS(2*PI()*B165*1/Nt_load2)-2*IMAGINARY(K165)*SIN(2*PI()*B165*1/Nt_load2)</f>
        <v>#REF!</v>
      </c>
      <c r="H426" s="181" t="e">
        <f t="shared" ref="H426:H489" si="857">2*IMREAL(K165)*COS(2*PI()*B165*2/Nt_load2)-2*IMAGINARY(K165)*SIN(2*PI()*B165*2/Nt_load2)</f>
        <v>#REF!</v>
      </c>
      <c r="I426" s="181" t="e">
        <f t="shared" ref="I426:I489" si="858">2*IMREAL(K165)*COS(2*PI()*B165*3/Nt_load2)-2*IMAGINARY(K165)*SIN(2*PI()*B165*3/Nt_load2)</f>
        <v>#REF!</v>
      </c>
      <c r="J426" s="181" t="e">
        <f t="shared" ref="J426:J489" si="859">2*IMREAL(K165)*COS(2*PI()*B165*4/Nt_load2)-2*IMAGINARY(K165)*SIN(2*PI()*B165*4/Nt_load2)</f>
        <v>#REF!</v>
      </c>
      <c r="K426" s="181" t="e">
        <f t="shared" ref="K426:K489" si="860">2*IMREAL(K165)*COS(2*PI()*B165*5/Nt_load2)-2*IMAGINARY(K165)*SIN(2*PI()*B165*5/Nt_load2)</f>
        <v>#REF!</v>
      </c>
      <c r="L426" s="181" t="e">
        <f t="shared" ref="L426:L489" si="861">2*IMREAL(K165)*COS(2*PI()*B165*6/Nt_load2)-2*IMAGINARY(K165)*SIN(2*PI()*B165*6/Nt_load2)</f>
        <v>#REF!</v>
      </c>
      <c r="M426" s="181" t="e">
        <f t="shared" ref="M426:M489" si="862">2*IMREAL(K165)*COS(2*PI()*B165*7/Nt_load2)-2*IMAGINARY(K165)*SIN(2*PI()*B165*7/Nt_load2)</f>
        <v>#REF!</v>
      </c>
      <c r="N426" s="181" t="e">
        <f t="shared" ref="N426:N489" si="863">2*IMREAL(K165)*COS(2*PI()*B165*8/Nt_load2)-2*IMAGINARY(K165)*SIN(2*PI()*B165*8/Nt_load2)</f>
        <v>#REF!</v>
      </c>
      <c r="O426" s="181" t="e">
        <f t="shared" ref="O426:O489" si="864">2*IMREAL(K165)*COS(2*PI()*B165*9/Nt_load2)-2*IMAGINARY(K165)*SIN(2*PI()*B165*9/Nt_load2)</f>
        <v>#REF!</v>
      </c>
      <c r="P426" s="181" t="e">
        <f t="shared" ref="P426:P489" si="865">2*IMREAL(K165)*COS(2*PI()*B165*10/Nt_load2)-2*IMAGINARY(K165)*SIN(2*PI()*B165*10/Nt_load2)</f>
        <v>#REF!</v>
      </c>
      <c r="Q426" s="181" t="e">
        <f t="shared" ref="Q426:Q489" si="866">2*IMREAL(K165)*COS(2*PI()*B165*11/Nt_load2)-2*IMAGINARY(K165)*SIN(2*PI()*B165*11/Nt_load2)</f>
        <v>#REF!</v>
      </c>
      <c r="R426" s="181" t="e">
        <f t="shared" ref="R426:R489" si="867">2*IMREAL(K165)*COS(2*PI()*B165*12/Nt_load2)-2*IMAGINARY(K165)*SIN(2*PI()*B165*12/Nt_load2)</f>
        <v>#REF!</v>
      </c>
      <c r="S426" s="181" t="e">
        <f t="shared" ref="S426:S489" si="868">2*IMREAL(K165)*COS(2*PI()*B165*13/Nt_load2)-2*IMAGINARY(K165)*SIN(2*PI()*B165*13/Nt_load2)</f>
        <v>#REF!</v>
      </c>
      <c r="T426" s="181" t="e">
        <f t="shared" ref="T426:T489" si="869">2*IMREAL(K165)*COS(2*PI()*B165*14/Nt_load2)-2*IMAGINARY(K165)*SIN(2*PI()*B165*14/Nt_load2)</f>
        <v>#REF!</v>
      </c>
      <c r="U426" s="181" t="e">
        <f t="shared" ref="U426:U489" si="870">2*IMREAL(K165)*COS(2*PI()*B165*15/Nt_load2)-2*IMAGINARY(K165)*SIN(2*PI()*B165*15/Nt_load2)</f>
        <v>#REF!</v>
      </c>
      <c r="V426" s="181" t="e">
        <f t="shared" ref="V426:V489" si="871">2*IMREAL(K165)*COS(2*PI()*B165*16/Nt_load2)-2*IMAGINARY(K165)*SIN(2*PI()*B165*16/Nt_load2)</f>
        <v>#REF!</v>
      </c>
      <c r="W426" s="181" t="e">
        <f t="shared" ref="W426:W489" si="872">2*IMREAL(K165)*COS(2*PI()*B165*17/Nt_load2)-2*IMAGINARY(K165)*SIN(2*PI()*B165*17/Nt_load2)</f>
        <v>#REF!</v>
      </c>
      <c r="X426" s="181" t="e">
        <f t="shared" ref="X426:X489" si="873">2*IMREAL(K165)*COS(2*PI()*B165*18/Nt_load2)-2*IMAGINARY(K165)*SIN(2*PI()*B165*18/Nt_load2)</f>
        <v>#REF!</v>
      </c>
      <c r="Y426" s="181" t="e">
        <f t="shared" ref="Y426:Y489" si="874">2*IMREAL(K165)*COS(2*PI()*B165*19/Nt_load2)-2*IMAGINARY(K165)*SIN(2*PI()*B165*19/Nt_load2)</f>
        <v>#REF!</v>
      </c>
      <c r="Z426" s="181" t="e">
        <f t="shared" ref="Z426:Z489" si="875">2*IMREAL(K165)*COS(2*PI()*B165*20/Nt_load2)-2*IMAGINARY(K165)*SIN(2*PI()*B165*20/Nt_load2)</f>
        <v>#REF!</v>
      </c>
      <c r="AA426" s="181" t="e">
        <f t="shared" ref="AA426:AA489" si="876">2*IMREAL(K165)*COS(2*PI()*B165*21/Nt_load2)-2*IMAGINARY(K165)*SIN(2*PI()*B165*21/Nt_load2)</f>
        <v>#REF!</v>
      </c>
      <c r="AB426" s="181" t="e">
        <f t="shared" ref="AB426:AB489" si="877">2*IMREAL(K165)*COS(2*PI()*B165*22/Nt_load2)-2*IMAGINARY(K165)*SIN(2*PI()*B165*22/Nt_load2)</f>
        <v>#REF!</v>
      </c>
      <c r="AC426" s="181" t="e">
        <f t="shared" ref="AC426:AC489" si="878">2*IMREAL(K165)*COS(2*PI()*B165*23/Nt_load2)-2*IMAGINARY(K165)*SIN(2*PI()*B165*23/Nt_load2)</f>
        <v>#REF!</v>
      </c>
      <c r="AD426" s="181" t="e">
        <f t="shared" ref="AD426:AD489" si="879">2*IMREAL(K165)*COS(2*PI()*B165*24/Nt_load2)-2*IMAGINARY(K165)*SIN(2*PI()*B165*24/Nt_load2)</f>
        <v>#REF!</v>
      </c>
      <c r="AE426" s="181" t="e">
        <f t="shared" ref="AE426:AE489" si="880">2*IMREAL(K165)*COS(2*PI()*B165*25/Nt_load2)-2*IMAGINARY(K165)*SIN(2*PI()*B165*25/Nt_load2)</f>
        <v>#REF!</v>
      </c>
      <c r="AF426" s="181" t="e">
        <f t="shared" ref="AF426:AF489" si="881">2*IMREAL(K165)*COS(2*PI()*B165*26/Nt_load2)-2*IMAGINARY(K165)*SIN(2*PI()*B165*26/Nt_load2)</f>
        <v>#REF!</v>
      </c>
      <c r="AG426" s="181" t="e">
        <f t="shared" ref="AG426:AG489" si="882">2*IMREAL(K165)*COS(2*PI()*B165*27/Nt_load2)-2*IMAGINARY(K165)*SIN(2*PI()*B165*27/Nt_load2)</f>
        <v>#REF!</v>
      </c>
      <c r="AH426" s="181" t="e">
        <f t="shared" ref="AH426:AH489" si="883">2*IMREAL(K165)*COS(2*PI()*B165*28/Nt_load2)-2*IMAGINARY(K165)*SIN(2*PI()*B165*28/Nt_load2)</f>
        <v>#REF!</v>
      </c>
      <c r="AI426" s="181" t="e">
        <f t="shared" ref="AI426:AI489" si="884">2*IMREAL(K165)*COS(2*PI()*B165*29/Nt_load2)-2*IMAGINARY(K165)*SIN(2*PI()*B165*29/Nt_load2)</f>
        <v>#REF!</v>
      </c>
      <c r="AJ426" s="181" t="e">
        <f t="shared" ref="AJ426:AJ489" si="885">2*IMREAL(K165)*COS(2*PI()*B165*30/Nt_load2)-2*IMAGINARY(K165)*SIN(2*PI()*B165*30/Nt_load2)</f>
        <v>#REF!</v>
      </c>
      <c r="AK426" s="181" t="e">
        <f t="shared" ref="AK426:AK489" si="886">2*IMREAL(K165)*COS(2*PI()*B165*31/Nt_load2)-2*IMAGINARY(K165)*SIN(2*PI()*B165*31/Nt_load2)</f>
        <v>#REF!</v>
      </c>
      <c r="AL426" s="181" t="e">
        <f t="shared" ref="AL426:AL489" si="887">2*IMREAL(K165)*COS(2*PI()*B165*32/Nt_load2)-2*IMAGINARY(K165)*SIN(2*PI()*B165*32/Nt_load2)</f>
        <v>#REF!</v>
      </c>
      <c r="AM426" s="181" t="e">
        <f t="shared" ref="AM426:AM489" si="888">2*IMREAL(K165)*COS(2*PI()*B165*33/Nt_load2)-2*IMAGINARY(K165)*SIN(2*PI()*B165*33/Nt_load2)</f>
        <v>#REF!</v>
      </c>
      <c r="AN426" s="181" t="e">
        <f t="shared" ref="AN426:AN489" si="889">2*IMREAL(K165)*COS(2*PI()*B165*34/Nt_load2)-2*IMAGINARY(K165)*SIN(2*PI()*B165*34/Nt_load2)</f>
        <v>#REF!</v>
      </c>
      <c r="AO426" s="181" t="e">
        <f t="shared" ref="AO426:AO489" si="890">2*IMREAL(K165)*COS(2*PI()*B165*35/Nt_load2)-2*IMAGINARY(K165)*SIN(2*PI()*B165*35/Nt_load2)</f>
        <v>#REF!</v>
      </c>
      <c r="AP426" s="181" t="e">
        <f t="shared" ref="AP426:AP489" si="891">2*IMREAL(K165)*COS(2*PI()*B165*36/Nt_load2)-2*IMAGINARY(K165)*SIN(2*PI()*B165*36/Nt_load2)</f>
        <v>#REF!</v>
      </c>
      <c r="AQ426" s="181" t="e">
        <f t="shared" ref="AQ426:AQ489" si="892">2*IMREAL(K165)*COS(2*PI()*B165*37/Nt_load2)-2*IMAGINARY(K165)*SIN(2*PI()*B165*37/Nt_load2)</f>
        <v>#REF!</v>
      </c>
      <c r="AR426" s="181" t="e">
        <f t="shared" ref="AR426:AR489" si="893">2*IMREAL(K165)*COS(2*PI()*B165*38/Nt_load2)-2*IMAGINARY(K165)*SIN(2*PI()*B165*38/Nt_load2)</f>
        <v>#REF!</v>
      </c>
      <c r="AS426" s="181" t="e">
        <f t="shared" ref="AS426:AS489" si="894">2*IMREAL(K165)*COS(2*PI()*B165*39/Nt_load2)-2*IMAGINARY(K165)*SIN(2*PI()*B165*39/Nt_load2)</f>
        <v>#REF!</v>
      </c>
      <c r="AT426" s="181" t="e">
        <f t="shared" ref="AT426:AT489" si="895">2*IMREAL(K165)*COS(2*PI()*B165*40/Nt_load2)-2*IMAGINARY(K165)*SIN(2*PI()*B165*40/Nt_load2)</f>
        <v>#REF!</v>
      </c>
      <c r="AU426" s="181" t="e">
        <f t="shared" ref="AU426:AU489" si="896">2*IMREAL(K165)*COS(2*PI()*B165*41/Nt_load2)-2*IMAGINARY(K165)*SIN(2*PI()*B165*41/Nt_load2)</f>
        <v>#REF!</v>
      </c>
      <c r="AV426" s="181" t="e">
        <f t="shared" ref="AV426:AV489" si="897">2*IMREAL(K165)*COS(2*PI()*B165*42/Nt_load2)-2*IMAGINARY(K165)*SIN(2*PI()*B165*42/Nt_load2)</f>
        <v>#REF!</v>
      </c>
      <c r="AW426" s="181" t="e">
        <f t="shared" ref="AW426:AW489" si="898">2*IMREAL(K165)*COS(2*PI()*B165*43/Nt_load2)-2*IMAGINARY(K165)*SIN(2*PI()*B165*43/Nt_load2)</f>
        <v>#REF!</v>
      </c>
      <c r="AX426" s="181" t="e">
        <f t="shared" ref="AX426:AX489" si="899">2*IMREAL(K165)*COS(2*PI()*B165*44/Nt_load2)-2*IMAGINARY(K165)*SIN(2*PI()*B165*44/Nt_load2)</f>
        <v>#REF!</v>
      </c>
      <c r="AY426" s="181" t="e">
        <f t="shared" ref="AY426:AY489" si="900">2*IMREAL(K165)*COS(2*PI()*B165*45/Nt_load2)-2*IMAGINARY(K165)*SIN(2*PI()*B165*45/Nt_load2)</f>
        <v>#REF!</v>
      </c>
      <c r="AZ426" s="181" t="e">
        <f t="shared" ref="AZ426:AZ489" si="901">2*IMREAL(K165)*COS(2*PI()*B165*46/Nt_load2)-2*IMAGINARY(K165)*SIN(2*PI()*B165*46/Nt_load2)</f>
        <v>#REF!</v>
      </c>
      <c r="BA426" s="181" t="e">
        <f t="shared" ref="BA426:BA489" si="902">2*IMREAL(K165)*COS(2*PI()*B165*47/Nt_load2)-2*IMAGINARY(K165)*SIN(2*PI()*B165*47/Nt_load2)</f>
        <v>#REF!</v>
      </c>
      <c r="BB426" s="181" t="e">
        <f t="shared" ref="BB426:BB489" si="903">2*IMREAL(K165)*COS(2*PI()*B165*48/Nt_load2)-2*IMAGINARY(K165)*SIN(2*PI()*B165*48/Nt_load2)</f>
        <v>#REF!</v>
      </c>
      <c r="BC426" s="181" t="e">
        <f t="shared" ref="BC426:BC489" si="904">2*IMREAL(K165)*COS(2*PI()*B165*49/Nt_load2)-2*IMAGINARY(K165)*SIN(2*PI()*B165*49/Nt_load2)</f>
        <v>#REF!</v>
      </c>
      <c r="BD426" s="181" t="e">
        <f t="shared" ref="BD426:BD489" si="905">2*IMREAL(K165)*COS(2*PI()*B165*50/Nt_load2)-2*IMAGINARY(K165)*SIN(2*PI()*B165*50/Nt_load2)</f>
        <v>#REF!</v>
      </c>
      <c r="BE426" s="181" t="e">
        <f t="shared" ref="BE426:BE489" si="906">2*IMREAL(K165)*COS(2*PI()*B165*51/Nt_load2)-2*IMAGINARY(K165)*SIN(2*PI()*B165*51/Nt_load2)</f>
        <v>#REF!</v>
      </c>
      <c r="BF426" s="181" t="e">
        <f t="shared" ref="BF426:BF489" si="907">2*IMREAL(K165)*COS(2*PI()*B165*52/Nt_load2)-2*IMAGINARY(K165)*SIN(2*PI()*B165*52/Nt_load2)</f>
        <v>#REF!</v>
      </c>
      <c r="BG426" s="181" t="e">
        <f t="shared" ref="BG426:BG489" si="908">2*IMREAL(K165)*COS(2*PI()*B165*53/Nt_load2)-2*IMAGINARY(K165)*SIN(2*PI()*B165*53/Nt_load2)</f>
        <v>#REF!</v>
      </c>
      <c r="BH426" s="181" t="e">
        <f t="shared" ref="BH426:BH489" si="909">2*IMREAL(K165)*COS(2*PI()*B165*54/Nt_load2)-2*IMAGINARY(K165)*SIN(2*PI()*B165*54/Nt_load2)</f>
        <v>#REF!</v>
      </c>
      <c r="BI426" s="181" t="e">
        <f t="shared" ref="BI426:BI489" si="910">2*IMREAL(K165)*COS(2*PI()*B165*55/Nt_load2)-2*IMAGINARY(K165)*SIN(2*PI()*B165*55/Nt_load2)</f>
        <v>#REF!</v>
      </c>
      <c r="BJ426" s="181" t="e">
        <f t="shared" ref="BJ426:BJ489" si="911">2*IMREAL(K165)*COS(2*PI()*B165*56/Nt_load2)-2*IMAGINARY(K165)*SIN(2*PI()*B165*56/Nt_load2)</f>
        <v>#REF!</v>
      </c>
      <c r="BK426" s="181" t="e">
        <f t="shared" ref="BK426:BK489" si="912">2*IMREAL(K165)*COS(2*PI()*B165*57/Nt_load2)-2*IMAGINARY(K165)*SIN(2*PI()*B165*57/Nt_load2)</f>
        <v>#REF!</v>
      </c>
      <c r="BL426" s="181" t="e">
        <f t="shared" ref="BL426:BL489" si="913">2*IMREAL(K165)*COS(2*PI()*B165*58/Nt_load2)-2*IMAGINARY(K165)*SIN(2*PI()*B165*58/Nt_load2)</f>
        <v>#REF!</v>
      </c>
      <c r="BM426" s="181" t="e">
        <f t="shared" ref="BM426:BM489" si="914">2*IMREAL(K165)*COS(2*PI()*B165*59/Nt_load2)-2*IMAGINARY(K165)*SIN(2*PI()*B165*59/Nt_load2)</f>
        <v>#REF!</v>
      </c>
      <c r="BN426" s="181" t="e">
        <f t="shared" ref="BN426:BN489" si="915">2*IMREAL(K165)*COS(2*PI()*B165*60/Nt_load2)-2*IMAGINARY(K165)*SIN(2*PI()*B165*60/Nt_load2)</f>
        <v>#REF!</v>
      </c>
      <c r="BO426" s="181" t="e">
        <f t="shared" ref="BO426:BO489" si="916">2*IMREAL(K165)*COS(2*PI()*B165*61/Nt_load2)-2*IMAGINARY(K165)*SIN(2*PI()*B165*61/Nt_load2)</f>
        <v>#REF!</v>
      </c>
      <c r="BP426" s="181" t="e">
        <f t="shared" ref="BP426:BP489" si="917">2*IMREAL(K165)*COS(2*PI()*B165*62/Nt_load2)-2*IMAGINARY(K165)*SIN(2*PI()*B165*62/Nt_load2)</f>
        <v>#REF!</v>
      </c>
      <c r="BQ426" s="181" t="e">
        <f t="shared" ref="BQ426:BQ489" si="918">2*IMREAL(K165)*COS(2*PI()*B165*63/Nt_load2)-2*IMAGINARY(K165)*SIN(2*PI()*B165*63/Nt_load2)</f>
        <v>#REF!</v>
      </c>
      <c r="BR426" s="181" t="e">
        <f t="shared" ref="BR426:BR489" si="919">2*IMREAL(K165)*COS(2*PI()*B165*64/Nt_load2)-2*IMAGINARY(K165)*SIN(2*PI()*B165*64/Nt_load2)</f>
        <v>#REF!</v>
      </c>
      <c r="BS426" s="181" t="e">
        <f t="shared" ref="BS426:BS489" si="920">2*IMREAL(K165)*COS(2*PI()*B165*65/Nt_load2)-2*IMAGINARY(K165)*SIN(2*PI()*B165*65/Nt_load2)</f>
        <v>#REF!</v>
      </c>
      <c r="BT426" s="181" t="e">
        <f t="shared" ref="BT426:BT489" si="921">2*IMREAL(K165)*COS(2*PI()*B165*66/Nt_load2)-2*IMAGINARY(K165)*SIN(2*PI()*B165*66/Nt_load2)</f>
        <v>#REF!</v>
      </c>
      <c r="BU426" s="181" t="e">
        <f t="shared" ref="BU426:BU489" si="922">2*IMREAL(K165)*COS(2*PI()*B165*67/Nt_load2)-2*IMAGINARY(K165)*SIN(2*PI()*B165*67/Nt_load2)</f>
        <v>#REF!</v>
      </c>
      <c r="BV426" s="181" t="e">
        <f t="shared" ref="BV426:BV489" si="923">2*IMREAL(K165)*COS(2*PI()*B165*68/Nt_load2)-2*IMAGINARY(K165)*SIN(2*PI()*B165*68/Nt_load2)</f>
        <v>#REF!</v>
      </c>
      <c r="BW426" s="181" t="e">
        <f t="shared" ref="BW426:BW489" si="924">2*IMREAL(K165)*COS(2*PI()*B165*69/Nt_load2)-2*IMAGINARY(K165)*SIN(2*PI()*B165*69/Nt_load2)</f>
        <v>#REF!</v>
      </c>
      <c r="BX426" s="181" t="e">
        <f t="shared" ref="BX426:BX489" si="925">2*IMREAL(K165)*COS(2*PI()*B165*70/Nt_load2)-2*IMAGINARY(K165)*SIN(2*PI()*B165*70/Nt_load2)</f>
        <v>#REF!</v>
      </c>
      <c r="BY426" s="181" t="e">
        <f t="shared" ref="BY426:BY489" si="926">2*IMREAL(K165)*COS(2*PI()*B165*71/Nt_load2)-2*IMAGINARY(K165)*SIN(2*PI()*B165*71/Nt_load2)</f>
        <v>#REF!</v>
      </c>
      <c r="BZ426" s="181" t="e">
        <f t="shared" ref="BZ426:BZ489" si="927">2*IMREAL(K165)*COS(2*PI()*B165*72/Nt_load2)-2*IMAGINARY(K165)*SIN(2*PI()*B165*72/Nt_load2)</f>
        <v>#REF!</v>
      </c>
      <c r="CA426" s="181" t="e">
        <f t="shared" ref="CA426:CA489" si="928">2*IMREAL(K165)*COS(2*PI()*B165*73/Nt_load2)-2*IMAGINARY(K165)*SIN(2*PI()*B165*73/Nt_load2)</f>
        <v>#REF!</v>
      </c>
      <c r="CB426" s="181" t="e">
        <f t="shared" ref="CB426:CB489" si="929">2*IMREAL(K165)*COS(2*PI()*B165*74/Nt_load2)-2*IMAGINARY(K165)*SIN(2*PI()*B165*74/Nt_load2)</f>
        <v>#REF!</v>
      </c>
      <c r="CC426" s="181" t="e">
        <f t="shared" ref="CC426:CC489" si="930">2*IMREAL(K165)*COS(2*PI()*B165*75/Nt_load2)-2*IMAGINARY(K165)*SIN(2*PI()*B165*75/Nt_load2)</f>
        <v>#REF!</v>
      </c>
      <c r="CD426" s="181" t="e">
        <f t="shared" ref="CD426:CD489" si="931">2*IMREAL(K165)*COS(2*PI()*B165*76/Nt_load2)-2*IMAGINARY(K165)*SIN(2*PI()*B165*76/Nt_load2)</f>
        <v>#REF!</v>
      </c>
      <c r="CE426" s="181" t="e">
        <f t="shared" ref="CE426:CE489" si="932">2*IMREAL(K165)*COS(2*PI()*B165*77/Nt_load2)-2*IMAGINARY(K165)*SIN(2*PI()*B165*77/Nt_load2)</f>
        <v>#REF!</v>
      </c>
      <c r="CF426" s="181" t="e">
        <f t="shared" ref="CF426:CF489" si="933">2*IMREAL(K165)*COS(2*PI()*B165*78/Nt_load2)-2*IMAGINARY(K165)*SIN(2*PI()*B165*78/Nt_load2)</f>
        <v>#REF!</v>
      </c>
      <c r="CG426" s="181" t="e">
        <f t="shared" ref="CG426:CG489" si="934">2*IMREAL(K165)*COS(2*PI()*B165*79/Nt_load2)-2*IMAGINARY(K165)*SIN(2*PI()*B165*79/Nt_load2)</f>
        <v>#REF!</v>
      </c>
      <c r="CH426" s="181" t="e">
        <f t="shared" ref="CH426:CH489" si="935">2*IMREAL(K165)*COS(2*PI()*B165*80/Nt_load2)-2*IMAGINARY(K165)*SIN(2*PI()*B165*80/Nt_load2)</f>
        <v>#REF!</v>
      </c>
      <c r="CI426" s="181" t="e">
        <f t="shared" ref="CI426:CI489" si="936">2*IMREAL(K165)*COS(2*PI()*B165*81/Nt_load2)-2*IMAGINARY(K165)*SIN(2*PI()*B165*81/Nt_load2)</f>
        <v>#REF!</v>
      </c>
      <c r="CJ426" s="181" t="e">
        <f t="shared" ref="CJ426:CJ489" si="937">2*IMREAL(K165)*COS(2*PI()*B165*82/Nt_load2)-2*IMAGINARY(K165)*SIN(2*PI()*B165*82/Nt_load2)</f>
        <v>#REF!</v>
      </c>
      <c r="CK426" s="181" t="e">
        <f t="shared" ref="CK426:CK489" si="938">2*IMREAL(K165)*COS(2*PI()*B165*83/Nt_load2)-2*IMAGINARY(K165)*SIN(2*PI()*B165*83/Nt_load2)</f>
        <v>#REF!</v>
      </c>
      <c r="CL426" s="181" t="e">
        <f t="shared" ref="CL426:CL489" si="939">2*IMREAL(K165)*COS(2*PI()*B165*84/Nt_load2)-2*IMAGINARY(K165)*SIN(2*PI()*B165*84/Nt_load2)</f>
        <v>#REF!</v>
      </c>
      <c r="CM426" s="181" t="e">
        <f t="shared" ref="CM426:CM489" si="940">2*IMREAL(K165)*COS(2*PI()*B165*85/Nt_load2)-2*IMAGINARY(K165)*SIN(2*PI()*B165*85/Nt_load2)</f>
        <v>#REF!</v>
      </c>
      <c r="CN426" s="181" t="e">
        <f t="shared" ref="CN426:CN489" si="941">2*IMREAL(K165)*COS(2*PI()*B165*86/Nt_load2)-2*IMAGINARY(K165)*SIN(2*PI()*B165*86/Nt_load2)</f>
        <v>#REF!</v>
      </c>
      <c r="CO426" s="181" t="e">
        <f t="shared" ref="CO426:CO489" si="942">2*IMREAL(K165)*COS(2*PI()*B165*87/Nt_load2)-2*IMAGINARY(K165)*SIN(2*PI()*B165*87/Nt_load2)</f>
        <v>#REF!</v>
      </c>
      <c r="CP426" s="181" t="e">
        <f t="shared" ref="CP426:CP489" si="943">2*IMREAL(K165)*COS(2*PI()*B165*88/Nt_load2)-2*IMAGINARY(K165)*SIN(2*PI()*B165*88/Nt_load2)</f>
        <v>#REF!</v>
      </c>
      <c r="CQ426" s="181" t="e">
        <f t="shared" ref="CQ426:CQ489" si="944">2*IMREAL(K165)*COS(2*PI()*B165*89/Nt_load2)-2*IMAGINARY(K165)*SIN(2*PI()*B165*89/Nt_load2)</f>
        <v>#REF!</v>
      </c>
      <c r="CR426" s="181" t="e">
        <f t="shared" ref="CR426:CR489" si="945">2*IMREAL(K165)*COS(2*PI()*B165*90/Nt_load2)-2*IMAGINARY(K165)*SIN(2*PI()*B165*90/Nt_load2)</f>
        <v>#REF!</v>
      </c>
      <c r="CS426" s="181" t="e">
        <f t="shared" ref="CS426:CS489" si="946">2*IMREAL(K165)*COS(2*PI()*B165*91/Nt_load2)-2*IMAGINARY(K165)*SIN(2*PI()*B165*91/Nt_load2)</f>
        <v>#REF!</v>
      </c>
      <c r="CT426" s="181" t="e">
        <f t="shared" ref="CT426:CT489" si="947">2*IMREAL(K165)*COS(2*PI()*B165*92/Nt_load2)-2*IMAGINARY(K165)*SIN(2*PI()*B165*92/Nt_load2)</f>
        <v>#REF!</v>
      </c>
      <c r="CU426" s="181" t="e">
        <f t="shared" ref="CU426:CU489" si="948">2*IMREAL(K165)*COS(2*PI()*B165*93/Nt_load2)-2*IMAGINARY(K165)*SIN(2*PI()*B165*93/Nt_load2)</f>
        <v>#REF!</v>
      </c>
      <c r="CV426" s="181" t="e">
        <f t="shared" ref="CV426:CV489" si="949">2*IMREAL(K165)*COS(2*PI()*B165*94/Nt_load2)-2*IMAGINARY(K165)*SIN(2*PI()*B165*94/Nt_load2)</f>
        <v>#REF!</v>
      </c>
      <c r="CW426" s="181" t="e">
        <f t="shared" ref="CW426:CW489" si="950">2*IMREAL(K165)*COS(2*PI()*B165*95/Nt_load2)-2*IMAGINARY(K165)*SIN(2*PI()*B165*95/Nt_load2)</f>
        <v>#REF!</v>
      </c>
      <c r="CX426" s="181" t="e">
        <f t="shared" ref="CX426:CX489" si="951">2*IMREAL(K165)*COS(2*PI()*B165*96/Nt_load2)-2*IMAGINARY(K165)*SIN(2*PI()*B165*96/Nt_load2)</f>
        <v>#REF!</v>
      </c>
      <c r="CY426" s="181" t="e">
        <f t="shared" ref="CY426:CY489" si="952">2*IMREAL(K165)*COS(2*PI()*B165*97/Nt_load2)-2*IMAGINARY(K165)*SIN(2*PI()*B165*97/Nt_load2)</f>
        <v>#REF!</v>
      </c>
      <c r="CZ426" s="181" t="e">
        <f t="shared" ref="CZ426:CZ489" si="953">2*IMREAL(K165)*COS(2*PI()*B165*98/Nt_load2)-2*IMAGINARY(K165)*SIN(2*PI()*B165*98/Nt_load2)</f>
        <v>#REF!</v>
      </c>
      <c r="DA426" s="181" t="e">
        <f t="shared" ref="DA426:DA489" si="954">2*IMREAL(K165)*COS(2*PI()*B165*99/Nt_load2)-2*IMAGINARY(K165)*SIN(2*PI()*B165*99/Nt_load2)</f>
        <v>#REF!</v>
      </c>
      <c r="DB426" s="181" t="e">
        <f t="shared" ref="DB426:DB489" si="955">2*IMREAL(K165)*COS(2*PI()*B165*100/Nt_load2)-2*IMAGINARY(K165)*SIN(2*PI()*B165*100/Nt_load2)</f>
        <v>#REF!</v>
      </c>
      <c r="DC426" s="181" t="e">
        <f t="shared" ref="DC426:DC489" si="956">2*IMREAL(K165)*COS(2*PI()*B165*101/Nt_load2)-2*IMAGINARY(K165)*SIN(2*PI()*B165*101/Nt_load2)</f>
        <v>#REF!</v>
      </c>
      <c r="DD426" s="181" t="e">
        <f t="shared" ref="DD426:DD489" si="957">2*IMREAL(K165)*COS(2*PI()*B165*102/Nt_load2)-2*IMAGINARY(K165)*SIN(2*PI()*B165*102/Nt_load2)</f>
        <v>#REF!</v>
      </c>
      <c r="DE426" s="181" t="e">
        <f t="shared" ref="DE426:DE489" si="958">2*IMREAL(K165)*COS(2*PI()*B165*103/Nt_load2)-2*IMAGINARY(K165)*SIN(2*PI()*B165*103/Nt_load2)</f>
        <v>#REF!</v>
      </c>
      <c r="DF426" s="181" t="e">
        <f t="shared" ref="DF426:DF489" si="959">2*IMREAL(K165)*COS(2*PI()*B165*104/Nt_load2)-2*IMAGINARY(K165)*SIN(2*PI()*B165*104/Nt_load2)</f>
        <v>#REF!</v>
      </c>
      <c r="DG426" s="181" t="e">
        <f t="shared" ref="DG426:DG489" si="960">2*IMREAL(K165)*COS(2*PI()*B165*105/Nt_load2)-2*IMAGINARY(K165)*SIN(2*PI()*B165*105/Nt_load2)</f>
        <v>#REF!</v>
      </c>
      <c r="DH426" s="181" t="e">
        <f t="shared" ref="DH426:DH489" si="961">2*IMREAL(K165)*COS(2*PI()*B165*106/Nt_load2)-2*IMAGINARY(K165)*SIN(2*PI()*B165*106/Nt_load2)</f>
        <v>#REF!</v>
      </c>
      <c r="DI426" s="181" t="e">
        <f t="shared" ref="DI426:DI489" si="962">2*IMREAL(K165)*COS(2*PI()*B165*107/Nt_load2)-2*IMAGINARY(K165)*SIN(2*PI()*B165*107/Nt_load2)</f>
        <v>#REF!</v>
      </c>
      <c r="DJ426" s="181" t="e">
        <f t="shared" ref="DJ426:DJ489" si="963">2*IMREAL(K165)*COS(2*PI()*B165*108/Nt_load2)-2*IMAGINARY(K165)*SIN(2*PI()*B165*108/Nt_load2)</f>
        <v>#REF!</v>
      </c>
      <c r="DK426" s="181" t="e">
        <f t="shared" ref="DK426:DK489" si="964">2*IMREAL(K165)*COS(2*PI()*B165*109/Nt_load2)-2*IMAGINARY(K165)*SIN(2*PI()*B165*109/Nt_load2)</f>
        <v>#REF!</v>
      </c>
      <c r="DL426" s="181" t="e">
        <f t="shared" ref="DL426:DL489" si="965">2*IMREAL(K165)*COS(2*PI()*B165*110/Nt_load2)-2*IMAGINARY(K165)*SIN(2*PI()*B165*110/Nt_load2)</f>
        <v>#REF!</v>
      </c>
      <c r="DM426" s="181" t="e">
        <f t="shared" ref="DM426:DM489" si="966">2*IMREAL(K165)*COS(2*PI()*B165*111/Nt_load2)-2*IMAGINARY(K165)*SIN(2*PI()*B165*111/Nt_load2)</f>
        <v>#REF!</v>
      </c>
      <c r="DN426" s="181" t="e">
        <f t="shared" ref="DN426:DN489" si="967">2*IMREAL(K165)*COS(2*PI()*B165*112/Nt_load2)-2*IMAGINARY(K165)*SIN(2*PI()*B165*112/Nt_load2)</f>
        <v>#REF!</v>
      </c>
      <c r="DO426" s="181" t="e">
        <f t="shared" ref="DO426:DO489" si="968">2*IMREAL(K165)*COS(2*PI()*B165*113/Nt_load2)-2*IMAGINARY(K165)*SIN(2*PI()*B165*113/Nt_load2)</f>
        <v>#REF!</v>
      </c>
      <c r="DP426" s="181" t="e">
        <f t="shared" ref="DP426:DP489" si="969">2*IMREAL(K165)*COS(2*PI()*B165*114/Nt_load2)-2*IMAGINARY(K165)*SIN(2*PI()*B165*114/Nt_load2)</f>
        <v>#REF!</v>
      </c>
      <c r="DQ426" s="181" t="e">
        <f t="shared" ref="DQ426:DQ489" si="970">2*IMREAL(K165)*COS(2*PI()*B165*115/Nt_load2)-2*IMAGINARY(K165)*SIN(2*PI()*B165*115/Nt_load2)</f>
        <v>#REF!</v>
      </c>
      <c r="DR426" s="181" t="e">
        <f t="shared" ref="DR426:DR489" si="971">2*IMREAL(K165)*COS(2*PI()*B165*116/Nt_load2)-2*IMAGINARY(K165)*SIN(2*PI()*B165*116/Nt_load2)</f>
        <v>#REF!</v>
      </c>
      <c r="DS426" s="181" t="e">
        <f t="shared" ref="DS426:DS489" si="972">2*IMREAL(K165)*COS(2*PI()*B165*117/Nt_load2)-2*IMAGINARY(K165)*SIN(2*PI()*B165*117/Nt_load2)</f>
        <v>#REF!</v>
      </c>
      <c r="DT426" s="181" t="e">
        <f t="shared" ref="DT426:DT489" si="973">2*IMREAL(K165)*COS(2*PI()*B165*118/Nt_load2)-2*IMAGINARY(K165)*SIN(2*PI()*B165*118/Nt_load2)</f>
        <v>#REF!</v>
      </c>
      <c r="DU426" s="181" t="e">
        <f t="shared" ref="DU426:DU489" si="974">2*IMREAL(K165)*COS(2*PI()*B165*119/Nt_load2)-2*IMAGINARY(K165)*SIN(2*PI()*B165*119/Nt_load2)</f>
        <v>#REF!</v>
      </c>
      <c r="DV426" s="181" t="e">
        <f t="shared" ref="DV426:DV489" si="975">2*IMREAL(K165)*COS(2*PI()*B165*120/Nt_load2)-2*IMAGINARY(K165)*SIN(2*PI()*B165*120/Nt_load2)</f>
        <v>#REF!</v>
      </c>
      <c r="DW426" s="181" t="e">
        <f t="shared" ref="DW426:DW489" si="976">2*IMREAL(K165)*COS(2*PI()*B165*121/Nt_load2)-2*IMAGINARY(K165)*SIN(2*PI()*B165*121/Nt_load2)</f>
        <v>#REF!</v>
      </c>
      <c r="DX426" s="181" t="e">
        <f t="shared" ref="DX426:DX489" si="977">2*IMREAL(K165)*COS(2*PI()*B165*122/Nt_load2)-2*IMAGINARY(K165)*SIN(2*PI()*B165*122/Nt_load2)</f>
        <v>#REF!</v>
      </c>
      <c r="DY426" s="181" t="e">
        <f t="shared" ref="DY426:DY489" si="978">2*IMREAL(K165)*COS(2*PI()*B165*123/Nt_load2)-2*IMAGINARY(K165)*SIN(2*PI()*B165*123/Nt_load2)</f>
        <v>#REF!</v>
      </c>
      <c r="DZ426" s="181" t="e">
        <f t="shared" ref="DZ426:DZ489" si="979">2*IMREAL(K165)*COS(2*PI()*B165*124/Nt_load2)-2*IMAGINARY(K165)*SIN(2*PI()*B165*124/Nt_load2)</f>
        <v>#REF!</v>
      </c>
      <c r="EA426" s="181" t="e">
        <f t="shared" ref="EA426:EA489" si="980">2*IMREAL(K165)*COS(2*PI()*B165*125/Nt_load2)-2*IMAGINARY(K165)*SIN(2*PI()*B165*125/Nt_load2)</f>
        <v>#REF!</v>
      </c>
      <c r="EB426" s="181" t="e">
        <f t="shared" ref="EB426:EB489" si="981">2*IMREAL(K165)*COS(2*PI()*B165*126/Nt_load2)-2*IMAGINARY(K165)*SIN(2*PI()*B165*126/Nt_load2)</f>
        <v>#REF!</v>
      </c>
      <c r="EC426" s="181" t="e">
        <f t="shared" ref="EC426:EC489" si="982">2*IMREAL(K165)*COS(2*PI()*B165*127/Nt_load2)-2*IMAGINARY(K165)*SIN(2*PI()*B165*127/Nt_load2)</f>
        <v>#REF!</v>
      </c>
      <c r="ED426" s="181" t="e">
        <f t="shared" ref="ED426:ED489" si="983">2*IMREAL(K165)*COS(2*PI()*B165*128/Nt_load2)-2*IMAGINARY(K165)*SIN(2*PI()*B165*128/Nt_load2)</f>
        <v>#REF!</v>
      </c>
      <c r="EE426" s="181" t="e">
        <f t="shared" ref="EE426:EE489" si="984">2*IMREAL(K165)*COS(2*PI()*B165*129/Nt_load2)-2*IMAGINARY(K165)*SIN(2*PI()*B165*129/Nt_load2)</f>
        <v>#REF!</v>
      </c>
      <c r="EF426" s="181" t="e">
        <f t="shared" ref="EF426:EF489" si="985">2*IMREAL(K165)*COS(2*PI()*B165*130/Nt_load2)-2*IMAGINARY(K165)*SIN(2*PI()*B165*130/Nt_load2)</f>
        <v>#REF!</v>
      </c>
      <c r="EG426" s="181" t="e">
        <f t="shared" ref="EG426:EG489" si="986">2*IMREAL(K165)*COS(2*PI()*B165*131/Nt_load2)-2*IMAGINARY(K165)*SIN(2*PI()*B165*131/Nt_load2)</f>
        <v>#REF!</v>
      </c>
      <c r="EH426" s="181" t="e">
        <f t="shared" ref="EH426:EH489" si="987">2*IMREAL(K165)*COS(2*PI()*B165*132/Nt_load2)-2*IMAGINARY(K165)*SIN(2*PI()*B165*132/Nt_load2)</f>
        <v>#REF!</v>
      </c>
      <c r="EI426" s="181" t="e">
        <f t="shared" ref="EI426:EI489" si="988">2*IMREAL(K165)*COS(2*PI()*B165*133/Nt_load2)-2*IMAGINARY(K165)*SIN(2*PI()*B165*133/Nt_load2)</f>
        <v>#REF!</v>
      </c>
      <c r="EJ426" s="181" t="e">
        <f t="shared" ref="EJ426:EJ489" si="989">2*IMREAL(K165)*COS(2*PI()*B165*134/Nt_load2)-2*IMAGINARY(K165)*SIN(2*PI()*B165*134/Nt_load2)</f>
        <v>#REF!</v>
      </c>
      <c r="EK426" s="181" t="e">
        <f t="shared" ref="EK426:EK489" si="990">2*IMREAL(K165)*COS(2*PI()*B165*135/Nt_load2)-2*IMAGINARY(K165)*SIN(2*PI()*B165*135/Nt_load2)</f>
        <v>#REF!</v>
      </c>
      <c r="EL426" s="181" t="e">
        <f t="shared" ref="EL426:EL489" si="991">2*IMREAL(K165)*COS(2*PI()*B165*136/Nt_load2)-2*IMAGINARY(K165)*SIN(2*PI()*B165*136/Nt_load2)</f>
        <v>#REF!</v>
      </c>
      <c r="EM426" s="181" t="e">
        <f t="shared" ref="EM426:EM489" si="992">2*IMREAL(K165)*COS(2*PI()*B165*137/Nt_load2)-2*IMAGINARY(K165)*SIN(2*PI()*B165*137/Nt_load2)</f>
        <v>#REF!</v>
      </c>
      <c r="EN426" s="181" t="e">
        <f t="shared" ref="EN426:EN489" si="993">2*IMREAL(K165)*COS(2*PI()*B165*138/Nt_load2)-2*IMAGINARY(K165)*SIN(2*PI()*B165*138/Nt_load2)</f>
        <v>#REF!</v>
      </c>
      <c r="EO426" s="181" t="e">
        <f t="shared" ref="EO426:EO489" si="994">2*IMREAL(K165)*COS(2*PI()*B165*139/Nt_load2)-2*IMAGINARY(K165)*SIN(2*PI()*B165*139/Nt_load2)</f>
        <v>#REF!</v>
      </c>
      <c r="EP426" s="181" t="e">
        <f t="shared" ref="EP426:EP489" si="995">2*IMREAL(K165)*COS(2*PI()*B165*140/Nt_load2)-2*IMAGINARY(K165)*SIN(2*PI()*B165*140/Nt_load2)</f>
        <v>#REF!</v>
      </c>
      <c r="EQ426" s="181" t="e">
        <f t="shared" ref="EQ426:EQ489" si="996">2*IMREAL(K165)*COS(2*PI()*B165*141/Nt_load2)-2*IMAGINARY(K165)*SIN(2*PI()*B165*141/Nt_load2)</f>
        <v>#REF!</v>
      </c>
      <c r="ER426" s="181" t="e">
        <f t="shared" ref="ER426:ER489" si="997">2*IMREAL(K165)*COS(2*PI()*B165*142/Nt_load2)-2*IMAGINARY(K165)*SIN(2*PI()*B165*142/Nt_load2)</f>
        <v>#REF!</v>
      </c>
      <c r="ES426" s="181" t="e">
        <f t="shared" ref="ES426:ES489" si="998">2*IMREAL(K165)*COS(2*PI()*B165*143/Nt_load2)-2*IMAGINARY(K165)*SIN(2*PI()*B165*143/Nt_load2)</f>
        <v>#REF!</v>
      </c>
      <c r="ET426" s="181" t="e">
        <f t="shared" ref="ET426:ET489" si="999">2*IMREAL(K165)*COS(2*PI()*B165*144/Nt_load2)-2*IMAGINARY(K165)*SIN(2*PI()*B165*144/Nt_load2)</f>
        <v>#REF!</v>
      </c>
      <c r="EU426" s="181" t="e">
        <f t="shared" ref="EU426:EU489" si="1000">2*IMREAL(K165)*COS(2*PI()*B165*145/Nt_load2)-2*IMAGINARY(K165)*SIN(2*PI()*B165*145/Nt_load2)</f>
        <v>#REF!</v>
      </c>
      <c r="EV426" s="181" t="e">
        <f t="shared" ref="EV426:EV489" si="1001">2*IMREAL(K165)*COS(2*PI()*B165*146/Nt_load2)-2*IMAGINARY(K165)*SIN(2*PI()*B165*146/Nt_load2)</f>
        <v>#REF!</v>
      </c>
      <c r="EW426" s="181" t="e">
        <f t="shared" ref="EW426:EW489" si="1002">2*IMREAL(K165)*COS(2*PI()*B165*147/Nt_load2)-2*IMAGINARY(K165)*SIN(2*PI()*B165*147/Nt_load2)</f>
        <v>#REF!</v>
      </c>
      <c r="EX426" s="181" t="e">
        <f t="shared" ref="EX426:EX489" si="1003">2*IMREAL(K165)*COS(2*PI()*B165*148/Nt_load2)-2*IMAGINARY(K165)*SIN(2*PI()*B165*148/Nt_load2)</f>
        <v>#REF!</v>
      </c>
      <c r="EY426" s="181" t="e">
        <f t="shared" ref="EY426:EY489" si="1004">2*IMREAL(K165)*COS(2*PI()*B165*149/Nt_load2)-2*IMAGINARY(K165)*SIN(2*PI()*B165*149/Nt_load2)</f>
        <v>#REF!</v>
      </c>
      <c r="EZ426" s="181" t="e">
        <f t="shared" ref="EZ426:EZ489" si="1005">2*IMREAL(K165)*COS(2*PI()*B165*150/Nt_load2)-2*IMAGINARY(K165)*SIN(2*PI()*B165*150/Nt_load2)</f>
        <v>#REF!</v>
      </c>
      <c r="FA426" s="181" t="e">
        <f t="shared" ref="FA426:FA489" si="1006">2*IMREAL(K165)*COS(2*PI()*B165*151/Nt_load2)-2*IMAGINARY(K165)*SIN(2*PI()*B165*151/Nt_load2)</f>
        <v>#REF!</v>
      </c>
      <c r="FB426" s="181" t="e">
        <f t="shared" ref="FB426:FB489" si="1007">2*IMREAL(K165)*COS(2*PI()*B165*152/Nt_load2)-2*IMAGINARY(K165)*SIN(2*PI()*B165*152/Nt_load2)</f>
        <v>#REF!</v>
      </c>
      <c r="FC426" s="181" t="e">
        <f t="shared" ref="FC426:FC489" si="1008">2*IMREAL(K165)*COS(2*PI()*B165*153/Nt_load2)-2*IMAGINARY(K165)*SIN(2*PI()*B165*153/Nt_load2)</f>
        <v>#REF!</v>
      </c>
      <c r="FD426" s="181" t="e">
        <f t="shared" ref="FD426:FD489" si="1009">2*IMREAL(K165)*COS(2*PI()*B165*154/Nt_load2)-2*IMAGINARY(K165)*SIN(2*PI()*B165*154/Nt_load2)</f>
        <v>#REF!</v>
      </c>
      <c r="FE426" s="181" t="e">
        <f t="shared" ref="FE426:FE489" si="1010">2*IMREAL(K165)*COS(2*PI()*B165*155/Nt_load2)-2*IMAGINARY(K165)*SIN(2*PI()*B165*155/Nt_load2)</f>
        <v>#REF!</v>
      </c>
      <c r="FF426" s="181" t="e">
        <f t="shared" ref="FF426:FF489" si="1011">2*IMREAL(K165)*COS(2*PI()*B165*156/Nt_load2)-2*IMAGINARY(K165)*SIN(2*PI()*B165*156/Nt_load2)</f>
        <v>#REF!</v>
      </c>
      <c r="FG426" s="181" t="e">
        <f t="shared" ref="FG426:FG489" si="1012">2*IMREAL(K165)*COS(2*PI()*B165*157/Nt_load2)-2*IMAGINARY(K165)*SIN(2*PI()*B165*157/Nt_load2)</f>
        <v>#REF!</v>
      </c>
      <c r="FH426" s="181" t="e">
        <f t="shared" ref="FH426:FH489" si="1013">2*IMREAL(K165)*COS(2*PI()*B165*158/Nt_load2)-2*IMAGINARY(K165)*SIN(2*PI()*B165*158/Nt_load2)</f>
        <v>#REF!</v>
      </c>
      <c r="FI426" s="181" t="e">
        <f t="shared" ref="FI426:FI489" si="1014">2*IMREAL(K165)*COS(2*PI()*B165*159/Nt_load2)-2*IMAGINARY(K165)*SIN(2*PI()*B165*159/Nt_load2)</f>
        <v>#REF!</v>
      </c>
      <c r="FJ426" s="181" t="e">
        <f t="shared" ref="FJ426:FJ489" si="1015">2*IMREAL(K165)*COS(2*PI()*B165*160/Nt_load2)-2*IMAGINARY(K165)*SIN(2*PI()*B165*160/Nt_load2)</f>
        <v>#REF!</v>
      </c>
      <c r="FK426" s="181" t="e">
        <f t="shared" ref="FK426:FK489" si="1016">2*IMREAL(K165)*COS(2*PI()*B165*161/Nt_load2)-2*IMAGINARY(K165)*SIN(2*PI()*B165*161/Nt_load2)</f>
        <v>#REF!</v>
      </c>
      <c r="FL426" s="181" t="e">
        <f t="shared" ref="FL426:FL489" si="1017">2*IMREAL(K165)*COS(2*PI()*B165*162/Nt_load2)-2*IMAGINARY(K165)*SIN(2*PI()*B165*162/Nt_load2)</f>
        <v>#REF!</v>
      </c>
      <c r="FM426" s="181" t="e">
        <f t="shared" ref="FM426:FM489" si="1018">2*IMREAL(K165)*COS(2*PI()*B165*163/Nt_load2)-2*IMAGINARY(K165)*SIN(2*PI()*B165*163/Nt_load2)</f>
        <v>#REF!</v>
      </c>
      <c r="FN426" s="181" t="e">
        <f t="shared" ref="FN426:FN489" si="1019">2*IMREAL(K165)*COS(2*PI()*B165*164/Nt_load2)-2*IMAGINARY(K165)*SIN(2*PI()*B165*164/Nt_load2)</f>
        <v>#REF!</v>
      </c>
      <c r="FO426" s="181" t="e">
        <f t="shared" ref="FO426:FO489" si="1020">2*IMREAL(K165)*COS(2*PI()*B165*165/Nt_load2)-2*IMAGINARY(K165)*SIN(2*PI()*B165*165/Nt_load2)</f>
        <v>#REF!</v>
      </c>
      <c r="FP426" s="181" t="e">
        <f t="shared" ref="FP426:FP489" si="1021">2*IMREAL(K165)*COS(2*PI()*B165*166/Nt_load2)-2*IMAGINARY(K165)*SIN(2*PI()*B165*166/Nt_load2)</f>
        <v>#REF!</v>
      </c>
      <c r="FQ426" s="181" t="e">
        <f t="shared" ref="FQ426:FQ489" si="1022">2*IMREAL(K165)*COS(2*PI()*B165*167/Nt_load2)-2*IMAGINARY(K165)*SIN(2*PI()*B165*167/Nt_load2)</f>
        <v>#REF!</v>
      </c>
      <c r="FR426" s="181" t="e">
        <f t="shared" ref="FR426:FR489" si="1023">2*IMREAL(K165)*COS(2*PI()*B165*168/Nt_load2)-2*IMAGINARY(K165)*SIN(2*PI()*B165*168/Nt_load2)</f>
        <v>#REF!</v>
      </c>
      <c r="FS426" s="181" t="e">
        <f t="shared" ref="FS426:FS489" si="1024">2*IMREAL(K165)*COS(2*PI()*B165*169/Nt_load2)-2*IMAGINARY(K165)*SIN(2*PI()*B165*169/Nt_load2)</f>
        <v>#REF!</v>
      </c>
      <c r="FT426" s="181" t="e">
        <f t="shared" ref="FT426:FT489" si="1025">2*IMREAL(K165)*COS(2*PI()*B165*170/Nt_load2)-2*IMAGINARY(K165)*SIN(2*PI()*B165*170/Nt_load2)</f>
        <v>#REF!</v>
      </c>
      <c r="FU426" s="181" t="e">
        <f t="shared" ref="FU426:FU489" si="1026">2*IMREAL(K165)*COS(2*PI()*B165*171/Nt_load2)-2*IMAGINARY(K165)*SIN(2*PI()*B165*171/Nt_load2)</f>
        <v>#REF!</v>
      </c>
      <c r="FV426" s="181" t="e">
        <f t="shared" ref="FV426:FV489" si="1027">2*IMREAL(K165)*COS(2*PI()*B165*172/Nt_load2)-2*IMAGINARY(K165)*SIN(2*PI()*B165*172/Nt_load2)</f>
        <v>#REF!</v>
      </c>
      <c r="FW426" s="181" t="e">
        <f t="shared" ref="FW426:FW489" si="1028">2*IMREAL(K165)*COS(2*PI()*B165*173/Nt_load2)-2*IMAGINARY(K165)*SIN(2*PI()*B165*173/Nt_load2)</f>
        <v>#REF!</v>
      </c>
      <c r="FX426" s="181" t="e">
        <f t="shared" ref="FX426:FX489" si="1029">2*IMREAL(K165)*COS(2*PI()*B165*174/Nt_load2)-2*IMAGINARY(K165)*SIN(2*PI()*B165*174/Nt_load2)</f>
        <v>#REF!</v>
      </c>
      <c r="FY426" s="181" t="e">
        <f t="shared" ref="FY426:FY489" si="1030">2*IMREAL(K165)*COS(2*PI()*B165*175/Nt_load2)-2*IMAGINARY(K165)*SIN(2*PI()*B165*175/Nt_load2)</f>
        <v>#REF!</v>
      </c>
      <c r="FZ426" s="181" t="e">
        <f t="shared" ref="FZ426:FZ489" si="1031">2*IMREAL(K165)*COS(2*PI()*B165*176/Nt_load2)-2*IMAGINARY(K165)*SIN(2*PI()*B165*176/Nt_load2)</f>
        <v>#REF!</v>
      </c>
      <c r="GA426" s="181" t="e">
        <f t="shared" ref="GA426:GA489" si="1032">2*IMREAL(K165)*COS(2*PI()*B165*177/Nt_load2)-2*IMAGINARY(K165)*SIN(2*PI()*B165*177/Nt_load2)</f>
        <v>#REF!</v>
      </c>
      <c r="GB426" s="181" t="e">
        <f t="shared" ref="GB426:GB489" si="1033">2*IMREAL(K165)*COS(2*PI()*B165*178/Nt_load2)-2*IMAGINARY(K165)*SIN(2*PI()*B165*178/Nt_load2)</f>
        <v>#REF!</v>
      </c>
      <c r="GC426" s="181" t="e">
        <f t="shared" ref="GC426:GC489" si="1034">2*IMREAL(K165)*COS(2*PI()*B165*179/Nt_load2)-2*IMAGINARY(K165)*SIN(2*PI()*B165*179/Nt_load2)</f>
        <v>#REF!</v>
      </c>
      <c r="GD426" s="181" t="e">
        <f t="shared" ref="GD426:GD489" si="1035">2*IMREAL(K165)*COS(2*PI()*B165*180/Nt_load2)-2*IMAGINARY(K165)*SIN(2*PI()*B165*180/Nt_load2)</f>
        <v>#REF!</v>
      </c>
      <c r="GE426" s="181" t="e">
        <f t="shared" ref="GE426:GE489" si="1036">2*IMREAL(K165)*COS(2*PI()*B165*181/Nt_load2)-2*IMAGINARY(K165)*SIN(2*PI()*B165*181/Nt_load2)</f>
        <v>#REF!</v>
      </c>
      <c r="GF426" s="181" t="e">
        <f t="shared" ref="GF426:GF489" si="1037">2*IMREAL(K165)*COS(2*PI()*B165*182/Nt_load2)-2*IMAGINARY(K165)*SIN(2*PI()*B165*182/Nt_load2)</f>
        <v>#REF!</v>
      </c>
      <c r="GG426" s="181" t="e">
        <f t="shared" ref="GG426:GG489" si="1038">2*IMREAL(K165)*COS(2*PI()*B165*183/Nt_load2)-2*IMAGINARY(K165)*SIN(2*PI()*B165*183/Nt_load2)</f>
        <v>#REF!</v>
      </c>
      <c r="GH426" s="181" t="e">
        <f t="shared" ref="GH426:GH489" si="1039">2*IMREAL(K165)*COS(2*PI()*B165*184/Nt_load2)-2*IMAGINARY(K165)*SIN(2*PI()*B165*184/Nt_load2)</f>
        <v>#REF!</v>
      </c>
      <c r="GI426" s="181" t="e">
        <f t="shared" ref="GI426:GI489" si="1040">2*IMREAL(K165)*COS(2*PI()*B165*185/Nt_load2)-2*IMAGINARY(K165)*SIN(2*PI()*B165*185/Nt_load2)</f>
        <v>#REF!</v>
      </c>
      <c r="GJ426" s="181" t="e">
        <f t="shared" ref="GJ426:GJ489" si="1041">2*IMREAL(K165)*COS(2*PI()*B165*186/Nt_load2)-2*IMAGINARY(K165)*SIN(2*PI()*B165*186/Nt_load2)</f>
        <v>#REF!</v>
      </c>
      <c r="GK426" s="181" t="e">
        <f t="shared" ref="GK426:GK489" si="1042">2*IMREAL(K165)*COS(2*PI()*B165*187/Nt_load2)-2*IMAGINARY(K165)*SIN(2*PI()*B165*187/Nt_load2)</f>
        <v>#REF!</v>
      </c>
      <c r="GL426" s="181" t="e">
        <f t="shared" ref="GL426:GL489" si="1043">2*IMREAL(K165)*COS(2*PI()*B165*188/Nt_load2)-2*IMAGINARY(K165)*SIN(2*PI()*B165*188/Nt_load2)</f>
        <v>#REF!</v>
      </c>
      <c r="GM426" s="181" t="e">
        <f t="shared" ref="GM426:GM489" si="1044">2*IMREAL(K165)*COS(2*PI()*B165*189/Nt_load2)-2*IMAGINARY(K165)*SIN(2*PI()*B165*189/Nt_load2)</f>
        <v>#REF!</v>
      </c>
      <c r="GN426" s="181" t="e">
        <f t="shared" ref="GN426:GN489" si="1045">2*IMREAL(K165)*COS(2*PI()*B165*190/Nt_load2)-2*IMAGINARY(K165)*SIN(2*PI()*B165*190/Nt_load2)</f>
        <v>#REF!</v>
      </c>
      <c r="GO426" s="181" t="e">
        <f t="shared" ref="GO426:GO489" si="1046">2*IMREAL(K165)*COS(2*PI()*B165*191/Nt_load2)-2*IMAGINARY(K165)*SIN(2*PI()*B165*191/Nt_load2)</f>
        <v>#REF!</v>
      </c>
      <c r="GP426" s="181" t="e">
        <f t="shared" ref="GP426:GP489" si="1047">2*IMREAL(K165)*COS(2*PI()*B165*192/Nt_load2)-2*IMAGINARY(K165)*SIN(2*PI()*B165*192/Nt_load2)</f>
        <v>#REF!</v>
      </c>
      <c r="GQ426" s="181" t="e">
        <f t="shared" ref="GQ426:GQ489" si="1048">2*IMREAL(K165)*COS(2*PI()*B165*193/Nt_load2)-2*IMAGINARY(K165)*SIN(2*PI()*B165*193/Nt_load2)</f>
        <v>#REF!</v>
      </c>
      <c r="GR426" s="181" t="e">
        <f t="shared" ref="GR426:GR489" si="1049">2*IMREAL(K165)*COS(2*PI()*B165*194/Nt_load2)-2*IMAGINARY(K165)*SIN(2*PI()*B165*194/Nt_load2)</f>
        <v>#REF!</v>
      </c>
      <c r="GS426" s="181" t="e">
        <f t="shared" ref="GS426:GS489" si="1050">2*IMREAL(K165)*COS(2*PI()*B165*195/Nt_load2)-2*IMAGINARY(K165)*SIN(2*PI()*B165*195/Nt_load2)</f>
        <v>#REF!</v>
      </c>
      <c r="GT426" s="181" t="e">
        <f t="shared" ref="GT426:GT489" si="1051">2*IMREAL(K165)*COS(2*PI()*B165*196/Nt_load2)-2*IMAGINARY(K165)*SIN(2*PI()*B165*196/Nt_load2)</f>
        <v>#REF!</v>
      </c>
      <c r="GU426" s="181" t="e">
        <f t="shared" ref="GU426:GU489" si="1052">2*IMREAL(K165)*COS(2*PI()*B165*197/Nt_load2)-2*IMAGINARY(K165)*SIN(2*PI()*B165*197/Nt_load2)</f>
        <v>#REF!</v>
      </c>
      <c r="GV426" s="181" t="e">
        <f t="shared" ref="GV426:GV489" si="1053">2*IMREAL(K165)*COS(2*PI()*B165*198/Nt_load2)-2*IMAGINARY(K165)*SIN(2*PI()*B165*198/Nt_load2)</f>
        <v>#REF!</v>
      </c>
      <c r="GW426" s="181" t="e">
        <f t="shared" ref="GW426:GW489" si="1054">2*IMREAL(K165)*COS(2*PI()*B165*199/Nt_load2)-2*IMAGINARY(K165)*SIN(2*PI()*B165*199/Nt_load2)</f>
        <v>#REF!</v>
      </c>
      <c r="GX426" s="181" t="e">
        <f t="shared" ref="GX426:GX489" si="1055">2*IMREAL(K165)*COS(2*PI()*B165*200/Nt_load2)-2*IMAGINARY(K165)*SIN(2*PI()*B165*200/Nt_load2)</f>
        <v>#REF!</v>
      </c>
      <c r="GY426" s="181" t="e">
        <f t="shared" ref="GY426:GY489" si="1056">2*IMREAL(K165)*COS(2*PI()*B165*201/Nt_load2)-2*IMAGINARY(K165)*SIN(2*PI()*B165*201/Nt_load2)</f>
        <v>#REF!</v>
      </c>
      <c r="GZ426" s="181" t="e">
        <f t="shared" ref="GZ426:GZ489" si="1057">2*IMREAL(K165)*COS(2*PI()*B165*202/Nt_load2)-2*IMAGINARY(K165)*SIN(2*PI()*B165*202/Nt_load2)</f>
        <v>#REF!</v>
      </c>
      <c r="HA426" s="181" t="e">
        <f t="shared" ref="HA426:HA489" si="1058">2*IMREAL(K165)*COS(2*PI()*B165*203/Nt_load2)-2*IMAGINARY(K165)*SIN(2*PI()*B165*203/Nt_load2)</f>
        <v>#REF!</v>
      </c>
      <c r="HB426" s="181" t="e">
        <f t="shared" ref="HB426:HB489" si="1059">2*IMREAL(K165)*COS(2*PI()*B165*204/Nt_load2)-2*IMAGINARY(K165)*SIN(2*PI()*B165*204/Nt_load2)</f>
        <v>#REF!</v>
      </c>
      <c r="HC426" s="181" t="e">
        <f t="shared" ref="HC426:HC489" si="1060">2*IMREAL(K165)*COS(2*PI()*B165*205/Nt_load2)-2*IMAGINARY(K165)*SIN(2*PI()*B165*205/Nt_load2)</f>
        <v>#REF!</v>
      </c>
      <c r="HD426" s="181" t="e">
        <f t="shared" ref="HD426:HD489" si="1061">2*IMREAL(K165)*COS(2*PI()*B165*206/Nt_load2)-2*IMAGINARY(K165)*SIN(2*PI()*B165*206/Nt_load2)</f>
        <v>#REF!</v>
      </c>
      <c r="HE426" s="181" t="e">
        <f t="shared" ref="HE426:HE489" si="1062">2*IMREAL(K165)*COS(2*PI()*B165*207/Nt_load2)-2*IMAGINARY(K165)*SIN(2*PI()*B165*207/Nt_load2)</f>
        <v>#REF!</v>
      </c>
      <c r="HF426" s="181" t="e">
        <f t="shared" ref="HF426:HF489" si="1063">2*IMREAL(K165)*COS(2*PI()*B165*208/Nt_load2)-2*IMAGINARY(K165)*SIN(2*PI()*B165*208/Nt_load2)</f>
        <v>#REF!</v>
      </c>
      <c r="HG426" s="181" t="e">
        <f t="shared" ref="HG426:HG489" si="1064">2*IMREAL(K165)*COS(2*PI()*B165*209/Nt_load2)-2*IMAGINARY(K165)*SIN(2*PI()*B165*209/Nt_load2)</f>
        <v>#REF!</v>
      </c>
      <c r="HH426" s="181" t="e">
        <f t="shared" ref="HH426:HH489" si="1065">2*IMREAL(K165)*COS(2*PI()*B165*210/Nt_load2)-2*IMAGINARY(K165)*SIN(2*PI()*B165*210/Nt_load2)</f>
        <v>#REF!</v>
      </c>
      <c r="HI426" s="181" t="e">
        <f t="shared" ref="HI426:HI489" si="1066">2*IMREAL(K165)*COS(2*PI()*B165*211/Nt_load2)-2*IMAGINARY(K165)*SIN(2*PI()*B165*211/Nt_load2)</f>
        <v>#REF!</v>
      </c>
      <c r="HJ426" s="181" t="e">
        <f t="shared" ref="HJ426:HJ489" si="1067">2*IMREAL(K165)*COS(2*PI()*B165*212/Nt_load2)-2*IMAGINARY(K165)*SIN(2*PI()*B165*212/Nt_load2)</f>
        <v>#REF!</v>
      </c>
      <c r="HK426" s="181" t="e">
        <f t="shared" ref="HK426:HK489" si="1068">2*IMREAL(K165)*COS(2*PI()*B165*213/Nt_load2)-2*IMAGINARY(K165)*SIN(2*PI()*B165*213/Nt_load2)</f>
        <v>#REF!</v>
      </c>
      <c r="HL426" s="181" t="e">
        <f t="shared" ref="HL426:HL489" si="1069">2*IMREAL(K165)*COS(2*PI()*B165*214/Nt_load2)-2*IMAGINARY(K165)*SIN(2*PI()*B165*214/Nt_load2)</f>
        <v>#REF!</v>
      </c>
      <c r="HM426" s="181" t="e">
        <f t="shared" ref="HM426:HM489" si="1070">2*IMREAL(K165)*COS(2*PI()*B165*215/Nt_load2)-2*IMAGINARY(K165)*SIN(2*PI()*B165*215/Nt_load2)</f>
        <v>#REF!</v>
      </c>
      <c r="HN426" s="181" t="e">
        <f t="shared" ref="HN426:HN489" si="1071">2*IMREAL(K165)*COS(2*PI()*B165*216/Nt_load2)-2*IMAGINARY(K165)*SIN(2*PI()*B165*216/Nt_load2)</f>
        <v>#REF!</v>
      </c>
      <c r="HO426" s="181" t="e">
        <f t="shared" ref="HO426:HO489" si="1072">2*IMREAL(K165)*COS(2*PI()*B165*217/Nt_load2)-2*IMAGINARY(K165)*SIN(2*PI()*B165*217/Nt_load2)</f>
        <v>#REF!</v>
      </c>
      <c r="HP426" s="181" t="e">
        <f t="shared" ref="HP426:HP489" si="1073">2*IMREAL(K165)*COS(2*PI()*B165*218/Nt_load2)-2*IMAGINARY(K165)*SIN(2*PI()*B165*218/Nt_load2)</f>
        <v>#REF!</v>
      </c>
      <c r="HQ426" s="181" t="e">
        <f t="shared" ref="HQ426:HQ489" si="1074">2*IMREAL(K165)*COS(2*PI()*B165*219/Nt_load2)-2*IMAGINARY(K165)*SIN(2*PI()*B165*219/Nt_load2)</f>
        <v>#REF!</v>
      </c>
      <c r="HR426" s="181" t="e">
        <f t="shared" ref="HR426:HR489" si="1075">2*IMREAL(K165)*COS(2*PI()*B165*220/Nt_load2)-2*IMAGINARY(K165)*SIN(2*PI()*B165*220/Nt_load2)</f>
        <v>#REF!</v>
      </c>
      <c r="HS426" s="181" t="e">
        <f t="shared" ref="HS426:HS489" si="1076">2*IMREAL(K165)*COS(2*PI()*B165*221/Nt_load2)-2*IMAGINARY(K165)*SIN(2*PI()*B165*221/Nt_load2)</f>
        <v>#REF!</v>
      </c>
      <c r="HT426" s="181" t="e">
        <f t="shared" ref="HT426:HT489" si="1077">2*IMREAL(K165)*COS(2*PI()*B165*222/Nt_load2)-2*IMAGINARY(K165)*SIN(2*PI()*B165*222/Nt_load2)</f>
        <v>#REF!</v>
      </c>
      <c r="HU426" s="181" t="e">
        <f t="shared" ref="HU426:HU489" si="1078">2*IMREAL(K165)*COS(2*PI()*B165*223/Nt_load2)-2*IMAGINARY(K165)*SIN(2*PI()*B165*223/Nt_load2)</f>
        <v>#REF!</v>
      </c>
      <c r="HV426" s="181" t="e">
        <f t="shared" ref="HV426:HV489" si="1079">2*IMREAL(K165)*COS(2*PI()*B165*224/Nt_load2)-2*IMAGINARY(K165)*SIN(2*PI()*B165*224/Nt_load2)</f>
        <v>#REF!</v>
      </c>
      <c r="HW426" s="181" t="e">
        <f t="shared" ref="HW426:HW489" si="1080">2*IMREAL(K165)*COS(2*PI()*B165*225/Nt_load2)-2*IMAGINARY(K165)*SIN(2*PI()*B165*225/Nt_load2)</f>
        <v>#REF!</v>
      </c>
      <c r="HX426" s="181" t="e">
        <f t="shared" ref="HX426:HX489" si="1081">2*IMREAL(K165)*COS(2*PI()*B165*226/Nt_load2)-2*IMAGINARY(K165)*SIN(2*PI()*B165*226/Nt_load2)</f>
        <v>#REF!</v>
      </c>
      <c r="HY426" s="181" t="e">
        <f t="shared" ref="HY426:HY489" si="1082">2*IMREAL(K165)*COS(2*PI()*B165*227/Nt_load2)-2*IMAGINARY(K165)*SIN(2*PI()*B165*227/Nt_load2)</f>
        <v>#REF!</v>
      </c>
      <c r="HZ426" s="181" t="e">
        <f t="shared" ref="HZ426:HZ489" si="1083">2*IMREAL(K165)*COS(2*PI()*B165*228/Nt_load2)-2*IMAGINARY(K165)*SIN(2*PI()*B165*228/Nt_load2)</f>
        <v>#REF!</v>
      </c>
      <c r="IA426" s="181" t="e">
        <f t="shared" ref="IA426:IA489" si="1084">2*IMREAL(K165)*COS(2*PI()*B165*229/Nt_load2)-2*IMAGINARY(K165)*SIN(2*PI()*B165*229/Nt_load2)</f>
        <v>#REF!</v>
      </c>
      <c r="IB426" s="181" t="e">
        <f t="shared" ref="IB426:IB489" si="1085">2*IMREAL(K165)*COS(2*PI()*B165*230/Nt_load2)-2*IMAGINARY(K165)*SIN(2*PI()*B165*230/Nt_load2)</f>
        <v>#REF!</v>
      </c>
      <c r="IC426" s="181" t="e">
        <f t="shared" ref="IC426:IC489" si="1086">2*IMREAL(K165)*COS(2*PI()*B165*231/Nt_load2)-2*IMAGINARY(K165)*SIN(2*PI()*B165*231/Nt_load2)</f>
        <v>#REF!</v>
      </c>
      <c r="ID426" s="181" t="e">
        <f t="shared" ref="ID426:ID489" si="1087">2*IMREAL(K165)*COS(2*PI()*B165*232/Nt_load2)-2*IMAGINARY(K165)*SIN(2*PI()*B165*232/Nt_load2)</f>
        <v>#REF!</v>
      </c>
      <c r="IE426" s="181" t="e">
        <f t="shared" ref="IE426:IE489" si="1088">2*IMREAL(K165)*COS(2*PI()*B165*233/Nt_load2)-2*IMAGINARY(K165)*SIN(2*PI()*B165*223/Nt_load2)</f>
        <v>#REF!</v>
      </c>
      <c r="IF426" s="181" t="e">
        <f t="shared" ref="IF426:IF489" si="1089">2*IMREAL(K165)*COS(2*PI()*B165*234/Nt_load2)-2*IMAGINARY(K165)*SIN(2*PI()*B165*234/Nt_load2)</f>
        <v>#REF!</v>
      </c>
      <c r="IG426" s="181" t="e">
        <f t="shared" ref="IG426:IG489" si="1090">2*IMREAL(K165)*COS(2*PI()*B165*235/Nt_load2)-2*IMAGINARY(K165)*SIN(2*PI()*B165*235/Nt_load2)</f>
        <v>#REF!</v>
      </c>
      <c r="IH426" s="181" t="e">
        <f t="shared" ref="IH426:IH489" si="1091">2*IMREAL(K165)*COS(2*PI()*B165*236/Nt_load2)-2*IMAGINARY(K165)*SIN(2*PI()*B165*236/Nt_load2)</f>
        <v>#REF!</v>
      </c>
      <c r="II426" s="181" t="e">
        <f t="shared" ref="II426:II489" si="1092">2*IMREAL(K165)*COS(2*PI()*B165*237/Nt_load2)-2*IMAGINARY(K165)*SIN(2*PI()*B165*237/Nt_load2)</f>
        <v>#REF!</v>
      </c>
      <c r="IJ426" s="181" t="e">
        <f t="shared" ref="IJ426:IJ489" si="1093">2*IMREAL(K165)*COS(2*PI()*B165*238/Nt_load2)-2*IMAGINARY(K165)*SIN(2*PI()*B165*238/Nt_load2)</f>
        <v>#REF!</v>
      </c>
      <c r="IK426" s="181" t="e">
        <f t="shared" ref="IK426:IK489" si="1094">2*IMREAL(K165)*COS(2*PI()*B165*239/Nt_load2)-2*IMAGINARY(K165)*SIN(2*PI()*B165*239/Nt_load2)</f>
        <v>#REF!</v>
      </c>
      <c r="IL426" s="181" t="e">
        <f t="shared" ref="IL426:IL489" si="1095">2*IMREAL(K165)*COS(2*PI()*B165*240/Nt_load2)-2*IMAGINARY(K165)*SIN(2*PI()*B165*240/Nt_load2)</f>
        <v>#REF!</v>
      </c>
      <c r="IM426" s="181" t="e">
        <f t="shared" ref="IM426:IM489" si="1096">2*IMREAL(K165)*COS(2*PI()*B165*241/Nt_load2)-2*IMAGINARY(K165)*SIN(2*PI()*B165*241/Nt_load2)</f>
        <v>#REF!</v>
      </c>
      <c r="IN426" s="181" t="e">
        <f t="shared" ref="IN426:IN489" si="1097">2*IMREAL(K165)*COS(2*PI()*B165*242/Nt_load2)-2*IMAGINARY(K165)*SIN(2*PI()*B165*242/Nt_load2)</f>
        <v>#REF!</v>
      </c>
      <c r="IO426" s="181" t="e">
        <f t="shared" ref="IO426:IO489" si="1098">2*IMREAL(K165)*COS(2*PI()*B165*243/Nt_load2)-2*IMAGINARY(K165)*SIN(2*PI()*B165*243/Nt_load2)</f>
        <v>#REF!</v>
      </c>
      <c r="IP426" s="181" t="e">
        <f t="shared" ref="IP426:IP489" si="1099">2*IMREAL(K165)*COS(2*PI()*B165*244/Nt_load2)-2*IMAGINARY(K165)*SIN(2*PI()*B165*244/Nt_load2)</f>
        <v>#REF!</v>
      </c>
      <c r="IQ426" s="181" t="e">
        <f t="shared" ref="IQ426:IQ489" si="1100">2*IMREAL(K165)*COS(2*PI()*B165*245/Nt_load2)-2*IMAGINARY(K165)*SIN(2*PI()*B165*245/Nt_load2)</f>
        <v>#REF!</v>
      </c>
      <c r="IR426" s="181" t="e">
        <f t="shared" ref="IR426:IR489" si="1101">2*IMREAL(K165)*COS(2*PI()*B165*246/Nt_load2)-2*IMAGINARY(K165)*SIN(2*PI()*B165*246/Nt_load2)</f>
        <v>#REF!</v>
      </c>
      <c r="IS426" s="181" t="e">
        <f t="shared" ref="IS426:IS489" si="1102">2*IMREAL(K165)*COS(2*PI()*B165*247/Nt_load2)-2*IMAGINARY(K165)*SIN(2*PI()*B165*247/Nt_load2)</f>
        <v>#REF!</v>
      </c>
      <c r="IT426" s="181" t="e">
        <f t="shared" ref="IT426:IT489" si="1103">2*IMREAL(K165)*COS(2*PI()*B165*248/Nt_load2)-2*IMAGINARY(K165)*SIN(2*PI()*B165*248/Nt_load2)</f>
        <v>#REF!</v>
      </c>
      <c r="IU426" s="181" t="e">
        <f t="shared" ref="IU426:IU489" si="1104">2*IMREAL(K165)*COS(2*PI()*B165*249/Nt_load2)-2*IMAGINARY(K165)*SIN(2*PI()*B165*249/Nt_load2)</f>
        <v>#REF!</v>
      </c>
      <c r="IV426" s="181" t="e">
        <f t="shared" ref="IV426:IV489" si="1105">2*IMREAL(K165)*COS(2*PI()*B165*250/Nt_load2)-2*IMAGINARY(K165)*SIN(2*PI()*B165*250/Nt_load2)</f>
        <v>#REF!</v>
      </c>
      <c r="IW426" s="181" t="e">
        <f t="shared" ref="IW426:IW489" si="1106">2*IMREAL(K165)*COS(2*PI()*B165*251/Nt_load2)-2*IMAGINARY(K165)*SIN(2*PI()*B165*251/Nt_load2)</f>
        <v>#REF!</v>
      </c>
      <c r="IX426" s="181" t="e">
        <f t="shared" ref="IX426:IX489" si="1107">2*IMREAL(K165)*COS(2*PI()*B165*252/Nt_load2)-2*IMAGINARY(K165)*SIN(2*PI()*B165*252/Nt_load2)</f>
        <v>#REF!</v>
      </c>
      <c r="IY426" s="181" t="e">
        <f t="shared" ref="IY426:IY489" si="1108">2*IMREAL(K165)*COS(2*PI()*B165*253/Nt_load2)-2*IMAGINARY(K165)*SIN(2*PI()*B165*253/Nt_load2)</f>
        <v>#REF!</v>
      </c>
      <c r="IZ426" s="181" t="e">
        <f t="shared" ref="IZ426:IZ489" si="1109">2*IMREAL(K165)*COS(2*PI()*B165*254/Nt_load2)-2*IMAGINARY(K165)*SIN(2*PI()*B165*254/Nt_load2)</f>
        <v>#REF!</v>
      </c>
      <c r="JA426" s="181" t="e">
        <f t="shared" ref="JA426:JA489" si="1110">2*IMREAL(K165)*COS(2*PI()*B165*255/Nt_load2)-2*IMAGINARY(K165)*SIN(2*PI()*B165*255/Nt_load2)</f>
        <v>#REF!</v>
      </c>
      <c r="JB426" s="181" t="e">
        <f t="shared" ref="JB426:JB489" si="1111">2*IMREAL(K165)*COS(2*PI()*B165*256/Nt_load2)-2*IMAGINARY(K165)*SIN(2*PI()*B165*256/Nt_load2)</f>
        <v>#REF!</v>
      </c>
    </row>
    <row r="427" spans="2:262">
      <c r="B427" s="188">
        <v>66</v>
      </c>
      <c r="C427" s="187">
        <f t="shared" ref="C427:C490" si="1112">C426+Div_Nt_load2</f>
        <v>1.2890625000000007E-3</v>
      </c>
      <c r="D427" s="184" t="e">
        <f t="shared" si="855"/>
        <v>#REF!</v>
      </c>
      <c r="E427" s="183" t="e">
        <f>BT361</f>
        <v>#REF!</v>
      </c>
      <c r="F427" s="182">
        <v>66</v>
      </c>
      <c r="G427" s="181" t="e">
        <f t="shared" si="856"/>
        <v>#REF!</v>
      </c>
      <c r="H427" s="181" t="e">
        <f t="shared" si="857"/>
        <v>#REF!</v>
      </c>
      <c r="I427" s="181" t="e">
        <f t="shared" si="858"/>
        <v>#REF!</v>
      </c>
      <c r="J427" s="181" t="e">
        <f t="shared" si="859"/>
        <v>#REF!</v>
      </c>
      <c r="K427" s="181" t="e">
        <f t="shared" si="860"/>
        <v>#REF!</v>
      </c>
      <c r="L427" s="181" t="e">
        <f t="shared" si="861"/>
        <v>#REF!</v>
      </c>
      <c r="M427" s="181" t="e">
        <f t="shared" si="862"/>
        <v>#REF!</v>
      </c>
      <c r="N427" s="181" t="e">
        <f t="shared" si="863"/>
        <v>#REF!</v>
      </c>
      <c r="O427" s="181" t="e">
        <f t="shared" si="864"/>
        <v>#REF!</v>
      </c>
      <c r="P427" s="181" t="e">
        <f t="shared" si="865"/>
        <v>#REF!</v>
      </c>
      <c r="Q427" s="181" t="e">
        <f t="shared" si="866"/>
        <v>#REF!</v>
      </c>
      <c r="R427" s="181" t="e">
        <f t="shared" si="867"/>
        <v>#REF!</v>
      </c>
      <c r="S427" s="181" t="e">
        <f t="shared" si="868"/>
        <v>#REF!</v>
      </c>
      <c r="T427" s="181" t="e">
        <f t="shared" si="869"/>
        <v>#REF!</v>
      </c>
      <c r="U427" s="181" t="e">
        <f t="shared" si="870"/>
        <v>#REF!</v>
      </c>
      <c r="V427" s="181" t="e">
        <f t="shared" si="871"/>
        <v>#REF!</v>
      </c>
      <c r="W427" s="181" t="e">
        <f t="shared" si="872"/>
        <v>#REF!</v>
      </c>
      <c r="X427" s="181" t="e">
        <f t="shared" si="873"/>
        <v>#REF!</v>
      </c>
      <c r="Y427" s="181" t="e">
        <f t="shared" si="874"/>
        <v>#REF!</v>
      </c>
      <c r="Z427" s="181" t="e">
        <f t="shared" si="875"/>
        <v>#REF!</v>
      </c>
      <c r="AA427" s="181" t="e">
        <f t="shared" si="876"/>
        <v>#REF!</v>
      </c>
      <c r="AB427" s="181" t="e">
        <f t="shared" si="877"/>
        <v>#REF!</v>
      </c>
      <c r="AC427" s="181" t="e">
        <f t="shared" si="878"/>
        <v>#REF!</v>
      </c>
      <c r="AD427" s="181" t="e">
        <f t="shared" si="879"/>
        <v>#REF!</v>
      </c>
      <c r="AE427" s="181" t="e">
        <f t="shared" si="880"/>
        <v>#REF!</v>
      </c>
      <c r="AF427" s="181" t="e">
        <f t="shared" si="881"/>
        <v>#REF!</v>
      </c>
      <c r="AG427" s="181" t="e">
        <f t="shared" si="882"/>
        <v>#REF!</v>
      </c>
      <c r="AH427" s="181" t="e">
        <f t="shared" si="883"/>
        <v>#REF!</v>
      </c>
      <c r="AI427" s="181" t="e">
        <f t="shared" si="884"/>
        <v>#REF!</v>
      </c>
      <c r="AJ427" s="181" t="e">
        <f t="shared" si="885"/>
        <v>#REF!</v>
      </c>
      <c r="AK427" s="181" t="e">
        <f t="shared" si="886"/>
        <v>#REF!</v>
      </c>
      <c r="AL427" s="181" t="e">
        <f t="shared" si="887"/>
        <v>#REF!</v>
      </c>
      <c r="AM427" s="181" t="e">
        <f t="shared" si="888"/>
        <v>#REF!</v>
      </c>
      <c r="AN427" s="181" t="e">
        <f t="shared" si="889"/>
        <v>#REF!</v>
      </c>
      <c r="AO427" s="181" t="e">
        <f t="shared" si="890"/>
        <v>#REF!</v>
      </c>
      <c r="AP427" s="181" t="e">
        <f t="shared" si="891"/>
        <v>#REF!</v>
      </c>
      <c r="AQ427" s="181" t="e">
        <f t="shared" si="892"/>
        <v>#REF!</v>
      </c>
      <c r="AR427" s="181" t="e">
        <f t="shared" si="893"/>
        <v>#REF!</v>
      </c>
      <c r="AS427" s="181" t="e">
        <f t="shared" si="894"/>
        <v>#REF!</v>
      </c>
      <c r="AT427" s="181" t="e">
        <f t="shared" si="895"/>
        <v>#REF!</v>
      </c>
      <c r="AU427" s="181" t="e">
        <f t="shared" si="896"/>
        <v>#REF!</v>
      </c>
      <c r="AV427" s="181" t="e">
        <f t="shared" si="897"/>
        <v>#REF!</v>
      </c>
      <c r="AW427" s="181" t="e">
        <f t="shared" si="898"/>
        <v>#REF!</v>
      </c>
      <c r="AX427" s="181" t="e">
        <f t="shared" si="899"/>
        <v>#REF!</v>
      </c>
      <c r="AY427" s="181" t="e">
        <f t="shared" si="900"/>
        <v>#REF!</v>
      </c>
      <c r="AZ427" s="181" t="e">
        <f t="shared" si="901"/>
        <v>#REF!</v>
      </c>
      <c r="BA427" s="181" t="e">
        <f t="shared" si="902"/>
        <v>#REF!</v>
      </c>
      <c r="BB427" s="181" t="e">
        <f t="shared" si="903"/>
        <v>#REF!</v>
      </c>
      <c r="BC427" s="181" t="e">
        <f t="shared" si="904"/>
        <v>#REF!</v>
      </c>
      <c r="BD427" s="181" t="e">
        <f t="shared" si="905"/>
        <v>#REF!</v>
      </c>
      <c r="BE427" s="181" t="e">
        <f t="shared" si="906"/>
        <v>#REF!</v>
      </c>
      <c r="BF427" s="181" t="e">
        <f t="shared" si="907"/>
        <v>#REF!</v>
      </c>
      <c r="BG427" s="181" t="e">
        <f t="shared" si="908"/>
        <v>#REF!</v>
      </c>
      <c r="BH427" s="181" t="e">
        <f t="shared" si="909"/>
        <v>#REF!</v>
      </c>
      <c r="BI427" s="181" t="e">
        <f t="shared" si="910"/>
        <v>#REF!</v>
      </c>
      <c r="BJ427" s="181" t="e">
        <f t="shared" si="911"/>
        <v>#REF!</v>
      </c>
      <c r="BK427" s="181" t="e">
        <f t="shared" si="912"/>
        <v>#REF!</v>
      </c>
      <c r="BL427" s="181" t="e">
        <f t="shared" si="913"/>
        <v>#REF!</v>
      </c>
      <c r="BM427" s="181" t="e">
        <f t="shared" si="914"/>
        <v>#REF!</v>
      </c>
      <c r="BN427" s="181" t="e">
        <f t="shared" si="915"/>
        <v>#REF!</v>
      </c>
      <c r="BO427" s="181" t="e">
        <f t="shared" si="916"/>
        <v>#REF!</v>
      </c>
      <c r="BP427" s="181" t="e">
        <f t="shared" si="917"/>
        <v>#REF!</v>
      </c>
      <c r="BQ427" s="181" t="e">
        <f t="shared" si="918"/>
        <v>#REF!</v>
      </c>
      <c r="BR427" s="181" t="e">
        <f t="shared" si="919"/>
        <v>#REF!</v>
      </c>
      <c r="BS427" s="181" t="e">
        <f t="shared" si="920"/>
        <v>#REF!</v>
      </c>
      <c r="BT427" s="181" t="e">
        <f t="shared" si="921"/>
        <v>#REF!</v>
      </c>
      <c r="BU427" s="181" t="e">
        <f t="shared" si="922"/>
        <v>#REF!</v>
      </c>
      <c r="BV427" s="181" t="e">
        <f t="shared" si="923"/>
        <v>#REF!</v>
      </c>
      <c r="BW427" s="181" t="e">
        <f t="shared" si="924"/>
        <v>#REF!</v>
      </c>
      <c r="BX427" s="181" t="e">
        <f t="shared" si="925"/>
        <v>#REF!</v>
      </c>
      <c r="BY427" s="181" t="e">
        <f t="shared" si="926"/>
        <v>#REF!</v>
      </c>
      <c r="BZ427" s="181" t="e">
        <f t="shared" si="927"/>
        <v>#REF!</v>
      </c>
      <c r="CA427" s="181" t="e">
        <f t="shared" si="928"/>
        <v>#REF!</v>
      </c>
      <c r="CB427" s="181" t="e">
        <f t="shared" si="929"/>
        <v>#REF!</v>
      </c>
      <c r="CC427" s="181" t="e">
        <f t="shared" si="930"/>
        <v>#REF!</v>
      </c>
      <c r="CD427" s="181" t="e">
        <f t="shared" si="931"/>
        <v>#REF!</v>
      </c>
      <c r="CE427" s="181" t="e">
        <f t="shared" si="932"/>
        <v>#REF!</v>
      </c>
      <c r="CF427" s="181" t="e">
        <f t="shared" si="933"/>
        <v>#REF!</v>
      </c>
      <c r="CG427" s="181" t="e">
        <f t="shared" si="934"/>
        <v>#REF!</v>
      </c>
      <c r="CH427" s="181" t="e">
        <f t="shared" si="935"/>
        <v>#REF!</v>
      </c>
      <c r="CI427" s="181" t="e">
        <f t="shared" si="936"/>
        <v>#REF!</v>
      </c>
      <c r="CJ427" s="181" t="e">
        <f t="shared" si="937"/>
        <v>#REF!</v>
      </c>
      <c r="CK427" s="181" t="e">
        <f t="shared" si="938"/>
        <v>#REF!</v>
      </c>
      <c r="CL427" s="181" t="e">
        <f t="shared" si="939"/>
        <v>#REF!</v>
      </c>
      <c r="CM427" s="181" t="e">
        <f t="shared" si="940"/>
        <v>#REF!</v>
      </c>
      <c r="CN427" s="181" t="e">
        <f t="shared" si="941"/>
        <v>#REF!</v>
      </c>
      <c r="CO427" s="181" t="e">
        <f t="shared" si="942"/>
        <v>#REF!</v>
      </c>
      <c r="CP427" s="181" t="e">
        <f t="shared" si="943"/>
        <v>#REF!</v>
      </c>
      <c r="CQ427" s="181" t="e">
        <f t="shared" si="944"/>
        <v>#REF!</v>
      </c>
      <c r="CR427" s="181" t="e">
        <f t="shared" si="945"/>
        <v>#REF!</v>
      </c>
      <c r="CS427" s="181" t="e">
        <f t="shared" si="946"/>
        <v>#REF!</v>
      </c>
      <c r="CT427" s="181" t="e">
        <f t="shared" si="947"/>
        <v>#REF!</v>
      </c>
      <c r="CU427" s="181" t="e">
        <f t="shared" si="948"/>
        <v>#REF!</v>
      </c>
      <c r="CV427" s="181" t="e">
        <f t="shared" si="949"/>
        <v>#REF!</v>
      </c>
      <c r="CW427" s="181" t="e">
        <f t="shared" si="950"/>
        <v>#REF!</v>
      </c>
      <c r="CX427" s="181" t="e">
        <f t="shared" si="951"/>
        <v>#REF!</v>
      </c>
      <c r="CY427" s="181" t="e">
        <f t="shared" si="952"/>
        <v>#REF!</v>
      </c>
      <c r="CZ427" s="181" t="e">
        <f t="shared" si="953"/>
        <v>#REF!</v>
      </c>
      <c r="DA427" s="181" t="e">
        <f t="shared" si="954"/>
        <v>#REF!</v>
      </c>
      <c r="DB427" s="181" t="e">
        <f t="shared" si="955"/>
        <v>#REF!</v>
      </c>
      <c r="DC427" s="181" t="e">
        <f t="shared" si="956"/>
        <v>#REF!</v>
      </c>
      <c r="DD427" s="181" t="e">
        <f t="shared" si="957"/>
        <v>#REF!</v>
      </c>
      <c r="DE427" s="181" t="e">
        <f t="shared" si="958"/>
        <v>#REF!</v>
      </c>
      <c r="DF427" s="181" t="e">
        <f t="shared" si="959"/>
        <v>#REF!</v>
      </c>
      <c r="DG427" s="181" t="e">
        <f t="shared" si="960"/>
        <v>#REF!</v>
      </c>
      <c r="DH427" s="181" t="e">
        <f t="shared" si="961"/>
        <v>#REF!</v>
      </c>
      <c r="DI427" s="181" t="e">
        <f t="shared" si="962"/>
        <v>#REF!</v>
      </c>
      <c r="DJ427" s="181" t="e">
        <f t="shared" si="963"/>
        <v>#REF!</v>
      </c>
      <c r="DK427" s="181" t="e">
        <f t="shared" si="964"/>
        <v>#REF!</v>
      </c>
      <c r="DL427" s="181" t="e">
        <f t="shared" si="965"/>
        <v>#REF!</v>
      </c>
      <c r="DM427" s="181" t="e">
        <f t="shared" si="966"/>
        <v>#REF!</v>
      </c>
      <c r="DN427" s="181" t="e">
        <f t="shared" si="967"/>
        <v>#REF!</v>
      </c>
      <c r="DO427" s="181" t="e">
        <f t="shared" si="968"/>
        <v>#REF!</v>
      </c>
      <c r="DP427" s="181" t="e">
        <f t="shared" si="969"/>
        <v>#REF!</v>
      </c>
      <c r="DQ427" s="181" t="e">
        <f t="shared" si="970"/>
        <v>#REF!</v>
      </c>
      <c r="DR427" s="181" t="e">
        <f t="shared" si="971"/>
        <v>#REF!</v>
      </c>
      <c r="DS427" s="181" t="e">
        <f t="shared" si="972"/>
        <v>#REF!</v>
      </c>
      <c r="DT427" s="181" t="e">
        <f t="shared" si="973"/>
        <v>#REF!</v>
      </c>
      <c r="DU427" s="181" t="e">
        <f t="shared" si="974"/>
        <v>#REF!</v>
      </c>
      <c r="DV427" s="181" t="e">
        <f t="shared" si="975"/>
        <v>#REF!</v>
      </c>
      <c r="DW427" s="181" t="e">
        <f t="shared" si="976"/>
        <v>#REF!</v>
      </c>
      <c r="DX427" s="181" t="e">
        <f t="shared" si="977"/>
        <v>#REF!</v>
      </c>
      <c r="DY427" s="181" t="e">
        <f t="shared" si="978"/>
        <v>#REF!</v>
      </c>
      <c r="DZ427" s="181" t="e">
        <f t="shared" si="979"/>
        <v>#REF!</v>
      </c>
      <c r="EA427" s="181" t="e">
        <f t="shared" si="980"/>
        <v>#REF!</v>
      </c>
      <c r="EB427" s="181" t="e">
        <f t="shared" si="981"/>
        <v>#REF!</v>
      </c>
      <c r="EC427" s="181" t="e">
        <f t="shared" si="982"/>
        <v>#REF!</v>
      </c>
      <c r="ED427" s="181" t="e">
        <f t="shared" si="983"/>
        <v>#REF!</v>
      </c>
      <c r="EE427" s="181" t="e">
        <f t="shared" si="984"/>
        <v>#REF!</v>
      </c>
      <c r="EF427" s="181" t="e">
        <f t="shared" si="985"/>
        <v>#REF!</v>
      </c>
      <c r="EG427" s="181" t="e">
        <f t="shared" si="986"/>
        <v>#REF!</v>
      </c>
      <c r="EH427" s="181" t="e">
        <f t="shared" si="987"/>
        <v>#REF!</v>
      </c>
      <c r="EI427" s="181" t="e">
        <f t="shared" si="988"/>
        <v>#REF!</v>
      </c>
      <c r="EJ427" s="181" t="e">
        <f t="shared" si="989"/>
        <v>#REF!</v>
      </c>
      <c r="EK427" s="181" t="e">
        <f t="shared" si="990"/>
        <v>#REF!</v>
      </c>
      <c r="EL427" s="181" t="e">
        <f t="shared" si="991"/>
        <v>#REF!</v>
      </c>
      <c r="EM427" s="181" t="e">
        <f t="shared" si="992"/>
        <v>#REF!</v>
      </c>
      <c r="EN427" s="181" t="e">
        <f t="shared" si="993"/>
        <v>#REF!</v>
      </c>
      <c r="EO427" s="181" t="e">
        <f t="shared" si="994"/>
        <v>#REF!</v>
      </c>
      <c r="EP427" s="181" t="e">
        <f t="shared" si="995"/>
        <v>#REF!</v>
      </c>
      <c r="EQ427" s="181" t="e">
        <f t="shared" si="996"/>
        <v>#REF!</v>
      </c>
      <c r="ER427" s="181" t="e">
        <f t="shared" si="997"/>
        <v>#REF!</v>
      </c>
      <c r="ES427" s="181" t="e">
        <f t="shared" si="998"/>
        <v>#REF!</v>
      </c>
      <c r="ET427" s="181" t="e">
        <f t="shared" si="999"/>
        <v>#REF!</v>
      </c>
      <c r="EU427" s="181" t="e">
        <f t="shared" si="1000"/>
        <v>#REF!</v>
      </c>
      <c r="EV427" s="181" t="e">
        <f t="shared" si="1001"/>
        <v>#REF!</v>
      </c>
      <c r="EW427" s="181" t="e">
        <f t="shared" si="1002"/>
        <v>#REF!</v>
      </c>
      <c r="EX427" s="181" t="e">
        <f t="shared" si="1003"/>
        <v>#REF!</v>
      </c>
      <c r="EY427" s="181" t="e">
        <f t="shared" si="1004"/>
        <v>#REF!</v>
      </c>
      <c r="EZ427" s="181" t="e">
        <f t="shared" si="1005"/>
        <v>#REF!</v>
      </c>
      <c r="FA427" s="181" t="e">
        <f t="shared" si="1006"/>
        <v>#REF!</v>
      </c>
      <c r="FB427" s="181" t="e">
        <f t="shared" si="1007"/>
        <v>#REF!</v>
      </c>
      <c r="FC427" s="181" t="e">
        <f t="shared" si="1008"/>
        <v>#REF!</v>
      </c>
      <c r="FD427" s="181" t="e">
        <f t="shared" si="1009"/>
        <v>#REF!</v>
      </c>
      <c r="FE427" s="181" t="e">
        <f t="shared" si="1010"/>
        <v>#REF!</v>
      </c>
      <c r="FF427" s="181" t="e">
        <f t="shared" si="1011"/>
        <v>#REF!</v>
      </c>
      <c r="FG427" s="181" t="e">
        <f t="shared" si="1012"/>
        <v>#REF!</v>
      </c>
      <c r="FH427" s="181" t="e">
        <f t="shared" si="1013"/>
        <v>#REF!</v>
      </c>
      <c r="FI427" s="181" t="e">
        <f t="shared" si="1014"/>
        <v>#REF!</v>
      </c>
      <c r="FJ427" s="181" t="e">
        <f t="shared" si="1015"/>
        <v>#REF!</v>
      </c>
      <c r="FK427" s="181" t="e">
        <f t="shared" si="1016"/>
        <v>#REF!</v>
      </c>
      <c r="FL427" s="181" t="e">
        <f t="shared" si="1017"/>
        <v>#REF!</v>
      </c>
      <c r="FM427" s="181" t="e">
        <f t="shared" si="1018"/>
        <v>#REF!</v>
      </c>
      <c r="FN427" s="181" t="e">
        <f t="shared" si="1019"/>
        <v>#REF!</v>
      </c>
      <c r="FO427" s="181" t="e">
        <f t="shared" si="1020"/>
        <v>#REF!</v>
      </c>
      <c r="FP427" s="181" t="e">
        <f t="shared" si="1021"/>
        <v>#REF!</v>
      </c>
      <c r="FQ427" s="181" t="e">
        <f t="shared" si="1022"/>
        <v>#REF!</v>
      </c>
      <c r="FR427" s="181" t="e">
        <f t="shared" si="1023"/>
        <v>#REF!</v>
      </c>
      <c r="FS427" s="181" t="e">
        <f t="shared" si="1024"/>
        <v>#REF!</v>
      </c>
      <c r="FT427" s="181" t="e">
        <f t="shared" si="1025"/>
        <v>#REF!</v>
      </c>
      <c r="FU427" s="181" t="e">
        <f t="shared" si="1026"/>
        <v>#REF!</v>
      </c>
      <c r="FV427" s="181" t="e">
        <f t="shared" si="1027"/>
        <v>#REF!</v>
      </c>
      <c r="FW427" s="181" t="e">
        <f t="shared" si="1028"/>
        <v>#REF!</v>
      </c>
      <c r="FX427" s="181" t="e">
        <f t="shared" si="1029"/>
        <v>#REF!</v>
      </c>
      <c r="FY427" s="181" t="e">
        <f t="shared" si="1030"/>
        <v>#REF!</v>
      </c>
      <c r="FZ427" s="181" t="e">
        <f t="shared" si="1031"/>
        <v>#REF!</v>
      </c>
      <c r="GA427" s="181" t="e">
        <f t="shared" si="1032"/>
        <v>#REF!</v>
      </c>
      <c r="GB427" s="181" t="e">
        <f t="shared" si="1033"/>
        <v>#REF!</v>
      </c>
      <c r="GC427" s="181" t="e">
        <f t="shared" si="1034"/>
        <v>#REF!</v>
      </c>
      <c r="GD427" s="181" t="e">
        <f t="shared" si="1035"/>
        <v>#REF!</v>
      </c>
      <c r="GE427" s="181" t="e">
        <f t="shared" si="1036"/>
        <v>#REF!</v>
      </c>
      <c r="GF427" s="181" t="e">
        <f t="shared" si="1037"/>
        <v>#REF!</v>
      </c>
      <c r="GG427" s="181" t="e">
        <f t="shared" si="1038"/>
        <v>#REF!</v>
      </c>
      <c r="GH427" s="181" t="e">
        <f t="shared" si="1039"/>
        <v>#REF!</v>
      </c>
      <c r="GI427" s="181" t="e">
        <f t="shared" si="1040"/>
        <v>#REF!</v>
      </c>
      <c r="GJ427" s="181" t="e">
        <f t="shared" si="1041"/>
        <v>#REF!</v>
      </c>
      <c r="GK427" s="181" t="e">
        <f t="shared" si="1042"/>
        <v>#REF!</v>
      </c>
      <c r="GL427" s="181" t="e">
        <f t="shared" si="1043"/>
        <v>#REF!</v>
      </c>
      <c r="GM427" s="181" t="e">
        <f t="shared" si="1044"/>
        <v>#REF!</v>
      </c>
      <c r="GN427" s="181" t="e">
        <f t="shared" si="1045"/>
        <v>#REF!</v>
      </c>
      <c r="GO427" s="181" t="e">
        <f t="shared" si="1046"/>
        <v>#REF!</v>
      </c>
      <c r="GP427" s="181" t="e">
        <f t="shared" si="1047"/>
        <v>#REF!</v>
      </c>
      <c r="GQ427" s="181" t="e">
        <f t="shared" si="1048"/>
        <v>#REF!</v>
      </c>
      <c r="GR427" s="181" t="e">
        <f t="shared" si="1049"/>
        <v>#REF!</v>
      </c>
      <c r="GS427" s="181" t="e">
        <f t="shared" si="1050"/>
        <v>#REF!</v>
      </c>
      <c r="GT427" s="181" t="e">
        <f t="shared" si="1051"/>
        <v>#REF!</v>
      </c>
      <c r="GU427" s="181" t="e">
        <f t="shared" si="1052"/>
        <v>#REF!</v>
      </c>
      <c r="GV427" s="181" t="e">
        <f t="shared" si="1053"/>
        <v>#REF!</v>
      </c>
      <c r="GW427" s="181" t="e">
        <f t="shared" si="1054"/>
        <v>#REF!</v>
      </c>
      <c r="GX427" s="181" t="e">
        <f t="shared" si="1055"/>
        <v>#REF!</v>
      </c>
      <c r="GY427" s="181" t="e">
        <f t="shared" si="1056"/>
        <v>#REF!</v>
      </c>
      <c r="GZ427" s="181" t="e">
        <f t="shared" si="1057"/>
        <v>#REF!</v>
      </c>
      <c r="HA427" s="181" t="e">
        <f t="shared" si="1058"/>
        <v>#REF!</v>
      </c>
      <c r="HB427" s="181" t="e">
        <f t="shared" si="1059"/>
        <v>#REF!</v>
      </c>
      <c r="HC427" s="181" t="e">
        <f t="shared" si="1060"/>
        <v>#REF!</v>
      </c>
      <c r="HD427" s="181" t="e">
        <f t="shared" si="1061"/>
        <v>#REF!</v>
      </c>
      <c r="HE427" s="181" t="e">
        <f t="shared" si="1062"/>
        <v>#REF!</v>
      </c>
      <c r="HF427" s="181" t="e">
        <f t="shared" si="1063"/>
        <v>#REF!</v>
      </c>
      <c r="HG427" s="181" t="e">
        <f t="shared" si="1064"/>
        <v>#REF!</v>
      </c>
      <c r="HH427" s="181" t="e">
        <f t="shared" si="1065"/>
        <v>#REF!</v>
      </c>
      <c r="HI427" s="181" t="e">
        <f t="shared" si="1066"/>
        <v>#REF!</v>
      </c>
      <c r="HJ427" s="181" t="e">
        <f t="shared" si="1067"/>
        <v>#REF!</v>
      </c>
      <c r="HK427" s="181" t="e">
        <f t="shared" si="1068"/>
        <v>#REF!</v>
      </c>
      <c r="HL427" s="181" t="e">
        <f t="shared" si="1069"/>
        <v>#REF!</v>
      </c>
      <c r="HM427" s="181" t="e">
        <f t="shared" si="1070"/>
        <v>#REF!</v>
      </c>
      <c r="HN427" s="181" t="e">
        <f t="shared" si="1071"/>
        <v>#REF!</v>
      </c>
      <c r="HO427" s="181" t="e">
        <f t="shared" si="1072"/>
        <v>#REF!</v>
      </c>
      <c r="HP427" s="181" t="e">
        <f t="shared" si="1073"/>
        <v>#REF!</v>
      </c>
      <c r="HQ427" s="181" t="e">
        <f t="shared" si="1074"/>
        <v>#REF!</v>
      </c>
      <c r="HR427" s="181" t="e">
        <f t="shared" si="1075"/>
        <v>#REF!</v>
      </c>
      <c r="HS427" s="181" t="e">
        <f t="shared" si="1076"/>
        <v>#REF!</v>
      </c>
      <c r="HT427" s="181" t="e">
        <f t="shared" si="1077"/>
        <v>#REF!</v>
      </c>
      <c r="HU427" s="181" t="e">
        <f t="shared" si="1078"/>
        <v>#REF!</v>
      </c>
      <c r="HV427" s="181" t="e">
        <f t="shared" si="1079"/>
        <v>#REF!</v>
      </c>
      <c r="HW427" s="181" t="e">
        <f t="shared" si="1080"/>
        <v>#REF!</v>
      </c>
      <c r="HX427" s="181" t="e">
        <f t="shared" si="1081"/>
        <v>#REF!</v>
      </c>
      <c r="HY427" s="181" t="e">
        <f t="shared" si="1082"/>
        <v>#REF!</v>
      </c>
      <c r="HZ427" s="181" t="e">
        <f t="shared" si="1083"/>
        <v>#REF!</v>
      </c>
      <c r="IA427" s="181" t="e">
        <f t="shared" si="1084"/>
        <v>#REF!</v>
      </c>
      <c r="IB427" s="181" t="e">
        <f t="shared" si="1085"/>
        <v>#REF!</v>
      </c>
      <c r="IC427" s="181" t="e">
        <f t="shared" si="1086"/>
        <v>#REF!</v>
      </c>
      <c r="ID427" s="181" t="e">
        <f t="shared" si="1087"/>
        <v>#REF!</v>
      </c>
      <c r="IE427" s="181" t="e">
        <f t="shared" si="1088"/>
        <v>#REF!</v>
      </c>
      <c r="IF427" s="181" t="e">
        <f t="shared" si="1089"/>
        <v>#REF!</v>
      </c>
      <c r="IG427" s="181" t="e">
        <f t="shared" si="1090"/>
        <v>#REF!</v>
      </c>
      <c r="IH427" s="181" t="e">
        <f t="shared" si="1091"/>
        <v>#REF!</v>
      </c>
      <c r="II427" s="181" t="e">
        <f t="shared" si="1092"/>
        <v>#REF!</v>
      </c>
      <c r="IJ427" s="181" t="e">
        <f t="shared" si="1093"/>
        <v>#REF!</v>
      </c>
      <c r="IK427" s="181" t="e">
        <f t="shared" si="1094"/>
        <v>#REF!</v>
      </c>
      <c r="IL427" s="181" t="e">
        <f t="shared" si="1095"/>
        <v>#REF!</v>
      </c>
      <c r="IM427" s="181" t="e">
        <f t="shared" si="1096"/>
        <v>#REF!</v>
      </c>
      <c r="IN427" s="181" t="e">
        <f t="shared" si="1097"/>
        <v>#REF!</v>
      </c>
      <c r="IO427" s="181" t="e">
        <f t="shared" si="1098"/>
        <v>#REF!</v>
      </c>
      <c r="IP427" s="181" t="e">
        <f t="shared" si="1099"/>
        <v>#REF!</v>
      </c>
      <c r="IQ427" s="181" t="e">
        <f t="shared" si="1100"/>
        <v>#REF!</v>
      </c>
      <c r="IR427" s="181" t="e">
        <f t="shared" si="1101"/>
        <v>#REF!</v>
      </c>
      <c r="IS427" s="181" t="e">
        <f t="shared" si="1102"/>
        <v>#REF!</v>
      </c>
      <c r="IT427" s="181" t="e">
        <f t="shared" si="1103"/>
        <v>#REF!</v>
      </c>
      <c r="IU427" s="181" t="e">
        <f t="shared" si="1104"/>
        <v>#REF!</v>
      </c>
      <c r="IV427" s="181" t="e">
        <f t="shared" si="1105"/>
        <v>#REF!</v>
      </c>
      <c r="IW427" s="181" t="e">
        <f t="shared" si="1106"/>
        <v>#REF!</v>
      </c>
      <c r="IX427" s="181" t="e">
        <f t="shared" si="1107"/>
        <v>#REF!</v>
      </c>
      <c r="IY427" s="181" t="e">
        <f t="shared" si="1108"/>
        <v>#REF!</v>
      </c>
      <c r="IZ427" s="181" t="e">
        <f t="shared" si="1109"/>
        <v>#REF!</v>
      </c>
      <c r="JA427" s="181" t="e">
        <f t="shared" si="1110"/>
        <v>#REF!</v>
      </c>
      <c r="JB427" s="181" t="e">
        <f t="shared" si="1111"/>
        <v>#REF!</v>
      </c>
    </row>
    <row r="428" spans="2:262">
      <c r="B428" s="188">
        <v>67</v>
      </c>
      <c r="C428" s="187">
        <f t="shared" si="1112"/>
        <v>1.3085937500000007E-3</v>
      </c>
      <c r="D428" s="184" t="e">
        <f t="shared" si="855"/>
        <v>#REF!</v>
      </c>
      <c r="E428" s="183" t="e">
        <f>BU361</f>
        <v>#REF!</v>
      </c>
      <c r="F428" s="182">
        <v>67</v>
      </c>
      <c r="G428" s="181" t="e">
        <f t="shared" si="856"/>
        <v>#REF!</v>
      </c>
      <c r="H428" s="181" t="e">
        <f t="shared" si="857"/>
        <v>#REF!</v>
      </c>
      <c r="I428" s="181" t="e">
        <f t="shared" si="858"/>
        <v>#REF!</v>
      </c>
      <c r="J428" s="181" t="e">
        <f t="shared" si="859"/>
        <v>#REF!</v>
      </c>
      <c r="K428" s="181" t="e">
        <f t="shared" si="860"/>
        <v>#REF!</v>
      </c>
      <c r="L428" s="181" t="e">
        <f t="shared" si="861"/>
        <v>#REF!</v>
      </c>
      <c r="M428" s="181" t="e">
        <f t="shared" si="862"/>
        <v>#REF!</v>
      </c>
      <c r="N428" s="181" t="e">
        <f t="shared" si="863"/>
        <v>#REF!</v>
      </c>
      <c r="O428" s="181" t="e">
        <f t="shared" si="864"/>
        <v>#REF!</v>
      </c>
      <c r="P428" s="181" t="e">
        <f t="shared" si="865"/>
        <v>#REF!</v>
      </c>
      <c r="Q428" s="181" t="e">
        <f t="shared" si="866"/>
        <v>#REF!</v>
      </c>
      <c r="R428" s="181" t="e">
        <f t="shared" si="867"/>
        <v>#REF!</v>
      </c>
      <c r="S428" s="181" t="e">
        <f t="shared" si="868"/>
        <v>#REF!</v>
      </c>
      <c r="T428" s="181" t="e">
        <f t="shared" si="869"/>
        <v>#REF!</v>
      </c>
      <c r="U428" s="181" t="e">
        <f t="shared" si="870"/>
        <v>#REF!</v>
      </c>
      <c r="V428" s="181" t="e">
        <f t="shared" si="871"/>
        <v>#REF!</v>
      </c>
      <c r="W428" s="181" t="e">
        <f t="shared" si="872"/>
        <v>#REF!</v>
      </c>
      <c r="X428" s="181" t="e">
        <f t="shared" si="873"/>
        <v>#REF!</v>
      </c>
      <c r="Y428" s="181" t="e">
        <f t="shared" si="874"/>
        <v>#REF!</v>
      </c>
      <c r="Z428" s="181" t="e">
        <f t="shared" si="875"/>
        <v>#REF!</v>
      </c>
      <c r="AA428" s="181" t="e">
        <f t="shared" si="876"/>
        <v>#REF!</v>
      </c>
      <c r="AB428" s="181" t="e">
        <f t="shared" si="877"/>
        <v>#REF!</v>
      </c>
      <c r="AC428" s="181" t="e">
        <f t="shared" si="878"/>
        <v>#REF!</v>
      </c>
      <c r="AD428" s="181" t="e">
        <f t="shared" si="879"/>
        <v>#REF!</v>
      </c>
      <c r="AE428" s="181" t="e">
        <f t="shared" si="880"/>
        <v>#REF!</v>
      </c>
      <c r="AF428" s="181" t="e">
        <f t="shared" si="881"/>
        <v>#REF!</v>
      </c>
      <c r="AG428" s="181" t="e">
        <f t="shared" si="882"/>
        <v>#REF!</v>
      </c>
      <c r="AH428" s="181" t="e">
        <f t="shared" si="883"/>
        <v>#REF!</v>
      </c>
      <c r="AI428" s="181" t="e">
        <f t="shared" si="884"/>
        <v>#REF!</v>
      </c>
      <c r="AJ428" s="181" t="e">
        <f t="shared" si="885"/>
        <v>#REF!</v>
      </c>
      <c r="AK428" s="181" t="e">
        <f t="shared" si="886"/>
        <v>#REF!</v>
      </c>
      <c r="AL428" s="181" t="e">
        <f t="shared" si="887"/>
        <v>#REF!</v>
      </c>
      <c r="AM428" s="181" t="e">
        <f t="shared" si="888"/>
        <v>#REF!</v>
      </c>
      <c r="AN428" s="181" t="e">
        <f t="shared" si="889"/>
        <v>#REF!</v>
      </c>
      <c r="AO428" s="181" t="e">
        <f t="shared" si="890"/>
        <v>#REF!</v>
      </c>
      <c r="AP428" s="181" t="e">
        <f t="shared" si="891"/>
        <v>#REF!</v>
      </c>
      <c r="AQ428" s="181" t="e">
        <f t="shared" si="892"/>
        <v>#REF!</v>
      </c>
      <c r="AR428" s="181" t="e">
        <f t="shared" si="893"/>
        <v>#REF!</v>
      </c>
      <c r="AS428" s="181" t="e">
        <f t="shared" si="894"/>
        <v>#REF!</v>
      </c>
      <c r="AT428" s="181" t="e">
        <f t="shared" si="895"/>
        <v>#REF!</v>
      </c>
      <c r="AU428" s="181" t="e">
        <f t="shared" si="896"/>
        <v>#REF!</v>
      </c>
      <c r="AV428" s="181" t="e">
        <f t="shared" si="897"/>
        <v>#REF!</v>
      </c>
      <c r="AW428" s="181" t="e">
        <f t="shared" si="898"/>
        <v>#REF!</v>
      </c>
      <c r="AX428" s="181" t="e">
        <f t="shared" si="899"/>
        <v>#REF!</v>
      </c>
      <c r="AY428" s="181" t="e">
        <f t="shared" si="900"/>
        <v>#REF!</v>
      </c>
      <c r="AZ428" s="181" t="e">
        <f t="shared" si="901"/>
        <v>#REF!</v>
      </c>
      <c r="BA428" s="181" t="e">
        <f t="shared" si="902"/>
        <v>#REF!</v>
      </c>
      <c r="BB428" s="181" t="e">
        <f t="shared" si="903"/>
        <v>#REF!</v>
      </c>
      <c r="BC428" s="181" t="e">
        <f t="shared" si="904"/>
        <v>#REF!</v>
      </c>
      <c r="BD428" s="181" t="e">
        <f t="shared" si="905"/>
        <v>#REF!</v>
      </c>
      <c r="BE428" s="181" t="e">
        <f t="shared" si="906"/>
        <v>#REF!</v>
      </c>
      <c r="BF428" s="181" t="e">
        <f t="shared" si="907"/>
        <v>#REF!</v>
      </c>
      <c r="BG428" s="181" t="e">
        <f t="shared" si="908"/>
        <v>#REF!</v>
      </c>
      <c r="BH428" s="181" t="e">
        <f t="shared" si="909"/>
        <v>#REF!</v>
      </c>
      <c r="BI428" s="181" t="e">
        <f t="shared" si="910"/>
        <v>#REF!</v>
      </c>
      <c r="BJ428" s="181" t="e">
        <f t="shared" si="911"/>
        <v>#REF!</v>
      </c>
      <c r="BK428" s="181" t="e">
        <f t="shared" si="912"/>
        <v>#REF!</v>
      </c>
      <c r="BL428" s="181" t="e">
        <f t="shared" si="913"/>
        <v>#REF!</v>
      </c>
      <c r="BM428" s="181" t="e">
        <f t="shared" si="914"/>
        <v>#REF!</v>
      </c>
      <c r="BN428" s="181" t="e">
        <f t="shared" si="915"/>
        <v>#REF!</v>
      </c>
      <c r="BO428" s="181" t="e">
        <f t="shared" si="916"/>
        <v>#REF!</v>
      </c>
      <c r="BP428" s="181" t="e">
        <f t="shared" si="917"/>
        <v>#REF!</v>
      </c>
      <c r="BQ428" s="181" t="e">
        <f t="shared" si="918"/>
        <v>#REF!</v>
      </c>
      <c r="BR428" s="181" t="e">
        <f t="shared" si="919"/>
        <v>#REF!</v>
      </c>
      <c r="BS428" s="181" t="e">
        <f t="shared" si="920"/>
        <v>#REF!</v>
      </c>
      <c r="BT428" s="181" t="e">
        <f t="shared" si="921"/>
        <v>#REF!</v>
      </c>
      <c r="BU428" s="181" t="e">
        <f t="shared" si="922"/>
        <v>#REF!</v>
      </c>
      <c r="BV428" s="181" t="e">
        <f t="shared" si="923"/>
        <v>#REF!</v>
      </c>
      <c r="BW428" s="181" t="e">
        <f t="shared" si="924"/>
        <v>#REF!</v>
      </c>
      <c r="BX428" s="181" t="e">
        <f t="shared" si="925"/>
        <v>#REF!</v>
      </c>
      <c r="BY428" s="181" t="e">
        <f t="shared" si="926"/>
        <v>#REF!</v>
      </c>
      <c r="BZ428" s="181" t="e">
        <f t="shared" si="927"/>
        <v>#REF!</v>
      </c>
      <c r="CA428" s="181" t="e">
        <f t="shared" si="928"/>
        <v>#REF!</v>
      </c>
      <c r="CB428" s="181" t="e">
        <f t="shared" si="929"/>
        <v>#REF!</v>
      </c>
      <c r="CC428" s="181" t="e">
        <f t="shared" si="930"/>
        <v>#REF!</v>
      </c>
      <c r="CD428" s="181" t="e">
        <f t="shared" si="931"/>
        <v>#REF!</v>
      </c>
      <c r="CE428" s="181" t="e">
        <f t="shared" si="932"/>
        <v>#REF!</v>
      </c>
      <c r="CF428" s="181" t="e">
        <f t="shared" si="933"/>
        <v>#REF!</v>
      </c>
      <c r="CG428" s="181" t="e">
        <f t="shared" si="934"/>
        <v>#REF!</v>
      </c>
      <c r="CH428" s="181" t="e">
        <f t="shared" si="935"/>
        <v>#REF!</v>
      </c>
      <c r="CI428" s="181" t="e">
        <f t="shared" si="936"/>
        <v>#REF!</v>
      </c>
      <c r="CJ428" s="181" t="e">
        <f t="shared" si="937"/>
        <v>#REF!</v>
      </c>
      <c r="CK428" s="181" t="e">
        <f t="shared" si="938"/>
        <v>#REF!</v>
      </c>
      <c r="CL428" s="181" t="e">
        <f t="shared" si="939"/>
        <v>#REF!</v>
      </c>
      <c r="CM428" s="181" t="e">
        <f t="shared" si="940"/>
        <v>#REF!</v>
      </c>
      <c r="CN428" s="181" t="e">
        <f t="shared" si="941"/>
        <v>#REF!</v>
      </c>
      <c r="CO428" s="181" t="e">
        <f t="shared" si="942"/>
        <v>#REF!</v>
      </c>
      <c r="CP428" s="181" t="e">
        <f t="shared" si="943"/>
        <v>#REF!</v>
      </c>
      <c r="CQ428" s="181" t="e">
        <f t="shared" si="944"/>
        <v>#REF!</v>
      </c>
      <c r="CR428" s="181" t="e">
        <f t="shared" si="945"/>
        <v>#REF!</v>
      </c>
      <c r="CS428" s="181" t="e">
        <f t="shared" si="946"/>
        <v>#REF!</v>
      </c>
      <c r="CT428" s="181" t="e">
        <f t="shared" si="947"/>
        <v>#REF!</v>
      </c>
      <c r="CU428" s="181" t="e">
        <f t="shared" si="948"/>
        <v>#REF!</v>
      </c>
      <c r="CV428" s="181" t="e">
        <f t="shared" si="949"/>
        <v>#REF!</v>
      </c>
      <c r="CW428" s="181" t="e">
        <f t="shared" si="950"/>
        <v>#REF!</v>
      </c>
      <c r="CX428" s="181" t="e">
        <f t="shared" si="951"/>
        <v>#REF!</v>
      </c>
      <c r="CY428" s="181" t="e">
        <f t="shared" si="952"/>
        <v>#REF!</v>
      </c>
      <c r="CZ428" s="181" t="e">
        <f t="shared" si="953"/>
        <v>#REF!</v>
      </c>
      <c r="DA428" s="181" t="e">
        <f t="shared" si="954"/>
        <v>#REF!</v>
      </c>
      <c r="DB428" s="181" t="e">
        <f t="shared" si="955"/>
        <v>#REF!</v>
      </c>
      <c r="DC428" s="181" t="e">
        <f t="shared" si="956"/>
        <v>#REF!</v>
      </c>
      <c r="DD428" s="181" t="e">
        <f t="shared" si="957"/>
        <v>#REF!</v>
      </c>
      <c r="DE428" s="181" t="e">
        <f t="shared" si="958"/>
        <v>#REF!</v>
      </c>
      <c r="DF428" s="181" t="e">
        <f t="shared" si="959"/>
        <v>#REF!</v>
      </c>
      <c r="DG428" s="181" t="e">
        <f t="shared" si="960"/>
        <v>#REF!</v>
      </c>
      <c r="DH428" s="181" t="e">
        <f t="shared" si="961"/>
        <v>#REF!</v>
      </c>
      <c r="DI428" s="181" t="e">
        <f t="shared" si="962"/>
        <v>#REF!</v>
      </c>
      <c r="DJ428" s="181" t="e">
        <f t="shared" si="963"/>
        <v>#REF!</v>
      </c>
      <c r="DK428" s="181" t="e">
        <f t="shared" si="964"/>
        <v>#REF!</v>
      </c>
      <c r="DL428" s="181" t="e">
        <f t="shared" si="965"/>
        <v>#REF!</v>
      </c>
      <c r="DM428" s="181" t="e">
        <f t="shared" si="966"/>
        <v>#REF!</v>
      </c>
      <c r="DN428" s="181" t="e">
        <f t="shared" si="967"/>
        <v>#REF!</v>
      </c>
      <c r="DO428" s="181" t="e">
        <f t="shared" si="968"/>
        <v>#REF!</v>
      </c>
      <c r="DP428" s="181" t="e">
        <f t="shared" si="969"/>
        <v>#REF!</v>
      </c>
      <c r="DQ428" s="181" t="e">
        <f t="shared" si="970"/>
        <v>#REF!</v>
      </c>
      <c r="DR428" s="181" t="e">
        <f t="shared" si="971"/>
        <v>#REF!</v>
      </c>
      <c r="DS428" s="181" t="e">
        <f t="shared" si="972"/>
        <v>#REF!</v>
      </c>
      <c r="DT428" s="181" t="e">
        <f t="shared" si="973"/>
        <v>#REF!</v>
      </c>
      <c r="DU428" s="181" t="e">
        <f t="shared" si="974"/>
        <v>#REF!</v>
      </c>
      <c r="DV428" s="181" t="e">
        <f t="shared" si="975"/>
        <v>#REF!</v>
      </c>
      <c r="DW428" s="181" t="e">
        <f t="shared" si="976"/>
        <v>#REF!</v>
      </c>
      <c r="DX428" s="181" t="e">
        <f t="shared" si="977"/>
        <v>#REF!</v>
      </c>
      <c r="DY428" s="181" t="e">
        <f t="shared" si="978"/>
        <v>#REF!</v>
      </c>
      <c r="DZ428" s="181" t="e">
        <f t="shared" si="979"/>
        <v>#REF!</v>
      </c>
      <c r="EA428" s="181" t="e">
        <f t="shared" si="980"/>
        <v>#REF!</v>
      </c>
      <c r="EB428" s="181" t="e">
        <f t="shared" si="981"/>
        <v>#REF!</v>
      </c>
      <c r="EC428" s="181" t="e">
        <f t="shared" si="982"/>
        <v>#REF!</v>
      </c>
      <c r="ED428" s="181" t="e">
        <f t="shared" si="983"/>
        <v>#REF!</v>
      </c>
      <c r="EE428" s="181" t="e">
        <f t="shared" si="984"/>
        <v>#REF!</v>
      </c>
      <c r="EF428" s="181" t="e">
        <f t="shared" si="985"/>
        <v>#REF!</v>
      </c>
      <c r="EG428" s="181" t="e">
        <f t="shared" si="986"/>
        <v>#REF!</v>
      </c>
      <c r="EH428" s="181" t="e">
        <f t="shared" si="987"/>
        <v>#REF!</v>
      </c>
      <c r="EI428" s="181" t="e">
        <f t="shared" si="988"/>
        <v>#REF!</v>
      </c>
      <c r="EJ428" s="181" t="e">
        <f t="shared" si="989"/>
        <v>#REF!</v>
      </c>
      <c r="EK428" s="181" t="e">
        <f t="shared" si="990"/>
        <v>#REF!</v>
      </c>
      <c r="EL428" s="181" t="e">
        <f t="shared" si="991"/>
        <v>#REF!</v>
      </c>
      <c r="EM428" s="181" t="e">
        <f t="shared" si="992"/>
        <v>#REF!</v>
      </c>
      <c r="EN428" s="181" t="e">
        <f t="shared" si="993"/>
        <v>#REF!</v>
      </c>
      <c r="EO428" s="181" t="e">
        <f t="shared" si="994"/>
        <v>#REF!</v>
      </c>
      <c r="EP428" s="181" t="e">
        <f t="shared" si="995"/>
        <v>#REF!</v>
      </c>
      <c r="EQ428" s="181" t="e">
        <f t="shared" si="996"/>
        <v>#REF!</v>
      </c>
      <c r="ER428" s="181" t="e">
        <f t="shared" si="997"/>
        <v>#REF!</v>
      </c>
      <c r="ES428" s="181" t="e">
        <f t="shared" si="998"/>
        <v>#REF!</v>
      </c>
      <c r="ET428" s="181" t="e">
        <f t="shared" si="999"/>
        <v>#REF!</v>
      </c>
      <c r="EU428" s="181" t="e">
        <f t="shared" si="1000"/>
        <v>#REF!</v>
      </c>
      <c r="EV428" s="181" t="e">
        <f t="shared" si="1001"/>
        <v>#REF!</v>
      </c>
      <c r="EW428" s="181" t="e">
        <f t="shared" si="1002"/>
        <v>#REF!</v>
      </c>
      <c r="EX428" s="181" t="e">
        <f t="shared" si="1003"/>
        <v>#REF!</v>
      </c>
      <c r="EY428" s="181" t="e">
        <f t="shared" si="1004"/>
        <v>#REF!</v>
      </c>
      <c r="EZ428" s="181" t="e">
        <f t="shared" si="1005"/>
        <v>#REF!</v>
      </c>
      <c r="FA428" s="181" t="e">
        <f t="shared" si="1006"/>
        <v>#REF!</v>
      </c>
      <c r="FB428" s="181" t="e">
        <f t="shared" si="1007"/>
        <v>#REF!</v>
      </c>
      <c r="FC428" s="181" t="e">
        <f t="shared" si="1008"/>
        <v>#REF!</v>
      </c>
      <c r="FD428" s="181" t="e">
        <f t="shared" si="1009"/>
        <v>#REF!</v>
      </c>
      <c r="FE428" s="181" t="e">
        <f t="shared" si="1010"/>
        <v>#REF!</v>
      </c>
      <c r="FF428" s="181" t="e">
        <f t="shared" si="1011"/>
        <v>#REF!</v>
      </c>
      <c r="FG428" s="181" t="e">
        <f t="shared" si="1012"/>
        <v>#REF!</v>
      </c>
      <c r="FH428" s="181" t="e">
        <f t="shared" si="1013"/>
        <v>#REF!</v>
      </c>
      <c r="FI428" s="181" t="e">
        <f t="shared" si="1014"/>
        <v>#REF!</v>
      </c>
      <c r="FJ428" s="181" t="e">
        <f t="shared" si="1015"/>
        <v>#REF!</v>
      </c>
      <c r="FK428" s="181" t="e">
        <f t="shared" si="1016"/>
        <v>#REF!</v>
      </c>
      <c r="FL428" s="181" t="e">
        <f t="shared" si="1017"/>
        <v>#REF!</v>
      </c>
      <c r="FM428" s="181" t="e">
        <f t="shared" si="1018"/>
        <v>#REF!</v>
      </c>
      <c r="FN428" s="181" t="e">
        <f t="shared" si="1019"/>
        <v>#REF!</v>
      </c>
      <c r="FO428" s="181" t="e">
        <f t="shared" si="1020"/>
        <v>#REF!</v>
      </c>
      <c r="FP428" s="181" t="e">
        <f t="shared" si="1021"/>
        <v>#REF!</v>
      </c>
      <c r="FQ428" s="181" t="e">
        <f t="shared" si="1022"/>
        <v>#REF!</v>
      </c>
      <c r="FR428" s="181" t="e">
        <f t="shared" si="1023"/>
        <v>#REF!</v>
      </c>
      <c r="FS428" s="181" t="e">
        <f t="shared" si="1024"/>
        <v>#REF!</v>
      </c>
      <c r="FT428" s="181" t="e">
        <f t="shared" si="1025"/>
        <v>#REF!</v>
      </c>
      <c r="FU428" s="181" t="e">
        <f t="shared" si="1026"/>
        <v>#REF!</v>
      </c>
      <c r="FV428" s="181" t="e">
        <f t="shared" si="1027"/>
        <v>#REF!</v>
      </c>
      <c r="FW428" s="181" t="e">
        <f t="shared" si="1028"/>
        <v>#REF!</v>
      </c>
      <c r="FX428" s="181" t="e">
        <f t="shared" si="1029"/>
        <v>#REF!</v>
      </c>
      <c r="FY428" s="181" t="e">
        <f t="shared" si="1030"/>
        <v>#REF!</v>
      </c>
      <c r="FZ428" s="181" t="e">
        <f t="shared" si="1031"/>
        <v>#REF!</v>
      </c>
      <c r="GA428" s="181" t="e">
        <f t="shared" si="1032"/>
        <v>#REF!</v>
      </c>
      <c r="GB428" s="181" t="e">
        <f t="shared" si="1033"/>
        <v>#REF!</v>
      </c>
      <c r="GC428" s="181" t="e">
        <f t="shared" si="1034"/>
        <v>#REF!</v>
      </c>
      <c r="GD428" s="181" t="e">
        <f t="shared" si="1035"/>
        <v>#REF!</v>
      </c>
      <c r="GE428" s="181" t="e">
        <f t="shared" si="1036"/>
        <v>#REF!</v>
      </c>
      <c r="GF428" s="181" t="e">
        <f t="shared" si="1037"/>
        <v>#REF!</v>
      </c>
      <c r="GG428" s="181" t="e">
        <f t="shared" si="1038"/>
        <v>#REF!</v>
      </c>
      <c r="GH428" s="181" t="e">
        <f t="shared" si="1039"/>
        <v>#REF!</v>
      </c>
      <c r="GI428" s="181" t="e">
        <f t="shared" si="1040"/>
        <v>#REF!</v>
      </c>
      <c r="GJ428" s="181" t="e">
        <f t="shared" si="1041"/>
        <v>#REF!</v>
      </c>
      <c r="GK428" s="181" t="e">
        <f t="shared" si="1042"/>
        <v>#REF!</v>
      </c>
      <c r="GL428" s="181" t="e">
        <f t="shared" si="1043"/>
        <v>#REF!</v>
      </c>
      <c r="GM428" s="181" t="e">
        <f t="shared" si="1044"/>
        <v>#REF!</v>
      </c>
      <c r="GN428" s="181" t="e">
        <f t="shared" si="1045"/>
        <v>#REF!</v>
      </c>
      <c r="GO428" s="181" t="e">
        <f t="shared" si="1046"/>
        <v>#REF!</v>
      </c>
      <c r="GP428" s="181" t="e">
        <f t="shared" si="1047"/>
        <v>#REF!</v>
      </c>
      <c r="GQ428" s="181" t="e">
        <f t="shared" si="1048"/>
        <v>#REF!</v>
      </c>
      <c r="GR428" s="181" t="e">
        <f t="shared" si="1049"/>
        <v>#REF!</v>
      </c>
      <c r="GS428" s="181" t="e">
        <f t="shared" si="1050"/>
        <v>#REF!</v>
      </c>
      <c r="GT428" s="181" t="e">
        <f t="shared" si="1051"/>
        <v>#REF!</v>
      </c>
      <c r="GU428" s="181" t="e">
        <f t="shared" si="1052"/>
        <v>#REF!</v>
      </c>
      <c r="GV428" s="181" t="e">
        <f t="shared" si="1053"/>
        <v>#REF!</v>
      </c>
      <c r="GW428" s="181" t="e">
        <f t="shared" si="1054"/>
        <v>#REF!</v>
      </c>
      <c r="GX428" s="181" t="e">
        <f t="shared" si="1055"/>
        <v>#REF!</v>
      </c>
      <c r="GY428" s="181" t="e">
        <f t="shared" si="1056"/>
        <v>#REF!</v>
      </c>
      <c r="GZ428" s="181" t="e">
        <f t="shared" si="1057"/>
        <v>#REF!</v>
      </c>
      <c r="HA428" s="181" t="e">
        <f t="shared" si="1058"/>
        <v>#REF!</v>
      </c>
      <c r="HB428" s="181" t="e">
        <f t="shared" si="1059"/>
        <v>#REF!</v>
      </c>
      <c r="HC428" s="181" t="e">
        <f t="shared" si="1060"/>
        <v>#REF!</v>
      </c>
      <c r="HD428" s="181" t="e">
        <f t="shared" si="1061"/>
        <v>#REF!</v>
      </c>
      <c r="HE428" s="181" t="e">
        <f t="shared" si="1062"/>
        <v>#REF!</v>
      </c>
      <c r="HF428" s="181" t="e">
        <f t="shared" si="1063"/>
        <v>#REF!</v>
      </c>
      <c r="HG428" s="181" t="e">
        <f t="shared" si="1064"/>
        <v>#REF!</v>
      </c>
      <c r="HH428" s="181" t="e">
        <f t="shared" si="1065"/>
        <v>#REF!</v>
      </c>
      <c r="HI428" s="181" t="e">
        <f t="shared" si="1066"/>
        <v>#REF!</v>
      </c>
      <c r="HJ428" s="181" t="e">
        <f t="shared" si="1067"/>
        <v>#REF!</v>
      </c>
      <c r="HK428" s="181" t="e">
        <f t="shared" si="1068"/>
        <v>#REF!</v>
      </c>
      <c r="HL428" s="181" t="e">
        <f t="shared" si="1069"/>
        <v>#REF!</v>
      </c>
      <c r="HM428" s="181" t="e">
        <f t="shared" si="1070"/>
        <v>#REF!</v>
      </c>
      <c r="HN428" s="181" t="e">
        <f t="shared" si="1071"/>
        <v>#REF!</v>
      </c>
      <c r="HO428" s="181" t="e">
        <f t="shared" si="1072"/>
        <v>#REF!</v>
      </c>
      <c r="HP428" s="181" t="e">
        <f t="shared" si="1073"/>
        <v>#REF!</v>
      </c>
      <c r="HQ428" s="181" t="e">
        <f t="shared" si="1074"/>
        <v>#REF!</v>
      </c>
      <c r="HR428" s="181" t="e">
        <f t="shared" si="1075"/>
        <v>#REF!</v>
      </c>
      <c r="HS428" s="181" t="e">
        <f t="shared" si="1076"/>
        <v>#REF!</v>
      </c>
      <c r="HT428" s="181" t="e">
        <f t="shared" si="1077"/>
        <v>#REF!</v>
      </c>
      <c r="HU428" s="181" t="e">
        <f t="shared" si="1078"/>
        <v>#REF!</v>
      </c>
      <c r="HV428" s="181" t="e">
        <f t="shared" si="1079"/>
        <v>#REF!</v>
      </c>
      <c r="HW428" s="181" t="e">
        <f t="shared" si="1080"/>
        <v>#REF!</v>
      </c>
      <c r="HX428" s="181" t="e">
        <f t="shared" si="1081"/>
        <v>#REF!</v>
      </c>
      <c r="HY428" s="181" t="e">
        <f t="shared" si="1082"/>
        <v>#REF!</v>
      </c>
      <c r="HZ428" s="181" t="e">
        <f t="shared" si="1083"/>
        <v>#REF!</v>
      </c>
      <c r="IA428" s="181" t="e">
        <f t="shared" si="1084"/>
        <v>#REF!</v>
      </c>
      <c r="IB428" s="181" t="e">
        <f t="shared" si="1085"/>
        <v>#REF!</v>
      </c>
      <c r="IC428" s="181" t="e">
        <f t="shared" si="1086"/>
        <v>#REF!</v>
      </c>
      <c r="ID428" s="181" t="e">
        <f t="shared" si="1087"/>
        <v>#REF!</v>
      </c>
      <c r="IE428" s="181" t="e">
        <f t="shared" si="1088"/>
        <v>#REF!</v>
      </c>
      <c r="IF428" s="181" t="e">
        <f t="shared" si="1089"/>
        <v>#REF!</v>
      </c>
      <c r="IG428" s="181" t="e">
        <f t="shared" si="1090"/>
        <v>#REF!</v>
      </c>
      <c r="IH428" s="181" t="e">
        <f t="shared" si="1091"/>
        <v>#REF!</v>
      </c>
      <c r="II428" s="181" t="e">
        <f t="shared" si="1092"/>
        <v>#REF!</v>
      </c>
      <c r="IJ428" s="181" t="e">
        <f t="shared" si="1093"/>
        <v>#REF!</v>
      </c>
      <c r="IK428" s="181" t="e">
        <f t="shared" si="1094"/>
        <v>#REF!</v>
      </c>
      <c r="IL428" s="181" t="e">
        <f t="shared" si="1095"/>
        <v>#REF!</v>
      </c>
      <c r="IM428" s="181" t="e">
        <f t="shared" si="1096"/>
        <v>#REF!</v>
      </c>
      <c r="IN428" s="181" t="e">
        <f t="shared" si="1097"/>
        <v>#REF!</v>
      </c>
      <c r="IO428" s="181" t="e">
        <f t="shared" si="1098"/>
        <v>#REF!</v>
      </c>
      <c r="IP428" s="181" t="e">
        <f t="shared" si="1099"/>
        <v>#REF!</v>
      </c>
      <c r="IQ428" s="181" t="e">
        <f t="shared" si="1100"/>
        <v>#REF!</v>
      </c>
      <c r="IR428" s="181" t="e">
        <f t="shared" si="1101"/>
        <v>#REF!</v>
      </c>
      <c r="IS428" s="181" t="e">
        <f t="shared" si="1102"/>
        <v>#REF!</v>
      </c>
      <c r="IT428" s="181" t="e">
        <f t="shared" si="1103"/>
        <v>#REF!</v>
      </c>
      <c r="IU428" s="181" t="e">
        <f t="shared" si="1104"/>
        <v>#REF!</v>
      </c>
      <c r="IV428" s="181" t="e">
        <f t="shared" si="1105"/>
        <v>#REF!</v>
      </c>
      <c r="IW428" s="181" t="e">
        <f t="shared" si="1106"/>
        <v>#REF!</v>
      </c>
      <c r="IX428" s="181" t="e">
        <f t="shared" si="1107"/>
        <v>#REF!</v>
      </c>
      <c r="IY428" s="181" t="e">
        <f t="shared" si="1108"/>
        <v>#REF!</v>
      </c>
      <c r="IZ428" s="181" t="e">
        <f t="shared" si="1109"/>
        <v>#REF!</v>
      </c>
      <c r="JA428" s="181" t="e">
        <f t="shared" si="1110"/>
        <v>#REF!</v>
      </c>
      <c r="JB428" s="181" t="e">
        <f t="shared" si="1111"/>
        <v>#REF!</v>
      </c>
    </row>
    <row r="429" spans="2:262">
      <c r="B429" s="188">
        <v>68</v>
      </c>
      <c r="C429" s="187">
        <f t="shared" si="1112"/>
        <v>1.3281250000000007E-3</v>
      </c>
      <c r="D429" s="184" t="e">
        <f t="shared" si="855"/>
        <v>#REF!</v>
      </c>
      <c r="E429" s="183" t="e">
        <f>BV361</f>
        <v>#REF!</v>
      </c>
      <c r="F429" s="182">
        <v>68</v>
      </c>
      <c r="G429" s="181" t="e">
        <f t="shared" si="856"/>
        <v>#REF!</v>
      </c>
      <c r="H429" s="181" t="e">
        <f t="shared" si="857"/>
        <v>#REF!</v>
      </c>
      <c r="I429" s="181" t="e">
        <f t="shared" si="858"/>
        <v>#REF!</v>
      </c>
      <c r="J429" s="181" t="e">
        <f t="shared" si="859"/>
        <v>#REF!</v>
      </c>
      <c r="K429" s="181" t="e">
        <f t="shared" si="860"/>
        <v>#REF!</v>
      </c>
      <c r="L429" s="181" t="e">
        <f t="shared" si="861"/>
        <v>#REF!</v>
      </c>
      <c r="M429" s="181" t="e">
        <f t="shared" si="862"/>
        <v>#REF!</v>
      </c>
      <c r="N429" s="181" t="e">
        <f t="shared" si="863"/>
        <v>#REF!</v>
      </c>
      <c r="O429" s="181" t="e">
        <f t="shared" si="864"/>
        <v>#REF!</v>
      </c>
      <c r="P429" s="181" t="e">
        <f t="shared" si="865"/>
        <v>#REF!</v>
      </c>
      <c r="Q429" s="181" t="e">
        <f t="shared" si="866"/>
        <v>#REF!</v>
      </c>
      <c r="R429" s="181" t="e">
        <f t="shared" si="867"/>
        <v>#REF!</v>
      </c>
      <c r="S429" s="181" t="e">
        <f t="shared" si="868"/>
        <v>#REF!</v>
      </c>
      <c r="T429" s="181" t="e">
        <f t="shared" si="869"/>
        <v>#REF!</v>
      </c>
      <c r="U429" s="181" t="e">
        <f t="shared" si="870"/>
        <v>#REF!</v>
      </c>
      <c r="V429" s="181" t="e">
        <f t="shared" si="871"/>
        <v>#REF!</v>
      </c>
      <c r="W429" s="181" t="e">
        <f t="shared" si="872"/>
        <v>#REF!</v>
      </c>
      <c r="X429" s="181" t="e">
        <f t="shared" si="873"/>
        <v>#REF!</v>
      </c>
      <c r="Y429" s="181" t="e">
        <f t="shared" si="874"/>
        <v>#REF!</v>
      </c>
      <c r="Z429" s="181" t="e">
        <f t="shared" si="875"/>
        <v>#REF!</v>
      </c>
      <c r="AA429" s="181" t="e">
        <f t="shared" si="876"/>
        <v>#REF!</v>
      </c>
      <c r="AB429" s="181" t="e">
        <f t="shared" si="877"/>
        <v>#REF!</v>
      </c>
      <c r="AC429" s="181" t="e">
        <f t="shared" si="878"/>
        <v>#REF!</v>
      </c>
      <c r="AD429" s="181" t="e">
        <f t="shared" si="879"/>
        <v>#REF!</v>
      </c>
      <c r="AE429" s="181" t="e">
        <f t="shared" si="880"/>
        <v>#REF!</v>
      </c>
      <c r="AF429" s="181" t="e">
        <f t="shared" si="881"/>
        <v>#REF!</v>
      </c>
      <c r="AG429" s="181" t="e">
        <f t="shared" si="882"/>
        <v>#REF!</v>
      </c>
      <c r="AH429" s="181" t="e">
        <f t="shared" si="883"/>
        <v>#REF!</v>
      </c>
      <c r="AI429" s="181" t="e">
        <f t="shared" si="884"/>
        <v>#REF!</v>
      </c>
      <c r="AJ429" s="181" t="e">
        <f t="shared" si="885"/>
        <v>#REF!</v>
      </c>
      <c r="AK429" s="181" t="e">
        <f t="shared" si="886"/>
        <v>#REF!</v>
      </c>
      <c r="AL429" s="181" t="e">
        <f t="shared" si="887"/>
        <v>#REF!</v>
      </c>
      <c r="AM429" s="181" t="e">
        <f t="shared" si="888"/>
        <v>#REF!</v>
      </c>
      <c r="AN429" s="181" t="e">
        <f t="shared" si="889"/>
        <v>#REF!</v>
      </c>
      <c r="AO429" s="181" t="e">
        <f t="shared" si="890"/>
        <v>#REF!</v>
      </c>
      <c r="AP429" s="181" t="e">
        <f t="shared" si="891"/>
        <v>#REF!</v>
      </c>
      <c r="AQ429" s="181" t="e">
        <f t="shared" si="892"/>
        <v>#REF!</v>
      </c>
      <c r="AR429" s="181" t="e">
        <f t="shared" si="893"/>
        <v>#REF!</v>
      </c>
      <c r="AS429" s="181" t="e">
        <f t="shared" si="894"/>
        <v>#REF!</v>
      </c>
      <c r="AT429" s="181" t="e">
        <f t="shared" si="895"/>
        <v>#REF!</v>
      </c>
      <c r="AU429" s="181" t="e">
        <f t="shared" si="896"/>
        <v>#REF!</v>
      </c>
      <c r="AV429" s="181" t="e">
        <f t="shared" si="897"/>
        <v>#REF!</v>
      </c>
      <c r="AW429" s="181" t="e">
        <f t="shared" si="898"/>
        <v>#REF!</v>
      </c>
      <c r="AX429" s="181" t="e">
        <f t="shared" si="899"/>
        <v>#REF!</v>
      </c>
      <c r="AY429" s="181" t="e">
        <f t="shared" si="900"/>
        <v>#REF!</v>
      </c>
      <c r="AZ429" s="181" t="e">
        <f t="shared" si="901"/>
        <v>#REF!</v>
      </c>
      <c r="BA429" s="181" t="e">
        <f t="shared" si="902"/>
        <v>#REF!</v>
      </c>
      <c r="BB429" s="181" t="e">
        <f t="shared" si="903"/>
        <v>#REF!</v>
      </c>
      <c r="BC429" s="181" t="e">
        <f t="shared" si="904"/>
        <v>#REF!</v>
      </c>
      <c r="BD429" s="181" t="e">
        <f t="shared" si="905"/>
        <v>#REF!</v>
      </c>
      <c r="BE429" s="181" t="e">
        <f t="shared" si="906"/>
        <v>#REF!</v>
      </c>
      <c r="BF429" s="181" t="e">
        <f t="shared" si="907"/>
        <v>#REF!</v>
      </c>
      <c r="BG429" s="181" t="e">
        <f t="shared" si="908"/>
        <v>#REF!</v>
      </c>
      <c r="BH429" s="181" t="e">
        <f t="shared" si="909"/>
        <v>#REF!</v>
      </c>
      <c r="BI429" s="181" t="e">
        <f t="shared" si="910"/>
        <v>#REF!</v>
      </c>
      <c r="BJ429" s="181" t="e">
        <f t="shared" si="911"/>
        <v>#REF!</v>
      </c>
      <c r="BK429" s="181" t="e">
        <f t="shared" si="912"/>
        <v>#REF!</v>
      </c>
      <c r="BL429" s="181" t="e">
        <f t="shared" si="913"/>
        <v>#REF!</v>
      </c>
      <c r="BM429" s="181" t="e">
        <f t="shared" si="914"/>
        <v>#REF!</v>
      </c>
      <c r="BN429" s="181" t="e">
        <f t="shared" si="915"/>
        <v>#REF!</v>
      </c>
      <c r="BO429" s="181" t="e">
        <f t="shared" si="916"/>
        <v>#REF!</v>
      </c>
      <c r="BP429" s="181" t="e">
        <f t="shared" si="917"/>
        <v>#REF!</v>
      </c>
      <c r="BQ429" s="181" t="e">
        <f t="shared" si="918"/>
        <v>#REF!</v>
      </c>
      <c r="BR429" s="181" t="e">
        <f t="shared" si="919"/>
        <v>#REF!</v>
      </c>
      <c r="BS429" s="181" t="e">
        <f t="shared" si="920"/>
        <v>#REF!</v>
      </c>
      <c r="BT429" s="181" t="e">
        <f t="shared" si="921"/>
        <v>#REF!</v>
      </c>
      <c r="BU429" s="181" t="e">
        <f t="shared" si="922"/>
        <v>#REF!</v>
      </c>
      <c r="BV429" s="181" t="e">
        <f t="shared" si="923"/>
        <v>#REF!</v>
      </c>
      <c r="BW429" s="181" t="e">
        <f t="shared" si="924"/>
        <v>#REF!</v>
      </c>
      <c r="BX429" s="181" t="e">
        <f t="shared" si="925"/>
        <v>#REF!</v>
      </c>
      <c r="BY429" s="181" t="e">
        <f t="shared" si="926"/>
        <v>#REF!</v>
      </c>
      <c r="BZ429" s="181" t="e">
        <f t="shared" si="927"/>
        <v>#REF!</v>
      </c>
      <c r="CA429" s="181" t="e">
        <f t="shared" si="928"/>
        <v>#REF!</v>
      </c>
      <c r="CB429" s="181" t="e">
        <f t="shared" si="929"/>
        <v>#REF!</v>
      </c>
      <c r="CC429" s="181" t="e">
        <f t="shared" si="930"/>
        <v>#REF!</v>
      </c>
      <c r="CD429" s="181" t="e">
        <f t="shared" si="931"/>
        <v>#REF!</v>
      </c>
      <c r="CE429" s="181" t="e">
        <f t="shared" si="932"/>
        <v>#REF!</v>
      </c>
      <c r="CF429" s="181" t="e">
        <f t="shared" si="933"/>
        <v>#REF!</v>
      </c>
      <c r="CG429" s="181" t="e">
        <f t="shared" si="934"/>
        <v>#REF!</v>
      </c>
      <c r="CH429" s="181" t="e">
        <f t="shared" si="935"/>
        <v>#REF!</v>
      </c>
      <c r="CI429" s="181" t="e">
        <f t="shared" si="936"/>
        <v>#REF!</v>
      </c>
      <c r="CJ429" s="181" t="e">
        <f t="shared" si="937"/>
        <v>#REF!</v>
      </c>
      <c r="CK429" s="181" t="e">
        <f t="shared" si="938"/>
        <v>#REF!</v>
      </c>
      <c r="CL429" s="181" t="e">
        <f t="shared" si="939"/>
        <v>#REF!</v>
      </c>
      <c r="CM429" s="181" t="e">
        <f t="shared" si="940"/>
        <v>#REF!</v>
      </c>
      <c r="CN429" s="181" t="e">
        <f t="shared" si="941"/>
        <v>#REF!</v>
      </c>
      <c r="CO429" s="181" t="e">
        <f t="shared" si="942"/>
        <v>#REF!</v>
      </c>
      <c r="CP429" s="181" t="e">
        <f t="shared" si="943"/>
        <v>#REF!</v>
      </c>
      <c r="CQ429" s="181" t="e">
        <f t="shared" si="944"/>
        <v>#REF!</v>
      </c>
      <c r="CR429" s="181" t="e">
        <f t="shared" si="945"/>
        <v>#REF!</v>
      </c>
      <c r="CS429" s="181" t="e">
        <f t="shared" si="946"/>
        <v>#REF!</v>
      </c>
      <c r="CT429" s="181" t="e">
        <f t="shared" si="947"/>
        <v>#REF!</v>
      </c>
      <c r="CU429" s="181" t="e">
        <f t="shared" si="948"/>
        <v>#REF!</v>
      </c>
      <c r="CV429" s="181" t="e">
        <f t="shared" si="949"/>
        <v>#REF!</v>
      </c>
      <c r="CW429" s="181" t="e">
        <f t="shared" si="950"/>
        <v>#REF!</v>
      </c>
      <c r="CX429" s="181" t="e">
        <f t="shared" si="951"/>
        <v>#REF!</v>
      </c>
      <c r="CY429" s="181" t="e">
        <f t="shared" si="952"/>
        <v>#REF!</v>
      </c>
      <c r="CZ429" s="181" t="e">
        <f t="shared" si="953"/>
        <v>#REF!</v>
      </c>
      <c r="DA429" s="181" t="e">
        <f t="shared" si="954"/>
        <v>#REF!</v>
      </c>
      <c r="DB429" s="181" t="e">
        <f t="shared" si="955"/>
        <v>#REF!</v>
      </c>
      <c r="DC429" s="181" t="e">
        <f t="shared" si="956"/>
        <v>#REF!</v>
      </c>
      <c r="DD429" s="181" t="e">
        <f t="shared" si="957"/>
        <v>#REF!</v>
      </c>
      <c r="DE429" s="181" t="e">
        <f t="shared" si="958"/>
        <v>#REF!</v>
      </c>
      <c r="DF429" s="181" t="e">
        <f t="shared" si="959"/>
        <v>#REF!</v>
      </c>
      <c r="DG429" s="181" t="e">
        <f t="shared" si="960"/>
        <v>#REF!</v>
      </c>
      <c r="DH429" s="181" t="e">
        <f t="shared" si="961"/>
        <v>#REF!</v>
      </c>
      <c r="DI429" s="181" t="e">
        <f t="shared" si="962"/>
        <v>#REF!</v>
      </c>
      <c r="DJ429" s="181" t="e">
        <f t="shared" si="963"/>
        <v>#REF!</v>
      </c>
      <c r="DK429" s="181" t="e">
        <f t="shared" si="964"/>
        <v>#REF!</v>
      </c>
      <c r="DL429" s="181" t="e">
        <f t="shared" si="965"/>
        <v>#REF!</v>
      </c>
      <c r="DM429" s="181" t="e">
        <f t="shared" si="966"/>
        <v>#REF!</v>
      </c>
      <c r="DN429" s="181" t="e">
        <f t="shared" si="967"/>
        <v>#REF!</v>
      </c>
      <c r="DO429" s="181" t="e">
        <f t="shared" si="968"/>
        <v>#REF!</v>
      </c>
      <c r="DP429" s="181" t="e">
        <f t="shared" si="969"/>
        <v>#REF!</v>
      </c>
      <c r="DQ429" s="181" t="e">
        <f t="shared" si="970"/>
        <v>#REF!</v>
      </c>
      <c r="DR429" s="181" t="e">
        <f t="shared" si="971"/>
        <v>#REF!</v>
      </c>
      <c r="DS429" s="181" t="e">
        <f t="shared" si="972"/>
        <v>#REF!</v>
      </c>
      <c r="DT429" s="181" t="e">
        <f t="shared" si="973"/>
        <v>#REF!</v>
      </c>
      <c r="DU429" s="181" t="e">
        <f t="shared" si="974"/>
        <v>#REF!</v>
      </c>
      <c r="DV429" s="181" t="e">
        <f t="shared" si="975"/>
        <v>#REF!</v>
      </c>
      <c r="DW429" s="181" t="e">
        <f t="shared" si="976"/>
        <v>#REF!</v>
      </c>
      <c r="DX429" s="181" t="e">
        <f t="shared" si="977"/>
        <v>#REF!</v>
      </c>
      <c r="DY429" s="181" t="e">
        <f t="shared" si="978"/>
        <v>#REF!</v>
      </c>
      <c r="DZ429" s="181" t="e">
        <f t="shared" si="979"/>
        <v>#REF!</v>
      </c>
      <c r="EA429" s="181" t="e">
        <f t="shared" si="980"/>
        <v>#REF!</v>
      </c>
      <c r="EB429" s="181" t="e">
        <f t="shared" si="981"/>
        <v>#REF!</v>
      </c>
      <c r="EC429" s="181" t="e">
        <f t="shared" si="982"/>
        <v>#REF!</v>
      </c>
      <c r="ED429" s="181" t="e">
        <f t="shared" si="983"/>
        <v>#REF!</v>
      </c>
      <c r="EE429" s="181" t="e">
        <f t="shared" si="984"/>
        <v>#REF!</v>
      </c>
      <c r="EF429" s="181" t="e">
        <f t="shared" si="985"/>
        <v>#REF!</v>
      </c>
      <c r="EG429" s="181" t="e">
        <f t="shared" si="986"/>
        <v>#REF!</v>
      </c>
      <c r="EH429" s="181" t="e">
        <f t="shared" si="987"/>
        <v>#REF!</v>
      </c>
      <c r="EI429" s="181" t="e">
        <f t="shared" si="988"/>
        <v>#REF!</v>
      </c>
      <c r="EJ429" s="181" t="e">
        <f t="shared" si="989"/>
        <v>#REF!</v>
      </c>
      <c r="EK429" s="181" t="e">
        <f t="shared" si="990"/>
        <v>#REF!</v>
      </c>
      <c r="EL429" s="181" t="e">
        <f t="shared" si="991"/>
        <v>#REF!</v>
      </c>
      <c r="EM429" s="181" t="e">
        <f t="shared" si="992"/>
        <v>#REF!</v>
      </c>
      <c r="EN429" s="181" t="e">
        <f t="shared" si="993"/>
        <v>#REF!</v>
      </c>
      <c r="EO429" s="181" t="e">
        <f t="shared" si="994"/>
        <v>#REF!</v>
      </c>
      <c r="EP429" s="181" t="e">
        <f t="shared" si="995"/>
        <v>#REF!</v>
      </c>
      <c r="EQ429" s="181" t="e">
        <f t="shared" si="996"/>
        <v>#REF!</v>
      </c>
      <c r="ER429" s="181" t="e">
        <f t="shared" si="997"/>
        <v>#REF!</v>
      </c>
      <c r="ES429" s="181" t="e">
        <f t="shared" si="998"/>
        <v>#REF!</v>
      </c>
      <c r="ET429" s="181" t="e">
        <f t="shared" si="999"/>
        <v>#REF!</v>
      </c>
      <c r="EU429" s="181" t="e">
        <f t="shared" si="1000"/>
        <v>#REF!</v>
      </c>
      <c r="EV429" s="181" t="e">
        <f t="shared" si="1001"/>
        <v>#REF!</v>
      </c>
      <c r="EW429" s="181" t="e">
        <f t="shared" si="1002"/>
        <v>#REF!</v>
      </c>
      <c r="EX429" s="181" t="e">
        <f t="shared" si="1003"/>
        <v>#REF!</v>
      </c>
      <c r="EY429" s="181" t="e">
        <f t="shared" si="1004"/>
        <v>#REF!</v>
      </c>
      <c r="EZ429" s="181" t="e">
        <f t="shared" si="1005"/>
        <v>#REF!</v>
      </c>
      <c r="FA429" s="181" t="e">
        <f t="shared" si="1006"/>
        <v>#REF!</v>
      </c>
      <c r="FB429" s="181" t="e">
        <f t="shared" si="1007"/>
        <v>#REF!</v>
      </c>
      <c r="FC429" s="181" t="e">
        <f t="shared" si="1008"/>
        <v>#REF!</v>
      </c>
      <c r="FD429" s="181" t="e">
        <f t="shared" si="1009"/>
        <v>#REF!</v>
      </c>
      <c r="FE429" s="181" t="e">
        <f t="shared" si="1010"/>
        <v>#REF!</v>
      </c>
      <c r="FF429" s="181" t="e">
        <f t="shared" si="1011"/>
        <v>#REF!</v>
      </c>
      <c r="FG429" s="181" t="e">
        <f t="shared" si="1012"/>
        <v>#REF!</v>
      </c>
      <c r="FH429" s="181" t="e">
        <f t="shared" si="1013"/>
        <v>#REF!</v>
      </c>
      <c r="FI429" s="181" t="e">
        <f t="shared" si="1014"/>
        <v>#REF!</v>
      </c>
      <c r="FJ429" s="181" t="e">
        <f t="shared" si="1015"/>
        <v>#REF!</v>
      </c>
      <c r="FK429" s="181" t="e">
        <f t="shared" si="1016"/>
        <v>#REF!</v>
      </c>
      <c r="FL429" s="181" t="e">
        <f t="shared" si="1017"/>
        <v>#REF!</v>
      </c>
      <c r="FM429" s="181" t="e">
        <f t="shared" si="1018"/>
        <v>#REF!</v>
      </c>
      <c r="FN429" s="181" t="e">
        <f t="shared" si="1019"/>
        <v>#REF!</v>
      </c>
      <c r="FO429" s="181" t="e">
        <f t="shared" si="1020"/>
        <v>#REF!</v>
      </c>
      <c r="FP429" s="181" t="e">
        <f t="shared" si="1021"/>
        <v>#REF!</v>
      </c>
      <c r="FQ429" s="181" t="e">
        <f t="shared" si="1022"/>
        <v>#REF!</v>
      </c>
      <c r="FR429" s="181" t="e">
        <f t="shared" si="1023"/>
        <v>#REF!</v>
      </c>
      <c r="FS429" s="181" t="e">
        <f t="shared" si="1024"/>
        <v>#REF!</v>
      </c>
      <c r="FT429" s="181" t="e">
        <f t="shared" si="1025"/>
        <v>#REF!</v>
      </c>
      <c r="FU429" s="181" t="e">
        <f t="shared" si="1026"/>
        <v>#REF!</v>
      </c>
      <c r="FV429" s="181" t="e">
        <f t="shared" si="1027"/>
        <v>#REF!</v>
      </c>
      <c r="FW429" s="181" t="e">
        <f t="shared" si="1028"/>
        <v>#REF!</v>
      </c>
      <c r="FX429" s="181" t="e">
        <f t="shared" si="1029"/>
        <v>#REF!</v>
      </c>
      <c r="FY429" s="181" t="e">
        <f t="shared" si="1030"/>
        <v>#REF!</v>
      </c>
      <c r="FZ429" s="181" t="e">
        <f t="shared" si="1031"/>
        <v>#REF!</v>
      </c>
      <c r="GA429" s="181" t="e">
        <f t="shared" si="1032"/>
        <v>#REF!</v>
      </c>
      <c r="GB429" s="181" t="e">
        <f t="shared" si="1033"/>
        <v>#REF!</v>
      </c>
      <c r="GC429" s="181" t="e">
        <f t="shared" si="1034"/>
        <v>#REF!</v>
      </c>
      <c r="GD429" s="181" t="e">
        <f t="shared" si="1035"/>
        <v>#REF!</v>
      </c>
      <c r="GE429" s="181" t="e">
        <f t="shared" si="1036"/>
        <v>#REF!</v>
      </c>
      <c r="GF429" s="181" t="e">
        <f t="shared" si="1037"/>
        <v>#REF!</v>
      </c>
      <c r="GG429" s="181" t="e">
        <f t="shared" si="1038"/>
        <v>#REF!</v>
      </c>
      <c r="GH429" s="181" t="e">
        <f t="shared" si="1039"/>
        <v>#REF!</v>
      </c>
      <c r="GI429" s="181" t="e">
        <f t="shared" si="1040"/>
        <v>#REF!</v>
      </c>
      <c r="GJ429" s="181" t="e">
        <f t="shared" si="1041"/>
        <v>#REF!</v>
      </c>
      <c r="GK429" s="181" t="e">
        <f t="shared" si="1042"/>
        <v>#REF!</v>
      </c>
      <c r="GL429" s="181" t="e">
        <f t="shared" si="1043"/>
        <v>#REF!</v>
      </c>
      <c r="GM429" s="181" t="e">
        <f t="shared" si="1044"/>
        <v>#REF!</v>
      </c>
      <c r="GN429" s="181" t="e">
        <f t="shared" si="1045"/>
        <v>#REF!</v>
      </c>
      <c r="GO429" s="181" t="e">
        <f t="shared" si="1046"/>
        <v>#REF!</v>
      </c>
      <c r="GP429" s="181" t="e">
        <f t="shared" si="1047"/>
        <v>#REF!</v>
      </c>
      <c r="GQ429" s="181" t="e">
        <f t="shared" si="1048"/>
        <v>#REF!</v>
      </c>
      <c r="GR429" s="181" t="e">
        <f t="shared" si="1049"/>
        <v>#REF!</v>
      </c>
      <c r="GS429" s="181" t="e">
        <f t="shared" si="1050"/>
        <v>#REF!</v>
      </c>
      <c r="GT429" s="181" t="e">
        <f t="shared" si="1051"/>
        <v>#REF!</v>
      </c>
      <c r="GU429" s="181" t="e">
        <f t="shared" si="1052"/>
        <v>#REF!</v>
      </c>
      <c r="GV429" s="181" t="e">
        <f t="shared" si="1053"/>
        <v>#REF!</v>
      </c>
      <c r="GW429" s="181" t="e">
        <f t="shared" si="1054"/>
        <v>#REF!</v>
      </c>
      <c r="GX429" s="181" t="e">
        <f t="shared" si="1055"/>
        <v>#REF!</v>
      </c>
      <c r="GY429" s="181" t="e">
        <f t="shared" si="1056"/>
        <v>#REF!</v>
      </c>
      <c r="GZ429" s="181" t="e">
        <f t="shared" si="1057"/>
        <v>#REF!</v>
      </c>
      <c r="HA429" s="181" t="e">
        <f t="shared" si="1058"/>
        <v>#REF!</v>
      </c>
      <c r="HB429" s="181" t="e">
        <f t="shared" si="1059"/>
        <v>#REF!</v>
      </c>
      <c r="HC429" s="181" t="e">
        <f t="shared" si="1060"/>
        <v>#REF!</v>
      </c>
      <c r="HD429" s="181" t="e">
        <f t="shared" si="1061"/>
        <v>#REF!</v>
      </c>
      <c r="HE429" s="181" t="e">
        <f t="shared" si="1062"/>
        <v>#REF!</v>
      </c>
      <c r="HF429" s="181" t="e">
        <f t="shared" si="1063"/>
        <v>#REF!</v>
      </c>
      <c r="HG429" s="181" t="e">
        <f t="shared" si="1064"/>
        <v>#REF!</v>
      </c>
      <c r="HH429" s="181" t="e">
        <f t="shared" si="1065"/>
        <v>#REF!</v>
      </c>
      <c r="HI429" s="181" t="e">
        <f t="shared" si="1066"/>
        <v>#REF!</v>
      </c>
      <c r="HJ429" s="181" t="e">
        <f t="shared" si="1067"/>
        <v>#REF!</v>
      </c>
      <c r="HK429" s="181" t="e">
        <f t="shared" si="1068"/>
        <v>#REF!</v>
      </c>
      <c r="HL429" s="181" t="e">
        <f t="shared" si="1069"/>
        <v>#REF!</v>
      </c>
      <c r="HM429" s="181" t="e">
        <f t="shared" si="1070"/>
        <v>#REF!</v>
      </c>
      <c r="HN429" s="181" t="e">
        <f t="shared" si="1071"/>
        <v>#REF!</v>
      </c>
      <c r="HO429" s="181" t="e">
        <f t="shared" si="1072"/>
        <v>#REF!</v>
      </c>
      <c r="HP429" s="181" t="e">
        <f t="shared" si="1073"/>
        <v>#REF!</v>
      </c>
      <c r="HQ429" s="181" t="e">
        <f t="shared" si="1074"/>
        <v>#REF!</v>
      </c>
      <c r="HR429" s="181" t="e">
        <f t="shared" si="1075"/>
        <v>#REF!</v>
      </c>
      <c r="HS429" s="181" t="e">
        <f t="shared" si="1076"/>
        <v>#REF!</v>
      </c>
      <c r="HT429" s="181" t="e">
        <f t="shared" si="1077"/>
        <v>#REF!</v>
      </c>
      <c r="HU429" s="181" t="e">
        <f t="shared" si="1078"/>
        <v>#REF!</v>
      </c>
      <c r="HV429" s="181" t="e">
        <f t="shared" si="1079"/>
        <v>#REF!</v>
      </c>
      <c r="HW429" s="181" t="e">
        <f t="shared" si="1080"/>
        <v>#REF!</v>
      </c>
      <c r="HX429" s="181" t="e">
        <f t="shared" si="1081"/>
        <v>#REF!</v>
      </c>
      <c r="HY429" s="181" t="e">
        <f t="shared" si="1082"/>
        <v>#REF!</v>
      </c>
      <c r="HZ429" s="181" t="e">
        <f t="shared" si="1083"/>
        <v>#REF!</v>
      </c>
      <c r="IA429" s="181" t="e">
        <f t="shared" si="1084"/>
        <v>#REF!</v>
      </c>
      <c r="IB429" s="181" t="e">
        <f t="shared" si="1085"/>
        <v>#REF!</v>
      </c>
      <c r="IC429" s="181" t="e">
        <f t="shared" si="1086"/>
        <v>#REF!</v>
      </c>
      <c r="ID429" s="181" t="e">
        <f t="shared" si="1087"/>
        <v>#REF!</v>
      </c>
      <c r="IE429" s="181" t="e">
        <f t="shared" si="1088"/>
        <v>#REF!</v>
      </c>
      <c r="IF429" s="181" t="e">
        <f t="shared" si="1089"/>
        <v>#REF!</v>
      </c>
      <c r="IG429" s="181" t="e">
        <f t="shared" si="1090"/>
        <v>#REF!</v>
      </c>
      <c r="IH429" s="181" t="e">
        <f t="shared" si="1091"/>
        <v>#REF!</v>
      </c>
      <c r="II429" s="181" t="e">
        <f t="shared" si="1092"/>
        <v>#REF!</v>
      </c>
      <c r="IJ429" s="181" t="e">
        <f t="shared" si="1093"/>
        <v>#REF!</v>
      </c>
      <c r="IK429" s="181" t="e">
        <f t="shared" si="1094"/>
        <v>#REF!</v>
      </c>
      <c r="IL429" s="181" t="e">
        <f t="shared" si="1095"/>
        <v>#REF!</v>
      </c>
      <c r="IM429" s="181" t="e">
        <f t="shared" si="1096"/>
        <v>#REF!</v>
      </c>
      <c r="IN429" s="181" t="e">
        <f t="shared" si="1097"/>
        <v>#REF!</v>
      </c>
      <c r="IO429" s="181" t="e">
        <f t="shared" si="1098"/>
        <v>#REF!</v>
      </c>
      <c r="IP429" s="181" t="e">
        <f t="shared" si="1099"/>
        <v>#REF!</v>
      </c>
      <c r="IQ429" s="181" t="e">
        <f t="shared" si="1100"/>
        <v>#REF!</v>
      </c>
      <c r="IR429" s="181" t="e">
        <f t="shared" si="1101"/>
        <v>#REF!</v>
      </c>
      <c r="IS429" s="181" t="e">
        <f t="shared" si="1102"/>
        <v>#REF!</v>
      </c>
      <c r="IT429" s="181" t="e">
        <f t="shared" si="1103"/>
        <v>#REF!</v>
      </c>
      <c r="IU429" s="181" t="e">
        <f t="shared" si="1104"/>
        <v>#REF!</v>
      </c>
      <c r="IV429" s="181" t="e">
        <f t="shared" si="1105"/>
        <v>#REF!</v>
      </c>
      <c r="IW429" s="181" t="e">
        <f t="shared" si="1106"/>
        <v>#REF!</v>
      </c>
      <c r="IX429" s="181" t="e">
        <f t="shared" si="1107"/>
        <v>#REF!</v>
      </c>
      <c r="IY429" s="181" t="e">
        <f t="shared" si="1108"/>
        <v>#REF!</v>
      </c>
      <c r="IZ429" s="181" t="e">
        <f t="shared" si="1109"/>
        <v>#REF!</v>
      </c>
      <c r="JA429" s="181" t="e">
        <f t="shared" si="1110"/>
        <v>#REF!</v>
      </c>
      <c r="JB429" s="181" t="e">
        <f t="shared" si="1111"/>
        <v>#REF!</v>
      </c>
    </row>
    <row r="430" spans="2:262">
      <c r="B430" s="188">
        <v>69</v>
      </c>
      <c r="C430" s="187">
        <f t="shared" si="1112"/>
        <v>1.3476562500000008E-3</v>
      </c>
      <c r="D430" s="184" t="e">
        <f t="shared" si="855"/>
        <v>#REF!</v>
      </c>
      <c r="E430" s="183" t="e">
        <f>BW361</f>
        <v>#REF!</v>
      </c>
      <c r="F430" s="182">
        <v>69</v>
      </c>
      <c r="G430" s="181" t="e">
        <f t="shared" si="856"/>
        <v>#REF!</v>
      </c>
      <c r="H430" s="181" t="e">
        <f t="shared" si="857"/>
        <v>#REF!</v>
      </c>
      <c r="I430" s="181" t="e">
        <f t="shared" si="858"/>
        <v>#REF!</v>
      </c>
      <c r="J430" s="181" t="e">
        <f t="shared" si="859"/>
        <v>#REF!</v>
      </c>
      <c r="K430" s="181" t="e">
        <f t="shared" si="860"/>
        <v>#REF!</v>
      </c>
      <c r="L430" s="181" t="e">
        <f t="shared" si="861"/>
        <v>#REF!</v>
      </c>
      <c r="M430" s="181" t="e">
        <f t="shared" si="862"/>
        <v>#REF!</v>
      </c>
      <c r="N430" s="181" t="e">
        <f t="shared" si="863"/>
        <v>#REF!</v>
      </c>
      <c r="O430" s="181" t="e">
        <f t="shared" si="864"/>
        <v>#REF!</v>
      </c>
      <c r="P430" s="181" t="e">
        <f t="shared" si="865"/>
        <v>#REF!</v>
      </c>
      <c r="Q430" s="181" t="e">
        <f t="shared" si="866"/>
        <v>#REF!</v>
      </c>
      <c r="R430" s="181" t="e">
        <f t="shared" si="867"/>
        <v>#REF!</v>
      </c>
      <c r="S430" s="181" t="e">
        <f t="shared" si="868"/>
        <v>#REF!</v>
      </c>
      <c r="T430" s="181" t="e">
        <f t="shared" si="869"/>
        <v>#REF!</v>
      </c>
      <c r="U430" s="181" t="e">
        <f t="shared" si="870"/>
        <v>#REF!</v>
      </c>
      <c r="V430" s="181" t="e">
        <f t="shared" si="871"/>
        <v>#REF!</v>
      </c>
      <c r="W430" s="181" t="e">
        <f t="shared" si="872"/>
        <v>#REF!</v>
      </c>
      <c r="X430" s="181" t="e">
        <f t="shared" si="873"/>
        <v>#REF!</v>
      </c>
      <c r="Y430" s="181" t="e">
        <f t="shared" si="874"/>
        <v>#REF!</v>
      </c>
      <c r="Z430" s="181" t="e">
        <f t="shared" si="875"/>
        <v>#REF!</v>
      </c>
      <c r="AA430" s="181" t="e">
        <f t="shared" si="876"/>
        <v>#REF!</v>
      </c>
      <c r="AB430" s="181" t="e">
        <f t="shared" si="877"/>
        <v>#REF!</v>
      </c>
      <c r="AC430" s="181" t="e">
        <f t="shared" si="878"/>
        <v>#REF!</v>
      </c>
      <c r="AD430" s="181" t="e">
        <f t="shared" si="879"/>
        <v>#REF!</v>
      </c>
      <c r="AE430" s="181" t="e">
        <f t="shared" si="880"/>
        <v>#REF!</v>
      </c>
      <c r="AF430" s="181" t="e">
        <f t="shared" si="881"/>
        <v>#REF!</v>
      </c>
      <c r="AG430" s="181" t="e">
        <f t="shared" si="882"/>
        <v>#REF!</v>
      </c>
      <c r="AH430" s="181" t="e">
        <f t="shared" si="883"/>
        <v>#REF!</v>
      </c>
      <c r="AI430" s="181" t="e">
        <f t="shared" si="884"/>
        <v>#REF!</v>
      </c>
      <c r="AJ430" s="181" t="e">
        <f t="shared" si="885"/>
        <v>#REF!</v>
      </c>
      <c r="AK430" s="181" t="e">
        <f t="shared" si="886"/>
        <v>#REF!</v>
      </c>
      <c r="AL430" s="181" t="e">
        <f t="shared" si="887"/>
        <v>#REF!</v>
      </c>
      <c r="AM430" s="181" t="e">
        <f t="shared" si="888"/>
        <v>#REF!</v>
      </c>
      <c r="AN430" s="181" t="e">
        <f t="shared" si="889"/>
        <v>#REF!</v>
      </c>
      <c r="AO430" s="181" t="e">
        <f t="shared" si="890"/>
        <v>#REF!</v>
      </c>
      <c r="AP430" s="181" t="e">
        <f t="shared" si="891"/>
        <v>#REF!</v>
      </c>
      <c r="AQ430" s="181" t="e">
        <f t="shared" si="892"/>
        <v>#REF!</v>
      </c>
      <c r="AR430" s="181" t="e">
        <f t="shared" si="893"/>
        <v>#REF!</v>
      </c>
      <c r="AS430" s="181" t="e">
        <f t="shared" si="894"/>
        <v>#REF!</v>
      </c>
      <c r="AT430" s="181" t="e">
        <f t="shared" si="895"/>
        <v>#REF!</v>
      </c>
      <c r="AU430" s="181" t="e">
        <f t="shared" si="896"/>
        <v>#REF!</v>
      </c>
      <c r="AV430" s="181" t="e">
        <f t="shared" si="897"/>
        <v>#REF!</v>
      </c>
      <c r="AW430" s="181" t="e">
        <f t="shared" si="898"/>
        <v>#REF!</v>
      </c>
      <c r="AX430" s="181" t="e">
        <f t="shared" si="899"/>
        <v>#REF!</v>
      </c>
      <c r="AY430" s="181" t="e">
        <f t="shared" si="900"/>
        <v>#REF!</v>
      </c>
      <c r="AZ430" s="181" t="e">
        <f t="shared" si="901"/>
        <v>#REF!</v>
      </c>
      <c r="BA430" s="181" t="e">
        <f t="shared" si="902"/>
        <v>#REF!</v>
      </c>
      <c r="BB430" s="181" t="e">
        <f t="shared" si="903"/>
        <v>#REF!</v>
      </c>
      <c r="BC430" s="181" t="e">
        <f t="shared" si="904"/>
        <v>#REF!</v>
      </c>
      <c r="BD430" s="181" t="e">
        <f t="shared" si="905"/>
        <v>#REF!</v>
      </c>
      <c r="BE430" s="181" t="e">
        <f t="shared" si="906"/>
        <v>#REF!</v>
      </c>
      <c r="BF430" s="181" t="e">
        <f t="shared" si="907"/>
        <v>#REF!</v>
      </c>
      <c r="BG430" s="181" t="e">
        <f t="shared" si="908"/>
        <v>#REF!</v>
      </c>
      <c r="BH430" s="181" t="e">
        <f t="shared" si="909"/>
        <v>#REF!</v>
      </c>
      <c r="BI430" s="181" t="e">
        <f t="shared" si="910"/>
        <v>#REF!</v>
      </c>
      <c r="BJ430" s="181" t="e">
        <f t="shared" si="911"/>
        <v>#REF!</v>
      </c>
      <c r="BK430" s="181" t="e">
        <f t="shared" si="912"/>
        <v>#REF!</v>
      </c>
      <c r="BL430" s="181" t="e">
        <f t="shared" si="913"/>
        <v>#REF!</v>
      </c>
      <c r="BM430" s="181" t="e">
        <f t="shared" si="914"/>
        <v>#REF!</v>
      </c>
      <c r="BN430" s="181" t="e">
        <f t="shared" si="915"/>
        <v>#REF!</v>
      </c>
      <c r="BO430" s="181" t="e">
        <f t="shared" si="916"/>
        <v>#REF!</v>
      </c>
      <c r="BP430" s="181" t="e">
        <f t="shared" si="917"/>
        <v>#REF!</v>
      </c>
      <c r="BQ430" s="181" t="e">
        <f t="shared" si="918"/>
        <v>#REF!</v>
      </c>
      <c r="BR430" s="181" t="e">
        <f t="shared" si="919"/>
        <v>#REF!</v>
      </c>
      <c r="BS430" s="181" t="e">
        <f t="shared" si="920"/>
        <v>#REF!</v>
      </c>
      <c r="BT430" s="181" t="e">
        <f t="shared" si="921"/>
        <v>#REF!</v>
      </c>
      <c r="BU430" s="181" t="e">
        <f t="shared" si="922"/>
        <v>#REF!</v>
      </c>
      <c r="BV430" s="181" t="e">
        <f t="shared" si="923"/>
        <v>#REF!</v>
      </c>
      <c r="BW430" s="181" t="e">
        <f t="shared" si="924"/>
        <v>#REF!</v>
      </c>
      <c r="BX430" s="181" t="e">
        <f t="shared" si="925"/>
        <v>#REF!</v>
      </c>
      <c r="BY430" s="181" t="e">
        <f t="shared" si="926"/>
        <v>#REF!</v>
      </c>
      <c r="BZ430" s="181" t="e">
        <f t="shared" si="927"/>
        <v>#REF!</v>
      </c>
      <c r="CA430" s="181" t="e">
        <f t="shared" si="928"/>
        <v>#REF!</v>
      </c>
      <c r="CB430" s="181" t="e">
        <f t="shared" si="929"/>
        <v>#REF!</v>
      </c>
      <c r="CC430" s="181" t="e">
        <f t="shared" si="930"/>
        <v>#REF!</v>
      </c>
      <c r="CD430" s="181" t="e">
        <f t="shared" si="931"/>
        <v>#REF!</v>
      </c>
      <c r="CE430" s="181" t="e">
        <f t="shared" si="932"/>
        <v>#REF!</v>
      </c>
      <c r="CF430" s="181" t="e">
        <f t="shared" si="933"/>
        <v>#REF!</v>
      </c>
      <c r="CG430" s="181" t="e">
        <f t="shared" si="934"/>
        <v>#REF!</v>
      </c>
      <c r="CH430" s="181" t="e">
        <f t="shared" si="935"/>
        <v>#REF!</v>
      </c>
      <c r="CI430" s="181" t="e">
        <f t="shared" si="936"/>
        <v>#REF!</v>
      </c>
      <c r="CJ430" s="181" t="e">
        <f t="shared" si="937"/>
        <v>#REF!</v>
      </c>
      <c r="CK430" s="181" t="e">
        <f t="shared" si="938"/>
        <v>#REF!</v>
      </c>
      <c r="CL430" s="181" t="e">
        <f t="shared" si="939"/>
        <v>#REF!</v>
      </c>
      <c r="CM430" s="181" t="e">
        <f t="shared" si="940"/>
        <v>#REF!</v>
      </c>
      <c r="CN430" s="181" t="e">
        <f t="shared" si="941"/>
        <v>#REF!</v>
      </c>
      <c r="CO430" s="181" t="e">
        <f t="shared" si="942"/>
        <v>#REF!</v>
      </c>
      <c r="CP430" s="181" t="e">
        <f t="shared" si="943"/>
        <v>#REF!</v>
      </c>
      <c r="CQ430" s="181" t="e">
        <f t="shared" si="944"/>
        <v>#REF!</v>
      </c>
      <c r="CR430" s="181" t="e">
        <f t="shared" si="945"/>
        <v>#REF!</v>
      </c>
      <c r="CS430" s="181" t="e">
        <f t="shared" si="946"/>
        <v>#REF!</v>
      </c>
      <c r="CT430" s="181" t="e">
        <f t="shared" si="947"/>
        <v>#REF!</v>
      </c>
      <c r="CU430" s="181" t="e">
        <f t="shared" si="948"/>
        <v>#REF!</v>
      </c>
      <c r="CV430" s="181" t="e">
        <f t="shared" si="949"/>
        <v>#REF!</v>
      </c>
      <c r="CW430" s="181" t="e">
        <f t="shared" si="950"/>
        <v>#REF!</v>
      </c>
      <c r="CX430" s="181" t="e">
        <f t="shared" si="951"/>
        <v>#REF!</v>
      </c>
      <c r="CY430" s="181" t="e">
        <f t="shared" si="952"/>
        <v>#REF!</v>
      </c>
      <c r="CZ430" s="181" t="e">
        <f t="shared" si="953"/>
        <v>#REF!</v>
      </c>
      <c r="DA430" s="181" t="e">
        <f t="shared" si="954"/>
        <v>#REF!</v>
      </c>
      <c r="DB430" s="181" t="e">
        <f t="shared" si="955"/>
        <v>#REF!</v>
      </c>
      <c r="DC430" s="181" t="e">
        <f t="shared" si="956"/>
        <v>#REF!</v>
      </c>
      <c r="DD430" s="181" t="e">
        <f t="shared" si="957"/>
        <v>#REF!</v>
      </c>
      <c r="DE430" s="181" t="e">
        <f t="shared" si="958"/>
        <v>#REF!</v>
      </c>
      <c r="DF430" s="181" t="e">
        <f t="shared" si="959"/>
        <v>#REF!</v>
      </c>
      <c r="DG430" s="181" t="e">
        <f t="shared" si="960"/>
        <v>#REF!</v>
      </c>
      <c r="DH430" s="181" t="e">
        <f t="shared" si="961"/>
        <v>#REF!</v>
      </c>
      <c r="DI430" s="181" t="e">
        <f t="shared" si="962"/>
        <v>#REF!</v>
      </c>
      <c r="DJ430" s="181" t="e">
        <f t="shared" si="963"/>
        <v>#REF!</v>
      </c>
      <c r="DK430" s="181" t="e">
        <f t="shared" si="964"/>
        <v>#REF!</v>
      </c>
      <c r="DL430" s="181" t="e">
        <f t="shared" si="965"/>
        <v>#REF!</v>
      </c>
      <c r="DM430" s="181" t="e">
        <f t="shared" si="966"/>
        <v>#REF!</v>
      </c>
      <c r="DN430" s="181" t="e">
        <f t="shared" si="967"/>
        <v>#REF!</v>
      </c>
      <c r="DO430" s="181" t="e">
        <f t="shared" si="968"/>
        <v>#REF!</v>
      </c>
      <c r="DP430" s="181" t="e">
        <f t="shared" si="969"/>
        <v>#REF!</v>
      </c>
      <c r="DQ430" s="181" t="e">
        <f t="shared" si="970"/>
        <v>#REF!</v>
      </c>
      <c r="DR430" s="181" t="e">
        <f t="shared" si="971"/>
        <v>#REF!</v>
      </c>
      <c r="DS430" s="181" t="e">
        <f t="shared" si="972"/>
        <v>#REF!</v>
      </c>
      <c r="DT430" s="181" t="e">
        <f t="shared" si="973"/>
        <v>#REF!</v>
      </c>
      <c r="DU430" s="181" t="e">
        <f t="shared" si="974"/>
        <v>#REF!</v>
      </c>
      <c r="DV430" s="181" t="e">
        <f t="shared" si="975"/>
        <v>#REF!</v>
      </c>
      <c r="DW430" s="181" t="e">
        <f t="shared" si="976"/>
        <v>#REF!</v>
      </c>
      <c r="DX430" s="181" t="e">
        <f t="shared" si="977"/>
        <v>#REF!</v>
      </c>
      <c r="DY430" s="181" t="e">
        <f t="shared" si="978"/>
        <v>#REF!</v>
      </c>
      <c r="DZ430" s="181" t="e">
        <f t="shared" si="979"/>
        <v>#REF!</v>
      </c>
      <c r="EA430" s="181" t="e">
        <f t="shared" si="980"/>
        <v>#REF!</v>
      </c>
      <c r="EB430" s="181" t="e">
        <f t="shared" si="981"/>
        <v>#REF!</v>
      </c>
      <c r="EC430" s="181" t="e">
        <f t="shared" si="982"/>
        <v>#REF!</v>
      </c>
      <c r="ED430" s="181" t="e">
        <f t="shared" si="983"/>
        <v>#REF!</v>
      </c>
      <c r="EE430" s="181" t="e">
        <f t="shared" si="984"/>
        <v>#REF!</v>
      </c>
      <c r="EF430" s="181" t="e">
        <f t="shared" si="985"/>
        <v>#REF!</v>
      </c>
      <c r="EG430" s="181" t="e">
        <f t="shared" si="986"/>
        <v>#REF!</v>
      </c>
      <c r="EH430" s="181" t="e">
        <f t="shared" si="987"/>
        <v>#REF!</v>
      </c>
      <c r="EI430" s="181" t="e">
        <f t="shared" si="988"/>
        <v>#REF!</v>
      </c>
      <c r="EJ430" s="181" t="e">
        <f t="shared" si="989"/>
        <v>#REF!</v>
      </c>
      <c r="EK430" s="181" t="e">
        <f t="shared" si="990"/>
        <v>#REF!</v>
      </c>
      <c r="EL430" s="181" t="e">
        <f t="shared" si="991"/>
        <v>#REF!</v>
      </c>
      <c r="EM430" s="181" t="e">
        <f t="shared" si="992"/>
        <v>#REF!</v>
      </c>
      <c r="EN430" s="181" t="e">
        <f t="shared" si="993"/>
        <v>#REF!</v>
      </c>
      <c r="EO430" s="181" t="e">
        <f t="shared" si="994"/>
        <v>#REF!</v>
      </c>
      <c r="EP430" s="181" t="e">
        <f t="shared" si="995"/>
        <v>#REF!</v>
      </c>
      <c r="EQ430" s="181" t="e">
        <f t="shared" si="996"/>
        <v>#REF!</v>
      </c>
      <c r="ER430" s="181" t="e">
        <f t="shared" si="997"/>
        <v>#REF!</v>
      </c>
      <c r="ES430" s="181" t="e">
        <f t="shared" si="998"/>
        <v>#REF!</v>
      </c>
      <c r="ET430" s="181" t="e">
        <f t="shared" si="999"/>
        <v>#REF!</v>
      </c>
      <c r="EU430" s="181" t="e">
        <f t="shared" si="1000"/>
        <v>#REF!</v>
      </c>
      <c r="EV430" s="181" t="e">
        <f t="shared" si="1001"/>
        <v>#REF!</v>
      </c>
      <c r="EW430" s="181" t="e">
        <f t="shared" si="1002"/>
        <v>#REF!</v>
      </c>
      <c r="EX430" s="181" t="e">
        <f t="shared" si="1003"/>
        <v>#REF!</v>
      </c>
      <c r="EY430" s="181" t="e">
        <f t="shared" si="1004"/>
        <v>#REF!</v>
      </c>
      <c r="EZ430" s="181" t="e">
        <f t="shared" si="1005"/>
        <v>#REF!</v>
      </c>
      <c r="FA430" s="181" t="e">
        <f t="shared" si="1006"/>
        <v>#REF!</v>
      </c>
      <c r="FB430" s="181" t="e">
        <f t="shared" si="1007"/>
        <v>#REF!</v>
      </c>
      <c r="FC430" s="181" t="e">
        <f t="shared" si="1008"/>
        <v>#REF!</v>
      </c>
      <c r="FD430" s="181" t="e">
        <f t="shared" si="1009"/>
        <v>#REF!</v>
      </c>
      <c r="FE430" s="181" t="e">
        <f t="shared" si="1010"/>
        <v>#REF!</v>
      </c>
      <c r="FF430" s="181" t="e">
        <f t="shared" si="1011"/>
        <v>#REF!</v>
      </c>
      <c r="FG430" s="181" t="e">
        <f t="shared" si="1012"/>
        <v>#REF!</v>
      </c>
      <c r="FH430" s="181" t="e">
        <f t="shared" si="1013"/>
        <v>#REF!</v>
      </c>
      <c r="FI430" s="181" t="e">
        <f t="shared" si="1014"/>
        <v>#REF!</v>
      </c>
      <c r="FJ430" s="181" t="e">
        <f t="shared" si="1015"/>
        <v>#REF!</v>
      </c>
      <c r="FK430" s="181" t="e">
        <f t="shared" si="1016"/>
        <v>#REF!</v>
      </c>
      <c r="FL430" s="181" t="e">
        <f t="shared" si="1017"/>
        <v>#REF!</v>
      </c>
      <c r="FM430" s="181" t="e">
        <f t="shared" si="1018"/>
        <v>#REF!</v>
      </c>
      <c r="FN430" s="181" t="e">
        <f t="shared" si="1019"/>
        <v>#REF!</v>
      </c>
      <c r="FO430" s="181" t="e">
        <f t="shared" si="1020"/>
        <v>#REF!</v>
      </c>
      <c r="FP430" s="181" t="e">
        <f t="shared" si="1021"/>
        <v>#REF!</v>
      </c>
      <c r="FQ430" s="181" t="e">
        <f t="shared" si="1022"/>
        <v>#REF!</v>
      </c>
      <c r="FR430" s="181" t="e">
        <f t="shared" si="1023"/>
        <v>#REF!</v>
      </c>
      <c r="FS430" s="181" t="e">
        <f t="shared" si="1024"/>
        <v>#REF!</v>
      </c>
      <c r="FT430" s="181" t="e">
        <f t="shared" si="1025"/>
        <v>#REF!</v>
      </c>
      <c r="FU430" s="181" t="e">
        <f t="shared" si="1026"/>
        <v>#REF!</v>
      </c>
      <c r="FV430" s="181" t="e">
        <f t="shared" si="1027"/>
        <v>#REF!</v>
      </c>
      <c r="FW430" s="181" t="e">
        <f t="shared" si="1028"/>
        <v>#REF!</v>
      </c>
      <c r="FX430" s="181" t="e">
        <f t="shared" si="1029"/>
        <v>#REF!</v>
      </c>
      <c r="FY430" s="181" t="e">
        <f t="shared" si="1030"/>
        <v>#REF!</v>
      </c>
      <c r="FZ430" s="181" t="e">
        <f t="shared" si="1031"/>
        <v>#REF!</v>
      </c>
      <c r="GA430" s="181" t="e">
        <f t="shared" si="1032"/>
        <v>#REF!</v>
      </c>
      <c r="GB430" s="181" t="e">
        <f t="shared" si="1033"/>
        <v>#REF!</v>
      </c>
      <c r="GC430" s="181" t="e">
        <f t="shared" si="1034"/>
        <v>#REF!</v>
      </c>
      <c r="GD430" s="181" t="e">
        <f t="shared" si="1035"/>
        <v>#REF!</v>
      </c>
      <c r="GE430" s="181" t="e">
        <f t="shared" si="1036"/>
        <v>#REF!</v>
      </c>
      <c r="GF430" s="181" t="e">
        <f t="shared" si="1037"/>
        <v>#REF!</v>
      </c>
      <c r="GG430" s="181" t="e">
        <f t="shared" si="1038"/>
        <v>#REF!</v>
      </c>
      <c r="GH430" s="181" t="e">
        <f t="shared" si="1039"/>
        <v>#REF!</v>
      </c>
      <c r="GI430" s="181" t="e">
        <f t="shared" si="1040"/>
        <v>#REF!</v>
      </c>
      <c r="GJ430" s="181" t="e">
        <f t="shared" si="1041"/>
        <v>#REF!</v>
      </c>
      <c r="GK430" s="181" t="e">
        <f t="shared" si="1042"/>
        <v>#REF!</v>
      </c>
      <c r="GL430" s="181" t="e">
        <f t="shared" si="1043"/>
        <v>#REF!</v>
      </c>
      <c r="GM430" s="181" t="e">
        <f t="shared" si="1044"/>
        <v>#REF!</v>
      </c>
      <c r="GN430" s="181" t="e">
        <f t="shared" si="1045"/>
        <v>#REF!</v>
      </c>
      <c r="GO430" s="181" t="e">
        <f t="shared" si="1046"/>
        <v>#REF!</v>
      </c>
      <c r="GP430" s="181" t="e">
        <f t="shared" si="1047"/>
        <v>#REF!</v>
      </c>
      <c r="GQ430" s="181" t="e">
        <f t="shared" si="1048"/>
        <v>#REF!</v>
      </c>
      <c r="GR430" s="181" t="e">
        <f t="shared" si="1049"/>
        <v>#REF!</v>
      </c>
      <c r="GS430" s="181" t="e">
        <f t="shared" si="1050"/>
        <v>#REF!</v>
      </c>
      <c r="GT430" s="181" t="e">
        <f t="shared" si="1051"/>
        <v>#REF!</v>
      </c>
      <c r="GU430" s="181" t="e">
        <f t="shared" si="1052"/>
        <v>#REF!</v>
      </c>
      <c r="GV430" s="181" t="e">
        <f t="shared" si="1053"/>
        <v>#REF!</v>
      </c>
      <c r="GW430" s="181" t="e">
        <f t="shared" si="1054"/>
        <v>#REF!</v>
      </c>
      <c r="GX430" s="181" t="e">
        <f t="shared" si="1055"/>
        <v>#REF!</v>
      </c>
      <c r="GY430" s="181" t="e">
        <f t="shared" si="1056"/>
        <v>#REF!</v>
      </c>
      <c r="GZ430" s="181" t="e">
        <f t="shared" si="1057"/>
        <v>#REF!</v>
      </c>
      <c r="HA430" s="181" t="e">
        <f t="shared" si="1058"/>
        <v>#REF!</v>
      </c>
      <c r="HB430" s="181" t="e">
        <f t="shared" si="1059"/>
        <v>#REF!</v>
      </c>
      <c r="HC430" s="181" t="e">
        <f t="shared" si="1060"/>
        <v>#REF!</v>
      </c>
      <c r="HD430" s="181" t="e">
        <f t="shared" si="1061"/>
        <v>#REF!</v>
      </c>
      <c r="HE430" s="181" t="e">
        <f t="shared" si="1062"/>
        <v>#REF!</v>
      </c>
      <c r="HF430" s="181" t="e">
        <f t="shared" si="1063"/>
        <v>#REF!</v>
      </c>
      <c r="HG430" s="181" t="e">
        <f t="shared" si="1064"/>
        <v>#REF!</v>
      </c>
      <c r="HH430" s="181" t="e">
        <f t="shared" si="1065"/>
        <v>#REF!</v>
      </c>
      <c r="HI430" s="181" t="e">
        <f t="shared" si="1066"/>
        <v>#REF!</v>
      </c>
      <c r="HJ430" s="181" t="e">
        <f t="shared" si="1067"/>
        <v>#REF!</v>
      </c>
      <c r="HK430" s="181" t="e">
        <f t="shared" si="1068"/>
        <v>#REF!</v>
      </c>
      <c r="HL430" s="181" t="e">
        <f t="shared" si="1069"/>
        <v>#REF!</v>
      </c>
      <c r="HM430" s="181" t="e">
        <f t="shared" si="1070"/>
        <v>#REF!</v>
      </c>
      <c r="HN430" s="181" t="e">
        <f t="shared" si="1071"/>
        <v>#REF!</v>
      </c>
      <c r="HO430" s="181" t="e">
        <f t="shared" si="1072"/>
        <v>#REF!</v>
      </c>
      <c r="HP430" s="181" t="e">
        <f t="shared" si="1073"/>
        <v>#REF!</v>
      </c>
      <c r="HQ430" s="181" t="e">
        <f t="shared" si="1074"/>
        <v>#REF!</v>
      </c>
      <c r="HR430" s="181" t="e">
        <f t="shared" si="1075"/>
        <v>#REF!</v>
      </c>
      <c r="HS430" s="181" t="e">
        <f t="shared" si="1076"/>
        <v>#REF!</v>
      </c>
      <c r="HT430" s="181" t="e">
        <f t="shared" si="1077"/>
        <v>#REF!</v>
      </c>
      <c r="HU430" s="181" t="e">
        <f t="shared" si="1078"/>
        <v>#REF!</v>
      </c>
      <c r="HV430" s="181" t="e">
        <f t="shared" si="1079"/>
        <v>#REF!</v>
      </c>
      <c r="HW430" s="181" t="e">
        <f t="shared" si="1080"/>
        <v>#REF!</v>
      </c>
      <c r="HX430" s="181" t="e">
        <f t="shared" si="1081"/>
        <v>#REF!</v>
      </c>
      <c r="HY430" s="181" t="e">
        <f t="shared" si="1082"/>
        <v>#REF!</v>
      </c>
      <c r="HZ430" s="181" t="e">
        <f t="shared" si="1083"/>
        <v>#REF!</v>
      </c>
      <c r="IA430" s="181" t="e">
        <f t="shared" si="1084"/>
        <v>#REF!</v>
      </c>
      <c r="IB430" s="181" t="e">
        <f t="shared" si="1085"/>
        <v>#REF!</v>
      </c>
      <c r="IC430" s="181" t="e">
        <f t="shared" si="1086"/>
        <v>#REF!</v>
      </c>
      <c r="ID430" s="181" t="e">
        <f t="shared" si="1087"/>
        <v>#REF!</v>
      </c>
      <c r="IE430" s="181" t="e">
        <f t="shared" si="1088"/>
        <v>#REF!</v>
      </c>
      <c r="IF430" s="181" t="e">
        <f t="shared" si="1089"/>
        <v>#REF!</v>
      </c>
      <c r="IG430" s="181" t="e">
        <f t="shared" si="1090"/>
        <v>#REF!</v>
      </c>
      <c r="IH430" s="181" t="e">
        <f t="shared" si="1091"/>
        <v>#REF!</v>
      </c>
      <c r="II430" s="181" t="e">
        <f t="shared" si="1092"/>
        <v>#REF!</v>
      </c>
      <c r="IJ430" s="181" t="e">
        <f t="shared" si="1093"/>
        <v>#REF!</v>
      </c>
      <c r="IK430" s="181" t="e">
        <f t="shared" si="1094"/>
        <v>#REF!</v>
      </c>
      <c r="IL430" s="181" t="e">
        <f t="shared" si="1095"/>
        <v>#REF!</v>
      </c>
      <c r="IM430" s="181" t="e">
        <f t="shared" si="1096"/>
        <v>#REF!</v>
      </c>
      <c r="IN430" s="181" t="e">
        <f t="shared" si="1097"/>
        <v>#REF!</v>
      </c>
      <c r="IO430" s="181" t="e">
        <f t="shared" si="1098"/>
        <v>#REF!</v>
      </c>
      <c r="IP430" s="181" t="e">
        <f t="shared" si="1099"/>
        <v>#REF!</v>
      </c>
      <c r="IQ430" s="181" t="e">
        <f t="shared" si="1100"/>
        <v>#REF!</v>
      </c>
      <c r="IR430" s="181" t="e">
        <f t="shared" si="1101"/>
        <v>#REF!</v>
      </c>
      <c r="IS430" s="181" t="e">
        <f t="shared" si="1102"/>
        <v>#REF!</v>
      </c>
      <c r="IT430" s="181" t="e">
        <f t="shared" si="1103"/>
        <v>#REF!</v>
      </c>
      <c r="IU430" s="181" t="e">
        <f t="shared" si="1104"/>
        <v>#REF!</v>
      </c>
      <c r="IV430" s="181" t="e">
        <f t="shared" si="1105"/>
        <v>#REF!</v>
      </c>
      <c r="IW430" s="181" t="e">
        <f t="shared" si="1106"/>
        <v>#REF!</v>
      </c>
      <c r="IX430" s="181" t="e">
        <f t="shared" si="1107"/>
        <v>#REF!</v>
      </c>
      <c r="IY430" s="181" t="e">
        <f t="shared" si="1108"/>
        <v>#REF!</v>
      </c>
      <c r="IZ430" s="181" t="e">
        <f t="shared" si="1109"/>
        <v>#REF!</v>
      </c>
      <c r="JA430" s="181" t="e">
        <f t="shared" si="1110"/>
        <v>#REF!</v>
      </c>
      <c r="JB430" s="181" t="e">
        <f t="shared" si="1111"/>
        <v>#REF!</v>
      </c>
    </row>
    <row r="431" spans="2:262">
      <c r="B431" s="188">
        <v>70</v>
      </c>
      <c r="C431" s="187">
        <f t="shared" si="1112"/>
        <v>1.3671875000000008E-3</v>
      </c>
      <c r="D431" s="184" t="e">
        <f t="shared" si="855"/>
        <v>#REF!</v>
      </c>
      <c r="E431" s="183" t="e">
        <f>BX361</f>
        <v>#REF!</v>
      </c>
      <c r="F431" s="182">
        <v>70</v>
      </c>
      <c r="G431" s="181" t="e">
        <f t="shared" si="856"/>
        <v>#REF!</v>
      </c>
      <c r="H431" s="181" t="e">
        <f t="shared" si="857"/>
        <v>#REF!</v>
      </c>
      <c r="I431" s="181" t="e">
        <f t="shared" si="858"/>
        <v>#REF!</v>
      </c>
      <c r="J431" s="181" t="e">
        <f t="shared" si="859"/>
        <v>#REF!</v>
      </c>
      <c r="K431" s="181" t="e">
        <f t="shared" si="860"/>
        <v>#REF!</v>
      </c>
      <c r="L431" s="181" t="e">
        <f t="shared" si="861"/>
        <v>#REF!</v>
      </c>
      <c r="M431" s="181" t="e">
        <f t="shared" si="862"/>
        <v>#REF!</v>
      </c>
      <c r="N431" s="181" t="e">
        <f t="shared" si="863"/>
        <v>#REF!</v>
      </c>
      <c r="O431" s="181" t="e">
        <f t="shared" si="864"/>
        <v>#REF!</v>
      </c>
      <c r="P431" s="181" t="e">
        <f t="shared" si="865"/>
        <v>#REF!</v>
      </c>
      <c r="Q431" s="181" t="e">
        <f t="shared" si="866"/>
        <v>#REF!</v>
      </c>
      <c r="R431" s="181" t="e">
        <f t="shared" si="867"/>
        <v>#REF!</v>
      </c>
      <c r="S431" s="181" t="e">
        <f t="shared" si="868"/>
        <v>#REF!</v>
      </c>
      <c r="T431" s="181" t="e">
        <f t="shared" si="869"/>
        <v>#REF!</v>
      </c>
      <c r="U431" s="181" t="e">
        <f t="shared" si="870"/>
        <v>#REF!</v>
      </c>
      <c r="V431" s="181" t="e">
        <f t="shared" si="871"/>
        <v>#REF!</v>
      </c>
      <c r="W431" s="181" t="e">
        <f t="shared" si="872"/>
        <v>#REF!</v>
      </c>
      <c r="X431" s="181" t="e">
        <f t="shared" si="873"/>
        <v>#REF!</v>
      </c>
      <c r="Y431" s="181" t="e">
        <f t="shared" si="874"/>
        <v>#REF!</v>
      </c>
      <c r="Z431" s="181" t="e">
        <f t="shared" si="875"/>
        <v>#REF!</v>
      </c>
      <c r="AA431" s="181" t="e">
        <f t="shared" si="876"/>
        <v>#REF!</v>
      </c>
      <c r="AB431" s="181" t="e">
        <f t="shared" si="877"/>
        <v>#REF!</v>
      </c>
      <c r="AC431" s="181" t="e">
        <f t="shared" si="878"/>
        <v>#REF!</v>
      </c>
      <c r="AD431" s="181" t="e">
        <f t="shared" si="879"/>
        <v>#REF!</v>
      </c>
      <c r="AE431" s="181" t="e">
        <f t="shared" si="880"/>
        <v>#REF!</v>
      </c>
      <c r="AF431" s="181" t="e">
        <f t="shared" si="881"/>
        <v>#REF!</v>
      </c>
      <c r="AG431" s="181" t="e">
        <f t="shared" si="882"/>
        <v>#REF!</v>
      </c>
      <c r="AH431" s="181" t="e">
        <f t="shared" si="883"/>
        <v>#REF!</v>
      </c>
      <c r="AI431" s="181" t="e">
        <f t="shared" si="884"/>
        <v>#REF!</v>
      </c>
      <c r="AJ431" s="181" t="e">
        <f t="shared" si="885"/>
        <v>#REF!</v>
      </c>
      <c r="AK431" s="181" t="e">
        <f t="shared" si="886"/>
        <v>#REF!</v>
      </c>
      <c r="AL431" s="181" t="e">
        <f t="shared" si="887"/>
        <v>#REF!</v>
      </c>
      <c r="AM431" s="181" t="e">
        <f t="shared" si="888"/>
        <v>#REF!</v>
      </c>
      <c r="AN431" s="181" t="e">
        <f t="shared" si="889"/>
        <v>#REF!</v>
      </c>
      <c r="AO431" s="181" t="e">
        <f t="shared" si="890"/>
        <v>#REF!</v>
      </c>
      <c r="AP431" s="181" t="e">
        <f t="shared" si="891"/>
        <v>#REF!</v>
      </c>
      <c r="AQ431" s="181" t="e">
        <f t="shared" si="892"/>
        <v>#REF!</v>
      </c>
      <c r="AR431" s="181" t="e">
        <f t="shared" si="893"/>
        <v>#REF!</v>
      </c>
      <c r="AS431" s="181" t="e">
        <f t="shared" si="894"/>
        <v>#REF!</v>
      </c>
      <c r="AT431" s="181" t="e">
        <f t="shared" si="895"/>
        <v>#REF!</v>
      </c>
      <c r="AU431" s="181" t="e">
        <f t="shared" si="896"/>
        <v>#REF!</v>
      </c>
      <c r="AV431" s="181" t="e">
        <f t="shared" si="897"/>
        <v>#REF!</v>
      </c>
      <c r="AW431" s="181" t="e">
        <f t="shared" si="898"/>
        <v>#REF!</v>
      </c>
      <c r="AX431" s="181" t="e">
        <f t="shared" si="899"/>
        <v>#REF!</v>
      </c>
      <c r="AY431" s="181" t="e">
        <f t="shared" si="900"/>
        <v>#REF!</v>
      </c>
      <c r="AZ431" s="181" t="e">
        <f t="shared" si="901"/>
        <v>#REF!</v>
      </c>
      <c r="BA431" s="181" t="e">
        <f t="shared" si="902"/>
        <v>#REF!</v>
      </c>
      <c r="BB431" s="181" t="e">
        <f t="shared" si="903"/>
        <v>#REF!</v>
      </c>
      <c r="BC431" s="181" t="e">
        <f t="shared" si="904"/>
        <v>#REF!</v>
      </c>
      <c r="BD431" s="181" t="e">
        <f t="shared" si="905"/>
        <v>#REF!</v>
      </c>
      <c r="BE431" s="181" t="e">
        <f t="shared" si="906"/>
        <v>#REF!</v>
      </c>
      <c r="BF431" s="181" t="e">
        <f t="shared" si="907"/>
        <v>#REF!</v>
      </c>
      <c r="BG431" s="181" t="e">
        <f t="shared" si="908"/>
        <v>#REF!</v>
      </c>
      <c r="BH431" s="181" t="e">
        <f t="shared" si="909"/>
        <v>#REF!</v>
      </c>
      <c r="BI431" s="181" t="e">
        <f t="shared" si="910"/>
        <v>#REF!</v>
      </c>
      <c r="BJ431" s="181" t="e">
        <f t="shared" si="911"/>
        <v>#REF!</v>
      </c>
      <c r="BK431" s="181" t="e">
        <f t="shared" si="912"/>
        <v>#REF!</v>
      </c>
      <c r="BL431" s="181" t="e">
        <f t="shared" si="913"/>
        <v>#REF!</v>
      </c>
      <c r="BM431" s="181" t="e">
        <f t="shared" si="914"/>
        <v>#REF!</v>
      </c>
      <c r="BN431" s="181" t="e">
        <f t="shared" si="915"/>
        <v>#REF!</v>
      </c>
      <c r="BO431" s="181" t="e">
        <f t="shared" si="916"/>
        <v>#REF!</v>
      </c>
      <c r="BP431" s="181" t="e">
        <f t="shared" si="917"/>
        <v>#REF!</v>
      </c>
      <c r="BQ431" s="181" t="e">
        <f t="shared" si="918"/>
        <v>#REF!</v>
      </c>
      <c r="BR431" s="181" t="e">
        <f t="shared" si="919"/>
        <v>#REF!</v>
      </c>
      <c r="BS431" s="181" t="e">
        <f t="shared" si="920"/>
        <v>#REF!</v>
      </c>
      <c r="BT431" s="181" t="e">
        <f t="shared" si="921"/>
        <v>#REF!</v>
      </c>
      <c r="BU431" s="181" t="e">
        <f t="shared" si="922"/>
        <v>#REF!</v>
      </c>
      <c r="BV431" s="181" t="e">
        <f t="shared" si="923"/>
        <v>#REF!</v>
      </c>
      <c r="BW431" s="181" t="e">
        <f t="shared" si="924"/>
        <v>#REF!</v>
      </c>
      <c r="BX431" s="181" t="e">
        <f t="shared" si="925"/>
        <v>#REF!</v>
      </c>
      <c r="BY431" s="181" t="e">
        <f t="shared" si="926"/>
        <v>#REF!</v>
      </c>
      <c r="BZ431" s="181" t="e">
        <f t="shared" si="927"/>
        <v>#REF!</v>
      </c>
      <c r="CA431" s="181" t="e">
        <f t="shared" si="928"/>
        <v>#REF!</v>
      </c>
      <c r="CB431" s="181" t="e">
        <f t="shared" si="929"/>
        <v>#REF!</v>
      </c>
      <c r="CC431" s="181" t="e">
        <f t="shared" si="930"/>
        <v>#REF!</v>
      </c>
      <c r="CD431" s="181" t="e">
        <f t="shared" si="931"/>
        <v>#REF!</v>
      </c>
      <c r="CE431" s="181" t="e">
        <f t="shared" si="932"/>
        <v>#REF!</v>
      </c>
      <c r="CF431" s="181" t="e">
        <f t="shared" si="933"/>
        <v>#REF!</v>
      </c>
      <c r="CG431" s="181" t="e">
        <f t="shared" si="934"/>
        <v>#REF!</v>
      </c>
      <c r="CH431" s="181" t="e">
        <f t="shared" si="935"/>
        <v>#REF!</v>
      </c>
      <c r="CI431" s="181" t="e">
        <f t="shared" si="936"/>
        <v>#REF!</v>
      </c>
      <c r="CJ431" s="181" t="e">
        <f t="shared" si="937"/>
        <v>#REF!</v>
      </c>
      <c r="CK431" s="181" t="e">
        <f t="shared" si="938"/>
        <v>#REF!</v>
      </c>
      <c r="CL431" s="181" t="e">
        <f t="shared" si="939"/>
        <v>#REF!</v>
      </c>
      <c r="CM431" s="181" t="e">
        <f t="shared" si="940"/>
        <v>#REF!</v>
      </c>
      <c r="CN431" s="181" t="e">
        <f t="shared" si="941"/>
        <v>#REF!</v>
      </c>
      <c r="CO431" s="181" t="e">
        <f t="shared" si="942"/>
        <v>#REF!</v>
      </c>
      <c r="CP431" s="181" t="e">
        <f t="shared" si="943"/>
        <v>#REF!</v>
      </c>
      <c r="CQ431" s="181" t="e">
        <f t="shared" si="944"/>
        <v>#REF!</v>
      </c>
      <c r="CR431" s="181" t="e">
        <f t="shared" si="945"/>
        <v>#REF!</v>
      </c>
      <c r="CS431" s="181" t="e">
        <f t="shared" si="946"/>
        <v>#REF!</v>
      </c>
      <c r="CT431" s="181" t="e">
        <f t="shared" si="947"/>
        <v>#REF!</v>
      </c>
      <c r="CU431" s="181" t="e">
        <f t="shared" si="948"/>
        <v>#REF!</v>
      </c>
      <c r="CV431" s="181" t="e">
        <f t="shared" si="949"/>
        <v>#REF!</v>
      </c>
      <c r="CW431" s="181" t="e">
        <f t="shared" si="950"/>
        <v>#REF!</v>
      </c>
      <c r="CX431" s="181" t="e">
        <f t="shared" si="951"/>
        <v>#REF!</v>
      </c>
      <c r="CY431" s="181" t="e">
        <f t="shared" si="952"/>
        <v>#REF!</v>
      </c>
      <c r="CZ431" s="181" t="e">
        <f t="shared" si="953"/>
        <v>#REF!</v>
      </c>
      <c r="DA431" s="181" t="e">
        <f t="shared" si="954"/>
        <v>#REF!</v>
      </c>
      <c r="DB431" s="181" t="e">
        <f t="shared" si="955"/>
        <v>#REF!</v>
      </c>
      <c r="DC431" s="181" t="e">
        <f t="shared" si="956"/>
        <v>#REF!</v>
      </c>
      <c r="DD431" s="181" t="e">
        <f t="shared" si="957"/>
        <v>#REF!</v>
      </c>
      <c r="DE431" s="181" t="e">
        <f t="shared" si="958"/>
        <v>#REF!</v>
      </c>
      <c r="DF431" s="181" t="e">
        <f t="shared" si="959"/>
        <v>#REF!</v>
      </c>
      <c r="DG431" s="181" t="e">
        <f t="shared" si="960"/>
        <v>#REF!</v>
      </c>
      <c r="DH431" s="181" t="e">
        <f t="shared" si="961"/>
        <v>#REF!</v>
      </c>
      <c r="DI431" s="181" t="e">
        <f t="shared" si="962"/>
        <v>#REF!</v>
      </c>
      <c r="DJ431" s="181" t="e">
        <f t="shared" si="963"/>
        <v>#REF!</v>
      </c>
      <c r="DK431" s="181" t="e">
        <f t="shared" si="964"/>
        <v>#REF!</v>
      </c>
      <c r="DL431" s="181" t="e">
        <f t="shared" si="965"/>
        <v>#REF!</v>
      </c>
      <c r="DM431" s="181" t="e">
        <f t="shared" si="966"/>
        <v>#REF!</v>
      </c>
      <c r="DN431" s="181" t="e">
        <f t="shared" si="967"/>
        <v>#REF!</v>
      </c>
      <c r="DO431" s="181" t="e">
        <f t="shared" si="968"/>
        <v>#REF!</v>
      </c>
      <c r="DP431" s="181" t="e">
        <f t="shared" si="969"/>
        <v>#REF!</v>
      </c>
      <c r="DQ431" s="181" t="e">
        <f t="shared" si="970"/>
        <v>#REF!</v>
      </c>
      <c r="DR431" s="181" t="e">
        <f t="shared" si="971"/>
        <v>#REF!</v>
      </c>
      <c r="DS431" s="181" t="e">
        <f t="shared" si="972"/>
        <v>#REF!</v>
      </c>
      <c r="DT431" s="181" t="e">
        <f t="shared" si="973"/>
        <v>#REF!</v>
      </c>
      <c r="DU431" s="181" t="e">
        <f t="shared" si="974"/>
        <v>#REF!</v>
      </c>
      <c r="DV431" s="181" t="e">
        <f t="shared" si="975"/>
        <v>#REF!</v>
      </c>
      <c r="DW431" s="181" t="e">
        <f t="shared" si="976"/>
        <v>#REF!</v>
      </c>
      <c r="DX431" s="181" t="e">
        <f t="shared" si="977"/>
        <v>#REF!</v>
      </c>
      <c r="DY431" s="181" t="e">
        <f t="shared" si="978"/>
        <v>#REF!</v>
      </c>
      <c r="DZ431" s="181" t="e">
        <f t="shared" si="979"/>
        <v>#REF!</v>
      </c>
      <c r="EA431" s="181" t="e">
        <f t="shared" si="980"/>
        <v>#REF!</v>
      </c>
      <c r="EB431" s="181" t="e">
        <f t="shared" si="981"/>
        <v>#REF!</v>
      </c>
      <c r="EC431" s="181" t="e">
        <f t="shared" si="982"/>
        <v>#REF!</v>
      </c>
      <c r="ED431" s="181" t="e">
        <f t="shared" si="983"/>
        <v>#REF!</v>
      </c>
      <c r="EE431" s="181" t="e">
        <f t="shared" si="984"/>
        <v>#REF!</v>
      </c>
      <c r="EF431" s="181" t="e">
        <f t="shared" si="985"/>
        <v>#REF!</v>
      </c>
      <c r="EG431" s="181" t="e">
        <f t="shared" si="986"/>
        <v>#REF!</v>
      </c>
      <c r="EH431" s="181" t="e">
        <f t="shared" si="987"/>
        <v>#REF!</v>
      </c>
      <c r="EI431" s="181" t="e">
        <f t="shared" si="988"/>
        <v>#REF!</v>
      </c>
      <c r="EJ431" s="181" t="e">
        <f t="shared" si="989"/>
        <v>#REF!</v>
      </c>
      <c r="EK431" s="181" t="e">
        <f t="shared" si="990"/>
        <v>#REF!</v>
      </c>
      <c r="EL431" s="181" t="e">
        <f t="shared" si="991"/>
        <v>#REF!</v>
      </c>
      <c r="EM431" s="181" t="e">
        <f t="shared" si="992"/>
        <v>#REF!</v>
      </c>
      <c r="EN431" s="181" t="e">
        <f t="shared" si="993"/>
        <v>#REF!</v>
      </c>
      <c r="EO431" s="181" t="e">
        <f t="shared" si="994"/>
        <v>#REF!</v>
      </c>
      <c r="EP431" s="181" t="e">
        <f t="shared" si="995"/>
        <v>#REF!</v>
      </c>
      <c r="EQ431" s="181" t="e">
        <f t="shared" si="996"/>
        <v>#REF!</v>
      </c>
      <c r="ER431" s="181" t="e">
        <f t="shared" si="997"/>
        <v>#REF!</v>
      </c>
      <c r="ES431" s="181" t="e">
        <f t="shared" si="998"/>
        <v>#REF!</v>
      </c>
      <c r="ET431" s="181" t="e">
        <f t="shared" si="999"/>
        <v>#REF!</v>
      </c>
      <c r="EU431" s="181" t="e">
        <f t="shared" si="1000"/>
        <v>#REF!</v>
      </c>
      <c r="EV431" s="181" t="e">
        <f t="shared" si="1001"/>
        <v>#REF!</v>
      </c>
      <c r="EW431" s="181" t="e">
        <f t="shared" si="1002"/>
        <v>#REF!</v>
      </c>
      <c r="EX431" s="181" t="e">
        <f t="shared" si="1003"/>
        <v>#REF!</v>
      </c>
      <c r="EY431" s="181" t="e">
        <f t="shared" si="1004"/>
        <v>#REF!</v>
      </c>
      <c r="EZ431" s="181" t="e">
        <f t="shared" si="1005"/>
        <v>#REF!</v>
      </c>
      <c r="FA431" s="181" t="e">
        <f t="shared" si="1006"/>
        <v>#REF!</v>
      </c>
      <c r="FB431" s="181" t="e">
        <f t="shared" si="1007"/>
        <v>#REF!</v>
      </c>
      <c r="FC431" s="181" t="e">
        <f t="shared" si="1008"/>
        <v>#REF!</v>
      </c>
      <c r="FD431" s="181" t="e">
        <f t="shared" si="1009"/>
        <v>#REF!</v>
      </c>
      <c r="FE431" s="181" t="e">
        <f t="shared" si="1010"/>
        <v>#REF!</v>
      </c>
      <c r="FF431" s="181" t="e">
        <f t="shared" si="1011"/>
        <v>#REF!</v>
      </c>
      <c r="FG431" s="181" t="e">
        <f t="shared" si="1012"/>
        <v>#REF!</v>
      </c>
      <c r="FH431" s="181" t="e">
        <f t="shared" si="1013"/>
        <v>#REF!</v>
      </c>
      <c r="FI431" s="181" t="e">
        <f t="shared" si="1014"/>
        <v>#REF!</v>
      </c>
      <c r="FJ431" s="181" t="e">
        <f t="shared" si="1015"/>
        <v>#REF!</v>
      </c>
      <c r="FK431" s="181" t="e">
        <f t="shared" si="1016"/>
        <v>#REF!</v>
      </c>
      <c r="FL431" s="181" t="e">
        <f t="shared" si="1017"/>
        <v>#REF!</v>
      </c>
      <c r="FM431" s="181" t="e">
        <f t="shared" si="1018"/>
        <v>#REF!</v>
      </c>
      <c r="FN431" s="181" t="e">
        <f t="shared" si="1019"/>
        <v>#REF!</v>
      </c>
      <c r="FO431" s="181" t="e">
        <f t="shared" si="1020"/>
        <v>#REF!</v>
      </c>
      <c r="FP431" s="181" t="e">
        <f t="shared" si="1021"/>
        <v>#REF!</v>
      </c>
      <c r="FQ431" s="181" t="e">
        <f t="shared" si="1022"/>
        <v>#REF!</v>
      </c>
      <c r="FR431" s="181" t="e">
        <f t="shared" si="1023"/>
        <v>#REF!</v>
      </c>
      <c r="FS431" s="181" t="e">
        <f t="shared" si="1024"/>
        <v>#REF!</v>
      </c>
      <c r="FT431" s="181" t="e">
        <f t="shared" si="1025"/>
        <v>#REF!</v>
      </c>
      <c r="FU431" s="181" t="e">
        <f t="shared" si="1026"/>
        <v>#REF!</v>
      </c>
      <c r="FV431" s="181" t="e">
        <f t="shared" si="1027"/>
        <v>#REF!</v>
      </c>
      <c r="FW431" s="181" t="e">
        <f t="shared" si="1028"/>
        <v>#REF!</v>
      </c>
      <c r="FX431" s="181" t="e">
        <f t="shared" si="1029"/>
        <v>#REF!</v>
      </c>
      <c r="FY431" s="181" t="e">
        <f t="shared" si="1030"/>
        <v>#REF!</v>
      </c>
      <c r="FZ431" s="181" t="e">
        <f t="shared" si="1031"/>
        <v>#REF!</v>
      </c>
      <c r="GA431" s="181" t="e">
        <f t="shared" si="1032"/>
        <v>#REF!</v>
      </c>
      <c r="GB431" s="181" t="e">
        <f t="shared" si="1033"/>
        <v>#REF!</v>
      </c>
      <c r="GC431" s="181" t="e">
        <f t="shared" si="1034"/>
        <v>#REF!</v>
      </c>
      <c r="GD431" s="181" t="e">
        <f t="shared" si="1035"/>
        <v>#REF!</v>
      </c>
      <c r="GE431" s="181" t="e">
        <f t="shared" si="1036"/>
        <v>#REF!</v>
      </c>
      <c r="GF431" s="181" t="e">
        <f t="shared" si="1037"/>
        <v>#REF!</v>
      </c>
      <c r="GG431" s="181" t="e">
        <f t="shared" si="1038"/>
        <v>#REF!</v>
      </c>
      <c r="GH431" s="181" t="e">
        <f t="shared" si="1039"/>
        <v>#REF!</v>
      </c>
      <c r="GI431" s="181" t="e">
        <f t="shared" si="1040"/>
        <v>#REF!</v>
      </c>
      <c r="GJ431" s="181" t="e">
        <f t="shared" si="1041"/>
        <v>#REF!</v>
      </c>
      <c r="GK431" s="181" t="e">
        <f t="shared" si="1042"/>
        <v>#REF!</v>
      </c>
      <c r="GL431" s="181" t="e">
        <f t="shared" si="1043"/>
        <v>#REF!</v>
      </c>
      <c r="GM431" s="181" t="e">
        <f t="shared" si="1044"/>
        <v>#REF!</v>
      </c>
      <c r="GN431" s="181" t="e">
        <f t="shared" si="1045"/>
        <v>#REF!</v>
      </c>
      <c r="GO431" s="181" t="e">
        <f t="shared" si="1046"/>
        <v>#REF!</v>
      </c>
      <c r="GP431" s="181" t="e">
        <f t="shared" si="1047"/>
        <v>#REF!</v>
      </c>
      <c r="GQ431" s="181" t="e">
        <f t="shared" si="1048"/>
        <v>#REF!</v>
      </c>
      <c r="GR431" s="181" t="e">
        <f t="shared" si="1049"/>
        <v>#REF!</v>
      </c>
      <c r="GS431" s="181" t="e">
        <f t="shared" si="1050"/>
        <v>#REF!</v>
      </c>
      <c r="GT431" s="181" t="e">
        <f t="shared" si="1051"/>
        <v>#REF!</v>
      </c>
      <c r="GU431" s="181" t="e">
        <f t="shared" si="1052"/>
        <v>#REF!</v>
      </c>
      <c r="GV431" s="181" t="e">
        <f t="shared" si="1053"/>
        <v>#REF!</v>
      </c>
      <c r="GW431" s="181" t="e">
        <f t="shared" si="1054"/>
        <v>#REF!</v>
      </c>
      <c r="GX431" s="181" t="e">
        <f t="shared" si="1055"/>
        <v>#REF!</v>
      </c>
      <c r="GY431" s="181" t="e">
        <f t="shared" si="1056"/>
        <v>#REF!</v>
      </c>
      <c r="GZ431" s="181" t="e">
        <f t="shared" si="1057"/>
        <v>#REF!</v>
      </c>
      <c r="HA431" s="181" t="e">
        <f t="shared" si="1058"/>
        <v>#REF!</v>
      </c>
      <c r="HB431" s="181" t="e">
        <f t="shared" si="1059"/>
        <v>#REF!</v>
      </c>
      <c r="HC431" s="181" t="e">
        <f t="shared" si="1060"/>
        <v>#REF!</v>
      </c>
      <c r="HD431" s="181" t="e">
        <f t="shared" si="1061"/>
        <v>#REF!</v>
      </c>
      <c r="HE431" s="181" t="e">
        <f t="shared" si="1062"/>
        <v>#REF!</v>
      </c>
      <c r="HF431" s="181" t="e">
        <f t="shared" si="1063"/>
        <v>#REF!</v>
      </c>
      <c r="HG431" s="181" t="e">
        <f t="shared" si="1064"/>
        <v>#REF!</v>
      </c>
      <c r="HH431" s="181" t="e">
        <f t="shared" si="1065"/>
        <v>#REF!</v>
      </c>
      <c r="HI431" s="181" t="e">
        <f t="shared" si="1066"/>
        <v>#REF!</v>
      </c>
      <c r="HJ431" s="181" t="e">
        <f t="shared" si="1067"/>
        <v>#REF!</v>
      </c>
      <c r="HK431" s="181" t="e">
        <f t="shared" si="1068"/>
        <v>#REF!</v>
      </c>
      <c r="HL431" s="181" t="e">
        <f t="shared" si="1069"/>
        <v>#REF!</v>
      </c>
      <c r="HM431" s="181" t="e">
        <f t="shared" si="1070"/>
        <v>#REF!</v>
      </c>
      <c r="HN431" s="181" t="e">
        <f t="shared" si="1071"/>
        <v>#REF!</v>
      </c>
      <c r="HO431" s="181" t="e">
        <f t="shared" si="1072"/>
        <v>#REF!</v>
      </c>
      <c r="HP431" s="181" t="e">
        <f t="shared" si="1073"/>
        <v>#REF!</v>
      </c>
      <c r="HQ431" s="181" t="e">
        <f t="shared" si="1074"/>
        <v>#REF!</v>
      </c>
      <c r="HR431" s="181" t="e">
        <f t="shared" si="1075"/>
        <v>#REF!</v>
      </c>
      <c r="HS431" s="181" t="e">
        <f t="shared" si="1076"/>
        <v>#REF!</v>
      </c>
      <c r="HT431" s="181" t="e">
        <f t="shared" si="1077"/>
        <v>#REF!</v>
      </c>
      <c r="HU431" s="181" t="e">
        <f t="shared" si="1078"/>
        <v>#REF!</v>
      </c>
      <c r="HV431" s="181" t="e">
        <f t="shared" si="1079"/>
        <v>#REF!</v>
      </c>
      <c r="HW431" s="181" t="e">
        <f t="shared" si="1080"/>
        <v>#REF!</v>
      </c>
      <c r="HX431" s="181" t="e">
        <f t="shared" si="1081"/>
        <v>#REF!</v>
      </c>
      <c r="HY431" s="181" t="e">
        <f t="shared" si="1082"/>
        <v>#REF!</v>
      </c>
      <c r="HZ431" s="181" t="e">
        <f t="shared" si="1083"/>
        <v>#REF!</v>
      </c>
      <c r="IA431" s="181" t="e">
        <f t="shared" si="1084"/>
        <v>#REF!</v>
      </c>
      <c r="IB431" s="181" t="e">
        <f t="shared" si="1085"/>
        <v>#REF!</v>
      </c>
      <c r="IC431" s="181" t="e">
        <f t="shared" si="1086"/>
        <v>#REF!</v>
      </c>
      <c r="ID431" s="181" t="e">
        <f t="shared" si="1087"/>
        <v>#REF!</v>
      </c>
      <c r="IE431" s="181" t="e">
        <f t="shared" si="1088"/>
        <v>#REF!</v>
      </c>
      <c r="IF431" s="181" t="e">
        <f t="shared" si="1089"/>
        <v>#REF!</v>
      </c>
      <c r="IG431" s="181" t="e">
        <f t="shared" si="1090"/>
        <v>#REF!</v>
      </c>
      <c r="IH431" s="181" t="e">
        <f t="shared" si="1091"/>
        <v>#REF!</v>
      </c>
      <c r="II431" s="181" t="e">
        <f t="shared" si="1092"/>
        <v>#REF!</v>
      </c>
      <c r="IJ431" s="181" t="e">
        <f t="shared" si="1093"/>
        <v>#REF!</v>
      </c>
      <c r="IK431" s="181" t="e">
        <f t="shared" si="1094"/>
        <v>#REF!</v>
      </c>
      <c r="IL431" s="181" t="e">
        <f t="shared" si="1095"/>
        <v>#REF!</v>
      </c>
      <c r="IM431" s="181" t="e">
        <f t="shared" si="1096"/>
        <v>#REF!</v>
      </c>
      <c r="IN431" s="181" t="e">
        <f t="shared" si="1097"/>
        <v>#REF!</v>
      </c>
      <c r="IO431" s="181" t="e">
        <f t="shared" si="1098"/>
        <v>#REF!</v>
      </c>
      <c r="IP431" s="181" t="e">
        <f t="shared" si="1099"/>
        <v>#REF!</v>
      </c>
      <c r="IQ431" s="181" t="e">
        <f t="shared" si="1100"/>
        <v>#REF!</v>
      </c>
      <c r="IR431" s="181" t="e">
        <f t="shared" si="1101"/>
        <v>#REF!</v>
      </c>
      <c r="IS431" s="181" t="e">
        <f t="shared" si="1102"/>
        <v>#REF!</v>
      </c>
      <c r="IT431" s="181" t="e">
        <f t="shared" si="1103"/>
        <v>#REF!</v>
      </c>
      <c r="IU431" s="181" t="e">
        <f t="shared" si="1104"/>
        <v>#REF!</v>
      </c>
      <c r="IV431" s="181" t="e">
        <f t="shared" si="1105"/>
        <v>#REF!</v>
      </c>
      <c r="IW431" s="181" t="e">
        <f t="shared" si="1106"/>
        <v>#REF!</v>
      </c>
      <c r="IX431" s="181" t="e">
        <f t="shared" si="1107"/>
        <v>#REF!</v>
      </c>
      <c r="IY431" s="181" t="e">
        <f t="shared" si="1108"/>
        <v>#REF!</v>
      </c>
      <c r="IZ431" s="181" t="e">
        <f t="shared" si="1109"/>
        <v>#REF!</v>
      </c>
      <c r="JA431" s="181" t="e">
        <f t="shared" si="1110"/>
        <v>#REF!</v>
      </c>
      <c r="JB431" s="181" t="e">
        <f t="shared" si="1111"/>
        <v>#REF!</v>
      </c>
    </row>
    <row r="432" spans="2:262">
      <c r="B432" s="188">
        <v>71</v>
      </c>
      <c r="C432" s="187">
        <f t="shared" si="1112"/>
        <v>1.3867187500000008E-3</v>
      </c>
      <c r="D432" s="184" t="e">
        <f t="shared" si="855"/>
        <v>#REF!</v>
      </c>
      <c r="E432" s="183" t="e">
        <f>BY361</f>
        <v>#REF!</v>
      </c>
      <c r="F432" s="182">
        <v>71</v>
      </c>
      <c r="G432" s="181" t="e">
        <f t="shared" si="856"/>
        <v>#REF!</v>
      </c>
      <c r="H432" s="181" t="e">
        <f t="shared" si="857"/>
        <v>#REF!</v>
      </c>
      <c r="I432" s="181" t="e">
        <f t="shared" si="858"/>
        <v>#REF!</v>
      </c>
      <c r="J432" s="181" t="e">
        <f t="shared" si="859"/>
        <v>#REF!</v>
      </c>
      <c r="K432" s="181" t="e">
        <f t="shared" si="860"/>
        <v>#REF!</v>
      </c>
      <c r="L432" s="181" t="e">
        <f t="shared" si="861"/>
        <v>#REF!</v>
      </c>
      <c r="M432" s="181" t="e">
        <f t="shared" si="862"/>
        <v>#REF!</v>
      </c>
      <c r="N432" s="181" t="e">
        <f t="shared" si="863"/>
        <v>#REF!</v>
      </c>
      <c r="O432" s="181" t="e">
        <f t="shared" si="864"/>
        <v>#REF!</v>
      </c>
      <c r="P432" s="181" t="e">
        <f t="shared" si="865"/>
        <v>#REF!</v>
      </c>
      <c r="Q432" s="181" t="e">
        <f t="shared" si="866"/>
        <v>#REF!</v>
      </c>
      <c r="R432" s="181" t="e">
        <f t="shared" si="867"/>
        <v>#REF!</v>
      </c>
      <c r="S432" s="181" t="e">
        <f t="shared" si="868"/>
        <v>#REF!</v>
      </c>
      <c r="T432" s="181" t="e">
        <f t="shared" si="869"/>
        <v>#REF!</v>
      </c>
      <c r="U432" s="181" t="e">
        <f t="shared" si="870"/>
        <v>#REF!</v>
      </c>
      <c r="V432" s="181" t="e">
        <f t="shared" si="871"/>
        <v>#REF!</v>
      </c>
      <c r="W432" s="181" t="e">
        <f t="shared" si="872"/>
        <v>#REF!</v>
      </c>
      <c r="X432" s="181" t="e">
        <f t="shared" si="873"/>
        <v>#REF!</v>
      </c>
      <c r="Y432" s="181" t="e">
        <f t="shared" si="874"/>
        <v>#REF!</v>
      </c>
      <c r="Z432" s="181" t="e">
        <f t="shared" si="875"/>
        <v>#REF!</v>
      </c>
      <c r="AA432" s="181" t="e">
        <f t="shared" si="876"/>
        <v>#REF!</v>
      </c>
      <c r="AB432" s="181" t="e">
        <f t="shared" si="877"/>
        <v>#REF!</v>
      </c>
      <c r="AC432" s="181" t="e">
        <f t="shared" si="878"/>
        <v>#REF!</v>
      </c>
      <c r="AD432" s="181" t="e">
        <f t="shared" si="879"/>
        <v>#REF!</v>
      </c>
      <c r="AE432" s="181" t="e">
        <f t="shared" si="880"/>
        <v>#REF!</v>
      </c>
      <c r="AF432" s="181" t="e">
        <f t="shared" si="881"/>
        <v>#REF!</v>
      </c>
      <c r="AG432" s="181" t="e">
        <f t="shared" si="882"/>
        <v>#REF!</v>
      </c>
      <c r="AH432" s="181" t="e">
        <f t="shared" si="883"/>
        <v>#REF!</v>
      </c>
      <c r="AI432" s="181" t="e">
        <f t="shared" si="884"/>
        <v>#REF!</v>
      </c>
      <c r="AJ432" s="181" t="e">
        <f t="shared" si="885"/>
        <v>#REF!</v>
      </c>
      <c r="AK432" s="181" t="e">
        <f t="shared" si="886"/>
        <v>#REF!</v>
      </c>
      <c r="AL432" s="181" t="e">
        <f t="shared" si="887"/>
        <v>#REF!</v>
      </c>
      <c r="AM432" s="181" t="e">
        <f t="shared" si="888"/>
        <v>#REF!</v>
      </c>
      <c r="AN432" s="181" t="e">
        <f t="shared" si="889"/>
        <v>#REF!</v>
      </c>
      <c r="AO432" s="181" t="e">
        <f t="shared" si="890"/>
        <v>#REF!</v>
      </c>
      <c r="AP432" s="181" t="e">
        <f t="shared" si="891"/>
        <v>#REF!</v>
      </c>
      <c r="AQ432" s="181" t="e">
        <f t="shared" si="892"/>
        <v>#REF!</v>
      </c>
      <c r="AR432" s="181" t="e">
        <f t="shared" si="893"/>
        <v>#REF!</v>
      </c>
      <c r="AS432" s="181" t="e">
        <f t="shared" si="894"/>
        <v>#REF!</v>
      </c>
      <c r="AT432" s="181" t="e">
        <f t="shared" si="895"/>
        <v>#REF!</v>
      </c>
      <c r="AU432" s="181" t="e">
        <f t="shared" si="896"/>
        <v>#REF!</v>
      </c>
      <c r="AV432" s="181" t="e">
        <f t="shared" si="897"/>
        <v>#REF!</v>
      </c>
      <c r="AW432" s="181" t="e">
        <f t="shared" si="898"/>
        <v>#REF!</v>
      </c>
      <c r="AX432" s="181" t="e">
        <f t="shared" si="899"/>
        <v>#REF!</v>
      </c>
      <c r="AY432" s="181" t="e">
        <f t="shared" si="900"/>
        <v>#REF!</v>
      </c>
      <c r="AZ432" s="181" t="e">
        <f t="shared" si="901"/>
        <v>#REF!</v>
      </c>
      <c r="BA432" s="181" t="e">
        <f t="shared" si="902"/>
        <v>#REF!</v>
      </c>
      <c r="BB432" s="181" t="e">
        <f t="shared" si="903"/>
        <v>#REF!</v>
      </c>
      <c r="BC432" s="181" t="e">
        <f t="shared" si="904"/>
        <v>#REF!</v>
      </c>
      <c r="BD432" s="181" t="e">
        <f t="shared" si="905"/>
        <v>#REF!</v>
      </c>
      <c r="BE432" s="181" t="e">
        <f t="shared" si="906"/>
        <v>#REF!</v>
      </c>
      <c r="BF432" s="181" t="e">
        <f t="shared" si="907"/>
        <v>#REF!</v>
      </c>
      <c r="BG432" s="181" t="e">
        <f t="shared" si="908"/>
        <v>#REF!</v>
      </c>
      <c r="BH432" s="181" t="e">
        <f t="shared" si="909"/>
        <v>#REF!</v>
      </c>
      <c r="BI432" s="181" t="e">
        <f t="shared" si="910"/>
        <v>#REF!</v>
      </c>
      <c r="BJ432" s="181" t="e">
        <f t="shared" si="911"/>
        <v>#REF!</v>
      </c>
      <c r="BK432" s="181" t="e">
        <f t="shared" si="912"/>
        <v>#REF!</v>
      </c>
      <c r="BL432" s="181" t="e">
        <f t="shared" si="913"/>
        <v>#REF!</v>
      </c>
      <c r="BM432" s="181" t="e">
        <f t="shared" si="914"/>
        <v>#REF!</v>
      </c>
      <c r="BN432" s="181" t="e">
        <f t="shared" si="915"/>
        <v>#REF!</v>
      </c>
      <c r="BO432" s="181" t="e">
        <f t="shared" si="916"/>
        <v>#REF!</v>
      </c>
      <c r="BP432" s="181" t="e">
        <f t="shared" si="917"/>
        <v>#REF!</v>
      </c>
      <c r="BQ432" s="181" t="e">
        <f t="shared" si="918"/>
        <v>#REF!</v>
      </c>
      <c r="BR432" s="181" t="e">
        <f t="shared" si="919"/>
        <v>#REF!</v>
      </c>
      <c r="BS432" s="181" t="e">
        <f t="shared" si="920"/>
        <v>#REF!</v>
      </c>
      <c r="BT432" s="181" t="e">
        <f t="shared" si="921"/>
        <v>#REF!</v>
      </c>
      <c r="BU432" s="181" t="e">
        <f t="shared" si="922"/>
        <v>#REF!</v>
      </c>
      <c r="BV432" s="181" t="e">
        <f t="shared" si="923"/>
        <v>#REF!</v>
      </c>
      <c r="BW432" s="181" t="e">
        <f t="shared" si="924"/>
        <v>#REF!</v>
      </c>
      <c r="BX432" s="181" t="e">
        <f t="shared" si="925"/>
        <v>#REF!</v>
      </c>
      <c r="BY432" s="181" t="e">
        <f t="shared" si="926"/>
        <v>#REF!</v>
      </c>
      <c r="BZ432" s="181" t="e">
        <f t="shared" si="927"/>
        <v>#REF!</v>
      </c>
      <c r="CA432" s="181" t="e">
        <f t="shared" si="928"/>
        <v>#REF!</v>
      </c>
      <c r="CB432" s="181" t="e">
        <f t="shared" si="929"/>
        <v>#REF!</v>
      </c>
      <c r="CC432" s="181" t="e">
        <f t="shared" si="930"/>
        <v>#REF!</v>
      </c>
      <c r="CD432" s="181" t="e">
        <f t="shared" si="931"/>
        <v>#REF!</v>
      </c>
      <c r="CE432" s="181" t="e">
        <f t="shared" si="932"/>
        <v>#REF!</v>
      </c>
      <c r="CF432" s="181" t="e">
        <f t="shared" si="933"/>
        <v>#REF!</v>
      </c>
      <c r="CG432" s="181" t="e">
        <f t="shared" si="934"/>
        <v>#REF!</v>
      </c>
      <c r="CH432" s="181" t="e">
        <f t="shared" si="935"/>
        <v>#REF!</v>
      </c>
      <c r="CI432" s="181" t="e">
        <f t="shared" si="936"/>
        <v>#REF!</v>
      </c>
      <c r="CJ432" s="181" t="e">
        <f t="shared" si="937"/>
        <v>#REF!</v>
      </c>
      <c r="CK432" s="181" t="e">
        <f t="shared" si="938"/>
        <v>#REF!</v>
      </c>
      <c r="CL432" s="181" t="e">
        <f t="shared" si="939"/>
        <v>#REF!</v>
      </c>
      <c r="CM432" s="181" t="e">
        <f t="shared" si="940"/>
        <v>#REF!</v>
      </c>
      <c r="CN432" s="181" t="e">
        <f t="shared" si="941"/>
        <v>#REF!</v>
      </c>
      <c r="CO432" s="181" t="e">
        <f t="shared" si="942"/>
        <v>#REF!</v>
      </c>
      <c r="CP432" s="181" t="e">
        <f t="shared" si="943"/>
        <v>#REF!</v>
      </c>
      <c r="CQ432" s="181" t="e">
        <f t="shared" si="944"/>
        <v>#REF!</v>
      </c>
      <c r="CR432" s="181" t="e">
        <f t="shared" si="945"/>
        <v>#REF!</v>
      </c>
      <c r="CS432" s="181" t="e">
        <f t="shared" si="946"/>
        <v>#REF!</v>
      </c>
      <c r="CT432" s="181" t="e">
        <f t="shared" si="947"/>
        <v>#REF!</v>
      </c>
      <c r="CU432" s="181" t="e">
        <f t="shared" si="948"/>
        <v>#REF!</v>
      </c>
      <c r="CV432" s="181" t="e">
        <f t="shared" si="949"/>
        <v>#REF!</v>
      </c>
      <c r="CW432" s="181" t="e">
        <f t="shared" si="950"/>
        <v>#REF!</v>
      </c>
      <c r="CX432" s="181" t="e">
        <f t="shared" si="951"/>
        <v>#REF!</v>
      </c>
      <c r="CY432" s="181" t="e">
        <f t="shared" si="952"/>
        <v>#REF!</v>
      </c>
      <c r="CZ432" s="181" t="e">
        <f t="shared" si="953"/>
        <v>#REF!</v>
      </c>
      <c r="DA432" s="181" t="e">
        <f t="shared" si="954"/>
        <v>#REF!</v>
      </c>
      <c r="DB432" s="181" t="e">
        <f t="shared" si="955"/>
        <v>#REF!</v>
      </c>
      <c r="DC432" s="181" t="e">
        <f t="shared" si="956"/>
        <v>#REF!</v>
      </c>
      <c r="DD432" s="181" t="e">
        <f t="shared" si="957"/>
        <v>#REF!</v>
      </c>
      <c r="DE432" s="181" t="e">
        <f t="shared" si="958"/>
        <v>#REF!</v>
      </c>
      <c r="DF432" s="181" t="e">
        <f t="shared" si="959"/>
        <v>#REF!</v>
      </c>
      <c r="DG432" s="181" t="e">
        <f t="shared" si="960"/>
        <v>#REF!</v>
      </c>
      <c r="DH432" s="181" t="e">
        <f t="shared" si="961"/>
        <v>#REF!</v>
      </c>
      <c r="DI432" s="181" t="e">
        <f t="shared" si="962"/>
        <v>#REF!</v>
      </c>
      <c r="DJ432" s="181" t="e">
        <f t="shared" si="963"/>
        <v>#REF!</v>
      </c>
      <c r="DK432" s="181" t="e">
        <f t="shared" si="964"/>
        <v>#REF!</v>
      </c>
      <c r="DL432" s="181" t="e">
        <f t="shared" si="965"/>
        <v>#REF!</v>
      </c>
      <c r="DM432" s="181" t="e">
        <f t="shared" si="966"/>
        <v>#REF!</v>
      </c>
      <c r="DN432" s="181" t="e">
        <f t="shared" si="967"/>
        <v>#REF!</v>
      </c>
      <c r="DO432" s="181" t="e">
        <f t="shared" si="968"/>
        <v>#REF!</v>
      </c>
      <c r="DP432" s="181" t="e">
        <f t="shared" si="969"/>
        <v>#REF!</v>
      </c>
      <c r="DQ432" s="181" t="e">
        <f t="shared" si="970"/>
        <v>#REF!</v>
      </c>
      <c r="DR432" s="181" t="e">
        <f t="shared" si="971"/>
        <v>#REF!</v>
      </c>
      <c r="DS432" s="181" t="e">
        <f t="shared" si="972"/>
        <v>#REF!</v>
      </c>
      <c r="DT432" s="181" t="e">
        <f t="shared" si="973"/>
        <v>#REF!</v>
      </c>
      <c r="DU432" s="181" t="e">
        <f t="shared" si="974"/>
        <v>#REF!</v>
      </c>
      <c r="DV432" s="181" t="e">
        <f t="shared" si="975"/>
        <v>#REF!</v>
      </c>
      <c r="DW432" s="181" t="e">
        <f t="shared" si="976"/>
        <v>#REF!</v>
      </c>
      <c r="DX432" s="181" t="e">
        <f t="shared" si="977"/>
        <v>#REF!</v>
      </c>
      <c r="DY432" s="181" t="e">
        <f t="shared" si="978"/>
        <v>#REF!</v>
      </c>
      <c r="DZ432" s="181" t="e">
        <f t="shared" si="979"/>
        <v>#REF!</v>
      </c>
      <c r="EA432" s="181" t="e">
        <f t="shared" si="980"/>
        <v>#REF!</v>
      </c>
      <c r="EB432" s="181" t="e">
        <f t="shared" si="981"/>
        <v>#REF!</v>
      </c>
      <c r="EC432" s="181" t="e">
        <f t="shared" si="982"/>
        <v>#REF!</v>
      </c>
      <c r="ED432" s="181" t="e">
        <f t="shared" si="983"/>
        <v>#REF!</v>
      </c>
      <c r="EE432" s="181" t="e">
        <f t="shared" si="984"/>
        <v>#REF!</v>
      </c>
      <c r="EF432" s="181" t="e">
        <f t="shared" si="985"/>
        <v>#REF!</v>
      </c>
      <c r="EG432" s="181" t="e">
        <f t="shared" si="986"/>
        <v>#REF!</v>
      </c>
      <c r="EH432" s="181" t="e">
        <f t="shared" si="987"/>
        <v>#REF!</v>
      </c>
      <c r="EI432" s="181" t="e">
        <f t="shared" si="988"/>
        <v>#REF!</v>
      </c>
      <c r="EJ432" s="181" t="e">
        <f t="shared" si="989"/>
        <v>#REF!</v>
      </c>
      <c r="EK432" s="181" t="e">
        <f t="shared" si="990"/>
        <v>#REF!</v>
      </c>
      <c r="EL432" s="181" t="e">
        <f t="shared" si="991"/>
        <v>#REF!</v>
      </c>
      <c r="EM432" s="181" t="e">
        <f t="shared" si="992"/>
        <v>#REF!</v>
      </c>
      <c r="EN432" s="181" t="e">
        <f t="shared" si="993"/>
        <v>#REF!</v>
      </c>
      <c r="EO432" s="181" t="e">
        <f t="shared" si="994"/>
        <v>#REF!</v>
      </c>
      <c r="EP432" s="181" t="e">
        <f t="shared" si="995"/>
        <v>#REF!</v>
      </c>
      <c r="EQ432" s="181" t="e">
        <f t="shared" si="996"/>
        <v>#REF!</v>
      </c>
      <c r="ER432" s="181" t="e">
        <f t="shared" si="997"/>
        <v>#REF!</v>
      </c>
      <c r="ES432" s="181" t="e">
        <f t="shared" si="998"/>
        <v>#REF!</v>
      </c>
      <c r="ET432" s="181" t="e">
        <f t="shared" si="999"/>
        <v>#REF!</v>
      </c>
      <c r="EU432" s="181" t="e">
        <f t="shared" si="1000"/>
        <v>#REF!</v>
      </c>
      <c r="EV432" s="181" t="e">
        <f t="shared" si="1001"/>
        <v>#REF!</v>
      </c>
      <c r="EW432" s="181" t="e">
        <f t="shared" si="1002"/>
        <v>#REF!</v>
      </c>
      <c r="EX432" s="181" t="e">
        <f t="shared" si="1003"/>
        <v>#REF!</v>
      </c>
      <c r="EY432" s="181" t="e">
        <f t="shared" si="1004"/>
        <v>#REF!</v>
      </c>
      <c r="EZ432" s="181" t="e">
        <f t="shared" si="1005"/>
        <v>#REF!</v>
      </c>
      <c r="FA432" s="181" t="e">
        <f t="shared" si="1006"/>
        <v>#REF!</v>
      </c>
      <c r="FB432" s="181" t="e">
        <f t="shared" si="1007"/>
        <v>#REF!</v>
      </c>
      <c r="FC432" s="181" t="e">
        <f t="shared" si="1008"/>
        <v>#REF!</v>
      </c>
      <c r="FD432" s="181" t="e">
        <f t="shared" si="1009"/>
        <v>#REF!</v>
      </c>
      <c r="FE432" s="181" t="e">
        <f t="shared" si="1010"/>
        <v>#REF!</v>
      </c>
      <c r="FF432" s="181" t="e">
        <f t="shared" si="1011"/>
        <v>#REF!</v>
      </c>
      <c r="FG432" s="181" t="e">
        <f t="shared" si="1012"/>
        <v>#REF!</v>
      </c>
      <c r="FH432" s="181" t="e">
        <f t="shared" si="1013"/>
        <v>#REF!</v>
      </c>
      <c r="FI432" s="181" t="e">
        <f t="shared" si="1014"/>
        <v>#REF!</v>
      </c>
      <c r="FJ432" s="181" t="e">
        <f t="shared" si="1015"/>
        <v>#REF!</v>
      </c>
      <c r="FK432" s="181" t="e">
        <f t="shared" si="1016"/>
        <v>#REF!</v>
      </c>
      <c r="FL432" s="181" t="e">
        <f t="shared" si="1017"/>
        <v>#REF!</v>
      </c>
      <c r="FM432" s="181" t="e">
        <f t="shared" si="1018"/>
        <v>#REF!</v>
      </c>
      <c r="FN432" s="181" t="e">
        <f t="shared" si="1019"/>
        <v>#REF!</v>
      </c>
      <c r="FO432" s="181" t="e">
        <f t="shared" si="1020"/>
        <v>#REF!</v>
      </c>
      <c r="FP432" s="181" t="e">
        <f t="shared" si="1021"/>
        <v>#REF!</v>
      </c>
      <c r="FQ432" s="181" t="e">
        <f t="shared" si="1022"/>
        <v>#REF!</v>
      </c>
      <c r="FR432" s="181" t="e">
        <f t="shared" si="1023"/>
        <v>#REF!</v>
      </c>
      <c r="FS432" s="181" t="e">
        <f t="shared" si="1024"/>
        <v>#REF!</v>
      </c>
      <c r="FT432" s="181" t="e">
        <f t="shared" si="1025"/>
        <v>#REF!</v>
      </c>
      <c r="FU432" s="181" t="e">
        <f t="shared" si="1026"/>
        <v>#REF!</v>
      </c>
      <c r="FV432" s="181" t="e">
        <f t="shared" si="1027"/>
        <v>#REF!</v>
      </c>
      <c r="FW432" s="181" t="e">
        <f t="shared" si="1028"/>
        <v>#REF!</v>
      </c>
      <c r="FX432" s="181" t="e">
        <f t="shared" si="1029"/>
        <v>#REF!</v>
      </c>
      <c r="FY432" s="181" t="e">
        <f t="shared" si="1030"/>
        <v>#REF!</v>
      </c>
      <c r="FZ432" s="181" t="e">
        <f t="shared" si="1031"/>
        <v>#REF!</v>
      </c>
      <c r="GA432" s="181" t="e">
        <f t="shared" si="1032"/>
        <v>#REF!</v>
      </c>
      <c r="GB432" s="181" t="e">
        <f t="shared" si="1033"/>
        <v>#REF!</v>
      </c>
      <c r="GC432" s="181" t="e">
        <f t="shared" si="1034"/>
        <v>#REF!</v>
      </c>
      <c r="GD432" s="181" t="e">
        <f t="shared" si="1035"/>
        <v>#REF!</v>
      </c>
      <c r="GE432" s="181" t="e">
        <f t="shared" si="1036"/>
        <v>#REF!</v>
      </c>
      <c r="GF432" s="181" t="e">
        <f t="shared" si="1037"/>
        <v>#REF!</v>
      </c>
      <c r="GG432" s="181" t="e">
        <f t="shared" si="1038"/>
        <v>#REF!</v>
      </c>
      <c r="GH432" s="181" t="e">
        <f t="shared" si="1039"/>
        <v>#REF!</v>
      </c>
      <c r="GI432" s="181" t="e">
        <f t="shared" si="1040"/>
        <v>#REF!</v>
      </c>
      <c r="GJ432" s="181" t="e">
        <f t="shared" si="1041"/>
        <v>#REF!</v>
      </c>
      <c r="GK432" s="181" t="e">
        <f t="shared" si="1042"/>
        <v>#REF!</v>
      </c>
      <c r="GL432" s="181" t="e">
        <f t="shared" si="1043"/>
        <v>#REF!</v>
      </c>
      <c r="GM432" s="181" t="e">
        <f t="shared" si="1044"/>
        <v>#REF!</v>
      </c>
      <c r="GN432" s="181" t="e">
        <f t="shared" si="1045"/>
        <v>#REF!</v>
      </c>
      <c r="GO432" s="181" t="e">
        <f t="shared" si="1046"/>
        <v>#REF!</v>
      </c>
      <c r="GP432" s="181" t="e">
        <f t="shared" si="1047"/>
        <v>#REF!</v>
      </c>
      <c r="GQ432" s="181" t="e">
        <f t="shared" si="1048"/>
        <v>#REF!</v>
      </c>
      <c r="GR432" s="181" t="e">
        <f t="shared" si="1049"/>
        <v>#REF!</v>
      </c>
      <c r="GS432" s="181" t="e">
        <f t="shared" si="1050"/>
        <v>#REF!</v>
      </c>
      <c r="GT432" s="181" t="e">
        <f t="shared" si="1051"/>
        <v>#REF!</v>
      </c>
      <c r="GU432" s="181" t="e">
        <f t="shared" si="1052"/>
        <v>#REF!</v>
      </c>
      <c r="GV432" s="181" t="e">
        <f t="shared" si="1053"/>
        <v>#REF!</v>
      </c>
      <c r="GW432" s="181" t="e">
        <f t="shared" si="1054"/>
        <v>#REF!</v>
      </c>
      <c r="GX432" s="181" t="e">
        <f t="shared" si="1055"/>
        <v>#REF!</v>
      </c>
      <c r="GY432" s="181" t="e">
        <f t="shared" si="1056"/>
        <v>#REF!</v>
      </c>
      <c r="GZ432" s="181" t="e">
        <f t="shared" si="1057"/>
        <v>#REF!</v>
      </c>
      <c r="HA432" s="181" t="e">
        <f t="shared" si="1058"/>
        <v>#REF!</v>
      </c>
      <c r="HB432" s="181" t="e">
        <f t="shared" si="1059"/>
        <v>#REF!</v>
      </c>
      <c r="HC432" s="181" t="e">
        <f t="shared" si="1060"/>
        <v>#REF!</v>
      </c>
      <c r="HD432" s="181" t="e">
        <f t="shared" si="1061"/>
        <v>#REF!</v>
      </c>
      <c r="HE432" s="181" t="e">
        <f t="shared" si="1062"/>
        <v>#REF!</v>
      </c>
      <c r="HF432" s="181" t="e">
        <f t="shared" si="1063"/>
        <v>#REF!</v>
      </c>
      <c r="HG432" s="181" t="e">
        <f t="shared" si="1064"/>
        <v>#REF!</v>
      </c>
      <c r="HH432" s="181" t="e">
        <f t="shared" si="1065"/>
        <v>#REF!</v>
      </c>
      <c r="HI432" s="181" t="e">
        <f t="shared" si="1066"/>
        <v>#REF!</v>
      </c>
      <c r="HJ432" s="181" t="e">
        <f t="shared" si="1067"/>
        <v>#REF!</v>
      </c>
      <c r="HK432" s="181" t="e">
        <f t="shared" si="1068"/>
        <v>#REF!</v>
      </c>
      <c r="HL432" s="181" t="e">
        <f t="shared" si="1069"/>
        <v>#REF!</v>
      </c>
      <c r="HM432" s="181" t="e">
        <f t="shared" si="1070"/>
        <v>#REF!</v>
      </c>
      <c r="HN432" s="181" t="e">
        <f t="shared" si="1071"/>
        <v>#REF!</v>
      </c>
      <c r="HO432" s="181" t="e">
        <f t="shared" si="1072"/>
        <v>#REF!</v>
      </c>
      <c r="HP432" s="181" t="e">
        <f t="shared" si="1073"/>
        <v>#REF!</v>
      </c>
      <c r="HQ432" s="181" t="e">
        <f t="shared" si="1074"/>
        <v>#REF!</v>
      </c>
      <c r="HR432" s="181" t="e">
        <f t="shared" si="1075"/>
        <v>#REF!</v>
      </c>
      <c r="HS432" s="181" t="e">
        <f t="shared" si="1076"/>
        <v>#REF!</v>
      </c>
      <c r="HT432" s="181" t="e">
        <f t="shared" si="1077"/>
        <v>#REF!</v>
      </c>
      <c r="HU432" s="181" t="e">
        <f t="shared" si="1078"/>
        <v>#REF!</v>
      </c>
      <c r="HV432" s="181" t="e">
        <f t="shared" si="1079"/>
        <v>#REF!</v>
      </c>
      <c r="HW432" s="181" t="e">
        <f t="shared" si="1080"/>
        <v>#REF!</v>
      </c>
      <c r="HX432" s="181" t="e">
        <f t="shared" si="1081"/>
        <v>#REF!</v>
      </c>
      <c r="HY432" s="181" t="e">
        <f t="shared" si="1082"/>
        <v>#REF!</v>
      </c>
      <c r="HZ432" s="181" t="e">
        <f t="shared" si="1083"/>
        <v>#REF!</v>
      </c>
      <c r="IA432" s="181" t="e">
        <f t="shared" si="1084"/>
        <v>#REF!</v>
      </c>
      <c r="IB432" s="181" t="e">
        <f t="shared" si="1085"/>
        <v>#REF!</v>
      </c>
      <c r="IC432" s="181" t="e">
        <f t="shared" si="1086"/>
        <v>#REF!</v>
      </c>
      <c r="ID432" s="181" t="e">
        <f t="shared" si="1087"/>
        <v>#REF!</v>
      </c>
      <c r="IE432" s="181" t="e">
        <f t="shared" si="1088"/>
        <v>#REF!</v>
      </c>
      <c r="IF432" s="181" t="e">
        <f t="shared" si="1089"/>
        <v>#REF!</v>
      </c>
      <c r="IG432" s="181" t="e">
        <f t="shared" si="1090"/>
        <v>#REF!</v>
      </c>
      <c r="IH432" s="181" t="e">
        <f t="shared" si="1091"/>
        <v>#REF!</v>
      </c>
      <c r="II432" s="181" t="e">
        <f t="shared" si="1092"/>
        <v>#REF!</v>
      </c>
      <c r="IJ432" s="181" t="e">
        <f t="shared" si="1093"/>
        <v>#REF!</v>
      </c>
      <c r="IK432" s="181" t="e">
        <f t="shared" si="1094"/>
        <v>#REF!</v>
      </c>
      <c r="IL432" s="181" t="e">
        <f t="shared" si="1095"/>
        <v>#REF!</v>
      </c>
      <c r="IM432" s="181" t="e">
        <f t="shared" si="1096"/>
        <v>#REF!</v>
      </c>
      <c r="IN432" s="181" t="e">
        <f t="shared" si="1097"/>
        <v>#REF!</v>
      </c>
      <c r="IO432" s="181" t="e">
        <f t="shared" si="1098"/>
        <v>#REF!</v>
      </c>
      <c r="IP432" s="181" t="e">
        <f t="shared" si="1099"/>
        <v>#REF!</v>
      </c>
      <c r="IQ432" s="181" t="e">
        <f t="shared" si="1100"/>
        <v>#REF!</v>
      </c>
      <c r="IR432" s="181" t="e">
        <f t="shared" si="1101"/>
        <v>#REF!</v>
      </c>
      <c r="IS432" s="181" t="e">
        <f t="shared" si="1102"/>
        <v>#REF!</v>
      </c>
      <c r="IT432" s="181" t="e">
        <f t="shared" si="1103"/>
        <v>#REF!</v>
      </c>
      <c r="IU432" s="181" t="e">
        <f t="shared" si="1104"/>
        <v>#REF!</v>
      </c>
      <c r="IV432" s="181" t="e">
        <f t="shared" si="1105"/>
        <v>#REF!</v>
      </c>
      <c r="IW432" s="181" t="e">
        <f t="shared" si="1106"/>
        <v>#REF!</v>
      </c>
      <c r="IX432" s="181" t="e">
        <f t="shared" si="1107"/>
        <v>#REF!</v>
      </c>
      <c r="IY432" s="181" t="e">
        <f t="shared" si="1108"/>
        <v>#REF!</v>
      </c>
      <c r="IZ432" s="181" t="e">
        <f t="shared" si="1109"/>
        <v>#REF!</v>
      </c>
      <c r="JA432" s="181" t="e">
        <f t="shared" si="1110"/>
        <v>#REF!</v>
      </c>
      <c r="JB432" s="181" t="e">
        <f t="shared" si="1111"/>
        <v>#REF!</v>
      </c>
    </row>
    <row r="433" spans="2:262">
      <c r="B433" s="188">
        <v>72</v>
      </c>
      <c r="C433" s="187">
        <f t="shared" si="1112"/>
        <v>1.4062500000000008E-3</v>
      </c>
      <c r="D433" s="184" t="e">
        <f t="shared" si="855"/>
        <v>#REF!</v>
      </c>
      <c r="E433" s="183" t="e">
        <f>BZ361</f>
        <v>#REF!</v>
      </c>
      <c r="F433" s="182">
        <v>72</v>
      </c>
      <c r="G433" s="181" t="e">
        <f t="shared" si="856"/>
        <v>#REF!</v>
      </c>
      <c r="H433" s="181" t="e">
        <f t="shared" si="857"/>
        <v>#REF!</v>
      </c>
      <c r="I433" s="181" t="e">
        <f t="shared" si="858"/>
        <v>#REF!</v>
      </c>
      <c r="J433" s="181" t="e">
        <f t="shared" si="859"/>
        <v>#REF!</v>
      </c>
      <c r="K433" s="181" t="e">
        <f t="shared" si="860"/>
        <v>#REF!</v>
      </c>
      <c r="L433" s="181" t="e">
        <f t="shared" si="861"/>
        <v>#REF!</v>
      </c>
      <c r="M433" s="181" t="e">
        <f t="shared" si="862"/>
        <v>#REF!</v>
      </c>
      <c r="N433" s="181" t="e">
        <f t="shared" si="863"/>
        <v>#REF!</v>
      </c>
      <c r="O433" s="181" t="e">
        <f t="shared" si="864"/>
        <v>#REF!</v>
      </c>
      <c r="P433" s="181" t="e">
        <f t="shared" si="865"/>
        <v>#REF!</v>
      </c>
      <c r="Q433" s="181" t="e">
        <f t="shared" si="866"/>
        <v>#REF!</v>
      </c>
      <c r="R433" s="181" t="e">
        <f t="shared" si="867"/>
        <v>#REF!</v>
      </c>
      <c r="S433" s="181" t="e">
        <f t="shared" si="868"/>
        <v>#REF!</v>
      </c>
      <c r="T433" s="181" t="e">
        <f t="shared" si="869"/>
        <v>#REF!</v>
      </c>
      <c r="U433" s="181" t="e">
        <f t="shared" si="870"/>
        <v>#REF!</v>
      </c>
      <c r="V433" s="181" t="e">
        <f t="shared" si="871"/>
        <v>#REF!</v>
      </c>
      <c r="W433" s="181" t="e">
        <f t="shared" si="872"/>
        <v>#REF!</v>
      </c>
      <c r="X433" s="181" t="e">
        <f t="shared" si="873"/>
        <v>#REF!</v>
      </c>
      <c r="Y433" s="181" t="e">
        <f t="shared" si="874"/>
        <v>#REF!</v>
      </c>
      <c r="Z433" s="181" t="e">
        <f t="shared" si="875"/>
        <v>#REF!</v>
      </c>
      <c r="AA433" s="181" t="e">
        <f t="shared" si="876"/>
        <v>#REF!</v>
      </c>
      <c r="AB433" s="181" t="e">
        <f t="shared" si="877"/>
        <v>#REF!</v>
      </c>
      <c r="AC433" s="181" t="e">
        <f t="shared" si="878"/>
        <v>#REF!</v>
      </c>
      <c r="AD433" s="181" t="e">
        <f t="shared" si="879"/>
        <v>#REF!</v>
      </c>
      <c r="AE433" s="181" t="e">
        <f t="shared" si="880"/>
        <v>#REF!</v>
      </c>
      <c r="AF433" s="181" t="e">
        <f t="shared" si="881"/>
        <v>#REF!</v>
      </c>
      <c r="AG433" s="181" t="e">
        <f t="shared" si="882"/>
        <v>#REF!</v>
      </c>
      <c r="AH433" s="181" t="e">
        <f t="shared" si="883"/>
        <v>#REF!</v>
      </c>
      <c r="AI433" s="181" t="e">
        <f t="shared" si="884"/>
        <v>#REF!</v>
      </c>
      <c r="AJ433" s="181" t="e">
        <f t="shared" si="885"/>
        <v>#REF!</v>
      </c>
      <c r="AK433" s="181" t="e">
        <f t="shared" si="886"/>
        <v>#REF!</v>
      </c>
      <c r="AL433" s="181" t="e">
        <f t="shared" si="887"/>
        <v>#REF!</v>
      </c>
      <c r="AM433" s="181" t="e">
        <f t="shared" si="888"/>
        <v>#REF!</v>
      </c>
      <c r="AN433" s="181" t="e">
        <f t="shared" si="889"/>
        <v>#REF!</v>
      </c>
      <c r="AO433" s="181" t="e">
        <f t="shared" si="890"/>
        <v>#REF!</v>
      </c>
      <c r="AP433" s="181" t="e">
        <f t="shared" si="891"/>
        <v>#REF!</v>
      </c>
      <c r="AQ433" s="181" t="e">
        <f t="shared" si="892"/>
        <v>#REF!</v>
      </c>
      <c r="AR433" s="181" t="e">
        <f t="shared" si="893"/>
        <v>#REF!</v>
      </c>
      <c r="AS433" s="181" t="e">
        <f t="shared" si="894"/>
        <v>#REF!</v>
      </c>
      <c r="AT433" s="181" t="e">
        <f t="shared" si="895"/>
        <v>#REF!</v>
      </c>
      <c r="AU433" s="181" t="e">
        <f t="shared" si="896"/>
        <v>#REF!</v>
      </c>
      <c r="AV433" s="181" t="e">
        <f t="shared" si="897"/>
        <v>#REF!</v>
      </c>
      <c r="AW433" s="181" t="e">
        <f t="shared" si="898"/>
        <v>#REF!</v>
      </c>
      <c r="AX433" s="181" t="e">
        <f t="shared" si="899"/>
        <v>#REF!</v>
      </c>
      <c r="AY433" s="181" t="e">
        <f t="shared" si="900"/>
        <v>#REF!</v>
      </c>
      <c r="AZ433" s="181" t="e">
        <f t="shared" si="901"/>
        <v>#REF!</v>
      </c>
      <c r="BA433" s="181" t="e">
        <f t="shared" si="902"/>
        <v>#REF!</v>
      </c>
      <c r="BB433" s="181" t="e">
        <f t="shared" si="903"/>
        <v>#REF!</v>
      </c>
      <c r="BC433" s="181" t="e">
        <f t="shared" si="904"/>
        <v>#REF!</v>
      </c>
      <c r="BD433" s="181" t="e">
        <f t="shared" si="905"/>
        <v>#REF!</v>
      </c>
      <c r="BE433" s="181" t="e">
        <f t="shared" si="906"/>
        <v>#REF!</v>
      </c>
      <c r="BF433" s="181" t="e">
        <f t="shared" si="907"/>
        <v>#REF!</v>
      </c>
      <c r="BG433" s="181" t="e">
        <f t="shared" si="908"/>
        <v>#REF!</v>
      </c>
      <c r="BH433" s="181" t="e">
        <f t="shared" si="909"/>
        <v>#REF!</v>
      </c>
      <c r="BI433" s="181" t="e">
        <f t="shared" si="910"/>
        <v>#REF!</v>
      </c>
      <c r="BJ433" s="181" t="e">
        <f t="shared" si="911"/>
        <v>#REF!</v>
      </c>
      <c r="BK433" s="181" t="e">
        <f t="shared" si="912"/>
        <v>#REF!</v>
      </c>
      <c r="BL433" s="181" t="e">
        <f t="shared" si="913"/>
        <v>#REF!</v>
      </c>
      <c r="BM433" s="181" t="e">
        <f t="shared" si="914"/>
        <v>#REF!</v>
      </c>
      <c r="BN433" s="181" t="e">
        <f t="shared" si="915"/>
        <v>#REF!</v>
      </c>
      <c r="BO433" s="181" t="e">
        <f t="shared" si="916"/>
        <v>#REF!</v>
      </c>
      <c r="BP433" s="181" t="e">
        <f t="shared" si="917"/>
        <v>#REF!</v>
      </c>
      <c r="BQ433" s="181" t="e">
        <f t="shared" si="918"/>
        <v>#REF!</v>
      </c>
      <c r="BR433" s="181" t="e">
        <f t="shared" si="919"/>
        <v>#REF!</v>
      </c>
      <c r="BS433" s="181" t="e">
        <f t="shared" si="920"/>
        <v>#REF!</v>
      </c>
      <c r="BT433" s="181" t="e">
        <f t="shared" si="921"/>
        <v>#REF!</v>
      </c>
      <c r="BU433" s="181" t="e">
        <f t="shared" si="922"/>
        <v>#REF!</v>
      </c>
      <c r="BV433" s="181" t="e">
        <f t="shared" si="923"/>
        <v>#REF!</v>
      </c>
      <c r="BW433" s="181" t="e">
        <f t="shared" si="924"/>
        <v>#REF!</v>
      </c>
      <c r="BX433" s="181" t="e">
        <f t="shared" si="925"/>
        <v>#REF!</v>
      </c>
      <c r="BY433" s="181" t="e">
        <f t="shared" si="926"/>
        <v>#REF!</v>
      </c>
      <c r="BZ433" s="181" t="e">
        <f t="shared" si="927"/>
        <v>#REF!</v>
      </c>
      <c r="CA433" s="181" t="e">
        <f t="shared" si="928"/>
        <v>#REF!</v>
      </c>
      <c r="CB433" s="181" t="e">
        <f t="shared" si="929"/>
        <v>#REF!</v>
      </c>
      <c r="CC433" s="181" t="e">
        <f t="shared" si="930"/>
        <v>#REF!</v>
      </c>
      <c r="CD433" s="181" t="e">
        <f t="shared" si="931"/>
        <v>#REF!</v>
      </c>
      <c r="CE433" s="181" t="e">
        <f t="shared" si="932"/>
        <v>#REF!</v>
      </c>
      <c r="CF433" s="181" t="e">
        <f t="shared" si="933"/>
        <v>#REF!</v>
      </c>
      <c r="CG433" s="181" t="e">
        <f t="shared" si="934"/>
        <v>#REF!</v>
      </c>
      <c r="CH433" s="181" t="e">
        <f t="shared" si="935"/>
        <v>#REF!</v>
      </c>
      <c r="CI433" s="181" t="e">
        <f t="shared" si="936"/>
        <v>#REF!</v>
      </c>
      <c r="CJ433" s="181" t="e">
        <f t="shared" si="937"/>
        <v>#REF!</v>
      </c>
      <c r="CK433" s="181" t="e">
        <f t="shared" si="938"/>
        <v>#REF!</v>
      </c>
      <c r="CL433" s="181" t="e">
        <f t="shared" si="939"/>
        <v>#REF!</v>
      </c>
      <c r="CM433" s="181" t="e">
        <f t="shared" si="940"/>
        <v>#REF!</v>
      </c>
      <c r="CN433" s="181" t="e">
        <f t="shared" si="941"/>
        <v>#REF!</v>
      </c>
      <c r="CO433" s="181" t="e">
        <f t="shared" si="942"/>
        <v>#REF!</v>
      </c>
      <c r="CP433" s="181" t="e">
        <f t="shared" si="943"/>
        <v>#REF!</v>
      </c>
      <c r="CQ433" s="181" t="e">
        <f t="shared" si="944"/>
        <v>#REF!</v>
      </c>
      <c r="CR433" s="181" t="e">
        <f t="shared" si="945"/>
        <v>#REF!</v>
      </c>
      <c r="CS433" s="181" t="e">
        <f t="shared" si="946"/>
        <v>#REF!</v>
      </c>
      <c r="CT433" s="181" t="e">
        <f t="shared" si="947"/>
        <v>#REF!</v>
      </c>
      <c r="CU433" s="181" t="e">
        <f t="shared" si="948"/>
        <v>#REF!</v>
      </c>
      <c r="CV433" s="181" t="e">
        <f t="shared" si="949"/>
        <v>#REF!</v>
      </c>
      <c r="CW433" s="181" t="e">
        <f t="shared" si="950"/>
        <v>#REF!</v>
      </c>
      <c r="CX433" s="181" t="e">
        <f t="shared" si="951"/>
        <v>#REF!</v>
      </c>
      <c r="CY433" s="181" t="e">
        <f t="shared" si="952"/>
        <v>#REF!</v>
      </c>
      <c r="CZ433" s="181" t="e">
        <f t="shared" si="953"/>
        <v>#REF!</v>
      </c>
      <c r="DA433" s="181" t="e">
        <f t="shared" si="954"/>
        <v>#REF!</v>
      </c>
      <c r="DB433" s="181" t="e">
        <f t="shared" si="955"/>
        <v>#REF!</v>
      </c>
      <c r="DC433" s="181" t="e">
        <f t="shared" si="956"/>
        <v>#REF!</v>
      </c>
      <c r="DD433" s="181" t="e">
        <f t="shared" si="957"/>
        <v>#REF!</v>
      </c>
      <c r="DE433" s="181" t="e">
        <f t="shared" si="958"/>
        <v>#REF!</v>
      </c>
      <c r="DF433" s="181" t="e">
        <f t="shared" si="959"/>
        <v>#REF!</v>
      </c>
      <c r="DG433" s="181" t="e">
        <f t="shared" si="960"/>
        <v>#REF!</v>
      </c>
      <c r="DH433" s="181" t="e">
        <f t="shared" si="961"/>
        <v>#REF!</v>
      </c>
      <c r="DI433" s="181" t="e">
        <f t="shared" si="962"/>
        <v>#REF!</v>
      </c>
      <c r="DJ433" s="181" t="e">
        <f t="shared" si="963"/>
        <v>#REF!</v>
      </c>
      <c r="DK433" s="181" t="e">
        <f t="shared" si="964"/>
        <v>#REF!</v>
      </c>
      <c r="DL433" s="181" t="e">
        <f t="shared" si="965"/>
        <v>#REF!</v>
      </c>
      <c r="DM433" s="181" t="e">
        <f t="shared" si="966"/>
        <v>#REF!</v>
      </c>
      <c r="DN433" s="181" t="e">
        <f t="shared" si="967"/>
        <v>#REF!</v>
      </c>
      <c r="DO433" s="181" t="e">
        <f t="shared" si="968"/>
        <v>#REF!</v>
      </c>
      <c r="DP433" s="181" t="e">
        <f t="shared" si="969"/>
        <v>#REF!</v>
      </c>
      <c r="DQ433" s="181" t="e">
        <f t="shared" si="970"/>
        <v>#REF!</v>
      </c>
      <c r="DR433" s="181" t="e">
        <f t="shared" si="971"/>
        <v>#REF!</v>
      </c>
      <c r="DS433" s="181" t="e">
        <f t="shared" si="972"/>
        <v>#REF!</v>
      </c>
      <c r="DT433" s="181" t="e">
        <f t="shared" si="973"/>
        <v>#REF!</v>
      </c>
      <c r="DU433" s="181" t="e">
        <f t="shared" si="974"/>
        <v>#REF!</v>
      </c>
      <c r="DV433" s="181" t="e">
        <f t="shared" si="975"/>
        <v>#REF!</v>
      </c>
      <c r="DW433" s="181" t="e">
        <f t="shared" si="976"/>
        <v>#REF!</v>
      </c>
      <c r="DX433" s="181" t="e">
        <f t="shared" si="977"/>
        <v>#REF!</v>
      </c>
      <c r="DY433" s="181" t="e">
        <f t="shared" si="978"/>
        <v>#REF!</v>
      </c>
      <c r="DZ433" s="181" t="e">
        <f t="shared" si="979"/>
        <v>#REF!</v>
      </c>
      <c r="EA433" s="181" t="e">
        <f t="shared" si="980"/>
        <v>#REF!</v>
      </c>
      <c r="EB433" s="181" t="e">
        <f t="shared" si="981"/>
        <v>#REF!</v>
      </c>
      <c r="EC433" s="181" t="e">
        <f t="shared" si="982"/>
        <v>#REF!</v>
      </c>
      <c r="ED433" s="181" t="e">
        <f t="shared" si="983"/>
        <v>#REF!</v>
      </c>
      <c r="EE433" s="181" t="e">
        <f t="shared" si="984"/>
        <v>#REF!</v>
      </c>
      <c r="EF433" s="181" t="e">
        <f t="shared" si="985"/>
        <v>#REF!</v>
      </c>
      <c r="EG433" s="181" t="e">
        <f t="shared" si="986"/>
        <v>#REF!</v>
      </c>
      <c r="EH433" s="181" t="e">
        <f t="shared" si="987"/>
        <v>#REF!</v>
      </c>
      <c r="EI433" s="181" t="e">
        <f t="shared" si="988"/>
        <v>#REF!</v>
      </c>
      <c r="EJ433" s="181" t="e">
        <f t="shared" si="989"/>
        <v>#REF!</v>
      </c>
      <c r="EK433" s="181" t="e">
        <f t="shared" si="990"/>
        <v>#REF!</v>
      </c>
      <c r="EL433" s="181" t="e">
        <f t="shared" si="991"/>
        <v>#REF!</v>
      </c>
      <c r="EM433" s="181" t="e">
        <f t="shared" si="992"/>
        <v>#REF!</v>
      </c>
      <c r="EN433" s="181" t="e">
        <f t="shared" si="993"/>
        <v>#REF!</v>
      </c>
      <c r="EO433" s="181" t="e">
        <f t="shared" si="994"/>
        <v>#REF!</v>
      </c>
      <c r="EP433" s="181" t="e">
        <f t="shared" si="995"/>
        <v>#REF!</v>
      </c>
      <c r="EQ433" s="181" t="e">
        <f t="shared" si="996"/>
        <v>#REF!</v>
      </c>
      <c r="ER433" s="181" t="e">
        <f t="shared" si="997"/>
        <v>#REF!</v>
      </c>
      <c r="ES433" s="181" t="e">
        <f t="shared" si="998"/>
        <v>#REF!</v>
      </c>
      <c r="ET433" s="181" t="e">
        <f t="shared" si="999"/>
        <v>#REF!</v>
      </c>
      <c r="EU433" s="181" t="e">
        <f t="shared" si="1000"/>
        <v>#REF!</v>
      </c>
      <c r="EV433" s="181" t="e">
        <f t="shared" si="1001"/>
        <v>#REF!</v>
      </c>
      <c r="EW433" s="181" t="e">
        <f t="shared" si="1002"/>
        <v>#REF!</v>
      </c>
      <c r="EX433" s="181" t="e">
        <f t="shared" si="1003"/>
        <v>#REF!</v>
      </c>
      <c r="EY433" s="181" t="e">
        <f t="shared" si="1004"/>
        <v>#REF!</v>
      </c>
      <c r="EZ433" s="181" t="e">
        <f t="shared" si="1005"/>
        <v>#REF!</v>
      </c>
      <c r="FA433" s="181" t="e">
        <f t="shared" si="1006"/>
        <v>#REF!</v>
      </c>
      <c r="FB433" s="181" t="e">
        <f t="shared" si="1007"/>
        <v>#REF!</v>
      </c>
      <c r="FC433" s="181" t="e">
        <f t="shared" si="1008"/>
        <v>#REF!</v>
      </c>
      <c r="FD433" s="181" t="e">
        <f t="shared" si="1009"/>
        <v>#REF!</v>
      </c>
      <c r="FE433" s="181" t="e">
        <f t="shared" si="1010"/>
        <v>#REF!</v>
      </c>
      <c r="FF433" s="181" t="e">
        <f t="shared" si="1011"/>
        <v>#REF!</v>
      </c>
      <c r="FG433" s="181" t="e">
        <f t="shared" si="1012"/>
        <v>#REF!</v>
      </c>
      <c r="FH433" s="181" t="e">
        <f t="shared" si="1013"/>
        <v>#REF!</v>
      </c>
      <c r="FI433" s="181" t="e">
        <f t="shared" si="1014"/>
        <v>#REF!</v>
      </c>
      <c r="FJ433" s="181" t="e">
        <f t="shared" si="1015"/>
        <v>#REF!</v>
      </c>
      <c r="FK433" s="181" t="e">
        <f t="shared" si="1016"/>
        <v>#REF!</v>
      </c>
      <c r="FL433" s="181" t="e">
        <f t="shared" si="1017"/>
        <v>#REF!</v>
      </c>
      <c r="FM433" s="181" t="e">
        <f t="shared" si="1018"/>
        <v>#REF!</v>
      </c>
      <c r="FN433" s="181" t="e">
        <f t="shared" si="1019"/>
        <v>#REF!</v>
      </c>
      <c r="FO433" s="181" t="e">
        <f t="shared" si="1020"/>
        <v>#REF!</v>
      </c>
      <c r="FP433" s="181" t="e">
        <f t="shared" si="1021"/>
        <v>#REF!</v>
      </c>
      <c r="FQ433" s="181" t="e">
        <f t="shared" si="1022"/>
        <v>#REF!</v>
      </c>
      <c r="FR433" s="181" t="e">
        <f t="shared" si="1023"/>
        <v>#REF!</v>
      </c>
      <c r="FS433" s="181" t="e">
        <f t="shared" si="1024"/>
        <v>#REF!</v>
      </c>
      <c r="FT433" s="181" t="e">
        <f t="shared" si="1025"/>
        <v>#REF!</v>
      </c>
      <c r="FU433" s="181" t="e">
        <f t="shared" si="1026"/>
        <v>#REF!</v>
      </c>
      <c r="FV433" s="181" t="e">
        <f t="shared" si="1027"/>
        <v>#REF!</v>
      </c>
      <c r="FW433" s="181" t="e">
        <f t="shared" si="1028"/>
        <v>#REF!</v>
      </c>
      <c r="FX433" s="181" t="e">
        <f t="shared" si="1029"/>
        <v>#REF!</v>
      </c>
      <c r="FY433" s="181" t="e">
        <f t="shared" si="1030"/>
        <v>#REF!</v>
      </c>
      <c r="FZ433" s="181" t="e">
        <f t="shared" si="1031"/>
        <v>#REF!</v>
      </c>
      <c r="GA433" s="181" t="e">
        <f t="shared" si="1032"/>
        <v>#REF!</v>
      </c>
      <c r="GB433" s="181" t="e">
        <f t="shared" si="1033"/>
        <v>#REF!</v>
      </c>
      <c r="GC433" s="181" t="e">
        <f t="shared" si="1034"/>
        <v>#REF!</v>
      </c>
      <c r="GD433" s="181" t="e">
        <f t="shared" si="1035"/>
        <v>#REF!</v>
      </c>
      <c r="GE433" s="181" t="e">
        <f t="shared" si="1036"/>
        <v>#REF!</v>
      </c>
      <c r="GF433" s="181" t="e">
        <f t="shared" si="1037"/>
        <v>#REF!</v>
      </c>
      <c r="GG433" s="181" t="e">
        <f t="shared" si="1038"/>
        <v>#REF!</v>
      </c>
      <c r="GH433" s="181" t="e">
        <f t="shared" si="1039"/>
        <v>#REF!</v>
      </c>
      <c r="GI433" s="181" t="e">
        <f t="shared" si="1040"/>
        <v>#REF!</v>
      </c>
      <c r="GJ433" s="181" t="e">
        <f t="shared" si="1041"/>
        <v>#REF!</v>
      </c>
      <c r="GK433" s="181" t="e">
        <f t="shared" si="1042"/>
        <v>#REF!</v>
      </c>
      <c r="GL433" s="181" t="e">
        <f t="shared" si="1043"/>
        <v>#REF!</v>
      </c>
      <c r="GM433" s="181" t="e">
        <f t="shared" si="1044"/>
        <v>#REF!</v>
      </c>
      <c r="GN433" s="181" t="e">
        <f t="shared" si="1045"/>
        <v>#REF!</v>
      </c>
      <c r="GO433" s="181" t="e">
        <f t="shared" si="1046"/>
        <v>#REF!</v>
      </c>
      <c r="GP433" s="181" t="e">
        <f t="shared" si="1047"/>
        <v>#REF!</v>
      </c>
      <c r="GQ433" s="181" t="e">
        <f t="shared" si="1048"/>
        <v>#REF!</v>
      </c>
      <c r="GR433" s="181" t="e">
        <f t="shared" si="1049"/>
        <v>#REF!</v>
      </c>
      <c r="GS433" s="181" t="e">
        <f t="shared" si="1050"/>
        <v>#REF!</v>
      </c>
      <c r="GT433" s="181" t="e">
        <f t="shared" si="1051"/>
        <v>#REF!</v>
      </c>
      <c r="GU433" s="181" t="e">
        <f t="shared" si="1052"/>
        <v>#REF!</v>
      </c>
      <c r="GV433" s="181" t="e">
        <f t="shared" si="1053"/>
        <v>#REF!</v>
      </c>
      <c r="GW433" s="181" t="e">
        <f t="shared" si="1054"/>
        <v>#REF!</v>
      </c>
      <c r="GX433" s="181" t="e">
        <f t="shared" si="1055"/>
        <v>#REF!</v>
      </c>
      <c r="GY433" s="181" t="e">
        <f t="shared" si="1056"/>
        <v>#REF!</v>
      </c>
      <c r="GZ433" s="181" t="e">
        <f t="shared" si="1057"/>
        <v>#REF!</v>
      </c>
      <c r="HA433" s="181" t="e">
        <f t="shared" si="1058"/>
        <v>#REF!</v>
      </c>
      <c r="HB433" s="181" t="e">
        <f t="shared" si="1059"/>
        <v>#REF!</v>
      </c>
      <c r="HC433" s="181" t="e">
        <f t="shared" si="1060"/>
        <v>#REF!</v>
      </c>
      <c r="HD433" s="181" t="e">
        <f t="shared" si="1061"/>
        <v>#REF!</v>
      </c>
      <c r="HE433" s="181" t="e">
        <f t="shared" si="1062"/>
        <v>#REF!</v>
      </c>
      <c r="HF433" s="181" t="e">
        <f t="shared" si="1063"/>
        <v>#REF!</v>
      </c>
      <c r="HG433" s="181" t="e">
        <f t="shared" si="1064"/>
        <v>#REF!</v>
      </c>
      <c r="HH433" s="181" t="e">
        <f t="shared" si="1065"/>
        <v>#REF!</v>
      </c>
      <c r="HI433" s="181" t="e">
        <f t="shared" si="1066"/>
        <v>#REF!</v>
      </c>
      <c r="HJ433" s="181" t="e">
        <f t="shared" si="1067"/>
        <v>#REF!</v>
      </c>
      <c r="HK433" s="181" t="e">
        <f t="shared" si="1068"/>
        <v>#REF!</v>
      </c>
      <c r="HL433" s="181" t="e">
        <f t="shared" si="1069"/>
        <v>#REF!</v>
      </c>
      <c r="HM433" s="181" t="e">
        <f t="shared" si="1070"/>
        <v>#REF!</v>
      </c>
      <c r="HN433" s="181" t="e">
        <f t="shared" si="1071"/>
        <v>#REF!</v>
      </c>
      <c r="HO433" s="181" t="e">
        <f t="shared" si="1072"/>
        <v>#REF!</v>
      </c>
      <c r="HP433" s="181" t="e">
        <f t="shared" si="1073"/>
        <v>#REF!</v>
      </c>
      <c r="HQ433" s="181" t="e">
        <f t="shared" si="1074"/>
        <v>#REF!</v>
      </c>
      <c r="HR433" s="181" t="e">
        <f t="shared" si="1075"/>
        <v>#REF!</v>
      </c>
      <c r="HS433" s="181" t="e">
        <f t="shared" si="1076"/>
        <v>#REF!</v>
      </c>
      <c r="HT433" s="181" t="e">
        <f t="shared" si="1077"/>
        <v>#REF!</v>
      </c>
      <c r="HU433" s="181" t="e">
        <f t="shared" si="1078"/>
        <v>#REF!</v>
      </c>
      <c r="HV433" s="181" t="e">
        <f t="shared" si="1079"/>
        <v>#REF!</v>
      </c>
      <c r="HW433" s="181" t="e">
        <f t="shared" si="1080"/>
        <v>#REF!</v>
      </c>
      <c r="HX433" s="181" t="e">
        <f t="shared" si="1081"/>
        <v>#REF!</v>
      </c>
      <c r="HY433" s="181" t="e">
        <f t="shared" si="1082"/>
        <v>#REF!</v>
      </c>
      <c r="HZ433" s="181" t="e">
        <f t="shared" si="1083"/>
        <v>#REF!</v>
      </c>
      <c r="IA433" s="181" t="e">
        <f t="shared" si="1084"/>
        <v>#REF!</v>
      </c>
      <c r="IB433" s="181" t="e">
        <f t="shared" si="1085"/>
        <v>#REF!</v>
      </c>
      <c r="IC433" s="181" t="e">
        <f t="shared" si="1086"/>
        <v>#REF!</v>
      </c>
      <c r="ID433" s="181" t="e">
        <f t="shared" si="1087"/>
        <v>#REF!</v>
      </c>
      <c r="IE433" s="181" t="e">
        <f t="shared" si="1088"/>
        <v>#REF!</v>
      </c>
      <c r="IF433" s="181" t="e">
        <f t="shared" si="1089"/>
        <v>#REF!</v>
      </c>
      <c r="IG433" s="181" t="e">
        <f t="shared" si="1090"/>
        <v>#REF!</v>
      </c>
      <c r="IH433" s="181" t="e">
        <f t="shared" si="1091"/>
        <v>#REF!</v>
      </c>
      <c r="II433" s="181" t="e">
        <f t="shared" si="1092"/>
        <v>#REF!</v>
      </c>
      <c r="IJ433" s="181" t="e">
        <f t="shared" si="1093"/>
        <v>#REF!</v>
      </c>
      <c r="IK433" s="181" t="e">
        <f t="shared" si="1094"/>
        <v>#REF!</v>
      </c>
      <c r="IL433" s="181" t="e">
        <f t="shared" si="1095"/>
        <v>#REF!</v>
      </c>
      <c r="IM433" s="181" t="e">
        <f t="shared" si="1096"/>
        <v>#REF!</v>
      </c>
      <c r="IN433" s="181" t="e">
        <f t="shared" si="1097"/>
        <v>#REF!</v>
      </c>
      <c r="IO433" s="181" t="e">
        <f t="shared" si="1098"/>
        <v>#REF!</v>
      </c>
      <c r="IP433" s="181" t="e">
        <f t="shared" si="1099"/>
        <v>#REF!</v>
      </c>
      <c r="IQ433" s="181" t="e">
        <f t="shared" si="1100"/>
        <v>#REF!</v>
      </c>
      <c r="IR433" s="181" t="e">
        <f t="shared" si="1101"/>
        <v>#REF!</v>
      </c>
      <c r="IS433" s="181" t="e">
        <f t="shared" si="1102"/>
        <v>#REF!</v>
      </c>
      <c r="IT433" s="181" t="e">
        <f t="shared" si="1103"/>
        <v>#REF!</v>
      </c>
      <c r="IU433" s="181" t="e">
        <f t="shared" si="1104"/>
        <v>#REF!</v>
      </c>
      <c r="IV433" s="181" t="e">
        <f t="shared" si="1105"/>
        <v>#REF!</v>
      </c>
      <c r="IW433" s="181" t="e">
        <f t="shared" si="1106"/>
        <v>#REF!</v>
      </c>
      <c r="IX433" s="181" t="e">
        <f t="shared" si="1107"/>
        <v>#REF!</v>
      </c>
      <c r="IY433" s="181" t="e">
        <f t="shared" si="1108"/>
        <v>#REF!</v>
      </c>
      <c r="IZ433" s="181" t="e">
        <f t="shared" si="1109"/>
        <v>#REF!</v>
      </c>
      <c r="JA433" s="181" t="e">
        <f t="shared" si="1110"/>
        <v>#REF!</v>
      </c>
      <c r="JB433" s="181" t="e">
        <f t="shared" si="1111"/>
        <v>#REF!</v>
      </c>
    </row>
    <row r="434" spans="2:262">
      <c r="B434" s="188">
        <v>73</v>
      </c>
      <c r="C434" s="187">
        <f t="shared" si="1112"/>
        <v>1.4257812500000008E-3</v>
      </c>
      <c r="D434" s="184" t="e">
        <f t="shared" si="855"/>
        <v>#REF!</v>
      </c>
      <c r="E434" s="183" t="e">
        <f>CA361</f>
        <v>#REF!</v>
      </c>
      <c r="F434" s="182">
        <v>73</v>
      </c>
      <c r="G434" s="181" t="e">
        <f t="shared" si="856"/>
        <v>#REF!</v>
      </c>
      <c r="H434" s="181" t="e">
        <f t="shared" si="857"/>
        <v>#REF!</v>
      </c>
      <c r="I434" s="181" t="e">
        <f t="shared" si="858"/>
        <v>#REF!</v>
      </c>
      <c r="J434" s="181" t="e">
        <f t="shared" si="859"/>
        <v>#REF!</v>
      </c>
      <c r="K434" s="181" t="e">
        <f t="shared" si="860"/>
        <v>#REF!</v>
      </c>
      <c r="L434" s="181" t="e">
        <f t="shared" si="861"/>
        <v>#REF!</v>
      </c>
      <c r="M434" s="181" t="e">
        <f t="shared" si="862"/>
        <v>#REF!</v>
      </c>
      <c r="N434" s="181" t="e">
        <f t="shared" si="863"/>
        <v>#REF!</v>
      </c>
      <c r="O434" s="181" t="e">
        <f t="shared" si="864"/>
        <v>#REF!</v>
      </c>
      <c r="P434" s="181" t="e">
        <f t="shared" si="865"/>
        <v>#REF!</v>
      </c>
      <c r="Q434" s="181" t="e">
        <f t="shared" si="866"/>
        <v>#REF!</v>
      </c>
      <c r="R434" s="181" t="e">
        <f t="shared" si="867"/>
        <v>#REF!</v>
      </c>
      <c r="S434" s="181" t="e">
        <f t="shared" si="868"/>
        <v>#REF!</v>
      </c>
      <c r="T434" s="181" t="e">
        <f t="shared" si="869"/>
        <v>#REF!</v>
      </c>
      <c r="U434" s="181" t="e">
        <f t="shared" si="870"/>
        <v>#REF!</v>
      </c>
      <c r="V434" s="181" t="e">
        <f t="shared" si="871"/>
        <v>#REF!</v>
      </c>
      <c r="W434" s="181" t="e">
        <f t="shared" si="872"/>
        <v>#REF!</v>
      </c>
      <c r="X434" s="181" t="e">
        <f t="shared" si="873"/>
        <v>#REF!</v>
      </c>
      <c r="Y434" s="181" t="e">
        <f t="shared" si="874"/>
        <v>#REF!</v>
      </c>
      <c r="Z434" s="181" t="e">
        <f t="shared" si="875"/>
        <v>#REF!</v>
      </c>
      <c r="AA434" s="181" t="e">
        <f t="shared" si="876"/>
        <v>#REF!</v>
      </c>
      <c r="AB434" s="181" t="e">
        <f t="shared" si="877"/>
        <v>#REF!</v>
      </c>
      <c r="AC434" s="181" t="e">
        <f t="shared" si="878"/>
        <v>#REF!</v>
      </c>
      <c r="AD434" s="181" t="e">
        <f t="shared" si="879"/>
        <v>#REF!</v>
      </c>
      <c r="AE434" s="181" t="e">
        <f t="shared" si="880"/>
        <v>#REF!</v>
      </c>
      <c r="AF434" s="181" t="e">
        <f t="shared" si="881"/>
        <v>#REF!</v>
      </c>
      <c r="AG434" s="181" t="e">
        <f t="shared" si="882"/>
        <v>#REF!</v>
      </c>
      <c r="AH434" s="181" t="e">
        <f t="shared" si="883"/>
        <v>#REF!</v>
      </c>
      <c r="AI434" s="181" t="e">
        <f t="shared" si="884"/>
        <v>#REF!</v>
      </c>
      <c r="AJ434" s="181" t="e">
        <f t="shared" si="885"/>
        <v>#REF!</v>
      </c>
      <c r="AK434" s="181" t="e">
        <f t="shared" si="886"/>
        <v>#REF!</v>
      </c>
      <c r="AL434" s="181" t="e">
        <f t="shared" si="887"/>
        <v>#REF!</v>
      </c>
      <c r="AM434" s="181" t="e">
        <f t="shared" si="888"/>
        <v>#REF!</v>
      </c>
      <c r="AN434" s="181" t="e">
        <f t="shared" si="889"/>
        <v>#REF!</v>
      </c>
      <c r="AO434" s="181" t="e">
        <f t="shared" si="890"/>
        <v>#REF!</v>
      </c>
      <c r="AP434" s="181" t="e">
        <f t="shared" si="891"/>
        <v>#REF!</v>
      </c>
      <c r="AQ434" s="181" t="e">
        <f t="shared" si="892"/>
        <v>#REF!</v>
      </c>
      <c r="AR434" s="181" t="e">
        <f t="shared" si="893"/>
        <v>#REF!</v>
      </c>
      <c r="AS434" s="181" t="e">
        <f t="shared" si="894"/>
        <v>#REF!</v>
      </c>
      <c r="AT434" s="181" t="e">
        <f t="shared" si="895"/>
        <v>#REF!</v>
      </c>
      <c r="AU434" s="181" t="e">
        <f t="shared" si="896"/>
        <v>#REF!</v>
      </c>
      <c r="AV434" s="181" t="e">
        <f t="shared" si="897"/>
        <v>#REF!</v>
      </c>
      <c r="AW434" s="181" t="e">
        <f t="shared" si="898"/>
        <v>#REF!</v>
      </c>
      <c r="AX434" s="181" t="e">
        <f t="shared" si="899"/>
        <v>#REF!</v>
      </c>
      <c r="AY434" s="181" t="e">
        <f t="shared" si="900"/>
        <v>#REF!</v>
      </c>
      <c r="AZ434" s="181" t="e">
        <f t="shared" si="901"/>
        <v>#REF!</v>
      </c>
      <c r="BA434" s="181" t="e">
        <f t="shared" si="902"/>
        <v>#REF!</v>
      </c>
      <c r="BB434" s="181" t="e">
        <f t="shared" si="903"/>
        <v>#REF!</v>
      </c>
      <c r="BC434" s="181" t="e">
        <f t="shared" si="904"/>
        <v>#REF!</v>
      </c>
      <c r="BD434" s="181" t="e">
        <f t="shared" si="905"/>
        <v>#REF!</v>
      </c>
      <c r="BE434" s="181" t="e">
        <f t="shared" si="906"/>
        <v>#REF!</v>
      </c>
      <c r="BF434" s="181" t="e">
        <f t="shared" si="907"/>
        <v>#REF!</v>
      </c>
      <c r="BG434" s="181" t="e">
        <f t="shared" si="908"/>
        <v>#REF!</v>
      </c>
      <c r="BH434" s="181" t="e">
        <f t="shared" si="909"/>
        <v>#REF!</v>
      </c>
      <c r="BI434" s="181" t="e">
        <f t="shared" si="910"/>
        <v>#REF!</v>
      </c>
      <c r="BJ434" s="181" t="e">
        <f t="shared" si="911"/>
        <v>#REF!</v>
      </c>
      <c r="BK434" s="181" t="e">
        <f t="shared" si="912"/>
        <v>#REF!</v>
      </c>
      <c r="BL434" s="181" t="e">
        <f t="shared" si="913"/>
        <v>#REF!</v>
      </c>
      <c r="BM434" s="181" t="e">
        <f t="shared" si="914"/>
        <v>#REF!</v>
      </c>
      <c r="BN434" s="181" t="e">
        <f t="shared" si="915"/>
        <v>#REF!</v>
      </c>
      <c r="BO434" s="181" t="e">
        <f t="shared" si="916"/>
        <v>#REF!</v>
      </c>
      <c r="BP434" s="181" t="e">
        <f t="shared" si="917"/>
        <v>#REF!</v>
      </c>
      <c r="BQ434" s="181" t="e">
        <f t="shared" si="918"/>
        <v>#REF!</v>
      </c>
      <c r="BR434" s="181" t="e">
        <f t="shared" si="919"/>
        <v>#REF!</v>
      </c>
      <c r="BS434" s="181" t="e">
        <f t="shared" si="920"/>
        <v>#REF!</v>
      </c>
      <c r="BT434" s="181" t="e">
        <f t="shared" si="921"/>
        <v>#REF!</v>
      </c>
      <c r="BU434" s="181" t="e">
        <f t="shared" si="922"/>
        <v>#REF!</v>
      </c>
      <c r="BV434" s="181" t="e">
        <f t="shared" si="923"/>
        <v>#REF!</v>
      </c>
      <c r="BW434" s="181" t="e">
        <f t="shared" si="924"/>
        <v>#REF!</v>
      </c>
      <c r="BX434" s="181" t="e">
        <f t="shared" si="925"/>
        <v>#REF!</v>
      </c>
      <c r="BY434" s="181" t="e">
        <f t="shared" si="926"/>
        <v>#REF!</v>
      </c>
      <c r="BZ434" s="181" t="e">
        <f t="shared" si="927"/>
        <v>#REF!</v>
      </c>
      <c r="CA434" s="181" t="e">
        <f t="shared" si="928"/>
        <v>#REF!</v>
      </c>
      <c r="CB434" s="181" t="e">
        <f t="shared" si="929"/>
        <v>#REF!</v>
      </c>
      <c r="CC434" s="181" t="e">
        <f t="shared" si="930"/>
        <v>#REF!</v>
      </c>
      <c r="CD434" s="181" t="e">
        <f t="shared" si="931"/>
        <v>#REF!</v>
      </c>
      <c r="CE434" s="181" t="e">
        <f t="shared" si="932"/>
        <v>#REF!</v>
      </c>
      <c r="CF434" s="181" t="e">
        <f t="shared" si="933"/>
        <v>#REF!</v>
      </c>
      <c r="CG434" s="181" t="e">
        <f t="shared" si="934"/>
        <v>#REF!</v>
      </c>
      <c r="CH434" s="181" t="e">
        <f t="shared" si="935"/>
        <v>#REF!</v>
      </c>
      <c r="CI434" s="181" t="e">
        <f t="shared" si="936"/>
        <v>#REF!</v>
      </c>
      <c r="CJ434" s="181" t="e">
        <f t="shared" si="937"/>
        <v>#REF!</v>
      </c>
      <c r="CK434" s="181" t="e">
        <f t="shared" si="938"/>
        <v>#REF!</v>
      </c>
      <c r="CL434" s="181" t="e">
        <f t="shared" si="939"/>
        <v>#REF!</v>
      </c>
      <c r="CM434" s="181" t="e">
        <f t="shared" si="940"/>
        <v>#REF!</v>
      </c>
      <c r="CN434" s="181" t="e">
        <f t="shared" si="941"/>
        <v>#REF!</v>
      </c>
      <c r="CO434" s="181" t="e">
        <f t="shared" si="942"/>
        <v>#REF!</v>
      </c>
      <c r="CP434" s="181" t="e">
        <f t="shared" si="943"/>
        <v>#REF!</v>
      </c>
      <c r="CQ434" s="181" t="e">
        <f t="shared" si="944"/>
        <v>#REF!</v>
      </c>
      <c r="CR434" s="181" t="e">
        <f t="shared" si="945"/>
        <v>#REF!</v>
      </c>
      <c r="CS434" s="181" t="e">
        <f t="shared" si="946"/>
        <v>#REF!</v>
      </c>
      <c r="CT434" s="181" t="e">
        <f t="shared" si="947"/>
        <v>#REF!</v>
      </c>
      <c r="CU434" s="181" t="e">
        <f t="shared" si="948"/>
        <v>#REF!</v>
      </c>
      <c r="CV434" s="181" t="e">
        <f t="shared" si="949"/>
        <v>#REF!</v>
      </c>
      <c r="CW434" s="181" t="e">
        <f t="shared" si="950"/>
        <v>#REF!</v>
      </c>
      <c r="CX434" s="181" t="e">
        <f t="shared" si="951"/>
        <v>#REF!</v>
      </c>
      <c r="CY434" s="181" t="e">
        <f t="shared" si="952"/>
        <v>#REF!</v>
      </c>
      <c r="CZ434" s="181" t="e">
        <f t="shared" si="953"/>
        <v>#REF!</v>
      </c>
      <c r="DA434" s="181" t="e">
        <f t="shared" si="954"/>
        <v>#REF!</v>
      </c>
      <c r="DB434" s="181" t="e">
        <f t="shared" si="955"/>
        <v>#REF!</v>
      </c>
      <c r="DC434" s="181" t="e">
        <f t="shared" si="956"/>
        <v>#REF!</v>
      </c>
      <c r="DD434" s="181" t="e">
        <f t="shared" si="957"/>
        <v>#REF!</v>
      </c>
      <c r="DE434" s="181" t="e">
        <f t="shared" si="958"/>
        <v>#REF!</v>
      </c>
      <c r="DF434" s="181" t="e">
        <f t="shared" si="959"/>
        <v>#REF!</v>
      </c>
      <c r="DG434" s="181" t="e">
        <f t="shared" si="960"/>
        <v>#REF!</v>
      </c>
      <c r="DH434" s="181" t="e">
        <f t="shared" si="961"/>
        <v>#REF!</v>
      </c>
      <c r="DI434" s="181" t="e">
        <f t="shared" si="962"/>
        <v>#REF!</v>
      </c>
      <c r="DJ434" s="181" t="e">
        <f t="shared" si="963"/>
        <v>#REF!</v>
      </c>
      <c r="DK434" s="181" t="e">
        <f t="shared" si="964"/>
        <v>#REF!</v>
      </c>
      <c r="DL434" s="181" t="e">
        <f t="shared" si="965"/>
        <v>#REF!</v>
      </c>
      <c r="DM434" s="181" t="e">
        <f t="shared" si="966"/>
        <v>#REF!</v>
      </c>
      <c r="DN434" s="181" t="e">
        <f t="shared" si="967"/>
        <v>#REF!</v>
      </c>
      <c r="DO434" s="181" t="e">
        <f t="shared" si="968"/>
        <v>#REF!</v>
      </c>
      <c r="DP434" s="181" t="e">
        <f t="shared" si="969"/>
        <v>#REF!</v>
      </c>
      <c r="DQ434" s="181" t="e">
        <f t="shared" si="970"/>
        <v>#REF!</v>
      </c>
      <c r="DR434" s="181" t="e">
        <f t="shared" si="971"/>
        <v>#REF!</v>
      </c>
      <c r="DS434" s="181" t="e">
        <f t="shared" si="972"/>
        <v>#REF!</v>
      </c>
      <c r="DT434" s="181" t="e">
        <f t="shared" si="973"/>
        <v>#REF!</v>
      </c>
      <c r="DU434" s="181" t="e">
        <f t="shared" si="974"/>
        <v>#REF!</v>
      </c>
      <c r="DV434" s="181" t="e">
        <f t="shared" si="975"/>
        <v>#REF!</v>
      </c>
      <c r="DW434" s="181" t="e">
        <f t="shared" si="976"/>
        <v>#REF!</v>
      </c>
      <c r="DX434" s="181" t="e">
        <f t="shared" si="977"/>
        <v>#REF!</v>
      </c>
      <c r="DY434" s="181" t="e">
        <f t="shared" si="978"/>
        <v>#REF!</v>
      </c>
      <c r="DZ434" s="181" t="e">
        <f t="shared" si="979"/>
        <v>#REF!</v>
      </c>
      <c r="EA434" s="181" t="e">
        <f t="shared" si="980"/>
        <v>#REF!</v>
      </c>
      <c r="EB434" s="181" t="e">
        <f t="shared" si="981"/>
        <v>#REF!</v>
      </c>
      <c r="EC434" s="181" t="e">
        <f t="shared" si="982"/>
        <v>#REF!</v>
      </c>
      <c r="ED434" s="181" t="e">
        <f t="shared" si="983"/>
        <v>#REF!</v>
      </c>
      <c r="EE434" s="181" t="e">
        <f t="shared" si="984"/>
        <v>#REF!</v>
      </c>
      <c r="EF434" s="181" t="e">
        <f t="shared" si="985"/>
        <v>#REF!</v>
      </c>
      <c r="EG434" s="181" t="e">
        <f t="shared" si="986"/>
        <v>#REF!</v>
      </c>
      <c r="EH434" s="181" t="e">
        <f t="shared" si="987"/>
        <v>#REF!</v>
      </c>
      <c r="EI434" s="181" t="e">
        <f t="shared" si="988"/>
        <v>#REF!</v>
      </c>
      <c r="EJ434" s="181" t="e">
        <f t="shared" si="989"/>
        <v>#REF!</v>
      </c>
      <c r="EK434" s="181" t="e">
        <f t="shared" si="990"/>
        <v>#REF!</v>
      </c>
      <c r="EL434" s="181" t="e">
        <f t="shared" si="991"/>
        <v>#REF!</v>
      </c>
      <c r="EM434" s="181" t="e">
        <f t="shared" si="992"/>
        <v>#REF!</v>
      </c>
      <c r="EN434" s="181" t="e">
        <f t="shared" si="993"/>
        <v>#REF!</v>
      </c>
      <c r="EO434" s="181" t="e">
        <f t="shared" si="994"/>
        <v>#REF!</v>
      </c>
      <c r="EP434" s="181" t="e">
        <f t="shared" si="995"/>
        <v>#REF!</v>
      </c>
      <c r="EQ434" s="181" t="e">
        <f t="shared" si="996"/>
        <v>#REF!</v>
      </c>
      <c r="ER434" s="181" t="e">
        <f t="shared" si="997"/>
        <v>#REF!</v>
      </c>
      <c r="ES434" s="181" t="e">
        <f t="shared" si="998"/>
        <v>#REF!</v>
      </c>
      <c r="ET434" s="181" t="e">
        <f t="shared" si="999"/>
        <v>#REF!</v>
      </c>
      <c r="EU434" s="181" t="e">
        <f t="shared" si="1000"/>
        <v>#REF!</v>
      </c>
      <c r="EV434" s="181" t="e">
        <f t="shared" si="1001"/>
        <v>#REF!</v>
      </c>
      <c r="EW434" s="181" t="e">
        <f t="shared" si="1002"/>
        <v>#REF!</v>
      </c>
      <c r="EX434" s="181" t="e">
        <f t="shared" si="1003"/>
        <v>#REF!</v>
      </c>
      <c r="EY434" s="181" t="e">
        <f t="shared" si="1004"/>
        <v>#REF!</v>
      </c>
      <c r="EZ434" s="181" t="e">
        <f t="shared" si="1005"/>
        <v>#REF!</v>
      </c>
      <c r="FA434" s="181" t="e">
        <f t="shared" si="1006"/>
        <v>#REF!</v>
      </c>
      <c r="FB434" s="181" t="e">
        <f t="shared" si="1007"/>
        <v>#REF!</v>
      </c>
      <c r="FC434" s="181" t="e">
        <f t="shared" si="1008"/>
        <v>#REF!</v>
      </c>
      <c r="FD434" s="181" t="e">
        <f t="shared" si="1009"/>
        <v>#REF!</v>
      </c>
      <c r="FE434" s="181" t="e">
        <f t="shared" si="1010"/>
        <v>#REF!</v>
      </c>
      <c r="FF434" s="181" t="e">
        <f t="shared" si="1011"/>
        <v>#REF!</v>
      </c>
      <c r="FG434" s="181" t="e">
        <f t="shared" si="1012"/>
        <v>#REF!</v>
      </c>
      <c r="FH434" s="181" t="e">
        <f t="shared" si="1013"/>
        <v>#REF!</v>
      </c>
      <c r="FI434" s="181" t="e">
        <f t="shared" si="1014"/>
        <v>#REF!</v>
      </c>
      <c r="FJ434" s="181" t="e">
        <f t="shared" si="1015"/>
        <v>#REF!</v>
      </c>
      <c r="FK434" s="181" t="e">
        <f t="shared" si="1016"/>
        <v>#REF!</v>
      </c>
      <c r="FL434" s="181" t="e">
        <f t="shared" si="1017"/>
        <v>#REF!</v>
      </c>
      <c r="FM434" s="181" t="e">
        <f t="shared" si="1018"/>
        <v>#REF!</v>
      </c>
      <c r="FN434" s="181" t="e">
        <f t="shared" si="1019"/>
        <v>#REF!</v>
      </c>
      <c r="FO434" s="181" t="e">
        <f t="shared" si="1020"/>
        <v>#REF!</v>
      </c>
      <c r="FP434" s="181" t="e">
        <f t="shared" si="1021"/>
        <v>#REF!</v>
      </c>
      <c r="FQ434" s="181" t="e">
        <f t="shared" si="1022"/>
        <v>#REF!</v>
      </c>
      <c r="FR434" s="181" t="e">
        <f t="shared" si="1023"/>
        <v>#REF!</v>
      </c>
      <c r="FS434" s="181" t="e">
        <f t="shared" si="1024"/>
        <v>#REF!</v>
      </c>
      <c r="FT434" s="181" t="e">
        <f t="shared" si="1025"/>
        <v>#REF!</v>
      </c>
      <c r="FU434" s="181" t="e">
        <f t="shared" si="1026"/>
        <v>#REF!</v>
      </c>
      <c r="FV434" s="181" t="e">
        <f t="shared" si="1027"/>
        <v>#REF!</v>
      </c>
      <c r="FW434" s="181" t="e">
        <f t="shared" si="1028"/>
        <v>#REF!</v>
      </c>
      <c r="FX434" s="181" t="e">
        <f t="shared" si="1029"/>
        <v>#REF!</v>
      </c>
      <c r="FY434" s="181" t="e">
        <f t="shared" si="1030"/>
        <v>#REF!</v>
      </c>
      <c r="FZ434" s="181" t="e">
        <f t="shared" si="1031"/>
        <v>#REF!</v>
      </c>
      <c r="GA434" s="181" t="e">
        <f t="shared" si="1032"/>
        <v>#REF!</v>
      </c>
      <c r="GB434" s="181" t="e">
        <f t="shared" si="1033"/>
        <v>#REF!</v>
      </c>
      <c r="GC434" s="181" t="e">
        <f t="shared" si="1034"/>
        <v>#REF!</v>
      </c>
      <c r="GD434" s="181" t="e">
        <f t="shared" si="1035"/>
        <v>#REF!</v>
      </c>
      <c r="GE434" s="181" t="e">
        <f t="shared" si="1036"/>
        <v>#REF!</v>
      </c>
      <c r="GF434" s="181" t="e">
        <f t="shared" si="1037"/>
        <v>#REF!</v>
      </c>
      <c r="GG434" s="181" t="e">
        <f t="shared" si="1038"/>
        <v>#REF!</v>
      </c>
      <c r="GH434" s="181" t="e">
        <f t="shared" si="1039"/>
        <v>#REF!</v>
      </c>
      <c r="GI434" s="181" t="e">
        <f t="shared" si="1040"/>
        <v>#REF!</v>
      </c>
      <c r="GJ434" s="181" t="e">
        <f t="shared" si="1041"/>
        <v>#REF!</v>
      </c>
      <c r="GK434" s="181" t="e">
        <f t="shared" si="1042"/>
        <v>#REF!</v>
      </c>
      <c r="GL434" s="181" t="e">
        <f t="shared" si="1043"/>
        <v>#REF!</v>
      </c>
      <c r="GM434" s="181" t="e">
        <f t="shared" si="1044"/>
        <v>#REF!</v>
      </c>
      <c r="GN434" s="181" t="e">
        <f t="shared" si="1045"/>
        <v>#REF!</v>
      </c>
      <c r="GO434" s="181" t="e">
        <f t="shared" si="1046"/>
        <v>#REF!</v>
      </c>
      <c r="GP434" s="181" t="e">
        <f t="shared" si="1047"/>
        <v>#REF!</v>
      </c>
      <c r="GQ434" s="181" t="e">
        <f t="shared" si="1048"/>
        <v>#REF!</v>
      </c>
      <c r="GR434" s="181" t="e">
        <f t="shared" si="1049"/>
        <v>#REF!</v>
      </c>
      <c r="GS434" s="181" t="e">
        <f t="shared" si="1050"/>
        <v>#REF!</v>
      </c>
      <c r="GT434" s="181" t="e">
        <f t="shared" si="1051"/>
        <v>#REF!</v>
      </c>
      <c r="GU434" s="181" t="e">
        <f t="shared" si="1052"/>
        <v>#REF!</v>
      </c>
      <c r="GV434" s="181" t="e">
        <f t="shared" si="1053"/>
        <v>#REF!</v>
      </c>
      <c r="GW434" s="181" t="e">
        <f t="shared" si="1054"/>
        <v>#REF!</v>
      </c>
      <c r="GX434" s="181" t="e">
        <f t="shared" si="1055"/>
        <v>#REF!</v>
      </c>
      <c r="GY434" s="181" t="e">
        <f t="shared" si="1056"/>
        <v>#REF!</v>
      </c>
      <c r="GZ434" s="181" t="e">
        <f t="shared" si="1057"/>
        <v>#REF!</v>
      </c>
      <c r="HA434" s="181" t="e">
        <f t="shared" si="1058"/>
        <v>#REF!</v>
      </c>
      <c r="HB434" s="181" t="e">
        <f t="shared" si="1059"/>
        <v>#REF!</v>
      </c>
      <c r="HC434" s="181" t="e">
        <f t="shared" si="1060"/>
        <v>#REF!</v>
      </c>
      <c r="HD434" s="181" t="e">
        <f t="shared" si="1061"/>
        <v>#REF!</v>
      </c>
      <c r="HE434" s="181" t="e">
        <f t="shared" si="1062"/>
        <v>#REF!</v>
      </c>
      <c r="HF434" s="181" t="e">
        <f t="shared" si="1063"/>
        <v>#REF!</v>
      </c>
      <c r="HG434" s="181" t="e">
        <f t="shared" si="1064"/>
        <v>#REF!</v>
      </c>
      <c r="HH434" s="181" t="e">
        <f t="shared" si="1065"/>
        <v>#REF!</v>
      </c>
      <c r="HI434" s="181" t="e">
        <f t="shared" si="1066"/>
        <v>#REF!</v>
      </c>
      <c r="HJ434" s="181" t="e">
        <f t="shared" si="1067"/>
        <v>#REF!</v>
      </c>
      <c r="HK434" s="181" t="e">
        <f t="shared" si="1068"/>
        <v>#REF!</v>
      </c>
      <c r="HL434" s="181" t="e">
        <f t="shared" si="1069"/>
        <v>#REF!</v>
      </c>
      <c r="HM434" s="181" t="e">
        <f t="shared" si="1070"/>
        <v>#REF!</v>
      </c>
      <c r="HN434" s="181" t="e">
        <f t="shared" si="1071"/>
        <v>#REF!</v>
      </c>
      <c r="HO434" s="181" t="e">
        <f t="shared" si="1072"/>
        <v>#REF!</v>
      </c>
      <c r="HP434" s="181" t="e">
        <f t="shared" si="1073"/>
        <v>#REF!</v>
      </c>
      <c r="HQ434" s="181" t="e">
        <f t="shared" si="1074"/>
        <v>#REF!</v>
      </c>
      <c r="HR434" s="181" t="e">
        <f t="shared" si="1075"/>
        <v>#REF!</v>
      </c>
      <c r="HS434" s="181" t="e">
        <f t="shared" si="1076"/>
        <v>#REF!</v>
      </c>
      <c r="HT434" s="181" t="e">
        <f t="shared" si="1077"/>
        <v>#REF!</v>
      </c>
      <c r="HU434" s="181" t="e">
        <f t="shared" si="1078"/>
        <v>#REF!</v>
      </c>
      <c r="HV434" s="181" t="e">
        <f t="shared" si="1079"/>
        <v>#REF!</v>
      </c>
      <c r="HW434" s="181" t="e">
        <f t="shared" si="1080"/>
        <v>#REF!</v>
      </c>
      <c r="HX434" s="181" t="e">
        <f t="shared" si="1081"/>
        <v>#REF!</v>
      </c>
      <c r="HY434" s="181" t="e">
        <f t="shared" si="1082"/>
        <v>#REF!</v>
      </c>
      <c r="HZ434" s="181" t="e">
        <f t="shared" si="1083"/>
        <v>#REF!</v>
      </c>
      <c r="IA434" s="181" t="e">
        <f t="shared" si="1084"/>
        <v>#REF!</v>
      </c>
      <c r="IB434" s="181" t="e">
        <f t="shared" si="1085"/>
        <v>#REF!</v>
      </c>
      <c r="IC434" s="181" t="e">
        <f t="shared" si="1086"/>
        <v>#REF!</v>
      </c>
      <c r="ID434" s="181" t="e">
        <f t="shared" si="1087"/>
        <v>#REF!</v>
      </c>
      <c r="IE434" s="181" t="e">
        <f t="shared" si="1088"/>
        <v>#REF!</v>
      </c>
      <c r="IF434" s="181" t="e">
        <f t="shared" si="1089"/>
        <v>#REF!</v>
      </c>
      <c r="IG434" s="181" t="e">
        <f t="shared" si="1090"/>
        <v>#REF!</v>
      </c>
      <c r="IH434" s="181" t="e">
        <f t="shared" si="1091"/>
        <v>#REF!</v>
      </c>
      <c r="II434" s="181" t="e">
        <f t="shared" si="1092"/>
        <v>#REF!</v>
      </c>
      <c r="IJ434" s="181" t="e">
        <f t="shared" si="1093"/>
        <v>#REF!</v>
      </c>
      <c r="IK434" s="181" t="e">
        <f t="shared" si="1094"/>
        <v>#REF!</v>
      </c>
      <c r="IL434" s="181" t="e">
        <f t="shared" si="1095"/>
        <v>#REF!</v>
      </c>
      <c r="IM434" s="181" t="e">
        <f t="shared" si="1096"/>
        <v>#REF!</v>
      </c>
      <c r="IN434" s="181" t="e">
        <f t="shared" si="1097"/>
        <v>#REF!</v>
      </c>
      <c r="IO434" s="181" t="e">
        <f t="shared" si="1098"/>
        <v>#REF!</v>
      </c>
      <c r="IP434" s="181" t="e">
        <f t="shared" si="1099"/>
        <v>#REF!</v>
      </c>
      <c r="IQ434" s="181" t="e">
        <f t="shared" si="1100"/>
        <v>#REF!</v>
      </c>
      <c r="IR434" s="181" t="e">
        <f t="shared" si="1101"/>
        <v>#REF!</v>
      </c>
      <c r="IS434" s="181" t="e">
        <f t="shared" si="1102"/>
        <v>#REF!</v>
      </c>
      <c r="IT434" s="181" t="e">
        <f t="shared" si="1103"/>
        <v>#REF!</v>
      </c>
      <c r="IU434" s="181" t="e">
        <f t="shared" si="1104"/>
        <v>#REF!</v>
      </c>
      <c r="IV434" s="181" t="e">
        <f t="shared" si="1105"/>
        <v>#REF!</v>
      </c>
      <c r="IW434" s="181" t="e">
        <f t="shared" si="1106"/>
        <v>#REF!</v>
      </c>
      <c r="IX434" s="181" t="e">
        <f t="shared" si="1107"/>
        <v>#REF!</v>
      </c>
      <c r="IY434" s="181" t="e">
        <f t="shared" si="1108"/>
        <v>#REF!</v>
      </c>
      <c r="IZ434" s="181" t="e">
        <f t="shared" si="1109"/>
        <v>#REF!</v>
      </c>
      <c r="JA434" s="181" t="e">
        <f t="shared" si="1110"/>
        <v>#REF!</v>
      </c>
      <c r="JB434" s="181" t="e">
        <f t="shared" si="1111"/>
        <v>#REF!</v>
      </c>
    </row>
    <row r="435" spans="2:262">
      <c r="B435" s="188">
        <v>74</v>
      </c>
      <c r="C435" s="187">
        <f t="shared" si="1112"/>
        <v>1.4453125000000009E-3</v>
      </c>
      <c r="D435" s="184" t="e">
        <f t="shared" si="855"/>
        <v>#REF!</v>
      </c>
      <c r="E435" s="183" t="e">
        <f>CB361</f>
        <v>#REF!</v>
      </c>
      <c r="F435" s="182">
        <v>74</v>
      </c>
      <c r="G435" s="181" t="e">
        <f t="shared" si="856"/>
        <v>#REF!</v>
      </c>
      <c r="H435" s="181" t="e">
        <f t="shared" si="857"/>
        <v>#REF!</v>
      </c>
      <c r="I435" s="181" t="e">
        <f t="shared" si="858"/>
        <v>#REF!</v>
      </c>
      <c r="J435" s="181" t="e">
        <f t="shared" si="859"/>
        <v>#REF!</v>
      </c>
      <c r="K435" s="181" t="e">
        <f t="shared" si="860"/>
        <v>#REF!</v>
      </c>
      <c r="L435" s="181" t="e">
        <f t="shared" si="861"/>
        <v>#REF!</v>
      </c>
      <c r="M435" s="181" t="e">
        <f t="shared" si="862"/>
        <v>#REF!</v>
      </c>
      <c r="N435" s="181" t="e">
        <f t="shared" si="863"/>
        <v>#REF!</v>
      </c>
      <c r="O435" s="181" t="e">
        <f t="shared" si="864"/>
        <v>#REF!</v>
      </c>
      <c r="P435" s="181" t="e">
        <f t="shared" si="865"/>
        <v>#REF!</v>
      </c>
      <c r="Q435" s="181" t="e">
        <f t="shared" si="866"/>
        <v>#REF!</v>
      </c>
      <c r="R435" s="181" t="e">
        <f t="shared" si="867"/>
        <v>#REF!</v>
      </c>
      <c r="S435" s="181" t="e">
        <f t="shared" si="868"/>
        <v>#REF!</v>
      </c>
      <c r="T435" s="181" t="e">
        <f t="shared" si="869"/>
        <v>#REF!</v>
      </c>
      <c r="U435" s="181" t="e">
        <f t="shared" si="870"/>
        <v>#REF!</v>
      </c>
      <c r="V435" s="181" t="e">
        <f t="shared" si="871"/>
        <v>#REF!</v>
      </c>
      <c r="W435" s="181" t="e">
        <f t="shared" si="872"/>
        <v>#REF!</v>
      </c>
      <c r="X435" s="181" t="e">
        <f t="shared" si="873"/>
        <v>#REF!</v>
      </c>
      <c r="Y435" s="181" t="e">
        <f t="shared" si="874"/>
        <v>#REF!</v>
      </c>
      <c r="Z435" s="181" t="e">
        <f t="shared" si="875"/>
        <v>#REF!</v>
      </c>
      <c r="AA435" s="181" t="e">
        <f t="shared" si="876"/>
        <v>#REF!</v>
      </c>
      <c r="AB435" s="181" t="e">
        <f t="shared" si="877"/>
        <v>#REF!</v>
      </c>
      <c r="AC435" s="181" t="e">
        <f t="shared" si="878"/>
        <v>#REF!</v>
      </c>
      <c r="AD435" s="181" t="e">
        <f t="shared" si="879"/>
        <v>#REF!</v>
      </c>
      <c r="AE435" s="181" t="e">
        <f t="shared" si="880"/>
        <v>#REF!</v>
      </c>
      <c r="AF435" s="181" t="e">
        <f t="shared" si="881"/>
        <v>#REF!</v>
      </c>
      <c r="AG435" s="181" t="e">
        <f t="shared" si="882"/>
        <v>#REF!</v>
      </c>
      <c r="AH435" s="181" t="e">
        <f t="shared" si="883"/>
        <v>#REF!</v>
      </c>
      <c r="AI435" s="181" t="e">
        <f t="shared" si="884"/>
        <v>#REF!</v>
      </c>
      <c r="AJ435" s="181" t="e">
        <f t="shared" si="885"/>
        <v>#REF!</v>
      </c>
      <c r="AK435" s="181" t="e">
        <f t="shared" si="886"/>
        <v>#REF!</v>
      </c>
      <c r="AL435" s="181" t="e">
        <f t="shared" si="887"/>
        <v>#REF!</v>
      </c>
      <c r="AM435" s="181" t="e">
        <f t="shared" si="888"/>
        <v>#REF!</v>
      </c>
      <c r="AN435" s="181" t="e">
        <f t="shared" si="889"/>
        <v>#REF!</v>
      </c>
      <c r="AO435" s="181" t="e">
        <f t="shared" si="890"/>
        <v>#REF!</v>
      </c>
      <c r="AP435" s="181" t="e">
        <f t="shared" si="891"/>
        <v>#REF!</v>
      </c>
      <c r="AQ435" s="181" t="e">
        <f t="shared" si="892"/>
        <v>#REF!</v>
      </c>
      <c r="AR435" s="181" t="e">
        <f t="shared" si="893"/>
        <v>#REF!</v>
      </c>
      <c r="AS435" s="181" t="e">
        <f t="shared" si="894"/>
        <v>#REF!</v>
      </c>
      <c r="AT435" s="181" t="e">
        <f t="shared" si="895"/>
        <v>#REF!</v>
      </c>
      <c r="AU435" s="181" t="e">
        <f t="shared" si="896"/>
        <v>#REF!</v>
      </c>
      <c r="AV435" s="181" t="e">
        <f t="shared" si="897"/>
        <v>#REF!</v>
      </c>
      <c r="AW435" s="181" t="e">
        <f t="shared" si="898"/>
        <v>#REF!</v>
      </c>
      <c r="AX435" s="181" t="e">
        <f t="shared" si="899"/>
        <v>#REF!</v>
      </c>
      <c r="AY435" s="181" t="e">
        <f t="shared" si="900"/>
        <v>#REF!</v>
      </c>
      <c r="AZ435" s="181" t="e">
        <f t="shared" si="901"/>
        <v>#REF!</v>
      </c>
      <c r="BA435" s="181" t="e">
        <f t="shared" si="902"/>
        <v>#REF!</v>
      </c>
      <c r="BB435" s="181" t="e">
        <f t="shared" si="903"/>
        <v>#REF!</v>
      </c>
      <c r="BC435" s="181" t="e">
        <f t="shared" si="904"/>
        <v>#REF!</v>
      </c>
      <c r="BD435" s="181" t="e">
        <f t="shared" si="905"/>
        <v>#REF!</v>
      </c>
      <c r="BE435" s="181" t="e">
        <f t="shared" si="906"/>
        <v>#REF!</v>
      </c>
      <c r="BF435" s="181" t="e">
        <f t="shared" si="907"/>
        <v>#REF!</v>
      </c>
      <c r="BG435" s="181" t="e">
        <f t="shared" si="908"/>
        <v>#REF!</v>
      </c>
      <c r="BH435" s="181" t="e">
        <f t="shared" si="909"/>
        <v>#REF!</v>
      </c>
      <c r="BI435" s="181" t="e">
        <f t="shared" si="910"/>
        <v>#REF!</v>
      </c>
      <c r="BJ435" s="181" t="e">
        <f t="shared" si="911"/>
        <v>#REF!</v>
      </c>
      <c r="BK435" s="181" t="e">
        <f t="shared" si="912"/>
        <v>#REF!</v>
      </c>
      <c r="BL435" s="181" t="e">
        <f t="shared" si="913"/>
        <v>#REF!</v>
      </c>
      <c r="BM435" s="181" t="e">
        <f t="shared" si="914"/>
        <v>#REF!</v>
      </c>
      <c r="BN435" s="181" t="e">
        <f t="shared" si="915"/>
        <v>#REF!</v>
      </c>
      <c r="BO435" s="181" t="e">
        <f t="shared" si="916"/>
        <v>#REF!</v>
      </c>
      <c r="BP435" s="181" t="e">
        <f t="shared" si="917"/>
        <v>#REF!</v>
      </c>
      <c r="BQ435" s="181" t="e">
        <f t="shared" si="918"/>
        <v>#REF!</v>
      </c>
      <c r="BR435" s="181" t="e">
        <f t="shared" si="919"/>
        <v>#REF!</v>
      </c>
      <c r="BS435" s="181" t="e">
        <f t="shared" si="920"/>
        <v>#REF!</v>
      </c>
      <c r="BT435" s="181" t="e">
        <f t="shared" si="921"/>
        <v>#REF!</v>
      </c>
      <c r="BU435" s="181" t="e">
        <f t="shared" si="922"/>
        <v>#REF!</v>
      </c>
      <c r="BV435" s="181" t="e">
        <f t="shared" si="923"/>
        <v>#REF!</v>
      </c>
      <c r="BW435" s="181" t="e">
        <f t="shared" si="924"/>
        <v>#REF!</v>
      </c>
      <c r="BX435" s="181" t="e">
        <f t="shared" si="925"/>
        <v>#REF!</v>
      </c>
      <c r="BY435" s="181" t="e">
        <f t="shared" si="926"/>
        <v>#REF!</v>
      </c>
      <c r="BZ435" s="181" t="e">
        <f t="shared" si="927"/>
        <v>#REF!</v>
      </c>
      <c r="CA435" s="181" t="e">
        <f t="shared" si="928"/>
        <v>#REF!</v>
      </c>
      <c r="CB435" s="181" t="e">
        <f t="shared" si="929"/>
        <v>#REF!</v>
      </c>
      <c r="CC435" s="181" t="e">
        <f t="shared" si="930"/>
        <v>#REF!</v>
      </c>
      <c r="CD435" s="181" t="e">
        <f t="shared" si="931"/>
        <v>#REF!</v>
      </c>
      <c r="CE435" s="181" t="e">
        <f t="shared" si="932"/>
        <v>#REF!</v>
      </c>
      <c r="CF435" s="181" t="e">
        <f t="shared" si="933"/>
        <v>#REF!</v>
      </c>
      <c r="CG435" s="181" t="e">
        <f t="shared" si="934"/>
        <v>#REF!</v>
      </c>
      <c r="CH435" s="181" t="e">
        <f t="shared" si="935"/>
        <v>#REF!</v>
      </c>
      <c r="CI435" s="181" t="e">
        <f t="shared" si="936"/>
        <v>#REF!</v>
      </c>
      <c r="CJ435" s="181" t="e">
        <f t="shared" si="937"/>
        <v>#REF!</v>
      </c>
      <c r="CK435" s="181" t="e">
        <f t="shared" si="938"/>
        <v>#REF!</v>
      </c>
      <c r="CL435" s="181" t="e">
        <f t="shared" si="939"/>
        <v>#REF!</v>
      </c>
      <c r="CM435" s="181" t="e">
        <f t="shared" si="940"/>
        <v>#REF!</v>
      </c>
      <c r="CN435" s="181" t="e">
        <f t="shared" si="941"/>
        <v>#REF!</v>
      </c>
      <c r="CO435" s="181" t="e">
        <f t="shared" si="942"/>
        <v>#REF!</v>
      </c>
      <c r="CP435" s="181" t="e">
        <f t="shared" si="943"/>
        <v>#REF!</v>
      </c>
      <c r="CQ435" s="181" t="e">
        <f t="shared" si="944"/>
        <v>#REF!</v>
      </c>
      <c r="CR435" s="181" t="e">
        <f t="shared" si="945"/>
        <v>#REF!</v>
      </c>
      <c r="CS435" s="181" t="e">
        <f t="shared" si="946"/>
        <v>#REF!</v>
      </c>
      <c r="CT435" s="181" t="e">
        <f t="shared" si="947"/>
        <v>#REF!</v>
      </c>
      <c r="CU435" s="181" t="e">
        <f t="shared" si="948"/>
        <v>#REF!</v>
      </c>
      <c r="CV435" s="181" t="e">
        <f t="shared" si="949"/>
        <v>#REF!</v>
      </c>
      <c r="CW435" s="181" t="e">
        <f t="shared" si="950"/>
        <v>#REF!</v>
      </c>
      <c r="CX435" s="181" t="e">
        <f t="shared" si="951"/>
        <v>#REF!</v>
      </c>
      <c r="CY435" s="181" t="e">
        <f t="shared" si="952"/>
        <v>#REF!</v>
      </c>
      <c r="CZ435" s="181" t="e">
        <f t="shared" si="953"/>
        <v>#REF!</v>
      </c>
      <c r="DA435" s="181" t="e">
        <f t="shared" si="954"/>
        <v>#REF!</v>
      </c>
      <c r="DB435" s="181" t="e">
        <f t="shared" si="955"/>
        <v>#REF!</v>
      </c>
      <c r="DC435" s="181" t="e">
        <f t="shared" si="956"/>
        <v>#REF!</v>
      </c>
      <c r="DD435" s="181" t="e">
        <f t="shared" si="957"/>
        <v>#REF!</v>
      </c>
      <c r="DE435" s="181" t="e">
        <f t="shared" si="958"/>
        <v>#REF!</v>
      </c>
      <c r="DF435" s="181" t="e">
        <f t="shared" si="959"/>
        <v>#REF!</v>
      </c>
      <c r="DG435" s="181" t="e">
        <f t="shared" si="960"/>
        <v>#REF!</v>
      </c>
      <c r="DH435" s="181" t="e">
        <f t="shared" si="961"/>
        <v>#REF!</v>
      </c>
      <c r="DI435" s="181" t="e">
        <f t="shared" si="962"/>
        <v>#REF!</v>
      </c>
      <c r="DJ435" s="181" t="e">
        <f t="shared" si="963"/>
        <v>#REF!</v>
      </c>
      <c r="DK435" s="181" t="e">
        <f t="shared" si="964"/>
        <v>#REF!</v>
      </c>
      <c r="DL435" s="181" t="e">
        <f t="shared" si="965"/>
        <v>#REF!</v>
      </c>
      <c r="DM435" s="181" t="e">
        <f t="shared" si="966"/>
        <v>#REF!</v>
      </c>
      <c r="DN435" s="181" t="e">
        <f t="shared" si="967"/>
        <v>#REF!</v>
      </c>
      <c r="DO435" s="181" t="e">
        <f t="shared" si="968"/>
        <v>#REF!</v>
      </c>
      <c r="DP435" s="181" t="e">
        <f t="shared" si="969"/>
        <v>#REF!</v>
      </c>
      <c r="DQ435" s="181" t="e">
        <f t="shared" si="970"/>
        <v>#REF!</v>
      </c>
      <c r="DR435" s="181" t="e">
        <f t="shared" si="971"/>
        <v>#REF!</v>
      </c>
      <c r="DS435" s="181" t="e">
        <f t="shared" si="972"/>
        <v>#REF!</v>
      </c>
      <c r="DT435" s="181" t="e">
        <f t="shared" si="973"/>
        <v>#REF!</v>
      </c>
      <c r="DU435" s="181" t="e">
        <f t="shared" si="974"/>
        <v>#REF!</v>
      </c>
      <c r="DV435" s="181" t="e">
        <f t="shared" si="975"/>
        <v>#REF!</v>
      </c>
      <c r="DW435" s="181" t="e">
        <f t="shared" si="976"/>
        <v>#REF!</v>
      </c>
      <c r="DX435" s="181" t="e">
        <f t="shared" si="977"/>
        <v>#REF!</v>
      </c>
      <c r="DY435" s="181" t="e">
        <f t="shared" si="978"/>
        <v>#REF!</v>
      </c>
      <c r="DZ435" s="181" t="e">
        <f t="shared" si="979"/>
        <v>#REF!</v>
      </c>
      <c r="EA435" s="181" t="e">
        <f t="shared" si="980"/>
        <v>#REF!</v>
      </c>
      <c r="EB435" s="181" t="e">
        <f t="shared" si="981"/>
        <v>#REF!</v>
      </c>
      <c r="EC435" s="181" t="e">
        <f t="shared" si="982"/>
        <v>#REF!</v>
      </c>
      <c r="ED435" s="181" t="e">
        <f t="shared" si="983"/>
        <v>#REF!</v>
      </c>
      <c r="EE435" s="181" t="e">
        <f t="shared" si="984"/>
        <v>#REF!</v>
      </c>
      <c r="EF435" s="181" t="e">
        <f t="shared" si="985"/>
        <v>#REF!</v>
      </c>
      <c r="EG435" s="181" t="e">
        <f t="shared" si="986"/>
        <v>#REF!</v>
      </c>
      <c r="EH435" s="181" t="e">
        <f t="shared" si="987"/>
        <v>#REF!</v>
      </c>
      <c r="EI435" s="181" t="e">
        <f t="shared" si="988"/>
        <v>#REF!</v>
      </c>
      <c r="EJ435" s="181" t="e">
        <f t="shared" si="989"/>
        <v>#REF!</v>
      </c>
      <c r="EK435" s="181" t="e">
        <f t="shared" si="990"/>
        <v>#REF!</v>
      </c>
      <c r="EL435" s="181" t="e">
        <f t="shared" si="991"/>
        <v>#REF!</v>
      </c>
      <c r="EM435" s="181" t="e">
        <f t="shared" si="992"/>
        <v>#REF!</v>
      </c>
      <c r="EN435" s="181" t="e">
        <f t="shared" si="993"/>
        <v>#REF!</v>
      </c>
      <c r="EO435" s="181" t="e">
        <f t="shared" si="994"/>
        <v>#REF!</v>
      </c>
      <c r="EP435" s="181" t="e">
        <f t="shared" si="995"/>
        <v>#REF!</v>
      </c>
      <c r="EQ435" s="181" t="e">
        <f t="shared" si="996"/>
        <v>#REF!</v>
      </c>
      <c r="ER435" s="181" t="e">
        <f t="shared" si="997"/>
        <v>#REF!</v>
      </c>
      <c r="ES435" s="181" t="e">
        <f t="shared" si="998"/>
        <v>#REF!</v>
      </c>
      <c r="ET435" s="181" t="e">
        <f t="shared" si="999"/>
        <v>#REF!</v>
      </c>
      <c r="EU435" s="181" t="e">
        <f t="shared" si="1000"/>
        <v>#REF!</v>
      </c>
      <c r="EV435" s="181" t="e">
        <f t="shared" si="1001"/>
        <v>#REF!</v>
      </c>
      <c r="EW435" s="181" t="e">
        <f t="shared" si="1002"/>
        <v>#REF!</v>
      </c>
      <c r="EX435" s="181" t="e">
        <f t="shared" si="1003"/>
        <v>#REF!</v>
      </c>
      <c r="EY435" s="181" t="e">
        <f t="shared" si="1004"/>
        <v>#REF!</v>
      </c>
      <c r="EZ435" s="181" t="e">
        <f t="shared" si="1005"/>
        <v>#REF!</v>
      </c>
      <c r="FA435" s="181" t="e">
        <f t="shared" si="1006"/>
        <v>#REF!</v>
      </c>
      <c r="FB435" s="181" t="e">
        <f t="shared" si="1007"/>
        <v>#REF!</v>
      </c>
      <c r="FC435" s="181" t="e">
        <f t="shared" si="1008"/>
        <v>#REF!</v>
      </c>
      <c r="FD435" s="181" t="e">
        <f t="shared" si="1009"/>
        <v>#REF!</v>
      </c>
      <c r="FE435" s="181" t="e">
        <f t="shared" si="1010"/>
        <v>#REF!</v>
      </c>
      <c r="FF435" s="181" t="e">
        <f t="shared" si="1011"/>
        <v>#REF!</v>
      </c>
      <c r="FG435" s="181" t="e">
        <f t="shared" si="1012"/>
        <v>#REF!</v>
      </c>
      <c r="FH435" s="181" t="e">
        <f t="shared" si="1013"/>
        <v>#REF!</v>
      </c>
      <c r="FI435" s="181" t="e">
        <f t="shared" si="1014"/>
        <v>#REF!</v>
      </c>
      <c r="FJ435" s="181" t="e">
        <f t="shared" si="1015"/>
        <v>#REF!</v>
      </c>
      <c r="FK435" s="181" t="e">
        <f t="shared" si="1016"/>
        <v>#REF!</v>
      </c>
      <c r="FL435" s="181" t="e">
        <f t="shared" si="1017"/>
        <v>#REF!</v>
      </c>
      <c r="FM435" s="181" t="e">
        <f t="shared" si="1018"/>
        <v>#REF!</v>
      </c>
      <c r="FN435" s="181" t="e">
        <f t="shared" si="1019"/>
        <v>#REF!</v>
      </c>
      <c r="FO435" s="181" t="e">
        <f t="shared" si="1020"/>
        <v>#REF!</v>
      </c>
      <c r="FP435" s="181" t="e">
        <f t="shared" si="1021"/>
        <v>#REF!</v>
      </c>
      <c r="FQ435" s="181" t="e">
        <f t="shared" si="1022"/>
        <v>#REF!</v>
      </c>
      <c r="FR435" s="181" t="e">
        <f t="shared" si="1023"/>
        <v>#REF!</v>
      </c>
      <c r="FS435" s="181" t="e">
        <f t="shared" si="1024"/>
        <v>#REF!</v>
      </c>
      <c r="FT435" s="181" t="e">
        <f t="shared" si="1025"/>
        <v>#REF!</v>
      </c>
      <c r="FU435" s="181" t="e">
        <f t="shared" si="1026"/>
        <v>#REF!</v>
      </c>
      <c r="FV435" s="181" t="e">
        <f t="shared" si="1027"/>
        <v>#REF!</v>
      </c>
      <c r="FW435" s="181" t="e">
        <f t="shared" si="1028"/>
        <v>#REF!</v>
      </c>
      <c r="FX435" s="181" t="e">
        <f t="shared" si="1029"/>
        <v>#REF!</v>
      </c>
      <c r="FY435" s="181" t="e">
        <f t="shared" si="1030"/>
        <v>#REF!</v>
      </c>
      <c r="FZ435" s="181" t="e">
        <f t="shared" si="1031"/>
        <v>#REF!</v>
      </c>
      <c r="GA435" s="181" t="e">
        <f t="shared" si="1032"/>
        <v>#REF!</v>
      </c>
      <c r="GB435" s="181" t="e">
        <f t="shared" si="1033"/>
        <v>#REF!</v>
      </c>
      <c r="GC435" s="181" t="e">
        <f t="shared" si="1034"/>
        <v>#REF!</v>
      </c>
      <c r="GD435" s="181" t="e">
        <f t="shared" si="1035"/>
        <v>#REF!</v>
      </c>
      <c r="GE435" s="181" t="e">
        <f t="shared" si="1036"/>
        <v>#REF!</v>
      </c>
      <c r="GF435" s="181" t="e">
        <f t="shared" si="1037"/>
        <v>#REF!</v>
      </c>
      <c r="GG435" s="181" t="e">
        <f t="shared" si="1038"/>
        <v>#REF!</v>
      </c>
      <c r="GH435" s="181" t="e">
        <f t="shared" si="1039"/>
        <v>#REF!</v>
      </c>
      <c r="GI435" s="181" t="e">
        <f t="shared" si="1040"/>
        <v>#REF!</v>
      </c>
      <c r="GJ435" s="181" t="e">
        <f t="shared" si="1041"/>
        <v>#REF!</v>
      </c>
      <c r="GK435" s="181" t="e">
        <f t="shared" si="1042"/>
        <v>#REF!</v>
      </c>
      <c r="GL435" s="181" t="e">
        <f t="shared" si="1043"/>
        <v>#REF!</v>
      </c>
      <c r="GM435" s="181" t="e">
        <f t="shared" si="1044"/>
        <v>#REF!</v>
      </c>
      <c r="GN435" s="181" t="e">
        <f t="shared" si="1045"/>
        <v>#REF!</v>
      </c>
      <c r="GO435" s="181" t="e">
        <f t="shared" si="1046"/>
        <v>#REF!</v>
      </c>
      <c r="GP435" s="181" t="e">
        <f t="shared" si="1047"/>
        <v>#REF!</v>
      </c>
      <c r="GQ435" s="181" t="e">
        <f t="shared" si="1048"/>
        <v>#REF!</v>
      </c>
      <c r="GR435" s="181" t="e">
        <f t="shared" si="1049"/>
        <v>#REF!</v>
      </c>
      <c r="GS435" s="181" t="e">
        <f t="shared" si="1050"/>
        <v>#REF!</v>
      </c>
      <c r="GT435" s="181" t="e">
        <f t="shared" si="1051"/>
        <v>#REF!</v>
      </c>
      <c r="GU435" s="181" t="e">
        <f t="shared" si="1052"/>
        <v>#REF!</v>
      </c>
      <c r="GV435" s="181" t="e">
        <f t="shared" si="1053"/>
        <v>#REF!</v>
      </c>
      <c r="GW435" s="181" t="e">
        <f t="shared" si="1054"/>
        <v>#REF!</v>
      </c>
      <c r="GX435" s="181" t="e">
        <f t="shared" si="1055"/>
        <v>#REF!</v>
      </c>
      <c r="GY435" s="181" t="e">
        <f t="shared" si="1056"/>
        <v>#REF!</v>
      </c>
      <c r="GZ435" s="181" t="e">
        <f t="shared" si="1057"/>
        <v>#REF!</v>
      </c>
      <c r="HA435" s="181" t="e">
        <f t="shared" si="1058"/>
        <v>#REF!</v>
      </c>
      <c r="HB435" s="181" t="e">
        <f t="shared" si="1059"/>
        <v>#REF!</v>
      </c>
      <c r="HC435" s="181" t="e">
        <f t="shared" si="1060"/>
        <v>#REF!</v>
      </c>
      <c r="HD435" s="181" t="e">
        <f t="shared" si="1061"/>
        <v>#REF!</v>
      </c>
      <c r="HE435" s="181" t="e">
        <f t="shared" si="1062"/>
        <v>#REF!</v>
      </c>
      <c r="HF435" s="181" t="e">
        <f t="shared" si="1063"/>
        <v>#REF!</v>
      </c>
      <c r="HG435" s="181" t="e">
        <f t="shared" si="1064"/>
        <v>#REF!</v>
      </c>
      <c r="HH435" s="181" t="e">
        <f t="shared" si="1065"/>
        <v>#REF!</v>
      </c>
      <c r="HI435" s="181" t="e">
        <f t="shared" si="1066"/>
        <v>#REF!</v>
      </c>
      <c r="HJ435" s="181" t="e">
        <f t="shared" si="1067"/>
        <v>#REF!</v>
      </c>
      <c r="HK435" s="181" t="e">
        <f t="shared" si="1068"/>
        <v>#REF!</v>
      </c>
      <c r="HL435" s="181" t="e">
        <f t="shared" si="1069"/>
        <v>#REF!</v>
      </c>
      <c r="HM435" s="181" t="e">
        <f t="shared" si="1070"/>
        <v>#REF!</v>
      </c>
      <c r="HN435" s="181" t="e">
        <f t="shared" si="1071"/>
        <v>#REF!</v>
      </c>
      <c r="HO435" s="181" t="e">
        <f t="shared" si="1072"/>
        <v>#REF!</v>
      </c>
      <c r="HP435" s="181" t="e">
        <f t="shared" si="1073"/>
        <v>#REF!</v>
      </c>
      <c r="HQ435" s="181" t="e">
        <f t="shared" si="1074"/>
        <v>#REF!</v>
      </c>
      <c r="HR435" s="181" t="e">
        <f t="shared" si="1075"/>
        <v>#REF!</v>
      </c>
      <c r="HS435" s="181" t="e">
        <f t="shared" si="1076"/>
        <v>#REF!</v>
      </c>
      <c r="HT435" s="181" t="e">
        <f t="shared" si="1077"/>
        <v>#REF!</v>
      </c>
      <c r="HU435" s="181" t="e">
        <f t="shared" si="1078"/>
        <v>#REF!</v>
      </c>
      <c r="HV435" s="181" t="e">
        <f t="shared" si="1079"/>
        <v>#REF!</v>
      </c>
      <c r="HW435" s="181" t="e">
        <f t="shared" si="1080"/>
        <v>#REF!</v>
      </c>
      <c r="HX435" s="181" t="e">
        <f t="shared" si="1081"/>
        <v>#REF!</v>
      </c>
      <c r="HY435" s="181" t="e">
        <f t="shared" si="1082"/>
        <v>#REF!</v>
      </c>
      <c r="HZ435" s="181" t="e">
        <f t="shared" si="1083"/>
        <v>#REF!</v>
      </c>
      <c r="IA435" s="181" t="e">
        <f t="shared" si="1084"/>
        <v>#REF!</v>
      </c>
      <c r="IB435" s="181" t="e">
        <f t="shared" si="1085"/>
        <v>#REF!</v>
      </c>
      <c r="IC435" s="181" t="e">
        <f t="shared" si="1086"/>
        <v>#REF!</v>
      </c>
      <c r="ID435" s="181" t="e">
        <f t="shared" si="1087"/>
        <v>#REF!</v>
      </c>
      <c r="IE435" s="181" t="e">
        <f t="shared" si="1088"/>
        <v>#REF!</v>
      </c>
      <c r="IF435" s="181" t="e">
        <f t="shared" si="1089"/>
        <v>#REF!</v>
      </c>
      <c r="IG435" s="181" t="e">
        <f t="shared" si="1090"/>
        <v>#REF!</v>
      </c>
      <c r="IH435" s="181" t="e">
        <f t="shared" si="1091"/>
        <v>#REF!</v>
      </c>
      <c r="II435" s="181" t="e">
        <f t="shared" si="1092"/>
        <v>#REF!</v>
      </c>
      <c r="IJ435" s="181" t="e">
        <f t="shared" si="1093"/>
        <v>#REF!</v>
      </c>
      <c r="IK435" s="181" t="e">
        <f t="shared" si="1094"/>
        <v>#REF!</v>
      </c>
      <c r="IL435" s="181" t="e">
        <f t="shared" si="1095"/>
        <v>#REF!</v>
      </c>
      <c r="IM435" s="181" t="e">
        <f t="shared" si="1096"/>
        <v>#REF!</v>
      </c>
      <c r="IN435" s="181" t="e">
        <f t="shared" si="1097"/>
        <v>#REF!</v>
      </c>
      <c r="IO435" s="181" t="e">
        <f t="shared" si="1098"/>
        <v>#REF!</v>
      </c>
      <c r="IP435" s="181" t="e">
        <f t="shared" si="1099"/>
        <v>#REF!</v>
      </c>
      <c r="IQ435" s="181" t="e">
        <f t="shared" si="1100"/>
        <v>#REF!</v>
      </c>
      <c r="IR435" s="181" t="e">
        <f t="shared" si="1101"/>
        <v>#REF!</v>
      </c>
      <c r="IS435" s="181" t="e">
        <f t="shared" si="1102"/>
        <v>#REF!</v>
      </c>
      <c r="IT435" s="181" t="e">
        <f t="shared" si="1103"/>
        <v>#REF!</v>
      </c>
      <c r="IU435" s="181" t="e">
        <f t="shared" si="1104"/>
        <v>#REF!</v>
      </c>
      <c r="IV435" s="181" t="e">
        <f t="shared" si="1105"/>
        <v>#REF!</v>
      </c>
      <c r="IW435" s="181" t="e">
        <f t="shared" si="1106"/>
        <v>#REF!</v>
      </c>
      <c r="IX435" s="181" t="e">
        <f t="shared" si="1107"/>
        <v>#REF!</v>
      </c>
      <c r="IY435" s="181" t="e">
        <f t="shared" si="1108"/>
        <v>#REF!</v>
      </c>
      <c r="IZ435" s="181" t="e">
        <f t="shared" si="1109"/>
        <v>#REF!</v>
      </c>
      <c r="JA435" s="181" t="e">
        <f t="shared" si="1110"/>
        <v>#REF!</v>
      </c>
      <c r="JB435" s="181" t="e">
        <f t="shared" si="1111"/>
        <v>#REF!</v>
      </c>
    </row>
    <row r="436" spans="2:262">
      <c r="B436" s="188">
        <v>75</v>
      </c>
      <c r="C436" s="187">
        <f t="shared" si="1112"/>
        <v>1.4648437500000009E-3</v>
      </c>
      <c r="D436" s="184" t="e">
        <f t="shared" si="855"/>
        <v>#REF!</v>
      </c>
      <c r="E436" s="183" t="e">
        <f>CC361</f>
        <v>#REF!</v>
      </c>
      <c r="F436" s="182">
        <v>75</v>
      </c>
      <c r="G436" s="181" t="e">
        <f t="shared" si="856"/>
        <v>#REF!</v>
      </c>
      <c r="H436" s="181" t="e">
        <f t="shared" si="857"/>
        <v>#REF!</v>
      </c>
      <c r="I436" s="181" t="e">
        <f t="shared" si="858"/>
        <v>#REF!</v>
      </c>
      <c r="J436" s="181" t="e">
        <f t="shared" si="859"/>
        <v>#REF!</v>
      </c>
      <c r="K436" s="181" t="e">
        <f t="shared" si="860"/>
        <v>#REF!</v>
      </c>
      <c r="L436" s="181" t="e">
        <f t="shared" si="861"/>
        <v>#REF!</v>
      </c>
      <c r="M436" s="181" t="e">
        <f t="shared" si="862"/>
        <v>#REF!</v>
      </c>
      <c r="N436" s="181" t="e">
        <f t="shared" si="863"/>
        <v>#REF!</v>
      </c>
      <c r="O436" s="181" t="e">
        <f t="shared" si="864"/>
        <v>#REF!</v>
      </c>
      <c r="P436" s="181" t="e">
        <f t="shared" si="865"/>
        <v>#REF!</v>
      </c>
      <c r="Q436" s="181" t="e">
        <f t="shared" si="866"/>
        <v>#REF!</v>
      </c>
      <c r="R436" s="181" t="e">
        <f t="shared" si="867"/>
        <v>#REF!</v>
      </c>
      <c r="S436" s="181" t="e">
        <f t="shared" si="868"/>
        <v>#REF!</v>
      </c>
      <c r="T436" s="181" t="e">
        <f t="shared" si="869"/>
        <v>#REF!</v>
      </c>
      <c r="U436" s="181" t="e">
        <f t="shared" si="870"/>
        <v>#REF!</v>
      </c>
      <c r="V436" s="181" t="e">
        <f t="shared" si="871"/>
        <v>#REF!</v>
      </c>
      <c r="W436" s="181" t="e">
        <f t="shared" si="872"/>
        <v>#REF!</v>
      </c>
      <c r="X436" s="181" t="e">
        <f t="shared" si="873"/>
        <v>#REF!</v>
      </c>
      <c r="Y436" s="181" t="e">
        <f t="shared" si="874"/>
        <v>#REF!</v>
      </c>
      <c r="Z436" s="181" t="e">
        <f t="shared" si="875"/>
        <v>#REF!</v>
      </c>
      <c r="AA436" s="181" t="e">
        <f t="shared" si="876"/>
        <v>#REF!</v>
      </c>
      <c r="AB436" s="181" t="e">
        <f t="shared" si="877"/>
        <v>#REF!</v>
      </c>
      <c r="AC436" s="181" t="e">
        <f t="shared" si="878"/>
        <v>#REF!</v>
      </c>
      <c r="AD436" s="181" t="e">
        <f t="shared" si="879"/>
        <v>#REF!</v>
      </c>
      <c r="AE436" s="181" t="e">
        <f t="shared" si="880"/>
        <v>#REF!</v>
      </c>
      <c r="AF436" s="181" t="e">
        <f t="shared" si="881"/>
        <v>#REF!</v>
      </c>
      <c r="AG436" s="181" t="e">
        <f t="shared" si="882"/>
        <v>#REF!</v>
      </c>
      <c r="AH436" s="181" t="e">
        <f t="shared" si="883"/>
        <v>#REF!</v>
      </c>
      <c r="AI436" s="181" t="e">
        <f t="shared" si="884"/>
        <v>#REF!</v>
      </c>
      <c r="AJ436" s="181" t="e">
        <f t="shared" si="885"/>
        <v>#REF!</v>
      </c>
      <c r="AK436" s="181" t="e">
        <f t="shared" si="886"/>
        <v>#REF!</v>
      </c>
      <c r="AL436" s="181" t="e">
        <f t="shared" si="887"/>
        <v>#REF!</v>
      </c>
      <c r="AM436" s="181" t="e">
        <f t="shared" si="888"/>
        <v>#REF!</v>
      </c>
      <c r="AN436" s="181" t="e">
        <f t="shared" si="889"/>
        <v>#REF!</v>
      </c>
      <c r="AO436" s="181" t="e">
        <f t="shared" si="890"/>
        <v>#REF!</v>
      </c>
      <c r="AP436" s="181" t="e">
        <f t="shared" si="891"/>
        <v>#REF!</v>
      </c>
      <c r="AQ436" s="181" t="e">
        <f t="shared" si="892"/>
        <v>#REF!</v>
      </c>
      <c r="AR436" s="181" t="e">
        <f t="shared" si="893"/>
        <v>#REF!</v>
      </c>
      <c r="AS436" s="181" t="e">
        <f t="shared" si="894"/>
        <v>#REF!</v>
      </c>
      <c r="AT436" s="181" t="e">
        <f t="shared" si="895"/>
        <v>#REF!</v>
      </c>
      <c r="AU436" s="181" t="e">
        <f t="shared" si="896"/>
        <v>#REF!</v>
      </c>
      <c r="AV436" s="181" t="e">
        <f t="shared" si="897"/>
        <v>#REF!</v>
      </c>
      <c r="AW436" s="181" t="e">
        <f t="shared" si="898"/>
        <v>#REF!</v>
      </c>
      <c r="AX436" s="181" t="e">
        <f t="shared" si="899"/>
        <v>#REF!</v>
      </c>
      <c r="AY436" s="181" t="e">
        <f t="shared" si="900"/>
        <v>#REF!</v>
      </c>
      <c r="AZ436" s="181" t="e">
        <f t="shared" si="901"/>
        <v>#REF!</v>
      </c>
      <c r="BA436" s="181" t="e">
        <f t="shared" si="902"/>
        <v>#REF!</v>
      </c>
      <c r="BB436" s="181" t="e">
        <f t="shared" si="903"/>
        <v>#REF!</v>
      </c>
      <c r="BC436" s="181" t="e">
        <f t="shared" si="904"/>
        <v>#REF!</v>
      </c>
      <c r="BD436" s="181" t="e">
        <f t="shared" si="905"/>
        <v>#REF!</v>
      </c>
      <c r="BE436" s="181" t="e">
        <f t="shared" si="906"/>
        <v>#REF!</v>
      </c>
      <c r="BF436" s="181" t="e">
        <f t="shared" si="907"/>
        <v>#REF!</v>
      </c>
      <c r="BG436" s="181" t="e">
        <f t="shared" si="908"/>
        <v>#REF!</v>
      </c>
      <c r="BH436" s="181" t="e">
        <f t="shared" si="909"/>
        <v>#REF!</v>
      </c>
      <c r="BI436" s="181" t="e">
        <f t="shared" si="910"/>
        <v>#REF!</v>
      </c>
      <c r="BJ436" s="181" t="e">
        <f t="shared" si="911"/>
        <v>#REF!</v>
      </c>
      <c r="BK436" s="181" t="e">
        <f t="shared" si="912"/>
        <v>#REF!</v>
      </c>
      <c r="BL436" s="181" t="e">
        <f t="shared" si="913"/>
        <v>#REF!</v>
      </c>
      <c r="BM436" s="181" t="e">
        <f t="shared" si="914"/>
        <v>#REF!</v>
      </c>
      <c r="BN436" s="181" t="e">
        <f t="shared" si="915"/>
        <v>#REF!</v>
      </c>
      <c r="BO436" s="181" t="e">
        <f t="shared" si="916"/>
        <v>#REF!</v>
      </c>
      <c r="BP436" s="181" t="e">
        <f t="shared" si="917"/>
        <v>#REF!</v>
      </c>
      <c r="BQ436" s="181" t="e">
        <f t="shared" si="918"/>
        <v>#REF!</v>
      </c>
      <c r="BR436" s="181" t="e">
        <f t="shared" si="919"/>
        <v>#REF!</v>
      </c>
      <c r="BS436" s="181" t="e">
        <f t="shared" si="920"/>
        <v>#REF!</v>
      </c>
      <c r="BT436" s="181" t="e">
        <f t="shared" si="921"/>
        <v>#REF!</v>
      </c>
      <c r="BU436" s="181" t="e">
        <f t="shared" si="922"/>
        <v>#REF!</v>
      </c>
      <c r="BV436" s="181" t="e">
        <f t="shared" si="923"/>
        <v>#REF!</v>
      </c>
      <c r="BW436" s="181" t="e">
        <f t="shared" si="924"/>
        <v>#REF!</v>
      </c>
      <c r="BX436" s="181" t="e">
        <f t="shared" si="925"/>
        <v>#REF!</v>
      </c>
      <c r="BY436" s="181" t="e">
        <f t="shared" si="926"/>
        <v>#REF!</v>
      </c>
      <c r="BZ436" s="181" t="e">
        <f t="shared" si="927"/>
        <v>#REF!</v>
      </c>
      <c r="CA436" s="181" t="e">
        <f t="shared" si="928"/>
        <v>#REF!</v>
      </c>
      <c r="CB436" s="181" t="e">
        <f t="shared" si="929"/>
        <v>#REF!</v>
      </c>
      <c r="CC436" s="181" t="e">
        <f t="shared" si="930"/>
        <v>#REF!</v>
      </c>
      <c r="CD436" s="181" t="e">
        <f t="shared" si="931"/>
        <v>#REF!</v>
      </c>
      <c r="CE436" s="181" t="e">
        <f t="shared" si="932"/>
        <v>#REF!</v>
      </c>
      <c r="CF436" s="181" t="e">
        <f t="shared" si="933"/>
        <v>#REF!</v>
      </c>
      <c r="CG436" s="181" t="e">
        <f t="shared" si="934"/>
        <v>#REF!</v>
      </c>
      <c r="CH436" s="181" t="e">
        <f t="shared" si="935"/>
        <v>#REF!</v>
      </c>
      <c r="CI436" s="181" t="e">
        <f t="shared" si="936"/>
        <v>#REF!</v>
      </c>
      <c r="CJ436" s="181" t="e">
        <f t="shared" si="937"/>
        <v>#REF!</v>
      </c>
      <c r="CK436" s="181" t="e">
        <f t="shared" si="938"/>
        <v>#REF!</v>
      </c>
      <c r="CL436" s="181" t="e">
        <f t="shared" si="939"/>
        <v>#REF!</v>
      </c>
      <c r="CM436" s="181" t="e">
        <f t="shared" si="940"/>
        <v>#REF!</v>
      </c>
      <c r="CN436" s="181" t="e">
        <f t="shared" si="941"/>
        <v>#REF!</v>
      </c>
      <c r="CO436" s="181" t="e">
        <f t="shared" si="942"/>
        <v>#REF!</v>
      </c>
      <c r="CP436" s="181" t="e">
        <f t="shared" si="943"/>
        <v>#REF!</v>
      </c>
      <c r="CQ436" s="181" t="e">
        <f t="shared" si="944"/>
        <v>#REF!</v>
      </c>
      <c r="CR436" s="181" t="e">
        <f t="shared" si="945"/>
        <v>#REF!</v>
      </c>
      <c r="CS436" s="181" t="e">
        <f t="shared" si="946"/>
        <v>#REF!</v>
      </c>
      <c r="CT436" s="181" t="e">
        <f t="shared" si="947"/>
        <v>#REF!</v>
      </c>
      <c r="CU436" s="181" t="e">
        <f t="shared" si="948"/>
        <v>#REF!</v>
      </c>
      <c r="CV436" s="181" t="e">
        <f t="shared" si="949"/>
        <v>#REF!</v>
      </c>
      <c r="CW436" s="181" t="e">
        <f t="shared" si="950"/>
        <v>#REF!</v>
      </c>
      <c r="CX436" s="181" t="e">
        <f t="shared" si="951"/>
        <v>#REF!</v>
      </c>
      <c r="CY436" s="181" t="e">
        <f t="shared" si="952"/>
        <v>#REF!</v>
      </c>
      <c r="CZ436" s="181" t="e">
        <f t="shared" si="953"/>
        <v>#REF!</v>
      </c>
      <c r="DA436" s="181" t="e">
        <f t="shared" si="954"/>
        <v>#REF!</v>
      </c>
      <c r="DB436" s="181" t="e">
        <f t="shared" si="955"/>
        <v>#REF!</v>
      </c>
      <c r="DC436" s="181" t="e">
        <f t="shared" si="956"/>
        <v>#REF!</v>
      </c>
      <c r="DD436" s="181" t="e">
        <f t="shared" si="957"/>
        <v>#REF!</v>
      </c>
      <c r="DE436" s="181" t="e">
        <f t="shared" si="958"/>
        <v>#REF!</v>
      </c>
      <c r="DF436" s="181" t="e">
        <f t="shared" si="959"/>
        <v>#REF!</v>
      </c>
      <c r="DG436" s="181" t="e">
        <f t="shared" si="960"/>
        <v>#REF!</v>
      </c>
      <c r="DH436" s="181" t="e">
        <f t="shared" si="961"/>
        <v>#REF!</v>
      </c>
      <c r="DI436" s="181" t="e">
        <f t="shared" si="962"/>
        <v>#REF!</v>
      </c>
      <c r="DJ436" s="181" t="e">
        <f t="shared" si="963"/>
        <v>#REF!</v>
      </c>
      <c r="DK436" s="181" t="e">
        <f t="shared" si="964"/>
        <v>#REF!</v>
      </c>
      <c r="DL436" s="181" t="e">
        <f t="shared" si="965"/>
        <v>#REF!</v>
      </c>
      <c r="DM436" s="181" t="e">
        <f t="shared" si="966"/>
        <v>#REF!</v>
      </c>
      <c r="DN436" s="181" t="e">
        <f t="shared" si="967"/>
        <v>#REF!</v>
      </c>
      <c r="DO436" s="181" t="e">
        <f t="shared" si="968"/>
        <v>#REF!</v>
      </c>
      <c r="DP436" s="181" t="e">
        <f t="shared" si="969"/>
        <v>#REF!</v>
      </c>
      <c r="DQ436" s="181" t="e">
        <f t="shared" si="970"/>
        <v>#REF!</v>
      </c>
      <c r="DR436" s="181" t="e">
        <f t="shared" si="971"/>
        <v>#REF!</v>
      </c>
      <c r="DS436" s="181" t="e">
        <f t="shared" si="972"/>
        <v>#REF!</v>
      </c>
      <c r="DT436" s="181" t="e">
        <f t="shared" si="973"/>
        <v>#REF!</v>
      </c>
      <c r="DU436" s="181" t="e">
        <f t="shared" si="974"/>
        <v>#REF!</v>
      </c>
      <c r="DV436" s="181" t="e">
        <f t="shared" si="975"/>
        <v>#REF!</v>
      </c>
      <c r="DW436" s="181" t="e">
        <f t="shared" si="976"/>
        <v>#REF!</v>
      </c>
      <c r="DX436" s="181" t="e">
        <f t="shared" si="977"/>
        <v>#REF!</v>
      </c>
      <c r="DY436" s="181" t="e">
        <f t="shared" si="978"/>
        <v>#REF!</v>
      </c>
      <c r="DZ436" s="181" t="e">
        <f t="shared" si="979"/>
        <v>#REF!</v>
      </c>
      <c r="EA436" s="181" t="e">
        <f t="shared" si="980"/>
        <v>#REF!</v>
      </c>
      <c r="EB436" s="181" t="e">
        <f t="shared" si="981"/>
        <v>#REF!</v>
      </c>
      <c r="EC436" s="181" t="e">
        <f t="shared" si="982"/>
        <v>#REF!</v>
      </c>
      <c r="ED436" s="181" t="e">
        <f t="shared" si="983"/>
        <v>#REF!</v>
      </c>
      <c r="EE436" s="181" t="e">
        <f t="shared" si="984"/>
        <v>#REF!</v>
      </c>
      <c r="EF436" s="181" t="e">
        <f t="shared" si="985"/>
        <v>#REF!</v>
      </c>
      <c r="EG436" s="181" t="e">
        <f t="shared" si="986"/>
        <v>#REF!</v>
      </c>
      <c r="EH436" s="181" t="e">
        <f t="shared" si="987"/>
        <v>#REF!</v>
      </c>
      <c r="EI436" s="181" t="e">
        <f t="shared" si="988"/>
        <v>#REF!</v>
      </c>
      <c r="EJ436" s="181" t="e">
        <f t="shared" si="989"/>
        <v>#REF!</v>
      </c>
      <c r="EK436" s="181" t="e">
        <f t="shared" si="990"/>
        <v>#REF!</v>
      </c>
      <c r="EL436" s="181" t="e">
        <f t="shared" si="991"/>
        <v>#REF!</v>
      </c>
      <c r="EM436" s="181" t="e">
        <f t="shared" si="992"/>
        <v>#REF!</v>
      </c>
      <c r="EN436" s="181" t="e">
        <f t="shared" si="993"/>
        <v>#REF!</v>
      </c>
      <c r="EO436" s="181" t="e">
        <f t="shared" si="994"/>
        <v>#REF!</v>
      </c>
      <c r="EP436" s="181" t="e">
        <f t="shared" si="995"/>
        <v>#REF!</v>
      </c>
      <c r="EQ436" s="181" t="e">
        <f t="shared" si="996"/>
        <v>#REF!</v>
      </c>
      <c r="ER436" s="181" t="e">
        <f t="shared" si="997"/>
        <v>#REF!</v>
      </c>
      <c r="ES436" s="181" t="e">
        <f t="shared" si="998"/>
        <v>#REF!</v>
      </c>
      <c r="ET436" s="181" t="e">
        <f t="shared" si="999"/>
        <v>#REF!</v>
      </c>
      <c r="EU436" s="181" t="e">
        <f t="shared" si="1000"/>
        <v>#REF!</v>
      </c>
      <c r="EV436" s="181" t="e">
        <f t="shared" si="1001"/>
        <v>#REF!</v>
      </c>
      <c r="EW436" s="181" t="e">
        <f t="shared" si="1002"/>
        <v>#REF!</v>
      </c>
      <c r="EX436" s="181" t="e">
        <f t="shared" si="1003"/>
        <v>#REF!</v>
      </c>
      <c r="EY436" s="181" t="e">
        <f t="shared" si="1004"/>
        <v>#REF!</v>
      </c>
      <c r="EZ436" s="181" t="e">
        <f t="shared" si="1005"/>
        <v>#REF!</v>
      </c>
      <c r="FA436" s="181" t="e">
        <f t="shared" si="1006"/>
        <v>#REF!</v>
      </c>
      <c r="FB436" s="181" t="e">
        <f t="shared" si="1007"/>
        <v>#REF!</v>
      </c>
      <c r="FC436" s="181" t="e">
        <f t="shared" si="1008"/>
        <v>#REF!</v>
      </c>
      <c r="FD436" s="181" t="e">
        <f t="shared" si="1009"/>
        <v>#REF!</v>
      </c>
      <c r="FE436" s="181" t="e">
        <f t="shared" si="1010"/>
        <v>#REF!</v>
      </c>
      <c r="FF436" s="181" t="e">
        <f t="shared" si="1011"/>
        <v>#REF!</v>
      </c>
      <c r="FG436" s="181" t="e">
        <f t="shared" si="1012"/>
        <v>#REF!</v>
      </c>
      <c r="FH436" s="181" t="e">
        <f t="shared" si="1013"/>
        <v>#REF!</v>
      </c>
      <c r="FI436" s="181" t="e">
        <f t="shared" si="1014"/>
        <v>#REF!</v>
      </c>
      <c r="FJ436" s="181" t="e">
        <f t="shared" si="1015"/>
        <v>#REF!</v>
      </c>
      <c r="FK436" s="181" t="e">
        <f t="shared" si="1016"/>
        <v>#REF!</v>
      </c>
      <c r="FL436" s="181" t="e">
        <f t="shared" si="1017"/>
        <v>#REF!</v>
      </c>
      <c r="FM436" s="181" t="e">
        <f t="shared" si="1018"/>
        <v>#REF!</v>
      </c>
      <c r="FN436" s="181" t="e">
        <f t="shared" si="1019"/>
        <v>#REF!</v>
      </c>
      <c r="FO436" s="181" t="e">
        <f t="shared" si="1020"/>
        <v>#REF!</v>
      </c>
      <c r="FP436" s="181" t="e">
        <f t="shared" si="1021"/>
        <v>#REF!</v>
      </c>
      <c r="FQ436" s="181" t="e">
        <f t="shared" si="1022"/>
        <v>#REF!</v>
      </c>
      <c r="FR436" s="181" t="e">
        <f t="shared" si="1023"/>
        <v>#REF!</v>
      </c>
      <c r="FS436" s="181" t="e">
        <f t="shared" si="1024"/>
        <v>#REF!</v>
      </c>
      <c r="FT436" s="181" t="e">
        <f t="shared" si="1025"/>
        <v>#REF!</v>
      </c>
      <c r="FU436" s="181" t="e">
        <f t="shared" si="1026"/>
        <v>#REF!</v>
      </c>
      <c r="FV436" s="181" t="e">
        <f t="shared" si="1027"/>
        <v>#REF!</v>
      </c>
      <c r="FW436" s="181" t="e">
        <f t="shared" si="1028"/>
        <v>#REF!</v>
      </c>
      <c r="FX436" s="181" t="e">
        <f t="shared" si="1029"/>
        <v>#REF!</v>
      </c>
      <c r="FY436" s="181" t="e">
        <f t="shared" si="1030"/>
        <v>#REF!</v>
      </c>
      <c r="FZ436" s="181" t="e">
        <f t="shared" si="1031"/>
        <v>#REF!</v>
      </c>
      <c r="GA436" s="181" t="e">
        <f t="shared" si="1032"/>
        <v>#REF!</v>
      </c>
      <c r="GB436" s="181" t="e">
        <f t="shared" si="1033"/>
        <v>#REF!</v>
      </c>
      <c r="GC436" s="181" t="e">
        <f t="shared" si="1034"/>
        <v>#REF!</v>
      </c>
      <c r="GD436" s="181" t="e">
        <f t="shared" si="1035"/>
        <v>#REF!</v>
      </c>
      <c r="GE436" s="181" t="e">
        <f t="shared" si="1036"/>
        <v>#REF!</v>
      </c>
      <c r="GF436" s="181" t="e">
        <f t="shared" si="1037"/>
        <v>#REF!</v>
      </c>
      <c r="GG436" s="181" t="e">
        <f t="shared" si="1038"/>
        <v>#REF!</v>
      </c>
      <c r="GH436" s="181" t="e">
        <f t="shared" si="1039"/>
        <v>#REF!</v>
      </c>
      <c r="GI436" s="181" t="e">
        <f t="shared" si="1040"/>
        <v>#REF!</v>
      </c>
      <c r="GJ436" s="181" t="e">
        <f t="shared" si="1041"/>
        <v>#REF!</v>
      </c>
      <c r="GK436" s="181" t="e">
        <f t="shared" si="1042"/>
        <v>#REF!</v>
      </c>
      <c r="GL436" s="181" t="e">
        <f t="shared" si="1043"/>
        <v>#REF!</v>
      </c>
      <c r="GM436" s="181" t="e">
        <f t="shared" si="1044"/>
        <v>#REF!</v>
      </c>
      <c r="GN436" s="181" t="e">
        <f t="shared" si="1045"/>
        <v>#REF!</v>
      </c>
      <c r="GO436" s="181" t="e">
        <f t="shared" si="1046"/>
        <v>#REF!</v>
      </c>
      <c r="GP436" s="181" t="e">
        <f t="shared" si="1047"/>
        <v>#REF!</v>
      </c>
      <c r="GQ436" s="181" t="e">
        <f t="shared" si="1048"/>
        <v>#REF!</v>
      </c>
      <c r="GR436" s="181" t="e">
        <f t="shared" si="1049"/>
        <v>#REF!</v>
      </c>
      <c r="GS436" s="181" t="e">
        <f t="shared" si="1050"/>
        <v>#REF!</v>
      </c>
      <c r="GT436" s="181" t="e">
        <f t="shared" si="1051"/>
        <v>#REF!</v>
      </c>
      <c r="GU436" s="181" t="e">
        <f t="shared" si="1052"/>
        <v>#REF!</v>
      </c>
      <c r="GV436" s="181" t="e">
        <f t="shared" si="1053"/>
        <v>#REF!</v>
      </c>
      <c r="GW436" s="181" t="e">
        <f t="shared" si="1054"/>
        <v>#REF!</v>
      </c>
      <c r="GX436" s="181" t="e">
        <f t="shared" si="1055"/>
        <v>#REF!</v>
      </c>
      <c r="GY436" s="181" t="e">
        <f t="shared" si="1056"/>
        <v>#REF!</v>
      </c>
      <c r="GZ436" s="181" t="e">
        <f t="shared" si="1057"/>
        <v>#REF!</v>
      </c>
      <c r="HA436" s="181" t="e">
        <f t="shared" si="1058"/>
        <v>#REF!</v>
      </c>
      <c r="HB436" s="181" t="e">
        <f t="shared" si="1059"/>
        <v>#REF!</v>
      </c>
      <c r="HC436" s="181" t="e">
        <f t="shared" si="1060"/>
        <v>#REF!</v>
      </c>
      <c r="HD436" s="181" t="e">
        <f t="shared" si="1061"/>
        <v>#REF!</v>
      </c>
      <c r="HE436" s="181" t="e">
        <f t="shared" si="1062"/>
        <v>#REF!</v>
      </c>
      <c r="HF436" s="181" t="e">
        <f t="shared" si="1063"/>
        <v>#REF!</v>
      </c>
      <c r="HG436" s="181" t="e">
        <f t="shared" si="1064"/>
        <v>#REF!</v>
      </c>
      <c r="HH436" s="181" t="e">
        <f t="shared" si="1065"/>
        <v>#REF!</v>
      </c>
      <c r="HI436" s="181" t="e">
        <f t="shared" si="1066"/>
        <v>#REF!</v>
      </c>
      <c r="HJ436" s="181" t="e">
        <f t="shared" si="1067"/>
        <v>#REF!</v>
      </c>
      <c r="HK436" s="181" t="e">
        <f t="shared" si="1068"/>
        <v>#REF!</v>
      </c>
      <c r="HL436" s="181" t="e">
        <f t="shared" si="1069"/>
        <v>#REF!</v>
      </c>
      <c r="HM436" s="181" t="e">
        <f t="shared" si="1070"/>
        <v>#REF!</v>
      </c>
      <c r="HN436" s="181" t="e">
        <f t="shared" si="1071"/>
        <v>#REF!</v>
      </c>
      <c r="HO436" s="181" t="e">
        <f t="shared" si="1072"/>
        <v>#REF!</v>
      </c>
      <c r="HP436" s="181" t="e">
        <f t="shared" si="1073"/>
        <v>#REF!</v>
      </c>
      <c r="HQ436" s="181" t="e">
        <f t="shared" si="1074"/>
        <v>#REF!</v>
      </c>
      <c r="HR436" s="181" t="e">
        <f t="shared" si="1075"/>
        <v>#REF!</v>
      </c>
      <c r="HS436" s="181" t="e">
        <f t="shared" si="1076"/>
        <v>#REF!</v>
      </c>
      <c r="HT436" s="181" t="e">
        <f t="shared" si="1077"/>
        <v>#REF!</v>
      </c>
      <c r="HU436" s="181" t="e">
        <f t="shared" si="1078"/>
        <v>#REF!</v>
      </c>
      <c r="HV436" s="181" t="e">
        <f t="shared" si="1079"/>
        <v>#REF!</v>
      </c>
      <c r="HW436" s="181" t="e">
        <f t="shared" si="1080"/>
        <v>#REF!</v>
      </c>
      <c r="HX436" s="181" t="e">
        <f t="shared" si="1081"/>
        <v>#REF!</v>
      </c>
      <c r="HY436" s="181" t="e">
        <f t="shared" si="1082"/>
        <v>#REF!</v>
      </c>
      <c r="HZ436" s="181" t="e">
        <f t="shared" si="1083"/>
        <v>#REF!</v>
      </c>
      <c r="IA436" s="181" t="e">
        <f t="shared" si="1084"/>
        <v>#REF!</v>
      </c>
      <c r="IB436" s="181" t="e">
        <f t="shared" si="1085"/>
        <v>#REF!</v>
      </c>
      <c r="IC436" s="181" t="e">
        <f t="shared" si="1086"/>
        <v>#REF!</v>
      </c>
      <c r="ID436" s="181" t="e">
        <f t="shared" si="1087"/>
        <v>#REF!</v>
      </c>
      <c r="IE436" s="181" t="e">
        <f t="shared" si="1088"/>
        <v>#REF!</v>
      </c>
      <c r="IF436" s="181" t="e">
        <f t="shared" si="1089"/>
        <v>#REF!</v>
      </c>
      <c r="IG436" s="181" t="e">
        <f t="shared" si="1090"/>
        <v>#REF!</v>
      </c>
      <c r="IH436" s="181" t="e">
        <f t="shared" si="1091"/>
        <v>#REF!</v>
      </c>
      <c r="II436" s="181" t="e">
        <f t="shared" si="1092"/>
        <v>#REF!</v>
      </c>
      <c r="IJ436" s="181" t="e">
        <f t="shared" si="1093"/>
        <v>#REF!</v>
      </c>
      <c r="IK436" s="181" t="e">
        <f t="shared" si="1094"/>
        <v>#REF!</v>
      </c>
      <c r="IL436" s="181" t="e">
        <f t="shared" si="1095"/>
        <v>#REF!</v>
      </c>
      <c r="IM436" s="181" t="e">
        <f t="shared" si="1096"/>
        <v>#REF!</v>
      </c>
      <c r="IN436" s="181" t="e">
        <f t="shared" si="1097"/>
        <v>#REF!</v>
      </c>
      <c r="IO436" s="181" t="e">
        <f t="shared" si="1098"/>
        <v>#REF!</v>
      </c>
      <c r="IP436" s="181" t="e">
        <f t="shared" si="1099"/>
        <v>#REF!</v>
      </c>
      <c r="IQ436" s="181" t="e">
        <f t="shared" si="1100"/>
        <v>#REF!</v>
      </c>
      <c r="IR436" s="181" t="e">
        <f t="shared" si="1101"/>
        <v>#REF!</v>
      </c>
      <c r="IS436" s="181" t="e">
        <f t="shared" si="1102"/>
        <v>#REF!</v>
      </c>
      <c r="IT436" s="181" t="e">
        <f t="shared" si="1103"/>
        <v>#REF!</v>
      </c>
      <c r="IU436" s="181" t="e">
        <f t="shared" si="1104"/>
        <v>#REF!</v>
      </c>
      <c r="IV436" s="181" t="e">
        <f t="shared" si="1105"/>
        <v>#REF!</v>
      </c>
      <c r="IW436" s="181" t="e">
        <f t="shared" si="1106"/>
        <v>#REF!</v>
      </c>
      <c r="IX436" s="181" t="e">
        <f t="shared" si="1107"/>
        <v>#REF!</v>
      </c>
      <c r="IY436" s="181" t="e">
        <f t="shared" si="1108"/>
        <v>#REF!</v>
      </c>
      <c r="IZ436" s="181" t="e">
        <f t="shared" si="1109"/>
        <v>#REF!</v>
      </c>
      <c r="JA436" s="181" t="e">
        <f t="shared" si="1110"/>
        <v>#REF!</v>
      </c>
      <c r="JB436" s="181" t="e">
        <f t="shared" si="1111"/>
        <v>#REF!</v>
      </c>
    </row>
    <row r="437" spans="2:262">
      <c r="B437" s="188">
        <v>76</v>
      </c>
      <c r="C437" s="187">
        <f t="shared" si="1112"/>
        <v>1.4843750000000009E-3</v>
      </c>
      <c r="D437" s="184" t="e">
        <f t="shared" si="855"/>
        <v>#REF!</v>
      </c>
      <c r="E437" s="183" t="e">
        <f>CD361</f>
        <v>#REF!</v>
      </c>
      <c r="F437" s="182">
        <v>76</v>
      </c>
      <c r="G437" s="181" t="e">
        <f t="shared" si="856"/>
        <v>#REF!</v>
      </c>
      <c r="H437" s="181" t="e">
        <f t="shared" si="857"/>
        <v>#REF!</v>
      </c>
      <c r="I437" s="181" t="e">
        <f t="shared" si="858"/>
        <v>#REF!</v>
      </c>
      <c r="J437" s="181" t="e">
        <f t="shared" si="859"/>
        <v>#REF!</v>
      </c>
      <c r="K437" s="181" t="e">
        <f t="shared" si="860"/>
        <v>#REF!</v>
      </c>
      <c r="L437" s="181" t="e">
        <f t="shared" si="861"/>
        <v>#REF!</v>
      </c>
      <c r="M437" s="181" t="e">
        <f t="shared" si="862"/>
        <v>#REF!</v>
      </c>
      <c r="N437" s="181" t="e">
        <f t="shared" si="863"/>
        <v>#REF!</v>
      </c>
      <c r="O437" s="181" t="e">
        <f t="shared" si="864"/>
        <v>#REF!</v>
      </c>
      <c r="P437" s="181" t="e">
        <f t="shared" si="865"/>
        <v>#REF!</v>
      </c>
      <c r="Q437" s="181" t="e">
        <f t="shared" si="866"/>
        <v>#REF!</v>
      </c>
      <c r="R437" s="181" t="e">
        <f t="shared" si="867"/>
        <v>#REF!</v>
      </c>
      <c r="S437" s="181" t="e">
        <f t="shared" si="868"/>
        <v>#REF!</v>
      </c>
      <c r="T437" s="181" t="e">
        <f t="shared" si="869"/>
        <v>#REF!</v>
      </c>
      <c r="U437" s="181" t="e">
        <f t="shared" si="870"/>
        <v>#REF!</v>
      </c>
      <c r="V437" s="181" t="e">
        <f t="shared" si="871"/>
        <v>#REF!</v>
      </c>
      <c r="W437" s="181" t="e">
        <f t="shared" si="872"/>
        <v>#REF!</v>
      </c>
      <c r="X437" s="181" t="e">
        <f t="shared" si="873"/>
        <v>#REF!</v>
      </c>
      <c r="Y437" s="181" t="e">
        <f t="shared" si="874"/>
        <v>#REF!</v>
      </c>
      <c r="Z437" s="181" t="e">
        <f t="shared" si="875"/>
        <v>#REF!</v>
      </c>
      <c r="AA437" s="181" t="e">
        <f t="shared" si="876"/>
        <v>#REF!</v>
      </c>
      <c r="AB437" s="181" t="e">
        <f t="shared" si="877"/>
        <v>#REF!</v>
      </c>
      <c r="AC437" s="181" t="e">
        <f t="shared" si="878"/>
        <v>#REF!</v>
      </c>
      <c r="AD437" s="181" t="e">
        <f t="shared" si="879"/>
        <v>#REF!</v>
      </c>
      <c r="AE437" s="181" t="e">
        <f t="shared" si="880"/>
        <v>#REF!</v>
      </c>
      <c r="AF437" s="181" t="e">
        <f t="shared" si="881"/>
        <v>#REF!</v>
      </c>
      <c r="AG437" s="181" t="e">
        <f t="shared" si="882"/>
        <v>#REF!</v>
      </c>
      <c r="AH437" s="181" t="e">
        <f t="shared" si="883"/>
        <v>#REF!</v>
      </c>
      <c r="AI437" s="181" t="e">
        <f t="shared" si="884"/>
        <v>#REF!</v>
      </c>
      <c r="AJ437" s="181" t="e">
        <f t="shared" si="885"/>
        <v>#REF!</v>
      </c>
      <c r="AK437" s="181" t="e">
        <f t="shared" si="886"/>
        <v>#REF!</v>
      </c>
      <c r="AL437" s="181" t="e">
        <f t="shared" si="887"/>
        <v>#REF!</v>
      </c>
      <c r="AM437" s="181" t="e">
        <f t="shared" si="888"/>
        <v>#REF!</v>
      </c>
      <c r="AN437" s="181" t="e">
        <f t="shared" si="889"/>
        <v>#REF!</v>
      </c>
      <c r="AO437" s="181" t="e">
        <f t="shared" si="890"/>
        <v>#REF!</v>
      </c>
      <c r="AP437" s="181" t="e">
        <f t="shared" si="891"/>
        <v>#REF!</v>
      </c>
      <c r="AQ437" s="181" t="e">
        <f t="shared" si="892"/>
        <v>#REF!</v>
      </c>
      <c r="AR437" s="181" t="e">
        <f t="shared" si="893"/>
        <v>#REF!</v>
      </c>
      <c r="AS437" s="181" t="e">
        <f t="shared" si="894"/>
        <v>#REF!</v>
      </c>
      <c r="AT437" s="181" t="e">
        <f t="shared" si="895"/>
        <v>#REF!</v>
      </c>
      <c r="AU437" s="181" t="e">
        <f t="shared" si="896"/>
        <v>#REF!</v>
      </c>
      <c r="AV437" s="181" t="e">
        <f t="shared" si="897"/>
        <v>#REF!</v>
      </c>
      <c r="AW437" s="181" t="e">
        <f t="shared" si="898"/>
        <v>#REF!</v>
      </c>
      <c r="AX437" s="181" t="e">
        <f t="shared" si="899"/>
        <v>#REF!</v>
      </c>
      <c r="AY437" s="181" t="e">
        <f t="shared" si="900"/>
        <v>#REF!</v>
      </c>
      <c r="AZ437" s="181" t="e">
        <f t="shared" si="901"/>
        <v>#REF!</v>
      </c>
      <c r="BA437" s="181" t="e">
        <f t="shared" si="902"/>
        <v>#REF!</v>
      </c>
      <c r="BB437" s="181" t="e">
        <f t="shared" si="903"/>
        <v>#REF!</v>
      </c>
      <c r="BC437" s="181" t="e">
        <f t="shared" si="904"/>
        <v>#REF!</v>
      </c>
      <c r="BD437" s="181" t="e">
        <f t="shared" si="905"/>
        <v>#REF!</v>
      </c>
      <c r="BE437" s="181" t="e">
        <f t="shared" si="906"/>
        <v>#REF!</v>
      </c>
      <c r="BF437" s="181" t="e">
        <f t="shared" si="907"/>
        <v>#REF!</v>
      </c>
      <c r="BG437" s="181" t="e">
        <f t="shared" si="908"/>
        <v>#REF!</v>
      </c>
      <c r="BH437" s="181" t="e">
        <f t="shared" si="909"/>
        <v>#REF!</v>
      </c>
      <c r="BI437" s="181" t="e">
        <f t="shared" si="910"/>
        <v>#REF!</v>
      </c>
      <c r="BJ437" s="181" t="e">
        <f t="shared" si="911"/>
        <v>#REF!</v>
      </c>
      <c r="BK437" s="181" t="e">
        <f t="shared" si="912"/>
        <v>#REF!</v>
      </c>
      <c r="BL437" s="181" t="e">
        <f t="shared" si="913"/>
        <v>#REF!</v>
      </c>
      <c r="BM437" s="181" t="e">
        <f t="shared" si="914"/>
        <v>#REF!</v>
      </c>
      <c r="BN437" s="181" t="e">
        <f t="shared" si="915"/>
        <v>#REF!</v>
      </c>
      <c r="BO437" s="181" t="e">
        <f t="shared" si="916"/>
        <v>#REF!</v>
      </c>
      <c r="BP437" s="181" t="e">
        <f t="shared" si="917"/>
        <v>#REF!</v>
      </c>
      <c r="BQ437" s="181" t="e">
        <f t="shared" si="918"/>
        <v>#REF!</v>
      </c>
      <c r="BR437" s="181" t="e">
        <f t="shared" si="919"/>
        <v>#REF!</v>
      </c>
      <c r="BS437" s="181" t="e">
        <f t="shared" si="920"/>
        <v>#REF!</v>
      </c>
      <c r="BT437" s="181" t="e">
        <f t="shared" si="921"/>
        <v>#REF!</v>
      </c>
      <c r="BU437" s="181" t="e">
        <f t="shared" si="922"/>
        <v>#REF!</v>
      </c>
      <c r="BV437" s="181" t="e">
        <f t="shared" si="923"/>
        <v>#REF!</v>
      </c>
      <c r="BW437" s="181" t="e">
        <f t="shared" si="924"/>
        <v>#REF!</v>
      </c>
      <c r="BX437" s="181" t="e">
        <f t="shared" si="925"/>
        <v>#REF!</v>
      </c>
      <c r="BY437" s="181" t="e">
        <f t="shared" si="926"/>
        <v>#REF!</v>
      </c>
      <c r="BZ437" s="181" t="e">
        <f t="shared" si="927"/>
        <v>#REF!</v>
      </c>
      <c r="CA437" s="181" t="e">
        <f t="shared" si="928"/>
        <v>#REF!</v>
      </c>
      <c r="CB437" s="181" t="e">
        <f t="shared" si="929"/>
        <v>#REF!</v>
      </c>
      <c r="CC437" s="181" t="e">
        <f t="shared" si="930"/>
        <v>#REF!</v>
      </c>
      <c r="CD437" s="181" t="e">
        <f t="shared" si="931"/>
        <v>#REF!</v>
      </c>
      <c r="CE437" s="181" t="e">
        <f t="shared" si="932"/>
        <v>#REF!</v>
      </c>
      <c r="CF437" s="181" t="e">
        <f t="shared" si="933"/>
        <v>#REF!</v>
      </c>
      <c r="CG437" s="181" t="e">
        <f t="shared" si="934"/>
        <v>#REF!</v>
      </c>
      <c r="CH437" s="181" t="e">
        <f t="shared" si="935"/>
        <v>#REF!</v>
      </c>
      <c r="CI437" s="181" t="e">
        <f t="shared" si="936"/>
        <v>#REF!</v>
      </c>
      <c r="CJ437" s="181" t="e">
        <f t="shared" si="937"/>
        <v>#REF!</v>
      </c>
      <c r="CK437" s="181" t="e">
        <f t="shared" si="938"/>
        <v>#REF!</v>
      </c>
      <c r="CL437" s="181" t="e">
        <f t="shared" si="939"/>
        <v>#REF!</v>
      </c>
      <c r="CM437" s="181" t="e">
        <f t="shared" si="940"/>
        <v>#REF!</v>
      </c>
      <c r="CN437" s="181" t="e">
        <f t="shared" si="941"/>
        <v>#REF!</v>
      </c>
      <c r="CO437" s="181" t="e">
        <f t="shared" si="942"/>
        <v>#REF!</v>
      </c>
      <c r="CP437" s="181" t="e">
        <f t="shared" si="943"/>
        <v>#REF!</v>
      </c>
      <c r="CQ437" s="181" t="e">
        <f t="shared" si="944"/>
        <v>#REF!</v>
      </c>
      <c r="CR437" s="181" t="e">
        <f t="shared" si="945"/>
        <v>#REF!</v>
      </c>
      <c r="CS437" s="181" t="e">
        <f t="shared" si="946"/>
        <v>#REF!</v>
      </c>
      <c r="CT437" s="181" t="e">
        <f t="shared" si="947"/>
        <v>#REF!</v>
      </c>
      <c r="CU437" s="181" t="e">
        <f t="shared" si="948"/>
        <v>#REF!</v>
      </c>
      <c r="CV437" s="181" t="e">
        <f t="shared" si="949"/>
        <v>#REF!</v>
      </c>
      <c r="CW437" s="181" t="e">
        <f t="shared" si="950"/>
        <v>#REF!</v>
      </c>
      <c r="CX437" s="181" t="e">
        <f t="shared" si="951"/>
        <v>#REF!</v>
      </c>
      <c r="CY437" s="181" t="e">
        <f t="shared" si="952"/>
        <v>#REF!</v>
      </c>
      <c r="CZ437" s="181" t="e">
        <f t="shared" si="953"/>
        <v>#REF!</v>
      </c>
      <c r="DA437" s="181" t="e">
        <f t="shared" si="954"/>
        <v>#REF!</v>
      </c>
      <c r="DB437" s="181" t="e">
        <f t="shared" si="955"/>
        <v>#REF!</v>
      </c>
      <c r="DC437" s="181" t="e">
        <f t="shared" si="956"/>
        <v>#REF!</v>
      </c>
      <c r="DD437" s="181" t="e">
        <f t="shared" si="957"/>
        <v>#REF!</v>
      </c>
      <c r="DE437" s="181" t="e">
        <f t="shared" si="958"/>
        <v>#REF!</v>
      </c>
      <c r="DF437" s="181" t="e">
        <f t="shared" si="959"/>
        <v>#REF!</v>
      </c>
      <c r="DG437" s="181" t="e">
        <f t="shared" si="960"/>
        <v>#REF!</v>
      </c>
      <c r="DH437" s="181" t="e">
        <f t="shared" si="961"/>
        <v>#REF!</v>
      </c>
      <c r="DI437" s="181" t="e">
        <f t="shared" si="962"/>
        <v>#REF!</v>
      </c>
      <c r="DJ437" s="181" t="e">
        <f t="shared" si="963"/>
        <v>#REF!</v>
      </c>
      <c r="DK437" s="181" t="e">
        <f t="shared" si="964"/>
        <v>#REF!</v>
      </c>
      <c r="DL437" s="181" t="e">
        <f t="shared" si="965"/>
        <v>#REF!</v>
      </c>
      <c r="DM437" s="181" t="e">
        <f t="shared" si="966"/>
        <v>#REF!</v>
      </c>
      <c r="DN437" s="181" t="e">
        <f t="shared" si="967"/>
        <v>#REF!</v>
      </c>
      <c r="DO437" s="181" t="e">
        <f t="shared" si="968"/>
        <v>#REF!</v>
      </c>
      <c r="DP437" s="181" t="e">
        <f t="shared" si="969"/>
        <v>#REF!</v>
      </c>
      <c r="DQ437" s="181" t="e">
        <f t="shared" si="970"/>
        <v>#REF!</v>
      </c>
      <c r="DR437" s="181" t="e">
        <f t="shared" si="971"/>
        <v>#REF!</v>
      </c>
      <c r="DS437" s="181" t="e">
        <f t="shared" si="972"/>
        <v>#REF!</v>
      </c>
      <c r="DT437" s="181" t="e">
        <f t="shared" si="973"/>
        <v>#REF!</v>
      </c>
      <c r="DU437" s="181" t="e">
        <f t="shared" si="974"/>
        <v>#REF!</v>
      </c>
      <c r="DV437" s="181" t="e">
        <f t="shared" si="975"/>
        <v>#REF!</v>
      </c>
      <c r="DW437" s="181" t="e">
        <f t="shared" si="976"/>
        <v>#REF!</v>
      </c>
      <c r="DX437" s="181" t="e">
        <f t="shared" si="977"/>
        <v>#REF!</v>
      </c>
      <c r="DY437" s="181" t="e">
        <f t="shared" si="978"/>
        <v>#REF!</v>
      </c>
      <c r="DZ437" s="181" t="e">
        <f t="shared" si="979"/>
        <v>#REF!</v>
      </c>
      <c r="EA437" s="181" t="e">
        <f t="shared" si="980"/>
        <v>#REF!</v>
      </c>
      <c r="EB437" s="181" t="e">
        <f t="shared" si="981"/>
        <v>#REF!</v>
      </c>
      <c r="EC437" s="181" t="e">
        <f t="shared" si="982"/>
        <v>#REF!</v>
      </c>
      <c r="ED437" s="181" t="e">
        <f t="shared" si="983"/>
        <v>#REF!</v>
      </c>
      <c r="EE437" s="181" t="e">
        <f t="shared" si="984"/>
        <v>#REF!</v>
      </c>
      <c r="EF437" s="181" t="e">
        <f t="shared" si="985"/>
        <v>#REF!</v>
      </c>
      <c r="EG437" s="181" t="e">
        <f t="shared" si="986"/>
        <v>#REF!</v>
      </c>
      <c r="EH437" s="181" t="e">
        <f t="shared" si="987"/>
        <v>#REF!</v>
      </c>
      <c r="EI437" s="181" t="e">
        <f t="shared" si="988"/>
        <v>#REF!</v>
      </c>
      <c r="EJ437" s="181" t="e">
        <f t="shared" si="989"/>
        <v>#REF!</v>
      </c>
      <c r="EK437" s="181" t="e">
        <f t="shared" si="990"/>
        <v>#REF!</v>
      </c>
      <c r="EL437" s="181" t="e">
        <f t="shared" si="991"/>
        <v>#REF!</v>
      </c>
      <c r="EM437" s="181" t="e">
        <f t="shared" si="992"/>
        <v>#REF!</v>
      </c>
      <c r="EN437" s="181" t="e">
        <f t="shared" si="993"/>
        <v>#REF!</v>
      </c>
      <c r="EO437" s="181" t="e">
        <f t="shared" si="994"/>
        <v>#REF!</v>
      </c>
      <c r="EP437" s="181" t="e">
        <f t="shared" si="995"/>
        <v>#REF!</v>
      </c>
      <c r="EQ437" s="181" t="e">
        <f t="shared" si="996"/>
        <v>#REF!</v>
      </c>
      <c r="ER437" s="181" t="e">
        <f t="shared" si="997"/>
        <v>#REF!</v>
      </c>
      <c r="ES437" s="181" t="e">
        <f t="shared" si="998"/>
        <v>#REF!</v>
      </c>
      <c r="ET437" s="181" t="e">
        <f t="shared" si="999"/>
        <v>#REF!</v>
      </c>
      <c r="EU437" s="181" t="e">
        <f t="shared" si="1000"/>
        <v>#REF!</v>
      </c>
      <c r="EV437" s="181" t="e">
        <f t="shared" si="1001"/>
        <v>#REF!</v>
      </c>
      <c r="EW437" s="181" t="e">
        <f t="shared" si="1002"/>
        <v>#REF!</v>
      </c>
      <c r="EX437" s="181" t="e">
        <f t="shared" si="1003"/>
        <v>#REF!</v>
      </c>
      <c r="EY437" s="181" t="e">
        <f t="shared" si="1004"/>
        <v>#REF!</v>
      </c>
      <c r="EZ437" s="181" t="e">
        <f t="shared" si="1005"/>
        <v>#REF!</v>
      </c>
      <c r="FA437" s="181" t="e">
        <f t="shared" si="1006"/>
        <v>#REF!</v>
      </c>
      <c r="FB437" s="181" t="e">
        <f t="shared" si="1007"/>
        <v>#REF!</v>
      </c>
      <c r="FC437" s="181" t="e">
        <f t="shared" si="1008"/>
        <v>#REF!</v>
      </c>
      <c r="FD437" s="181" t="e">
        <f t="shared" si="1009"/>
        <v>#REF!</v>
      </c>
      <c r="FE437" s="181" t="e">
        <f t="shared" si="1010"/>
        <v>#REF!</v>
      </c>
      <c r="FF437" s="181" t="e">
        <f t="shared" si="1011"/>
        <v>#REF!</v>
      </c>
      <c r="FG437" s="181" t="e">
        <f t="shared" si="1012"/>
        <v>#REF!</v>
      </c>
      <c r="FH437" s="181" t="e">
        <f t="shared" si="1013"/>
        <v>#REF!</v>
      </c>
      <c r="FI437" s="181" t="e">
        <f t="shared" si="1014"/>
        <v>#REF!</v>
      </c>
      <c r="FJ437" s="181" t="e">
        <f t="shared" si="1015"/>
        <v>#REF!</v>
      </c>
      <c r="FK437" s="181" t="e">
        <f t="shared" si="1016"/>
        <v>#REF!</v>
      </c>
      <c r="FL437" s="181" t="e">
        <f t="shared" si="1017"/>
        <v>#REF!</v>
      </c>
      <c r="FM437" s="181" t="e">
        <f t="shared" si="1018"/>
        <v>#REF!</v>
      </c>
      <c r="FN437" s="181" t="e">
        <f t="shared" si="1019"/>
        <v>#REF!</v>
      </c>
      <c r="FO437" s="181" t="e">
        <f t="shared" si="1020"/>
        <v>#REF!</v>
      </c>
      <c r="FP437" s="181" t="e">
        <f t="shared" si="1021"/>
        <v>#REF!</v>
      </c>
      <c r="FQ437" s="181" t="e">
        <f t="shared" si="1022"/>
        <v>#REF!</v>
      </c>
      <c r="FR437" s="181" t="e">
        <f t="shared" si="1023"/>
        <v>#REF!</v>
      </c>
      <c r="FS437" s="181" t="e">
        <f t="shared" si="1024"/>
        <v>#REF!</v>
      </c>
      <c r="FT437" s="181" t="e">
        <f t="shared" si="1025"/>
        <v>#REF!</v>
      </c>
      <c r="FU437" s="181" t="e">
        <f t="shared" si="1026"/>
        <v>#REF!</v>
      </c>
      <c r="FV437" s="181" t="e">
        <f t="shared" si="1027"/>
        <v>#REF!</v>
      </c>
      <c r="FW437" s="181" t="e">
        <f t="shared" si="1028"/>
        <v>#REF!</v>
      </c>
      <c r="FX437" s="181" t="e">
        <f t="shared" si="1029"/>
        <v>#REF!</v>
      </c>
      <c r="FY437" s="181" t="e">
        <f t="shared" si="1030"/>
        <v>#REF!</v>
      </c>
      <c r="FZ437" s="181" t="e">
        <f t="shared" si="1031"/>
        <v>#REF!</v>
      </c>
      <c r="GA437" s="181" t="e">
        <f t="shared" si="1032"/>
        <v>#REF!</v>
      </c>
      <c r="GB437" s="181" t="e">
        <f t="shared" si="1033"/>
        <v>#REF!</v>
      </c>
      <c r="GC437" s="181" t="e">
        <f t="shared" si="1034"/>
        <v>#REF!</v>
      </c>
      <c r="GD437" s="181" t="e">
        <f t="shared" si="1035"/>
        <v>#REF!</v>
      </c>
      <c r="GE437" s="181" t="e">
        <f t="shared" si="1036"/>
        <v>#REF!</v>
      </c>
      <c r="GF437" s="181" t="e">
        <f t="shared" si="1037"/>
        <v>#REF!</v>
      </c>
      <c r="GG437" s="181" t="e">
        <f t="shared" si="1038"/>
        <v>#REF!</v>
      </c>
      <c r="GH437" s="181" t="e">
        <f t="shared" si="1039"/>
        <v>#REF!</v>
      </c>
      <c r="GI437" s="181" t="e">
        <f t="shared" si="1040"/>
        <v>#REF!</v>
      </c>
      <c r="GJ437" s="181" t="e">
        <f t="shared" si="1041"/>
        <v>#REF!</v>
      </c>
      <c r="GK437" s="181" t="e">
        <f t="shared" si="1042"/>
        <v>#REF!</v>
      </c>
      <c r="GL437" s="181" t="e">
        <f t="shared" si="1043"/>
        <v>#REF!</v>
      </c>
      <c r="GM437" s="181" t="e">
        <f t="shared" si="1044"/>
        <v>#REF!</v>
      </c>
      <c r="GN437" s="181" t="e">
        <f t="shared" si="1045"/>
        <v>#REF!</v>
      </c>
      <c r="GO437" s="181" t="e">
        <f t="shared" si="1046"/>
        <v>#REF!</v>
      </c>
      <c r="GP437" s="181" t="e">
        <f t="shared" si="1047"/>
        <v>#REF!</v>
      </c>
      <c r="GQ437" s="181" t="e">
        <f t="shared" si="1048"/>
        <v>#REF!</v>
      </c>
      <c r="GR437" s="181" t="e">
        <f t="shared" si="1049"/>
        <v>#REF!</v>
      </c>
      <c r="GS437" s="181" t="e">
        <f t="shared" si="1050"/>
        <v>#REF!</v>
      </c>
      <c r="GT437" s="181" t="e">
        <f t="shared" si="1051"/>
        <v>#REF!</v>
      </c>
      <c r="GU437" s="181" t="e">
        <f t="shared" si="1052"/>
        <v>#REF!</v>
      </c>
      <c r="GV437" s="181" t="e">
        <f t="shared" si="1053"/>
        <v>#REF!</v>
      </c>
      <c r="GW437" s="181" t="e">
        <f t="shared" si="1054"/>
        <v>#REF!</v>
      </c>
      <c r="GX437" s="181" t="e">
        <f t="shared" si="1055"/>
        <v>#REF!</v>
      </c>
      <c r="GY437" s="181" t="e">
        <f t="shared" si="1056"/>
        <v>#REF!</v>
      </c>
      <c r="GZ437" s="181" t="e">
        <f t="shared" si="1057"/>
        <v>#REF!</v>
      </c>
      <c r="HA437" s="181" t="e">
        <f t="shared" si="1058"/>
        <v>#REF!</v>
      </c>
      <c r="HB437" s="181" t="e">
        <f t="shared" si="1059"/>
        <v>#REF!</v>
      </c>
      <c r="HC437" s="181" t="e">
        <f t="shared" si="1060"/>
        <v>#REF!</v>
      </c>
      <c r="HD437" s="181" t="e">
        <f t="shared" si="1061"/>
        <v>#REF!</v>
      </c>
      <c r="HE437" s="181" t="e">
        <f t="shared" si="1062"/>
        <v>#REF!</v>
      </c>
      <c r="HF437" s="181" t="e">
        <f t="shared" si="1063"/>
        <v>#REF!</v>
      </c>
      <c r="HG437" s="181" t="e">
        <f t="shared" si="1064"/>
        <v>#REF!</v>
      </c>
      <c r="HH437" s="181" t="e">
        <f t="shared" si="1065"/>
        <v>#REF!</v>
      </c>
      <c r="HI437" s="181" t="e">
        <f t="shared" si="1066"/>
        <v>#REF!</v>
      </c>
      <c r="HJ437" s="181" t="e">
        <f t="shared" si="1067"/>
        <v>#REF!</v>
      </c>
      <c r="HK437" s="181" t="e">
        <f t="shared" si="1068"/>
        <v>#REF!</v>
      </c>
      <c r="HL437" s="181" t="e">
        <f t="shared" si="1069"/>
        <v>#REF!</v>
      </c>
      <c r="HM437" s="181" t="e">
        <f t="shared" si="1070"/>
        <v>#REF!</v>
      </c>
      <c r="HN437" s="181" t="e">
        <f t="shared" si="1071"/>
        <v>#REF!</v>
      </c>
      <c r="HO437" s="181" t="e">
        <f t="shared" si="1072"/>
        <v>#REF!</v>
      </c>
      <c r="HP437" s="181" t="e">
        <f t="shared" si="1073"/>
        <v>#REF!</v>
      </c>
      <c r="HQ437" s="181" t="e">
        <f t="shared" si="1074"/>
        <v>#REF!</v>
      </c>
      <c r="HR437" s="181" t="e">
        <f t="shared" si="1075"/>
        <v>#REF!</v>
      </c>
      <c r="HS437" s="181" t="e">
        <f t="shared" si="1076"/>
        <v>#REF!</v>
      </c>
      <c r="HT437" s="181" t="e">
        <f t="shared" si="1077"/>
        <v>#REF!</v>
      </c>
      <c r="HU437" s="181" t="e">
        <f t="shared" si="1078"/>
        <v>#REF!</v>
      </c>
      <c r="HV437" s="181" t="e">
        <f t="shared" si="1079"/>
        <v>#REF!</v>
      </c>
      <c r="HW437" s="181" t="e">
        <f t="shared" si="1080"/>
        <v>#REF!</v>
      </c>
      <c r="HX437" s="181" t="e">
        <f t="shared" si="1081"/>
        <v>#REF!</v>
      </c>
      <c r="HY437" s="181" t="e">
        <f t="shared" si="1082"/>
        <v>#REF!</v>
      </c>
      <c r="HZ437" s="181" t="e">
        <f t="shared" si="1083"/>
        <v>#REF!</v>
      </c>
      <c r="IA437" s="181" t="e">
        <f t="shared" si="1084"/>
        <v>#REF!</v>
      </c>
      <c r="IB437" s="181" t="e">
        <f t="shared" si="1085"/>
        <v>#REF!</v>
      </c>
      <c r="IC437" s="181" t="e">
        <f t="shared" si="1086"/>
        <v>#REF!</v>
      </c>
      <c r="ID437" s="181" t="e">
        <f t="shared" si="1087"/>
        <v>#REF!</v>
      </c>
      <c r="IE437" s="181" t="e">
        <f t="shared" si="1088"/>
        <v>#REF!</v>
      </c>
      <c r="IF437" s="181" t="e">
        <f t="shared" si="1089"/>
        <v>#REF!</v>
      </c>
      <c r="IG437" s="181" t="e">
        <f t="shared" si="1090"/>
        <v>#REF!</v>
      </c>
      <c r="IH437" s="181" t="e">
        <f t="shared" si="1091"/>
        <v>#REF!</v>
      </c>
      <c r="II437" s="181" t="e">
        <f t="shared" si="1092"/>
        <v>#REF!</v>
      </c>
      <c r="IJ437" s="181" t="e">
        <f t="shared" si="1093"/>
        <v>#REF!</v>
      </c>
      <c r="IK437" s="181" t="e">
        <f t="shared" si="1094"/>
        <v>#REF!</v>
      </c>
      <c r="IL437" s="181" t="e">
        <f t="shared" si="1095"/>
        <v>#REF!</v>
      </c>
      <c r="IM437" s="181" t="e">
        <f t="shared" si="1096"/>
        <v>#REF!</v>
      </c>
      <c r="IN437" s="181" t="e">
        <f t="shared" si="1097"/>
        <v>#REF!</v>
      </c>
      <c r="IO437" s="181" t="e">
        <f t="shared" si="1098"/>
        <v>#REF!</v>
      </c>
      <c r="IP437" s="181" t="e">
        <f t="shared" si="1099"/>
        <v>#REF!</v>
      </c>
      <c r="IQ437" s="181" t="e">
        <f t="shared" si="1100"/>
        <v>#REF!</v>
      </c>
      <c r="IR437" s="181" t="e">
        <f t="shared" si="1101"/>
        <v>#REF!</v>
      </c>
      <c r="IS437" s="181" t="e">
        <f t="shared" si="1102"/>
        <v>#REF!</v>
      </c>
      <c r="IT437" s="181" t="e">
        <f t="shared" si="1103"/>
        <v>#REF!</v>
      </c>
      <c r="IU437" s="181" t="e">
        <f t="shared" si="1104"/>
        <v>#REF!</v>
      </c>
      <c r="IV437" s="181" t="e">
        <f t="shared" si="1105"/>
        <v>#REF!</v>
      </c>
      <c r="IW437" s="181" t="e">
        <f t="shared" si="1106"/>
        <v>#REF!</v>
      </c>
      <c r="IX437" s="181" t="e">
        <f t="shared" si="1107"/>
        <v>#REF!</v>
      </c>
      <c r="IY437" s="181" t="e">
        <f t="shared" si="1108"/>
        <v>#REF!</v>
      </c>
      <c r="IZ437" s="181" t="e">
        <f t="shared" si="1109"/>
        <v>#REF!</v>
      </c>
      <c r="JA437" s="181" t="e">
        <f t="shared" si="1110"/>
        <v>#REF!</v>
      </c>
      <c r="JB437" s="181" t="e">
        <f t="shared" si="1111"/>
        <v>#REF!</v>
      </c>
    </row>
    <row r="438" spans="2:262">
      <c r="B438" s="188">
        <v>77</v>
      </c>
      <c r="C438" s="187">
        <f t="shared" si="1112"/>
        <v>1.5039062500000009E-3</v>
      </c>
      <c r="D438" s="184" t="e">
        <f t="shared" si="855"/>
        <v>#REF!</v>
      </c>
      <c r="E438" s="183" t="e">
        <f>CE361</f>
        <v>#REF!</v>
      </c>
      <c r="F438" s="182">
        <v>77</v>
      </c>
      <c r="G438" s="181" t="e">
        <f t="shared" si="856"/>
        <v>#REF!</v>
      </c>
      <c r="H438" s="181" t="e">
        <f t="shared" si="857"/>
        <v>#REF!</v>
      </c>
      <c r="I438" s="181" t="e">
        <f t="shared" si="858"/>
        <v>#REF!</v>
      </c>
      <c r="J438" s="181" t="e">
        <f t="shared" si="859"/>
        <v>#REF!</v>
      </c>
      <c r="K438" s="181" t="e">
        <f t="shared" si="860"/>
        <v>#REF!</v>
      </c>
      <c r="L438" s="181" t="e">
        <f t="shared" si="861"/>
        <v>#REF!</v>
      </c>
      <c r="M438" s="181" t="e">
        <f t="shared" si="862"/>
        <v>#REF!</v>
      </c>
      <c r="N438" s="181" t="e">
        <f t="shared" si="863"/>
        <v>#REF!</v>
      </c>
      <c r="O438" s="181" t="e">
        <f t="shared" si="864"/>
        <v>#REF!</v>
      </c>
      <c r="P438" s="181" t="e">
        <f t="shared" si="865"/>
        <v>#REF!</v>
      </c>
      <c r="Q438" s="181" t="e">
        <f t="shared" si="866"/>
        <v>#REF!</v>
      </c>
      <c r="R438" s="181" t="e">
        <f t="shared" si="867"/>
        <v>#REF!</v>
      </c>
      <c r="S438" s="181" t="e">
        <f t="shared" si="868"/>
        <v>#REF!</v>
      </c>
      <c r="T438" s="181" t="e">
        <f t="shared" si="869"/>
        <v>#REF!</v>
      </c>
      <c r="U438" s="181" t="e">
        <f t="shared" si="870"/>
        <v>#REF!</v>
      </c>
      <c r="V438" s="181" t="e">
        <f t="shared" si="871"/>
        <v>#REF!</v>
      </c>
      <c r="W438" s="181" t="e">
        <f t="shared" si="872"/>
        <v>#REF!</v>
      </c>
      <c r="X438" s="181" t="e">
        <f t="shared" si="873"/>
        <v>#REF!</v>
      </c>
      <c r="Y438" s="181" t="e">
        <f t="shared" si="874"/>
        <v>#REF!</v>
      </c>
      <c r="Z438" s="181" t="e">
        <f t="shared" si="875"/>
        <v>#REF!</v>
      </c>
      <c r="AA438" s="181" t="e">
        <f t="shared" si="876"/>
        <v>#REF!</v>
      </c>
      <c r="AB438" s="181" t="e">
        <f t="shared" si="877"/>
        <v>#REF!</v>
      </c>
      <c r="AC438" s="181" t="e">
        <f t="shared" si="878"/>
        <v>#REF!</v>
      </c>
      <c r="AD438" s="181" t="e">
        <f t="shared" si="879"/>
        <v>#REF!</v>
      </c>
      <c r="AE438" s="181" t="e">
        <f t="shared" si="880"/>
        <v>#REF!</v>
      </c>
      <c r="AF438" s="181" t="e">
        <f t="shared" si="881"/>
        <v>#REF!</v>
      </c>
      <c r="AG438" s="181" t="e">
        <f t="shared" si="882"/>
        <v>#REF!</v>
      </c>
      <c r="AH438" s="181" t="e">
        <f t="shared" si="883"/>
        <v>#REF!</v>
      </c>
      <c r="AI438" s="181" t="e">
        <f t="shared" si="884"/>
        <v>#REF!</v>
      </c>
      <c r="AJ438" s="181" t="e">
        <f t="shared" si="885"/>
        <v>#REF!</v>
      </c>
      <c r="AK438" s="181" t="e">
        <f t="shared" si="886"/>
        <v>#REF!</v>
      </c>
      <c r="AL438" s="181" t="e">
        <f t="shared" si="887"/>
        <v>#REF!</v>
      </c>
      <c r="AM438" s="181" t="e">
        <f t="shared" si="888"/>
        <v>#REF!</v>
      </c>
      <c r="AN438" s="181" t="e">
        <f t="shared" si="889"/>
        <v>#REF!</v>
      </c>
      <c r="AO438" s="181" t="e">
        <f t="shared" si="890"/>
        <v>#REF!</v>
      </c>
      <c r="AP438" s="181" t="e">
        <f t="shared" si="891"/>
        <v>#REF!</v>
      </c>
      <c r="AQ438" s="181" t="e">
        <f t="shared" si="892"/>
        <v>#REF!</v>
      </c>
      <c r="AR438" s="181" t="e">
        <f t="shared" si="893"/>
        <v>#REF!</v>
      </c>
      <c r="AS438" s="181" t="e">
        <f t="shared" si="894"/>
        <v>#REF!</v>
      </c>
      <c r="AT438" s="181" t="e">
        <f t="shared" si="895"/>
        <v>#REF!</v>
      </c>
      <c r="AU438" s="181" t="e">
        <f t="shared" si="896"/>
        <v>#REF!</v>
      </c>
      <c r="AV438" s="181" t="e">
        <f t="shared" si="897"/>
        <v>#REF!</v>
      </c>
      <c r="AW438" s="181" t="e">
        <f t="shared" si="898"/>
        <v>#REF!</v>
      </c>
      <c r="AX438" s="181" t="e">
        <f t="shared" si="899"/>
        <v>#REF!</v>
      </c>
      <c r="AY438" s="181" t="e">
        <f t="shared" si="900"/>
        <v>#REF!</v>
      </c>
      <c r="AZ438" s="181" t="e">
        <f t="shared" si="901"/>
        <v>#REF!</v>
      </c>
      <c r="BA438" s="181" t="e">
        <f t="shared" si="902"/>
        <v>#REF!</v>
      </c>
      <c r="BB438" s="181" t="e">
        <f t="shared" si="903"/>
        <v>#REF!</v>
      </c>
      <c r="BC438" s="181" t="e">
        <f t="shared" si="904"/>
        <v>#REF!</v>
      </c>
      <c r="BD438" s="181" t="e">
        <f t="shared" si="905"/>
        <v>#REF!</v>
      </c>
      <c r="BE438" s="181" t="e">
        <f t="shared" si="906"/>
        <v>#REF!</v>
      </c>
      <c r="BF438" s="181" t="e">
        <f t="shared" si="907"/>
        <v>#REF!</v>
      </c>
      <c r="BG438" s="181" t="e">
        <f t="shared" si="908"/>
        <v>#REF!</v>
      </c>
      <c r="BH438" s="181" t="e">
        <f t="shared" si="909"/>
        <v>#REF!</v>
      </c>
      <c r="BI438" s="181" t="e">
        <f t="shared" si="910"/>
        <v>#REF!</v>
      </c>
      <c r="BJ438" s="181" t="e">
        <f t="shared" si="911"/>
        <v>#REF!</v>
      </c>
      <c r="BK438" s="181" t="e">
        <f t="shared" si="912"/>
        <v>#REF!</v>
      </c>
      <c r="BL438" s="181" t="e">
        <f t="shared" si="913"/>
        <v>#REF!</v>
      </c>
      <c r="BM438" s="181" t="e">
        <f t="shared" si="914"/>
        <v>#REF!</v>
      </c>
      <c r="BN438" s="181" t="e">
        <f t="shared" si="915"/>
        <v>#REF!</v>
      </c>
      <c r="BO438" s="181" t="e">
        <f t="shared" si="916"/>
        <v>#REF!</v>
      </c>
      <c r="BP438" s="181" t="e">
        <f t="shared" si="917"/>
        <v>#REF!</v>
      </c>
      <c r="BQ438" s="181" t="e">
        <f t="shared" si="918"/>
        <v>#REF!</v>
      </c>
      <c r="BR438" s="181" t="e">
        <f t="shared" si="919"/>
        <v>#REF!</v>
      </c>
      <c r="BS438" s="181" t="e">
        <f t="shared" si="920"/>
        <v>#REF!</v>
      </c>
      <c r="BT438" s="181" t="e">
        <f t="shared" si="921"/>
        <v>#REF!</v>
      </c>
      <c r="BU438" s="181" t="e">
        <f t="shared" si="922"/>
        <v>#REF!</v>
      </c>
      <c r="BV438" s="181" t="e">
        <f t="shared" si="923"/>
        <v>#REF!</v>
      </c>
      <c r="BW438" s="181" t="e">
        <f t="shared" si="924"/>
        <v>#REF!</v>
      </c>
      <c r="BX438" s="181" t="e">
        <f t="shared" si="925"/>
        <v>#REF!</v>
      </c>
      <c r="BY438" s="181" t="e">
        <f t="shared" si="926"/>
        <v>#REF!</v>
      </c>
      <c r="BZ438" s="181" t="e">
        <f t="shared" si="927"/>
        <v>#REF!</v>
      </c>
      <c r="CA438" s="181" t="e">
        <f t="shared" si="928"/>
        <v>#REF!</v>
      </c>
      <c r="CB438" s="181" t="e">
        <f t="shared" si="929"/>
        <v>#REF!</v>
      </c>
      <c r="CC438" s="181" t="e">
        <f t="shared" si="930"/>
        <v>#REF!</v>
      </c>
      <c r="CD438" s="181" t="e">
        <f t="shared" si="931"/>
        <v>#REF!</v>
      </c>
      <c r="CE438" s="181" t="e">
        <f t="shared" si="932"/>
        <v>#REF!</v>
      </c>
      <c r="CF438" s="181" t="e">
        <f t="shared" si="933"/>
        <v>#REF!</v>
      </c>
      <c r="CG438" s="181" t="e">
        <f t="shared" si="934"/>
        <v>#REF!</v>
      </c>
      <c r="CH438" s="181" t="e">
        <f t="shared" si="935"/>
        <v>#REF!</v>
      </c>
      <c r="CI438" s="181" t="e">
        <f t="shared" si="936"/>
        <v>#REF!</v>
      </c>
      <c r="CJ438" s="181" t="e">
        <f t="shared" si="937"/>
        <v>#REF!</v>
      </c>
      <c r="CK438" s="181" t="e">
        <f t="shared" si="938"/>
        <v>#REF!</v>
      </c>
      <c r="CL438" s="181" t="e">
        <f t="shared" si="939"/>
        <v>#REF!</v>
      </c>
      <c r="CM438" s="181" t="e">
        <f t="shared" si="940"/>
        <v>#REF!</v>
      </c>
      <c r="CN438" s="181" t="e">
        <f t="shared" si="941"/>
        <v>#REF!</v>
      </c>
      <c r="CO438" s="181" t="e">
        <f t="shared" si="942"/>
        <v>#REF!</v>
      </c>
      <c r="CP438" s="181" t="e">
        <f t="shared" si="943"/>
        <v>#REF!</v>
      </c>
      <c r="CQ438" s="181" t="e">
        <f t="shared" si="944"/>
        <v>#REF!</v>
      </c>
      <c r="CR438" s="181" t="e">
        <f t="shared" si="945"/>
        <v>#REF!</v>
      </c>
      <c r="CS438" s="181" t="e">
        <f t="shared" si="946"/>
        <v>#REF!</v>
      </c>
      <c r="CT438" s="181" t="e">
        <f t="shared" si="947"/>
        <v>#REF!</v>
      </c>
      <c r="CU438" s="181" t="e">
        <f t="shared" si="948"/>
        <v>#REF!</v>
      </c>
      <c r="CV438" s="181" t="e">
        <f t="shared" si="949"/>
        <v>#REF!</v>
      </c>
      <c r="CW438" s="181" t="e">
        <f t="shared" si="950"/>
        <v>#REF!</v>
      </c>
      <c r="CX438" s="181" t="e">
        <f t="shared" si="951"/>
        <v>#REF!</v>
      </c>
      <c r="CY438" s="181" t="e">
        <f t="shared" si="952"/>
        <v>#REF!</v>
      </c>
      <c r="CZ438" s="181" t="e">
        <f t="shared" si="953"/>
        <v>#REF!</v>
      </c>
      <c r="DA438" s="181" t="e">
        <f t="shared" si="954"/>
        <v>#REF!</v>
      </c>
      <c r="DB438" s="181" t="e">
        <f t="shared" si="955"/>
        <v>#REF!</v>
      </c>
      <c r="DC438" s="181" t="e">
        <f t="shared" si="956"/>
        <v>#REF!</v>
      </c>
      <c r="DD438" s="181" t="e">
        <f t="shared" si="957"/>
        <v>#REF!</v>
      </c>
      <c r="DE438" s="181" t="e">
        <f t="shared" si="958"/>
        <v>#REF!</v>
      </c>
      <c r="DF438" s="181" t="e">
        <f t="shared" si="959"/>
        <v>#REF!</v>
      </c>
      <c r="DG438" s="181" t="e">
        <f t="shared" si="960"/>
        <v>#REF!</v>
      </c>
      <c r="DH438" s="181" t="e">
        <f t="shared" si="961"/>
        <v>#REF!</v>
      </c>
      <c r="DI438" s="181" t="e">
        <f t="shared" si="962"/>
        <v>#REF!</v>
      </c>
      <c r="DJ438" s="181" t="e">
        <f t="shared" si="963"/>
        <v>#REF!</v>
      </c>
      <c r="DK438" s="181" t="e">
        <f t="shared" si="964"/>
        <v>#REF!</v>
      </c>
      <c r="DL438" s="181" t="e">
        <f t="shared" si="965"/>
        <v>#REF!</v>
      </c>
      <c r="DM438" s="181" t="e">
        <f t="shared" si="966"/>
        <v>#REF!</v>
      </c>
      <c r="DN438" s="181" t="e">
        <f t="shared" si="967"/>
        <v>#REF!</v>
      </c>
      <c r="DO438" s="181" t="e">
        <f t="shared" si="968"/>
        <v>#REF!</v>
      </c>
      <c r="DP438" s="181" t="e">
        <f t="shared" si="969"/>
        <v>#REF!</v>
      </c>
      <c r="DQ438" s="181" t="e">
        <f t="shared" si="970"/>
        <v>#REF!</v>
      </c>
      <c r="DR438" s="181" t="e">
        <f t="shared" si="971"/>
        <v>#REF!</v>
      </c>
      <c r="DS438" s="181" t="e">
        <f t="shared" si="972"/>
        <v>#REF!</v>
      </c>
      <c r="DT438" s="181" t="e">
        <f t="shared" si="973"/>
        <v>#REF!</v>
      </c>
      <c r="DU438" s="181" t="e">
        <f t="shared" si="974"/>
        <v>#REF!</v>
      </c>
      <c r="DV438" s="181" t="e">
        <f t="shared" si="975"/>
        <v>#REF!</v>
      </c>
      <c r="DW438" s="181" t="e">
        <f t="shared" si="976"/>
        <v>#REF!</v>
      </c>
      <c r="DX438" s="181" t="e">
        <f t="shared" si="977"/>
        <v>#REF!</v>
      </c>
      <c r="DY438" s="181" t="e">
        <f t="shared" si="978"/>
        <v>#REF!</v>
      </c>
      <c r="DZ438" s="181" t="e">
        <f t="shared" si="979"/>
        <v>#REF!</v>
      </c>
      <c r="EA438" s="181" t="e">
        <f t="shared" si="980"/>
        <v>#REF!</v>
      </c>
      <c r="EB438" s="181" t="e">
        <f t="shared" si="981"/>
        <v>#REF!</v>
      </c>
      <c r="EC438" s="181" t="e">
        <f t="shared" si="982"/>
        <v>#REF!</v>
      </c>
      <c r="ED438" s="181" t="e">
        <f t="shared" si="983"/>
        <v>#REF!</v>
      </c>
      <c r="EE438" s="181" t="e">
        <f t="shared" si="984"/>
        <v>#REF!</v>
      </c>
      <c r="EF438" s="181" t="e">
        <f t="shared" si="985"/>
        <v>#REF!</v>
      </c>
      <c r="EG438" s="181" t="e">
        <f t="shared" si="986"/>
        <v>#REF!</v>
      </c>
      <c r="EH438" s="181" t="e">
        <f t="shared" si="987"/>
        <v>#REF!</v>
      </c>
      <c r="EI438" s="181" t="e">
        <f t="shared" si="988"/>
        <v>#REF!</v>
      </c>
      <c r="EJ438" s="181" t="e">
        <f t="shared" si="989"/>
        <v>#REF!</v>
      </c>
      <c r="EK438" s="181" t="e">
        <f t="shared" si="990"/>
        <v>#REF!</v>
      </c>
      <c r="EL438" s="181" t="e">
        <f t="shared" si="991"/>
        <v>#REF!</v>
      </c>
      <c r="EM438" s="181" t="e">
        <f t="shared" si="992"/>
        <v>#REF!</v>
      </c>
      <c r="EN438" s="181" t="e">
        <f t="shared" si="993"/>
        <v>#REF!</v>
      </c>
      <c r="EO438" s="181" t="e">
        <f t="shared" si="994"/>
        <v>#REF!</v>
      </c>
      <c r="EP438" s="181" t="e">
        <f t="shared" si="995"/>
        <v>#REF!</v>
      </c>
      <c r="EQ438" s="181" t="e">
        <f t="shared" si="996"/>
        <v>#REF!</v>
      </c>
      <c r="ER438" s="181" t="e">
        <f t="shared" si="997"/>
        <v>#REF!</v>
      </c>
      <c r="ES438" s="181" t="e">
        <f t="shared" si="998"/>
        <v>#REF!</v>
      </c>
      <c r="ET438" s="181" t="e">
        <f t="shared" si="999"/>
        <v>#REF!</v>
      </c>
      <c r="EU438" s="181" t="e">
        <f t="shared" si="1000"/>
        <v>#REF!</v>
      </c>
      <c r="EV438" s="181" t="e">
        <f t="shared" si="1001"/>
        <v>#REF!</v>
      </c>
      <c r="EW438" s="181" t="e">
        <f t="shared" si="1002"/>
        <v>#REF!</v>
      </c>
      <c r="EX438" s="181" t="e">
        <f t="shared" si="1003"/>
        <v>#REF!</v>
      </c>
      <c r="EY438" s="181" t="e">
        <f t="shared" si="1004"/>
        <v>#REF!</v>
      </c>
      <c r="EZ438" s="181" t="e">
        <f t="shared" si="1005"/>
        <v>#REF!</v>
      </c>
      <c r="FA438" s="181" t="e">
        <f t="shared" si="1006"/>
        <v>#REF!</v>
      </c>
      <c r="FB438" s="181" t="e">
        <f t="shared" si="1007"/>
        <v>#REF!</v>
      </c>
      <c r="FC438" s="181" t="e">
        <f t="shared" si="1008"/>
        <v>#REF!</v>
      </c>
      <c r="FD438" s="181" t="e">
        <f t="shared" si="1009"/>
        <v>#REF!</v>
      </c>
      <c r="FE438" s="181" t="e">
        <f t="shared" si="1010"/>
        <v>#REF!</v>
      </c>
      <c r="FF438" s="181" t="e">
        <f t="shared" si="1011"/>
        <v>#REF!</v>
      </c>
      <c r="FG438" s="181" t="e">
        <f t="shared" si="1012"/>
        <v>#REF!</v>
      </c>
      <c r="FH438" s="181" t="e">
        <f t="shared" si="1013"/>
        <v>#REF!</v>
      </c>
      <c r="FI438" s="181" t="e">
        <f t="shared" si="1014"/>
        <v>#REF!</v>
      </c>
      <c r="FJ438" s="181" t="e">
        <f t="shared" si="1015"/>
        <v>#REF!</v>
      </c>
      <c r="FK438" s="181" t="e">
        <f t="shared" si="1016"/>
        <v>#REF!</v>
      </c>
      <c r="FL438" s="181" t="e">
        <f t="shared" si="1017"/>
        <v>#REF!</v>
      </c>
      <c r="FM438" s="181" t="e">
        <f t="shared" si="1018"/>
        <v>#REF!</v>
      </c>
      <c r="FN438" s="181" t="e">
        <f t="shared" si="1019"/>
        <v>#REF!</v>
      </c>
      <c r="FO438" s="181" t="e">
        <f t="shared" si="1020"/>
        <v>#REF!</v>
      </c>
      <c r="FP438" s="181" t="e">
        <f t="shared" si="1021"/>
        <v>#REF!</v>
      </c>
      <c r="FQ438" s="181" t="e">
        <f t="shared" si="1022"/>
        <v>#REF!</v>
      </c>
      <c r="FR438" s="181" t="e">
        <f t="shared" si="1023"/>
        <v>#REF!</v>
      </c>
      <c r="FS438" s="181" t="e">
        <f t="shared" si="1024"/>
        <v>#REF!</v>
      </c>
      <c r="FT438" s="181" t="e">
        <f t="shared" si="1025"/>
        <v>#REF!</v>
      </c>
      <c r="FU438" s="181" t="e">
        <f t="shared" si="1026"/>
        <v>#REF!</v>
      </c>
      <c r="FV438" s="181" t="e">
        <f t="shared" si="1027"/>
        <v>#REF!</v>
      </c>
      <c r="FW438" s="181" t="e">
        <f t="shared" si="1028"/>
        <v>#REF!</v>
      </c>
      <c r="FX438" s="181" t="e">
        <f t="shared" si="1029"/>
        <v>#REF!</v>
      </c>
      <c r="FY438" s="181" t="e">
        <f t="shared" si="1030"/>
        <v>#REF!</v>
      </c>
      <c r="FZ438" s="181" t="e">
        <f t="shared" si="1031"/>
        <v>#REF!</v>
      </c>
      <c r="GA438" s="181" t="e">
        <f t="shared" si="1032"/>
        <v>#REF!</v>
      </c>
      <c r="GB438" s="181" t="e">
        <f t="shared" si="1033"/>
        <v>#REF!</v>
      </c>
      <c r="GC438" s="181" t="e">
        <f t="shared" si="1034"/>
        <v>#REF!</v>
      </c>
      <c r="GD438" s="181" t="e">
        <f t="shared" si="1035"/>
        <v>#REF!</v>
      </c>
      <c r="GE438" s="181" t="e">
        <f t="shared" si="1036"/>
        <v>#REF!</v>
      </c>
      <c r="GF438" s="181" t="e">
        <f t="shared" si="1037"/>
        <v>#REF!</v>
      </c>
      <c r="GG438" s="181" t="e">
        <f t="shared" si="1038"/>
        <v>#REF!</v>
      </c>
      <c r="GH438" s="181" t="e">
        <f t="shared" si="1039"/>
        <v>#REF!</v>
      </c>
      <c r="GI438" s="181" t="e">
        <f t="shared" si="1040"/>
        <v>#REF!</v>
      </c>
      <c r="GJ438" s="181" t="e">
        <f t="shared" si="1041"/>
        <v>#REF!</v>
      </c>
      <c r="GK438" s="181" t="e">
        <f t="shared" si="1042"/>
        <v>#REF!</v>
      </c>
      <c r="GL438" s="181" t="e">
        <f t="shared" si="1043"/>
        <v>#REF!</v>
      </c>
      <c r="GM438" s="181" t="e">
        <f t="shared" si="1044"/>
        <v>#REF!</v>
      </c>
      <c r="GN438" s="181" t="e">
        <f t="shared" si="1045"/>
        <v>#REF!</v>
      </c>
      <c r="GO438" s="181" t="e">
        <f t="shared" si="1046"/>
        <v>#REF!</v>
      </c>
      <c r="GP438" s="181" t="e">
        <f t="shared" si="1047"/>
        <v>#REF!</v>
      </c>
      <c r="GQ438" s="181" t="e">
        <f t="shared" si="1048"/>
        <v>#REF!</v>
      </c>
      <c r="GR438" s="181" t="e">
        <f t="shared" si="1049"/>
        <v>#REF!</v>
      </c>
      <c r="GS438" s="181" t="e">
        <f t="shared" si="1050"/>
        <v>#REF!</v>
      </c>
      <c r="GT438" s="181" t="e">
        <f t="shared" si="1051"/>
        <v>#REF!</v>
      </c>
      <c r="GU438" s="181" t="e">
        <f t="shared" si="1052"/>
        <v>#REF!</v>
      </c>
      <c r="GV438" s="181" t="e">
        <f t="shared" si="1053"/>
        <v>#REF!</v>
      </c>
      <c r="GW438" s="181" t="e">
        <f t="shared" si="1054"/>
        <v>#REF!</v>
      </c>
      <c r="GX438" s="181" t="e">
        <f t="shared" si="1055"/>
        <v>#REF!</v>
      </c>
      <c r="GY438" s="181" t="e">
        <f t="shared" si="1056"/>
        <v>#REF!</v>
      </c>
      <c r="GZ438" s="181" t="e">
        <f t="shared" si="1057"/>
        <v>#REF!</v>
      </c>
      <c r="HA438" s="181" t="e">
        <f t="shared" si="1058"/>
        <v>#REF!</v>
      </c>
      <c r="HB438" s="181" t="e">
        <f t="shared" si="1059"/>
        <v>#REF!</v>
      </c>
      <c r="HC438" s="181" t="e">
        <f t="shared" si="1060"/>
        <v>#REF!</v>
      </c>
      <c r="HD438" s="181" t="e">
        <f t="shared" si="1061"/>
        <v>#REF!</v>
      </c>
      <c r="HE438" s="181" t="e">
        <f t="shared" si="1062"/>
        <v>#REF!</v>
      </c>
      <c r="HF438" s="181" t="e">
        <f t="shared" si="1063"/>
        <v>#REF!</v>
      </c>
      <c r="HG438" s="181" t="e">
        <f t="shared" si="1064"/>
        <v>#REF!</v>
      </c>
      <c r="HH438" s="181" t="e">
        <f t="shared" si="1065"/>
        <v>#REF!</v>
      </c>
      <c r="HI438" s="181" t="e">
        <f t="shared" si="1066"/>
        <v>#REF!</v>
      </c>
      <c r="HJ438" s="181" t="e">
        <f t="shared" si="1067"/>
        <v>#REF!</v>
      </c>
      <c r="HK438" s="181" t="e">
        <f t="shared" si="1068"/>
        <v>#REF!</v>
      </c>
      <c r="HL438" s="181" t="e">
        <f t="shared" si="1069"/>
        <v>#REF!</v>
      </c>
      <c r="HM438" s="181" t="e">
        <f t="shared" si="1070"/>
        <v>#REF!</v>
      </c>
      <c r="HN438" s="181" t="e">
        <f t="shared" si="1071"/>
        <v>#REF!</v>
      </c>
      <c r="HO438" s="181" t="e">
        <f t="shared" si="1072"/>
        <v>#REF!</v>
      </c>
      <c r="HP438" s="181" t="e">
        <f t="shared" si="1073"/>
        <v>#REF!</v>
      </c>
      <c r="HQ438" s="181" t="e">
        <f t="shared" si="1074"/>
        <v>#REF!</v>
      </c>
      <c r="HR438" s="181" t="e">
        <f t="shared" si="1075"/>
        <v>#REF!</v>
      </c>
      <c r="HS438" s="181" t="e">
        <f t="shared" si="1076"/>
        <v>#REF!</v>
      </c>
      <c r="HT438" s="181" t="e">
        <f t="shared" si="1077"/>
        <v>#REF!</v>
      </c>
      <c r="HU438" s="181" t="e">
        <f t="shared" si="1078"/>
        <v>#REF!</v>
      </c>
      <c r="HV438" s="181" t="e">
        <f t="shared" si="1079"/>
        <v>#REF!</v>
      </c>
      <c r="HW438" s="181" t="e">
        <f t="shared" si="1080"/>
        <v>#REF!</v>
      </c>
      <c r="HX438" s="181" t="e">
        <f t="shared" si="1081"/>
        <v>#REF!</v>
      </c>
      <c r="HY438" s="181" t="e">
        <f t="shared" si="1082"/>
        <v>#REF!</v>
      </c>
      <c r="HZ438" s="181" t="e">
        <f t="shared" si="1083"/>
        <v>#REF!</v>
      </c>
      <c r="IA438" s="181" t="e">
        <f t="shared" si="1084"/>
        <v>#REF!</v>
      </c>
      <c r="IB438" s="181" t="e">
        <f t="shared" si="1085"/>
        <v>#REF!</v>
      </c>
      <c r="IC438" s="181" t="e">
        <f t="shared" si="1086"/>
        <v>#REF!</v>
      </c>
      <c r="ID438" s="181" t="e">
        <f t="shared" si="1087"/>
        <v>#REF!</v>
      </c>
      <c r="IE438" s="181" t="e">
        <f t="shared" si="1088"/>
        <v>#REF!</v>
      </c>
      <c r="IF438" s="181" t="e">
        <f t="shared" si="1089"/>
        <v>#REF!</v>
      </c>
      <c r="IG438" s="181" t="e">
        <f t="shared" si="1090"/>
        <v>#REF!</v>
      </c>
      <c r="IH438" s="181" t="e">
        <f t="shared" si="1091"/>
        <v>#REF!</v>
      </c>
      <c r="II438" s="181" t="e">
        <f t="shared" si="1092"/>
        <v>#REF!</v>
      </c>
      <c r="IJ438" s="181" t="e">
        <f t="shared" si="1093"/>
        <v>#REF!</v>
      </c>
      <c r="IK438" s="181" t="e">
        <f t="shared" si="1094"/>
        <v>#REF!</v>
      </c>
      <c r="IL438" s="181" t="e">
        <f t="shared" si="1095"/>
        <v>#REF!</v>
      </c>
      <c r="IM438" s="181" t="e">
        <f t="shared" si="1096"/>
        <v>#REF!</v>
      </c>
      <c r="IN438" s="181" t="e">
        <f t="shared" si="1097"/>
        <v>#REF!</v>
      </c>
      <c r="IO438" s="181" t="e">
        <f t="shared" si="1098"/>
        <v>#REF!</v>
      </c>
      <c r="IP438" s="181" t="e">
        <f t="shared" si="1099"/>
        <v>#REF!</v>
      </c>
      <c r="IQ438" s="181" t="e">
        <f t="shared" si="1100"/>
        <v>#REF!</v>
      </c>
      <c r="IR438" s="181" t="e">
        <f t="shared" si="1101"/>
        <v>#REF!</v>
      </c>
      <c r="IS438" s="181" t="e">
        <f t="shared" si="1102"/>
        <v>#REF!</v>
      </c>
      <c r="IT438" s="181" t="e">
        <f t="shared" si="1103"/>
        <v>#REF!</v>
      </c>
      <c r="IU438" s="181" t="e">
        <f t="shared" si="1104"/>
        <v>#REF!</v>
      </c>
      <c r="IV438" s="181" t="e">
        <f t="shared" si="1105"/>
        <v>#REF!</v>
      </c>
      <c r="IW438" s="181" t="e">
        <f t="shared" si="1106"/>
        <v>#REF!</v>
      </c>
      <c r="IX438" s="181" t="e">
        <f t="shared" si="1107"/>
        <v>#REF!</v>
      </c>
      <c r="IY438" s="181" t="e">
        <f t="shared" si="1108"/>
        <v>#REF!</v>
      </c>
      <c r="IZ438" s="181" t="e">
        <f t="shared" si="1109"/>
        <v>#REF!</v>
      </c>
      <c r="JA438" s="181" t="e">
        <f t="shared" si="1110"/>
        <v>#REF!</v>
      </c>
      <c r="JB438" s="181" t="e">
        <f t="shared" si="1111"/>
        <v>#REF!</v>
      </c>
    </row>
    <row r="439" spans="2:262">
      <c r="B439" s="188">
        <v>78</v>
      </c>
      <c r="C439" s="187">
        <f t="shared" si="1112"/>
        <v>1.5234375000000009E-3</v>
      </c>
      <c r="D439" s="184" t="e">
        <f t="shared" si="855"/>
        <v>#REF!</v>
      </c>
      <c r="E439" s="183" t="e">
        <f>CF361</f>
        <v>#REF!</v>
      </c>
      <c r="F439" s="182">
        <v>78</v>
      </c>
      <c r="G439" s="181" t="e">
        <f t="shared" si="856"/>
        <v>#REF!</v>
      </c>
      <c r="H439" s="181" t="e">
        <f t="shared" si="857"/>
        <v>#REF!</v>
      </c>
      <c r="I439" s="181" t="e">
        <f t="shared" si="858"/>
        <v>#REF!</v>
      </c>
      <c r="J439" s="181" t="e">
        <f t="shared" si="859"/>
        <v>#REF!</v>
      </c>
      <c r="K439" s="181" t="e">
        <f t="shared" si="860"/>
        <v>#REF!</v>
      </c>
      <c r="L439" s="181" t="e">
        <f t="shared" si="861"/>
        <v>#REF!</v>
      </c>
      <c r="M439" s="181" t="e">
        <f t="shared" si="862"/>
        <v>#REF!</v>
      </c>
      <c r="N439" s="181" t="e">
        <f t="shared" si="863"/>
        <v>#REF!</v>
      </c>
      <c r="O439" s="181" t="e">
        <f t="shared" si="864"/>
        <v>#REF!</v>
      </c>
      <c r="P439" s="181" t="e">
        <f t="shared" si="865"/>
        <v>#REF!</v>
      </c>
      <c r="Q439" s="181" t="e">
        <f t="shared" si="866"/>
        <v>#REF!</v>
      </c>
      <c r="R439" s="181" t="e">
        <f t="shared" si="867"/>
        <v>#REF!</v>
      </c>
      <c r="S439" s="181" t="e">
        <f t="shared" si="868"/>
        <v>#REF!</v>
      </c>
      <c r="T439" s="181" t="e">
        <f t="shared" si="869"/>
        <v>#REF!</v>
      </c>
      <c r="U439" s="181" t="e">
        <f t="shared" si="870"/>
        <v>#REF!</v>
      </c>
      <c r="V439" s="181" t="e">
        <f t="shared" si="871"/>
        <v>#REF!</v>
      </c>
      <c r="W439" s="181" t="e">
        <f t="shared" si="872"/>
        <v>#REF!</v>
      </c>
      <c r="X439" s="181" t="e">
        <f t="shared" si="873"/>
        <v>#REF!</v>
      </c>
      <c r="Y439" s="181" t="e">
        <f t="shared" si="874"/>
        <v>#REF!</v>
      </c>
      <c r="Z439" s="181" t="e">
        <f t="shared" si="875"/>
        <v>#REF!</v>
      </c>
      <c r="AA439" s="181" t="e">
        <f t="shared" si="876"/>
        <v>#REF!</v>
      </c>
      <c r="AB439" s="181" t="e">
        <f t="shared" si="877"/>
        <v>#REF!</v>
      </c>
      <c r="AC439" s="181" t="e">
        <f t="shared" si="878"/>
        <v>#REF!</v>
      </c>
      <c r="AD439" s="181" t="e">
        <f t="shared" si="879"/>
        <v>#REF!</v>
      </c>
      <c r="AE439" s="181" t="e">
        <f t="shared" si="880"/>
        <v>#REF!</v>
      </c>
      <c r="AF439" s="181" t="e">
        <f t="shared" si="881"/>
        <v>#REF!</v>
      </c>
      <c r="AG439" s="181" t="e">
        <f t="shared" si="882"/>
        <v>#REF!</v>
      </c>
      <c r="AH439" s="181" t="e">
        <f t="shared" si="883"/>
        <v>#REF!</v>
      </c>
      <c r="AI439" s="181" t="e">
        <f t="shared" si="884"/>
        <v>#REF!</v>
      </c>
      <c r="AJ439" s="181" t="e">
        <f t="shared" si="885"/>
        <v>#REF!</v>
      </c>
      <c r="AK439" s="181" t="e">
        <f t="shared" si="886"/>
        <v>#REF!</v>
      </c>
      <c r="AL439" s="181" t="e">
        <f t="shared" si="887"/>
        <v>#REF!</v>
      </c>
      <c r="AM439" s="181" t="e">
        <f t="shared" si="888"/>
        <v>#REF!</v>
      </c>
      <c r="AN439" s="181" t="e">
        <f t="shared" si="889"/>
        <v>#REF!</v>
      </c>
      <c r="AO439" s="181" t="e">
        <f t="shared" si="890"/>
        <v>#REF!</v>
      </c>
      <c r="AP439" s="181" t="e">
        <f t="shared" si="891"/>
        <v>#REF!</v>
      </c>
      <c r="AQ439" s="181" t="e">
        <f t="shared" si="892"/>
        <v>#REF!</v>
      </c>
      <c r="AR439" s="181" t="e">
        <f t="shared" si="893"/>
        <v>#REF!</v>
      </c>
      <c r="AS439" s="181" t="e">
        <f t="shared" si="894"/>
        <v>#REF!</v>
      </c>
      <c r="AT439" s="181" t="e">
        <f t="shared" si="895"/>
        <v>#REF!</v>
      </c>
      <c r="AU439" s="181" t="e">
        <f t="shared" si="896"/>
        <v>#REF!</v>
      </c>
      <c r="AV439" s="181" t="e">
        <f t="shared" si="897"/>
        <v>#REF!</v>
      </c>
      <c r="AW439" s="181" t="e">
        <f t="shared" si="898"/>
        <v>#REF!</v>
      </c>
      <c r="AX439" s="181" t="e">
        <f t="shared" si="899"/>
        <v>#REF!</v>
      </c>
      <c r="AY439" s="181" t="e">
        <f t="shared" si="900"/>
        <v>#REF!</v>
      </c>
      <c r="AZ439" s="181" t="e">
        <f t="shared" si="901"/>
        <v>#REF!</v>
      </c>
      <c r="BA439" s="181" t="e">
        <f t="shared" si="902"/>
        <v>#REF!</v>
      </c>
      <c r="BB439" s="181" t="e">
        <f t="shared" si="903"/>
        <v>#REF!</v>
      </c>
      <c r="BC439" s="181" t="e">
        <f t="shared" si="904"/>
        <v>#REF!</v>
      </c>
      <c r="BD439" s="181" t="e">
        <f t="shared" si="905"/>
        <v>#REF!</v>
      </c>
      <c r="BE439" s="181" t="e">
        <f t="shared" si="906"/>
        <v>#REF!</v>
      </c>
      <c r="BF439" s="181" t="e">
        <f t="shared" si="907"/>
        <v>#REF!</v>
      </c>
      <c r="BG439" s="181" t="e">
        <f t="shared" si="908"/>
        <v>#REF!</v>
      </c>
      <c r="BH439" s="181" t="e">
        <f t="shared" si="909"/>
        <v>#REF!</v>
      </c>
      <c r="BI439" s="181" t="e">
        <f t="shared" si="910"/>
        <v>#REF!</v>
      </c>
      <c r="BJ439" s="181" t="e">
        <f t="shared" si="911"/>
        <v>#REF!</v>
      </c>
      <c r="BK439" s="181" t="e">
        <f t="shared" si="912"/>
        <v>#REF!</v>
      </c>
      <c r="BL439" s="181" t="e">
        <f t="shared" si="913"/>
        <v>#REF!</v>
      </c>
      <c r="BM439" s="181" t="e">
        <f t="shared" si="914"/>
        <v>#REF!</v>
      </c>
      <c r="BN439" s="181" t="e">
        <f t="shared" si="915"/>
        <v>#REF!</v>
      </c>
      <c r="BO439" s="181" t="e">
        <f t="shared" si="916"/>
        <v>#REF!</v>
      </c>
      <c r="BP439" s="181" t="e">
        <f t="shared" si="917"/>
        <v>#REF!</v>
      </c>
      <c r="BQ439" s="181" t="e">
        <f t="shared" si="918"/>
        <v>#REF!</v>
      </c>
      <c r="BR439" s="181" t="e">
        <f t="shared" si="919"/>
        <v>#REF!</v>
      </c>
      <c r="BS439" s="181" t="e">
        <f t="shared" si="920"/>
        <v>#REF!</v>
      </c>
      <c r="BT439" s="181" t="e">
        <f t="shared" si="921"/>
        <v>#REF!</v>
      </c>
      <c r="BU439" s="181" t="e">
        <f t="shared" si="922"/>
        <v>#REF!</v>
      </c>
      <c r="BV439" s="181" t="e">
        <f t="shared" si="923"/>
        <v>#REF!</v>
      </c>
      <c r="BW439" s="181" t="e">
        <f t="shared" si="924"/>
        <v>#REF!</v>
      </c>
      <c r="BX439" s="181" t="e">
        <f t="shared" si="925"/>
        <v>#REF!</v>
      </c>
      <c r="BY439" s="181" t="e">
        <f t="shared" si="926"/>
        <v>#REF!</v>
      </c>
      <c r="BZ439" s="181" t="e">
        <f t="shared" si="927"/>
        <v>#REF!</v>
      </c>
      <c r="CA439" s="181" t="e">
        <f t="shared" si="928"/>
        <v>#REF!</v>
      </c>
      <c r="CB439" s="181" t="e">
        <f t="shared" si="929"/>
        <v>#REF!</v>
      </c>
      <c r="CC439" s="181" t="e">
        <f t="shared" si="930"/>
        <v>#REF!</v>
      </c>
      <c r="CD439" s="181" t="e">
        <f t="shared" si="931"/>
        <v>#REF!</v>
      </c>
      <c r="CE439" s="181" t="e">
        <f t="shared" si="932"/>
        <v>#REF!</v>
      </c>
      <c r="CF439" s="181" t="e">
        <f t="shared" si="933"/>
        <v>#REF!</v>
      </c>
      <c r="CG439" s="181" t="e">
        <f t="shared" si="934"/>
        <v>#REF!</v>
      </c>
      <c r="CH439" s="181" t="e">
        <f t="shared" si="935"/>
        <v>#REF!</v>
      </c>
      <c r="CI439" s="181" t="e">
        <f t="shared" si="936"/>
        <v>#REF!</v>
      </c>
      <c r="CJ439" s="181" t="e">
        <f t="shared" si="937"/>
        <v>#REF!</v>
      </c>
      <c r="CK439" s="181" t="e">
        <f t="shared" si="938"/>
        <v>#REF!</v>
      </c>
      <c r="CL439" s="181" t="e">
        <f t="shared" si="939"/>
        <v>#REF!</v>
      </c>
      <c r="CM439" s="181" t="e">
        <f t="shared" si="940"/>
        <v>#REF!</v>
      </c>
      <c r="CN439" s="181" t="e">
        <f t="shared" si="941"/>
        <v>#REF!</v>
      </c>
      <c r="CO439" s="181" t="e">
        <f t="shared" si="942"/>
        <v>#REF!</v>
      </c>
      <c r="CP439" s="181" t="e">
        <f t="shared" si="943"/>
        <v>#REF!</v>
      </c>
      <c r="CQ439" s="181" t="e">
        <f t="shared" si="944"/>
        <v>#REF!</v>
      </c>
      <c r="CR439" s="181" t="e">
        <f t="shared" si="945"/>
        <v>#REF!</v>
      </c>
      <c r="CS439" s="181" t="e">
        <f t="shared" si="946"/>
        <v>#REF!</v>
      </c>
      <c r="CT439" s="181" t="e">
        <f t="shared" si="947"/>
        <v>#REF!</v>
      </c>
      <c r="CU439" s="181" t="e">
        <f t="shared" si="948"/>
        <v>#REF!</v>
      </c>
      <c r="CV439" s="181" t="e">
        <f t="shared" si="949"/>
        <v>#REF!</v>
      </c>
      <c r="CW439" s="181" t="e">
        <f t="shared" si="950"/>
        <v>#REF!</v>
      </c>
      <c r="CX439" s="181" t="e">
        <f t="shared" si="951"/>
        <v>#REF!</v>
      </c>
      <c r="CY439" s="181" t="e">
        <f t="shared" si="952"/>
        <v>#REF!</v>
      </c>
      <c r="CZ439" s="181" t="e">
        <f t="shared" si="953"/>
        <v>#REF!</v>
      </c>
      <c r="DA439" s="181" t="e">
        <f t="shared" si="954"/>
        <v>#REF!</v>
      </c>
      <c r="DB439" s="181" t="e">
        <f t="shared" si="955"/>
        <v>#REF!</v>
      </c>
      <c r="DC439" s="181" t="e">
        <f t="shared" si="956"/>
        <v>#REF!</v>
      </c>
      <c r="DD439" s="181" t="e">
        <f t="shared" si="957"/>
        <v>#REF!</v>
      </c>
      <c r="DE439" s="181" t="e">
        <f t="shared" si="958"/>
        <v>#REF!</v>
      </c>
      <c r="DF439" s="181" t="e">
        <f t="shared" si="959"/>
        <v>#REF!</v>
      </c>
      <c r="DG439" s="181" t="e">
        <f t="shared" si="960"/>
        <v>#REF!</v>
      </c>
      <c r="DH439" s="181" t="e">
        <f t="shared" si="961"/>
        <v>#REF!</v>
      </c>
      <c r="DI439" s="181" t="e">
        <f t="shared" si="962"/>
        <v>#REF!</v>
      </c>
      <c r="DJ439" s="181" t="e">
        <f t="shared" si="963"/>
        <v>#REF!</v>
      </c>
      <c r="DK439" s="181" t="e">
        <f t="shared" si="964"/>
        <v>#REF!</v>
      </c>
      <c r="DL439" s="181" t="e">
        <f t="shared" si="965"/>
        <v>#REF!</v>
      </c>
      <c r="DM439" s="181" t="e">
        <f t="shared" si="966"/>
        <v>#REF!</v>
      </c>
      <c r="DN439" s="181" t="e">
        <f t="shared" si="967"/>
        <v>#REF!</v>
      </c>
      <c r="DO439" s="181" t="e">
        <f t="shared" si="968"/>
        <v>#REF!</v>
      </c>
      <c r="DP439" s="181" t="e">
        <f t="shared" si="969"/>
        <v>#REF!</v>
      </c>
      <c r="DQ439" s="181" t="e">
        <f t="shared" si="970"/>
        <v>#REF!</v>
      </c>
      <c r="DR439" s="181" t="e">
        <f t="shared" si="971"/>
        <v>#REF!</v>
      </c>
      <c r="DS439" s="181" t="e">
        <f t="shared" si="972"/>
        <v>#REF!</v>
      </c>
      <c r="DT439" s="181" t="e">
        <f t="shared" si="973"/>
        <v>#REF!</v>
      </c>
      <c r="DU439" s="181" t="e">
        <f t="shared" si="974"/>
        <v>#REF!</v>
      </c>
      <c r="DV439" s="181" t="e">
        <f t="shared" si="975"/>
        <v>#REF!</v>
      </c>
      <c r="DW439" s="181" t="e">
        <f t="shared" si="976"/>
        <v>#REF!</v>
      </c>
      <c r="DX439" s="181" t="e">
        <f t="shared" si="977"/>
        <v>#REF!</v>
      </c>
      <c r="DY439" s="181" t="e">
        <f t="shared" si="978"/>
        <v>#REF!</v>
      </c>
      <c r="DZ439" s="181" t="e">
        <f t="shared" si="979"/>
        <v>#REF!</v>
      </c>
      <c r="EA439" s="181" t="e">
        <f t="shared" si="980"/>
        <v>#REF!</v>
      </c>
      <c r="EB439" s="181" t="e">
        <f t="shared" si="981"/>
        <v>#REF!</v>
      </c>
      <c r="EC439" s="181" t="e">
        <f t="shared" si="982"/>
        <v>#REF!</v>
      </c>
      <c r="ED439" s="181" t="e">
        <f t="shared" si="983"/>
        <v>#REF!</v>
      </c>
      <c r="EE439" s="181" t="e">
        <f t="shared" si="984"/>
        <v>#REF!</v>
      </c>
      <c r="EF439" s="181" t="e">
        <f t="shared" si="985"/>
        <v>#REF!</v>
      </c>
      <c r="EG439" s="181" t="e">
        <f t="shared" si="986"/>
        <v>#REF!</v>
      </c>
      <c r="EH439" s="181" t="e">
        <f t="shared" si="987"/>
        <v>#REF!</v>
      </c>
      <c r="EI439" s="181" t="e">
        <f t="shared" si="988"/>
        <v>#REF!</v>
      </c>
      <c r="EJ439" s="181" t="e">
        <f t="shared" si="989"/>
        <v>#REF!</v>
      </c>
      <c r="EK439" s="181" t="e">
        <f t="shared" si="990"/>
        <v>#REF!</v>
      </c>
      <c r="EL439" s="181" t="e">
        <f t="shared" si="991"/>
        <v>#REF!</v>
      </c>
      <c r="EM439" s="181" t="e">
        <f t="shared" si="992"/>
        <v>#REF!</v>
      </c>
      <c r="EN439" s="181" t="e">
        <f t="shared" si="993"/>
        <v>#REF!</v>
      </c>
      <c r="EO439" s="181" t="e">
        <f t="shared" si="994"/>
        <v>#REF!</v>
      </c>
      <c r="EP439" s="181" t="e">
        <f t="shared" si="995"/>
        <v>#REF!</v>
      </c>
      <c r="EQ439" s="181" t="e">
        <f t="shared" si="996"/>
        <v>#REF!</v>
      </c>
      <c r="ER439" s="181" t="e">
        <f t="shared" si="997"/>
        <v>#REF!</v>
      </c>
      <c r="ES439" s="181" t="e">
        <f t="shared" si="998"/>
        <v>#REF!</v>
      </c>
      <c r="ET439" s="181" t="e">
        <f t="shared" si="999"/>
        <v>#REF!</v>
      </c>
      <c r="EU439" s="181" t="e">
        <f t="shared" si="1000"/>
        <v>#REF!</v>
      </c>
      <c r="EV439" s="181" t="e">
        <f t="shared" si="1001"/>
        <v>#REF!</v>
      </c>
      <c r="EW439" s="181" t="e">
        <f t="shared" si="1002"/>
        <v>#REF!</v>
      </c>
      <c r="EX439" s="181" t="e">
        <f t="shared" si="1003"/>
        <v>#REF!</v>
      </c>
      <c r="EY439" s="181" t="e">
        <f t="shared" si="1004"/>
        <v>#REF!</v>
      </c>
      <c r="EZ439" s="181" t="e">
        <f t="shared" si="1005"/>
        <v>#REF!</v>
      </c>
      <c r="FA439" s="181" t="e">
        <f t="shared" si="1006"/>
        <v>#REF!</v>
      </c>
      <c r="FB439" s="181" t="e">
        <f t="shared" si="1007"/>
        <v>#REF!</v>
      </c>
      <c r="FC439" s="181" t="e">
        <f t="shared" si="1008"/>
        <v>#REF!</v>
      </c>
      <c r="FD439" s="181" t="e">
        <f t="shared" si="1009"/>
        <v>#REF!</v>
      </c>
      <c r="FE439" s="181" t="e">
        <f t="shared" si="1010"/>
        <v>#REF!</v>
      </c>
      <c r="FF439" s="181" t="e">
        <f t="shared" si="1011"/>
        <v>#REF!</v>
      </c>
      <c r="FG439" s="181" t="e">
        <f t="shared" si="1012"/>
        <v>#REF!</v>
      </c>
      <c r="FH439" s="181" t="e">
        <f t="shared" si="1013"/>
        <v>#REF!</v>
      </c>
      <c r="FI439" s="181" t="e">
        <f t="shared" si="1014"/>
        <v>#REF!</v>
      </c>
      <c r="FJ439" s="181" t="e">
        <f t="shared" si="1015"/>
        <v>#REF!</v>
      </c>
      <c r="FK439" s="181" t="e">
        <f t="shared" si="1016"/>
        <v>#REF!</v>
      </c>
      <c r="FL439" s="181" t="e">
        <f t="shared" si="1017"/>
        <v>#REF!</v>
      </c>
      <c r="FM439" s="181" t="e">
        <f t="shared" si="1018"/>
        <v>#REF!</v>
      </c>
      <c r="FN439" s="181" t="e">
        <f t="shared" si="1019"/>
        <v>#REF!</v>
      </c>
      <c r="FO439" s="181" t="e">
        <f t="shared" si="1020"/>
        <v>#REF!</v>
      </c>
      <c r="FP439" s="181" t="e">
        <f t="shared" si="1021"/>
        <v>#REF!</v>
      </c>
      <c r="FQ439" s="181" t="e">
        <f t="shared" si="1022"/>
        <v>#REF!</v>
      </c>
      <c r="FR439" s="181" t="e">
        <f t="shared" si="1023"/>
        <v>#REF!</v>
      </c>
      <c r="FS439" s="181" t="e">
        <f t="shared" si="1024"/>
        <v>#REF!</v>
      </c>
      <c r="FT439" s="181" t="e">
        <f t="shared" si="1025"/>
        <v>#REF!</v>
      </c>
      <c r="FU439" s="181" t="e">
        <f t="shared" si="1026"/>
        <v>#REF!</v>
      </c>
      <c r="FV439" s="181" t="e">
        <f t="shared" si="1027"/>
        <v>#REF!</v>
      </c>
      <c r="FW439" s="181" t="e">
        <f t="shared" si="1028"/>
        <v>#REF!</v>
      </c>
      <c r="FX439" s="181" t="e">
        <f t="shared" si="1029"/>
        <v>#REF!</v>
      </c>
      <c r="FY439" s="181" t="e">
        <f t="shared" si="1030"/>
        <v>#REF!</v>
      </c>
      <c r="FZ439" s="181" t="e">
        <f t="shared" si="1031"/>
        <v>#REF!</v>
      </c>
      <c r="GA439" s="181" t="e">
        <f t="shared" si="1032"/>
        <v>#REF!</v>
      </c>
      <c r="GB439" s="181" t="e">
        <f t="shared" si="1033"/>
        <v>#REF!</v>
      </c>
      <c r="GC439" s="181" t="e">
        <f t="shared" si="1034"/>
        <v>#REF!</v>
      </c>
      <c r="GD439" s="181" t="e">
        <f t="shared" si="1035"/>
        <v>#REF!</v>
      </c>
      <c r="GE439" s="181" t="e">
        <f t="shared" si="1036"/>
        <v>#REF!</v>
      </c>
      <c r="GF439" s="181" t="e">
        <f t="shared" si="1037"/>
        <v>#REF!</v>
      </c>
      <c r="GG439" s="181" t="e">
        <f t="shared" si="1038"/>
        <v>#REF!</v>
      </c>
      <c r="GH439" s="181" t="e">
        <f t="shared" si="1039"/>
        <v>#REF!</v>
      </c>
      <c r="GI439" s="181" t="e">
        <f t="shared" si="1040"/>
        <v>#REF!</v>
      </c>
      <c r="GJ439" s="181" t="e">
        <f t="shared" si="1041"/>
        <v>#REF!</v>
      </c>
      <c r="GK439" s="181" t="e">
        <f t="shared" si="1042"/>
        <v>#REF!</v>
      </c>
      <c r="GL439" s="181" t="e">
        <f t="shared" si="1043"/>
        <v>#REF!</v>
      </c>
      <c r="GM439" s="181" t="e">
        <f t="shared" si="1044"/>
        <v>#REF!</v>
      </c>
      <c r="GN439" s="181" t="e">
        <f t="shared" si="1045"/>
        <v>#REF!</v>
      </c>
      <c r="GO439" s="181" t="e">
        <f t="shared" si="1046"/>
        <v>#REF!</v>
      </c>
      <c r="GP439" s="181" t="e">
        <f t="shared" si="1047"/>
        <v>#REF!</v>
      </c>
      <c r="GQ439" s="181" t="e">
        <f t="shared" si="1048"/>
        <v>#REF!</v>
      </c>
      <c r="GR439" s="181" t="e">
        <f t="shared" si="1049"/>
        <v>#REF!</v>
      </c>
      <c r="GS439" s="181" t="e">
        <f t="shared" si="1050"/>
        <v>#REF!</v>
      </c>
      <c r="GT439" s="181" t="e">
        <f t="shared" si="1051"/>
        <v>#REF!</v>
      </c>
      <c r="GU439" s="181" t="e">
        <f t="shared" si="1052"/>
        <v>#REF!</v>
      </c>
      <c r="GV439" s="181" t="e">
        <f t="shared" si="1053"/>
        <v>#REF!</v>
      </c>
      <c r="GW439" s="181" t="e">
        <f t="shared" si="1054"/>
        <v>#REF!</v>
      </c>
      <c r="GX439" s="181" t="e">
        <f t="shared" si="1055"/>
        <v>#REF!</v>
      </c>
      <c r="GY439" s="181" t="e">
        <f t="shared" si="1056"/>
        <v>#REF!</v>
      </c>
      <c r="GZ439" s="181" t="e">
        <f t="shared" si="1057"/>
        <v>#REF!</v>
      </c>
      <c r="HA439" s="181" t="e">
        <f t="shared" si="1058"/>
        <v>#REF!</v>
      </c>
      <c r="HB439" s="181" t="e">
        <f t="shared" si="1059"/>
        <v>#REF!</v>
      </c>
      <c r="HC439" s="181" t="e">
        <f t="shared" si="1060"/>
        <v>#REF!</v>
      </c>
      <c r="HD439" s="181" t="e">
        <f t="shared" si="1061"/>
        <v>#REF!</v>
      </c>
      <c r="HE439" s="181" t="e">
        <f t="shared" si="1062"/>
        <v>#REF!</v>
      </c>
      <c r="HF439" s="181" t="e">
        <f t="shared" si="1063"/>
        <v>#REF!</v>
      </c>
      <c r="HG439" s="181" t="e">
        <f t="shared" si="1064"/>
        <v>#REF!</v>
      </c>
      <c r="HH439" s="181" t="e">
        <f t="shared" si="1065"/>
        <v>#REF!</v>
      </c>
      <c r="HI439" s="181" t="e">
        <f t="shared" si="1066"/>
        <v>#REF!</v>
      </c>
      <c r="HJ439" s="181" t="e">
        <f t="shared" si="1067"/>
        <v>#REF!</v>
      </c>
      <c r="HK439" s="181" t="e">
        <f t="shared" si="1068"/>
        <v>#REF!</v>
      </c>
      <c r="HL439" s="181" t="e">
        <f t="shared" si="1069"/>
        <v>#REF!</v>
      </c>
      <c r="HM439" s="181" t="e">
        <f t="shared" si="1070"/>
        <v>#REF!</v>
      </c>
      <c r="HN439" s="181" t="e">
        <f t="shared" si="1071"/>
        <v>#REF!</v>
      </c>
      <c r="HO439" s="181" t="e">
        <f t="shared" si="1072"/>
        <v>#REF!</v>
      </c>
      <c r="HP439" s="181" t="e">
        <f t="shared" si="1073"/>
        <v>#REF!</v>
      </c>
      <c r="HQ439" s="181" t="e">
        <f t="shared" si="1074"/>
        <v>#REF!</v>
      </c>
      <c r="HR439" s="181" t="e">
        <f t="shared" si="1075"/>
        <v>#REF!</v>
      </c>
      <c r="HS439" s="181" t="e">
        <f t="shared" si="1076"/>
        <v>#REF!</v>
      </c>
      <c r="HT439" s="181" t="e">
        <f t="shared" si="1077"/>
        <v>#REF!</v>
      </c>
      <c r="HU439" s="181" t="e">
        <f t="shared" si="1078"/>
        <v>#REF!</v>
      </c>
      <c r="HV439" s="181" t="e">
        <f t="shared" si="1079"/>
        <v>#REF!</v>
      </c>
      <c r="HW439" s="181" t="e">
        <f t="shared" si="1080"/>
        <v>#REF!</v>
      </c>
      <c r="HX439" s="181" t="e">
        <f t="shared" si="1081"/>
        <v>#REF!</v>
      </c>
      <c r="HY439" s="181" t="e">
        <f t="shared" si="1082"/>
        <v>#REF!</v>
      </c>
      <c r="HZ439" s="181" t="e">
        <f t="shared" si="1083"/>
        <v>#REF!</v>
      </c>
      <c r="IA439" s="181" t="e">
        <f t="shared" si="1084"/>
        <v>#REF!</v>
      </c>
      <c r="IB439" s="181" t="e">
        <f t="shared" si="1085"/>
        <v>#REF!</v>
      </c>
      <c r="IC439" s="181" t="e">
        <f t="shared" si="1086"/>
        <v>#REF!</v>
      </c>
      <c r="ID439" s="181" t="e">
        <f t="shared" si="1087"/>
        <v>#REF!</v>
      </c>
      <c r="IE439" s="181" t="e">
        <f t="shared" si="1088"/>
        <v>#REF!</v>
      </c>
      <c r="IF439" s="181" t="e">
        <f t="shared" si="1089"/>
        <v>#REF!</v>
      </c>
      <c r="IG439" s="181" t="e">
        <f t="shared" si="1090"/>
        <v>#REF!</v>
      </c>
      <c r="IH439" s="181" t="e">
        <f t="shared" si="1091"/>
        <v>#REF!</v>
      </c>
      <c r="II439" s="181" t="e">
        <f t="shared" si="1092"/>
        <v>#REF!</v>
      </c>
      <c r="IJ439" s="181" t="e">
        <f t="shared" si="1093"/>
        <v>#REF!</v>
      </c>
      <c r="IK439" s="181" t="e">
        <f t="shared" si="1094"/>
        <v>#REF!</v>
      </c>
      <c r="IL439" s="181" t="e">
        <f t="shared" si="1095"/>
        <v>#REF!</v>
      </c>
      <c r="IM439" s="181" t="e">
        <f t="shared" si="1096"/>
        <v>#REF!</v>
      </c>
      <c r="IN439" s="181" t="e">
        <f t="shared" si="1097"/>
        <v>#REF!</v>
      </c>
      <c r="IO439" s="181" t="e">
        <f t="shared" si="1098"/>
        <v>#REF!</v>
      </c>
      <c r="IP439" s="181" t="e">
        <f t="shared" si="1099"/>
        <v>#REF!</v>
      </c>
      <c r="IQ439" s="181" t="e">
        <f t="shared" si="1100"/>
        <v>#REF!</v>
      </c>
      <c r="IR439" s="181" t="e">
        <f t="shared" si="1101"/>
        <v>#REF!</v>
      </c>
      <c r="IS439" s="181" t="e">
        <f t="shared" si="1102"/>
        <v>#REF!</v>
      </c>
      <c r="IT439" s="181" t="e">
        <f t="shared" si="1103"/>
        <v>#REF!</v>
      </c>
      <c r="IU439" s="181" t="e">
        <f t="shared" si="1104"/>
        <v>#REF!</v>
      </c>
      <c r="IV439" s="181" t="e">
        <f t="shared" si="1105"/>
        <v>#REF!</v>
      </c>
      <c r="IW439" s="181" t="e">
        <f t="shared" si="1106"/>
        <v>#REF!</v>
      </c>
      <c r="IX439" s="181" t="e">
        <f t="shared" si="1107"/>
        <v>#REF!</v>
      </c>
      <c r="IY439" s="181" t="e">
        <f t="shared" si="1108"/>
        <v>#REF!</v>
      </c>
      <c r="IZ439" s="181" t="e">
        <f t="shared" si="1109"/>
        <v>#REF!</v>
      </c>
      <c r="JA439" s="181" t="e">
        <f t="shared" si="1110"/>
        <v>#REF!</v>
      </c>
      <c r="JB439" s="181" t="e">
        <f t="shared" si="1111"/>
        <v>#REF!</v>
      </c>
    </row>
    <row r="440" spans="2:262">
      <c r="B440" s="188">
        <v>79</v>
      </c>
      <c r="C440" s="187">
        <f t="shared" si="1112"/>
        <v>1.5429687500000009E-3</v>
      </c>
      <c r="D440" s="184" t="e">
        <f t="shared" si="855"/>
        <v>#REF!</v>
      </c>
      <c r="E440" s="183" t="e">
        <f>CG361</f>
        <v>#REF!</v>
      </c>
      <c r="F440" s="182">
        <v>79</v>
      </c>
      <c r="G440" s="181" t="e">
        <f t="shared" si="856"/>
        <v>#REF!</v>
      </c>
      <c r="H440" s="181" t="e">
        <f t="shared" si="857"/>
        <v>#REF!</v>
      </c>
      <c r="I440" s="181" t="e">
        <f t="shared" si="858"/>
        <v>#REF!</v>
      </c>
      <c r="J440" s="181" t="e">
        <f t="shared" si="859"/>
        <v>#REF!</v>
      </c>
      <c r="K440" s="181" t="e">
        <f t="shared" si="860"/>
        <v>#REF!</v>
      </c>
      <c r="L440" s="181" t="e">
        <f t="shared" si="861"/>
        <v>#REF!</v>
      </c>
      <c r="M440" s="181" t="e">
        <f t="shared" si="862"/>
        <v>#REF!</v>
      </c>
      <c r="N440" s="181" t="e">
        <f t="shared" si="863"/>
        <v>#REF!</v>
      </c>
      <c r="O440" s="181" t="e">
        <f t="shared" si="864"/>
        <v>#REF!</v>
      </c>
      <c r="P440" s="181" t="e">
        <f t="shared" si="865"/>
        <v>#REF!</v>
      </c>
      <c r="Q440" s="181" t="e">
        <f t="shared" si="866"/>
        <v>#REF!</v>
      </c>
      <c r="R440" s="181" t="e">
        <f t="shared" si="867"/>
        <v>#REF!</v>
      </c>
      <c r="S440" s="181" t="e">
        <f t="shared" si="868"/>
        <v>#REF!</v>
      </c>
      <c r="T440" s="181" t="e">
        <f t="shared" si="869"/>
        <v>#REF!</v>
      </c>
      <c r="U440" s="181" t="e">
        <f t="shared" si="870"/>
        <v>#REF!</v>
      </c>
      <c r="V440" s="181" t="e">
        <f t="shared" si="871"/>
        <v>#REF!</v>
      </c>
      <c r="W440" s="181" t="e">
        <f t="shared" si="872"/>
        <v>#REF!</v>
      </c>
      <c r="X440" s="181" t="e">
        <f t="shared" si="873"/>
        <v>#REF!</v>
      </c>
      <c r="Y440" s="181" t="e">
        <f t="shared" si="874"/>
        <v>#REF!</v>
      </c>
      <c r="Z440" s="181" t="e">
        <f t="shared" si="875"/>
        <v>#REF!</v>
      </c>
      <c r="AA440" s="181" t="e">
        <f t="shared" si="876"/>
        <v>#REF!</v>
      </c>
      <c r="AB440" s="181" t="e">
        <f t="shared" si="877"/>
        <v>#REF!</v>
      </c>
      <c r="AC440" s="181" t="e">
        <f t="shared" si="878"/>
        <v>#REF!</v>
      </c>
      <c r="AD440" s="181" t="e">
        <f t="shared" si="879"/>
        <v>#REF!</v>
      </c>
      <c r="AE440" s="181" t="e">
        <f t="shared" si="880"/>
        <v>#REF!</v>
      </c>
      <c r="AF440" s="181" t="e">
        <f t="shared" si="881"/>
        <v>#REF!</v>
      </c>
      <c r="AG440" s="181" t="e">
        <f t="shared" si="882"/>
        <v>#REF!</v>
      </c>
      <c r="AH440" s="181" t="e">
        <f t="shared" si="883"/>
        <v>#REF!</v>
      </c>
      <c r="AI440" s="181" t="e">
        <f t="shared" si="884"/>
        <v>#REF!</v>
      </c>
      <c r="AJ440" s="181" t="e">
        <f t="shared" si="885"/>
        <v>#REF!</v>
      </c>
      <c r="AK440" s="181" t="e">
        <f t="shared" si="886"/>
        <v>#REF!</v>
      </c>
      <c r="AL440" s="181" t="e">
        <f t="shared" si="887"/>
        <v>#REF!</v>
      </c>
      <c r="AM440" s="181" t="e">
        <f t="shared" si="888"/>
        <v>#REF!</v>
      </c>
      <c r="AN440" s="181" t="e">
        <f t="shared" si="889"/>
        <v>#REF!</v>
      </c>
      <c r="AO440" s="181" t="e">
        <f t="shared" si="890"/>
        <v>#REF!</v>
      </c>
      <c r="AP440" s="181" t="e">
        <f t="shared" si="891"/>
        <v>#REF!</v>
      </c>
      <c r="AQ440" s="181" t="e">
        <f t="shared" si="892"/>
        <v>#REF!</v>
      </c>
      <c r="AR440" s="181" t="e">
        <f t="shared" si="893"/>
        <v>#REF!</v>
      </c>
      <c r="AS440" s="181" t="e">
        <f t="shared" si="894"/>
        <v>#REF!</v>
      </c>
      <c r="AT440" s="181" t="e">
        <f t="shared" si="895"/>
        <v>#REF!</v>
      </c>
      <c r="AU440" s="181" t="e">
        <f t="shared" si="896"/>
        <v>#REF!</v>
      </c>
      <c r="AV440" s="181" t="e">
        <f t="shared" si="897"/>
        <v>#REF!</v>
      </c>
      <c r="AW440" s="181" t="e">
        <f t="shared" si="898"/>
        <v>#REF!</v>
      </c>
      <c r="AX440" s="181" t="e">
        <f t="shared" si="899"/>
        <v>#REF!</v>
      </c>
      <c r="AY440" s="181" t="e">
        <f t="shared" si="900"/>
        <v>#REF!</v>
      </c>
      <c r="AZ440" s="181" t="e">
        <f t="shared" si="901"/>
        <v>#REF!</v>
      </c>
      <c r="BA440" s="181" t="e">
        <f t="shared" si="902"/>
        <v>#REF!</v>
      </c>
      <c r="BB440" s="181" t="e">
        <f t="shared" si="903"/>
        <v>#REF!</v>
      </c>
      <c r="BC440" s="181" t="e">
        <f t="shared" si="904"/>
        <v>#REF!</v>
      </c>
      <c r="BD440" s="181" t="e">
        <f t="shared" si="905"/>
        <v>#REF!</v>
      </c>
      <c r="BE440" s="181" t="e">
        <f t="shared" si="906"/>
        <v>#REF!</v>
      </c>
      <c r="BF440" s="181" t="e">
        <f t="shared" si="907"/>
        <v>#REF!</v>
      </c>
      <c r="BG440" s="181" t="e">
        <f t="shared" si="908"/>
        <v>#REF!</v>
      </c>
      <c r="BH440" s="181" t="e">
        <f t="shared" si="909"/>
        <v>#REF!</v>
      </c>
      <c r="BI440" s="181" t="e">
        <f t="shared" si="910"/>
        <v>#REF!</v>
      </c>
      <c r="BJ440" s="181" t="e">
        <f t="shared" si="911"/>
        <v>#REF!</v>
      </c>
      <c r="BK440" s="181" t="e">
        <f t="shared" si="912"/>
        <v>#REF!</v>
      </c>
      <c r="BL440" s="181" t="e">
        <f t="shared" si="913"/>
        <v>#REF!</v>
      </c>
      <c r="BM440" s="181" t="e">
        <f t="shared" si="914"/>
        <v>#REF!</v>
      </c>
      <c r="BN440" s="181" t="e">
        <f t="shared" si="915"/>
        <v>#REF!</v>
      </c>
      <c r="BO440" s="181" t="e">
        <f t="shared" si="916"/>
        <v>#REF!</v>
      </c>
      <c r="BP440" s="181" t="e">
        <f t="shared" si="917"/>
        <v>#REF!</v>
      </c>
      <c r="BQ440" s="181" t="e">
        <f t="shared" si="918"/>
        <v>#REF!</v>
      </c>
      <c r="BR440" s="181" t="e">
        <f t="shared" si="919"/>
        <v>#REF!</v>
      </c>
      <c r="BS440" s="181" t="e">
        <f t="shared" si="920"/>
        <v>#REF!</v>
      </c>
      <c r="BT440" s="181" t="e">
        <f t="shared" si="921"/>
        <v>#REF!</v>
      </c>
      <c r="BU440" s="181" t="e">
        <f t="shared" si="922"/>
        <v>#REF!</v>
      </c>
      <c r="BV440" s="181" t="e">
        <f t="shared" si="923"/>
        <v>#REF!</v>
      </c>
      <c r="BW440" s="181" t="e">
        <f t="shared" si="924"/>
        <v>#REF!</v>
      </c>
      <c r="BX440" s="181" t="e">
        <f t="shared" si="925"/>
        <v>#REF!</v>
      </c>
      <c r="BY440" s="181" t="e">
        <f t="shared" si="926"/>
        <v>#REF!</v>
      </c>
      <c r="BZ440" s="181" t="e">
        <f t="shared" si="927"/>
        <v>#REF!</v>
      </c>
      <c r="CA440" s="181" t="e">
        <f t="shared" si="928"/>
        <v>#REF!</v>
      </c>
      <c r="CB440" s="181" t="e">
        <f t="shared" si="929"/>
        <v>#REF!</v>
      </c>
      <c r="CC440" s="181" t="e">
        <f t="shared" si="930"/>
        <v>#REF!</v>
      </c>
      <c r="CD440" s="181" t="e">
        <f t="shared" si="931"/>
        <v>#REF!</v>
      </c>
      <c r="CE440" s="181" t="e">
        <f t="shared" si="932"/>
        <v>#REF!</v>
      </c>
      <c r="CF440" s="181" t="e">
        <f t="shared" si="933"/>
        <v>#REF!</v>
      </c>
      <c r="CG440" s="181" t="e">
        <f t="shared" si="934"/>
        <v>#REF!</v>
      </c>
      <c r="CH440" s="181" t="e">
        <f t="shared" si="935"/>
        <v>#REF!</v>
      </c>
      <c r="CI440" s="181" t="e">
        <f t="shared" si="936"/>
        <v>#REF!</v>
      </c>
      <c r="CJ440" s="181" t="e">
        <f t="shared" si="937"/>
        <v>#REF!</v>
      </c>
      <c r="CK440" s="181" t="e">
        <f t="shared" si="938"/>
        <v>#REF!</v>
      </c>
      <c r="CL440" s="181" t="e">
        <f t="shared" si="939"/>
        <v>#REF!</v>
      </c>
      <c r="CM440" s="181" t="e">
        <f t="shared" si="940"/>
        <v>#REF!</v>
      </c>
      <c r="CN440" s="181" t="e">
        <f t="shared" si="941"/>
        <v>#REF!</v>
      </c>
      <c r="CO440" s="181" t="e">
        <f t="shared" si="942"/>
        <v>#REF!</v>
      </c>
      <c r="CP440" s="181" t="e">
        <f t="shared" si="943"/>
        <v>#REF!</v>
      </c>
      <c r="CQ440" s="181" t="e">
        <f t="shared" si="944"/>
        <v>#REF!</v>
      </c>
      <c r="CR440" s="181" t="e">
        <f t="shared" si="945"/>
        <v>#REF!</v>
      </c>
      <c r="CS440" s="181" t="e">
        <f t="shared" si="946"/>
        <v>#REF!</v>
      </c>
      <c r="CT440" s="181" t="e">
        <f t="shared" si="947"/>
        <v>#REF!</v>
      </c>
      <c r="CU440" s="181" t="e">
        <f t="shared" si="948"/>
        <v>#REF!</v>
      </c>
      <c r="CV440" s="181" t="e">
        <f t="shared" si="949"/>
        <v>#REF!</v>
      </c>
      <c r="CW440" s="181" t="e">
        <f t="shared" si="950"/>
        <v>#REF!</v>
      </c>
      <c r="CX440" s="181" t="e">
        <f t="shared" si="951"/>
        <v>#REF!</v>
      </c>
      <c r="CY440" s="181" t="e">
        <f t="shared" si="952"/>
        <v>#REF!</v>
      </c>
      <c r="CZ440" s="181" t="e">
        <f t="shared" si="953"/>
        <v>#REF!</v>
      </c>
      <c r="DA440" s="181" t="e">
        <f t="shared" si="954"/>
        <v>#REF!</v>
      </c>
      <c r="DB440" s="181" t="e">
        <f t="shared" si="955"/>
        <v>#REF!</v>
      </c>
      <c r="DC440" s="181" t="e">
        <f t="shared" si="956"/>
        <v>#REF!</v>
      </c>
      <c r="DD440" s="181" t="e">
        <f t="shared" si="957"/>
        <v>#REF!</v>
      </c>
      <c r="DE440" s="181" t="e">
        <f t="shared" si="958"/>
        <v>#REF!</v>
      </c>
      <c r="DF440" s="181" t="e">
        <f t="shared" si="959"/>
        <v>#REF!</v>
      </c>
      <c r="DG440" s="181" t="e">
        <f t="shared" si="960"/>
        <v>#REF!</v>
      </c>
      <c r="DH440" s="181" t="e">
        <f t="shared" si="961"/>
        <v>#REF!</v>
      </c>
      <c r="DI440" s="181" t="e">
        <f t="shared" si="962"/>
        <v>#REF!</v>
      </c>
      <c r="DJ440" s="181" t="e">
        <f t="shared" si="963"/>
        <v>#REF!</v>
      </c>
      <c r="DK440" s="181" t="e">
        <f t="shared" si="964"/>
        <v>#REF!</v>
      </c>
      <c r="DL440" s="181" t="e">
        <f t="shared" si="965"/>
        <v>#REF!</v>
      </c>
      <c r="DM440" s="181" t="e">
        <f t="shared" si="966"/>
        <v>#REF!</v>
      </c>
      <c r="DN440" s="181" t="e">
        <f t="shared" si="967"/>
        <v>#REF!</v>
      </c>
      <c r="DO440" s="181" t="e">
        <f t="shared" si="968"/>
        <v>#REF!</v>
      </c>
      <c r="DP440" s="181" t="e">
        <f t="shared" si="969"/>
        <v>#REF!</v>
      </c>
      <c r="DQ440" s="181" t="e">
        <f t="shared" si="970"/>
        <v>#REF!</v>
      </c>
      <c r="DR440" s="181" t="e">
        <f t="shared" si="971"/>
        <v>#REF!</v>
      </c>
      <c r="DS440" s="181" t="e">
        <f t="shared" si="972"/>
        <v>#REF!</v>
      </c>
      <c r="DT440" s="181" t="e">
        <f t="shared" si="973"/>
        <v>#REF!</v>
      </c>
      <c r="DU440" s="181" t="e">
        <f t="shared" si="974"/>
        <v>#REF!</v>
      </c>
      <c r="DV440" s="181" t="e">
        <f t="shared" si="975"/>
        <v>#REF!</v>
      </c>
      <c r="DW440" s="181" t="e">
        <f t="shared" si="976"/>
        <v>#REF!</v>
      </c>
      <c r="DX440" s="181" t="e">
        <f t="shared" si="977"/>
        <v>#REF!</v>
      </c>
      <c r="DY440" s="181" t="e">
        <f t="shared" si="978"/>
        <v>#REF!</v>
      </c>
      <c r="DZ440" s="181" t="e">
        <f t="shared" si="979"/>
        <v>#REF!</v>
      </c>
      <c r="EA440" s="181" t="e">
        <f t="shared" si="980"/>
        <v>#REF!</v>
      </c>
      <c r="EB440" s="181" t="e">
        <f t="shared" si="981"/>
        <v>#REF!</v>
      </c>
      <c r="EC440" s="181" t="e">
        <f t="shared" si="982"/>
        <v>#REF!</v>
      </c>
      <c r="ED440" s="181" t="e">
        <f t="shared" si="983"/>
        <v>#REF!</v>
      </c>
      <c r="EE440" s="181" t="e">
        <f t="shared" si="984"/>
        <v>#REF!</v>
      </c>
      <c r="EF440" s="181" t="e">
        <f t="shared" si="985"/>
        <v>#REF!</v>
      </c>
      <c r="EG440" s="181" t="e">
        <f t="shared" si="986"/>
        <v>#REF!</v>
      </c>
      <c r="EH440" s="181" t="e">
        <f t="shared" si="987"/>
        <v>#REF!</v>
      </c>
      <c r="EI440" s="181" t="e">
        <f t="shared" si="988"/>
        <v>#REF!</v>
      </c>
      <c r="EJ440" s="181" t="e">
        <f t="shared" si="989"/>
        <v>#REF!</v>
      </c>
      <c r="EK440" s="181" t="e">
        <f t="shared" si="990"/>
        <v>#REF!</v>
      </c>
      <c r="EL440" s="181" t="e">
        <f t="shared" si="991"/>
        <v>#REF!</v>
      </c>
      <c r="EM440" s="181" t="e">
        <f t="shared" si="992"/>
        <v>#REF!</v>
      </c>
      <c r="EN440" s="181" t="e">
        <f t="shared" si="993"/>
        <v>#REF!</v>
      </c>
      <c r="EO440" s="181" t="e">
        <f t="shared" si="994"/>
        <v>#REF!</v>
      </c>
      <c r="EP440" s="181" t="e">
        <f t="shared" si="995"/>
        <v>#REF!</v>
      </c>
      <c r="EQ440" s="181" t="e">
        <f t="shared" si="996"/>
        <v>#REF!</v>
      </c>
      <c r="ER440" s="181" t="e">
        <f t="shared" si="997"/>
        <v>#REF!</v>
      </c>
      <c r="ES440" s="181" t="e">
        <f t="shared" si="998"/>
        <v>#REF!</v>
      </c>
      <c r="ET440" s="181" t="e">
        <f t="shared" si="999"/>
        <v>#REF!</v>
      </c>
      <c r="EU440" s="181" t="e">
        <f t="shared" si="1000"/>
        <v>#REF!</v>
      </c>
      <c r="EV440" s="181" t="e">
        <f t="shared" si="1001"/>
        <v>#REF!</v>
      </c>
      <c r="EW440" s="181" t="e">
        <f t="shared" si="1002"/>
        <v>#REF!</v>
      </c>
      <c r="EX440" s="181" t="e">
        <f t="shared" si="1003"/>
        <v>#REF!</v>
      </c>
      <c r="EY440" s="181" t="e">
        <f t="shared" si="1004"/>
        <v>#REF!</v>
      </c>
      <c r="EZ440" s="181" t="e">
        <f t="shared" si="1005"/>
        <v>#REF!</v>
      </c>
      <c r="FA440" s="181" t="e">
        <f t="shared" si="1006"/>
        <v>#REF!</v>
      </c>
      <c r="FB440" s="181" t="e">
        <f t="shared" si="1007"/>
        <v>#REF!</v>
      </c>
      <c r="FC440" s="181" t="e">
        <f t="shared" si="1008"/>
        <v>#REF!</v>
      </c>
      <c r="FD440" s="181" t="e">
        <f t="shared" si="1009"/>
        <v>#REF!</v>
      </c>
      <c r="FE440" s="181" t="e">
        <f t="shared" si="1010"/>
        <v>#REF!</v>
      </c>
      <c r="FF440" s="181" t="e">
        <f t="shared" si="1011"/>
        <v>#REF!</v>
      </c>
      <c r="FG440" s="181" t="e">
        <f t="shared" si="1012"/>
        <v>#REF!</v>
      </c>
      <c r="FH440" s="181" t="e">
        <f t="shared" si="1013"/>
        <v>#REF!</v>
      </c>
      <c r="FI440" s="181" t="e">
        <f t="shared" si="1014"/>
        <v>#REF!</v>
      </c>
      <c r="FJ440" s="181" t="e">
        <f t="shared" si="1015"/>
        <v>#REF!</v>
      </c>
      <c r="FK440" s="181" t="e">
        <f t="shared" si="1016"/>
        <v>#REF!</v>
      </c>
      <c r="FL440" s="181" t="e">
        <f t="shared" si="1017"/>
        <v>#REF!</v>
      </c>
      <c r="FM440" s="181" t="e">
        <f t="shared" si="1018"/>
        <v>#REF!</v>
      </c>
      <c r="FN440" s="181" t="e">
        <f t="shared" si="1019"/>
        <v>#REF!</v>
      </c>
      <c r="FO440" s="181" t="e">
        <f t="shared" si="1020"/>
        <v>#REF!</v>
      </c>
      <c r="FP440" s="181" t="e">
        <f t="shared" si="1021"/>
        <v>#REF!</v>
      </c>
      <c r="FQ440" s="181" t="e">
        <f t="shared" si="1022"/>
        <v>#REF!</v>
      </c>
      <c r="FR440" s="181" t="e">
        <f t="shared" si="1023"/>
        <v>#REF!</v>
      </c>
      <c r="FS440" s="181" t="e">
        <f t="shared" si="1024"/>
        <v>#REF!</v>
      </c>
      <c r="FT440" s="181" t="e">
        <f t="shared" si="1025"/>
        <v>#REF!</v>
      </c>
      <c r="FU440" s="181" t="e">
        <f t="shared" si="1026"/>
        <v>#REF!</v>
      </c>
      <c r="FV440" s="181" t="e">
        <f t="shared" si="1027"/>
        <v>#REF!</v>
      </c>
      <c r="FW440" s="181" t="e">
        <f t="shared" si="1028"/>
        <v>#REF!</v>
      </c>
      <c r="FX440" s="181" t="e">
        <f t="shared" si="1029"/>
        <v>#REF!</v>
      </c>
      <c r="FY440" s="181" t="e">
        <f t="shared" si="1030"/>
        <v>#REF!</v>
      </c>
      <c r="FZ440" s="181" t="e">
        <f t="shared" si="1031"/>
        <v>#REF!</v>
      </c>
      <c r="GA440" s="181" t="e">
        <f t="shared" si="1032"/>
        <v>#REF!</v>
      </c>
      <c r="GB440" s="181" t="e">
        <f t="shared" si="1033"/>
        <v>#REF!</v>
      </c>
      <c r="GC440" s="181" t="e">
        <f t="shared" si="1034"/>
        <v>#REF!</v>
      </c>
      <c r="GD440" s="181" t="e">
        <f t="shared" si="1035"/>
        <v>#REF!</v>
      </c>
      <c r="GE440" s="181" t="e">
        <f t="shared" si="1036"/>
        <v>#REF!</v>
      </c>
      <c r="GF440" s="181" t="e">
        <f t="shared" si="1037"/>
        <v>#REF!</v>
      </c>
      <c r="GG440" s="181" t="e">
        <f t="shared" si="1038"/>
        <v>#REF!</v>
      </c>
      <c r="GH440" s="181" t="e">
        <f t="shared" si="1039"/>
        <v>#REF!</v>
      </c>
      <c r="GI440" s="181" t="e">
        <f t="shared" si="1040"/>
        <v>#REF!</v>
      </c>
      <c r="GJ440" s="181" t="e">
        <f t="shared" si="1041"/>
        <v>#REF!</v>
      </c>
      <c r="GK440" s="181" t="e">
        <f t="shared" si="1042"/>
        <v>#REF!</v>
      </c>
      <c r="GL440" s="181" t="e">
        <f t="shared" si="1043"/>
        <v>#REF!</v>
      </c>
      <c r="GM440" s="181" t="e">
        <f t="shared" si="1044"/>
        <v>#REF!</v>
      </c>
      <c r="GN440" s="181" t="e">
        <f t="shared" si="1045"/>
        <v>#REF!</v>
      </c>
      <c r="GO440" s="181" t="e">
        <f t="shared" si="1046"/>
        <v>#REF!</v>
      </c>
      <c r="GP440" s="181" t="e">
        <f t="shared" si="1047"/>
        <v>#REF!</v>
      </c>
      <c r="GQ440" s="181" t="e">
        <f t="shared" si="1048"/>
        <v>#REF!</v>
      </c>
      <c r="GR440" s="181" t="e">
        <f t="shared" si="1049"/>
        <v>#REF!</v>
      </c>
      <c r="GS440" s="181" t="e">
        <f t="shared" si="1050"/>
        <v>#REF!</v>
      </c>
      <c r="GT440" s="181" t="e">
        <f t="shared" si="1051"/>
        <v>#REF!</v>
      </c>
      <c r="GU440" s="181" t="e">
        <f t="shared" si="1052"/>
        <v>#REF!</v>
      </c>
      <c r="GV440" s="181" t="e">
        <f t="shared" si="1053"/>
        <v>#REF!</v>
      </c>
      <c r="GW440" s="181" t="e">
        <f t="shared" si="1054"/>
        <v>#REF!</v>
      </c>
      <c r="GX440" s="181" t="e">
        <f t="shared" si="1055"/>
        <v>#REF!</v>
      </c>
      <c r="GY440" s="181" t="e">
        <f t="shared" si="1056"/>
        <v>#REF!</v>
      </c>
      <c r="GZ440" s="181" t="e">
        <f t="shared" si="1057"/>
        <v>#REF!</v>
      </c>
      <c r="HA440" s="181" t="e">
        <f t="shared" si="1058"/>
        <v>#REF!</v>
      </c>
      <c r="HB440" s="181" t="e">
        <f t="shared" si="1059"/>
        <v>#REF!</v>
      </c>
      <c r="HC440" s="181" t="e">
        <f t="shared" si="1060"/>
        <v>#REF!</v>
      </c>
      <c r="HD440" s="181" t="e">
        <f t="shared" si="1061"/>
        <v>#REF!</v>
      </c>
      <c r="HE440" s="181" t="e">
        <f t="shared" si="1062"/>
        <v>#REF!</v>
      </c>
      <c r="HF440" s="181" t="e">
        <f t="shared" si="1063"/>
        <v>#REF!</v>
      </c>
      <c r="HG440" s="181" t="e">
        <f t="shared" si="1064"/>
        <v>#REF!</v>
      </c>
      <c r="HH440" s="181" t="e">
        <f t="shared" si="1065"/>
        <v>#REF!</v>
      </c>
      <c r="HI440" s="181" t="e">
        <f t="shared" si="1066"/>
        <v>#REF!</v>
      </c>
      <c r="HJ440" s="181" t="e">
        <f t="shared" si="1067"/>
        <v>#REF!</v>
      </c>
      <c r="HK440" s="181" t="e">
        <f t="shared" si="1068"/>
        <v>#REF!</v>
      </c>
      <c r="HL440" s="181" t="e">
        <f t="shared" si="1069"/>
        <v>#REF!</v>
      </c>
      <c r="HM440" s="181" t="e">
        <f t="shared" si="1070"/>
        <v>#REF!</v>
      </c>
      <c r="HN440" s="181" t="e">
        <f t="shared" si="1071"/>
        <v>#REF!</v>
      </c>
      <c r="HO440" s="181" t="e">
        <f t="shared" si="1072"/>
        <v>#REF!</v>
      </c>
      <c r="HP440" s="181" t="e">
        <f t="shared" si="1073"/>
        <v>#REF!</v>
      </c>
      <c r="HQ440" s="181" t="e">
        <f t="shared" si="1074"/>
        <v>#REF!</v>
      </c>
      <c r="HR440" s="181" t="e">
        <f t="shared" si="1075"/>
        <v>#REF!</v>
      </c>
      <c r="HS440" s="181" t="e">
        <f t="shared" si="1076"/>
        <v>#REF!</v>
      </c>
      <c r="HT440" s="181" t="e">
        <f t="shared" si="1077"/>
        <v>#REF!</v>
      </c>
      <c r="HU440" s="181" t="e">
        <f t="shared" si="1078"/>
        <v>#REF!</v>
      </c>
      <c r="HV440" s="181" t="e">
        <f t="shared" si="1079"/>
        <v>#REF!</v>
      </c>
      <c r="HW440" s="181" t="e">
        <f t="shared" si="1080"/>
        <v>#REF!</v>
      </c>
      <c r="HX440" s="181" t="e">
        <f t="shared" si="1081"/>
        <v>#REF!</v>
      </c>
      <c r="HY440" s="181" t="e">
        <f t="shared" si="1082"/>
        <v>#REF!</v>
      </c>
      <c r="HZ440" s="181" t="e">
        <f t="shared" si="1083"/>
        <v>#REF!</v>
      </c>
      <c r="IA440" s="181" t="e">
        <f t="shared" si="1084"/>
        <v>#REF!</v>
      </c>
      <c r="IB440" s="181" t="e">
        <f t="shared" si="1085"/>
        <v>#REF!</v>
      </c>
      <c r="IC440" s="181" t="e">
        <f t="shared" si="1086"/>
        <v>#REF!</v>
      </c>
      <c r="ID440" s="181" t="e">
        <f t="shared" si="1087"/>
        <v>#REF!</v>
      </c>
      <c r="IE440" s="181" t="e">
        <f t="shared" si="1088"/>
        <v>#REF!</v>
      </c>
      <c r="IF440" s="181" t="e">
        <f t="shared" si="1089"/>
        <v>#REF!</v>
      </c>
      <c r="IG440" s="181" t="e">
        <f t="shared" si="1090"/>
        <v>#REF!</v>
      </c>
      <c r="IH440" s="181" t="e">
        <f t="shared" si="1091"/>
        <v>#REF!</v>
      </c>
      <c r="II440" s="181" t="e">
        <f t="shared" si="1092"/>
        <v>#REF!</v>
      </c>
      <c r="IJ440" s="181" t="e">
        <f t="shared" si="1093"/>
        <v>#REF!</v>
      </c>
      <c r="IK440" s="181" t="e">
        <f t="shared" si="1094"/>
        <v>#REF!</v>
      </c>
      <c r="IL440" s="181" t="e">
        <f t="shared" si="1095"/>
        <v>#REF!</v>
      </c>
      <c r="IM440" s="181" t="e">
        <f t="shared" si="1096"/>
        <v>#REF!</v>
      </c>
      <c r="IN440" s="181" t="e">
        <f t="shared" si="1097"/>
        <v>#REF!</v>
      </c>
      <c r="IO440" s="181" t="e">
        <f t="shared" si="1098"/>
        <v>#REF!</v>
      </c>
      <c r="IP440" s="181" t="e">
        <f t="shared" si="1099"/>
        <v>#REF!</v>
      </c>
      <c r="IQ440" s="181" t="e">
        <f t="shared" si="1100"/>
        <v>#REF!</v>
      </c>
      <c r="IR440" s="181" t="e">
        <f t="shared" si="1101"/>
        <v>#REF!</v>
      </c>
      <c r="IS440" s="181" t="e">
        <f t="shared" si="1102"/>
        <v>#REF!</v>
      </c>
      <c r="IT440" s="181" t="e">
        <f t="shared" si="1103"/>
        <v>#REF!</v>
      </c>
      <c r="IU440" s="181" t="e">
        <f t="shared" si="1104"/>
        <v>#REF!</v>
      </c>
      <c r="IV440" s="181" t="e">
        <f t="shared" si="1105"/>
        <v>#REF!</v>
      </c>
      <c r="IW440" s="181" t="e">
        <f t="shared" si="1106"/>
        <v>#REF!</v>
      </c>
      <c r="IX440" s="181" t="e">
        <f t="shared" si="1107"/>
        <v>#REF!</v>
      </c>
      <c r="IY440" s="181" t="e">
        <f t="shared" si="1108"/>
        <v>#REF!</v>
      </c>
      <c r="IZ440" s="181" t="e">
        <f t="shared" si="1109"/>
        <v>#REF!</v>
      </c>
      <c r="JA440" s="181" t="e">
        <f t="shared" si="1110"/>
        <v>#REF!</v>
      </c>
      <c r="JB440" s="181" t="e">
        <f t="shared" si="1111"/>
        <v>#REF!</v>
      </c>
    </row>
    <row r="441" spans="2:262">
      <c r="B441" s="188">
        <v>80</v>
      </c>
      <c r="C441" s="187">
        <f t="shared" si="1112"/>
        <v>1.562500000000001E-3</v>
      </c>
      <c r="D441" s="184" t="e">
        <f t="shared" si="855"/>
        <v>#REF!</v>
      </c>
      <c r="E441" s="183" t="e">
        <f>CH361</f>
        <v>#REF!</v>
      </c>
      <c r="F441" s="182">
        <v>80</v>
      </c>
      <c r="G441" s="181" t="e">
        <f t="shared" si="856"/>
        <v>#REF!</v>
      </c>
      <c r="H441" s="181" t="e">
        <f t="shared" si="857"/>
        <v>#REF!</v>
      </c>
      <c r="I441" s="181" t="e">
        <f t="shared" si="858"/>
        <v>#REF!</v>
      </c>
      <c r="J441" s="181" t="e">
        <f t="shared" si="859"/>
        <v>#REF!</v>
      </c>
      <c r="K441" s="181" t="e">
        <f t="shared" si="860"/>
        <v>#REF!</v>
      </c>
      <c r="L441" s="181" t="e">
        <f t="shared" si="861"/>
        <v>#REF!</v>
      </c>
      <c r="M441" s="181" t="e">
        <f t="shared" si="862"/>
        <v>#REF!</v>
      </c>
      <c r="N441" s="181" t="e">
        <f t="shared" si="863"/>
        <v>#REF!</v>
      </c>
      <c r="O441" s="181" t="e">
        <f t="shared" si="864"/>
        <v>#REF!</v>
      </c>
      <c r="P441" s="181" t="e">
        <f t="shared" si="865"/>
        <v>#REF!</v>
      </c>
      <c r="Q441" s="181" t="e">
        <f t="shared" si="866"/>
        <v>#REF!</v>
      </c>
      <c r="R441" s="181" t="e">
        <f t="shared" si="867"/>
        <v>#REF!</v>
      </c>
      <c r="S441" s="181" t="e">
        <f t="shared" si="868"/>
        <v>#REF!</v>
      </c>
      <c r="T441" s="181" t="e">
        <f t="shared" si="869"/>
        <v>#REF!</v>
      </c>
      <c r="U441" s="181" t="e">
        <f t="shared" si="870"/>
        <v>#REF!</v>
      </c>
      <c r="V441" s="181" t="e">
        <f t="shared" si="871"/>
        <v>#REF!</v>
      </c>
      <c r="W441" s="181" t="e">
        <f t="shared" si="872"/>
        <v>#REF!</v>
      </c>
      <c r="X441" s="181" t="e">
        <f t="shared" si="873"/>
        <v>#REF!</v>
      </c>
      <c r="Y441" s="181" t="e">
        <f t="shared" si="874"/>
        <v>#REF!</v>
      </c>
      <c r="Z441" s="181" t="e">
        <f t="shared" si="875"/>
        <v>#REF!</v>
      </c>
      <c r="AA441" s="181" t="e">
        <f t="shared" si="876"/>
        <v>#REF!</v>
      </c>
      <c r="AB441" s="181" t="e">
        <f t="shared" si="877"/>
        <v>#REF!</v>
      </c>
      <c r="AC441" s="181" t="e">
        <f t="shared" si="878"/>
        <v>#REF!</v>
      </c>
      <c r="AD441" s="181" t="e">
        <f t="shared" si="879"/>
        <v>#REF!</v>
      </c>
      <c r="AE441" s="181" t="e">
        <f t="shared" si="880"/>
        <v>#REF!</v>
      </c>
      <c r="AF441" s="181" t="e">
        <f t="shared" si="881"/>
        <v>#REF!</v>
      </c>
      <c r="AG441" s="181" t="e">
        <f t="shared" si="882"/>
        <v>#REF!</v>
      </c>
      <c r="AH441" s="181" t="e">
        <f t="shared" si="883"/>
        <v>#REF!</v>
      </c>
      <c r="AI441" s="181" t="e">
        <f t="shared" si="884"/>
        <v>#REF!</v>
      </c>
      <c r="AJ441" s="181" t="e">
        <f t="shared" si="885"/>
        <v>#REF!</v>
      </c>
      <c r="AK441" s="181" t="e">
        <f t="shared" si="886"/>
        <v>#REF!</v>
      </c>
      <c r="AL441" s="181" t="e">
        <f t="shared" si="887"/>
        <v>#REF!</v>
      </c>
      <c r="AM441" s="181" t="e">
        <f t="shared" si="888"/>
        <v>#REF!</v>
      </c>
      <c r="AN441" s="181" t="e">
        <f t="shared" si="889"/>
        <v>#REF!</v>
      </c>
      <c r="AO441" s="181" t="e">
        <f t="shared" si="890"/>
        <v>#REF!</v>
      </c>
      <c r="AP441" s="181" t="e">
        <f t="shared" si="891"/>
        <v>#REF!</v>
      </c>
      <c r="AQ441" s="181" t="e">
        <f t="shared" si="892"/>
        <v>#REF!</v>
      </c>
      <c r="AR441" s="181" t="e">
        <f t="shared" si="893"/>
        <v>#REF!</v>
      </c>
      <c r="AS441" s="181" t="e">
        <f t="shared" si="894"/>
        <v>#REF!</v>
      </c>
      <c r="AT441" s="181" t="e">
        <f t="shared" si="895"/>
        <v>#REF!</v>
      </c>
      <c r="AU441" s="181" t="e">
        <f t="shared" si="896"/>
        <v>#REF!</v>
      </c>
      <c r="AV441" s="181" t="e">
        <f t="shared" si="897"/>
        <v>#REF!</v>
      </c>
      <c r="AW441" s="181" t="e">
        <f t="shared" si="898"/>
        <v>#REF!</v>
      </c>
      <c r="AX441" s="181" t="e">
        <f t="shared" si="899"/>
        <v>#REF!</v>
      </c>
      <c r="AY441" s="181" t="e">
        <f t="shared" si="900"/>
        <v>#REF!</v>
      </c>
      <c r="AZ441" s="181" t="e">
        <f t="shared" si="901"/>
        <v>#REF!</v>
      </c>
      <c r="BA441" s="181" t="e">
        <f t="shared" si="902"/>
        <v>#REF!</v>
      </c>
      <c r="BB441" s="181" t="e">
        <f t="shared" si="903"/>
        <v>#REF!</v>
      </c>
      <c r="BC441" s="181" t="e">
        <f t="shared" si="904"/>
        <v>#REF!</v>
      </c>
      <c r="BD441" s="181" t="e">
        <f t="shared" si="905"/>
        <v>#REF!</v>
      </c>
      <c r="BE441" s="181" t="e">
        <f t="shared" si="906"/>
        <v>#REF!</v>
      </c>
      <c r="BF441" s="181" t="e">
        <f t="shared" si="907"/>
        <v>#REF!</v>
      </c>
      <c r="BG441" s="181" t="e">
        <f t="shared" si="908"/>
        <v>#REF!</v>
      </c>
      <c r="BH441" s="181" t="e">
        <f t="shared" si="909"/>
        <v>#REF!</v>
      </c>
      <c r="BI441" s="181" t="e">
        <f t="shared" si="910"/>
        <v>#REF!</v>
      </c>
      <c r="BJ441" s="181" t="e">
        <f t="shared" si="911"/>
        <v>#REF!</v>
      </c>
      <c r="BK441" s="181" t="e">
        <f t="shared" si="912"/>
        <v>#REF!</v>
      </c>
      <c r="BL441" s="181" t="e">
        <f t="shared" si="913"/>
        <v>#REF!</v>
      </c>
      <c r="BM441" s="181" t="e">
        <f t="shared" si="914"/>
        <v>#REF!</v>
      </c>
      <c r="BN441" s="181" t="e">
        <f t="shared" si="915"/>
        <v>#REF!</v>
      </c>
      <c r="BO441" s="181" t="e">
        <f t="shared" si="916"/>
        <v>#REF!</v>
      </c>
      <c r="BP441" s="181" t="e">
        <f t="shared" si="917"/>
        <v>#REF!</v>
      </c>
      <c r="BQ441" s="181" t="e">
        <f t="shared" si="918"/>
        <v>#REF!</v>
      </c>
      <c r="BR441" s="181" t="e">
        <f t="shared" si="919"/>
        <v>#REF!</v>
      </c>
      <c r="BS441" s="181" t="e">
        <f t="shared" si="920"/>
        <v>#REF!</v>
      </c>
      <c r="BT441" s="181" t="e">
        <f t="shared" si="921"/>
        <v>#REF!</v>
      </c>
      <c r="BU441" s="181" t="e">
        <f t="shared" si="922"/>
        <v>#REF!</v>
      </c>
      <c r="BV441" s="181" t="e">
        <f t="shared" si="923"/>
        <v>#REF!</v>
      </c>
      <c r="BW441" s="181" t="e">
        <f t="shared" si="924"/>
        <v>#REF!</v>
      </c>
      <c r="BX441" s="181" t="e">
        <f t="shared" si="925"/>
        <v>#REF!</v>
      </c>
      <c r="BY441" s="181" t="e">
        <f t="shared" si="926"/>
        <v>#REF!</v>
      </c>
      <c r="BZ441" s="181" t="e">
        <f t="shared" si="927"/>
        <v>#REF!</v>
      </c>
      <c r="CA441" s="181" t="e">
        <f t="shared" si="928"/>
        <v>#REF!</v>
      </c>
      <c r="CB441" s="181" t="e">
        <f t="shared" si="929"/>
        <v>#REF!</v>
      </c>
      <c r="CC441" s="181" t="e">
        <f t="shared" si="930"/>
        <v>#REF!</v>
      </c>
      <c r="CD441" s="181" t="e">
        <f t="shared" si="931"/>
        <v>#REF!</v>
      </c>
      <c r="CE441" s="181" t="e">
        <f t="shared" si="932"/>
        <v>#REF!</v>
      </c>
      <c r="CF441" s="181" t="e">
        <f t="shared" si="933"/>
        <v>#REF!</v>
      </c>
      <c r="CG441" s="181" t="e">
        <f t="shared" si="934"/>
        <v>#REF!</v>
      </c>
      <c r="CH441" s="181" t="e">
        <f t="shared" si="935"/>
        <v>#REF!</v>
      </c>
      <c r="CI441" s="181" t="e">
        <f t="shared" si="936"/>
        <v>#REF!</v>
      </c>
      <c r="CJ441" s="181" t="e">
        <f t="shared" si="937"/>
        <v>#REF!</v>
      </c>
      <c r="CK441" s="181" t="e">
        <f t="shared" si="938"/>
        <v>#REF!</v>
      </c>
      <c r="CL441" s="181" t="e">
        <f t="shared" si="939"/>
        <v>#REF!</v>
      </c>
      <c r="CM441" s="181" t="e">
        <f t="shared" si="940"/>
        <v>#REF!</v>
      </c>
      <c r="CN441" s="181" t="e">
        <f t="shared" si="941"/>
        <v>#REF!</v>
      </c>
      <c r="CO441" s="181" t="e">
        <f t="shared" si="942"/>
        <v>#REF!</v>
      </c>
      <c r="CP441" s="181" t="e">
        <f t="shared" si="943"/>
        <v>#REF!</v>
      </c>
      <c r="CQ441" s="181" t="e">
        <f t="shared" si="944"/>
        <v>#REF!</v>
      </c>
      <c r="CR441" s="181" t="e">
        <f t="shared" si="945"/>
        <v>#REF!</v>
      </c>
      <c r="CS441" s="181" t="e">
        <f t="shared" si="946"/>
        <v>#REF!</v>
      </c>
      <c r="CT441" s="181" t="e">
        <f t="shared" si="947"/>
        <v>#REF!</v>
      </c>
      <c r="CU441" s="181" t="e">
        <f t="shared" si="948"/>
        <v>#REF!</v>
      </c>
      <c r="CV441" s="181" t="e">
        <f t="shared" si="949"/>
        <v>#REF!</v>
      </c>
      <c r="CW441" s="181" t="e">
        <f t="shared" si="950"/>
        <v>#REF!</v>
      </c>
      <c r="CX441" s="181" t="e">
        <f t="shared" si="951"/>
        <v>#REF!</v>
      </c>
      <c r="CY441" s="181" t="e">
        <f t="shared" si="952"/>
        <v>#REF!</v>
      </c>
      <c r="CZ441" s="181" t="e">
        <f t="shared" si="953"/>
        <v>#REF!</v>
      </c>
      <c r="DA441" s="181" t="e">
        <f t="shared" si="954"/>
        <v>#REF!</v>
      </c>
      <c r="DB441" s="181" t="e">
        <f t="shared" si="955"/>
        <v>#REF!</v>
      </c>
      <c r="DC441" s="181" t="e">
        <f t="shared" si="956"/>
        <v>#REF!</v>
      </c>
      <c r="DD441" s="181" t="e">
        <f t="shared" si="957"/>
        <v>#REF!</v>
      </c>
      <c r="DE441" s="181" t="e">
        <f t="shared" si="958"/>
        <v>#REF!</v>
      </c>
      <c r="DF441" s="181" t="e">
        <f t="shared" si="959"/>
        <v>#REF!</v>
      </c>
      <c r="DG441" s="181" t="e">
        <f t="shared" si="960"/>
        <v>#REF!</v>
      </c>
      <c r="DH441" s="181" t="e">
        <f t="shared" si="961"/>
        <v>#REF!</v>
      </c>
      <c r="DI441" s="181" t="e">
        <f t="shared" si="962"/>
        <v>#REF!</v>
      </c>
      <c r="DJ441" s="181" t="e">
        <f t="shared" si="963"/>
        <v>#REF!</v>
      </c>
      <c r="DK441" s="181" t="e">
        <f t="shared" si="964"/>
        <v>#REF!</v>
      </c>
      <c r="DL441" s="181" t="e">
        <f t="shared" si="965"/>
        <v>#REF!</v>
      </c>
      <c r="DM441" s="181" t="e">
        <f t="shared" si="966"/>
        <v>#REF!</v>
      </c>
      <c r="DN441" s="181" t="e">
        <f t="shared" si="967"/>
        <v>#REF!</v>
      </c>
      <c r="DO441" s="181" t="e">
        <f t="shared" si="968"/>
        <v>#REF!</v>
      </c>
      <c r="DP441" s="181" t="e">
        <f t="shared" si="969"/>
        <v>#REF!</v>
      </c>
      <c r="DQ441" s="181" t="e">
        <f t="shared" si="970"/>
        <v>#REF!</v>
      </c>
      <c r="DR441" s="181" t="e">
        <f t="shared" si="971"/>
        <v>#REF!</v>
      </c>
      <c r="DS441" s="181" t="e">
        <f t="shared" si="972"/>
        <v>#REF!</v>
      </c>
      <c r="DT441" s="181" t="e">
        <f t="shared" si="973"/>
        <v>#REF!</v>
      </c>
      <c r="DU441" s="181" t="e">
        <f t="shared" si="974"/>
        <v>#REF!</v>
      </c>
      <c r="DV441" s="181" t="e">
        <f t="shared" si="975"/>
        <v>#REF!</v>
      </c>
      <c r="DW441" s="181" t="e">
        <f t="shared" si="976"/>
        <v>#REF!</v>
      </c>
      <c r="DX441" s="181" t="e">
        <f t="shared" si="977"/>
        <v>#REF!</v>
      </c>
      <c r="DY441" s="181" t="e">
        <f t="shared" si="978"/>
        <v>#REF!</v>
      </c>
      <c r="DZ441" s="181" t="e">
        <f t="shared" si="979"/>
        <v>#REF!</v>
      </c>
      <c r="EA441" s="181" t="e">
        <f t="shared" si="980"/>
        <v>#REF!</v>
      </c>
      <c r="EB441" s="181" t="e">
        <f t="shared" si="981"/>
        <v>#REF!</v>
      </c>
      <c r="EC441" s="181" t="e">
        <f t="shared" si="982"/>
        <v>#REF!</v>
      </c>
      <c r="ED441" s="181" t="e">
        <f t="shared" si="983"/>
        <v>#REF!</v>
      </c>
      <c r="EE441" s="181" t="e">
        <f t="shared" si="984"/>
        <v>#REF!</v>
      </c>
      <c r="EF441" s="181" t="e">
        <f t="shared" si="985"/>
        <v>#REF!</v>
      </c>
      <c r="EG441" s="181" t="e">
        <f t="shared" si="986"/>
        <v>#REF!</v>
      </c>
      <c r="EH441" s="181" t="e">
        <f t="shared" si="987"/>
        <v>#REF!</v>
      </c>
      <c r="EI441" s="181" t="e">
        <f t="shared" si="988"/>
        <v>#REF!</v>
      </c>
      <c r="EJ441" s="181" t="e">
        <f t="shared" si="989"/>
        <v>#REF!</v>
      </c>
      <c r="EK441" s="181" t="e">
        <f t="shared" si="990"/>
        <v>#REF!</v>
      </c>
      <c r="EL441" s="181" t="e">
        <f t="shared" si="991"/>
        <v>#REF!</v>
      </c>
      <c r="EM441" s="181" t="e">
        <f t="shared" si="992"/>
        <v>#REF!</v>
      </c>
      <c r="EN441" s="181" t="e">
        <f t="shared" si="993"/>
        <v>#REF!</v>
      </c>
      <c r="EO441" s="181" t="e">
        <f t="shared" si="994"/>
        <v>#REF!</v>
      </c>
      <c r="EP441" s="181" t="e">
        <f t="shared" si="995"/>
        <v>#REF!</v>
      </c>
      <c r="EQ441" s="181" t="e">
        <f t="shared" si="996"/>
        <v>#REF!</v>
      </c>
      <c r="ER441" s="181" t="e">
        <f t="shared" si="997"/>
        <v>#REF!</v>
      </c>
      <c r="ES441" s="181" t="e">
        <f t="shared" si="998"/>
        <v>#REF!</v>
      </c>
      <c r="ET441" s="181" t="e">
        <f t="shared" si="999"/>
        <v>#REF!</v>
      </c>
      <c r="EU441" s="181" t="e">
        <f t="shared" si="1000"/>
        <v>#REF!</v>
      </c>
      <c r="EV441" s="181" t="e">
        <f t="shared" si="1001"/>
        <v>#REF!</v>
      </c>
      <c r="EW441" s="181" t="e">
        <f t="shared" si="1002"/>
        <v>#REF!</v>
      </c>
      <c r="EX441" s="181" t="e">
        <f t="shared" si="1003"/>
        <v>#REF!</v>
      </c>
      <c r="EY441" s="181" t="e">
        <f t="shared" si="1004"/>
        <v>#REF!</v>
      </c>
      <c r="EZ441" s="181" t="e">
        <f t="shared" si="1005"/>
        <v>#REF!</v>
      </c>
      <c r="FA441" s="181" t="e">
        <f t="shared" si="1006"/>
        <v>#REF!</v>
      </c>
      <c r="FB441" s="181" t="e">
        <f t="shared" si="1007"/>
        <v>#REF!</v>
      </c>
      <c r="FC441" s="181" t="e">
        <f t="shared" si="1008"/>
        <v>#REF!</v>
      </c>
      <c r="FD441" s="181" t="e">
        <f t="shared" si="1009"/>
        <v>#REF!</v>
      </c>
      <c r="FE441" s="181" t="e">
        <f t="shared" si="1010"/>
        <v>#REF!</v>
      </c>
      <c r="FF441" s="181" t="e">
        <f t="shared" si="1011"/>
        <v>#REF!</v>
      </c>
      <c r="FG441" s="181" t="e">
        <f t="shared" si="1012"/>
        <v>#REF!</v>
      </c>
      <c r="FH441" s="181" t="e">
        <f t="shared" si="1013"/>
        <v>#REF!</v>
      </c>
      <c r="FI441" s="181" t="e">
        <f t="shared" si="1014"/>
        <v>#REF!</v>
      </c>
      <c r="FJ441" s="181" t="e">
        <f t="shared" si="1015"/>
        <v>#REF!</v>
      </c>
      <c r="FK441" s="181" t="e">
        <f t="shared" si="1016"/>
        <v>#REF!</v>
      </c>
      <c r="FL441" s="181" t="e">
        <f t="shared" si="1017"/>
        <v>#REF!</v>
      </c>
      <c r="FM441" s="181" t="e">
        <f t="shared" si="1018"/>
        <v>#REF!</v>
      </c>
      <c r="FN441" s="181" t="e">
        <f t="shared" si="1019"/>
        <v>#REF!</v>
      </c>
      <c r="FO441" s="181" t="e">
        <f t="shared" si="1020"/>
        <v>#REF!</v>
      </c>
      <c r="FP441" s="181" t="e">
        <f t="shared" si="1021"/>
        <v>#REF!</v>
      </c>
      <c r="FQ441" s="181" t="e">
        <f t="shared" si="1022"/>
        <v>#REF!</v>
      </c>
      <c r="FR441" s="181" t="e">
        <f t="shared" si="1023"/>
        <v>#REF!</v>
      </c>
      <c r="FS441" s="181" t="e">
        <f t="shared" si="1024"/>
        <v>#REF!</v>
      </c>
      <c r="FT441" s="181" t="e">
        <f t="shared" si="1025"/>
        <v>#REF!</v>
      </c>
      <c r="FU441" s="181" t="e">
        <f t="shared" si="1026"/>
        <v>#REF!</v>
      </c>
      <c r="FV441" s="181" t="e">
        <f t="shared" si="1027"/>
        <v>#REF!</v>
      </c>
      <c r="FW441" s="181" t="e">
        <f t="shared" si="1028"/>
        <v>#REF!</v>
      </c>
      <c r="FX441" s="181" t="e">
        <f t="shared" si="1029"/>
        <v>#REF!</v>
      </c>
      <c r="FY441" s="181" t="e">
        <f t="shared" si="1030"/>
        <v>#REF!</v>
      </c>
      <c r="FZ441" s="181" t="e">
        <f t="shared" si="1031"/>
        <v>#REF!</v>
      </c>
      <c r="GA441" s="181" t="e">
        <f t="shared" si="1032"/>
        <v>#REF!</v>
      </c>
      <c r="GB441" s="181" t="e">
        <f t="shared" si="1033"/>
        <v>#REF!</v>
      </c>
      <c r="GC441" s="181" t="e">
        <f t="shared" si="1034"/>
        <v>#REF!</v>
      </c>
      <c r="GD441" s="181" t="e">
        <f t="shared" si="1035"/>
        <v>#REF!</v>
      </c>
      <c r="GE441" s="181" t="e">
        <f t="shared" si="1036"/>
        <v>#REF!</v>
      </c>
      <c r="GF441" s="181" t="e">
        <f t="shared" si="1037"/>
        <v>#REF!</v>
      </c>
      <c r="GG441" s="181" t="e">
        <f t="shared" si="1038"/>
        <v>#REF!</v>
      </c>
      <c r="GH441" s="181" t="e">
        <f t="shared" si="1039"/>
        <v>#REF!</v>
      </c>
      <c r="GI441" s="181" t="e">
        <f t="shared" si="1040"/>
        <v>#REF!</v>
      </c>
      <c r="GJ441" s="181" t="e">
        <f t="shared" si="1041"/>
        <v>#REF!</v>
      </c>
      <c r="GK441" s="181" t="e">
        <f t="shared" si="1042"/>
        <v>#REF!</v>
      </c>
      <c r="GL441" s="181" t="e">
        <f t="shared" si="1043"/>
        <v>#REF!</v>
      </c>
      <c r="GM441" s="181" t="e">
        <f t="shared" si="1044"/>
        <v>#REF!</v>
      </c>
      <c r="GN441" s="181" t="e">
        <f t="shared" si="1045"/>
        <v>#REF!</v>
      </c>
      <c r="GO441" s="181" t="e">
        <f t="shared" si="1046"/>
        <v>#REF!</v>
      </c>
      <c r="GP441" s="181" t="e">
        <f t="shared" si="1047"/>
        <v>#REF!</v>
      </c>
      <c r="GQ441" s="181" t="e">
        <f t="shared" si="1048"/>
        <v>#REF!</v>
      </c>
      <c r="GR441" s="181" t="e">
        <f t="shared" si="1049"/>
        <v>#REF!</v>
      </c>
      <c r="GS441" s="181" t="e">
        <f t="shared" si="1050"/>
        <v>#REF!</v>
      </c>
      <c r="GT441" s="181" t="e">
        <f t="shared" si="1051"/>
        <v>#REF!</v>
      </c>
      <c r="GU441" s="181" t="e">
        <f t="shared" si="1052"/>
        <v>#REF!</v>
      </c>
      <c r="GV441" s="181" t="e">
        <f t="shared" si="1053"/>
        <v>#REF!</v>
      </c>
      <c r="GW441" s="181" t="e">
        <f t="shared" si="1054"/>
        <v>#REF!</v>
      </c>
      <c r="GX441" s="181" t="e">
        <f t="shared" si="1055"/>
        <v>#REF!</v>
      </c>
      <c r="GY441" s="181" t="e">
        <f t="shared" si="1056"/>
        <v>#REF!</v>
      </c>
      <c r="GZ441" s="181" t="e">
        <f t="shared" si="1057"/>
        <v>#REF!</v>
      </c>
      <c r="HA441" s="181" t="e">
        <f t="shared" si="1058"/>
        <v>#REF!</v>
      </c>
      <c r="HB441" s="181" t="e">
        <f t="shared" si="1059"/>
        <v>#REF!</v>
      </c>
      <c r="HC441" s="181" t="e">
        <f t="shared" si="1060"/>
        <v>#REF!</v>
      </c>
      <c r="HD441" s="181" t="e">
        <f t="shared" si="1061"/>
        <v>#REF!</v>
      </c>
      <c r="HE441" s="181" t="e">
        <f t="shared" si="1062"/>
        <v>#REF!</v>
      </c>
      <c r="HF441" s="181" t="e">
        <f t="shared" si="1063"/>
        <v>#REF!</v>
      </c>
      <c r="HG441" s="181" t="e">
        <f t="shared" si="1064"/>
        <v>#REF!</v>
      </c>
      <c r="HH441" s="181" t="e">
        <f t="shared" si="1065"/>
        <v>#REF!</v>
      </c>
      <c r="HI441" s="181" t="e">
        <f t="shared" si="1066"/>
        <v>#REF!</v>
      </c>
      <c r="HJ441" s="181" t="e">
        <f t="shared" si="1067"/>
        <v>#REF!</v>
      </c>
      <c r="HK441" s="181" t="e">
        <f t="shared" si="1068"/>
        <v>#REF!</v>
      </c>
      <c r="HL441" s="181" t="e">
        <f t="shared" si="1069"/>
        <v>#REF!</v>
      </c>
      <c r="HM441" s="181" t="e">
        <f t="shared" si="1070"/>
        <v>#REF!</v>
      </c>
      <c r="HN441" s="181" t="e">
        <f t="shared" si="1071"/>
        <v>#REF!</v>
      </c>
      <c r="HO441" s="181" t="e">
        <f t="shared" si="1072"/>
        <v>#REF!</v>
      </c>
      <c r="HP441" s="181" t="e">
        <f t="shared" si="1073"/>
        <v>#REF!</v>
      </c>
      <c r="HQ441" s="181" t="e">
        <f t="shared" si="1074"/>
        <v>#REF!</v>
      </c>
      <c r="HR441" s="181" t="e">
        <f t="shared" si="1075"/>
        <v>#REF!</v>
      </c>
      <c r="HS441" s="181" t="e">
        <f t="shared" si="1076"/>
        <v>#REF!</v>
      </c>
      <c r="HT441" s="181" t="e">
        <f t="shared" si="1077"/>
        <v>#REF!</v>
      </c>
      <c r="HU441" s="181" t="e">
        <f t="shared" si="1078"/>
        <v>#REF!</v>
      </c>
      <c r="HV441" s="181" t="e">
        <f t="shared" si="1079"/>
        <v>#REF!</v>
      </c>
      <c r="HW441" s="181" t="e">
        <f t="shared" si="1080"/>
        <v>#REF!</v>
      </c>
      <c r="HX441" s="181" t="e">
        <f t="shared" si="1081"/>
        <v>#REF!</v>
      </c>
      <c r="HY441" s="181" t="e">
        <f t="shared" si="1082"/>
        <v>#REF!</v>
      </c>
      <c r="HZ441" s="181" t="e">
        <f t="shared" si="1083"/>
        <v>#REF!</v>
      </c>
      <c r="IA441" s="181" t="e">
        <f t="shared" si="1084"/>
        <v>#REF!</v>
      </c>
      <c r="IB441" s="181" t="e">
        <f t="shared" si="1085"/>
        <v>#REF!</v>
      </c>
      <c r="IC441" s="181" t="e">
        <f t="shared" si="1086"/>
        <v>#REF!</v>
      </c>
      <c r="ID441" s="181" t="e">
        <f t="shared" si="1087"/>
        <v>#REF!</v>
      </c>
      <c r="IE441" s="181" t="e">
        <f t="shared" si="1088"/>
        <v>#REF!</v>
      </c>
      <c r="IF441" s="181" t="e">
        <f t="shared" si="1089"/>
        <v>#REF!</v>
      </c>
      <c r="IG441" s="181" t="e">
        <f t="shared" si="1090"/>
        <v>#REF!</v>
      </c>
      <c r="IH441" s="181" t="e">
        <f t="shared" si="1091"/>
        <v>#REF!</v>
      </c>
      <c r="II441" s="181" t="e">
        <f t="shared" si="1092"/>
        <v>#REF!</v>
      </c>
      <c r="IJ441" s="181" t="e">
        <f t="shared" si="1093"/>
        <v>#REF!</v>
      </c>
      <c r="IK441" s="181" t="e">
        <f t="shared" si="1094"/>
        <v>#REF!</v>
      </c>
      <c r="IL441" s="181" t="e">
        <f t="shared" si="1095"/>
        <v>#REF!</v>
      </c>
      <c r="IM441" s="181" t="e">
        <f t="shared" si="1096"/>
        <v>#REF!</v>
      </c>
      <c r="IN441" s="181" t="e">
        <f t="shared" si="1097"/>
        <v>#REF!</v>
      </c>
      <c r="IO441" s="181" t="e">
        <f t="shared" si="1098"/>
        <v>#REF!</v>
      </c>
      <c r="IP441" s="181" t="e">
        <f t="shared" si="1099"/>
        <v>#REF!</v>
      </c>
      <c r="IQ441" s="181" t="e">
        <f t="shared" si="1100"/>
        <v>#REF!</v>
      </c>
      <c r="IR441" s="181" t="e">
        <f t="shared" si="1101"/>
        <v>#REF!</v>
      </c>
      <c r="IS441" s="181" t="e">
        <f t="shared" si="1102"/>
        <v>#REF!</v>
      </c>
      <c r="IT441" s="181" t="e">
        <f t="shared" si="1103"/>
        <v>#REF!</v>
      </c>
      <c r="IU441" s="181" t="e">
        <f t="shared" si="1104"/>
        <v>#REF!</v>
      </c>
      <c r="IV441" s="181" t="e">
        <f t="shared" si="1105"/>
        <v>#REF!</v>
      </c>
      <c r="IW441" s="181" t="e">
        <f t="shared" si="1106"/>
        <v>#REF!</v>
      </c>
      <c r="IX441" s="181" t="e">
        <f t="shared" si="1107"/>
        <v>#REF!</v>
      </c>
      <c r="IY441" s="181" t="e">
        <f t="shared" si="1108"/>
        <v>#REF!</v>
      </c>
      <c r="IZ441" s="181" t="e">
        <f t="shared" si="1109"/>
        <v>#REF!</v>
      </c>
      <c r="JA441" s="181" t="e">
        <f t="shared" si="1110"/>
        <v>#REF!</v>
      </c>
      <c r="JB441" s="181" t="e">
        <f t="shared" si="1111"/>
        <v>#REF!</v>
      </c>
    </row>
    <row r="442" spans="2:262">
      <c r="B442" s="188">
        <v>81</v>
      </c>
      <c r="C442" s="187">
        <f t="shared" si="1112"/>
        <v>1.582031250000001E-3</v>
      </c>
      <c r="D442" s="184" t="e">
        <f t="shared" si="855"/>
        <v>#REF!</v>
      </c>
      <c r="E442" s="183" t="e">
        <f>CI361</f>
        <v>#REF!</v>
      </c>
      <c r="F442" s="182">
        <v>81</v>
      </c>
      <c r="G442" s="181" t="e">
        <f t="shared" si="856"/>
        <v>#REF!</v>
      </c>
      <c r="H442" s="181" t="e">
        <f t="shared" si="857"/>
        <v>#REF!</v>
      </c>
      <c r="I442" s="181" t="e">
        <f t="shared" si="858"/>
        <v>#REF!</v>
      </c>
      <c r="J442" s="181" t="e">
        <f t="shared" si="859"/>
        <v>#REF!</v>
      </c>
      <c r="K442" s="181" t="e">
        <f t="shared" si="860"/>
        <v>#REF!</v>
      </c>
      <c r="L442" s="181" t="e">
        <f t="shared" si="861"/>
        <v>#REF!</v>
      </c>
      <c r="M442" s="181" t="e">
        <f t="shared" si="862"/>
        <v>#REF!</v>
      </c>
      <c r="N442" s="181" t="e">
        <f t="shared" si="863"/>
        <v>#REF!</v>
      </c>
      <c r="O442" s="181" t="e">
        <f t="shared" si="864"/>
        <v>#REF!</v>
      </c>
      <c r="P442" s="181" t="e">
        <f t="shared" si="865"/>
        <v>#REF!</v>
      </c>
      <c r="Q442" s="181" t="e">
        <f t="shared" si="866"/>
        <v>#REF!</v>
      </c>
      <c r="R442" s="181" t="e">
        <f t="shared" si="867"/>
        <v>#REF!</v>
      </c>
      <c r="S442" s="181" t="e">
        <f t="shared" si="868"/>
        <v>#REF!</v>
      </c>
      <c r="T442" s="181" t="e">
        <f t="shared" si="869"/>
        <v>#REF!</v>
      </c>
      <c r="U442" s="181" t="e">
        <f t="shared" si="870"/>
        <v>#REF!</v>
      </c>
      <c r="V442" s="181" t="e">
        <f t="shared" si="871"/>
        <v>#REF!</v>
      </c>
      <c r="W442" s="181" t="e">
        <f t="shared" si="872"/>
        <v>#REF!</v>
      </c>
      <c r="X442" s="181" t="e">
        <f t="shared" si="873"/>
        <v>#REF!</v>
      </c>
      <c r="Y442" s="181" t="e">
        <f t="shared" si="874"/>
        <v>#REF!</v>
      </c>
      <c r="Z442" s="181" t="e">
        <f t="shared" si="875"/>
        <v>#REF!</v>
      </c>
      <c r="AA442" s="181" t="e">
        <f t="shared" si="876"/>
        <v>#REF!</v>
      </c>
      <c r="AB442" s="181" t="e">
        <f t="shared" si="877"/>
        <v>#REF!</v>
      </c>
      <c r="AC442" s="181" t="e">
        <f t="shared" si="878"/>
        <v>#REF!</v>
      </c>
      <c r="AD442" s="181" t="e">
        <f t="shared" si="879"/>
        <v>#REF!</v>
      </c>
      <c r="AE442" s="181" t="e">
        <f t="shared" si="880"/>
        <v>#REF!</v>
      </c>
      <c r="AF442" s="181" t="e">
        <f t="shared" si="881"/>
        <v>#REF!</v>
      </c>
      <c r="AG442" s="181" t="e">
        <f t="shared" si="882"/>
        <v>#REF!</v>
      </c>
      <c r="AH442" s="181" t="e">
        <f t="shared" si="883"/>
        <v>#REF!</v>
      </c>
      <c r="AI442" s="181" t="e">
        <f t="shared" si="884"/>
        <v>#REF!</v>
      </c>
      <c r="AJ442" s="181" t="e">
        <f t="shared" si="885"/>
        <v>#REF!</v>
      </c>
      <c r="AK442" s="181" t="e">
        <f t="shared" si="886"/>
        <v>#REF!</v>
      </c>
      <c r="AL442" s="181" t="e">
        <f t="shared" si="887"/>
        <v>#REF!</v>
      </c>
      <c r="AM442" s="181" t="e">
        <f t="shared" si="888"/>
        <v>#REF!</v>
      </c>
      <c r="AN442" s="181" t="e">
        <f t="shared" si="889"/>
        <v>#REF!</v>
      </c>
      <c r="AO442" s="181" t="e">
        <f t="shared" si="890"/>
        <v>#REF!</v>
      </c>
      <c r="AP442" s="181" t="e">
        <f t="shared" si="891"/>
        <v>#REF!</v>
      </c>
      <c r="AQ442" s="181" t="e">
        <f t="shared" si="892"/>
        <v>#REF!</v>
      </c>
      <c r="AR442" s="181" t="e">
        <f t="shared" si="893"/>
        <v>#REF!</v>
      </c>
      <c r="AS442" s="181" t="e">
        <f t="shared" si="894"/>
        <v>#REF!</v>
      </c>
      <c r="AT442" s="181" t="e">
        <f t="shared" si="895"/>
        <v>#REF!</v>
      </c>
      <c r="AU442" s="181" t="e">
        <f t="shared" si="896"/>
        <v>#REF!</v>
      </c>
      <c r="AV442" s="181" t="e">
        <f t="shared" si="897"/>
        <v>#REF!</v>
      </c>
      <c r="AW442" s="181" t="e">
        <f t="shared" si="898"/>
        <v>#REF!</v>
      </c>
      <c r="AX442" s="181" t="e">
        <f t="shared" si="899"/>
        <v>#REF!</v>
      </c>
      <c r="AY442" s="181" t="e">
        <f t="shared" si="900"/>
        <v>#REF!</v>
      </c>
      <c r="AZ442" s="181" t="e">
        <f t="shared" si="901"/>
        <v>#REF!</v>
      </c>
      <c r="BA442" s="181" t="e">
        <f t="shared" si="902"/>
        <v>#REF!</v>
      </c>
      <c r="BB442" s="181" t="e">
        <f t="shared" si="903"/>
        <v>#REF!</v>
      </c>
      <c r="BC442" s="181" t="e">
        <f t="shared" si="904"/>
        <v>#REF!</v>
      </c>
      <c r="BD442" s="181" t="e">
        <f t="shared" si="905"/>
        <v>#REF!</v>
      </c>
      <c r="BE442" s="181" t="e">
        <f t="shared" si="906"/>
        <v>#REF!</v>
      </c>
      <c r="BF442" s="181" t="e">
        <f t="shared" si="907"/>
        <v>#REF!</v>
      </c>
      <c r="BG442" s="181" t="e">
        <f t="shared" si="908"/>
        <v>#REF!</v>
      </c>
      <c r="BH442" s="181" t="e">
        <f t="shared" si="909"/>
        <v>#REF!</v>
      </c>
      <c r="BI442" s="181" t="e">
        <f t="shared" si="910"/>
        <v>#REF!</v>
      </c>
      <c r="BJ442" s="181" t="e">
        <f t="shared" si="911"/>
        <v>#REF!</v>
      </c>
      <c r="BK442" s="181" t="e">
        <f t="shared" si="912"/>
        <v>#REF!</v>
      </c>
      <c r="BL442" s="181" t="e">
        <f t="shared" si="913"/>
        <v>#REF!</v>
      </c>
      <c r="BM442" s="181" t="e">
        <f t="shared" si="914"/>
        <v>#REF!</v>
      </c>
      <c r="BN442" s="181" t="e">
        <f t="shared" si="915"/>
        <v>#REF!</v>
      </c>
      <c r="BO442" s="181" t="e">
        <f t="shared" si="916"/>
        <v>#REF!</v>
      </c>
      <c r="BP442" s="181" t="e">
        <f t="shared" si="917"/>
        <v>#REF!</v>
      </c>
      <c r="BQ442" s="181" t="e">
        <f t="shared" si="918"/>
        <v>#REF!</v>
      </c>
      <c r="BR442" s="181" t="e">
        <f t="shared" si="919"/>
        <v>#REF!</v>
      </c>
      <c r="BS442" s="181" t="e">
        <f t="shared" si="920"/>
        <v>#REF!</v>
      </c>
      <c r="BT442" s="181" t="e">
        <f t="shared" si="921"/>
        <v>#REF!</v>
      </c>
      <c r="BU442" s="181" t="e">
        <f t="shared" si="922"/>
        <v>#REF!</v>
      </c>
      <c r="BV442" s="181" t="e">
        <f t="shared" si="923"/>
        <v>#REF!</v>
      </c>
      <c r="BW442" s="181" t="e">
        <f t="shared" si="924"/>
        <v>#REF!</v>
      </c>
      <c r="BX442" s="181" t="e">
        <f t="shared" si="925"/>
        <v>#REF!</v>
      </c>
      <c r="BY442" s="181" t="e">
        <f t="shared" si="926"/>
        <v>#REF!</v>
      </c>
      <c r="BZ442" s="181" t="e">
        <f t="shared" si="927"/>
        <v>#REF!</v>
      </c>
      <c r="CA442" s="181" t="e">
        <f t="shared" si="928"/>
        <v>#REF!</v>
      </c>
      <c r="CB442" s="181" t="e">
        <f t="shared" si="929"/>
        <v>#REF!</v>
      </c>
      <c r="CC442" s="181" t="e">
        <f t="shared" si="930"/>
        <v>#REF!</v>
      </c>
      <c r="CD442" s="181" t="e">
        <f t="shared" si="931"/>
        <v>#REF!</v>
      </c>
      <c r="CE442" s="181" t="e">
        <f t="shared" si="932"/>
        <v>#REF!</v>
      </c>
      <c r="CF442" s="181" t="e">
        <f t="shared" si="933"/>
        <v>#REF!</v>
      </c>
      <c r="CG442" s="181" t="e">
        <f t="shared" si="934"/>
        <v>#REF!</v>
      </c>
      <c r="CH442" s="181" t="e">
        <f t="shared" si="935"/>
        <v>#REF!</v>
      </c>
      <c r="CI442" s="181" t="e">
        <f t="shared" si="936"/>
        <v>#REF!</v>
      </c>
      <c r="CJ442" s="181" t="e">
        <f t="shared" si="937"/>
        <v>#REF!</v>
      </c>
      <c r="CK442" s="181" t="e">
        <f t="shared" si="938"/>
        <v>#REF!</v>
      </c>
      <c r="CL442" s="181" t="e">
        <f t="shared" si="939"/>
        <v>#REF!</v>
      </c>
      <c r="CM442" s="181" t="e">
        <f t="shared" si="940"/>
        <v>#REF!</v>
      </c>
      <c r="CN442" s="181" t="e">
        <f t="shared" si="941"/>
        <v>#REF!</v>
      </c>
      <c r="CO442" s="181" t="e">
        <f t="shared" si="942"/>
        <v>#REF!</v>
      </c>
      <c r="CP442" s="181" t="e">
        <f t="shared" si="943"/>
        <v>#REF!</v>
      </c>
      <c r="CQ442" s="181" t="e">
        <f t="shared" si="944"/>
        <v>#REF!</v>
      </c>
      <c r="CR442" s="181" t="e">
        <f t="shared" si="945"/>
        <v>#REF!</v>
      </c>
      <c r="CS442" s="181" t="e">
        <f t="shared" si="946"/>
        <v>#REF!</v>
      </c>
      <c r="CT442" s="181" t="e">
        <f t="shared" si="947"/>
        <v>#REF!</v>
      </c>
      <c r="CU442" s="181" t="e">
        <f t="shared" si="948"/>
        <v>#REF!</v>
      </c>
      <c r="CV442" s="181" t="e">
        <f t="shared" si="949"/>
        <v>#REF!</v>
      </c>
      <c r="CW442" s="181" t="e">
        <f t="shared" si="950"/>
        <v>#REF!</v>
      </c>
      <c r="CX442" s="181" t="e">
        <f t="shared" si="951"/>
        <v>#REF!</v>
      </c>
      <c r="CY442" s="181" t="e">
        <f t="shared" si="952"/>
        <v>#REF!</v>
      </c>
      <c r="CZ442" s="181" t="e">
        <f t="shared" si="953"/>
        <v>#REF!</v>
      </c>
      <c r="DA442" s="181" t="e">
        <f t="shared" si="954"/>
        <v>#REF!</v>
      </c>
      <c r="DB442" s="181" t="e">
        <f t="shared" si="955"/>
        <v>#REF!</v>
      </c>
      <c r="DC442" s="181" t="e">
        <f t="shared" si="956"/>
        <v>#REF!</v>
      </c>
      <c r="DD442" s="181" t="e">
        <f t="shared" si="957"/>
        <v>#REF!</v>
      </c>
      <c r="DE442" s="181" t="e">
        <f t="shared" si="958"/>
        <v>#REF!</v>
      </c>
      <c r="DF442" s="181" t="e">
        <f t="shared" si="959"/>
        <v>#REF!</v>
      </c>
      <c r="DG442" s="181" t="e">
        <f t="shared" si="960"/>
        <v>#REF!</v>
      </c>
      <c r="DH442" s="181" t="e">
        <f t="shared" si="961"/>
        <v>#REF!</v>
      </c>
      <c r="DI442" s="181" t="e">
        <f t="shared" si="962"/>
        <v>#REF!</v>
      </c>
      <c r="DJ442" s="181" t="e">
        <f t="shared" si="963"/>
        <v>#REF!</v>
      </c>
      <c r="DK442" s="181" t="e">
        <f t="shared" si="964"/>
        <v>#REF!</v>
      </c>
      <c r="DL442" s="181" t="e">
        <f t="shared" si="965"/>
        <v>#REF!</v>
      </c>
      <c r="DM442" s="181" t="e">
        <f t="shared" si="966"/>
        <v>#REF!</v>
      </c>
      <c r="DN442" s="181" t="e">
        <f t="shared" si="967"/>
        <v>#REF!</v>
      </c>
      <c r="DO442" s="181" t="e">
        <f t="shared" si="968"/>
        <v>#REF!</v>
      </c>
      <c r="DP442" s="181" t="e">
        <f t="shared" si="969"/>
        <v>#REF!</v>
      </c>
      <c r="DQ442" s="181" t="e">
        <f t="shared" si="970"/>
        <v>#REF!</v>
      </c>
      <c r="DR442" s="181" t="e">
        <f t="shared" si="971"/>
        <v>#REF!</v>
      </c>
      <c r="DS442" s="181" t="e">
        <f t="shared" si="972"/>
        <v>#REF!</v>
      </c>
      <c r="DT442" s="181" t="e">
        <f t="shared" si="973"/>
        <v>#REF!</v>
      </c>
      <c r="DU442" s="181" t="e">
        <f t="shared" si="974"/>
        <v>#REF!</v>
      </c>
      <c r="DV442" s="181" t="e">
        <f t="shared" si="975"/>
        <v>#REF!</v>
      </c>
      <c r="DW442" s="181" t="e">
        <f t="shared" si="976"/>
        <v>#REF!</v>
      </c>
      <c r="DX442" s="181" t="e">
        <f t="shared" si="977"/>
        <v>#REF!</v>
      </c>
      <c r="DY442" s="181" t="e">
        <f t="shared" si="978"/>
        <v>#REF!</v>
      </c>
      <c r="DZ442" s="181" t="e">
        <f t="shared" si="979"/>
        <v>#REF!</v>
      </c>
      <c r="EA442" s="181" t="e">
        <f t="shared" si="980"/>
        <v>#REF!</v>
      </c>
      <c r="EB442" s="181" t="e">
        <f t="shared" si="981"/>
        <v>#REF!</v>
      </c>
      <c r="EC442" s="181" t="e">
        <f t="shared" si="982"/>
        <v>#REF!</v>
      </c>
      <c r="ED442" s="181" t="e">
        <f t="shared" si="983"/>
        <v>#REF!</v>
      </c>
      <c r="EE442" s="181" t="e">
        <f t="shared" si="984"/>
        <v>#REF!</v>
      </c>
      <c r="EF442" s="181" t="e">
        <f t="shared" si="985"/>
        <v>#REF!</v>
      </c>
      <c r="EG442" s="181" t="e">
        <f t="shared" si="986"/>
        <v>#REF!</v>
      </c>
      <c r="EH442" s="181" t="e">
        <f t="shared" si="987"/>
        <v>#REF!</v>
      </c>
      <c r="EI442" s="181" t="e">
        <f t="shared" si="988"/>
        <v>#REF!</v>
      </c>
      <c r="EJ442" s="181" t="e">
        <f t="shared" si="989"/>
        <v>#REF!</v>
      </c>
      <c r="EK442" s="181" t="e">
        <f t="shared" si="990"/>
        <v>#REF!</v>
      </c>
      <c r="EL442" s="181" t="e">
        <f t="shared" si="991"/>
        <v>#REF!</v>
      </c>
      <c r="EM442" s="181" t="e">
        <f t="shared" si="992"/>
        <v>#REF!</v>
      </c>
      <c r="EN442" s="181" t="e">
        <f t="shared" si="993"/>
        <v>#REF!</v>
      </c>
      <c r="EO442" s="181" t="e">
        <f t="shared" si="994"/>
        <v>#REF!</v>
      </c>
      <c r="EP442" s="181" t="e">
        <f t="shared" si="995"/>
        <v>#REF!</v>
      </c>
      <c r="EQ442" s="181" t="e">
        <f t="shared" si="996"/>
        <v>#REF!</v>
      </c>
      <c r="ER442" s="181" t="e">
        <f t="shared" si="997"/>
        <v>#REF!</v>
      </c>
      <c r="ES442" s="181" t="e">
        <f t="shared" si="998"/>
        <v>#REF!</v>
      </c>
      <c r="ET442" s="181" t="e">
        <f t="shared" si="999"/>
        <v>#REF!</v>
      </c>
      <c r="EU442" s="181" t="e">
        <f t="shared" si="1000"/>
        <v>#REF!</v>
      </c>
      <c r="EV442" s="181" t="e">
        <f t="shared" si="1001"/>
        <v>#REF!</v>
      </c>
      <c r="EW442" s="181" t="e">
        <f t="shared" si="1002"/>
        <v>#REF!</v>
      </c>
      <c r="EX442" s="181" t="e">
        <f t="shared" si="1003"/>
        <v>#REF!</v>
      </c>
      <c r="EY442" s="181" t="e">
        <f t="shared" si="1004"/>
        <v>#REF!</v>
      </c>
      <c r="EZ442" s="181" t="e">
        <f t="shared" si="1005"/>
        <v>#REF!</v>
      </c>
      <c r="FA442" s="181" t="e">
        <f t="shared" si="1006"/>
        <v>#REF!</v>
      </c>
      <c r="FB442" s="181" t="e">
        <f t="shared" si="1007"/>
        <v>#REF!</v>
      </c>
      <c r="FC442" s="181" t="e">
        <f t="shared" si="1008"/>
        <v>#REF!</v>
      </c>
      <c r="FD442" s="181" t="e">
        <f t="shared" si="1009"/>
        <v>#REF!</v>
      </c>
      <c r="FE442" s="181" t="e">
        <f t="shared" si="1010"/>
        <v>#REF!</v>
      </c>
      <c r="FF442" s="181" t="e">
        <f t="shared" si="1011"/>
        <v>#REF!</v>
      </c>
      <c r="FG442" s="181" t="e">
        <f t="shared" si="1012"/>
        <v>#REF!</v>
      </c>
      <c r="FH442" s="181" t="e">
        <f t="shared" si="1013"/>
        <v>#REF!</v>
      </c>
      <c r="FI442" s="181" t="e">
        <f t="shared" si="1014"/>
        <v>#REF!</v>
      </c>
      <c r="FJ442" s="181" t="e">
        <f t="shared" si="1015"/>
        <v>#REF!</v>
      </c>
      <c r="FK442" s="181" t="e">
        <f t="shared" si="1016"/>
        <v>#REF!</v>
      </c>
      <c r="FL442" s="181" t="e">
        <f t="shared" si="1017"/>
        <v>#REF!</v>
      </c>
      <c r="FM442" s="181" t="e">
        <f t="shared" si="1018"/>
        <v>#REF!</v>
      </c>
      <c r="FN442" s="181" t="e">
        <f t="shared" si="1019"/>
        <v>#REF!</v>
      </c>
      <c r="FO442" s="181" t="e">
        <f t="shared" si="1020"/>
        <v>#REF!</v>
      </c>
      <c r="FP442" s="181" t="e">
        <f t="shared" si="1021"/>
        <v>#REF!</v>
      </c>
      <c r="FQ442" s="181" t="e">
        <f t="shared" si="1022"/>
        <v>#REF!</v>
      </c>
      <c r="FR442" s="181" t="e">
        <f t="shared" si="1023"/>
        <v>#REF!</v>
      </c>
      <c r="FS442" s="181" t="e">
        <f t="shared" si="1024"/>
        <v>#REF!</v>
      </c>
      <c r="FT442" s="181" t="e">
        <f t="shared" si="1025"/>
        <v>#REF!</v>
      </c>
      <c r="FU442" s="181" t="e">
        <f t="shared" si="1026"/>
        <v>#REF!</v>
      </c>
      <c r="FV442" s="181" t="e">
        <f t="shared" si="1027"/>
        <v>#REF!</v>
      </c>
      <c r="FW442" s="181" t="e">
        <f t="shared" si="1028"/>
        <v>#REF!</v>
      </c>
      <c r="FX442" s="181" t="e">
        <f t="shared" si="1029"/>
        <v>#REF!</v>
      </c>
      <c r="FY442" s="181" t="e">
        <f t="shared" si="1030"/>
        <v>#REF!</v>
      </c>
      <c r="FZ442" s="181" t="e">
        <f t="shared" si="1031"/>
        <v>#REF!</v>
      </c>
      <c r="GA442" s="181" t="e">
        <f t="shared" si="1032"/>
        <v>#REF!</v>
      </c>
      <c r="GB442" s="181" t="e">
        <f t="shared" si="1033"/>
        <v>#REF!</v>
      </c>
      <c r="GC442" s="181" t="e">
        <f t="shared" si="1034"/>
        <v>#REF!</v>
      </c>
      <c r="GD442" s="181" t="e">
        <f t="shared" si="1035"/>
        <v>#REF!</v>
      </c>
      <c r="GE442" s="181" t="e">
        <f t="shared" si="1036"/>
        <v>#REF!</v>
      </c>
      <c r="GF442" s="181" t="e">
        <f t="shared" si="1037"/>
        <v>#REF!</v>
      </c>
      <c r="GG442" s="181" t="e">
        <f t="shared" si="1038"/>
        <v>#REF!</v>
      </c>
      <c r="GH442" s="181" t="e">
        <f t="shared" si="1039"/>
        <v>#REF!</v>
      </c>
      <c r="GI442" s="181" t="e">
        <f t="shared" si="1040"/>
        <v>#REF!</v>
      </c>
      <c r="GJ442" s="181" t="e">
        <f t="shared" si="1041"/>
        <v>#REF!</v>
      </c>
      <c r="GK442" s="181" t="e">
        <f t="shared" si="1042"/>
        <v>#REF!</v>
      </c>
      <c r="GL442" s="181" t="e">
        <f t="shared" si="1043"/>
        <v>#REF!</v>
      </c>
      <c r="GM442" s="181" t="e">
        <f t="shared" si="1044"/>
        <v>#REF!</v>
      </c>
      <c r="GN442" s="181" t="e">
        <f t="shared" si="1045"/>
        <v>#REF!</v>
      </c>
      <c r="GO442" s="181" t="e">
        <f t="shared" si="1046"/>
        <v>#REF!</v>
      </c>
      <c r="GP442" s="181" t="e">
        <f t="shared" si="1047"/>
        <v>#REF!</v>
      </c>
      <c r="GQ442" s="181" t="e">
        <f t="shared" si="1048"/>
        <v>#REF!</v>
      </c>
      <c r="GR442" s="181" t="e">
        <f t="shared" si="1049"/>
        <v>#REF!</v>
      </c>
      <c r="GS442" s="181" t="e">
        <f t="shared" si="1050"/>
        <v>#REF!</v>
      </c>
      <c r="GT442" s="181" t="e">
        <f t="shared" si="1051"/>
        <v>#REF!</v>
      </c>
      <c r="GU442" s="181" t="e">
        <f t="shared" si="1052"/>
        <v>#REF!</v>
      </c>
      <c r="GV442" s="181" t="e">
        <f t="shared" si="1053"/>
        <v>#REF!</v>
      </c>
      <c r="GW442" s="181" t="e">
        <f t="shared" si="1054"/>
        <v>#REF!</v>
      </c>
      <c r="GX442" s="181" t="e">
        <f t="shared" si="1055"/>
        <v>#REF!</v>
      </c>
      <c r="GY442" s="181" t="e">
        <f t="shared" si="1056"/>
        <v>#REF!</v>
      </c>
      <c r="GZ442" s="181" t="e">
        <f t="shared" si="1057"/>
        <v>#REF!</v>
      </c>
      <c r="HA442" s="181" t="e">
        <f t="shared" si="1058"/>
        <v>#REF!</v>
      </c>
      <c r="HB442" s="181" t="e">
        <f t="shared" si="1059"/>
        <v>#REF!</v>
      </c>
      <c r="HC442" s="181" t="e">
        <f t="shared" si="1060"/>
        <v>#REF!</v>
      </c>
      <c r="HD442" s="181" t="e">
        <f t="shared" si="1061"/>
        <v>#REF!</v>
      </c>
      <c r="HE442" s="181" t="e">
        <f t="shared" si="1062"/>
        <v>#REF!</v>
      </c>
      <c r="HF442" s="181" t="e">
        <f t="shared" si="1063"/>
        <v>#REF!</v>
      </c>
      <c r="HG442" s="181" t="e">
        <f t="shared" si="1064"/>
        <v>#REF!</v>
      </c>
      <c r="HH442" s="181" t="e">
        <f t="shared" si="1065"/>
        <v>#REF!</v>
      </c>
      <c r="HI442" s="181" t="e">
        <f t="shared" si="1066"/>
        <v>#REF!</v>
      </c>
      <c r="HJ442" s="181" t="e">
        <f t="shared" si="1067"/>
        <v>#REF!</v>
      </c>
      <c r="HK442" s="181" t="e">
        <f t="shared" si="1068"/>
        <v>#REF!</v>
      </c>
      <c r="HL442" s="181" t="e">
        <f t="shared" si="1069"/>
        <v>#REF!</v>
      </c>
      <c r="HM442" s="181" t="e">
        <f t="shared" si="1070"/>
        <v>#REF!</v>
      </c>
      <c r="HN442" s="181" t="e">
        <f t="shared" si="1071"/>
        <v>#REF!</v>
      </c>
      <c r="HO442" s="181" t="e">
        <f t="shared" si="1072"/>
        <v>#REF!</v>
      </c>
      <c r="HP442" s="181" t="e">
        <f t="shared" si="1073"/>
        <v>#REF!</v>
      </c>
      <c r="HQ442" s="181" t="e">
        <f t="shared" si="1074"/>
        <v>#REF!</v>
      </c>
      <c r="HR442" s="181" t="e">
        <f t="shared" si="1075"/>
        <v>#REF!</v>
      </c>
      <c r="HS442" s="181" t="e">
        <f t="shared" si="1076"/>
        <v>#REF!</v>
      </c>
      <c r="HT442" s="181" t="e">
        <f t="shared" si="1077"/>
        <v>#REF!</v>
      </c>
      <c r="HU442" s="181" t="e">
        <f t="shared" si="1078"/>
        <v>#REF!</v>
      </c>
      <c r="HV442" s="181" t="e">
        <f t="shared" si="1079"/>
        <v>#REF!</v>
      </c>
      <c r="HW442" s="181" t="e">
        <f t="shared" si="1080"/>
        <v>#REF!</v>
      </c>
      <c r="HX442" s="181" t="e">
        <f t="shared" si="1081"/>
        <v>#REF!</v>
      </c>
      <c r="HY442" s="181" t="e">
        <f t="shared" si="1082"/>
        <v>#REF!</v>
      </c>
      <c r="HZ442" s="181" t="e">
        <f t="shared" si="1083"/>
        <v>#REF!</v>
      </c>
      <c r="IA442" s="181" t="e">
        <f t="shared" si="1084"/>
        <v>#REF!</v>
      </c>
      <c r="IB442" s="181" t="e">
        <f t="shared" si="1085"/>
        <v>#REF!</v>
      </c>
      <c r="IC442" s="181" t="e">
        <f t="shared" si="1086"/>
        <v>#REF!</v>
      </c>
      <c r="ID442" s="181" t="e">
        <f t="shared" si="1087"/>
        <v>#REF!</v>
      </c>
      <c r="IE442" s="181" t="e">
        <f t="shared" si="1088"/>
        <v>#REF!</v>
      </c>
      <c r="IF442" s="181" t="e">
        <f t="shared" si="1089"/>
        <v>#REF!</v>
      </c>
      <c r="IG442" s="181" t="e">
        <f t="shared" si="1090"/>
        <v>#REF!</v>
      </c>
      <c r="IH442" s="181" t="e">
        <f t="shared" si="1091"/>
        <v>#REF!</v>
      </c>
      <c r="II442" s="181" t="e">
        <f t="shared" si="1092"/>
        <v>#REF!</v>
      </c>
      <c r="IJ442" s="181" t="e">
        <f t="shared" si="1093"/>
        <v>#REF!</v>
      </c>
      <c r="IK442" s="181" t="e">
        <f t="shared" si="1094"/>
        <v>#REF!</v>
      </c>
      <c r="IL442" s="181" t="e">
        <f t="shared" si="1095"/>
        <v>#REF!</v>
      </c>
      <c r="IM442" s="181" t="e">
        <f t="shared" si="1096"/>
        <v>#REF!</v>
      </c>
      <c r="IN442" s="181" t="e">
        <f t="shared" si="1097"/>
        <v>#REF!</v>
      </c>
      <c r="IO442" s="181" t="e">
        <f t="shared" si="1098"/>
        <v>#REF!</v>
      </c>
      <c r="IP442" s="181" t="e">
        <f t="shared" si="1099"/>
        <v>#REF!</v>
      </c>
      <c r="IQ442" s="181" t="e">
        <f t="shared" si="1100"/>
        <v>#REF!</v>
      </c>
      <c r="IR442" s="181" t="e">
        <f t="shared" si="1101"/>
        <v>#REF!</v>
      </c>
      <c r="IS442" s="181" t="e">
        <f t="shared" si="1102"/>
        <v>#REF!</v>
      </c>
      <c r="IT442" s="181" t="e">
        <f t="shared" si="1103"/>
        <v>#REF!</v>
      </c>
      <c r="IU442" s="181" t="e">
        <f t="shared" si="1104"/>
        <v>#REF!</v>
      </c>
      <c r="IV442" s="181" t="e">
        <f t="shared" si="1105"/>
        <v>#REF!</v>
      </c>
      <c r="IW442" s="181" t="e">
        <f t="shared" si="1106"/>
        <v>#REF!</v>
      </c>
      <c r="IX442" s="181" t="e">
        <f t="shared" si="1107"/>
        <v>#REF!</v>
      </c>
      <c r="IY442" s="181" t="e">
        <f t="shared" si="1108"/>
        <v>#REF!</v>
      </c>
      <c r="IZ442" s="181" t="e">
        <f t="shared" si="1109"/>
        <v>#REF!</v>
      </c>
      <c r="JA442" s="181" t="e">
        <f t="shared" si="1110"/>
        <v>#REF!</v>
      </c>
      <c r="JB442" s="181" t="e">
        <f t="shared" si="1111"/>
        <v>#REF!</v>
      </c>
    </row>
    <row r="443" spans="2:262">
      <c r="B443" s="188">
        <v>82</v>
      </c>
      <c r="C443" s="187">
        <f t="shared" si="1112"/>
        <v>1.601562500000001E-3</v>
      </c>
      <c r="D443" s="184" t="e">
        <f t="shared" si="855"/>
        <v>#REF!</v>
      </c>
      <c r="E443" s="183" t="e">
        <f>CJ361</f>
        <v>#REF!</v>
      </c>
      <c r="F443" s="182">
        <v>82</v>
      </c>
      <c r="G443" s="181" t="e">
        <f t="shared" si="856"/>
        <v>#REF!</v>
      </c>
      <c r="H443" s="181" t="e">
        <f t="shared" si="857"/>
        <v>#REF!</v>
      </c>
      <c r="I443" s="181" t="e">
        <f t="shared" si="858"/>
        <v>#REF!</v>
      </c>
      <c r="J443" s="181" t="e">
        <f t="shared" si="859"/>
        <v>#REF!</v>
      </c>
      <c r="K443" s="181" t="e">
        <f t="shared" si="860"/>
        <v>#REF!</v>
      </c>
      <c r="L443" s="181" t="e">
        <f t="shared" si="861"/>
        <v>#REF!</v>
      </c>
      <c r="M443" s="181" t="e">
        <f t="shared" si="862"/>
        <v>#REF!</v>
      </c>
      <c r="N443" s="181" t="e">
        <f t="shared" si="863"/>
        <v>#REF!</v>
      </c>
      <c r="O443" s="181" t="e">
        <f t="shared" si="864"/>
        <v>#REF!</v>
      </c>
      <c r="P443" s="181" t="e">
        <f t="shared" si="865"/>
        <v>#REF!</v>
      </c>
      <c r="Q443" s="181" t="e">
        <f t="shared" si="866"/>
        <v>#REF!</v>
      </c>
      <c r="R443" s="181" t="e">
        <f t="shared" si="867"/>
        <v>#REF!</v>
      </c>
      <c r="S443" s="181" t="e">
        <f t="shared" si="868"/>
        <v>#REF!</v>
      </c>
      <c r="T443" s="181" t="e">
        <f t="shared" si="869"/>
        <v>#REF!</v>
      </c>
      <c r="U443" s="181" t="e">
        <f t="shared" si="870"/>
        <v>#REF!</v>
      </c>
      <c r="V443" s="181" t="e">
        <f t="shared" si="871"/>
        <v>#REF!</v>
      </c>
      <c r="W443" s="181" t="e">
        <f t="shared" si="872"/>
        <v>#REF!</v>
      </c>
      <c r="X443" s="181" t="e">
        <f t="shared" si="873"/>
        <v>#REF!</v>
      </c>
      <c r="Y443" s="181" t="e">
        <f t="shared" si="874"/>
        <v>#REF!</v>
      </c>
      <c r="Z443" s="181" t="e">
        <f t="shared" si="875"/>
        <v>#REF!</v>
      </c>
      <c r="AA443" s="181" t="e">
        <f t="shared" si="876"/>
        <v>#REF!</v>
      </c>
      <c r="AB443" s="181" t="e">
        <f t="shared" si="877"/>
        <v>#REF!</v>
      </c>
      <c r="AC443" s="181" t="e">
        <f t="shared" si="878"/>
        <v>#REF!</v>
      </c>
      <c r="AD443" s="181" t="e">
        <f t="shared" si="879"/>
        <v>#REF!</v>
      </c>
      <c r="AE443" s="181" t="e">
        <f t="shared" si="880"/>
        <v>#REF!</v>
      </c>
      <c r="AF443" s="181" t="e">
        <f t="shared" si="881"/>
        <v>#REF!</v>
      </c>
      <c r="AG443" s="181" t="e">
        <f t="shared" si="882"/>
        <v>#REF!</v>
      </c>
      <c r="AH443" s="181" t="e">
        <f t="shared" si="883"/>
        <v>#REF!</v>
      </c>
      <c r="AI443" s="181" t="e">
        <f t="shared" si="884"/>
        <v>#REF!</v>
      </c>
      <c r="AJ443" s="181" t="e">
        <f t="shared" si="885"/>
        <v>#REF!</v>
      </c>
      <c r="AK443" s="181" t="e">
        <f t="shared" si="886"/>
        <v>#REF!</v>
      </c>
      <c r="AL443" s="181" t="e">
        <f t="shared" si="887"/>
        <v>#REF!</v>
      </c>
      <c r="AM443" s="181" t="e">
        <f t="shared" si="888"/>
        <v>#REF!</v>
      </c>
      <c r="AN443" s="181" t="e">
        <f t="shared" si="889"/>
        <v>#REF!</v>
      </c>
      <c r="AO443" s="181" t="e">
        <f t="shared" si="890"/>
        <v>#REF!</v>
      </c>
      <c r="AP443" s="181" t="e">
        <f t="shared" si="891"/>
        <v>#REF!</v>
      </c>
      <c r="AQ443" s="181" t="e">
        <f t="shared" si="892"/>
        <v>#REF!</v>
      </c>
      <c r="AR443" s="181" t="e">
        <f t="shared" si="893"/>
        <v>#REF!</v>
      </c>
      <c r="AS443" s="181" t="e">
        <f t="shared" si="894"/>
        <v>#REF!</v>
      </c>
      <c r="AT443" s="181" t="e">
        <f t="shared" si="895"/>
        <v>#REF!</v>
      </c>
      <c r="AU443" s="181" t="e">
        <f t="shared" si="896"/>
        <v>#REF!</v>
      </c>
      <c r="AV443" s="181" t="e">
        <f t="shared" si="897"/>
        <v>#REF!</v>
      </c>
      <c r="AW443" s="181" t="e">
        <f t="shared" si="898"/>
        <v>#REF!</v>
      </c>
      <c r="AX443" s="181" t="e">
        <f t="shared" si="899"/>
        <v>#REF!</v>
      </c>
      <c r="AY443" s="181" t="e">
        <f t="shared" si="900"/>
        <v>#REF!</v>
      </c>
      <c r="AZ443" s="181" t="e">
        <f t="shared" si="901"/>
        <v>#REF!</v>
      </c>
      <c r="BA443" s="181" t="e">
        <f t="shared" si="902"/>
        <v>#REF!</v>
      </c>
      <c r="BB443" s="181" t="e">
        <f t="shared" si="903"/>
        <v>#REF!</v>
      </c>
      <c r="BC443" s="181" t="e">
        <f t="shared" si="904"/>
        <v>#REF!</v>
      </c>
      <c r="BD443" s="181" t="e">
        <f t="shared" si="905"/>
        <v>#REF!</v>
      </c>
      <c r="BE443" s="181" t="e">
        <f t="shared" si="906"/>
        <v>#REF!</v>
      </c>
      <c r="BF443" s="181" t="e">
        <f t="shared" si="907"/>
        <v>#REF!</v>
      </c>
      <c r="BG443" s="181" t="e">
        <f t="shared" si="908"/>
        <v>#REF!</v>
      </c>
      <c r="BH443" s="181" t="e">
        <f t="shared" si="909"/>
        <v>#REF!</v>
      </c>
      <c r="BI443" s="181" t="e">
        <f t="shared" si="910"/>
        <v>#REF!</v>
      </c>
      <c r="BJ443" s="181" t="e">
        <f t="shared" si="911"/>
        <v>#REF!</v>
      </c>
      <c r="BK443" s="181" t="e">
        <f t="shared" si="912"/>
        <v>#REF!</v>
      </c>
      <c r="BL443" s="181" t="e">
        <f t="shared" si="913"/>
        <v>#REF!</v>
      </c>
      <c r="BM443" s="181" t="e">
        <f t="shared" si="914"/>
        <v>#REF!</v>
      </c>
      <c r="BN443" s="181" t="e">
        <f t="shared" si="915"/>
        <v>#REF!</v>
      </c>
      <c r="BO443" s="181" t="e">
        <f t="shared" si="916"/>
        <v>#REF!</v>
      </c>
      <c r="BP443" s="181" t="e">
        <f t="shared" si="917"/>
        <v>#REF!</v>
      </c>
      <c r="BQ443" s="181" t="e">
        <f t="shared" si="918"/>
        <v>#REF!</v>
      </c>
      <c r="BR443" s="181" t="e">
        <f t="shared" si="919"/>
        <v>#REF!</v>
      </c>
      <c r="BS443" s="181" t="e">
        <f t="shared" si="920"/>
        <v>#REF!</v>
      </c>
      <c r="BT443" s="181" t="e">
        <f t="shared" si="921"/>
        <v>#REF!</v>
      </c>
      <c r="BU443" s="181" t="e">
        <f t="shared" si="922"/>
        <v>#REF!</v>
      </c>
      <c r="BV443" s="181" t="e">
        <f t="shared" si="923"/>
        <v>#REF!</v>
      </c>
      <c r="BW443" s="181" t="e">
        <f t="shared" si="924"/>
        <v>#REF!</v>
      </c>
      <c r="BX443" s="181" t="e">
        <f t="shared" si="925"/>
        <v>#REF!</v>
      </c>
      <c r="BY443" s="181" t="e">
        <f t="shared" si="926"/>
        <v>#REF!</v>
      </c>
      <c r="BZ443" s="181" t="e">
        <f t="shared" si="927"/>
        <v>#REF!</v>
      </c>
      <c r="CA443" s="181" t="e">
        <f t="shared" si="928"/>
        <v>#REF!</v>
      </c>
      <c r="CB443" s="181" t="e">
        <f t="shared" si="929"/>
        <v>#REF!</v>
      </c>
      <c r="CC443" s="181" t="e">
        <f t="shared" si="930"/>
        <v>#REF!</v>
      </c>
      <c r="CD443" s="181" t="e">
        <f t="shared" si="931"/>
        <v>#REF!</v>
      </c>
      <c r="CE443" s="181" t="e">
        <f t="shared" si="932"/>
        <v>#REF!</v>
      </c>
      <c r="CF443" s="181" t="e">
        <f t="shared" si="933"/>
        <v>#REF!</v>
      </c>
      <c r="CG443" s="181" t="e">
        <f t="shared" si="934"/>
        <v>#REF!</v>
      </c>
      <c r="CH443" s="181" t="e">
        <f t="shared" si="935"/>
        <v>#REF!</v>
      </c>
      <c r="CI443" s="181" t="e">
        <f t="shared" si="936"/>
        <v>#REF!</v>
      </c>
      <c r="CJ443" s="181" t="e">
        <f t="shared" si="937"/>
        <v>#REF!</v>
      </c>
      <c r="CK443" s="181" t="e">
        <f t="shared" si="938"/>
        <v>#REF!</v>
      </c>
      <c r="CL443" s="181" t="e">
        <f t="shared" si="939"/>
        <v>#REF!</v>
      </c>
      <c r="CM443" s="181" t="e">
        <f t="shared" si="940"/>
        <v>#REF!</v>
      </c>
      <c r="CN443" s="181" t="e">
        <f t="shared" si="941"/>
        <v>#REF!</v>
      </c>
      <c r="CO443" s="181" t="e">
        <f t="shared" si="942"/>
        <v>#REF!</v>
      </c>
      <c r="CP443" s="181" t="e">
        <f t="shared" si="943"/>
        <v>#REF!</v>
      </c>
      <c r="CQ443" s="181" t="e">
        <f t="shared" si="944"/>
        <v>#REF!</v>
      </c>
      <c r="CR443" s="181" t="e">
        <f t="shared" si="945"/>
        <v>#REF!</v>
      </c>
      <c r="CS443" s="181" t="e">
        <f t="shared" si="946"/>
        <v>#REF!</v>
      </c>
      <c r="CT443" s="181" t="e">
        <f t="shared" si="947"/>
        <v>#REF!</v>
      </c>
      <c r="CU443" s="181" t="e">
        <f t="shared" si="948"/>
        <v>#REF!</v>
      </c>
      <c r="CV443" s="181" t="e">
        <f t="shared" si="949"/>
        <v>#REF!</v>
      </c>
      <c r="CW443" s="181" t="e">
        <f t="shared" si="950"/>
        <v>#REF!</v>
      </c>
      <c r="CX443" s="181" t="e">
        <f t="shared" si="951"/>
        <v>#REF!</v>
      </c>
      <c r="CY443" s="181" t="e">
        <f t="shared" si="952"/>
        <v>#REF!</v>
      </c>
      <c r="CZ443" s="181" t="e">
        <f t="shared" si="953"/>
        <v>#REF!</v>
      </c>
      <c r="DA443" s="181" t="e">
        <f t="shared" si="954"/>
        <v>#REF!</v>
      </c>
      <c r="DB443" s="181" t="e">
        <f t="shared" si="955"/>
        <v>#REF!</v>
      </c>
      <c r="DC443" s="181" t="e">
        <f t="shared" si="956"/>
        <v>#REF!</v>
      </c>
      <c r="DD443" s="181" t="e">
        <f t="shared" si="957"/>
        <v>#REF!</v>
      </c>
      <c r="DE443" s="181" t="e">
        <f t="shared" si="958"/>
        <v>#REF!</v>
      </c>
      <c r="DF443" s="181" t="e">
        <f t="shared" si="959"/>
        <v>#REF!</v>
      </c>
      <c r="DG443" s="181" t="e">
        <f t="shared" si="960"/>
        <v>#REF!</v>
      </c>
      <c r="DH443" s="181" t="e">
        <f t="shared" si="961"/>
        <v>#REF!</v>
      </c>
      <c r="DI443" s="181" t="e">
        <f t="shared" si="962"/>
        <v>#REF!</v>
      </c>
      <c r="DJ443" s="181" t="e">
        <f t="shared" si="963"/>
        <v>#REF!</v>
      </c>
      <c r="DK443" s="181" t="e">
        <f t="shared" si="964"/>
        <v>#REF!</v>
      </c>
      <c r="DL443" s="181" t="e">
        <f t="shared" si="965"/>
        <v>#REF!</v>
      </c>
      <c r="DM443" s="181" t="e">
        <f t="shared" si="966"/>
        <v>#REF!</v>
      </c>
      <c r="DN443" s="181" t="e">
        <f t="shared" si="967"/>
        <v>#REF!</v>
      </c>
      <c r="DO443" s="181" t="e">
        <f t="shared" si="968"/>
        <v>#REF!</v>
      </c>
      <c r="DP443" s="181" t="e">
        <f t="shared" si="969"/>
        <v>#REF!</v>
      </c>
      <c r="DQ443" s="181" t="e">
        <f t="shared" si="970"/>
        <v>#REF!</v>
      </c>
      <c r="DR443" s="181" t="e">
        <f t="shared" si="971"/>
        <v>#REF!</v>
      </c>
      <c r="DS443" s="181" t="e">
        <f t="shared" si="972"/>
        <v>#REF!</v>
      </c>
      <c r="DT443" s="181" t="e">
        <f t="shared" si="973"/>
        <v>#REF!</v>
      </c>
      <c r="DU443" s="181" t="e">
        <f t="shared" si="974"/>
        <v>#REF!</v>
      </c>
      <c r="DV443" s="181" t="e">
        <f t="shared" si="975"/>
        <v>#REF!</v>
      </c>
      <c r="DW443" s="181" t="e">
        <f t="shared" si="976"/>
        <v>#REF!</v>
      </c>
      <c r="DX443" s="181" t="e">
        <f t="shared" si="977"/>
        <v>#REF!</v>
      </c>
      <c r="DY443" s="181" t="e">
        <f t="shared" si="978"/>
        <v>#REF!</v>
      </c>
      <c r="DZ443" s="181" t="e">
        <f t="shared" si="979"/>
        <v>#REF!</v>
      </c>
      <c r="EA443" s="181" t="e">
        <f t="shared" si="980"/>
        <v>#REF!</v>
      </c>
      <c r="EB443" s="181" t="e">
        <f t="shared" si="981"/>
        <v>#REF!</v>
      </c>
      <c r="EC443" s="181" t="e">
        <f t="shared" si="982"/>
        <v>#REF!</v>
      </c>
      <c r="ED443" s="181" t="e">
        <f t="shared" si="983"/>
        <v>#REF!</v>
      </c>
      <c r="EE443" s="181" t="e">
        <f t="shared" si="984"/>
        <v>#REF!</v>
      </c>
      <c r="EF443" s="181" t="e">
        <f t="shared" si="985"/>
        <v>#REF!</v>
      </c>
      <c r="EG443" s="181" t="e">
        <f t="shared" si="986"/>
        <v>#REF!</v>
      </c>
      <c r="EH443" s="181" t="e">
        <f t="shared" si="987"/>
        <v>#REF!</v>
      </c>
      <c r="EI443" s="181" t="e">
        <f t="shared" si="988"/>
        <v>#REF!</v>
      </c>
      <c r="EJ443" s="181" t="e">
        <f t="shared" si="989"/>
        <v>#REF!</v>
      </c>
      <c r="EK443" s="181" t="e">
        <f t="shared" si="990"/>
        <v>#REF!</v>
      </c>
      <c r="EL443" s="181" t="e">
        <f t="shared" si="991"/>
        <v>#REF!</v>
      </c>
      <c r="EM443" s="181" t="e">
        <f t="shared" si="992"/>
        <v>#REF!</v>
      </c>
      <c r="EN443" s="181" t="e">
        <f t="shared" si="993"/>
        <v>#REF!</v>
      </c>
      <c r="EO443" s="181" t="e">
        <f t="shared" si="994"/>
        <v>#REF!</v>
      </c>
      <c r="EP443" s="181" t="e">
        <f t="shared" si="995"/>
        <v>#REF!</v>
      </c>
      <c r="EQ443" s="181" t="e">
        <f t="shared" si="996"/>
        <v>#REF!</v>
      </c>
      <c r="ER443" s="181" t="e">
        <f t="shared" si="997"/>
        <v>#REF!</v>
      </c>
      <c r="ES443" s="181" t="e">
        <f t="shared" si="998"/>
        <v>#REF!</v>
      </c>
      <c r="ET443" s="181" t="e">
        <f t="shared" si="999"/>
        <v>#REF!</v>
      </c>
      <c r="EU443" s="181" t="e">
        <f t="shared" si="1000"/>
        <v>#REF!</v>
      </c>
      <c r="EV443" s="181" t="e">
        <f t="shared" si="1001"/>
        <v>#REF!</v>
      </c>
      <c r="EW443" s="181" t="e">
        <f t="shared" si="1002"/>
        <v>#REF!</v>
      </c>
      <c r="EX443" s="181" t="e">
        <f t="shared" si="1003"/>
        <v>#REF!</v>
      </c>
      <c r="EY443" s="181" t="e">
        <f t="shared" si="1004"/>
        <v>#REF!</v>
      </c>
      <c r="EZ443" s="181" t="e">
        <f t="shared" si="1005"/>
        <v>#REF!</v>
      </c>
      <c r="FA443" s="181" t="e">
        <f t="shared" si="1006"/>
        <v>#REF!</v>
      </c>
      <c r="FB443" s="181" t="e">
        <f t="shared" si="1007"/>
        <v>#REF!</v>
      </c>
      <c r="FC443" s="181" t="e">
        <f t="shared" si="1008"/>
        <v>#REF!</v>
      </c>
      <c r="FD443" s="181" t="e">
        <f t="shared" si="1009"/>
        <v>#REF!</v>
      </c>
      <c r="FE443" s="181" t="e">
        <f t="shared" si="1010"/>
        <v>#REF!</v>
      </c>
      <c r="FF443" s="181" t="e">
        <f t="shared" si="1011"/>
        <v>#REF!</v>
      </c>
      <c r="FG443" s="181" t="e">
        <f t="shared" si="1012"/>
        <v>#REF!</v>
      </c>
      <c r="FH443" s="181" t="e">
        <f t="shared" si="1013"/>
        <v>#REF!</v>
      </c>
      <c r="FI443" s="181" t="e">
        <f t="shared" si="1014"/>
        <v>#REF!</v>
      </c>
      <c r="FJ443" s="181" t="e">
        <f t="shared" si="1015"/>
        <v>#REF!</v>
      </c>
      <c r="FK443" s="181" t="e">
        <f t="shared" si="1016"/>
        <v>#REF!</v>
      </c>
      <c r="FL443" s="181" t="e">
        <f t="shared" si="1017"/>
        <v>#REF!</v>
      </c>
      <c r="FM443" s="181" t="e">
        <f t="shared" si="1018"/>
        <v>#REF!</v>
      </c>
      <c r="FN443" s="181" t="e">
        <f t="shared" si="1019"/>
        <v>#REF!</v>
      </c>
      <c r="FO443" s="181" t="e">
        <f t="shared" si="1020"/>
        <v>#REF!</v>
      </c>
      <c r="FP443" s="181" t="e">
        <f t="shared" si="1021"/>
        <v>#REF!</v>
      </c>
      <c r="FQ443" s="181" t="e">
        <f t="shared" si="1022"/>
        <v>#REF!</v>
      </c>
      <c r="FR443" s="181" t="e">
        <f t="shared" si="1023"/>
        <v>#REF!</v>
      </c>
      <c r="FS443" s="181" t="e">
        <f t="shared" si="1024"/>
        <v>#REF!</v>
      </c>
      <c r="FT443" s="181" t="e">
        <f t="shared" si="1025"/>
        <v>#REF!</v>
      </c>
      <c r="FU443" s="181" t="e">
        <f t="shared" si="1026"/>
        <v>#REF!</v>
      </c>
      <c r="FV443" s="181" t="e">
        <f t="shared" si="1027"/>
        <v>#REF!</v>
      </c>
      <c r="FW443" s="181" t="e">
        <f t="shared" si="1028"/>
        <v>#REF!</v>
      </c>
      <c r="FX443" s="181" t="e">
        <f t="shared" si="1029"/>
        <v>#REF!</v>
      </c>
      <c r="FY443" s="181" t="e">
        <f t="shared" si="1030"/>
        <v>#REF!</v>
      </c>
      <c r="FZ443" s="181" t="e">
        <f t="shared" si="1031"/>
        <v>#REF!</v>
      </c>
      <c r="GA443" s="181" t="e">
        <f t="shared" si="1032"/>
        <v>#REF!</v>
      </c>
      <c r="GB443" s="181" t="e">
        <f t="shared" si="1033"/>
        <v>#REF!</v>
      </c>
      <c r="GC443" s="181" t="e">
        <f t="shared" si="1034"/>
        <v>#REF!</v>
      </c>
      <c r="GD443" s="181" t="e">
        <f t="shared" si="1035"/>
        <v>#REF!</v>
      </c>
      <c r="GE443" s="181" t="e">
        <f t="shared" si="1036"/>
        <v>#REF!</v>
      </c>
      <c r="GF443" s="181" t="e">
        <f t="shared" si="1037"/>
        <v>#REF!</v>
      </c>
      <c r="GG443" s="181" t="e">
        <f t="shared" si="1038"/>
        <v>#REF!</v>
      </c>
      <c r="GH443" s="181" t="e">
        <f t="shared" si="1039"/>
        <v>#REF!</v>
      </c>
      <c r="GI443" s="181" t="e">
        <f t="shared" si="1040"/>
        <v>#REF!</v>
      </c>
      <c r="GJ443" s="181" t="e">
        <f t="shared" si="1041"/>
        <v>#REF!</v>
      </c>
      <c r="GK443" s="181" t="e">
        <f t="shared" si="1042"/>
        <v>#REF!</v>
      </c>
      <c r="GL443" s="181" t="e">
        <f t="shared" si="1043"/>
        <v>#REF!</v>
      </c>
      <c r="GM443" s="181" t="e">
        <f t="shared" si="1044"/>
        <v>#REF!</v>
      </c>
      <c r="GN443" s="181" t="e">
        <f t="shared" si="1045"/>
        <v>#REF!</v>
      </c>
      <c r="GO443" s="181" t="e">
        <f t="shared" si="1046"/>
        <v>#REF!</v>
      </c>
      <c r="GP443" s="181" t="e">
        <f t="shared" si="1047"/>
        <v>#REF!</v>
      </c>
      <c r="GQ443" s="181" t="e">
        <f t="shared" si="1048"/>
        <v>#REF!</v>
      </c>
      <c r="GR443" s="181" t="e">
        <f t="shared" si="1049"/>
        <v>#REF!</v>
      </c>
      <c r="GS443" s="181" t="e">
        <f t="shared" si="1050"/>
        <v>#REF!</v>
      </c>
      <c r="GT443" s="181" t="e">
        <f t="shared" si="1051"/>
        <v>#REF!</v>
      </c>
      <c r="GU443" s="181" t="e">
        <f t="shared" si="1052"/>
        <v>#REF!</v>
      </c>
      <c r="GV443" s="181" t="e">
        <f t="shared" si="1053"/>
        <v>#REF!</v>
      </c>
      <c r="GW443" s="181" t="e">
        <f t="shared" si="1054"/>
        <v>#REF!</v>
      </c>
      <c r="GX443" s="181" t="e">
        <f t="shared" si="1055"/>
        <v>#REF!</v>
      </c>
      <c r="GY443" s="181" t="e">
        <f t="shared" si="1056"/>
        <v>#REF!</v>
      </c>
      <c r="GZ443" s="181" t="e">
        <f t="shared" si="1057"/>
        <v>#REF!</v>
      </c>
      <c r="HA443" s="181" t="e">
        <f t="shared" si="1058"/>
        <v>#REF!</v>
      </c>
      <c r="HB443" s="181" t="e">
        <f t="shared" si="1059"/>
        <v>#REF!</v>
      </c>
      <c r="HC443" s="181" t="e">
        <f t="shared" si="1060"/>
        <v>#REF!</v>
      </c>
      <c r="HD443" s="181" t="e">
        <f t="shared" si="1061"/>
        <v>#REF!</v>
      </c>
      <c r="HE443" s="181" t="e">
        <f t="shared" si="1062"/>
        <v>#REF!</v>
      </c>
      <c r="HF443" s="181" t="e">
        <f t="shared" si="1063"/>
        <v>#REF!</v>
      </c>
      <c r="HG443" s="181" t="e">
        <f t="shared" si="1064"/>
        <v>#REF!</v>
      </c>
      <c r="HH443" s="181" t="e">
        <f t="shared" si="1065"/>
        <v>#REF!</v>
      </c>
      <c r="HI443" s="181" t="e">
        <f t="shared" si="1066"/>
        <v>#REF!</v>
      </c>
      <c r="HJ443" s="181" t="e">
        <f t="shared" si="1067"/>
        <v>#REF!</v>
      </c>
      <c r="HK443" s="181" t="e">
        <f t="shared" si="1068"/>
        <v>#REF!</v>
      </c>
      <c r="HL443" s="181" t="e">
        <f t="shared" si="1069"/>
        <v>#REF!</v>
      </c>
      <c r="HM443" s="181" t="e">
        <f t="shared" si="1070"/>
        <v>#REF!</v>
      </c>
      <c r="HN443" s="181" t="e">
        <f t="shared" si="1071"/>
        <v>#REF!</v>
      </c>
      <c r="HO443" s="181" t="e">
        <f t="shared" si="1072"/>
        <v>#REF!</v>
      </c>
      <c r="HP443" s="181" t="e">
        <f t="shared" si="1073"/>
        <v>#REF!</v>
      </c>
      <c r="HQ443" s="181" t="e">
        <f t="shared" si="1074"/>
        <v>#REF!</v>
      </c>
      <c r="HR443" s="181" t="e">
        <f t="shared" si="1075"/>
        <v>#REF!</v>
      </c>
      <c r="HS443" s="181" t="e">
        <f t="shared" si="1076"/>
        <v>#REF!</v>
      </c>
      <c r="HT443" s="181" t="e">
        <f t="shared" si="1077"/>
        <v>#REF!</v>
      </c>
      <c r="HU443" s="181" t="e">
        <f t="shared" si="1078"/>
        <v>#REF!</v>
      </c>
      <c r="HV443" s="181" t="e">
        <f t="shared" si="1079"/>
        <v>#REF!</v>
      </c>
      <c r="HW443" s="181" t="e">
        <f t="shared" si="1080"/>
        <v>#REF!</v>
      </c>
      <c r="HX443" s="181" t="e">
        <f t="shared" si="1081"/>
        <v>#REF!</v>
      </c>
      <c r="HY443" s="181" t="e">
        <f t="shared" si="1082"/>
        <v>#REF!</v>
      </c>
      <c r="HZ443" s="181" t="e">
        <f t="shared" si="1083"/>
        <v>#REF!</v>
      </c>
      <c r="IA443" s="181" t="e">
        <f t="shared" si="1084"/>
        <v>#REF!</v>
      </c>
      <c r="IB443" s="181" t="e">
        <f t="shared" si="1085"/>
        <v>#REF!</v>
      </c>
      <c r="IC443" s="181" t="e">
        <f t="shared" si="1086"/>
        <v>#REF!</v>
      </c>
      <c r="ID443" s="181" t="e">
        <f t="shared" si="1087"/>
        <v>#REF!</v>
      </c>
      <c r="IE443" s="181" t="e">
        <f t="shared" si="1088"/>
        <v>#REF!</v>
      </c>
      <c r="IF443" s="181" t="e">
        <f t="shared" si="1089"/>
        <v>#REF!</v>
      </c>
      <c r="IG443" s="181" t="e">
        <f t="shared" si="1090"/>
        <v>#REF!</v>
      </c>
      <c r="IH443" s="181" t="e">
        <f t="shared" si="1091"/>
        <v>#REF!</v>
      </c>
      <c r="II443" s="181" t="e">
        <f t="shared" si="1092"/>
        <v>#REF!</v>
      </c>
      <c r="IJ443" s="181" t="e">
        <f t="shared" si="1093"/>
        <v>#REF!</v>
      </c>
      <c r="IK443" s="181" t="e">
        <f t="shared" si="1094"/>
        <v>#REF!</v>
      </c>
      <c r="IL443" s="181" t="e">
        <f t="shared" si="1095"/>
        <v>#REF!</v>
      </c>
      <c r="IM443" s="181" t="e">
        <f t="shared" si="1096"/>
        <v>#REF!</v>
      </c>
      <c r="IN443" s="181" t="e">
        <f t="shared" si="1097"/>
        <v>#REF!</v>
      </c>
      <c r="IO443" s="181" t="e">
        <f t="shared" si="1098"/>
        <v>#REF!</v>
      </c>
      <c r="IP443" s="181" t="e">
        <f t="shared" si="1099"/>
        <v>#REF!</v>
      </c>
      <c r="IQ443" s="181" t="e">
        <f t="shared" si="1100"/>
        <v>#REF!</v>
      </c>
      <c r="IR443" s="181" t="e">
        <f t="shared" si="1101"/>
        <v>#REF!</v>
      </c>
      <c r="IS443" s="181" t="e">
        <f t="shared" si="1102"/>
        <v>#REF!</v>
      </c>
      <c r="IT443" s="181" t="e">
        <f t="shared" si="1103"/>
        <v>#REF!</v>
      </c>
      <c r="IU443" s="181" t="e">
        <f t="shared" si="1104"/>
        <v>#REF!</v>
      </c>
      <c r="IV443" s="181" t="e">
        <f t="shared" si="1105"/>
        <v>#REF!</v>
      </c>
      <c r="IW443" s="181" t="e">
        <f t="shared" si="1106"/>
        <v>#REF!</v>
      </c>
      <c r="IX443" s="181" t="e">
        <f t="shared" si="1107"/>
        <v>#REF!</v>
      </c>
      <c r="IY443" s="181" t="e">
        <f t="shared" si="1108"/>
        <v>#REF!</v>
      </c>
      <c r="IZ443" s="181" t="e">
        <f t="shared" si="1109"/>
        <v>#REF!</v>
      </c>
      <c r="JA443" s="181" t="e">
        <f t="shared" si="1110"/>
        <v>#REF!</v>
      </c>
      <c r="JB443" s="181" t="e">
        <f t="shared" si="1111"/>
        <v>#REF!</v>
      </c>
    </row>
    <row r="444" spans="2:262">
      <c r="B444" s="188">
        <v>83</v>
      </c>
      <c r="C444" s="187">
        <f t="shared" si="1112"/>
        <v>1.621093750000001E-3</v>
      </c>
      <c r="D444" s="184" t="e">
        <f t="shared" si="855"/>
        <v>#REF!</v>
      </c>
      <c r="E444" s="183" t="e">
        <f>CK361</f>
        <v>#REF!</v>
      </c>
      <c r="F444" s="182">
        <v>83</v>
      </c>
      <c r="G444" s="181" t="e">
        <f t="shared" si="856"/>
        <v>#REF!</v>
      </c>
      <c r="H444" s="181" t="e">
        <f t="shared" si="857"/>
        <v>#REF!</v>
      </c>
      <c r="I444" s="181" t="e">
        <f t="shared" si="858"/>
        <v>#REF!</v>
      </c>
      <c r="J444" s="181" t="e">
        <f t="shared" si="859"/>
        <v>#REF!</v>
      </c>
      <c r="K444" s="181" t="e">
        <f t="shared" si="860"/>
        <v>#REF!</v>
      </c>
      <c r="L444" s="181" t="e">
        <f t="shared" si="861"/>
        <v>#REF!</v>
      </c>
      <c r="M444" s="181" t="e">
        <f t="shared" si="862"/>
        <v>#REF!</v>
      </c>
      <c r="N444" s="181" t="e">
        <f t="shared" si="863"/>
        <v>#REF!</v>
      </c>
      <c r="O444" s="181" t="e">
        <f t="shared" si="864"/>
        <v>#REF!</v>
      </c>
      <c r="P444" s="181" t="e">
        <f t="shared" si="865"/>
        <v>#REF!</v>
      </c>
      <c r="Q444" s="181" t="e">
        <f t="shared" si="866"/>
        <v>#REF!</v>
      </c>
      <c r="R444" s="181" t="e">
        <f t="shared" si="867"/>
        <v>#REF!</v>
      </c>
      <c r="S444" s="181" t="e">
        <f t="shared" si="868"/>
        <v>#REF!</v>
      </c>
      <c r="T444" s="181" t="e">
        <f t="shared" si="869"/>
        <v>#REF!</v>
      </c>
      <c r="U444" s="181" t="e">
        <f t="shared" si="870"/>
        <v>#REF!</v>
      </c>
      <c r="V444" s="181" t="e">
        <f t="shared" si="871"/>
        <v>#REF!</v>
      </c>
      <c r="W444" s="181" t="e">
        <f t="shared" si="872"/>
        <v>#REF!</v>
      </c>
      <c r="X444" s="181" t="e">
        <f t="shared" si="873"/>
        <v>#REF!</v>
      </c>
      <c r="Y444" s="181" t="e">
        <f t="shared" si="874"/>
        <v>#REF!</v>
      </c>
      <c r="Z444" s="181" t="e">
        <f t="shared" si="875"/>
        <v>#REF!</v>
      </c>
      <c r="AA444" s="181" t="e">
        <f t="shared" si="876"/>
        <v>#REF!</v>
      </c>
      <c r="AB444" s="181" t="e">
        <f t="shared" si="877"/>
        <v>#REF!</v>
      </c>
      <c r="AC444" s="181" t="e">
        <f t="shared" si="878"/>
        <v>#REF!</v>
      </c>
      <c r="AD444" s="181" t="e">
        <f t="shared" si="879"/>
        <v>#REF!</v>
      </c>
      <c r="AE444" s="181" t="e">
        <f t="shared" si="880"/>
        <v>#REF!</v>
      </c>
      <c r="AF444" s="181" t="e">
        <f t="shared" si="881"/>
        <v>#REF!</v>
      </c>
      <c r="AG444" s="181" t="e">
        <f t="shared" si="882"/>
        <v>#REF!</v>
      </c>
      <c r="AH444" s="181" t="e">
        <f t="shared" si="883"/>
        <v>#REF!</v>
      </c>
      <c r="AI444" s="181" t="e">
        <f t="shared" si="884"/>
        <v>#REF!</v>
      </c>
      <c r="AJ444" s="181" t="e">
        <f t="shared" si="885"/>
        <v>#REF!</v>
      </c>
      <c r="AK444" s="181" t="e">
        <f t="shared" si="886"/>
        <v>#REF!</v>
      </c>
      <c r="AL444" s="181" t="e">
        <f t="shared" si="887"/>
        <v>#REF!</v>
      </c>
      <c r="AM444" s="181" t="e">
        <f t="shared" si="888"/>
        <v>#REF!</v>
      </c>
      <c r="AN444" s="181" t="e">
        <f t="shared" si="889"/>
        <v>#REF!</v>
      </c>
      <c r="AO444" s="181" t="e">
        <f t="shared" si="890"/>
        <v>#REF!</v>
      </c>
      <c r="AP444" s="181" t="e">
        <f t="shared" si="891"/>
        <v>#REF!</v>
      </c>
      <c r="AQ444" s="181" t="e">
        <f t="shared" si="892"/>
        <v>#REF!</v>
      </c>
      <c r="AR444" s="181" t="e">
        <f t="shared" si="893"/>
        <v>#REF!</v>
      </c>
      <c r="AS444" s="181" t="e">
        <f t="shared" si="894"/>
        <v>#REF!</v>
      </c>
      <c r="AT444" s="181" t="e">
        <f t="shared" si="895"/>
        <v>#REF!</v>
      </c>
      <c r="AU444" s="181" t="e">
        <f t="shared" si="896"/>
        <v>#REF!</v>
      </c>
      <c r="AV444" s="181" t="e">
        <f t="shared" si="897"/>
        <v>#REF!</v>
      </c>
      <c r="AW444" s="181" t="e">
        <f t="shared" si="898"/>
        <v>#REF!</v>
      </c>
      <c r="AX444" s="181" t="e">
        <f t="shared" si="899"/>
        <v>#REF!</v>
      </c>
      <c r="AY444" s="181" t="e">
        <f t="shared" si="900"/>
        <v>#REF!</v>
      </c>
      <c r="AZ444" s="181" t="e">
        <f t="shared" si="901"/>
        <v>#REF!</v>
      </c>
      <c r="BA444" s="181" t="e">
        <f t="shared" si="902"/>
        <v>#REF!</v>
      </c>
      <c r="BB444" s="181" t="e">
        <f t="shared" si="903"/>
        <v>#REF!</v>
      </c>
      <c r="BC444" s="181" t="e">
        <f t="shared" si="904"/>
        <v>#REF!</v>
      </c>
      <c r="BD444" s="181" t="e">
        <f t="shared" si="905"/>
        <v>#REF!</v>
      </c>
      <c r="BE444" s="181" t="e">
        <f t="shared" si="906"/>
        <v>#REF!</v>
      </c>
      <c r="BF444" s="181" t="e">
        <f t="shared" si="907"/>
        <v>#REF!</v>
      </c>
      <c r="BG444" s="181" t="e">
        <f t="shared" si="908"/>
        <v>#REF!</v>
      </c>
      <c r="BH444" s="181" t="e">
        <f t="shared" si="909"/>
        <v>#REF!</v>
      </c>
      <c r="BI444" s="181" t="e">
        <f t="shared" si="910"/>
        <v>#REF!</v>
      </c>
      <c r="BJ444" s="181" t="e">
        <f t="shared" si="911"/>
        <v>#REF!</v>
      </c>
      <c r="BK444" s="181" t="e">
        <f t="shared" si="912"/>
        <v>#REF!</v>
      </c>
      <c r="BL444" s="181" t="e">
        <f t="shared" si="913"/>
        <v>#REF!</v>
      </c>
      <c r="BM444" s="181" t="e">
        <f t="shared" si="914"/>
        <v>#REF!</v>
      </c>
      <c r="BN444" s="181" t="e">
        <f t="shared" si="915"/>
        <v>#REF!</v>
      </c>
      <c r="BO444" s="181" t="e">
        <f t="shared" si="916"/>
        <v>#REF!</v>
      </c>
      <c r="BP444" s="181" t="e">
        <f t="shared" si="917"/>
        <v>#REF!</v>
      </c>
      <c r="BQ444" s="181" t="e">
        <f t="shared" si="918"/>
        <v>#REF!</v>
      </c>
      <c r="BR444" s="181" t="e">
        <f t="shared" si="919"/>
        <v>#REF!</v>
      </c>
      <c r="BS444" s="181" t="e">
        <f t="shared" si="920"/>
        <v>#REF!</v>
      </c>
      <c r="BT444" s="181" t="e">
        <f t="shared" si="921"/>
        <v>#REF!</v>
      </c>
      <c r="BU444" s="181" t="e">
        <f t="shared" si="922"/>
        <v>#REF!</v>
      </c>
      <c r="BV444" s="181" t="e">
        <f t="shared" si="923"/>
        <v>#REF!</v>
      </c>
      <c r="BW444" s="181" t="e">
        <f t="shared" si="924"/>
        <v>#REF!</v>
      </c>
      <c r="BX444" s="181" t="e">
        <f t="shared" si="925"/>
        <v>#REF!</v>
      </c>
      <c r="BY444" s="181" t="e">
        <f t="shared" si="926"/>
        <v>#REF!</v>
      </c>
      <c r="BZ444" s="181" t="e">
        <f t="shared" si="927"/>
        <v>#REF!</v>
      </c>
      <c r="CA444" s="181" t="e">
        <f t="shared" si="928"/>
        <v>#REF!</v>
      </c>
      <c r="CB444" s="181" t="e">
        <f t="shared" si="929"/>
        <v>#REF!</v>
      </c>
      <c r="CC444" s="181" t="e">
        <f t="shared" si="930"/>
        <v>#REF!</v>
      </c>
      <c r="CD444" s="181" t="e">
        <f t="shared" si="931"/>
        <v>#REF!</v>
      </c>
      <c r="CE444" s="181" t="e">
        <f t="shared" si="932"/>
        <v>#REF!</v>
      </c>
      <c r="CF444" s="181" t="e">
        <f t="shared" si="933"/>
        <v>#REF!</v>
      </c>
      <c r="CG444" s="181" t="e">
        <f t="shared" si="934"/>
        <v>#REF!</v>
      </c>
      <c r="CH444" s="181" t="e">
        <f t="shared" si="935"/>
        <v>#REF!</v>
      </c>
      <c r="CI444" s="181" t="e">
        <f t="shared" si="936"/>
        <v>#REF!</v>
      </c>
      <c r="CJ444" s="181" t="e">
        <f t="shared" si="937"/>
        <v>#REF!</v>
      </c>
      <c r="CK444" s="181" t="e">
        <f t="shared" si="938"/>
        <v>#REF!</v>
      </c>
      <c r="CL444" s="181" t="e">
        <f t="shared" si="939"/>
        <v>#REF!</v>
      </c>
      <c r="CM444" s="181" t="e">
        <f t="shared" si="940"/>
        <v>#REF!</v>
      </c>
      <c r="CN444" s="181" t="e">
        <f t="shared" si="941"/>
        <v>#REF!</v>
      </c>
      <c r="CO444" s="181" t="e">
        <f t="shared" si="942"/>
        <v>#REF!</v>
      </c>
      <c r="CP444" s="181" t="e">
        <f t="shared" si="943"/>
        <v>#REF!</v>
      </c>
      <c r="CQ444" s="181" t="e">
        <f t="shared" si="944"/>
        <v>#REF!</v>
      </c>
      <c r="CR444" s="181" t="e">
        <f t="shared" si="945"/>
        <v>#REF!</v>
      </c>
      <c r="CS444" s="181" t="e">
        <f t="shared" si="946"/>
        <v>#REF!</v>
      </c>
      <c r="CT444" s="181" t="e">
        <f t="shared" si="947"/>
        <v>#REF!</v>
      </c>
      <c r="CU444" s="181" t="e">
        <f t="shared" si="948"/>
        <v>#REF!</v>
      </c>
      <c r="CV444" s="181" t="e">
        <f t="shared" si="949"/>
        <v>#REF!</v>
      </c>
      <c r="CW444" s="181" t="e">
        <f t="shared" si="950"/>
        <v>#REF!</v>
      </c>
      <c r="CX444" s="181" t="e">
        <f t="shared" si="951"/>
        <v>#REF!</v>
      </c>
      <c r="CY444" s="181" t="e">
        <f t="shared" si="952"/>
        <v>#REF!</v>
      </c>
      <c r="CZ444" s="181" t="e">
        <f t="shared" si="953"/>
        <v>#REF!</v>
      </c>
      <c r="DA444" s="181" t="e">
        <f t="shared" si="954"/>
        <v>#REF!</v>
      </c>
      <c r="DB444" s="181" t="e">
        <f t="shared" si="955"/>
        <v>#REF!</v>
      </c>
      <c r="DC444" s="181" t="e">
        <f t="shared" si="956"/>
        <v>#REF!</v>
      </c>
      <c r="DD444" s="181" t="e">
        <f t="shared" si="957"/>
        <v>#REF!</v>
      </c>
      <c r="DE444" s="181" t="e">
        <f t="shared" si="958"/>
        <v>#REF!</v>
      </c>
      <c r="DF444" s="181" t="e">
        <f t="shared" si="959"/>
        <v>#REF!</v>
      </c>
      <c r="DG444" s="181" t="e">
        <f t="shared" si="960"/>
        <v>#REF!</v>
      </c>
      <c r="DH444" s="181" t="e">
        <f t="shared" si="961"/>
        <v>#REF!</v>
      </c>
      <c r="DI444" s="181" t="e">
        <f t="shared" si="962"/>
        <v>#REF!</v>
      </c>
      <c r="DJ444" s="181" t="e">
        <f t="shared" si="963"/>
        <v>#REF!</v>
      </c>
      <c r="DK444" s="181" t="e">
        <f t="shared" si="964"/>
        <v>#REF!</v>
      </c>
      <c r="DL444" s="181" t="e">
        <f t="shared" si="965"/>
        <v>#REF!</v>
      </c>
      <c r="DM444" s="181" t="e">
        <f t="shared" si="966"/>
        <v>#REF!</v>
      </c>
      <c r="DN444" s="181" t="e">
        <f t="shared" si="967"/>
        <v>#REF!</v>
      </c>
      <c r="DO444" s="181" t="e">
        <f t="shared" si="968"/>
        <v>#REF!</v>
      </c>
      <c r="DP444" s="181" t="e">
        <f t="shared" si="969"/>
        <v>#REF!</v>
      </c>
      <c r="DQ444" s="181" t="e">
        <f t="shared" si="970"/>
        <v>#REF!</v>
      </c>
      <c r="DR444" s="181" t="e">
        <f t="shared" si="971"/>
        <v>#REF!</v>
      </c>
      <c r="DS444" s="181" t="e">
        <f t="shared" si="972"/>
        <v>#REF!</v>
      </c>
      <c r="DT444" s="181" t="e">
        <f t="shared" si="973"/>
        <v>#REF!</v>
      </c>
      <c r="DU444" s="181" t="e">
        <f t="shared" si="974"/>
        <v>#REF!</v>
      </c>
      <c r="DV444" s="181" t="e">
        <f t="shared" si="975"/>
        <v>#REF!</v>
      </c>
      <c r="DW444" s="181" t="e">
        <f t="shared" si="976"/>
        <v>#REF!</v>
      </c>
      <c r="DX444" s="181" t="e">
        <f t="shared" si="977"/>
        <v>#REF!</v>
      </c>
      <c r="DY444" s="181" t="e">
        <f t="shared" si="978"/>
        <v>#REF!</v>
      </c>
      <c r="DZ444" s="181" t="e">
        <f t="shared" si="979"/>
        <v>#REF!</v>
      </c>
      <c r="EA444" s="181" t="e">
        <f t="shared" si="980"/>
        <v>#REF!</v>
      </c>
      <c r="EB444" s="181" t="e">
        <f t="shared" si="981"/>
        <v>#REF!</v>
      </c>
      <c r="EC444" s="181" t="e">
        <f t="shared" si="982"/>
        <v>#REF!</v>
      </c>
      <c r="ED444" s="181" t="e">
        <f t="shared" si="983"/>
        <v>#REF!</v>
      </c>
      <c r="EE444" s="181" t="e">
        <f t="shared" si="984"/>
        <v>#REF!</v>
      </c>
      <c r="EF444" s="181" t="e">
        <f t="shared" si="985"/>
        <v>#REF!</v>
      </c>
      <c r="EG444" s="181" t="e">
        <f t="shared" si="986"/>
        <v>#REF!</v>
      </c>
      <c r="EH444" s="181" t="e">
        <f t="shared" si="987"/>
        <v>#REF!</v>
      </c>
      <c r="EI444" s="181" t="e">
        <f t="shared" si="988"/>
        <v>#REF!</v>
      </c>
      <c r="EJ444" s="181" t="e">
        <f t="shared" si="989"/>
        <v>#REF!</v>
      </c>
      <c r="EK444" s="181" t="e">
        <f t="shared" si="990"/>
        <v>#REF!</v>
      </c>
      <c r="EL444" s="181" t="e">
        <f t="shared" si="991"/>
        <v>#REF!</v>
      </c>
      <c r="EM444" s="181" t="e">
        <f t="shared" si="992"/>
        <v>#REF!</v>
      </c>
      <c r="EN444" s="181" t="e">
        <f t="shared" si="993"/>
        <v>#REF!</v>
      </c>
      <c r="EO444" s="181" t="e">
        <f t="shared" si="994"/>
        <v>#REF!</v>
      </c>
      <c r="EP444" s="181" t="e">
        <f t="shared" si="995"/>
        <v>#REF!</v>
      </c>
      <c r="EQ444" s="181" t="e">
        <f t="shared" si="996"/>
        <v>#REF!</v>
      </c>
      <c r="ER444" s="181" t="e">
        <f t="shared" si="997"/>
        <v>#REF!</v>
      </c>
      <c r="ES444" s="181" t="e">
        <f t="shared" si="998"/>
        <v>#REF!</v>
      </c>
      <c r="ET444" s="181" t="e">
        <f t="shared" si="999"/>
        <v>#REF!</v>
      </c>
      <c r="EU444" s="181" t="e">
        <f t="shared" si="1000"/>
        <v>#REF!</v>
      </c>
      <c r="EV444" s="181" t="e">
        <f t="shared" si="1001"/>
        <v>#REF!</v>
      </c>
      <c r="EW444" s="181" t="e">
        <f t="shared" si="1002"/>
        <v>#REF!</v>
      </c>
      <c r="EX444" s="181" t="e">
        <f t="shared" si="1003"/>
        <v>#REF!</v>
      </c>
      <c r="EY444" s="181" t="e">
        <f t="shared" si="1004"/>
        <v>#REF!</v>
      </c>
      <c r="EZ444" s="181" t="e">
        <f t="shared" si="1005"/>
        <v>#REF!</v>
      </c>
      <c r="FA444" s="181" t="e">
        <f t="shared" si="1006"/>
        <v>#REF!</v>
      </c>
      <c r="FB444" s="181" t="e">
        <f t="shared" si="1007"/>
        <v>#REF!</v>
      </c>
      <c r="FC444" s="181" t="e">
        <f t="shared" si="1008"/>
        <v>#REF!</v>
      </c>
      <c r="FD444" s="181" t="e">
        <f t="shared" si="1009"/>
        <v>#REF!</v>
      </c>
      <c r="FE444" s="181" t="e">
        <f t="shared" si="1010"/>
        <v>#REF!</v>
      </c>
      <c r="FF444" s="181" t="e">
        <f t="shared" si="1011"/>
        <v>#REF!</v>
      </c>
      <c r="FG444" s="181" t="e">
        <f t="shared" si="1012"/>
        <v>#REF!</v>
      </c>
      <c r="FH444" s="181" t="e">
        <f t="shared" si="1013"/>
        <v>#REF!</v>
      </c>
      <c r="FI444" s="181" t="e">
        <f t="shared" si="1014"/>
        <v>#REF!</v>
      </c>
      <c r="FJ444" s="181" t="e">
        <f t="shared" si="1015"/>
        <v>#REF!</v>
      </c>
      <c r="FK444" s="181" t="e">
        <f t="shared" si="1016"/>
        <v>#REF!</v>
      </c>
      <c r="FL444" s="181" t="e">
        <f t="shared" si="1017"/>
        <v>#REF!</v>
      </c>
      <c r="FM444" s="181" t="e">
        <f t="shared" si="1018"/>
        <v>#REF!</v>
      </c>
      <c r="FN444" s="181" t="e">
        <f t="shared" si="1019"/>
        <v>#REF!</v>
      </c>
      <c r="FO444" s="181" t="e">
        <f t="shared" si="1020"/>
        <v>#REF!</v>
      </c>
      <c r="FP444" s="181" t="e">
        <f t="shared" si="1021"/>
        <v>#REF!</v>
      </c>
      <c r="FQ444" s="181" t="e">
        <f t="shared" si="1022"/>
        <v>#REF!</v>
      </c>
      <c r="FR444" s="181" t="e">
        <f t="shared" si="1023"/>
        <v>#REF!</v>
      </c>
      <c r="FS444" s="181" t="e">
        <f t="shared" si="1024"/>
        <v>#REF!</v>
      </c>
      <c r="FT444" s="181" t="e">
        <f t="shared" si="1025"/>
        <v>#REF!</v>
      </c>
      <c r="FU444" s="181" t="e">
        <f t="shared" si="1026"/>
        <v>#REF!</v>
      </c>
      <c r="FV444" s="181" t="e">
        <f t="shared" si="1027"/>
        <v>#REF!</v>
      </c>
      <c r="FW444" s="181" t="e">
        <f t="shared" si="1028"/>
        <v>#REF!</v>
      </c>
      <c r="FX444" s="181" t="e">
        <f t="shared" si="1029"/>
        <v>#REF!</v>
      </c>
      <c r="FY444" s="181" t="e">
        <f t="shared" si="1030"/>
        <v>#REF!</v>
      </c>
      <c r="FZ444" s="181" t="e">
        <f t="shared" si="1031"/>
        <v>#REF!</v>
      </c>
      <c r="GA444" s="181" t="e">
        <f t="shared" si="1032"/>
        <v>#REF!</v>
      </c>
      <c r="GB444" s="181" t="e">
        <f t="shared" si="1033"/>
        <v>#REF!</v>
      </c>
      <c r="GC444" s="181" t="e">
        <f t="shared" si="1034"/>
        <v>#REF!</v>
      </c>
      <c r="GD444" s="181" t="e">
        <f t="shared" si="1035"/>
        <v>#REF!</v>
      </c>
      <c r="GE444" s="181" t="e">
        <f t="shared" si="1036"/>
        <v>#REF!</v>
      </c>
      <c r="GF444" s="181" t="e">
        <f t="shared" si="1037"/>
        <v>#REF!</v>
      </c>
      <c r="GG444" s="181" t="e">
        <f t="shared" si="1038"/>
        <v>#REF!</v>
      </c>
      <c r="GH444" s="181" t="e">
        <f t="shared" si="1039"/>
        <v>#REF!</v>
      </c>
      <c r="GI444" s="181" t="e">
        <f t="shared" si="1040"/>
        <v>#REF!</v>
      </c>
      <c r="GJ444" s="181" t="e">
        <f t="shared" si="1041"/>
        <v>#REF!</v>
      </c>
      <c r="GK444" s="181" t="e">
        <f t="shared" si="1042"/>
        <v>#REF!</v>
      </c>
      <c r="GL444" s="181" t="e">
        <f t="shared" si="1043"/>
        <v>#REF!</v>
      </c>
      <c r="GM444" s="181" t="e">
        <f t="shared" si="1044"/>
        <v>#REF!</v>
      </c>
      <c r="GN444" s="181" t="e">
        <f t="shared" si="1045"/>
        <v>#REF!</v>
      </c>
      <c r="GO444" s="181" t="e">
        <f t="shared" si="1046"/>
        <v>#REF!</v>
      </c>
      <c r="GP444" s="181" t="e">
        <f t="shared" si="1047"/>
        <v>#REF!</v>
      </c>
      <c r="GQ444" s="181" t="e">
        <f t="shared" si="1048"/>
        <v>#REF!</v>
      </c>
      <c r="GR444" s="181" t="e">
        <f t="shared" si="1049"/>
        <v>#REF!</v>
      </c>
      <c r="GS444" s="181" t="e">
        <f t="shared" si="1050"/>
        <v>#REF!</v>
      </c>
      <c r="GT444" s="181" t="e">
        <f t="shared" si="1051"/>
        <v>#REF!</v>
      </c>
      <c r="GU444" s="181" t="e">
        <f t="shared" si="1052"/>
        <v>#REF!</v>
      </c>
      <c r="GV444" s="181" t="e">
        <f t="shared" si="1053"/>
        <v>#REF!</v>
      </c>
      <c r="GW444" s="181" t="e">
        <f t="shared" si="1054"/>
        <v>#REF!</v>
      </c>
      <c r="GX444" s="181" t="e">
        <f t="shared" si="1055"/>
        <v>#REF!</v>
      </c>
      <c r="GY444" s="181" t="e">
        <f t="shared" si="1056"/>
        <v>#REF!</v>
      </c>
      <c r="GZ444" s="181" t="e">
        <f t="shared" si="1057"/>
        <v>#REF!</v>
      </c>
      <c r="HA444" s="181" t="e">
        <f t="shared" si="1058"/>
        <v>#REF!</v>
      </c>
      <c r="HB444" s="181" t="e">
        <f t="shared" si="1059"/>
        <v>#REF!</v>
      </c>
      <c r="HC444" s="181" t="e">
        <f t="shared" si="1060"/>
        <v>#REF!</v>
      </c>
      <c r="HD444" s="181" t="e">
        <f t="shared" si="1061"/>
        <v>#REF!</v>
      </c>
      <c r="HE444" s="181" t="e">
        <f t="shared" si="1062"/>
        <v>#REF!</v>
      </c>
      <c r="HF444" s="181" t="e">
        <f t="shared" si="1063"/>
        <v>#REF!</v>
      </c>
      <c r="HG444" s="181" t="e">
        <f t="shared" si="1064"/>
        <v>#REF!</v>
      </c>
      <c r="HH444" s="181" t="e">
        <f t="shared" si="1065"/>
        <v>#REF!</v>
      </c>
      <c r="HI444" s="181" t="e">
        <f t="shared" si="1066"/>
        <v>#REF!</v>
      </c>
      <c r="HJ444" s="181" t="e">
        <f t="shared" si="1067"/>
        <v>#REF!</v>
      </c>
      <c r="HK444" s="181" t="e">
        <f t="shared" si="1068"/>
        <v>#REF!</v>
      </c>
      <c r="HL444" s="181" t="e">
        <f t="shared" si="1069"/>
        <v>#REF!</v>
      </c>
      <c r="HM444" s="181" t="e">
        <f t="shared" si="1070"/>
        <v>#REF!</v>
      </c>
      <c r="HN444" s="181" t="e">
        <f t="shared" si="1071"/>
        <v>#REF!</v>
      </c>
      <c r="HO444" s="181" t="e">
        <f t="shared" si="1072"/>
        <v>#REF!</v>
      </c>
      <c r="HP444" s="181" t="e">
        <f t="shared" si="1073"/>
        <v>#REF!</v>
      </c>
      <c r="HQ444" s="181" t="e">
        <f t="shared" si="1074"/>
        <v>#REF!</v>
      </c>
      <c r="HR444" s="181" t="e">
        <f t="shared" si="1075"/>
        <v>#REF!</v>
      </c>
      <c r="HS444" s="181" t="e">
        <f t="shared" si="1076"/>
        <v>#REF!</v>
      </c>
      <c r="HT444" s="181" t="e">
        <f t="shared" si="1077"/>
        <v>#REF!</v>
      </c>
      <c r="HU444" s="181" t="e">
        <f t="shared" si="1078"/>
        <v>#REF!</v>
      </c>
      <c r="HV444" s="181" t="e">
        <f t="shared" si="1079"/>
        <v>#REF!</v>
      </c>
      <c r="HW444" s="181" t="e">
        <f t="shared" si="1080"/>
        <v>#REF!</v>
      </c>
      <c r="HX444" s="181" t="e">
        <f t="shared" si="1081"/>
        <v>#REF!</v>
      </c>
      <c r="HY444" s="181" t="e">
        <f t="shared" si="1082"/>
        <v>#REF!</v>
      </c>
      <c r="HZ444" s="181" t="e">
        <f t="shared" si="1083"/>
        <v>#REF!</v>
      </c>
      <c r="IA444" s="181" t="e">
        <f t="shared" si="1084"/>
        <v>#REF!</v>
      </c>
      <c r="IB444" s="181" t="e">
        <f t="shared" si="1085"/>
        <v>#REF!</v>
      </c>
      <c r="IC444" s="181" t="e">
        <f t="shared" si="1086"/>
        <v>#REF!</v>
      </c>
      <c r="ID444" s="181" t="e">
        <f t="shared" si="1087"/>
        <v>#REF!</v>
      </c>
      <c r="IE444" s="181" t="e">
        <f t="shared" si="1088"/>
        <v>#REF!</v>
      </c>
      <c r="IF444" s="181" t="e">
        <f t="shared" si="1089"/>
        <v>#REF!</v>
      </c>
      <c r="IG444" s="181" t="e">
        <f t="shared" si="1090"/>
        <v>#REF!</v>
      </c>
      <c r="IH444" s="181" t="e">
        <f t="shared" si="1091"/>
        <v>#REF!</v>
      </c>
      <c r="II444" s="181" t="e">
        <f t="shared" si="1092"/>
        <v>#REF!</v>
      </c>
      <c r="IJ444" s="181" t="e">
        <f t="shared" si="1093"/>
        <v>#REF!</v>
      </c>
      <c r="IK444" s="181" t="e">
        <f t="shared" si="1094"/>
        <v>#REF!</v>
      </c>
      <c r="IL444" s="181" t="e">
        <f t="shared" si="1095"/>
        <v>#REF!</v>
      </c>
      <c r="IM444" s="181" t="e">
        <f t="shared" si="1096"/>
        <v>#REF!</v>
      </c>
      <c r="IN444" s="181" t="e">
        <f t="shared" si="1097"/>
        <v>#REF!</v>
      </c>
      <c r="IO444" s="181" t="e">
        <f t="shared" si="1098"/>
        <v>#REF!</v>
      </c>
      <c r="IP444" s="181" t="e">
        <f t="shared" si="1099"/>
        <v>#REF!</v>
      </c>
      <c r="IQ444" s="181" t="e">
        <f t="shared" si="1100"/>
        <v>#REF!</v>
      </c>
      <c r="IR444" s="181" t="e">
        <f t="shared" si="1101"/>
        <v>#REF!</v>
      </c>
      <c r="IS444" s="181" t="e">
        <f t="shared" si="1102"/>
        <v>#REF!</v>
      </c>
      <c r="IT444" s="181" t="e">
        <f t="shared" si="1103"/>
        <v>#REF!</v>
      </c>
      <c r="IU444" s="181" t="e">
        <f t="shared" si="1104"/>
        <v>#REF!</v>
      </c>
      <c r="IV444" s="181" t="e">
        <f t="shared" si="1105"/>
        <v>#REF!</v>
      </c>
      <c r="IW444" s="181" t="e">
        <f t="shared" si="1106"/>
        <v>#REF!</v>
      </c>
      <c r="IX444" s="181" t="e">
        <f t="shared" si="1107"/>
        <v>#REF!</v>
      </c>
      <c r="IY444" s="181" t="e">
        <f t="shared" si="1108"/>
        <v>#REF!</v>
      </c>
      <c r="IZ444" s="181" t="e">
        <f t="shared" si="1109"/>
        <v>#REF!</v>
      </c>
      <c r="JA444" s="181" t="e">
        <f t="shared" si="1110"/>
        <v>#REF!</v>
      </c>
      <c r="JB444" s="181" t="e">
        <f t="shared" si="1111"/>
        <v>#REF!</v>
      </c>
    </row>
    <row r="445" spans="2:262">
      <c r="B445" s="188">
        <v>84</v>
      </c>
      <c r="C445" s="187">
        <f t="shared" si="1112"/>
        <v>1.640625000000001E-3</v>
      </c>
      <c r="D445" s="184" t="e">
        <f t="shared" si="855"/>
        <v>#REF!</v>
      </c>
      <c r="E445" s="183" t="e">
        <f>CL361</f>
        <v>#REF!</v>
      </c>
      <c r="F445" s="182">
        <v>84</v>
      </c>
      <c r="G445" s="181" t="e">
        <f t="shared" si="856"/>
        <v>#REF!</v>
      </c>
      <c r="H445" s="181" t="e">
        <f t="shared" si="857"/>
        <v>#REF!</v>
      </c>
      <c r="I445" s="181" t="e">
        <f t="shared" si="858"/>
        <v>#REF!</v>
      </c>
      <c r="J445" s="181" t="e">
        <f t="shared" si="859"/>
        <v>#REF!</v>
      </c>
      <c r="K445" s="181" t="e">
        <f t="shared" si="860"/>
        <v>#REF!</v>
      </c>
      <c r="L445" s="181" t="e">
        <f t="shared" si="861"/>
        <v>#REF!</v>
      </c>
      <c r="M445" s="181" t="e">
        <f t="shared" si="862"/>
        <v>#REF!</v>
      </c>
      <c r="N445" s="181" t="e">
        <f t="shared" si="863"/>
        <v>#REF!</v>
      </c>
      <c r="O445" s="181" t="e">
        <f t="shared" si="864"/>
        <v>#REF!</v>
      </c>
      <c r="P445" s="181" t="e">
        <f t="shared" si="865"/>
        <v>#REF!</v>
      </c>
      <c r="Q445" s="181" t="e">
        <f t="shared" si="866"/>
        <v>#REF!</v>
      </c>
      <c r="R445" s="181" t="e">
        <f t="shared" si="867"/>
        <v>#REF!</v>
      </c>
      <c r="S445" s="181" t="e">
        <f t="shared" si="868"/>
        <v>#REF!</v>
      </c>
      <c r="T445" s="181" t="e">
        <f t="shared" si="869"/>
        <v>#REF!</v>
      </c>
      <c r="U445" s="181" t="e">
        <f t="shared" si="870"/>
        <v>#REF!</v>
      </c>
      <c r="V445" s="181" t="e">
        <f t="shared" si="871"/>
        <v>#REF!</v>
      </c>
      <c r="W445" s="181" t="e">
        <f t="shared" si="872"/>
        <v>#REF!</v>
      </c>
      <c r="X445" s="181" t="e">
        <f t="shared" si="873"/>
        <v>#REF!</v>
      </c>
      <c r="Y445" s="181" t="e">
        <f t="shared" si="874"/>
        <v>#REF!</v>
      </c>
      <c r="Z445" s="181" t="e">
        <f t="shared" si="875"/>
        <v>#REF!</v>
      </c>
      <c r="AA445" s="181" t="e">
        <f t="shared" si="876"/>
        <v>#REF!</v>
      </c>
      <c r="AB445" s="181" t="e">
        <f t="shared" si="877"/>
        <v>#REF!</v>
      </c>
      <c r="AC445" s="181" t="e">
        <f t="shared" si="878"/>
        <v>#REF!</v>
      </c>
      <c r="AD445" s="181" t="e">
        <f t="shared" si="879"/>
        <v>#REF!</v>
      </c>
      <c r="AE445" s="181" t="e">
        <f t="shared" si="880"/>
        <v>#REF!</v>
      </c>
      <c r="AF445" s="181" t="e">
        <f t="shared" si="881"/>
        <v>#REF!</v>
      </c>
      <c r="AG445" s="181" t="e">
        <f t="shared" si="882"/>
        <v>#REF!</v>
      </c>
      <c r="AH445" s="181" t="e">
        <f t="shared" si="883"/>
        <v>#REF!</v>
      </c>
      <c r="AI445" s="181" t="e">
        <f t="shared" si="884"/>
        <v>#REF!</v>
      </c>
      <c r="AJ445" s="181" t="e">
        <f t="shared" si="885"/>
        <v>#REF!</v>
      </c>
      <c r="AK445" s="181" t="e">
        <f t="shared" si="886"/>
        <v>#REF!</v>
      </c>
      <c r="AL445" s="181" t="e">
        <f t="shared" si="887"/>
        <v>#REF!</v>
      </c>
      <c r="AM445" s="181" t="e">
        <f t="shared" si="888"/>
        <v>#REF!</v>
      </c>
      <c r="AN445" s="181" t="e">
        <f t="shared" si="889"/>
        <v>#REF!</v>
      </c>
      <c r="AO445" s="181" t="e">
        <f t="shared" si="890"/>
        <v>#REF!</v>
      </c>
      <c r="AP445" s="181" t="e">
        <f t="shared" si="891"/>
        <v>#REF!</v>
      </c>
      <c r="AQ445" s="181" t="e">
        <f t="shared" si="892"/>
        <v>#REF!</v>
      </c>
      <c r="AR445" s="181" t="e">
        <f t="shared" si="893"/>
        <v>#REF!</v>
      </c>
      <c r="AS445" s="181" t="e">
        <f t="shared" si="894"/>
        <v>#REF!</v>
      </c>
      <c r="AT445" s="181" t="e">
        <f t="shared" si="895"/>
        <v>#REF!</v>
      </c>
      <c r="AU445" s="181" t="e">
        <f t="shared" si="896"/>
        <v>#REF!</v>
      </c>
      <c r="AV445" s="181" t="e">
        <f t="shared" si="897"/>
        <v>#REF!</v>
      </c>
      <c r="AW445" s="181" t="e">
        <f t="shared" si="898"/>
        <v>#REF!</v>
      </c>
      <c r="AX445" s="181" t="e">
        <f t="shared" si="899"/>
        <v>#REF!</v>
      </c>
      <c r="AY445" s="181" t="e">
        <f t="shared" si="900"/>
        <v>#REF!</v>
      </c>
      <c r="AZ445" s="181" t="e">
        <f t="shared" si="901"/>
        <v>#REF!</v>
      </c>
      <c r="BA445" s="181" t="e">
        <f t="shared" si="902"/>
        <v>#REF!</v>
      </c>
      <c r="BB445" s="181" t="e">
        <f t="shared" si="903"/>
        <v>#REF!</v>
      </c>
      <c r="BC445" s="181" t="e">
        <f t="shared" si="904"/>
        <v>#REF!</v>
      </c>
      <c r="BD445" s="181" t="e">
        <f t="shared" si="905"/>
        <v>#REF!</v>
      </c>
      <c r="BE445" s="181" t="e">
        <f t="shared" si="906"/>
        <v>#REF!</v>
      </c>
      <c r="BF445" s="181" t="e">
        <f t="shared" si="907"/>
        <v>#REF!</v>
      </c>
      <c r="BG445" s="181" t="e">
        <f t="shared" si="908"/>
        <v>#REF!</v>
      </c>
      <c r="BH445" s="181" t="e">
        <f t="shared" si="909"/>
        <v>#REF!</v>
      </c>
      <c r="BI445" s="181" t="e">
        <f t="shared" si="910"/>
        <v>#REF!</v>
      </c>
      <c r="BJ445" s="181" t="e">
        <f t="shared" si="911"/>
        <v>#REF!</v>
      </c>
      <c r="BK445" s="181" t="e">
        <f t="shared" si="912"/>
        <v>#REF!</v>
      </c>
      <c r="BL445" s="181" t="e">
        <f t="shared" si="913"/>
        <v>#REF!</v>
      </c>
      <c r="BM445" s="181" t="e">
        <f t="shared" si="914"/>
        <v>#REF!</v>
      </c>
      <c r="BN445" s="181" t="e">
        <f t="shared" si="915"/>
        <v>#REF!</v>
      </c>
      <c r="BO445" s="181" t="e">
        <f t="shared" si="916"/>
        <v>#REF!</v>
      </c>
      <c r="BP445" s="181" t="e">
        <f t="shared" si="917"/>
        <v>#REF!</v>
      </c>
      <c r="BQ445" s="181" t="e">
        <f t="shared" si="918"/>
        <v>#REF!</v>
      </c>
      <c r="BR445" s="181" t="e">
        <f t="shared" si="919"/>
        <v>#REF!</v>
      </c>
      <c r="BS445" s="181" t="e">
        <f t="shared" si="920"/>
        <v>#REF!</v>
      </c>
      <c r="BT445" s="181" t="e">
        <f t="shared" si="921"/>
        <v>#REF!</v>
      </c>
      <c r="BU445" s="181" t="e">
        <f t="shared" si="922"/>
        <v>#REF!</v>
      </c>
      <c r="BV445" s="181" t="e">
        <f t="shared" si="923"/>
        <v>#REF!</v>
      </c>
      <c r="BW445" s="181" t="e">
        <f t="shared" si="924"/>
        <v>#REF!</v>
      </c>
      <c r="BX445" s="181" t="e">
        <f t="shared" si="925"/>
        <v>#REF!</v>
      </c>
      <c r="BY445" s="181" t="e">
        <f t="shared" si="926"/>
        <v>#REF!</v>
      </c>
      <c r="BZ445" s="181" t="e">
        <f t="shared" si="927"/>
        <v>#REF!</v>
      </c>
      <c r="CA445" s="181" t="e">
        <f t="shared" si="928"/>
        <v>#REF!</v>
      </c>
      <c r="CB445" s="181" t="e">
        <f t="shared" si="929"/>
        <v>#REF!</v>
      </c>
      <c r="CC445" s="181" t="e">
        <f t="shared" si="930"/>
        <v>#REF!</v>
      </c>
      <c r="CD445" s="181" t="e">
        <f t="shared" si="931"/>
        <v>#REF!</v>
      </c>
      <c r="CE445" s="181" t="e">
        <f t="shared" si="932"/>
        <v>#REF!</v>
      </c>
      <c r="CF445" s="181" t="e">
        <f t="shared" si="933"/>
        <v>#REF!</v>
      </c>
      <c r="CG445" s="181" t="e">
        <f t="shared" si="934"/>
        <v>#REF!</v>
      </c>
      <c r="CH445" s="181" t="e">
        <f t="shared" si="935"/>
        <v>#REF!</v>
      </c>
      <c r="CI445" s="181" t="e">
        <f t="shared" si="936"/>
        <v>#REF!</v>
      </c>
      <c r="CJ445" s="181" t="e">
        <f t="shared" si="937"/>
        <v>#REF!</v>
      </c>
      <c r="CK445" s="181" t="e">
        <f t="shared" si="938"/>
        <v>#REF!</v>
      </c>
      <c r="CL445" s="181" t="e">
        <f t="shared" si="939"/>
        <v>#REF!</v>
      </c>
      <c r="CM445" s="181" t="e">
        <f t="shared" si="940"/>
        <v>#REF!</v>
      </c>
      <c r="CN445" s="181" t="e">
        <f t="shared" si="941"/>
        <v>#REF!</v>
      </c>
      <c r="CO445" s="181" t="e">
        <f t="shared" si="942"/>
        <v>#REF!</v>
      </c>
      <c r="CP445" s="181" t="e">
        <f t="shared" si="943"/>
        <v>#REF!</v>
      </c>
      <c r="CQ445" s="181" t="e">
        <f t="shared" si="944"/>
        <v>#REF!</v>
      </c>
      <c r="CR445" s="181" t="e">
        <f t="shared" si="945"/>
        <v>#REF!</v>
      </c>
      <c r="CS445" s="181" t="e">
        <f t="shared" si="946"/>
        <v>#REF!</v>
      </c>
      <c r="CT445" s="181" t="e">
        <f t="shared" si="947"/>
        <v>#REF!</v>
      </c>
      <c r="CU445" s="181" t="e">
        <f t="shared" si="948"/>
        <v>#REF!</v>
      </c>
      <c r="CV445" s="181" t="e">
        <f t="shared" si="949"/>
        <v>#REF!</v>
      </c>
      <c r="CW445" s="181" t="e">
        <f t="shared" si="950"/>
        <v>#REF!</v>
      </c>
      <c r="CX445" s="181" t="e">
        <f t="shared" si="951"/>
        <v>#REF!</v>
      </c>
      <c r="CY445" s="181" t="e">
        <f t="shared" si="952"/>
        <v>#REF!</v>
      </c>
      <c r="CZ445" s="181" t="e">
        <f t="shared" si="953"/>
        <v>#REF!</v>
      </c>
      <c r="DA445" s="181" t="e">
        <f t="shared" si="954"/>
        <v>#REF!</v>
      </c>
      <c r="DB445" s="181" t="e">
        <f t="shared" si="955"/>
        <v>#REF!</v>
      </c>
      <c r="DC445" s="181" t="e">
        <f t="shared" si="956"/>
        <v>#REF!</v>
      </c>
      <c r="DD445" s="181" t="e">
        <f t="shared" si="957"/>
        <v>#REF!</v>
      </c>
      <c r="DE445" s="181" t="e">
        <f t="shared" si="958"/>
        <v>#REF!</v>
      </c>
      <c r="DF445" s="181" t="e">
        <f t="shared" si="959"/>
        <v>#REF!</v>
      </c>
      <c r="DG445" s="181" t="e">
        <f t="shared" si="960"/>
        <v>#REF!</v>
      </c>
      <c r="DH445" s="181" t="e">
        <f t="shared" si="961"/>
        <v>#REF!</v>
      </c>
      <c r="DI445" s="181" t="e">
        <f t="shared" si="962"/>
        <v>#REF!</v>
      </c>
      <c r="DJ445" s="181" t="e">
        <f t="shared" si="963"/>
        <v>#REF!</v>
      </c>
      <c r="DK445" s="181" t="e">
        <f t="shared" si="964"/>
        <v>#REF!</v>
      </c>
      <c r="DL445" s="181" t="e">
        <f t="shared" si="965"/>
        <v>#REF!</v>
      </c>
      <c r="DM445" s="181" t="e">
        <f t="shared" si="966"/>
        <v>#REF!</v>
      </c>
      <c r="DN445" s="181" t="e">
        <f t="shared" si="967"/>
        <v>#REF!</v>
      </c>
      <c r="DO445" s="181" t="e">
        <f t="shared" si="968"/>
        <v>#REF!</v>
      </c>
      <c r="DP445" s="181" t="e">
        <f t="shared" si="969"/>
        <v>#REF!</v>
      </c>
      <c r="DQ445" s="181" t="e">
        <f t="shared" si="970"/>
        <v>#REF!</v>
      </c>
      <c r="DR445" s="181" t="e">
        <f t="shared" si="971"/>
        <v>#REF!</v>
      </c>
      <c r="DS445" s="181" t="e">
        <f t="shared" si="972"/>
        <v>#REF!</v>
      </c>
      <c r="DT445" s="181" t="e">
        <f t="shared" si="973"/>
        <v>#REF!</v>
      </c>
      <c r="DU445" s="181" t="e">
        <f t="shared" si="974"/>
        <v>#REF!</v>
      </c>
      <c r="DV445" s="181" t="e">
        <f t="shared" si="975"/>
        <v>#REF!</v>
      </c>
      <c r="DW445" s="181" t="e">
        <f t="shared" si="976"/>
        <v>#REF!</v>
      </c>
      <c r="DX445" s="181" t="e">
        <f t="shared" si="977"/>
        <v>#REF!</v>
      </c>
      <c r="DY445" s="181" t="e">
        <f t="shared" si="978"/>
        <v>#REF!</v>
      </c>
      <c r="DZ445" s="181" t="e">
        <f t="shared" si="979"/>
        <v>#REF!</v>
      </c>
      <c r="EA445" s="181" t="e">
        <f t="shared" si="980"/>
        <v>#REF!</v>
      </c>
      <c r="EB445" s="181" t="e">
        <f t="shared" si="981"/>
        <v>#REF!</v>
      </c>
      <c r="EC445" s="181" t="e">
        <f t="shared" si="982"/>
        <v>#REF!</v>
      </c>
      <c r="ED445" s="181" t="e">
        <f t="shared" si="983"/>
        <v>#REF!</v>
      </c>
      <c r="EE445" s="181" t="e">
        <f t="shared" si="984"/>
        <v>#REF!</v>
      </c>
      <c r="EF445" s="181" t="e">
        <f t="shared" si="985"/>
        <v>#REF!</v>
      </c>
      <c r="EG445" s="181" t="e">
        <f t="shared" si="986"/>
        <v>#REF!</v>
      </c>
      <c r="EH445" s="181" t="e">
        <f t="shared" si="987"/>
        <v>#REF!</v>
      </c>
      <c r="EI445" s="181" t="e">
        <f t="shared" si="988"/>
        <v>#REF!</v>
      </c>
      <c r="EJ445" s="181" t="e">
        <f t="shared" si="989"/>
        <v>#REF!</v>
      </c>
      <c r="EK445" s="181" t="e">
        <f t="shared" si="990"/>
        <v>#REF!</v>
      </c>
      <c r="EL445" s="181" t="e">
        <f t="shared" si="991"/>
        <v>#REF!</v>
      </c>
      <c r="EM445" s="181" t="e">
        <f t="shared" si="992"/>
        <v>#REF!</v>
      </c>
      <c r="EN445" s="181" t="e">
        <f t="shared" si="993"/>
        <v>#REF!</v>
      </c>
      <c r="EO445" s="181" t="e">
        <f t="shared" si="994"/>
        <v>#REF!</v>
      </c>
      <c r="EP445" s="181" t="e">
        <f t="shared" si="995"/>
        <v>#REF!</v>
      </c>
      <c r="EQ445" s="181" t="e">
        <f t="shared" si="996"/>
        <v>#REF!</v>
      </c>
      <c r="ER445" s="181" t="e">
        <f t="shared" si="997"/>
        <v>#REF!</v>
      </c>
      <c r="ES445" s="181" t="e">
        <f t="shared" si="998"/>
        <v>#REF!</v>
      </c>
      <c r="ET445" s="181" t="e">
        <f t="shared" si="999"/>
        <v>#REF!</v>
      </c>
      <c r="EU445" s="181" t="e">
        <f t="shared" si="1000"/>
        <v>#REF!</v>
      </c>
      <c r="EV445" s="181" t="e">
        <f t="shared" si="1001"/>
        <v>#REF!</v>
      </c>
      <c r="EW445" s="181" t="e">
        <f t="shared" si="1002"/>
        <v>#REF!</v>
      </c>
      <c r="EX445" s="181" t="e">
        <f t="shared" si="1003"/>
        <v>#REF!</v>
      </c>
      <c r="EY445" s="181" t="e">
        <f t="shared" si="1004"/>
        <v>#REF!</v>
      </c>
      <c r="EZ445" s="181" t="e">
        <f t="shared" si="1005"/>
        <v>#REF!</v>
      </c>
      <c r="FA445" s="181" t="e">
        <f t="shared" si="1006"/>
        <v>#REF!</v>
      </c>
      <c r="FB445" s="181" t="e">
        <f t="shared" si="1007"/>
        <v>#REF!</v>
      </c>
      <c r="FC445" s="181" t="e">
        <f t="shared" si="1008"/>
        <v>#REF!</v>
      </c>
      <c r="FD445" s="181" t="e">
        <f t="shared" si="1009"/>
        <v>#REF!</v>
      </c>
      <c r="FE445" s="181" t="e">
        <f t="shared" si="1010"/>
        <v>#REF!</v>
      </c>
      <c r="FF445" s="181" t="e">
        <f t="shared" si="1011"/>
        <v>#REF!</v>
      </c>
      <c r="FG445" s="181" t="e">
        <f t="shared" si="1012"/>
        <v>#REF!</v>
      </c>
      <c r="FH445" s="181" t="e">
        <f t="shared" si="1013"/>
        <v>#REF!</v>
      </c>
      <c r="FI445" s="181" t="e">
        <f t="shared" si="1014"/>
        <v>#REF!</v>
      </c>
      <c r="FJ445" s="181" t="e">
        <f t="shared" si="1015"/>
        <v>#REF!</v>
      </c>
      <c r="FK445" s="181" t="e">
        <f t="shared" si="1016"/>
        <v>#REF!</v>
      </c>
      <c r="FL445" s="181" t="e">
        <f t="shared" si="1017"/>
        <v>#REF!</v>
      </c>
      <c r="FM445" s="181" t="e">
        <f t="shared" si="1018"/>
        <v>#REF!</v>
      </c>
      <c r="FN445" s="181" t="e">
        <f t="shared" si="1019"/>
        <v>#REF!</v>
      </c>
      <c r="FO445" s="181" t="e">
        <f t="shared" si="1020"/>
        <v>#REF!</v>
      </c>
      <c r="FP445" s="181" t="e">
        <f t="shared" si="1021"/>
        <v>#REF!</v>
      </c>
      <c r="FQ445" s="181" t="e">
        <f t="shared" si="1022"/>
        <v>#REF!</v>
      </c>
      <c r="FR445" s="181" t="e">
        <f t="shared" si="1023"/>
        <v>#REF!</v>
      </c>
      <c r="FS445" s="181" t="e">
        <f t="shared" si="1024"/>
        <v>#REF!</v>
      </c>
      <c r="FT445" s="181" t="e">
        <f t="shared" si="1025"/>
        <v>#REF!</v>
      </c>
      <c r="FU445" s="181" t="e">
        <f t="shared" si="1026"/>
        <v>#REF!</v>
      </c>
      <c r="FV445" s="181" t="e">
        <f t="shared" si="1027"/>
        <v>#REF!</v>
      </c>
      <c r="FW445" s="181" t="e">
        <f t="shared" si="1028"/>
        <v>#REF!</v>
      </c>
      <c r="FX445" s="181" t="e">
        <f t="shared" si="1029"/>
        <v>#REF!</v>
      </c>
      <c r="FY445" s="181" t="e">
        <f t="shared" si="1030"/>
        <v>#REF!</v>
      </c>
      <c r="FZ445" s="181" t="e">
        <f t="shared" si="1031"/>
        <v>#REF!</v>
      </c>
      <c r="GA445" s="181" t="e">
        <f t="shared" si="1032"/>
        <v>#REF!</v>
      </c>
      <c r="GB445" s="181" t="e">
        <f t="shared" si="1033"/>
        <v>#REF!</v>
      </c>
      <c r="GC445" s="181" t="e">
        <f t="shared" si="1034"/>
        <v>#REF!</v>
      </c>
      <c r="GD445" s="181" t="e">
        <f t="shared" si="1035"/>
        <v>#REF!</v>
      </c>
      <c r="GE445" s="181" t="e">
        <f t="shared" si="1036"/>
        <v>#REF!</v>
      </c>
      <c r="GF445" s="181" t="e">
        <f t="shared" si="1037"/>
        <v>#REF!</v>
      </c>
      <c r="GG445" s="181" t="e">
        <f t="shared" si="1038"/>
        <v>#REF!</v>
      </c>
      <c r="GH445" s="181" t="e">
        <f t="shared" si="1039"/>
        <v>#REF!</v>
      </c>
      <c r="GI445" s="181" t="e">
        <f t="shared" si="1040"/>
        <v>#REF!</v>
      </c>
      <c r="GJ445" s="181" t="e">
        <f t="shared" si="1041"/>
        <v>#REF!</v>
      </c>
      <c r="GK445" s="181" t="e">
        <f t="shared" si="1042"/>
        <v>#REF!</v>
      </c>
      <c r="GL445" s="181" t="e">
        <f t="shared" si="1043"/>
        <v>#REF!</v>
      </c>
      <c r="GM445" s="181" t="e">
        <f t="shared" si="1044"/>
        <v>#REF!</v>
      </c>
      <c r="GN445" s="181" t="e">
        <f t="shared" si="1045"/>
        <v>#REF!</v>
      </c>
      <c r="GO445" s="181" t="e">
        <f t="shared" si="1046"/>
        <v>#REF!</v>
      </c>
      <c r="GP445" s="181" t="e">
        <f t="shared" si="1047"/>
        <v>#REF!</v>
      </c>
      <c r="GQ445" s="181" t="e">
        <f t="shared" si="1048"/>
        <v>#REF!</v>
      </c>
      <c r="GR445" s="181" t="e">
        <f t="shared" si="1049"/>
        <v>#REF!</v>
      </c>
      <c r="GS445" s="181" t="e">
        <f t="shared" si="1050"/>
        <v>#REF!</v>
      </c>
      <c r="GT445" s="181" t="e">
        <f t="shared" si="1051"/>
        <v>#REF!</v>
      </c>
      <c r="GU445" s="181" t="e">
        <f t="shared" si="1052"/>
        <v>#REF!</v>
      </c>
      <c r="GV445" s="181" t="e">
        <f t="shared" si="1053"/>
        <v>#REF!</v>
      </c>
      <c r="GW445" s="181" t="e">
        <f t="shared" si="1054"/>
        <v>#REF!</v>
      </c>
      <c r="GX445" s="181" t="e">
        <f t="shared" si="1055"/>
        <v>#REF!</v>
      </c>
      <c r="GY445" s="181" t="e">
        <f t="shared" si="1056"/>
        <v>#REF!</v>
      </c>
      <c r="GZ445" s="181" t="e">
        <f t="shared" si="1057"/>
        <v>#REF!</v>
      </c>
      <c r="HA445" s="181" t="e">
        <f t="shared" si="1058"/>
        <v>#REF!</v>
      </c>
      <c r="HB445" s="181" t="e">
        <f t="shared" si="1059"/>
        <v>#REF!</v>
      </c>
      <c r="HC445" s="181" t="e">
        <f t="shared" si="1060"/>
        <v>#REF!</v>
      </c>
      <c r="HD445" s="181" t="e">
        <f t="shared" si="1061"/>
        <v>#REF!</v>
      </c>
      <c r="HE445" s="181" t="e">
        <f t="shared" si="1062"/>
        <v>#REF!</v>
      </c>
      <c r="HF445" s="181" t="e">
        <f t="shared" si="1063"/>
        <v>#REF!</v>
      </c>
      <c r="HG445" s="181" t="e">
        <f t="shared" si="1064"/>
        <v>#REF!</v>
      </c>
      <c r="HH445" s="181" t="e">
        <f t="shared" si="1065"/>
        <v>#REF!</v>
      </c>
      <c r="HI445" s="181" t="e">
        <f t="shared" si="1066"/>
        <v>#REF!</v>
      </c>
      <c r="HJ445" s="181" t="e">
        <f t="shared" si="1067"/>
        <v>#REF!</v>
      </c>
      <c r="HK445" s="181" t="e">
        <f t="shared" si="1068"/>
        <v>#REF!</v>
      </c>
      <c r="HL445" s="181" t="e">
        <f t="shared" si="1069"/>
        <v>#REF!</v>
      </c>
      <c r="HM445" s="181" t="e">
        <f t="shared" si="1070"/>
        <v>#REF!</v>
      </c>
      <c r="HN445" s="181" t="e">
        <f t="shared" si="1071"/>
        <v>#REF!</v>
      </c>
      <c r="HO445" s="181" t="e">
        <f t="shared" si="1072"/>
        <v>#REF!</v>
      </c>
      <c r="HP445" s="181" t="e">
        <f t="shared" si="1073"/>
        <v>#REF!</v>
      </c>
      <c r="HQ445" s="181" t="e">
        <f t="shared" si="1074"/>
        <v>#REF!</v>
      </c>
      <c r="HR445" s="181" t="e">
        <f t="shared" si="1075"/>
        <v>#REF!</v>
      </c>
      <c r="HS445" s="181" t="e">
        <f t="shared" si="1076"/>
        <v>#REF!</v>
      </c>
      <c r="HT445" s="181" t="e">
        <f t="shared" si="1077"/>
        <v>#REF!</v>
      </c>
      <c r="HU445" s="181" t="e">
        <f t="shared" si="1078"/>
        <v>#REF!</v>
      </c>
      <c r="HV445" s="181" t="e">
        <f t="shared" si="1079"/>
        <v>#REF!</v>
      </c>
      <c r="HW445" s="181" t="e">
        <f t="shared" si="1080"/>
        <v>#REF!</v>
      </c>
      <c r="HX445" s="181" t="e">
        <f t="shared" si="1081"/>
        <v>#REF!</v>
      </c>
      <c r="HY445" s="181" t="e">
        <f t="shared" si="1082"/>
        <v>#REF!</v>
      </c>
      <c r="HZ445" s="181" t="e">
        <f t="shared" si="1083"/>
        <v>#REF!</v>
      </c>
      <c r="IA445" s="181" t="e">
        <f t="shared" si="1084"/>
        <v>#REF!</v>
      </c>
      <c r="IB445" s="181" t="e">
        <f t="shared" si="1085"/>
        <v>#REF!</v>
      </c>
      <c r="IC445" s="181" t="e">
        <f t="shared" si="1086"/>
        <v>#REF!</v>
      </c>
      <c r="ID445" s="181" t="e">
        <f t="shared" si="1087"/>
        <v>#REF!</v>
      </c>
      <c r="IE445" s="181" t="e">
        <f t="shared" si="1088"/>
        <v>#REF!</v>
      </c>
      <c r="IF445" s="181" t="e">
        <f t="shared" si="1089"/>
        <v>#REF!</v>
      </c>
      <c r="IG445" s="181" t="e">
        <f t="shared" si="1090"/>
        <v>#REF!</v>
      </c>
      <c r="IH445" s="181" t="e">
        <f t="shared" si="1091"/>
        <v>#REF!</v>
      </c>
      <c r="II445" s="181" t="e">
        <f t="shared" si="1092"/>
        <v>#REF!</v>
      </c>
      <c r="IJ445" s="181" t="e">
        <f t="shared" si="1093"/>
        <v>#REF!</v>
      </c>
      <c r="IK445" s="181" t="e">
        <f t="shared" si="1094"/>
        <v>#REF!</v>
      </c>
      <c r="IL445" s="181" t="e">
        <f t="shared" si="1095"/>
        <v>#REF!</v>
      </c>
      <c r="IM445" s="181" t="e">
        <f t="shared" si="1096"/>
        <v>#REF!</v>
      </c>
      <c r="IN445" s="181" t="e">
        <f t="shared" si="1097"/>
        <v>#REF!</v>
      </c>
      <c r="IO445" s="181" t="e">
        <f t="shared" si="1098"/>
        <v>#REF!</v>
      </c>
      <c r="IP445" s="181" t="e">
        <f t="shared" si="1099"/>
        <v>#REF!</v>
      </c>
      <c r="IQ445" s="181" t="e">
        <f t="shared" si="1100"/>
        <v>#REF!</v>
      </c>
      <c r="IR445" s="181" t="e">
        <f t="shared" si="1101"/>
        <v>#REF!</v>
      </c>
      <c r="IS445" s="181" t="e">
        <f t="shared" si="1102"/>
        <v>#REF!</v>
      </c>
      <c r="IT445" s="181" t="e">
        <f t="shared" si="1103"/>
        <v>#REF!</v>
      </c>
      <c r="IU445" s="181" t="e">
        <f t="shared" si="1104"/>
        <v>#REF!</v>
      </c>
      <c r="IV445" s="181" t="e">
        <f t="shared" si="1105"/>
        <v>#REF!</v>
      </c>
      <c r="IW445" s="181" t="e">
        <f t="shared" si="1106"/>
        <v>#REF!</v>
      </c>
      <c r="IX445" s="181" t="e">
        <f t="shared" si="1107"/>
        <v>#REF!</v>
      </c>
      <c r="IY445" s="181" t="e">
        <f t="shared" si="1108"/>
        <v>#REF!</v>
      </c>
      <c r="IZ445" s="181" t="e">
        <f t="shared" si="1109"/>
        <v>#REF!</v>
      </c>
      <c r="JA445" s="181" t="e">
        <f t="shared" si="1110"/>
        <v>#REF!</v>
      </c>
      <c r="JB445" s="181" t="e">
        <f t="shared" si="1111"/>
        <v>#REF!</v>
      </c>
    </row>
    <row r="446" spans="2:262">
      <c r="B446" s="188">
        <v>85</v>
      </c>
      <c r="C446" s="187">
        <f t="shared" si="1112"/>
        <v>1.660156250000001E-3</v>
      </c>
      <c r="D446" s="184" t="e">
        <f t="shared" si="855"/>
        <v>#REF!</v>
      </c>
      <c r="E446" s="183" t="e">
        <f>CM361</f>
        <v>#REF!</v>
      </c>
      <c r="F446" s="182">
        <v>85</v>
      </c>
      <c r="G446" s="181" t="e">
        <f t="shared" si="856"/>
        <v>#REF!</v>
      </c>
      <c r="H446" s="181" t="e">
        <f t="shared" si="857"/>
        <v>#REF!</v>
      </c>
      <c r="I446" s="181" t="e">
        <f t="shared" si="858"/>
        <v>#REF!</v>
      </c>
      <c r="J446" s="181" t="e">
        <f t="shared" si="859"/>
        <v>#REF!</v>
      </c>
      <c r="K446" s="181" t="e">
        <f t="shared" si="860"/>
        <v>#REF!</v>
      </c>
      <c r="L446" s="181" t="e">
        <f t="shared" si="861"/>
        <v>#REF!</v>
      </c>
      <c r="M446" s="181" t="e">
        <f t="shared" si="862"/>
        <v>#REF!</v>
      </c>
      <c r="N446" s="181" t="e">
        <f t="shared" si="863"/>
        <v>#REF!</v>
      </c>
      <c r="O446" s="181" t="e">
        <f t="shared" si="864"/>
        <v>#REF!</v>
      </c>
      <c r="P446" s="181" t="e">
        <f t="shared" si="865"/>
        <v>#REF!</v>
      </c>
      <c r="Q446" s="181" t="e">
        <f t="shared" si="866"/>
        <v>#REF!</v>
      </c>
      <c r="R446" s="181" t="e">
        <f t="shared" si="867"/>
        <v>#REF!</v>
      </c>
      <c r="S446" s="181" t="e">
        <f t="shared" si="868"/>
        <v>#REF!</v>
      </c>
      <c r="T446" s="181" t="e">
        <f t="shared" si="869"/>
        <v>#REF!</v>
      </c>
      <c r="U446" s="181" t="e">
        <f t="shared" si="870"/>
        <v>#REF!</v>
      </c>
      <c r="V446" s="181" t="e">
        <f t="shared" si="871"/>
        <v>#REF!</v>
      </c>
      <c r="W446" s="181" t="e">
        <f t="shared" si="872"/>
        <v>#REF!</v>
      </c>
      <c r="X446" s="181" t="e">
        <f t="shared" si="873"/>
        <v>#REF!</v>
      </c>
      <c r="Y446" s="181" t="e">
        <f t="shared" si="874"/>
        <v>#REF!</v>
      </c>
      <c r="Z446" s="181" t="e">
        <f t="shared" si="875"/>
        <v>#REF!</v>
      </c>
      <c r="AA446" s="181" t="e">
        <f t="shared" si="876"/>
        <v>#REF!</v>
      </c>
      <c r="AB446" s="181" t="e">
        <f t="shared" si="877"/>
        <v>#REF!</v>
      </c>
      <c r="AC446" s="181" t="e">
        <f t="shared" si="878"/>
        <v>#REF!</v>
      </c>
      <c r="AD446" s="181" t="e">
        <f t="shared" si="879"/>
        <v>#REF!</v>
      </c>
      <c r="AE446" s="181" t="e">
        <f t="shared" si="880"/>
        <v>#REF!</v>
      </c>
      <c r="AF446" s="181" t="e">
        <f t="shared" si="881"/>
        <v>#REF!</v>
      </c>
      <c r="AG446" s="181" t="e">
        <f t="shared" si="882"/>
        <v>#REF!</v>
      </c>
      <c r="AH446" s="181" t="e">
        <f t="shared" si="883"/>
        <v>#REF!</v>
      </c>
      <c r="AI446" s="181" t="e">
        <f t="shared" si="884"/>
        <v>#REF!</v>
      </c>
      <c r="AJ446" s="181" t="e">
        <f t="shared" si="885"/>
        <v>#REF!</v>
      </c>
      <c r="AK446" s="181" t="e">
        <f t="shared" si="886"/>
        <v>#REF!</v>
      </c>
      <c r="AL446" s="181" t="e">
        <f t="shared" si="887"/>
        <v>#REF!</v>
      </c>
      <c r="AM446" s="181" t="e">
        <f t="shared" si="888"/>
        <v>#REF!</v>
      </c>
      <c r="AN446" s="181" t="e">
        <f t="shared" si="889"/>
        <v>#REF!</v>
      </c>
      <c r="AO446" s="181" t="e">
        <f t="shared" si="890"/>
        <v>#REF!</v>
      </c>
      <c r="AP446" s="181" t="e">
        <f t="shared" si="891"/>
        <v>#REF!</v>
      </c>
      <c r="AQ446" s="181" t="e">
        <f t="shared" si="892"/>
        <v>#REF!</v>
      </c>
      <c r="AR446" s="181" t="e">
        <f t="shared" si="893"/>
        <v>#REF!</v>
      </c>
      <c r="AS446" s="181" t="e">
        <f t="shared" si="894"/>
        <v>#REF!</v>
      </c>
      <c r="AT446" s="181" t="e">
        <f t="shared" si="895"/>
        <v>#REF!</v>
      </c>
      <c r="AU446" s="181" t="e">
        <f t="shared" si="896"/>
        <v>#REF!</v>
      </c>
      <c r="AV446" s="181" t="e">
        <f t="shared" si="897"/>
        <v>#REF!</v>
      </c>
      <c r="AW446" s="181" t="e">
        <f t="shared" si="898"/>
        <v>#REF!</v>
      </c>
      <c r="AX446" s="181" t="e">
        <f t="shared" si="899"/>
        <v>#REF!</v>
      </c>
      <c r="AY446" s="181" t="e">
        <f t="shared" si="900"/>
        <v>#REF!</v>
      </c>
      <c r="AZ446" s="181" t="e">
        <f t="shared" si="901"/>
        <v>#REF!</v>
      </c>
      <c r="BA446" s="181" t="e">
        <f t="shared" si="902"/>
        <v>#REF!</v>
      </c>
      <c r="BB446" s="181" t="e">
        <f t="shared" si="903"/>
        <v>#REF!</v>
      </c>
      <c r="BC446" s="181" t="e">
        <f t="shared" si="904"/>
        <v>#REF!</v>
      </c>
      <c r="BD446" s="181" t="e">
        <f t="shared" si="905"/>
        <v>#REF!</v>
      </c>
      <c r="BE446" s="181" t="e">
        <f t="shared" si="906"/>
        <v>#REF!</v>
      </c>
      <c r="BF446" s="181" t="e">
        <f t="shared" si="907"/>
        <v>#REF!</v>
      </c>
      <c r="BG446" s="181" t="e">
        <f t="shared" si="908"/>
        <v>#REF!</v>
      </c>
      <c r="BH446" s="181" t="e">
        <f t="shared" si="909"/>
        <v>#REF!</v>
      </c>
      <c r="BI446" s="181" t="e">
        <f t="shared" si="910"/>
        <v>#REF!</v>
      </c>
      <c r="BJ446" s="181" t="e">
        <f t="shared" si="911"/>
        <v>#REF!</v>
      </c>
      <c r="BK446" s="181" t="e">
        <f t="shared" si="912"/>
        <v>#REF!</v>
      </c>
      <c r="BL446" s="181" t="e">
        <f t="shared" si="913"/>
        <v>#REF!</v>
      </c>
      <c r="BM446" s="181" t="e">
        <f t="shared" si="914"/>
        <v>#REF!</v>
      </c>
      <c r="BN446" s="181" t="e">
        <f t="shared" si="915"/>
        <v>#REF!</v>
      </c>
      <c r="BO446" s="181" t="e">
        <f t="shared" si="916"/>
        <v>#REF!</v>
      </c>
      <c r="BP446" s="181" t="e">
        <f t="shared" si="917"/>
        <v>#REF!</v>
      </c>
      <c r="BQ446" s="181" t="e">
        <f t="shared" si="918"/>
        <v>#REF!</v>
      </c>
      <c r="BR446" s="181" t="e">
        <f t="shared" si="919"/>
        <v>#REF!</v>
      </c>
      <c r="BS446" s="181" t="e">
        <f t="shared" si="920"/>
        <v>#REF!</v>
      </c>
      <c r="BT446" s="181" t="e">
        <f t="shared" si="921"/>
        <v>#REF!</v>
      </c>
      <c r="BU446" s="181" t="e">
        <f t="shared" si="922"/>
        <v>#REF!</v>
      </c>
      <c r="BV446" s="181" t="e">
        <f t="shared" si="923"/>
        <v>#REF!</v>
      </c>
      <c r="BW446" s="181" t="e">
        <f t="shared" si="924"/>
        <v>#REF!</v>
      </c>
      <c r="BX446" s="181" t="e">
        <f t="shared" si="925"/>
        <v>#REF!</v>
      </c>
      <c r="BY446" s="181" t="e">
        <f t="shared" si="926"/>
        <v>#REF!</v>
      </c>
      <c r="BZ446" s="181" t="e">
        <f t="shared" si="927"/>
        <v>#REF!</v>
      </c>
      <c r="CA446" s="181" t="e">
        <f t="shared" si="928"/>
        <v>#REF!</v>
      </c>
      <c r="CB446" s="181" t="e">
        <f t="shared" si="929"/>
        <v>#REF!</v>
      </c>
      <c r="CC446" s="181" t="e">
        <f t="shared" si="930"/>
        <v>#REF!</v>
      </c>
      <c r="CD446" s="181" t="e">
        <f t="shared" si="931"/>
        <v>#REF!</v>
      </c>
      <c r="CE446" s="181" t="e">
        <f t="shared" si="932"/>
        <v>#REF!</v>
      </c>
      <c r="CF446" s="181" t="e">
        <f t="shared" si="933"/>
        <v>#REF!</v>
      </c>
      <c r="CG446" s="181" t="e">
        <f t="shared" si="934"/>
        <v>#REF!</v>
      </c>
      <c r="CH446" s="181" t="e">
        <f t="shared" si="935"/>
        <v>#REF!</v>
      </c>
      <c r="CI446" s="181" t="e">
        <f t="shared" si="936"/>
        <v>#REF!</v>
      </c>
      <c r="CJ446" s="181" t="e">
        <f t="shared" si="937"/>
        <v>#REF!</v>
      </c>
      <c r="CK446" s="181" t="e">
        <f t="shared" si="938"/>
        <v>#REF!</v>
      </c>
      <c r="CL446" s="181" t="e">
        <f t="shared" si="939"/>
        <v>#REF!</v>
      </c>
      <c r="CM446" s="181" t="e">
        <f t="shared" si="940"/>
        <v>#REF!</v>
      </c>
      <c r="CN446" s="181" t="e">
        <f t="shared" si="941"/>
        <v>#REF!</v>
      </c>
      <c r="CO446" s="181" t="e">
        <f t="shared" si="942"/>
        <v>#REF!</v>
      </c>
      <c r="CP446" s="181" t="e">
        <f t="shared" si="943"/>
        <v>#REF!</v>
      </c>
      <c r="CQ446" s="181" t="e">
        <f t="shared" si="944"/>
        <v>#REF!</v>
      </c>
      <c r="CR446" s="181" t="e">
        <f t="shared" si="945"/>
        <v>#REF!</v>
      </c>
      <c r="CS446" s="181" t="e">
        <f t="shared" si="946"/>
        <v>#REF!</v>
      </c>
      <c r="CT446" s="181" t="e">
        <f t="shared" si="947"/>
        <v>#REF!</v>
      </c>
      <c r="CU446" s="181" t="e">
        <f t="shared" si="948"/>
        <v>#REF!</v>
      </c>
      <c r="CV446" s="181" t="e">
        <f t="shared" si="949"/>
        <v>#REF!</v>
      </c>
      <c r="CW446" s="181" t="e">
        <f t="shared" si="950"/>
        <v>#REF!</v>
      </c>
      <c r="CX446" s="181" t="e">
        <f t="shared" si="951"/>
        <v>#REF!</v>
      </c>
      <c r="CY446" s="181" t="e">
        <f t="shared" si="952"/>
        <v>#REF!</v>
      </c>
      <c r="CZ446" s="181" t="e">
        <f t="shared" si="953"/>
        <v>#REF!</v>
      </c>
      <c r="DA446" s="181" t="e">
        <f t="shared" si="954"/>
        <v>#REF!</v>
      </c>
      <c r="DB446" s="181" t="e">
        <f t="shared" si="955"/>
        <v>#REF!</v>
      </c>
      <c r="DC446" s="181" t="e">
        <f t="shared" si="956"/>
        <v>#REF!</v>
      </c>
      <c r="DD446" s="181" t="e">
        <f t="shared" si="957"/>
        <v>#REF!</v>
      </c>
      <c r="DE446" s="181" t="e">
        <f t="shared" si="958"/>
        <v>#REF!</v>
      </c>
      <c r="DF446" s="181" t="e">
        <f t="shared" si="959"/>
        <v>#REF!</v>
      </c>
      <c r="DG446" s="181" t="e">
        <f t="shared" si="960"/>
        <v>#REF!</v>
      </c>
      <c r="DH446" s="181" t="e">
        <f t="shared" si="961"/>
        <v>#REF!</v>
      </c>
      <c r="DI446" s="181" t="e">
        <f t="shared" si="962"/>
        <v>#REF!</v>
      </c>
      <c r="DJ446" s="181" t="e">
        <f t="shared" si="963"/>
        <v>#REF!</v>
      </c>
      <c r="DK446" s="181" t="e">
        <f t="shared" si="964"/>
        <v>#REF!</v>
      </c>
      <c r="DL446" s="181" t="e">
        <f t="shared" si="965"/>
        <v>#REF!</v>
      </c>
      <c r="DM446" s="181" t="e">
        <f t="shared" si="966"/>
        <v>#REF!</v>
      </c>
      <c r="DN446" s="181" t="e">
        <f t="shared" si="967"/>
        <v>#REF!</v>
      </c>
      <c r="DO446" s="181" t="e">
        <f t="shared" si="968"/>
        <v>#REF!</v>
      </c>
      <c r="DP446" s="181" t="e">
        <f t="shared" si="969"/>
        <v>#REF!</v>
      </c>
      <c r="DQ446" s="181" t="e">
        <f t="shared" si="970"/>
        <v>#REF!</v>
      </c>
      <c r="DR446" s="181" t="e">
        <f t="shared" si="971"/>
        <v>#REF!</v>
      </c>
      <c r="DS446" s="181" t="e">
        <f t="shared" si="972"/>
        <v>#REF!</v>
      </c>
      <c r="DT446" s="181" t="e">
        <f t="shared" si="973"/>
        <v>#REF!</v>
      </c>
      <c r="DU446" s="181" t="e">
        <f t="shared" si="974"/>
        <v>#REF!</v>
      </c>
      <c r="DV446" s="181" t="e">
        <f t="shared" si="975"/>
        <v>#REF!</v>
      </c>
      <c r="DW446" s="181" t="e">
        <f t="shared" si="976"/>
        <v>#REF!</v>
      </c>
      <c r="DX446" s="181" t="e">
        <f t="shared" si="977"/>
        <v>#REF!</v>
      </c>
      <c r="DY446" s="181" t="e">
        <f t="shared" si="978"/>
        <v>#REF!</v>
      </c>
      <c r="DZ446" s="181" t="e">
        <f t="shared" si="979"/>
        <v>#REF!</v>
      </c>
      <c r="EA446" s="181" t="e">
        <f t="shared" si="980"/>
        <v>#REF!</v>
      </c>
      <c r="EB446" s="181" t="e">
        <f t="shared" si="981"/>
        <v>#REF!</v>
      </c>
      <c r="EC446" s="181" t="e">
        <f t="shared" si="982"/>
        <v>#REF!</v>
      </c>
      <c r="ED446" s="181" t="e">
        <f t="shared" si="983"/>
        <v>#REF!</v>
      </c>
      <c r="EE446" s="181" t="e">
        <f t="shared" si="984"/>
        <v>#REF!</v>
      </c>
      <c r="EF446" s="181" t="e">
        <f t="shared" si="985"/>
        <v>#REF!</v>
      </c>
      <c r="EG446" s="181" t="e">
        <f t="shared" si="986"/>
        <v>#REF!</v>
      </c>
      <c r="EH446" s="181" t="e">
        <f t="shared" si="987"/>
        <v>#REF!</v>
      </c>
      <c r="EI446" s="181" t="e">
        <f t="shared" si="988"/>
        <v>#REF!</v>
      </c>
      <c r="EJ446" s="181" t="e">
        <f t="shared" si="989"/>
        <v>#REF!</v>
      </c>
      <c r="EK446" s="181" t="e">
        <f t="shared" si="990"/>
        <v>#REF!</v>
      </c>
      <c r="EL446" s="181" t="e">
        <f t="shared" si="991"/>
        <v>#REF!</v>
      </c>
      <c r="EM446" s="181" t="e">
        <f t="shared" si="992"/>
        <v>#REF!</v>
      </c>
      <c r="EN446" s="181" t="e">
        <f t="shared" si="993"/>
        <v>#REF!</v>
      </c>
      <c r="EO446" s="181" t="e">
        <f t="shared" si="994"/>
        <v>#REF!</v>
      </c>
      <c r="EP446" s="181" t="e">
        <f t="shared" si="995"/>
        <v>#REF!</v>
      </c>
      <c r="EQ446" s="181" t="e">
        <f t="shared" si="996"/>
        <v>#REF!</v>
      </c>
      <c r="ER446" s="181" t="e">
        <f t="shared" si="997"/>
        <v>#REF!</v>
      </c>
      <c r="ES446" s="181" t="e">
        <f t="shared" si="998"/>
        <v>#REF!</v>
      </c>
      <c r="ET446" s="181" t="e">
        <f t="shared" si="999"/>
        <v>#REF!</v>
      </c>
      <c r="EU446" s="181" t="e">
        <f t="shared" si="1000"/>
        <v>#REF!</v>
      </c>
      <c r="EV446" s="181" t="e">
        <f t="shared" si="1001"/>
        <v>#REF!</v>
      </c>
      <c r="EW446" s="181" t="e">
        <f t="shared" si="1002"/>
        <v>#REF!</v>
      </c>
      <c r="EX446" s="181" t="e">
        <f t="shared" si="1003"/>
        <v>#REF!</v>
      </c>
      <c r="EY446" s="181" t="e">
        <f t="shared" si="1004"/>
        <v>#REF!</v>
      </c>
      <c r="EZ446" s="181" t="e">
        <f t="shared" si="1005"/>
        <v>#REF!</v>
      </c>
      <c r="FA446" s="181" t="e">
        <f t="shared" si="1006"/>
        <v>#REF!</v>
      </c>
      <c r="FB446" s="181" t="e">
        <f t="shared" si="1007"/>
        <v>#REF!</v>
      </c>
      <c r="FC446" s="181" t="e">
        <f t="shared" si="1008"/>
        <v>#REF!</v>
      </c>
      <c r="FD446" s="181" t="e">
        <f t="shared" si="1009"/>
        <v>#REF!</v>
      </c>
      <c r="FE446" s="181" t="e">
        <f t="shared" si="1010"/>
        <v>#REF!</v>
      </c>
      <c r="FF446" s="181" t="e">
        <f t="shared" si="1011"/>
        <v>#REF!</v>
      </c>
      <c r="FG446" s="181" t="e">
        <f t="shared" si="1012"/>
        <v>#REF!</v>
      </c>
      <c r="FH446" s="181" t="e">
        <f t="shared" si="1013"/>
        <v>#REF!</v>
      </c>
      <c r="FI446" s="181" t="e">
        <f t="shared" si="1014"/>
        <v>#REF!</v>
      </c>
      <c r="FJ446" s="181" t="e">
        <f t="shared" si="1015"/>
        <v>#REF!</v>
      </c>
      <c r="FK446" s="181" t="e">
        <f t="shared" si="1016"/>
        <v>#REF!</v>
      </c>
      <c r="FL446" s="181" t="e">
        <f t="shared" si="1017"/>
        <v>#REF!</v>
      </c>
      <c r="FM446" s="181" t="e">
        <f t="shared" si="1018"/>
        <v>#REF!</v>
      </c>
      <c r="FN446" s="181" t="e">
        <f t="shared" si="1019"/>
        <v>#REF!</v>
      </c>
      <c r="FO446" s="181" t="e">
        <f t="shared" si="1020"/>
        <v>#REF!</v>
      </c>
      <c r="FP446" s="181" t="e">
        <f t="shared" si="1021"/>
        <v>#REF!</v>
      </c>
      <c r="FQ446" s="181" t="e">
        <f t="shared" si="1022"/>
        <v>#REF!</v>
      </c>
      <c r="FR446" s="181" t="e">
        <f t="shared" si="1023"/>
        <v>#REF!</v>
      </c>
      <c r="FS446" s="181" t="e">
        <f t="shared" si="1024"/>
        <v>#REF!</v>
      </c>
      <c r="FT446" s="181" t="e">
        <f t="shared" si="1025"/>
        <v>#REF!</v>
      </c>
      <c r="FU446" s="181" t="e">
        <f t="shared" si="1026"/>
        <v>#REF!</v>
      </c>
      <c r="FV446" s="181" t="e">
        <f t="shared" si="1027"/>
        <v>#REF!</v>
      </c>
      <c r="FW446" s="181" t="e">
        <f t="shared" si="1028"/>
        <v>#REF!</v>
      </c>
      <c r="FX446" s="181" t="e">
        <f t="shared" si="1029"/>
        <v>#REF!</v>
      </c>
      <c r="FY446" s="181" t="e">
        <f t="shared" si="1030"/>
        <v>#REF!</v>
      </c>
      <c r="FZ446" s="181" t="e">
        <f t="shared" si="1031"/>
        <v>#REF!</v>
      </c>
      <c r="GA446" s="181" t="e">
        <f t="shared" si="1032"/>
        <v>#REF!</v>
      </c>
      <c r="GB446" s="181" t="e">
        <f t="shared" si="1033"/>
        <v>#REF!</v>
      </c>
      <c r="GC446" s="181" t="e">
        <f t="shared" si="1034"/>
        <v>#REF!</v>
      </c>
      <c r="GD446" s="181" t="e">
        <f t="shared" si="1035"/>
        <v>#REF!</v>
      </c>
      <c r="GE446" s="181" t="e">
        <f t="shared" si="1036"/>
        <v>#REF!</v>
      </c>
      <c r="GF446" s="181" t="e">
        <f t="shared" si="1037"/>
        <v>#REF!</v>
      </c>
      <c r="GG446" s="181" t="e">
        <f t="shared" si="1038"/>
        <v>#REF!</v>
      </c>
      <c r="GH446" s="181" t="e">
        <f t="shared" si="1039"/>
        <v>#REF!</v>
      </c>
      <c r="GI446" s="181" t="e">
        <f t="shared" si="1040"/>
        <v>#REF!</v>
      </c>
      <c r="GJ446" s="181" t="e">
        <f t="shared" si="1041"/>
        <v>#REF!</v>
      </c>
      <c r="GK446" s="181" t="e">
        <f t="shared" si="1042"/>
        <v>#REF!</v>
      </c>
      <c r="GL446" s="181" t="e">
        <f t="shared" si="1043"/>
        <v>#REF!</v>
      </c>
      <c r="GM446" s="181" t="e">
        <f t="shared" si="1044"/>
        <v>#REF!</v>
      </c>
      <c r="GN446" s="181" t="e">
        <f t="shared" si="1045"/>
        <v>#REF!</v>
      </c>
      <c r="GO446" s="181" t="e">
        <f t="shared" si="1046"/>
        <v>#REF!</v>
      </c>
      <c r="GP446" s="181" t="e">
        <f t="shared" si="1047"/>
        <v>#REF!</v>
      </c>
      <c r="GQ446" s="181" t="e">
        <f t="shared" si="1048"/>
        <v>#REF!</v>
      </c>
      <c r="GR446" s="181" t="e">
        <f t="shared" si="1049"/>
        <v>#REF!</v>
      </c>
      <c r="GS446" s="181" t="e">
        <f t="shared" si="1050"/>
        <v>#REF!</v>
      </c>
      <c r="GT446" s="181" t="e">
        <f t="shared" si="1051"/>
        <v>#REF!</v>
      </c>
      <c r="GU446" s="181" t="e">
        <f t="shared" si="1052"/>
        <v>#REF!</v>
      </c>
      <c r="GV446" s="181" t="e">
        <f t="shared" si="1053"/>
        <v>#REF!</v>
      </c>
      <c r="GW446" s="181" t="e">
        <f t="shared" si="1054"/>
        <v>#REF!</v>
      </c>
      <c r="GX446" s="181" t="e">
        <f t="shared" si="1055"/>
        <v>#REF!</v>
      </c>
      <c r="GY446" s="181" t="e">
        <f t="shared" si="1056"/>
        <v>#REF!</v>
      </c>
      <c r="GZ446" s="181" t="e">
        <f t="shared" si="1057"/>
        <v>#REF!</v>
      </c>
      <c r="HA446" s="181" t="e">
        <f t="shared" si="1058"/>
        <v>#REF!</v>
      </c>
      <c r="HB446" s="181" t="e">
        <f t="shared" si="1059"/>
        <v>#REF!</v>
      </c>
      <c r="HC446" s="181" t="e">
        <f t="shared" si="1060"/>
        <v>#REF!</v>
      </c>
      <c r="HD446" s="181" t="e">
        <f t="shared" si="1061"/>
        <v>#REF!</v>
      </c>
      <c r="HE446" s="181" t="e">
        <f t="shared" si="1062"/>
        <v>#REF!</v>
      </c>
      <c r="HF446" s="181" t="e">
        <f t="shared" si="1063"/>
        <v>#REF!</v>
      </c>
      <c r="HG446" s="181" t="e">
        <f t="shared" si="1064"/>
        <v>#REF!</v>
      </c>
      <c r="HH446" s="181" t="e">
        <f t="shared" si="1065"/>
        <v>#REF!</v>
      </c>
      <c r="HI446" s="181" t="e">
        <f t="shared" si="1066"/>
        <v>#REF!</v>
      </c>
      <c r="HJ446" s="181" t="e">
        <f t="shared" si="1067"/>
        <v>#REF!</v>
      </c>
      <c r="HK446" s="181" t="e">
        <f t="shared" si="1068"/>
        <v>#REF!</v>
      </c>
      <c r="HL446" s="181" t="e">
        <f t="shared" si="1069"/>
        <v>#REF!</v>
      </c>
      <c r="HM446" s="181" t="e">
        <f t="shared" si="1070"/>
        <v>#REF!</v>
      </c>
      <c r="HN446" s="181" t="e">
        <f t="shared" si="1071"/>
        <v>#REF!</v>
      </c>
      <c r="HO446" s="181" t="e">
        <f t="shared" si="1072"/>
        <v>#REF!</v>
      </c>
      <c r="HP446" s="181" t="e">
        <f t="shared" si="1073"/>
        <v>#REF!</v>
      </c>
      <c r="HQ446" s="181" t="e">
        <f t="shared" si="1074"/>
        <v>#REF!</v>
      </c>
      <c r="HR446" s="181" t="e">
        <f t="shared" si="1075"/>
        <v>#REF!</v>
      </c>
      <c r="HS446" s="181" t="e">
        <f t="shared" si="1076"/>
        <v>#REF!</v>
      </c>
      <c r="HT446" s="181" t="e">
        <f t="shared" si="1077"/>
        <v>#REF!</v>
      </c>
      <c r="HU446" s="181" t="e">
        <f t="shared" si="1078"/>
        <v>#REF!</v>
      </c>
      <c r="HV446" s="181" t="e">
        <f t="shared" si="1079"/>
        <v>#REF!</v>
      </c>
      <c r="HW446" s="181" t="e">
        <f t="shared" si="1080"/>
        <v>#REF!</v>
      </c>
      <c r="HX446" s="181" t="e">
        <f t="shared" si="1081"/>
        <v>#REF!</v>
      </c>
      <c r="HY446" s="181" t="e">
        <f t="shared" si="1082"/>
        <v>#REF!</v>
      </c>
      <c r="HZ446" s="181" t="e">
        <f t="shared" si="1083"/>
        <v>#REF!</v>
      </c>
      <c r="IA446" s="181" t="e">
        <f t="shared" si="1084"/>
        <v>#REF!</v>
      </c>
      <c r="IB446" s="181" t="e">
        <f t="shared" si="1085"/>
        <v>#REF!</v>
      </c>
      <c r="IC446" s="181" t="e">
        <f t="shared" si="1086"/>
        <v>#REF!</v>
      </c>
      <c r="ID446" s="181" t="e">
        <f t="shared" si="1087"/>
        <v>#REF!</v>
      </c>
      <c r="IE446" s="181" t="e">
        <f t="shared" si="1088"/>
        <v>#REF!</v>
      </c>
      <c r="IF446" s="181" t="e">
        <f t="shared" si="1089"/>
        <v>#REF!</v>
      </c>
      <c r="IG446" s="181" t="e">
        <f t="shared" si="1090"/>
        <v>#REF!</v>
      </c>
      <c r="IH446" s="181" t="e">
        <f t="shared" si="1091"/>
        <v>#REF!</v>
      </c>
      <c r="II446" s="181" t="e">
        <f t="shared" si="1092"/>
        <v>#REF!</v>
      </c>
      <c r="IJ446" s="181" t="e">
        <f t="shared" si="1093"/>
        <v>#REF!</v>
      </c>
      <c r="IK446" s="181" t="e">
        <f t="shared" si="1094"/>
        <v>#REF!</v>
      </c>
      <c r="IL446" s="181" t="e">
        <f t="shared" si="1095"/>
        <v>#REF!</v>
      </c>
      <c r="IM446" s="181" t="e">
        <f t="shared" si="1096"/>
        <v>#REF!</v>
      </c>
      <c r="IN446" s="181" t="e">
        <f t="shared" si="1097"/>
        <v>#REF!</v>
      </c>
      <c r="IO446" s="181" t="e">
        <f t="shared" si="1098"/>
        <v>#REF!</v>
      </c>
      <c r="IP446" s="181" t="e">
        <f t="shared" si="1099"/>
        <v>#REF!</v>
      </c>
      <c r="IQ446" s="181" t="e">
        <f t="shared" si="1100"/>
        <v>#REF!</v>
      </c>
      <c r="IR446" s="181" t="e">
        <f t="shared" si="1101"/>
        <v>#REF!</v>
      </c>
      <c r="IS446" s="181" t="e">
        <f t="shared" si="1102"/>
        <v>#REF!</v>
      </c>
      <c r="IT446" s="181" t="e">
        <f t="shared" si="1103"/>
        <v>#REF!</v>
      </c>
      <c r="IU446" s="181" t="e">
        <f t="shared" si="1104"/>
        <v>#REF!</v>
      </c>
      <c r="IV446" s="181" t="e">
        <f t="shared" si="1105"/>
        <v>#REF!</v>
      </c>
      <c r="IW446" s="181" t="e">
        <f t="shared" si="1106"/>
        <v>#REF!</v>
      </c>
      <c r="IX446" s="181" t="e">
        <f t="shared" si="1107"/>
        <v>#REF!</v>
      </c>
      <c r="IY446" s="181" t="e">
        <f t="shared" si="1108"/>
        <v>#REF!</v>
      </c>
      <c r="IZ446" s="181" t="e">
        <f t="shared" si="1109"/>
        <v>#REF!</v>
      </c>
      <c r="JA446" s="181" t="e">
        <f t="shared" si="1110"/>
        <v>#REF!</v>
      </c>
      <c r="JB446" s="181" t="e">
        <f t="shared" si="1111"/>
        <v>#REF!</v>
      </c>
    </row>
    <row r="447" spans="2:262">
      <c r="B447" s="188">
        <v>86</v>
      </c>
      <c r="C447" s="187">
        <f t="shared" si="1112"/>
        <v>1.6796875000000011E-3</v>
      </c>
      <c r="D447" s="184" t="e">
        <f t="shared" si="855"/>
        <v>#REF!</v>
      </c>
      <c r="E447" s="183" t="e">
        <f>CN361</f>
        <v>#REF!</v>
      </c>
      <c r="F447" s="182">
        <v>86</v>
      </c>
      <c r="G447" s="181" t="e">
        <f t="shared" si="856"/>
        <v>#REF!</v>
      </c>
      <c r="H447" s="181" t="e">
        <f t="shared" si="857"/>
        <v>#REF!</v>
      </c>
      <c r="I447" s="181" t="e">
        <f t="shared" si="858"/>
        <v>#REF!</v>
      </c>
      <c r="J447" s="181" t="e">
        <f t="shared" si="859"/>
        <v>#REF!</v>
      </c>
      <c r="K447" s="181" t="e">
        <f t="shared" si="860"/>
        <v>#REF!</v>
      </c>
      <c r="L447" s="181" t="e">
        <f t="shared" si="861"/>
        <v>#REF!</v>
      </c>
      <c r="M447" s="181" t="e">
        <f t="shared" si="862"/>
        <v>#REF!</v>
      </c>
      <c r="N447" s="181" t="e">
        <f t="shared" si="863"/>
        <v>#REF!</v>
      </c>
      <c r="O447" s="181" t="e">
        <f t="shared" si="864"/>
        <v>#REF!</v>
      </c>
      <c r="P447" s="181" t="e">
        <f t="shared" si="865"/>
        <v>#REF!</v>
      </c>
      <c r="Q447" s="181" t="e">
        <f t="shared" si="866"/>
        <v>#REF!</v>
      </c>
      <c r="R447" s="181" t="e">
        <f t="shared" si="867"/>
        <v>#REF!</v>
      </c>
      <c r="S447" s="181" t="e">
        <f t="shared" si="868"/>
        <v>#REF!</v>
      </c>
      <c r="T447" s="181" t="e">
        <f t="shared" si="869"/>
        <v>#REF!</v>
      </c>
      <c r="U447" s="181" t="e">
        <f t="shared" si="870"/>
        <v>#REF!</v>
      </c>
      <c r="V447" s="181" t="e">
        <f t="shared" si="871"/>
        <v>#REF!</v>
      </c>
      <c r="W447" s="181" t="e">
        <f t="shared" si="872"/>
        <v>#REF!</v>
      </c>
      <c r="X447" s="181" t="e">
        <f t="shared" si="873"/>
        <v>#REF!</v>
      </c>
      <c r="Y447" s="181" t="e">
        <f t="shared" si="874"/>
        <v>#REF!</v>
      </c>
      <c r="Z447" s="181" t="e">
        <f t="shared" si="875"/>
        <v>#REF!</v>
      </c>
      <c r="AA447" s="181" t="e">
        <f t="shared" si="876"/>
        <v>#REF!</v>
      </c>
      <c r="AB447" s="181" t="e">
        <f t="shared" si="877"/>
        <v>#REF!</v>
      </c>
      <c r="AC447" s="181" t="e">
        <f t="shared" si="878"/>
        <v>#REF!</v>
      </c>
      <c r="AD447" s="181" t="e">
        <f t="shared" si="879"/>
        <v>#REF!</v>
      </c>
      <c r="AE447" s="181" t="e">
        <f t="shared" si="880"/>
        <v>#REF!</v>
      </c>
      <c r="AF447" s="181" t="e">
        <f t="shared" si="881"/>
        <v>#REF!</v>
      </c>
      <c r="AG447" s="181" t="e">
        <f t="shared" si="882"/>
        <v>#REF!</v>
      </c>
      <c r="AH447" s="181" t="e">
        <f t="shared" si="883"/>
        <v>#REF!</v>
      </c>
      <c r="AI447" s="181" t="e">
        <f t="shared" si="884"/>
        <v>#REF!</v>
      </c>
      <c r="AJ447" s="181" t="e">
        <f t="shared" si="885"/>
        <v>#REF!</v>
      </c>
      <c r="AK447" s="181" t="e">
        <f t="shared" si="886"/>
        <v>#REF!</v>
      </c>
      <c r="AL447" s="181" t="e">
        <f t="shared" si="887"/>
        <v>#REF!</v>
      </c>
      <c r="AM447" s="181" t="e">
        <f t="shared" si="888"/>
        <v>#REF!</v>
      </c>
      <c r="AN447" s="181" t="e">
        <f t="shared" si="889"/>
        <v>#REF!</v>
      </c>
      <c r="AO447" s="181" t="e">
        <f t="shared" si="890"/>
        <v>#REF!</v>
      </c>
      <c r="AP447" s="181" t="e">
        <f t="shared" si="891"/>
        <v>#REF!</v>
      </c>
      <c r="AQ447" s="181" t="e">
        <f t="shared" si="892"/>
        <v>#REF!</v>
      </c>
      <c r="AR447" s="181" t="e">
        <f t="shared" si="893"/>
        <v>#REF!</v>
      </c>
      <c r="AS447" s="181" t="e">
        <f t="shared" si="894"/>
        <v>#REF!</v>
      </c>
      <c r="AT447" s="181" t="e">
        <f t="shared" si="895"/>
        <v>#REF!</v>
      </c>
      <c r="AU447" s="181" t="e">
        <f t="shared" si="896"/>
        <v>#REF!</v>
      </c>
      <c r="AV447" s="181" t="e">
        <f t="shared" si="897"/>
        <v>#REF!</v>
      </c>
      <c r="AW447" s="181" t="e">
        <f t="shared" si="898"/>
        <v>#REF!</v>
      </c>
      <c r="AX447" s="181" t="e">
        <f t="shared" si="899"/>
        <v>#REF!</v>
      </c>
      <c r="AY447" s="181" t="e">
        <f t="shared" si="900"/>
        <v>#REF!</v>
      </c>
      <c r="AZ447" s="181" t="e">
        <f t="shared" si="901"/>
        <v>#REF!</v>
      </c>
      <c r="BA447" s="181" t="e">
        <f t="shared" si="902"/>
        <v>#REF!</v>
      </c>
      <c r="BB447" s="181" t="e">
        <f t="shared" si="903"/>
        <v>#REF!</v>
      </c>
      <c r="BC447" s="181" t="e">
        <f t="shared" si="904"/>
        <v>#REF!</v>
      </c>
      <c r="BD447" s="181" t="e">
        <f t="shared" si="905"/>
        <v>#REF!</v>
      </c>
      <c r="BE447" s="181" t="e">
        <f t="shared" si="906"/>
        <v>#REF!</v>
      </c>
      <c r="BF447" s="181" t="e">
        <f t="shared" si="907"/>
        <v>#REF!</v>
      </c>
      <c r="BG447" s="181" t="e">
        <f t="shared" si="908"/>
        <v>#REF!</v>
      </c>
      <c r="BH447" s="181" t="e">
        <f t="shared" si="909"/>
        <v>#REF!</v>
      </c>
      <c r="BI447" s="181" t="e">
        <f t="shared" si="910"/>
        <v>#REF!</v>
      </c>
      <c r="BJ447" s="181" t="e">
        <f t="shared" si="911"/>
        <v>#REF!</v>
      </c>
      <c r="BK447" s="181" t="e">
        <f t="shared" si="912"/>
        <v>#REF!</v>
      </c>
      <c r="BL447" s="181" t="e">
        <f t="shared" si="913"/>
        <v>#REF!</v>
      </c>
      <c r="BM447" s="181" t="e">
        <f t="shared" si="914"/>
        <v>#REF!</v>
      </c>
      <c r="BN447" s="181" t="e">
        <f t="shared" si="915"/>
        <v>#REF!</v>
      </c>
      <c r="BO447" s="181" t="e">
        <f t="shared" si="916"/>
        <v>#REF!</v>
      </c>
      <c r="BP447" s="181" t="e">
        <f t="shared" si="917"/>
        <v>#REF!</v>
      </c>
      <c r="BQ447" s="181" t="e">
        <f t="shared" si="918"/>
        <v>#REF!</v>
      </c>
      <c r="BR447" s="181" t="e">
        <f t="shared" si="919"/>
        <v>#REF!</v>
      </c>
      <c r="BS447" s="181" t="e">
        <f t="shared" si="920"/>
        <v>#REF!</v>
      </c>
      <c r="BT447" s="181" t="e">
        <f t="shared" si="921"/>
        <v>#REF!</v>
      </c>
      <c r="BU447" s="181" t="e">
        <f t="shared" si="922"/>
        <v>#REF!</v>
      </c>
      <c r="BV447" s="181" t="e">
        <f t="shared" si="923"/>
        <v>#REF!</v>
      </c>
      <c r="BW447" s="181" t="e">
        <f t="shared" si="924"/>
        <v>#REF!</v>
      </c>
      <c r="BX447" s="181" t="e">
        <f t="shared" si="925"/>
        <v>#REF!</v>
      </c>
      <c r="BY447" s="181" t="e">
        <f t="shared" si="926"/>
        <v>#REF!</v>
      </c>
      <c r="BZ447" s="181" t="e">
        <f t="shared" si="927"/>
        <v>#REF!</v>
      </c>
      <c r="CA447" s="181" t="e">
        <f t="shared" si="928"/>
        <v>#REF!</v>
      </c>
      <c r="CB447" s="181" t="e">
        <f t="shared" si="929"/>
        <v>#REF!</v>
      </c>
      <c r="CC447" s="181" t="e">
        <f t="shared" si="930"/>
        <v>#REF!</v>
      </c>
      <c r="CD447" s="181" t="e">
        <f t="shared" si="931"/>
        <v>#REF!</v>
      </c>
      <c r="CE447" s="181" t="e">
        <f t="shared" si="932"/>
        <v>#REF!</v>
      </c>
      <c r="CF447" s="181" t="e">
        <f t="shared" si="933"/>
        <v>#REF!</v>
      </c>
      <c r="CG447" s="181" t="e">
        <f t="shared" si="934"/>
        <v>#REF!</v>
      </c>
      <c r="CH447" s="181" t="e">
        <f t="shared" si="935"/>
        <v>#REF!</v>
      </c>
      <c r="CI447" s="181" t="e">
        <f t="shared" si="936"/>
        <v>#REF!</v>
      </c>
      <c r="CJ447" s="181" t="e">
        <f t="shared" si="937"/>
        <v>#REF!</v>
      </c>
      <c r="CK447" s="181" t="e">
        <f t="shared" si="938"/>
        <v>#REF!</v>
      </c>
      <c r="CL447" s="181" t="e">
        <f t="shared" si="939"/>
        <v>#REF!</v>
      </c>
      <c r="CM447" s="181" t="e">
        <f t="shared" si="940"/>
        <v>#REF!</v>
      </c>
      <c r="CN447" s="181" t="e">
        <f t="shared" si="941"/>
        <v>#REF!</v>
      </c>
      <c r="CO447" s="181" t="e">
        <f t="shared" si="942"/>
        <v>#REF!</v>
      </c>
      <c r="CP447" s="181" t="e">
        <f t="shared" si="943"/>
        <v>#REF!</v>
      </c>
      <c r="CQ447" s="181" t="e">
        <f t="shared" si="944"/>
        <v>#REF!</v>
      </c>
      <c r="CR447" s="181" t="e">
        <f t="shared" si="945"/>
        <v>#REF!</v>
      </c>
      <c r="CS447" s="181" t="e">
        <f t="shared" si="946"/>
        <v>#REF!</v>
      </c>
      <c r="CT447" s="181" t="e">
        <f t="shared" si="947"/>
        <v>#REF!</v>
      </c>
      <c r="CU447" s="181" t="e">
        <f t="shared" si="948"/>
        <v>#REF!</v>
      </c>
      <c r="CV447" s="181" t="e">
        <f t="shared" si="949"/>
        <v>#REF!</v>
      </c>
      <c r="CW447" s="181" t="e">
        <f t="shared" si="950"/>
        <v>#REF!</v>
      </c>
      <c r="CX447" s="181" t="e">
        <f t="shared" si="951"/>
        <v>#REF!</v>
      </c>
      <c r="CY447" s="181" t="e">
        <f t="shared" si="952"/>
        <v>#REF!</v>
      </c>
      <c r="CZ447" s="181" t="e">
        <f t="shared" si="953"/>
        <v>#REF!</v>
      </c>
      <c r="DA447" s="181" t="e">
        <f t="shared" si="954"/>
        <v>#REF!</v>
      </c>
      <c r="DB447" s="181" t="e">
        <f t="shared" si="955"/>
        <v>#REF!</v>
      </c>
      <c r="DC447" s="181" t="e">
        <f t="shared" si="956"/>
        <v>#REF!</v>
      </c>
      <c r="DD447" s="181" t="e">
        <f t="shared" si="957"/>
        <v>#REF!</v>
      </c>
      <c r="DE447" s="181" t="e">
        <f t="shared" si="958"/>
        <v>#REF!</v>
      </c>
      <c r="DF447" s="181" t="e">
        <f t="shared" si="959"/>
        <v>#REF!</v>
      </c>
      <c r="DG447" s="181" t="e">
        <f t="shared" si="960"/>
        <v>#REF!</v>
      </c>
      <c r="DH447" s="181" t="e">
        <f t="shared" si="961"/>
        <v>#REF!</v>
      </c>
      <c r="DI447" s="181" t="e">
        <f t="shared" si="962"/>
        <v>#REF!</v>
      </c>
      <c r="DJ447" s="181" t="e">
        <f t="shared" si="963"/>
        <v>#REF!</v>
      </c>
      <c r="DK447" s="181" t="e">
        <f t="shared" si="964"/>
        <v>#REF!</v>
      </c>
      <c r="DL447" s="181" t="e">
        <f t="shared" si="965"/>
        <v>#REF!</v>
      </c>
      <c r="DM447" s="181" t="e">
        <f t="shared" si="966"/>
        <v>#REF!</v>
      </c>
      <c r="DN447" s="181" t="e">
        <f t="shared" si="967"/>
        <v>#REF!</v>
      </c>
      <c r="DO447" s="181" t="e">
        <f t="shared" si="968"/>
        <v>#REF!</v>
      </c>
      <c r="DP447" s="181" t="e">
        <f t="shared" si="969"/>
        <v>#REF!</v>
      </c>
      <c r="DQ447" s="181" t="e">
        <f t="shared" si="970"/>
        <v>#REF!</v>
      </c>
      <c r="DR447" s="181" t="e">
        <f t="shared" si="971"/>
        <v>#REF!</v>
      </c>
      <c r="DS447" s="181" t="e">
        <f t="shared" si="972"/>
        <v>#REF!</v>
      </c>
      <c r="DT447" s="181" t="e">
        <f t="shared" si="973"/>
        <v>#REF!</v>
      </c>
      <c r="DU447" s="181" t="e">
        <f t="shared" si="974"/>
        <v>#REF!</v>
      </c>
      <c r="DV447" s="181" t="e">
        <f t="shared" si="975"/>
        <v>#REF!</v>
      </c>
      <c r="DW447" s="181" t="e">
        <f t="shared" si="976"/>
        <v>#REF!</v>
      </c>
      <c r="DX447" s="181" t="e">
        <f t="shared" si="977"/>
        <v>#REF!</v>
      </c>
      <c r="DY447" s="181" t="e">
        <f t="shared" si="978"/>
        <v>#REF!</v>
      </c>
      <c r="DZ447" s="181" t="e">
        <f t="shared" si="979"/>
        <v>#REF!</v>
      </c>
      <c r="EA447" s="181" t="e">
        <f t="shared" si="980"/>
        <v>#REF!</v>
      </c>
      <c r="EB447" s="181" t="e">
        <f t="shared" si="981"/>
        <v>#REF!</v>
      </c>
      <c r="EC447" s="181" t="e">
        <f t="shared" si="982"/>
        <v>#REF!</v>
      </c>
      <c r="ED447" s="181" t="e">
        <f t="shared" si="983"/>
        <v>#REF!</v>
      </c>
      <c r="EE447" s="181" t="e">
        <f t="shared" si="984"/>
        <v>#REF!</v>
      </c>
      <c r="EF447" s="181" t="e">
        <f t="shared" si="985"/>
        <v>#REF!</v>
      </c>
      <c r="EG447" s="181" t="e">
        <f t="shared" si="986"/>
        <v>#REF!</v>
      </c>
      <c r="EH447" s="181" t="e">
        <f t="shared" si="987"/>
        <v>#REF!</v>
      </c>
      <c r="EI447" s="181" t="e">
        <f t="shared" si="988"/>
        <v>#REF!</v>
      </c>
      <c r="EJ447" s="181" t="e">
        <f t="shared" si="989"/>
        <v>#REF!</v>
      </c>
      <c r="EK447" s="181" t="e">
        <f t="shared" si="990"/>
        <v>#REF!</v>
      </c>
      <c r="EL447" s="181" t="e">
        <f t="shared" si="991"/>
        <v>#REF!</v>
      </c>
      <c r="EM447" s="181" t="e">
        <f t="shared" si="992"/>
        <v>#REF!</v>
      </c>
      <c r="EN447" s="181" t="e">
        <f t="shared" si="993"/>
        <v>#REF!</v>
      </c>
      <c r="EO447" s="181" t="e">
        <f t="shared" si="994"/>
        <v>#REF!</v>
      </c>
      <c r="EP447" s="181" t="e">
        <f t="shared" si="995"/>
        <v>#REF!</v>
      </c>
      <c r="EQ447" s="181" t="e">
        <f t="shared" si="996"/>
        <v>#REF!</v>
      </c>
      <c r="ER447" s="181" t="e">
        <f t="shared" si="997"/>
        <v>#REF!</v>
      </c>
      <c r="ES447" s="181" t="e">
        <f t="shared" si="998"/>
        <v>#REF!</v>
      </c>
      <c r="ET447" s="181" t="e">
        <f t="shared" si="999"/>
        <v>#REF!</v>
      </c>
      <c r="EU447" s="181" t="e">
        <f t="shared" si="1000"/>
        <v>#REF!</v>
      </c>
      <c r="EV447" s="181" t="e">
        <f t="shared" si="1001"/>
        <v>#REF!</v>
      </c>
      <c r="EW447" s="181" t="e">
        <f t="shared" si="1002"/>
        <v>#REF!</v>
      </c>
      <c r="EX447" s="181" t="e">
        <f t="shared" si="1003"/>
        <v>#REF!</v>
      </c>
      <c r="EY447" s="181" t="e">
        <f t="shared" si="1004"/>
        <v>#REF!</v>
      </c>
      <c r="EZ447" s="181" t="e">
        <f t="shared" si="1005"/>
        <v>#REF!</v>
      </c>
      <c r="FA447" s="181" t="e">
        <f t="shared" si="1006"/>
        <v>#REF!</v>
      </c>
      <c r="FB447" s="181" t="e">
        <f t="shared" si="1007"/>
        <v>#REF!</v>
      </c>
      <c r="FC447" s="181" t="e">
        <f t="shared" si="1008"/>
        <v>#REF!</v>
      </c>
      <c r="FD447" s="181" t="e">
        <f t="shared" si="1009"/>
        <v>#REF!</v>
      </c>
      <c r="FE447" s="181" t="e">
        <f t="shared" si="1010"/>
        <v>#REF!</v>
      </c>
      <c r="FF447" s="181" t="e">
        <f t="shared" si="1011"/>
        <v>#REF!</v>
      </c>
      <c r="FG447" s="181" t="e">
        <f t="shared" si="1012"/>
        <v>#REF!</v>
      </c>
      <c r="FH447" s="181" t="e">
        <f t="shared" si="1013"/>
        <v>#REF!</v>
      </c>
      <c r="FI447" s="181" t="e">
        <f t="shared" si="1014"/>
        <v>#REF!</v>
      </c>
      <c r="FJ447" s="181" t="e">
        <f t="shared" si="1015"/>
        <v>#REF!</v>
      </c>
      <c r="FK447" s="181" t="e">
        <f t="shared" si="1016"/>
        <v>#REF!</v>
      </c>
      <c r="FL447" s="181" t="e">
        <f t="shared" si="1017"/>
        <v>#REF!</v>
      </c>
      <c r="FM447" s="181" t="e">
        <f t="shared" si="1018"/>
        <v>#REF!</v>
      </c>
      <c r="FN447" s="181" t="e">
        <f t="shared" si="1019"/>
        <v>#REF!</v>
      </c>
      <c r="FO447" s="181" t="e">
        <f t="shared" si="1020"/>
        <v>#REF!</v>
      </c>
      <c r="FP447" s="181" t="e">
        <f t="shared" si="1021"/>
        <v>#REF!</v>
      </c>
      <c r="FQ447" s="181" t="e">
        <f t="shared" si="1022"/>
        <v>#REF!</v>
      </c>
      <c r="FR447" s="181" t="e">
        <f t="shared" si="1023"/>
        <v>#REF!</v>
      </c>
      <c r="FS447" s="181" t="e">
        <f t="shared" si="1024"/>
        <v>#REF!</v>
      </c>
      <c r="FT447" s="181" t="e">
        <f t="shared" si="1025"/>
        <v>#REF!</v>
      </c>
      <c r="FU447" s="181" t="e">
        <f t="shared" si="1026"/>
        <v>#REF!</v>
      </c>
      <c r="FV447" s="181" t="e">
        <f t="shared" si="1027"/>
        <v>#REF!</v>
      </c>
      <c r="FW447" s="181" t="e">
        <f t="shared" si="1028"/>
        <v>#REF!</v>
      </c>
      <c r="FX447" s="181" t="e">
        <f t="shared" si="1029"/>
        <v>#REF!</v>
      </c>
      <c r="FY447" s="181" t="e">
        <f t="shared" si="1030"/>
        <v>#REF!</v>
      </c>
      <c r="FZ447" s="181" t="e">
        <f t="shared" si="1031"/>
        <v>#REF!</v>
      </c>
      <c r="GA447" s="181" t="e">
        <f t="shared" si="1032"/>
        <v>#REF!</v>
      </c>
      <c r="GB447" s="181" t="e">
        <f t="shared" si="1033"/>
        <v>#REF!</v>
      </c>
      <c r="GC447" s="181" t="e">
        <f t="shared" si="1034"/>
        <v>#REF!</v>
      </c>
      <c r="GD447" s="181" t="e">
        <f t="shared" si="1035"/>
        <v>#REF!</v>
      </c>
      <c r="GE447" s="181" t="e">
        <f t="shared" si="1036"/>
        <v>#REF!</v>
      </c>
      <c r="GF447" s="181" t="e">
        <f t="shared" si="1037"/>
        <v>#REF!</v>
      </c>
      <c r="GG447" s="181" t="e">
        <f t="shared" si="1038"/>
        <v>#REF!</v>
      </c>
      <c r="GH447" s="181" t="e">
        <f t="shared" si="1039"/>
        <v>#REF!</v>
      </c>
      <c r="GI447" s="181" t="e">
        <f t="shared" si="1040"/>
        <v>#REF!</v>
      </c>
      <c r="GJ447" s="181" t="e">
        <f t="shared" si="1041"/>
        <v>#REF!</v>
      </c>
      <c r="GK447" s="181" t="e">
        <f t="shared" si="1042"/>
        <v>#REF!</v>
      </c>
      <c r="GL447" s="181" t="e">
        <f t="shared" si="1043"/>
        <v>#REF!</v>
      </c>
      <c r="GM447" s="181" t="e">
        <f t="shared" si="1044"/>
        <v>#REF!</v>
      </c>
      <c r="GN447" s="181" t="e">
        <f t="shared" si="1045"/>
        <v>#REF!</v>
      </c>
      <c r="GO447" s="181" t="e">
        <f t="shared" si="1046"/>
        <v>#REF!</v>
      </c>
      <c r="GP447" s="181" t="e">
        <f t="shared" si="1047"/>
        <v>#REF!</v>
      </c>
      <c r="GQ447" s="181" t="e">
        <f t="shared" si="1048"/>
        <v>#REF!</v>
      </c>
      <c r="GR447" s="181" t="e">
        <f t="shared" si="1049"/>
        <v>#REF!</v>
      </c>
      <c r="GS447" s="181" t="e">
        <f t="shared" si="1050"/>
        <v>#REF!</v>
      </c>
      <c r="GT447" s="181" t="e">
        <f t="shared" si="1051"/>
        <v>#REF!</v>
      </c>
      <c r="GU447" s="181" t="e">
        <f t="shared" si="1052"/>
        <v>#REF!</v>
      </c>
      <c r="GV447" s="181" t="e">
        <f t="shared" si="1053"/>
        <v>#REF!</v>
      </c>
      <c r="GW447" s="181" t="e">
        <f t="shared" si="1054"/>
        <v>#REF!</v>
      </c>
      <c r="GX447" s="181" t="e">
        <f t="shared" si="1055"/>
        <v>#REF!</v>
      </c>
      <c r="GY447" s="181" t="e">
        <f t="shared" si="1056"/>
        <v>#REF!</v>
      </c>
      <c r="GZ447" s="181" t="e">
        <f t="shared" si="1057"/>
        <v>#REF!</v>
      </c>
      <c r="HA447" s="181" t="e">
        <f t="shared" si="1058"/>
        <v>#REF!</v>
      </c>
      <c r="HB447" s="181" t="e">
        <f t="shared" si="1059"/>
        <v>#REF!</v>
      </c>
      <c r="HC447" s="181" t="e">
        <f t="shared" si="1060"/>
        <v>#REF!</v>
      </c>
      <c r="HD447" s="181" t="e">
        <f t="shared" si="1061"/>
        <v>#REF!</v>
      </c>
      <c r="HE447" s="181" t="e">
        <f t="shared" si="1062"/>
        <v>#REF!</v>
      </c>
      <c r="HF447" s="181" t="e">
        <f t="shared" si="1063"/>
        <v>#REF!</v>
      </c>
      <c r="HG447" s="181" t="e">
        <f t="shared" si="1064"/>
        <v>#REF!</v>
      </c>
      <c r="HH447" s="181" t="e">
        <f t="shared" si="1065"/>
        <v>#REF!</v>
      </c>
      <c r="HI447" s="181" t="e">
        <f t="shared" si="1066"/>
        <v>#REF!</v>
      </c>
      <c r="HJ447" s="181" t="e">
        <f t="shared" si="1067"/>
        <v>#REF!</v>
      </c>
      <c r="HK447" s="181" t="e">
        <f t="shared" si="1068"/>
        <v>#REF!</v>
      </c>
      <c r="HL447" s="181" t="e">
        <f t="shared" si="1069"/>
        <v>#REF!</v>
      </c>
      <c r="HM447" s="181" t="e">
        <f t="shared" si="1070"/>
        <v>#REF!</v>
      </c>
      <c r="HN447" s="181" t="e">
        <f t="shared" si="1071"/>
        <v>#REF!</v>
      </c>
      <c r="HO447" s="181" t="e">
        <f t="shared" si="1072"/>
        <v>#REF!</v>
      </c>
      <c r="HP447" s="181" t="e">
        <f t="shared" si="1073"/>
        <v>#REF!</v>
      </c>
      <c r="HQ447" s="181" t="e">
        <f t="shared" si="1074"/>
        <v>#REF!</v>
      </c>
      <c r="HR447" s="181" t="e">
        <f t="shared" si="1075"/>
        <v>#REF!</v>
      </c>
      <c r="HS447" s="181" t="e">
        <f t="shared" si="1076"/>
        <v>#REF!</v>
      </c>
      <c r="HT447" s="181" t="e">
        <f t="shared" si="1077"/>
        <v>#REF!</v>
      </c>
      <c r="HU447" s="181" t="e">
        <f t="shared" si="1078"/>
        <v>#REF!</v>
      </c>
      <c r="HV447" s="181" t="e">
        <f t="shared" si="1079"/>
        <v>#REF!</v>
      </c>
      <c r="HW447" s="181" t="e">
        <f t="shared" si="1080"/>
        <v>#REF!</v>
      </c>
      <c r="HX447" s="181" t="e">
        <f t="shared" si="1081"/>
        <v>#REF!</v>
      </c>
      <c r="HY447" s="181" t="e">
        <f t="shared" si="1082"/>
        <v>#REF!</v>
      </c>
      <c r="HZ447" s="181" t="e">
        <f t="shared" si="1083"/>
        <v>#REF!</v>
      </c>
      <c r="IA447" s="181" t="e">
        <f t="shared" si="1084"/>
        <v>#REF!</v>
      </c>
      <c r="IB447" s="181" t="e">
        <f t="shared" si="1085"/>
        <v>#REF!</v>
      </c>
      <c r="IC447" s="181" t="e">
        <f t="shared" si="1086"/>
        <v>#REF!</v>
      </c>
      <c r="ID447" s="181" t="e">
        <f t="shared" si="1087"/>
        <v>#REF!</v>
      </c>
      <c r="IE447" s="181" t="e">
        <f t="shared" si="1088"/>
        <v>#REF!</v>
      </c>
      <c r="IF447" s="181" t="e">
        <f t="shared" si="1089"/>
        <v>#REF!</v>
      </c>
      <c r="IG447" s="181" t="e">
        <f t="shared" si="1090"/>
        <v>#REF!</v>
      </c>
      <c r="IH447" s="181" t="e">
        <f t="shared" si="1091"/>
        <v>#REF!</v>
      </c>
      <c r="II447" s="181" t="e">
        <f t="shared" si="1092"/>
        <v>#REF!</v>
      </c>
      <c r="IJ447" s="181" t="e">
        <f t="shared" si="1093"/>
        <v>#REF!</v>
      </c>
      <c r="IK447" s="181" t="e">
        <f t="shared" si="1094"/>
        <v>#REF!</v>
      </c>
      <c r="IL447" s="181" t="e">
        <f t="shared" si="1095"/>
        <v>#REF!</v>
      </c>
      <c r="IM447" s="181" t="e">
        <f t="shared" si="1096"/>
        <v>#REF!</v>
      </c>
      <c r="IN447" s="181" t="e">
        <f t="shared" si="1097"/>
        <v>#REF!</v>
      </c>
      <c r="IO447" s="181" t="e">
        <f t="shared" si="1098"/>
        <v>#REF!</v>
      </c>
      <c r="IP447" s="181" t="e">
        <f t="shared" si="1099"/>
        <v>#REF!</v>
      </c>
      <c r="IQ447" s="181" t="e">
        <f t="shared" si="1100"/>
        <v>#REF!</v>
      </c>
      <c r="IR447" s="181" t="e">
        <f t="shared" si="1101"/>
        <v>#REF!</v>
      </c>
      <c r="IS447" s="181" t="e">
        <f t="shared" si="1102"/>
        <v>#REF!</v>
      </c>
      <c r="IT447" s="181" t="e">
        <f t="shared" si="1103"/>
        <v>#REF!</v>
      </c>
      <c r="IU447" s="181" t="e">
        <f t="shared" si="1104"/>
        <v>#REF!</v>
      </c>
      <c r="IV447" s="181" t="e">
        <f t="shared" si="1105"/>
        <v>#REF!</v>
      </c>
      <c r="IW447" s="181" t="e">
        <f t="shared" si="1106"/>
        <v>#REF!</v>
      </c>
      <c r="IX447" s="181" t="e">
        <f t="shared" si="1107"/>
        <v>#REF!</v>
      </c>
      <c r="IY447" s="181" t="e">
        <f t="shared" si="1108"/>
        <v>#REF!</v>
      </c>
      <c r="IZ447" s="181" t="e">
        <f t="shared" si="1109"/>
        <v>#REF!</v>
      </c>
      <c r="JA447" s="181" t="e">
        <f t="shared" si="1110"/>
        <v>#REF!</v>
      </c>
      <c r="JB447" s="181" t="e">
        <f t="shared" si="1111"/>
        <v>#REF!</v>
      </c>
    </row>
    <row r="448" spans="2:262">
      <c r="B448" s="188">
        <v>87</v>
      </c>
      <c r="C448" s="187">
        <f t="shared" si="1112"/>
        <v>1.6992187500000011E-3</v>
      </c>
      <c r="D448" s="184" t="e">
        <f t="shared" si="855"/>
        <v>#REF!</v>
      </c>
      <c r="E448" s="183" t="e">
        <f>CO361</f>
        <v>#REF!</v>
      </c>
      <c r="F448" s="182">
        <v>87</v>
      </c>
      <c r="G448" s="181" t="e">
        <f t="shared" si="856"/>
        <v>#REF!</v>
      </c>
      <c r="H448" s="181" t="e">
        <f t="shared" si="857"/>
        <v>#REF!</v>
      </c>
      <c r="I448" s="181" t="e">
        <f t="shared" si="858"/>
        <v>#REF!</v>
      </c>
      <c r="J448" s="181" t="e">
        <f t="shared" si="859"/>
        <v>#REF!</v>
      </c>
      <c r="K448" s="181" t="e">
        <f t="shared" si="860"/>
        <v>#REF!</v>
      </c>
      <c r="L448" s="181" t="e">
        <f t="shared" si="861"/>
        <v>#REF!</v>
      </c>
      <c r="M448" s="181" t="e">
        <f t="shared" si="862"/>
        <v>#REF!</v>
      </c>
      <c r="N448" s="181" t="e">
        <f t="shared" si="863"/>
        <v>#REF!</v>
      </c>
      <c r="O448" s="181" t="e">
        <f t="shared" si="864"/>
        <v>#REF!</v>
      </c>
      <c r="P448" s="181" t="e">
        <f t="shared" si="865"/>
        <v>#REF!</v>
      </c>
      <c r="Q448" s="181" t="e">
        <f t="shared" si="866"/>
        <v>#REF!</v>
      </c>
      <c r="R448" s="181" t="e">
        <f t="shared" si="867"/>
        <v>#REF!</v>
      </c>
      <c r="S448" s="181" t="e">
        <f t="shared" si="868"/>
        <v>#REF!</v>
      </c>
      <c r="T448" s="181" t="e">
        <f t="shared" si="869"/>
        <v>#REF!</v>
      </c>
      <c r="U448" s="181" t="e">
        <f t="shared" si="870"/>
        <v>#REF!</v>
      </c>
      <c r="V448" s="181" t="e">
        <f t="shared" si="871"/>
        <v>#REF!</v>
      </c>
      <c r="W448" s="181" t="e">
        <f t="shared" si="872"/>
        <v>#REF!</v>
      </c>
      <c r="X448" s="181" t="e">
        <f t="shared" si="873"/>
        <v>#REF!</v>
      </c>
      <c r="Y448" s="181" t="e">
        <f t="shared" si="874"/>
        <v>#REF!</v>
      </c>
      <c r="Z448" s="181" t="e">
        <f t="shared" si="875"/>
        <v>#REF!</v>
      </c>
      <c r="AA448" s="181" t="e">
        <f t="shared" si="876"/>
        <v>#REF!</v>
      </c>
      <c r="AB448" s="181" t="e">
        <f t="shared" si="877"/>
        <v>#REF!</v>
      </c>
      <c r="AC448" s="181" t="e">
        <f t="shared" si="878"/>
        <v>#REF!</v>
      </c>
      <c r="AD448" s="181" t="e">
        <f t="shared" si="879"/>
        <v>#REF!</v>
      </c>
      <c r="AE448" s="181" t="e">
        <f t="shared" si="880"/>
        <v>#REF!</v>
      </c>
      <c r="AF448" s="181" t="e">
        <f t="shared" si="881"/>
        <v>#REF!</v>
      </c>
      <c r="AG448" s="181" t="e">
        <f t="shared" si="882"/>
        <v>#REF!</v>
      </c>
      <c r="AH448" s="181" t="e">
        <f t="shared" si="883"/>
        <v>#REF!</v>
      </c>
      <c r="AI448" s="181" t="e">
        <f t="shared" si="884"/>
        <v>#REF!</v>
      </c>
      <c r="AJ448" s="181" t="e">
        <f t="shared" si="885"/>
        <v>#REF!</v>
      </c>
      <c r="AK448" s="181" t="e">
        <f t="shared" si="886"/>
        <v>#REF!</v>
      </c>
      <c r="AL448" s="181" t="e">
        <f t="shared" si="887"/>
        <v>#REF!</v>
      </c>
      <c r="AM448" s="181" t="e">
        <f t="shared" si="888"/>
        <v>#REF!</v>
      </c>
      <c r="AN448" s="181" t="e">
        <f t="shared" si="889"/>
        <v>#REF!</v>
      </c>
      <c r="AO448" s="181" t="e">
        <f t="shared" si="890"/>
        <v>#REF!</v>
      </c>
      <c r="AP448" s="181" t="e">
        <f t="shared" si="891"/>
        <v>#REF!</v>
      </c>
      <c r="AQ448" s="181" t="e">
        <f t="shared" si="892"/>
        <v>#REF!</v>
      </c>
      <c r="AR448" s="181" t="e">
        <f t="shared" si="893"/>
        <v>#REF!</v>
      </c>
      <c r="AS448" s="181" t="e">
        <f t="shared" si="894"/>
        <v>#REF!</v>
      </c>
      <c r="AT448" s="181" t="e">
        <f t="shared" si="895"/>
        <v>#REF!</v>
      </c>
      <c r="AU448" s="181" t="e">
        <f t="shared" si="896"/>
        <v>#REF!</v>
      </c>
      <c r="AV448" s="181" t="e">
        <f t="shared" si="897"/>
        <v>#REF!</v>
      </c>
      <c r="AW448" s="181" t="e">
        <f t="shared" si="898"/>
        <v>#REF!</v>
      </c>
      <c r="AX448" s="181" t="e">
        <f t="shared" si="899"/>
        <v>#REF!</v>
      </c>
      <c r="AY448" s="181" t="e">
        <f t="shared" si="900"/>
        <v>#REF!</v>
      </c>
      <c r="AZ448" s="181" t="e">
        <f t="shared" si="901"/>
        <v>#REF!</v>
      </c>
      <c r="BA448" s="181" t="e">
        <f t="shared" si="902"/>
        <v>#REF!</v>
      </c>
      <c r="BB448" s="181" t="e">
        <f t="shared" si="903"/>
        <v>#REF!</v>
      </c>
      <c r="BC448" s="181" t="e">
        <f t="shared" si="904"/>
        <v>#REF!</v>
      </c>
      <c r="BD448" s="181" t="e">
        <f t="shared" si="905"/>
        <v>#REF!</v>
      </c>
      <c r="BE448" s="181" t="e">
        <f t="shared" si="906"/>
        <v>#REF!</v>
      </c>
      <c r="BF448" s="181" t="e">
        <f t="shared" si="907"/>
        <v>#REF!</v>
      </c>
      <c r="BG448" s="181" t="e">
        <f t="shared" si="908"/>
        <v>#REF!</v>
      </c>
      <c r="BH448" s="181" t="e">
        <f t="shared" si="909"/>
        <v>#REF!</v>
      </c>
      <c r="BI448" s="181" t="e">
        <f t="shared" si="910"/>
        <v>#REF!</v>
      </c>
      <c r="BJ448" s="181" t="e">
        <f t="shared" si="911"/>
        <v>#REF!</v>
      </c>
      <c r="BK448" s="181" t="e">
        <f t="shared" si="912"/>
        <v>#REF!</v>
      </c>
      <c r="BL448" s="181" t="e">
        <f t="shared" si="913"/>
        <v>#REF!</v>
      </c>
      <c r="BM448" s="181" t="e">
        <f t="shared" si="914"/>
        <v>#REF!</v>
      </c>
      <c r="BN448" s="181" t="e">
        <f t="shared" si="915"/>
        <v>#REF!</v>
      </c>
      <c r="BO448" s="181" t="e">
        <f t="shared" si="916"/>
        <v>#REF!</v>
      </c>
      <c r="BP448" s="181" t="e">
        <f t="shared" si="917"/>
        <v>#REF!</v>
      </c>
      <c r="BQ448" s="181" t="e">
        <f t="shared" si="918"/>
        <v>#REF!</v>
      </c>
      <c r="BR448" s="181" t="e">
        <f t="shared" si="919"/>
        <v>#REF!</v>
      </c>
      <c r="BS448" s="181" t="e">
        <f t="shared" si="920"/>
        <v>#REF!</v>
      </c>
      <c r="BT448" s="181" t="e">
        <f t="shared" si="921"/>
        <v>#REF!</v>
      </c>
      <c r="BU448" s="181" t="e">
        <f t="shared" si="922"/>
        <v>#REF!</v>
      </c>
      <c r="BV448" s="181" t="e">
        <f t="shared" si="923"/>
        <v>#REF!</v>
      </c>
      <c r="BW448" s="181" t="e">
        <f t="shared" si="924"/>
        <v>#REF!</v>
      </c>
      <c r="BX448" s="181" t="e">
        <f t="shared" si="925"/>
        <v>#REF!</v>
      </c>
      <c r="BY448" s="181" t="e">
        <f t="shared" si="926"/>
        <v>#REF!</v>
      </c>
      <c r="BZ448" s="181" t="e">
        <f t="shared" si="927"/>
        <v>#REF!</v>
      </c>
      <c r="CA448" s="181" t="e">
        <f t="shared" si="928"/>
        <v>#REF!</v>
      </c>
      <c r="CB448" s="181" t="e">
        <f t="shared" si="929"/>
        <v>#REF!</v>
      </c>
      <c r="CC448" s="181" t="e">
        <f t="shared" si="930"/>
        <v>#REF!</v>
      </c>
      <c r="CD448" s="181" t="e">
        <f t="shared" si="931"/>
        <v>#REF!</v>
      </c>
      <c r="CE448" s="181" t="e">
        <f t="shared" si="932"/>
        <v>#REF!</v>
      </c>
      <c r="CF448" s="181" t="e">
        <f t="shared" si="933"/>
        <v>#REF!</v>
      </c>
      <c r="CG448" s="181" t="e">
        <f t="shared" si="934"/>
        <v>#REF!</v>
      </c>
      <c r="CH448" s="181" t="e">
        <f t="shared" si="935"/>
        <v>#REF!</v>
      </c>
      <c r="CI448" s="181" t="e">
        <f t="shared" si="936"/>
        <v>#REF!</v>
      </c>
      <c r="CJ448" s="181" t="e">
        <f t="shared" si="937"/>
        <v>#REF!</v>
      </c>
      <c r="CK448" s="181" t="e">
        <f t="shared" si="938"/>
        <v>#REF!</v>
      </c>
      <c r="CL448" s="181" t="e">
        <f t="shared" si="939"/>
        <v>#REF!</v>
      </c>
      <c r="CM448" s="181" t="e">
        <f t="shared" si="940"/>
        <v>#REF!</v>
      </c>
      <c r="CN448" s="181" t="e">
        <f t="shared" si="941"/>
        <v>#REF!</v>
      </c>
      <c r="CO448" s="181" t="e">
        <f t="shared" si="942"/>
        <v>#REF!</v>
      </c>
      <c r="CP448" s="181" t="e">
        <f t="shared" si="943"/>
        <v>#REF!</v>
      </c>
      <c r="CQ448" s="181" t="e">
        <f t="shared" si="944"/>
        <v>#REF!</v>
      </c>
      <c r="CR448" s="181" t="e">
        <f t="shared" si="945"/>
        <v>#REF!</v>
      </c>
      <c r="CS448" s="181" t="e">
        <f t="shared" si="946"/>
        <v>#REF!</v>
      </c>
      <c r="CT448" s="181" t="e">
        <f t="shared" si="947"/>
        <v>#REF!</v>
      </c>
      <c r="CU448" s="181" t="e">
        <f t="shared" si="948"/>
        <v>#REF!</v>
      </c>
      <c r="CV448" s="181" t="e">
        <f t="shared" si="949"/>
        <v>#REF!</v>
      </c>
      <c r="CW448" s="181" t="e">
        <f t="shared" si="950"/>
        <v>#REF!</v>
      </c>
      <c r="CX448" s="181" t="e">
        <f t="shared" si="951"/>
        <v>#REF!</v>
      </c>
      <c r="CY448" s="181" t="e">
        <f t="shared" si="952"/>
        <v>#REF!</v>
      </c>
      <c r="CZ448" s="181" t="e">
        <f t="shared" si="953"/>
        <v>#REF!</v>
      </c>
      <c r="DA448" s="181" t="e">
        <f t="shared" si="954"/>
        <v>#REF!</v>
      </c>
      <c r="DB448" s="181" t="e">
        <f t="shared" si="955"/>
        <v>#REF!</v>
      </c>
      <c r="DC448" s="181" t="e">
        <f t="shared" si="956"/>
        <v>#REF!</v>
      </c>
      <c r="DD448" s="181" t="e">
        <f t="shared" si="957"/>
        <v>#REF!</v>
      </c>
      <c r="DE448" s="181" t="e">
        <f t="shared" si="958"/>
        <v>#REF!</v>
      </c>
      <c r="DF448" s="181" t="e">
        <f t="shared" si="959"/>
        <v>#REF!</v>
      </c>
      <c r="DG448" s="181" t="e">
        <f t="shared" si="960"/>
        <v>#REF!</v>
      </c>
      <c r="DH448" s="181" t="e">
        <f t="shared" si="961"/>
        <v>#REF!</v>
      </c>
      <c r="DI448" s="181" t="e">
        <f t="shared" si="962"/>
        <v>#REF!</v>
      </c>
      <c r="DJ448" s="181" t="e">
        <f t="shared" si="963"/>
        <v>#REF!</v>
      </c>
      <c r="DK448" s="181" t="e">
        <f t="shared" si="964"/>
        <v>#REF!</v>
      </c>
      <c r="DL448" s="181" t="e">
        <f t="shared" si="965"/>
        <v>#REF!</v>
      </c>
      <c r="DM448" s="181" t="e">
        <f t="shared" si="966"/>
        <v>#REF!</v>
      </c>
      <c r="DN448" s="181" t="e">
        <f t="shared" si="967"/>
        <v>#REF!</v>
      </c>
      <c r="DO448" s="181" t="e">
        <f t="shared" si="968"/>
        <v>#REF!</v>
      </c>
      <c r="DP448" s="181" t="e">
        <f t="shared" si="969"/>
        <v>#REF!</v>
      </c>
      <c r="DQ448" s="181" t="e">
        <f t="shared" si="970"/>
        <v>#REF!</v>
      </c>
      <c r="DR448" s="181" t="e">
        <f t="shared" si="971"/>
        <v>#REF!</v>
      </c>
      <c r="DS448" s="181" t="e">
        <f t="shared" si="972"/>
        <v>#REF!</v>
      </c>
      <c r="DT448" s="181" t="e">
        <f t="shared" si="973"/>
        <v>#REF!</v>
      </c>
      <c r="DU448" s="181" t="e">
        <f t="shared" si="974"/>
        <v>#REF!</v>
      </c>
      <c r="DV448" s="181" t="e">
        <f t="shared" si="975"/>
        <v>#REF!</v>
      </c>
      <c r="DW448" s="181" t="e">
        <f t="shared" si="976"/>
        <v>#REF!</v>
      </c>
      <c r="DX448" s="181" t="e">
        <f t="shared" si="977"/>
        <v>#REF!</v>
      </c>
      <c r="DY448" s="181" t="e">
        <f t="shared" si="978"/>
        <v>#REF!</v>
      </c>
      <c r="DZ448" s="181" t="e">
        <f t="shared" si="979"/>
        <v>#REF!</v>
      </c>
      <c r="EA448" s="181" t="e">
        <f t="shared" si="980"/>
        <v>#REF!</v>
      </c>
      <c r="EB448" s="181" t="e">
        <f t="shared" si="981"/>
        <v>#REF!</v>
      </c>
      <c r="EC448" s="181" t="e">
        <f t="shared" si="982"/>
        <v>#REF!</v>
      </c>
      <c r="ED448" s="181" t="e">
        <f t="shared" si="983"/>
        <v>#REF!</v>
      </c>
      <c r="EE448" s="181" t="e">
        <f t="shared" si="984"/>
        <v>#REF!</v>
      </c>
      <c r="EF448" s="181" t="e">
        <f t="shared" si="985"/>
        <v>#REF!</v>
      </c>
      <c r="EG448" s="181" t="e">
        <f t="shared" si="986"/>
        <v>#REF!</v>
      </c>
      <c r="EH448" s="181" t="e">
        <f t="shared" si="987"/>
        <v>#REF!</v>
      </c>
      <c r="EI448" s="181" t="e">
        <f t="shared" si="988"/>
        <v>#REF!</v>
      </c>
      <c r="EJ448" s="181" t="e">
        <f t="shared" si="989"/>
        <v>#REF!</v>
      </c>
      <c r="EK448" s="181" t="e">
        <f t="shared" si="990"/>
        <v>#REF!</v>
      </c>
      <c r="EL448" s="181" t="e">
        <f t="shared" si="991"/>
        <v>#REF!</v>
      </c>
      <c r="EM448" s="181" t="e">
        <f t="shared" si="992"/>
        <v>#REF!</v>
      </c>
      <c r="EN448" s="181" t="e">
        <f t="shared" si="993"/>
        <v>#REF!</v>
      </c>
      <c r="EO448" s="181" t="e">
        <f t="shared" si="994"/>
        <v>#REF!</v>
      </c>
      <c r="EP448" s="181" t="e">
        <f t="shared" si="995"/>
        <v>#REF!</v>
      </c>
      <c r="EQ448" s="181" t="e">
        <f t="shared" si="996"/>
        <v>#REF!</v>
      </c>
      <c r="ER448" s="181" t="e">
        <f t="shared" si="997"/>
        <v>#REF!</v>
      </c>
      <c r="ES448" s="181" t="e">
        <f t="shared" si="998"/>
        <v>#REF!</v>
      </c>
      <c r="ET448" s="181" t="e">
        <f t="shared" si="999"/>
        <v>#REF!</v>
      </c>
      <c r="EU448" s="181" t="e">
        <f t="shared" si="1000"/>
        <v>#REF!</v>
      </c>
      <c r="EV448" s="181" t="e">
        <f t="shared" si="1001"/>
        <v>#REF!</v>
      </c>
      <c r="EW448" s="181" t="e">
        <f t="shared" si="1002"/>
        <v>#REF!</v>
      </c>
      <c r="EX448" s="181" t="e">
        <f t="shared" si="1003"/>
        <v>#REF!</v>
      </c>
      <c r="EY448" s="181" t="e">
        <f t="shared" si="1004"/>
        <v>#REF!</v>
      </c>
      <c r="EZ448" s="181" t="e">
        <f t="shared" si="1005"/>
        <v>#REF!</v>
      </c>
      <c r="FA448" s="181" t="e">
        <f t="shared" si="1006"/>
        <v>#REF!</v>
      </c>
      <c r="FB448" s="181" t="e">
        <f t="shared" si="1007"/>
        <v>#REF!</v>
      </c>
      <c r="FC448" s="181" t="e">
        <f t="shared" si="1008"/>
        <v>#REF!</v>
      </c>
      <c r="FD448" s="181" t="e">
        <f t="shared" si="1009"/>
        <v>#REF!</v>
      </c>
      <c r="FE448" s="181" t="e">
        <f t="shared" si="1010"/>
        <v>#REF!</v>
      </c>
      <c r="FF448" s="181" t="e">
        <f t="shared" si="1011"/>
        <v>#REF!</v>
      </c>
      <c r="FG448" s="181" t="e">
        <f t="shared" si="1012"/>
        <v>#REF!</v>
      </c>
      <c r="FH448" s="181" t="e">
        <f t="shared" si="1013"/>
        <v>#REF!</v>
      </c>
      <c r="FI448" s="181" t="e">
        <f t="shared" si="1014"/>
        <v>#REF!</v>
      </c>
      <c r="FJ448" s="181" t="e">
        <f t="shared" si="1015"/>
        <v>#REF!</v>
      </c>
      <c r="FK448" s="181" t="e">
        <f t="shared" si="1016"/>
        <v>#REF!</v>
      </c>
      <c r="FL448" s="181" t="e">
        <f t="shared" si="1017"/>
        <v>#REF!</v>
      </c>
      <c r="FM448" s="181" t="e">
        <f t="shared" si="1018"/>
        <v>#REF!</v>
      </c>
      <c r="FN448" s="181" t="e">
        <f t="shared" si="1019"/>
        <v>#REF!</v>
      </c>
      <c r="FO448" s="181" t="e">
        <f t="shared" si="1020"/>
        <v>#REF!</v>
      </c>
      <c r="FP448" s="181" t="e">
        <f t="shared" si="1021"/>
        <v>#REF!</v>
      </c>
      <c r="FQ448" s="181" t="e">
        <f t="shared" si="1022"/>
        <v>#REF!</v>
      </c>
      <c r="FR448" s="181" t="e">
        <f t="shared" si="1023"/>
        <v>#REF!</v>
      </c>
      <c r="FS448" s="181" t="e">
        <f t="shared" si="1024"/>
        <v>#REF!</v>
      </c>
      <c r="FT448" s="181" t="e">
        <f t="shared" si="1025"/>
        <v>#REF!</v>
      </c>
      <c r="FU448" s="181" t="e">
        <f t="shared" si="1026"/>
        <v>#REF!</v>
      </c>
      <c r="FV448" s="181" t="e">
        <f t="shared" si="1027"/>
        <v>#REF!</v>
      </c>
      <c r="FW448" s="181" t="e">
        <f t="shared" si="1028"/>
        <v>#REF!</v>
      </c>
      <c r="FX448" s="181" t="e">
        <f t="shared" si="1029"/>
        <v>#REF!</v>
      </c>
      <c r="FY448" s="181" t="e">
        <f t="shared" si="1030"/>
        <v>#REF!</v>
      </c>
      <c r="FZ448" s="181" t="e">
        <f t="shared" si="1031"/>
        <v>#REF!</v>
      </c>
      <c r="GA448" s="181" t="e">
        <f t="shared" si="1032"/>
        <v>#REF!</v>
      </c>
      <c r="GB448" s="181" t="e">
        <f t="shared" si="1033"/>
        <v>#REF!</v>
      </c>
      <c r="GC448" s="181" t="e">
        <f t="shared" si="1034"/>
        <v>#REF!</v>
      </c>
      <c r="GD448" s="181" t="e">
        <f t="shared" si="1035"/>
        <v>#REF!</v>
      </c>
      <c r="GE448" s="181" t="e">
        <f t="shared" si="1036"/>
        <v>#REF!</v>
      </c>
      <c r="GF448" s="181" t="e">
        <f t="shared" si="1037"/>
        <v>#REF!</v>
      </c>
      <c r="GG448" s="181" t="e">
        <f t="shared" si="1038"/>
        <v>#REF!</v>
      </c>
      <c r="GH448" s="181" t="e">
        <f t="shared" si="1039"/>
        <v>#REF!</v>
      </c>
      <c r="GI448" s="181" t="e">
        <f t="shared" si="1040"/>
        <v>#REF!</v>
      </c>
      <c r="GJ448" s="181" t="e">
        <f t="shared" si="1041"/>
        <v>#REF!</v>
      </c>
      <c r="GK448" s="181" t="e">
        <f t="shared" si="1042"/>
        <v>#REF!</v>
      </c>
      <c r="GL448" s="181" t="e">
        <f t="shared" si="1043"/>
        <v>#REF!</v>
      </c>
      <c r="GM448" s="181" t="e">
        <f t="shared" si="1044"/>
        <v>#REF!</v>
      </c>
      <c r="GN448" s="181" t="e">
        <f t="shared" si="1045"/>
        <v>#REF!</v>
      </c>
      <c r="GO448" s="181" t="e">
        <f t="shared" si="1046"/>
        <v>#REF!</v>
      </c>
      <c r="GP448" s="181" t="e">
        <f t="shared" si="1047"/>
        <v>#REF!</v>
      </c>
      <c r="GQ448" s="181" t="e">
        <f t="shared" si="1048"/>
        <v>#REF!</v>
      </c>
      <c r="GR448" s="181" t="e">
        <f t="shared" si="1049"/>
        <v>#REF!</v>
      </c>
      <c r="GS448" s="181" t="e">
        <f t="shared" si="1050"/>
        <v>#REF!</v>
      </c>
      <c r="GT448" s="181" t="e">
        <f t="shared" si="1051"/>
        <v>#REF!</v>
      </c>
      <c r="GU448" s="181" t="e">
        <f t="shared" si="1052"/>
        <v>#REF!</v>
      </c>
      <c r="GV448" s="181" t="e">
        <f t="shared" si="1053"/>
        <v>#REF!</v>
      </c>
      <c r="GW448" s="181" t="e">
        <f t="shared" si="1054"/>
        <v>#REF!</v>
      </c>
      <c r="GX448" s="181" t="e">
        <f t="shared" si="1055"/>
        <v>#REF!</v>
      </c>
      <c r="GY448" s="181" t="e">
        <f t="shared" si="1056"/>
        <v>#REF!</v>
      </c>
      <c r="GZ448" s="181" t="e">
        <f t="shared" si="1057"/>
        <v>#REF!</v>
      </c>
      <c r="HA448" s="181" t="e">
        <f t="shared" si="1058"/>
        <v>#REF!</v>
      </c>
      <c r="HB448" s="181" t="e">
        <f t="shared" si="1059"/>
        <v>#REF!</v>
      </c>
      <c r="HC448" s="181" t="e">
        <f t="shared" si="1060"/>
        <v>#REF!</v>
      </c>
      <c r="HD448" s="181" t="e">
        <f t="shared" si="1061"/>
        <v>#REF!</v>
      </c>
      <c r="HE448" s="181" t="e">
        <f t="shared" si="1062"/>
        <v>#REF!</v>
      </c>
      <c r="HF448" s="181" t="e">
        <f t="shared" si="1063"/>
        <v>#REF!</v>
      </c>
      <c r="HG448" s="181" t="e">
        <f t="shared" si="1064"/>
        <v>#REF!</v>
      </c>
      <c r="HH448" s="181" t="e">
        <f t="shared" si="1065"/>
        <v>#REF!</v>
      </c>
      <c r="HI448" s="181" t="e">
        <f t="shared" si="1066"/>
        <v>#REF!</v>
      </c>
      <c r="HJ448" s="181" t="e">
        <f t="shared" si="1067"/>
        <v>#REF!</v>
      </c>
      <c r="HK448" s="181" t="e">
        <f t="shared" si="1068"/>
        <v>#REF!</v>
      </c>
      <c r="HL448" s="181" t="e">
        <f t="shared" si="1069"/>
        <v>#REF!</v>
      </c>
      <c r="HM448" s="181" t="e">
        <f t="shared" si="1070"/>
        <v>#REF!</v>
      </c>
      <c r="HN448" s="181" t="e">
        <f t="shared" si="1071"/>
        <v>#REF!</v>
      </c>
      <c r="HO448" s="181" t="e">
        <f t="shared" si="1072"/>
        <v>#REF!</v>
      </c>
      <c r="HP448" s="181" t="e">
        <f t="shared" si="1073"/>
        <v>#REF!</v>
      </c>
      <c r="HQ448" s="181" t="e">
        <f t="shared" si="1074"/>
        <v>#REF!</v>
      </c>
      <c r="HR448" s="181" t="e">
        <f t="shared" si="1075"/>
        <v>#REF!</v>
      </c>
      <c r="HS448" s="181" t="e">
        <f t="shared" si="1076"/>
        <v>#REF!</v>
      </c>
      <c r="HT448" s="181" t="e">
        <f t="shared" si="1077"/>
        <v>#REF!</v>
      </c>
      <c r="HU448" s="181" t="e">
        <f t="shared" si="1078"/>
        <v>#REF!</v>
      </c>
      <c r="HV448" s="181" t="e">
        <f t="shared" si="1079"/>
        <v>#REF!</v>
      </c>
      <c r="HW448" s="181" t="e">
        <f t="shared" si="1080"/>
        <v>#REF!</v>
      </c>
      <c r="HX448" s="181" t="e">
        <f t="shared" si="1081"/>
        <v>#REF!</v>
      </c>
      <c r="HY448" s="181" t="e">
        <f t="shared" si="1082"/>
        <v>#REF!</v>
      </c>
      <c r="HZ448" s="181" t="e">
        <f t="shared" si="1083"/>
        <v>#REF!</v>
      </c>
      <c r="IA448" s="181" t="e">
        <f t="shared" si="1084"/>
        <v>#REF!</v>
      </c>
      <c r="IB448" s="181" t="e">
        <f t="shared" si="1085"/>
        <v>#REF!</v>
      </c>
      <c r="IC448" s="181" t="e">
        <f t="shared" si="1086"/>
        <v>#REF!</v>
      </c>
      <c r="ID448" s="181" t="e">
        <f t="shared" si="1087"/>
        <v>#REF!</v>
      </c>
      <c r="IE448" s="181" t="e">
        <f t="shared" si="1088"/>
        <v>#REF!</v>
      </c>
      <c r="IF448" s="181" t="e">
        <f t="shared" si="1089"/>
        <v>#REF!</v>
      </c>
      <c r="IG448" s="181" t="e">
        <f t="shared" si="1090"/>
        <v>#REF!</v>
      </c>
      <c r="IH448" s="181" t="e">
        <f t="shared" si="1091"/>
        <v>#REF!</v>
      </c>
      <c r="II448" s="181" t="e">
        <f t="shared" si="1092"/>
        <v>#REF!</v>
      </c>
      <c r="IJ448" s="181" t="e">
        <f t="shared" si="1093"/>
        <v>#REF!</v>
      </c>
      <c r="IK448" s="181" t="e">
        <f t="shared" si="1094"/>
        <v>#REF!</v>
      </c>
      <c r="IL448" s="181" t="e">
        <f t="shared" si="1095"/>
        <v>#REF!</v>
      </c>
      <c r="IM448" s="181" t="e">
        <f t="shared" si="1096"/>
        <v>#REF!</v>
      </c>
      <c r="IN448" s="181" t="e">
        <f t="shared" si="1097"/>
        <v>#REF!</v>
      </c>
      <c r="IO448" s="181" t="e">
        <f t="shared" si="1098"/>
        <v>#REF!</v>
      </c>
      <c r="IP448" s="181" t="e">
        <f t="shared" si="1099"/>
        <v>#REF!</v>
      </c>
      <c r="IQ448" s="181" t="e">
        <f t="shared" si="1100"/>
        <v>#REF!</v>
      </c>
      <c r="IR448" s="181" t="e">
        <f t="shared" si="1101"/>
        <v>#REF!</v>
      </c>
      <c r="IS448" s="181" t="e">
        <f t="shared" si="1102"/>
        <v>#REF!</v>
      </c>
      <c r="IT448" s="181" t="e">
        <f t="shared" si="1103"/>
        <v>#REF!</v>
      </c>
      <c r="IU448" s="181" t="e">
        <f t="shared" si="1104"/>
        <v>#REF!</v>
      </c>
      <c r="IV448" s="181" t="e">
        <f t="shared" si="1105"/>
        <v>#REF!</v>
      </c>
      <c r="IW448" s="181" t="e">
        <f t="shared" si="1106"/>
        <v>#REF!</v>
      </c>
      <c r="IX448" s="181" t="e">
        <f t="shared" si="1107"/>
        <v>#REF!</v>
      </c>
      <c r="IY448" s="181" t="e">
        <f t="shared" si="1108"/>
        <v>#REF!</v>
      </c>
      <c r="IZ448" s="181" t="e">
        <f t="shared" si="1109"/>
        <v>#REF!</v>
      </c>
      <c r="JA448" s="181" t="e">
        <f t="shared" si="1110"/>
        <v>#REF!</v>
      </c>
      <c r="JB448" s="181" t="e">
        <f t="shared" si="1111"/>
        <v>#REF!</v>
      </c>
    </row>
    <row r="449" spans="2:262">
      <c r="B449" s="188">
        <v>88</v>
      </c>
      <c r="C449" s="187">
        <f t="shared" si="1112"/>
        <v>1.7187500000000011E-3</v>
      </c>
      <c r="D449" s="184" t="e">
        <f t="shared" si="855"/>
        <v>#REF!</v>
      </c>
      <c r="E449" s="183" t="e">
        <f>CP361</f>
        <v>#REF!</v>
      </c>
      <c r="F449" s="182">
        <v>88</v>
      </c>
      <c r="G449" s="181" t="e">
        <f t="shared" si="856"/>
        <v>#REF!</v>
      </c>
      <c r="H449" s="181" t="e">
        <f t="shared" si="857"/>
        <v>#REF!</v>
      </c>
      <c r="I449" s="181" t="e">
        <f t="shared" si="858"/>
        <v>#REF!</v>
      </c>
      <c r="J449" s="181" t="e">
        <f t="shared" si="859"/>
        <v>#REF!</v>
      </c>
      <c r="K449" s="181" t="e">
        <f t="shared" si="860"/>
        <v>#REF!</v>
      </c>
      <c r="L449" s="181" t="e">
        <f t="shared" si="861"/>
        <v>#REF!</v>
      </c>
      <c r="M449" s="181" t="e">
        <f t="shared" si="862"/>
        <v>#REF!</v>
      </c>
      <c r="N449" s="181" t="e">
        <f t="shared" si="863"/>
        <v>#REF!</v>
      </c>
      <c r="O449" s="181" t="e">
        <f t="shared" si="864"/>
        <v>#REF!</v>
      </c>
      <c r="P449" s="181" t="e">
        <f t="shared" si="865"/>
        <v>#REF!</v>
      </c>
      <c r="Q449" s="181" t="e">
        <f t="shared" si="866"/>
        <v>#REF!</v>
      </c>
      <c r="R449" s="181" t="e">
        <f t="shared" si="867"/>
        <v>#REF!</v>
      </c>
      <c r="S449" s="181" t="e">
        <f t="shared" si="868"/>
        <v>#REF!</v>
      </c>
      <c r="T449" s="181" t="e">
        <f t="shared" si="869"/>
        <v>#REF!</v>
      </c>
      <c r="U449" s="181" t="e">
        <f t="shared" si="870"/>
        <v>#REF!</v>
      </c>
      <c r="V449" s="181" t="e">
        <f t="shared" si="871"/>
        <v>#REF!</v>
      </c>
      <c r="W449" s="181" t="e">
        <f t="shared" si="872"/>
        <v>#REF!</v>
      </c>
      <c r="X449" s="181" t="e">
        <f t="shared" si="873"/>
        <v>#REF!</v>
      </c>
      <c r="Y449" s="181" t="e">
        <f t="shared" si="874"/>
        <v>#REF!</v>
      </c>
      <c r="Z449" s="181" t="e">
        <f t="shared" si="875"/>
        <v>#REF!</v>
      </c>
      <c r="AA449" s="181" t="e">
        <f t="shared" si="876"/>
        <v>#REF!</v>
      </c>
      <c r="AB449" s="181" t="e">
        <f t="shared" si="877"/>
        <v>#REF!</v>
      </c>
      <c r="AC449" s="181" t="e">
        <f t="shared" si="878"/>
        <v>#REF!</v>
      </c>
      <c r="AD449" s="181" t="e">
        <f t="shared" si="879"/>
        <v>#REF!</v>
      </c>
      <c r="AE449" s="181" t="e">
        <f t="shared" si="880"/>
        <v>#REF!</v>
      </c>
      <c r="AF449" s="181" t="e">
        <f t="shared" si="881"/>
        <v>#REF!</v>
      </c>
      <c r="AG449" s="181" t="e">
        <f t="shared" si="882"/>
        <v>#REF!</v>
      </c>
      <c r="AH449" s="181" t="e">
        <f t="shared" si="883"/>
        <v>#REF!</v>
      </c>
      <c r="AI449" s="181" t="e">
        <f t="shared" si="884"/>
        <v>#REF!</v>
      </c>
      <c r="AJ449" s="181" t="e">
        <f t="shared" si="885"/>
        <v>#REF!</v>
      </c>
      <c r="AK449" s="181" t="e">
        <f t="shared" si="886"/>
        <v>#REF!</v>
      </c>
      <c r="AL449" s="181" t="e">
        <f t="shared" si="887"/>
        <v>#REF!</v>
      </c>
      <c r="AM449" s="181" t="e">
        <f t="shared" si="888"/>
        <v>#REF!</v>
      </c>
      <c r="AN449" s="181" t="e">
        <f t="shared" si="889"/>
        <v>#REF!</v>
      </c>
      <c r="AO449" s="181" t="e">
        <f t="shared" si="890"/>
        <v>#REF!</v>
      </c>
      <c r="AP449" s="181" t="e">
        <f t="shared" si="891"/>
        <v>#REF!</v>
      </c>
      <c r="AQ449" s="181" t="e">
        <f t="shared" si="892"/>
        <v>#REF!</v>
      </c>
      <c r="AR449" s="181" t="e">
        <f t="shared" si="893"/>
        <v>#REF!</v>
      </c>
      <c r="AS449" s="181" t="e">
        <f t="shared" si="894"/>
        <v>#REF!</v>
      </c>
      <c r="AT449" s="181" t="e">
        <f t="shared" si="895"/>
        <v>#REF!</v>
      </c>
      <c r="AU449" s="181" t="e">
        <f t="shared" si="896"/>
        <v>#REF!</v>
      </c>
      <c r="AV449" s="181" t="e">
        <f t="shared" si="897"/>
        <v>#REF!</v>
      </c>
      <c r="AW449" s="181" t="e">
        <f t="shared" si="898"/>
        <v>#REF!</v>
      </c>
      <c r="AX449" s="181" t="e">
        <f t="shared" si="899"/>
        <v>#REF!</v>
      </c>
      <c r="AY449" s="181" t="e">
        <f t="shared" si="900"/>
        <v>#REF!</v>
      </c>
      <c r="AZ449" s="181" t="e">
        <f t="shared" si="901"/>
        <v>#REF!</v>
      </c>
      <c r="BA449" s="181" t="e">
        <f t="shared" si="902"/>
        <v>#REF!</v>
      </c>
      <c r="BB449" s="181" t="e">
        <f t="shared" si="903"/>
        <v>#REF!</v>
      </c>
      <c r="BC449" s="181" t="e">
        <f t="shared" si="904"/>
        <v>#REF!</v>
      </c>
      <c r="BD449" s="181" t="e">
        <f t="shared" si="905"/>
        <v>#REF!</v>
      </c>
      <c r="BE449" s="181" t="e">
        <f t="shared" si="906"/>
        <v>#REF!</v>
      </c>
      <c r="BF449" s="181" t="e">
        <f t="shared" si="907"/>
        <v>#REF!</v>
      </c>
      <c r="BG449" s="181" t="e">
        <f t="shared" si="908"/>
        <v>#REF!</v>
      </c>
      <c r="BH449" s="181" t="e">
        <f t="shared" si="909"/>
        <v>#REF!</v>
      </c>
      <c r="BI449" s="181" t="e">
        <f t="shared" si="910"/>
        <v>#REF!</v>
      </c>
      <c r="BJ449" s="181" t="e">
        <f t="shared" si="911"/>
        <v>#REF!</v>
      </c>
      <c r="BK449" s="181" t="e">
        <f t="shared" si="912"/>
        <v>#REF!</v>
      </c>
      <c r="BL449" s="181" t="e">
        <f t="shared" si="913"/>
        <v>#REF!</v>
      </c>
      <c r="BM449" s="181" t="e">
        <f t="shared" si="914"/>
        <v>#REF!</v>
      </c>
      <c r="BN449" s="181" t="e">
        <f t="shared" si="915"/>
        <v>#REF!</v>
      </c>
      <c r="BO449" s="181" t="e">
        <f t="shared" si="916"/>
        <v>#REF!</v>
      </c>
      <c r="BP449" s="181" t="e">
        <f t="shared" si="917"/>
        <v>#REF!</v>
      </c>
      <c r="BQ449" s="181" t="e">
        <f t="shared" si="918"/>
        <v>#REF!</v>
      </c>
      <c r="BR449" s="181" t="e">
        <f t="shared" si="919"/>
        <v>#REF!</v>
      </c>
      <c r="BS449" s="181" t="e">
        <f t="shared" si="920"/>
        <v>#REF!</v>
      </c>
      <c r="BT449" s="181" t="e">
        <f t="shared" si="921"/>
        <v>#REF!</v>
      </c>
      <c r="BU449" s="181" t="e">
        <f t="shared" si="922"/>
        <v>#REF!</v>
      </c>
      <c r="BV449" s="181" t="e">
        <f t="shared" si="923"/>
        <v>#REF!</v>
      </c>
      <c r="BW449" s="181" t="e">
        <f t="shared" si="924"/>
        <v>#REF!</v>
      </c>
      <c r="BX449" s="181" t="e">
        <f t="shared" si="925"/>
        <v>#REF!</v>
      </c>
      <c r="BY449" s="181" t="e">
        <f t="shared" si="926"/>
        <v>#REF!</v>
      </c>
      <c r="BZ449" s="181" t="e">
        <f t="shared" si="927"/>
        <v>#REF!</v>
      </c>
      <c r="CA449" s="181" t="e">
        <f t="shared" si="928"/>
        <v>#REF!</v>
      </c>
      <c r="CB449" s="181" t="e">
        <f t="shared" si="929"/>
        <v>#REF!</v>
      </c>
      <c r="CC449" s="181" t="e">
        <f t="shared" si="930"/>
        <v>#REF!</v>
      </c>
      <c r="CD449" s="181" t="e">
        <f t="shared" si="931"/>
        <v>#REF!</v>
      </c>
      <c r="CE449" s="181" t="e">
        <f t="shared" si="932"/>
        <v>#REF!</v>
      </c>
      <c r="CF449" s="181" t="e">
        <f t="shared" si="933"/>
        <v>#REF!</v>
      </c>
      <c r="CG449" s="181" t="e">
        <f t="shared" si="934"/>
        <v>#REF!</v>
      </c>
      <c r="CH449" s="181" t="e">
        <f t="shared" si="935"/>
        <v>#REF!</v>
      </c>
      <c r="CI449" s="181" t="e">
        <f t="shared" si="936"/>
        <v>#REF!</v>
      </c>
      <c r="CJ449" s="181" t="e">
        <f t="shared" si="937"/>
        <v>#REF!</v>
      </c>
      <c r="CK449" s="181" t="e">
        <f t="shared" si="938"/>
        <v>#REF!</v>
      </c>
      <c r="CL449" s="181" t="e">
        <f t="shared" si="939"/>
        <v>#REF!</v>
      </c>
      <c r="CM449" s="181" t="e">
        <f t="shared" si="940"/>
        <v>#REF!</v>
      </c>
      <c r="CN449" s="181" t="e">
        <f t="shared" si="941"/>
        <v>#REF!</v>
      </c>
      <c r="CO449" s="181" t="e">
        <f t="shared" si="942"/>
        <v>#REF!</v>
      </c>
      <c r="CP449" s="181" t="e">
        <f t="shared" si="943"/>
        <v>#REF!</v>
      </c>
      <c r="CQ449" s="181" t="e">
        <f t="shared" si="944"/>
        <v>#REF!</v>
      </c>
      <c r="CR449" s="181" t="e">
        <f t="shared" si="945"/>
        <v>#REF!</v>
      </c>
      <c r="CS449" s="181" t="e">
        <f t="shared" si="946"/>
        <v>#REF!</v>
      </c>
      <c r="CT449" s="181" t="e">
        <f t="shared" si="947"/>
        <v>#REF!</v>
      </c>
      <c r="CU449" s="181" t="e">
        <f t="shared" si="948"/>
        <v>#REF!</v>
      </c>
      <c r="CV449" s="181" t="e">
        <f t="shared" si="949"/>
        <v>#REF!</v>
      </c>
      <c r="CW449" s="181" t="e">
        <f t="shared" si="950"/>
        <v>#REF!</v>
      </c>
      <c r="CX449" s="181" t="e">
        <f t="shared" si="951"/>
        <v>#REF!</v>
      </c>
      <c r="CY449" s="181" t="e">
        <f t="shared" si="952"/>
        <v>#REF!</v>
      </c>
      <c r="CZ449" s="181" t="e">
        <f t="shared" si="953"/>
        <v>#REF!</v>
      </c>
      <c r="DA449" s="181" t="e">
        <f t="shared" si="954"/>
        <v>#REF!</v>
      </c>
      <c r="DB449" s="181" t="e">
        <f t="shared" si="955"/>
        <v>#REF!</v>
      </c>
      <c r="DC449" s="181" t="e">
        <f t="shared" si="956"/>
        <v>#REF!</v>
      </c>
      <c r="DD449" s="181" t="e">
        <f t="shared" si="957"/>
        <v>#REF!</v>
      </c>
      <c r="DE449" s="181" t="e">
        <f t="shared" si="958"/>
        <v>#REF!</v>
      </c>
      <c r="DF449" s="181" t="e">
        <f t="shared" si="959"/>
        <v>#REF!</v>
      </c>
      <c r="DG449" s="181" t="e">
        <f t="shared" si="960"/>
        <v>#REF!</v>
      </c>
      <c r="DH449" s="181" t="e">
        <f t="shared" si="961"/>
        <v>#REF!</v>
      </c>
      <c r="DI449" s="181" t="e">
        <f t="shared" si="962"/>
        <v>#REF!</v>
      </c>
      <c r="DJ449" s="181" t="e">
        <f t="shared" si="963"/>
        <v>#REF!</v>
      </c>
      <c r="DK449" s="181" t="e">
        <f t="shared" si="964"/>
        <v>#REF!</v>
      </c>
      <c r="DL449" s="181" t="e">
        <f t="shared" si="965"/>
        <v>#REF!</v>
      </c>
      <c r="DM449" s="181" t="e">
        <f t="shared" si="966"/>
        <v>#REF!</v>
      </c>
      <c r="DN449" s="181" t="e">
        <f t="shared" si="967"/>
        <v>#REF!</v>
      </c>
      <c r="DO449" s="181" t="e">
        <f t="shared" si="968"/>
        <v>#REF!</v>
      </c>
      <c r="DP449" s="181" t="e">
        <f t="shared" si="969"/>
        <v>#REF!</v>
      </c>
      <c r="DQ449" s="181" t="e">
        <f t="shared" si="970"/>
        <v>#REF!</v>
      </c>
      <c r="DR449" s="181" t="e">
        <f t="shared" si="971"/>
        <v>#REF!</v>
      </c>
      <c r="DS449" s="181" t="e">
        <f t="shared" si="972"/>
        <v>#REF!</v>
      </c>
      <c r="DT449" s="181" t="e">
        <f t="shared" si="973"/>
        <v>#REF!</v>
      </c>
      <c r="DU449" s="181" t="e">
        <f t="shared" si="974"/>
        <v>#REF!</v>
      </c>
      <c r="DV449" s="181" t="e">
        <f t="shared" si="975"/>
        <v>#REF!</v>
      </c>
      <c r="DW449" s="181" t="e">
        <f t="shared" si="976"/>
        <v>#REF!</v>
      </c>
      <c r="DX449" s="181" t="e">
        <f t="shared" si="977"/>
        <v>#REF!</v>
      </c>
      <c r="DY449" s="181" t="e">
        <f t="shared" si="978"/>
        <v>#REF!</v>
      </c>
      <c r="DZ449" s="181" t="e">
        <f t="shared" si="979"/>
        <v>#REF!</v>
      </c>
      <c r="EA449" s="181" t="e">
        <f t="shared" si="980"/>
        <v>#REF!</v>
      </c>
      <c r="EB449" s="181" t="e">
        <f t="shared" si="981"/>
        <v>#REF!</v>
      </c>
      <c r="EC449" s="181" t="e">
        <f t="shared" si="982"/>
        <v>#REF!</v>
      </c>
      <c r="ED449" s="181" t="e">
        <f t="shared" si="983"/>
        <v>#REF!</v>
      </c>
      <c r="EE449" s="181" t="e">
        <f t="shared" si="984"/>
        <v>#REF!</v>
      </c>
      <c r="EF449" s="181" t="e">
        <f t="shared" si="985"/>
        <v>#REF!</v>
      </c>
      <c r="EG449" s="181" t="e">
        <f t="shared" si="986"/>
        <v>#REF!</v>
      </c>
      <c r="EH449" s="181" t="e">
        <f t="shared" si="987"/>
        <v>#REF!</v>
      </c>
      <c r="EI449" s="181" t="e">
        <f t="shared" si="988"/>
        <v>#REF!</v>
      </c>
      <c r="EJ449" s="181" t="e">
        <f t="shared" si="989"/>
        <v>#REF!</v>
      </c>
      <c r="EK449" s="181" t="e">
        <f t="shared" si="990"/>
        <v>#REF!</v>
      </c>
      <c r="EL449" s="181" t="e">
        <f t="shared" si="991"/>
        <v>#REF!</v>
      </c>
      <c r="EM449" s="181" t="e">
        <f t="shared" si="992"/>
        <v>#REF!</v>
      </c>
      <c r="EN449" s="181" t="e">
        <f t="shared" si="993"/>
        <v>#REF!</v>
      </c>
      <c r="EO449" s="181" t="e">
        <f t="shared" si="994"/>
        <v>#REF!</v>
      </c>
      <c r="EP449" s="181" t="e">
        <f t="shared" si="995"/>
        <v>#REF!</v>
      </c>
      <c r="EQ449" s="181" t="e">
        <f t="shared" si="996"/>
        <v>#REF!</v>
      </c>
      <c r="ER449" s="181" t="e">
        <f t="shared" si="997"/>
        <v>#REF!</v>
      </c>
      <c r="ES449" s="181" t="e">
        <f t="shared" si="998"/>
        <v>#REF!</v>
      </c>
      <c r="ET449" s="181" t="e">
        <f t="shared" si="999"/>
        <v>#REF!</v>
      </c>
      <c r="EU449" s="181" t="e">
        <f t="shared" si="1000"/>
        <v>#REF!</v>
      </c>
      <c r="EV449" s="181" t="e">
        <f t="shared" si="1001"/>
        <v>#REF!</v>
      </c>
      <c r="EW449" s="181" t="e">
        <f t="shared" si="1002"/>
        <v>#REF!</v>
      </c>
      <c r="EX449" s="181" t="e">
        <f t="shared" si="1003"/>
        <v>#REF!</v>
      </c>
      <c r="EY449" s="181" t="e">
        <f t="shared" si="1004"/>
        <v>#REF!</v>
      </c>
      <c r="EZ449" s="181" t="e">
        <f t="shared" si="1005"/>
        <v>#REF!</v>
      </c>
      <c r="FA449" s="181" t="e">
        <f t="shared" si="1006"/>
        <v>#REF!</v>
      </c>
      <c r="FB449" s="181" t="e">
        <f t="shared" si="1007"/>
        <v>#REF!</v>
      </c>
      <c r="FC449" s="181" t="e">
        <f t="shared" si="1008"/>
        <v>#REF!</v>
      </c>
      <c r="FD449" s="181" t="e">
        <f t="shared" si="1009"/>
        <v>#REF!</v>
      </c>
      <c r="FE449" s="181" t="e">
        <f t="shared" si="1010"/>
        <v>#REF!</v>
      </c>
      <c r="FF449" s="181" t="e">
        <f t="shared" si="1011"/>
        <v>#REF!</v>
      </c>
      <c r="FG449" s="181" t="e">
        <f t="shared" si="1012"/>
        <v>#REF!</v>
      </c>
      <c r="FH449" s="181" t="e">
        <f t="shared" si="1013"/>
        <v>#REF!</v>
      </c>
      <c r="FI449" s="181" t="e">
        <f t="shared" si="1014"/>
        <v>#REF!</v>
      </c>
      <c r="FJ449" s="181" t="e">
        <f t="shared" si="1015"/>
        <v>#REF!</v>
      </c>
      <c r="FK449" s="181" t="e">
        <f t="shared" si="1016"/>
        <v>#REF!</v>
      </c>
      <c r="FL449" s="181" t="e">
        <f t="shared" si="1017"/>
        <v>#REF!</v>
      </c>
      <c r="FM449" s="181" t="e">
        <f t="shared" si="1018"/>
        <v>#REF!</v>
      </c>
      <c r="FN449" s="181" t="e">
        <f t="shared" si="1019"/>
        <v>#REF!</v>
      </c>
      <c r="FO449" s="181" t="e">
        <f t="shared" si="1020"/>
        <v>#REF!</v>
      </c>
      <c r="FP449" s="181" t="e">
        <f t="shared" si="1021"/>
        <v>#REF!</v>
      </c>
      <c r="FQ449" s="181" t="e">
        <f t="shared" si="1022"/>
        <v>#REF!</v>
      </c>
      <c r="FR449" s="181" t="e">
        <f t="shared" si="1023"/>
        <v>#REF!</v>
      </c>
      <c r="FS449" s="181" t="e">
        <f t="shared" si="1024"/>
        <v>#REF!</v>
      </c>
      <c r="FT449" s="181" t="e">
        <f t="shared" si="1025"/>
        <v>#REF!</v>
      </c>
      <c r="FU449" s="181" t="e">
        <f t="shared" si="1026"/>
        <v>#REF!</v>
      </c>
      <c r="FV449" s="181" t="e">
        <f t="shared" si="1027"/>
        <v>#REF!</v>
      </c>
      <c r="FW449" s="181" t="e">
        <f t="shared" si="1028"/>
        <v>#REF!</v>
      </c>
      <c r="FX449" s="181" t="e">
        <f t="shared" si="1029"/>
        <v>#REF!</v>
      </c>
      <c r="FY449" s="181" t="e">
        <f t="shared" si="1030"/>
        <v>#REF!</v>
      </c>
      <c r="FZ449" s="181" t="e">
        <f t="shared" si="1031"/>
        <v>#REF!</v>
      </c>
      <c r="GA449" s="181" t="e">
        <f t="shared" si="1032"/>
        <v>#REF!</v>
      </c>
      <c r="GB449" s="181" t="e">
        <f t="shared" si="1033"/>
        <v>#REF!</v>
      </c>
      <c r="GC449" s="181" t="e">
        <f t="shared" si="1034"/>
        <v>#REF!</v>
      </c>
      <c r="GD449" s="181" t="e">
        <f t="shared" si="1035"/>
        <v>#REF!</v>
      </c>
      <c r="GE449" s="181" t="e">
        <f t="shared" si="1036"/>
        <v>#REF!</v>
      </c>
      <c r="GF449" s="181" t="e">
        <f t="shared" si="1037"/>
        <v>#REF!</v>
      </c>
      <c r="GG449" s="181" t="e">
        <f t="shared" si="1038"/>
        <v>#REF!</v>
      </c>
      <c r="GH449" s="181" t="e">
        <f t="shared" si="1039"/>
        <v>#REF!</v>
      </c>
      <c r="GI449" s="181" t="e">
        <f t="shared" si="1040"/>
        <v>#REF!</v>
      </c>
      <c r="GJ449" s="181" t="e">
        <f t="shared" si="1041"/>
        <v>#REF!</v>
      </c>
      <c r="GK449" s="181" t="e">
        <f t="shared" si="1042"/>
        <v>#REF!</v>
      </c>
      <c r="GL449" s="181" t="e">
        <f t="shared" si="1043"/>
        <v>#REF!</v>
      </c>
      <c r="GM449" s="181" t="e">
        <f t="shared" si="1044"/>
        <v>#REF!</v>
      </c>
      <c r="GN449" s="181" t="e">
        <f t="shared" si="1045"/>
        <v>#REF!</v>
      </c>
      <c r="GO449" s="181" t="e">
        <f t="shared" si="1046"/>
        <v>#REF!</v>
      </c>
      <c r="GP449" s="181" t="e">
        <f t="shared" si="1047"/>
        <v>#REF!</v>
      </c>
      <c r="GQ449" s="181" t="e">
        <f t="shared" si="1048"/>
        <v>#REF!</v>
      </c>
      <c r="GR449" s="181" t="e">
        <f t="shared" si="1049"/>
        <v>#REF!</v>
      </c>
      <c r="GS449" s="181" t="e">
        <f t="shared" si="1050"/>
        <v>#REF!</v>
      </c>
      <c r="GT449" s="181" t="e">
        <f t="shared" si="1051"/>
        <v>#REF!</v>
      </c>
      <c r="GU449" s="181" t="e">
        <f t="shared" si="1052"/>
        <v>#REF!</v>
      </c>
      <c r="GV449" s="181" t="e">
        <f t="shared" si="1053"/>
        <v>#REF!</v>
      </c>
      <c r="GW449" s="181" t="e">
        <f t="shared" si="1054"/>
        <v>#REF!</v>
      </c>
      <c r="GX449" s="181" t="e">
        <f t="shared" si="1055"/>
        <v>#REF!</v>
      </c>
      <c r="GY449" s="181" t="e">
        <f t="shared" si="1056"/>
        <v>#REF!</v>
      </c>
      <c r="GZ449" s="181" t="e">
        <f t="shared" si="1057"/>
        <v>#REF!</v>
      </c>
      <c r="HA449" s="181" t="e">
        <f t="shared" si="1058"/>
        <v>#REF!</v>
      </c>
      <c r="HB449" s="181" t="e">
        <f t="shared" si="1059"/>
        <v>#REF!</v>
      </c>
      <c r="HC449" s="181" t="e">
        <f t="shared" si="1060"/>
        <v>#REF!</v>
      </c>
      <c r="HD449" s="181" t="e">
        <f t="shared" si="1061"/>
        <v>#REF!</v>
      </c>
      <c r="HE449" s="181" t="e">
        <f t="shared" si="1062"/>
        <v>#REF!</v>
      </c>
      <c r="HF449" s="181" t="e">
        <f t="shared" si="1063"/>
        <v>#REF!</v>
      </c>
      <c r="HG449" s="181" t="e">
        <f t="shared" si="1064"/>
        <v>#REF!</v>
      </c>
      <c r="HH449" s="181" t="e">
        <f t="shared" si="1065"/>
        <v>#REF!</v>
      </c>
      <c r="HI449" s="181" t="e">
        <f t="shared" si="1066"/>
        <v>#REF!</v>
      </c>
      <c r="HJ449" s="181" t="e">
        <f t="shared" si="1067"/>
        <v>#REF!</v>
      </c>
      <c r="HK449" s="181" t="e">
        <f t="shared" si="1068"/>
        <v>#REF!</v>
      </c>
      <c r="HL449" s="181" t="e">
        <f t="shared" si="1069"/>
        <v>#REF!</v>
      </c>
      <c r="HM449" s="181" t="e">
        <f t="shared" si="1070"/>
        <v>#REF!</v>
      </c>
      <c r="HN449" s="181" t="e">
        <f t="shared" si="1071"/>
        <v>#REF!</v>
      </c>
      <c r="HO449" s="181" t="e">
        <f t="shared" si="1072"/>
        <v>#REF!</v>
      </c>
      <c r="HP449" s="181" t="e">
        <f t="shared" si="1073"/>
        <v>#REF!</v>
      </c>
      <c r="HQ449" s="181" t="e">
        <f t="shared" si="1074"/>
        <v>#REF!</v>
      </c>
      <c r="HR449" s="181" t="e">
        <f t="shared" si="1075"/>
        <v>#REF!</v>
      </c>
      <c r="HS449" s="181" t="e">
        <f t="shared" si="1076"/>
        <v>#REF!</v>
      </c>
      <c r="HT449" s="181" t="e">
        <f t="shared" si="1077"/>
        <v>#REF!</v>
      </c>
      <c r="HU449" s="181" t="e">
        <f t="shared" si="1078"/>
        <v>#REF!</v>
      </c>
      <c r="HV449" s="181" t="e">
        <f t="shared" si="1079"/>
        <v>#REF!</v>
      </c>
      <c r="HW449" s="181" t="e">
        <f t="shared" si="1080"/>
        <v>#REF!</v>
      </c>
      <c r="HX449" s="181" t="e">
        <f t="shared" si="1081"/>
        <v>#REF!</v>
      </c>
      <c r="HY449" s="181" t="e">
        <f t="shared" si="1082"/>
        <v>#REF!</v>
      </c>
      <c r="HZ449" s="181" t="e">
        <f t="shared" si="1083"/>
        <v>#REF!</v>
      </c>
      <c r="IA449" s="181" t="e">
        <f t="shared" si="1084"/>
        <v>#REF!</v>
      </c>
      <c r="IB449" s="181" t="e">
        <f t="shared" si="1085"/>
        <v>#REF!</v>
      </c>
      <c r="IC449" s="181" t="e">
        <f t="shared" si="1086"/>
        <v>#REF!</v>
      </c>
      <c r="ID449" s="181" t="e">
        <f t="shared" si="1087"/>
        <v>#REF!</v>
      </c>
      <c r="IE449" s="181" t="e">
        <f t="shared" si="1088"/>
        <v>#REF!</v>
      </c>
      <c r="IF449" s="181" t="e">
        <f t="shared" si="1089"/>
        <v>#REF!</v>
      </c>
      <c r="IG449" s="181" t="e">
        <f t="shared" si="1090"/>
        <v>#REF!</v>
      </c>
      <c r="IH449" s="181" t="e">
        <f t="shared" si="1091"/>
        <v>#REF!</v>
      </c>
      <c r="II449" s="181" t="e">
        <f t="shared" si="1092"/>
        <v>#REF!</v>
      </c>
      <c r="IJ449" s="181" t="e">
        <f t="shared" si="1093"/>
        <v>#REF!</v>
      </c>
      <c r="IK449" s="181" t="e">
        <f t="shared" si="1094"/>
        <v>#REF!</v>
      </c>
      <c r="IL449" s="181" t="e">
        <f t="shared" si="1095"/>
        <v>#REF!</v>
      </c>
      <c r="IM449" s="181" t="e">
        <f t="shared" si="1096"/>
        <v>#REF!</v>
      </c>
      <c r="IN449" s="181" t="e">
        <f t="shared" si="1097"/>
        <v>#REF!</v>
      </c>
      <c r="IO449" s="181" t="e">
        <f t="shared" si="1098"/>
        <v>#REF!</v>
      </c>
      <c r="IP449" s="181" t="e">
        <f t="shared" si="1099"/>
        <v>#REF!</v>
      </c>
      <c r="IQ449" s="181" t="e">
        <f t="shared" si="1100"/>
        <v>#REF!</v>
      </c>
      <c r="IR449" s="181" t="e">
        <f t="shared" si="1101"/>
        <v>#REF!</v>
      </c>
      <c r="IS449" s="181" t="e">
        <f t="shared" si="1102"/>
        <v>#REF!</v>
      </c>
      <c r="IT449" s="181" t="e">
        <f t="shared" si="1103"/>
        <v>#REF!</v>
      </c>
      <c r="IU449" s="181" t="e">
        <f t="shared" si="1104"/>
        <v>#REF!</v>
      </c>
      <c r="IV449" s="181" t="e">
        <f t="shared" si="1105"/>
        <v>#REF!</v>
      </c>
      <c r="IW449" s="181" t="e">
        <f t="shared" si="1106"/>
        <v>#REF!</v>
      </c>
      <c r="IX449" s="181" t="e">
        <f t="shared" si="1107"/>
        <v>#REF!</v>
      </c>
      <c r="IY449" s="181" t="e">
        <f t="shared" si="1108"/>
        <v>#REF!</v>
      </c>
      <c r="IZ449" s="181" t="e">
        <f t="shared" si="1109"/>
        <v>#REF!</v>
      </c>
      <c r="JA449" s="181" t="e">
        <f t="shared" si="1110"/>
        <v>#REF!</v>
      </c>
      <c r="JB449" s="181" t="e">
        <f t="shared" si="1111"/>
        <v>#REF!</v>
      </c>
    </row>
    <row r="450" spans="2:262">
      <c r="B450" s="188">
        <v>89</v>
      </c>
      <c r="C450" s="187">
        <f t="shared" si="1112"/>
        <v>1.7382812500000011E-3</v>
      </c>
      <c r="D450" s="184" t="e">
        <f t="shared" si="855"/>
        <v>#REF!</v>
      </c>
      <c r="E450" s="183" t="e">
        <f>CQ361</f>
        <v>#REF!</v>
      </c>
      <c r="F450" s="182">
        <v>89</v>
      </c>
      <c r="G450" s="181" t="e">
        <f t="shared" si="856"/>
        <v>#REF!</v>
      </c>
      <c r="H450" s="181" t="e">
        <f t="shared" si="857"/>
        <v>#REF!</v>
      </c>
      <c r="I450" s="181" t="e">
        <f t="shared" si="858"/>
        <v>#REF!</v>
      </c>
      <c r="J450" s="181" t="e">
        <f t="shared" si="859"/>
        <v>#REF!</v>
      </c>
      <c r="K450" s="181" t="e">
        <f t="shared" si="860"/>
        <v>#REF!</v>
      </c>
      <c r="L450" s="181" t="e">
        <f t="shared" si="861"/>
        <v>#REF!</v>
      </c>
      <c r="M450" s="181" t="e">
        <f t="shared" si="862"/>
        <v>#REF!</v>
      </c>
      <c r="N450" s="181" t="e">
        <f t="shared" si="863"/>
        <v>#REF!</v>
      </c>
      <c r="O450" s="181" t="e">
        <f t="shared" si="864"/>
        <v>#REF!</v>
      </c>
      <c r="P450" s="181" t="e">
        <f t="shared" si="865"/>
        <v>#REF!</v>
      </c>
      <c r="Q450" s="181" t="e">
        <f t="shared" si="866"/>
        <v>#REF!</v>
      </c>
      <c r="R450" s="181" t="e">
        <f t="shared" si="867"/>
        <v>#REF!</v>
      </c>
      <c r="S450" s="181" t="e">
        <f t="shared" si="868"/>
        <v>#REF!</v>
      </c>
      <c r="T450" s="181" t="e">
        <f t="shared" si="869"/>
        <v>#REF!</v>
      </c>
      <c r="U450" s="181" t="e">
        <f t="shared" si="870"/>
        <v>#REF!</v>
      </c>
      <c r="V450" s="181" t="e">
        <f t="shared" si="871"/>
        <v>#REF!</v>
      </c>
      <c r="W450" s="181" t="e">
        <f t="shared" si="872"/>
        <v>#REF!</v>
      </c>
      <c r="X450" s="181" t="e">
        <f t="shared" si="873"/>
        <v>#REF!</v>
      </c>
      <c r="Y450" s="181" t="e">
        <f t="shared" si="874"/>
        <v>#REF!</v>
      </c>
      <c r="Z450" s="181" t="e">
        <f t="shared" si="875"/>
        <v>#REF!</v>
      </c>
      <c r="AA450" s="181" t="e">
        <f t="shared" si="876"/>
        <v>#REF!</v>
      </c>
      <c r="AB450" s="181" t="e">
        <f t="shared" si="877"/>
        <v>#REF!</v>
      </c>
      <c r="AC450" s="181" t="e">
        <f t="shared" si="878"/>
        <v>#REF!</v>
      </c>
      <c r="AD450" s="181" t="e">
        <f t="shared" si="879"/>
        <v>#REF!</v>
      </c>
      <c r="AE450" s="181" t="e">
        <f t="shared" si="880"/>
        <v>#REF!</v>
      </c>
      <c r="AF450" s="181" t="e">
        <f t="shared" si="881"/>
        <v>#REF!</v>
      </c>
      <c r="AG450" s="181" t="e">
        <f t="shared" si="882"/>
        <v>#REF!</v>
      </c>
      <c r="AH450" s="181" t="e">
        <f t="shared" si="883"/>
        <v>#REF!</v>
      </c>
      <c r="AI450" s="181" t="e">
        <f t="shared" si="884"/>
        <v>#REF!</v>
      </c>
      <c r="AJ450" s="181" t="e">
        <f t="shared" si="885"/>
        <v>#REF!</v>
      </c>
      <c r="AK450" s="181" t="e">
        <f t="shared" si="886"/>
        <v>#REF!</v>
      </c>
      <c r="AL450" s="181" t="e">
        <f t="shared" si="887"/>
        <v>#REF!</v>
      </c>
      <c r="AM450" s="181" t="e">
        <f t="shared" si="888"/>
        <v>#REF!</v>
      </c>
      <c r="AN450" s="181" t="e">
        <f t="shared" si="889"/>
        <v>#REF!</v>
      </c>
      <c r="AO450" s="181" t="e">
        <f t="shared" si="890"/>
        <v>#REF!</v>
      </c>
      <c r="AP450" s="181" t="e">
        <f t="shared" si="891"/>
        <v>#REF!</v>
      </c>
      <c r="AQ450" s="181" t="e">
        <f t="shared" si="892"/>
        <v>#REF!</v>
      </c>
      <c r="AR450" s="181" t="e">
        <f t="shared" si="893"/>
        <v>#REF!</v>
      </c>
      <c r="AS450" s="181" t="e">
        <f t="shared" si="894"/>
        <v>#REF!</v>
      </c>
      <c r="AT450" s="181" t="e">
        <f t="shared" si="895"/>
        <v>#REF!</v>
      </c>
      <c r="AU450" s="181" t="e">
        <f t="shared" si="896"/>
        <v>#REF!</v>
      </c>
      <c r="AV450" s="181" t="e">
        <f t="shared" si="897"/>
        <v>#REF!</v>
      </c>
      <c r="AW450" s="181" t="e">
        <f t="shared" si="898"/>
        <v>#REF!</v>
      </c>
      <c r="AX450" s="181" t="e">
        <f t="shared" si="899"/>
        <v>#REF!</v>
      </c>
      <c r="AY450" s="181" t="e">
        <f t="shared" si="900"/>
        <v>#REF!</v>
      </c>
      <c r="AZ450" s="181" t="e">
        <f t="shared" si="901"/>
        <v>#REF!</v>
      </c>
      <c r="BA450" s="181" t="e">
        <f t="shared" si="902"/>
        <v>#REF!</v>
      </c>
      <c r="BB450" s="181" t="e">
        <f t="shared" si="903"/>
        <v>#REF!</v>
      </c>
      <c r="BC450" s="181" t="e">
        <f t="shared" si="904"/>
        <v>#REF!</v>
      </c>
      <c r="BD450" s="181" t="e">
        <f t="shared" si="905"/>
        <v>#REF!</v>
      </c>
      <c r="BE450" s="181" t="e">
        <f t="shared" si="906"/>
        <v>#REF!</v>
      </c>
      <c r="BF450" s="181" t="e">
        <f t="shared" si="907"/>
        <v>#REF!</v>
      </c>
      <c r="BG450" s="181" t="e">
        <f t="shared" si="908"/>
        <v>#REF!</v>
      </c>
      <c r="BH450" s="181" t="e">
        <f t="shared" si="909"/>
        <v>#REF!</v>
      </c>
      <c r="BI450" s="181" t="e">
        <f t="shared" si="910"/>
        <v>#REF!</v>
      </c>
      <c r="BJ450" s="181" t="e">
        <f t="shared" si="911"/>
        <v>#REF!</v>
      </c>
      <c r="BK450" s="181" t="e">
        <f t="shared" si="912"/>
        <v>#REF!</v>
      </c>
      <c r="BL450" s="181" t="e">
        <f t="shared" si="913"/>
        <v>#REF!</v>
      </c>
      <c r="BM450" s="181" t="e">
        <f t="shared" si="914"/>
        <v>#REF!</v>
      </c>
      <c r="BN450" s="181" t="e">
        <f t="shared" si="915"/>
        <v>#REF!</v>
      </c>
      <c r="BO450" s="181" t="e">
        <f t="shared" si="916"/>
        <v>#REF!</v>
      </c>
      <c r="BP450" s="181" t="e">
        <f t="shared" si="917"/>
        <v>#REF!</v>
      </c>
      <c r="BQ450" s="181" t="e">
        <f t="shared" si="918"/>
        <v>#REF!</v>
      </c>
      <c r="BR450" s="181" t="e">
        <f t="shared" si="919"/>
        <v>#REF!</v>
      </c>
      <c r="BS450" s="181" t="e">
        <f t="shared" si="920"/>
        <v>#REF!</v>
      </c>
      <c r="BT450" s="181" t="e">
        <f t="shared" si="921"/>
        <v>#REF!</v>
      </c>
      <c r="BU450" s="181" t="e">
        <f t="shared" si="922"/>
        <v>#REF!</v>
      </c>
      <c r="BV450" s="181" t="e">
        <f t="shared" si="923"/>
        <v>#REF!</v>
      </c>
      <c r="BW450" s="181" t="e">
        <f t="shared" si="924"/>
        <v>#REF!</v>
      </c>
      <c r="BX450" s="181" t="e">
        <f t="shared" si="925"/>
        <v>#REF!</v>
      </c>
      <c r="BY450" s="181" t="e">
        <f t="shared" si="926"/>
        <v>#REF!</v>
      </c>
      <c r="BZ450" s="181" t="e">
        <f t="shared" si="927"/>
        <v>#REF!</v>
      </c>
      <c r="CA450" s="181" t="e">
        <f t="shared" si="928"/>
        <v>#REF!</v>
      </c>
      <c r="CB450" s="181" t="e">
        <f t="shared" si="929"/>
        <v>#REF!</v>
      </c>
      <c r="CC450" s="181" t="e">
        <f t="shared" si="930"/>
        <v>#REF!</v>
      </c>
      <c r="CD450" s="181" t="e">
        <f t="shared" si="931"/>
        <v>#REF!</v>
      </c>
      <c r="CE450" s="181" t="e">
        <f t="shared" si="932"/>
        <v>#REF!</v>
      </c>
      <c r="CF450" s="181" t="e">
        <f t="shared" si="933"/>
        <v>#REF!</v>
      </c>
      <c r="CG450" s="181" t="e">
        <f t="shared" si="934"/>
        <v>#REF!</v>
      </c>
      <c r="CH450" s="181" t="e">
        <f t="shared" si="935"/>
        <v>#REF!</v>
      </c>
      <c r="CI450" s="181" t="e">
        <f t="shared" si="936"/>
        <v>#REF!</v>
      </c>
      <c r="CJ450" s="181" t="e">
        <f t="shared" si="937"/>
        <v>#REF!</v>
      </c>
      <c r="CK450" s="181" t="e">
        <f t="shared" si="938"/>
        <v>#REF!</v>
      </c>
      <c r="CL450" s="181" t="e">
        <f t="shared" si="939"/>
        <v>#REF!</v>
      </c>
      <c r="CM450" s="181" t="e">
        <f t="shared" si="940"/>
        <v>#REF!</v>
      </c>
      <c r="CN450" s="181" t="e">
        <f t="shared" si="941"/>
        <v>#REF!</v>
      </c>
      <c r="CO450" s="181" t="e">
        <f t="shared" si="942"/>
        <v>#REF!</v>
      </c>
      <c r="CP450" s="181" t="e">
        <f t="shared" si="943"/>
        <v>#REF!</v>
      </c>
      <c r="CQ450" s="181" t="e">
        <f t="shared" si="944"/>
        <v>#REF!</v>
      </c>
      <c r="CR450" s="181" t="e">
        <f t="shared" si="945"/>
        <v>#REF!</v>
      </c>
      <c r="CS450" s="181" t="e">
        <f t="shared" si="946"/>
        <v>#REF!</v>
      </c>
      <c r="CT450" s="181" t="e">
        <f t="shared" si="947"/>
        <v>#REF!</v>
      </c>
      <c r="CU450" s="181" t="e">
        <f t="shared" si="948"/>
        <v>#REF!</v>
      </c>
      <c r="CV450" s="181" t="e">
        <f t="shared" si="949"/>
        <v>#REF!</v>
      </c>
      <c r="CW450" s="181" t="e">
        <f t="shared" si="950"/>
        <v>#REF!</v>
      </c>
      <c r="CX450" s="181" t="e">
        <f t="shared" si="951"/>
        <v>#REF!</v>
      </c>
      <c r="CY450" s="181" t="e">
        <f t="shared" si="952"/>
        <v>#REF!</v>
      </c>
      <c r="CZ450" s="181" t="e">
        <f t="shared" si="953"/>
        <v>#REF!</v>
      </c>
      <c r="DA450" s="181" t="e">
        <f t="shared" si="954"/>
        <v>#REF!</v>
      </c>
      <c r="DB450" s="181" t="e">
        <f t="shared" si="955"/>
        <v>#REF!</v>
      </c>
      <c r="DC450" s="181" t="e">
        <f t="shared" si="956"/>
        <v>#REF!</v>
      </c>
      <c r="DD450" s="181" t="e">
        <f t="shared" si="957"/>
        <v>#REF!</v>
      </c>
      <c r="DE450" s="181" t="e">
        <f t="shared" si="958"/>
        <v>#REF!</v>
      </c>
      <c r="DF450" s="181" t="e">
        <f t="shared" si="959"/>
        <v>#REF!</v>
      </c>
      <c r="DG450" s="181" t="e">
        <f t="shared" si="960"/>
        <v>#REF!</v>
      </c>
      <c r="DH450" s="181" t="e">
        <f t="shared" si="961"/>
        <v>#REF!</v>
      </c>
      <c r="DI450" s="181" t="e">
        <f t="shared" si="962"/>
        <v>#REF!</v>
      </c>
      <c r="DJ450" s="181" t="e">
        <f t="shared" si="963"/>
        <v>#REF!</v>
      </c>
      <c r="DK450" s="181" t="e">
        <f t="shared" si="964"/>
        <v>#REF!</v>
      </c>
      <c r="DL450" s="181" t="e">
        <f t="shared" si="965"/>
        <v>#REF!</v>
      </c>
      <c r="DM450" s="181" t="e">
        <f t="shared" si="966"/>
        <v>#REF!</v>
      </c>
      <c r="DN450" s="181" t="e">
        <f t="shared" si="967"/>
        <v>#REF!</v>
      </c>
      <c r="DO450" s="181" t="e">
        <f t="shared" si="968"/>
        <v>#REF!</v>
      </c>
      <c r="DP450" s="181" t="e">
        <f t="shared" si="969"/>
        <v>#REF!</v>
      </c>
      <c r="DQ450" s="181" t="e">
        <f t="shared" si="970"/>
        <v>#REF!</v>
      </c>
      <c r="DR450" s="181" t="e">
        <f t="shared" si="971"/>
        <v>#REF!</v>
      </c>
      <c r="DS450" s="181" t="e">
        <f t="shared" si="972"/>
        <v>#REF!</v>
      </c>
      <c r="DT450" s="181" t="e">
        <f t="shared" si="973"/>
        <v>#REF!</v>
      </c>
      <c r="DU450" s="181" t="e">
        <f t="shared" si="974"/>
        <v>#REF!</v>
      </c>
      <c r="DV450" s="181" t="e">
        <f t="shared" si="975"/>
        <v>#REF!</v>
      </c>
      <c r="DW450" s="181" t="e">
        <f t="shared" si="976"/>
        <v>#REF!</v>
      </c>
      <c r="DX450" s="181" t="e">
        <f t="shared" si="977"/>
        <v>#REF!</v>
      </c>
      <c r="DY450" s="181" t="e">
        <f t="shared" si="978"/>
        <v>#REF!</v>
      </c>
      <c r="DZ450" s="181" t="e">
        <f t="shared" si="979"/>
        <v>#REF!</v>
      </c>
      <c r="EA450" s="181" t="e">
        <f t="shared" si="980"/>
        <v>#REF!</v>
      </c>
      <c r="EB450" s="181" t="e">
        <f t="shared" si="981"/>
        <v>#REF!</v>
      </c>
      <c r="EC450" s="181" t="e">
        <f t="shared" si="982"/>
        <v>#REF!</v>
      </c>
      <c r="ED450" s="181" t="e">
        <f t="shared" si="983"/>
        <v>#REF!</v>
      </c>
      <c r="EE450" s="181" t="e">
        <f t="shared" si="984"/>
        <v>#REF!</v>
      </c>
      <c r="EF450" s="181" t="e">
        <f t="shared" si="985"/>
        <v>#REF!</v>
      </c>
      <c r="EG450" s="181" t="e">
        <f t="shared" si="986"/>
        <v>#REF!</v>
      </c>
      <c r="EH450" s="181" t="e">
        <f t="shared" si="987"/>
        <v>#REF!</v>
      </c>
      <c r="EI450" s="181" t="e">
        <f t="shared" si="988"/>
        <v>#REF!</v>
      </c>
      <c r="EJ450" s="181" t="e">
        <f t="shared" si="989"/>
        <v>#REF!</v>
      </c>
      <c r="EK450" s="181" t="e">
        <f t="shared" si="990"/>
        <v>#REF!</v>
      </c>
      <c r="EL450" s="181" t="e">
        <f t="shared" si="991"/>
        <v>#REF!</v>
      </c>
      <c r="EM450" s="181" t="e">
        <f t="shared" si="992"/>
        <v>#REF!</v>
      </c>
      <c r="EN450" s="181" t="e">
        <f t="shared" si="993"/>
        <v>#REF!</v>
      </c>
      <c r="EO450" s="181" t="e">
        <f t="shared" si="994"/>
        <v>#REF!</v>
      </c>
      <c r="EP450" s="181" t="e">
        <f t="shared" si="995"/>
        <v>#REF!</v>
      </c>
      <c r="EQ450" s="181" t="e">
        <f t="shared" si="996"/>
        <v>#REF!</v>
      </c>
      <c r="ER450" s="181" t="e">
        <f t="shared" si="997"/>
        <v>#REF!</v>
      </c>
      <c r="ES450" s="181" t="e">
        <f t="shared" si="998"/>
        <v>#REF!</v>
      </c>
      <c r="ET450" s="181" t="e">
        <f t="shared" si="999"/>
        <v>#REF!</v>
      </c>
      <c r="EU450" s="181" t="e">
        <f t="shared" si="1000"/>
        <v>#REF!</v>
      </c>
      <c r="EV450" s="181" t="e">
        <f t="shared" si="1001"/>
        <v>#REF!</v>
      </c>
      <c r="EW450" s="181" t="e">
        <f t="shared" si="1002"/>
        <v>#REF!</v>
      </c>
      <c r="EX450" s="181" t="e">
        <f t="shared" si="1003"/>
        <v>#REF!</v>
      </c>
      <c r="EY450" s="181" t="e">
        <f t="shared" si="1004"/>
        <v>#REF!</v>
      </c>
      <c r="EZ450" s="181" t="e">
        <f t="shared" si="1005"/>
        <v>#REF!</v>
      </c>
      <c r="FA450" s="181" t="e">
        <f t="shared" si="1006"/>
        <v>#REF!</v>
      </c>
      <c r="FB450" s="181" t="e">
        <f t="shared" si="1007"/>
        <v>#REF!</v>
      </c>
      <c r="FC450" s="181" t="e">
        <f t="shared" si="1008"/>
        <v>#REF!</v>
      </c>
      <c r="FD450" s="181" t="e">
        <f t="shared" si="1009"/>
        <v>#REF!</v>
      </c>
      <c r="FE450" s="181" t="e">
        <f t="shared" si="1010"/>
        <v>#REF!</v>
      </c>
      <c r="FF450" s="181" t="e">
        <f t="shared" si="1011"/>
        <v>#REF!</v>
      </c>
      <c r="FG450" s="181" t="e">
        <f t="shared" si="1012"/>
        <v>#REF!</v>
      </c>
      <c r="FH450" s="181" t="e">
        <f t="shared" si="1013"/>
        <v>#REF!</v>
      </c>
      <c r="FI450" s="181" t="e">
        <f t="shared" si="1014"/>
        <v>#REF!</v>
      </c>
      <c r="FJ450" s="181" t="e">
        <f t="shared" si="1015"/>
        <v>#REF!</v>
      </c>
      <c r="FK450" s="181" t="e">
        <f t="shared" si="1016"/>
        <v>#REF!</v>
      </c>
      <c r="FL450" s="181" t="e">
        <f t="shared" si="1017"/>
        <v>#REF!</v>
      </c>
      <c r="FM450" s="181" t="e">
        <f t="shared" si="1018"/>
        <v>#REF!</v>
      </c>
      <c r="FN450" s="181" t="e">
        <f t="shared" si="1019"/>
        <v>#REF!</v>
      </c>
      <c r="FO450" s="181" t="e">
        <f t="shared" si="1020"/>
        <v>#REF!</v>
      </c>
      <c r="FP450" s="181" t="e">
        <f t="shared" si="1021"/>
        <v>#REF!</v>
      </c>
      <c r="FQ450" s="181" t="e">
        <f t="shared" si="1022"/>
        <v>#REF!</v>
      </c>
      <c r="FR450" s="181" t="e">
        <f t="shared" si="1023"/>
        <v>#REF!</v>
      </c>
      <c r="FS450" s="181" t="e">
        <f t="shared" si="1024"/>
        <v>#REF!</v>
      </c>
      <c r="FT450" s="181" t="e">
        <f t="shared" si="1025"/>
        <v>#REF!</v>
      </c>
      <c r="FU450" s="181" t="e">
        <f t="shared" si="1026"/>
        <v>#REF!</v>
      </c>
      <c r="FV450" s="181" t="e">
        <f t="shared" si="1027"/>
        <v>#REF!</v>
      </c>
      <c r="FW450" s="181" t="e">
        <f t="shared" si="1028"/>
        <v>#REF!</v>
      </c>
      <c r="FX450" s="181" t="e">
        <f t="shared" si="1029"/>
        <v>#REF!</v>
      </c>
      <c r="FY450" s="181" t="e">
        <f t="shared" si="1030"/>
        <v>#REF!</v>
      </c>
      <c r="FZ450" s="181" t="e">
        <f t="shared" si="1031"/>
        <v>#REF!</v>
      </c>
      <c r="GA450" s="181" t="e">
        <f t="shared" si="1032"/>
        <v>#REF!</v>
      </c>
      <c r="GB450" s="181" t="e">
        <f t="shared" si="1033"/>
        <v>#REF!</v>
      </c>
      <c r="GC450" s="181" t="e">
        <f t="shared" si="1034"/>
        <v>#REF!</v>
      </c>
      <c r="GD450" s="181" t="e">
        <f t="shared" si="1035"/>
        <v>#REF!</v>
      </c>
      <c r="GE450" s="181" t="e">
        <f t="shared" si="1036"/>
        <v>#REF!</v>
      </c>
      <c r="GF450" s="181" t="e">
        <f t="shared" si="1037"/>
        <v>#REF!</v>
      </c>
      <c r="GG450" s="181" t="e">
        <f t="shared" si="1038"/>
        <v>#REF!</v>
      </c>
      <c r="GH450" s="181" t="e">
        <f t="shared" si="1039"/>
        <v>#REF!</v>
      </c>
      <c r="GI450" s="181" t="e">
        <f t="shared" si="1040"/>
        <v>#REF!</v>
      </c>
      <c r="GJ450" s="181" t="e">
        <f t="shared" si="1041"/>
        <v>#REF!</v>
      </c>
      <c r="GK450" s="181" t="e">
        <f t="shared" si="1042"/>
        <v>#REF!</v>
      </c>
      <c r="GL450" s="181" t="e">
        <f t="shared" si="1043"/>
        <v>#REF!</v>
      </c>
      <c r="GM450" s="181" t="e">
        <f t="shared" si="1044"/>
        <v>#REF!</v>
      </c>
      <c r="GN450" s="181" t="e">
        <f t="shared" si="1045"/>
        <v>#REF!</v>
      </c>
      <c r="GO450" s="181" t="e">
        <f t="shared" si="1046"/>
        <v>#REF!</v>
      </c>
      <c r="GP450" s="181" t="e">
        <f t="shared" si="1047"/>
        <v>#REF!</v>
      </c>
      <c r="GQ450" s="181" t="e">
        <f t="shared" si="1048"/>
        <v>#REF!</v>
      </c>
      <c r="GR450" s="181" t="e">
        <f t="shared" si="1049"/>
        <v>#REF!</v>
      </c>
      <c r="GS450" s="181" t="e">
        <f t="shared" si="1050"/>
        <v>#REF!</v>
      </c>
      <c r="GT450" s="181" t="e">
        <f t="shared" si="1051"/>
        <v>#REF!</v>
      </c>
      <c r="GU450" s="181" t="e">
        <f t="shared" si="1052"/>
        <v>#REF!</v>
      </c>
      <c r="GV450" s="181" t="e">
        <f t="shared" si="1053"/>
        <v>#REF!</v>
      </c>
      <c r="GW450" s="181" t="e">
        <f t="shared" si="1054"/>
        <v>#REF!</v>
      </c>
      <c r="GX450" s="181" t="e">
        <f t="shared" si="1055"/>
        <v>#REF!</v>
      </c>
      <c r="GY450" s="181" t="e">
        <f t="shared" si="1056"/>
        <v>#REF!</v>
      </c>
      <c r="GZ450" s="181" t="e">
        <f t="shared" si="1057"/>
        <v>#REF!</v>
      </c>
      <c r="HA450" s="181" t="e">
        <f t="shared" si="1058"/>
        <v>#REF!</v>
      </c>
      <c r="HB450" s="181" t="e">
        <f t="shared" si="1059"/>
        <v>#REF!</v>
      </c>
      <c r="HC450" s="181" t="e">
        <f t="shared" si="1060"/>
        <v>#REF!</v>
      </c>
      <c r="HD450" s="181" t="e">
        <f t="shared" si="1061"/>
        <v>#REF!</v>
      </c>
      <c r="HE450" s="181" t="e">
        <f t="shared" si="1062"/>
        <v>#REF!</v>
      </c>
      <c r="HF450" s="181" t="e">
        <f t="shared" si="1063"/>
        <v>#REF!</v>
      </c>
      <c r="HG450" s="181" t="e">
        <f t="shared" si="1064"/>
        <v>#REF!</v>
      </c>
      <c r="HH450" s="181" t="e">
        <f t="shared" si="1065"/>
        <v>#REF!</v>
      </c>
      <c r="HI450" s="181" t="e">
        <f t="shared" si="1066"/>
        <v>#REF!</v>
      </c>
      <c r="HJ450" s="181" t="e">
        <f t="shared" si="1067"/>
        <v>#REF!</v>
      </c>
      <c r="HK450" s="181" t="e">
        <f t="shared" si="1068"/>
        <v>#REF!</v>
      </c>
      <c r="HL450" s="181" t="e">
        <f t="shared" si="1069"/>
        <v>#REF!</v>
      </c>
      <c r="HM450" s="181" t="e">
        <f t="shared" si="1070"/>
        <v>#REF!</v>
      </c>
      <c r="HN450" s="181" t="e">
        <f t="shared" si="1071"/>
        <v>#REF!</v>
      </c>
      <c r="HO450" s="181" t="e">
        <f t="shared" si="1072"/>
        <v>#REF!</v>
      </c>
      <c r="HP450" s="181" t="e">
        <f t="shared" si="1073"/>
        <v>#REF!</v>
      </c>
      <c r="HQ450" s="181" t="e">
        <f t="shared" si="1074"/>
        <v>#REF!</v>
      </c>
      <c r="HR450" s="181" t="e">
        <f t="shared" si="1075"/>
        <v>#REF!</v>
      </c>
      <c r="HS450" s="181" t="e">
        <f t="shared" si="1076"/>
        <v>#REF!</v>
      </c>
      <c r="HT450" s="181" t="e">
        <f t="shared" si="1077"/>
        <v>#REF!</v>
      </c>
      <c r="HU450" s="181" t="e">
        <f t="shared" si="1078"/>
        <v>#REF!</v>
      </c>
      <c r="HV450" s="181" t="e">
        <f t="shared" si="1079"/>
        <v>#REF!</v>
      </c>
      <c r="HW450" s="181" t="e">
        <f t="shared" si="1080"/>
        <v>#REF!</v>
      </c>
      <c r="HX450" s="181" t="e">
        <f t="shared" si="1081"/>
        <v>#REF!</v>
      </c>
      <c r="HY450" s="181" t="e">
        <f t="shared" si="1082"/>
        <v>#REF!</v>
      </c>
      <c r="HZ450" s="181" t="e">
        <f t="shared" si="1083"/>
        <v>#REF!</v>
      </c>
      <c r="IA450" s="181" t="e">
        <f t="shared" si="1084"/>
        <v>#REF!</v>
      </c>
      <c r="IB450" s="181" t="e">
        <f t="shared" si="1085"/>
        <v>#REF!</v>
      </c>
      <c r="IC450" s="181" t="e">
        <f t="shared" si="1086"/>
        <v>#REF!</v>
      </c>
      <c r="ID450" s="181" t="e">
        <f t="shared" si="1087"/>
        <v>#REF!</v>
      </c>
      <c r="IE450" s="181" t="e">
        <f t="shared" si="1088"/>
        <v>#REF!</v>
      </c>
      <c r="IF450" s="181" t="e">
        <f t="shared" si="1089"/>
        <v>#REF!</v>
      </c>
      <c r="IG450" s="181" t="e">
        <f t="shared" si="1090"/>
        <v>#REF!</v>
      </c>
      <c r="IH450" s="181" t="e">
        <f t="shared" si="1091"/>
        <v>#REF!</v>
      </c>
      <c r="II450" s="181" t="e">
        <f t="shared" si="1092"/>
        <v>#REF!</v>
      </c>
      <c r="IJ450" s="181" t="e">
        <f t="shared" si="1093"/>
        <v>#REF!</v>
      </c>
      <c r="IK450" s="181" t="e">
        <f t="shared" si="1094"/>
        <v>#REF!</v>
      </c>
      <c r="IL450" s="181" t="e">
        <f t="shared" si="1095"/>
        <v>#REF!</v>
      </c>
      <c r="IM450" s="181" t="e">
        <f t="shared" si="1096"/>
        <v>#REF!</v>
      </c>
      <c r="IN450" s="181" t="e">
        <f t="shared" si="1097"/>
        <v>#REF!</v>
      </c>
      <c r="IO450" s="181" t="e">
        <f t="shared" si="1098"/>
        <v>#REF!</v>
      </c>
      <c r="IP450" s="181" t="e">
        <f t="shared" si="1099"/>
        <v>#REF!</v>
      </c>
      <c r="IQ450" s="181" t="e">
        <f t="shared" si="1100"/>
        <v>#REF!</v>
      </c>
      <c r="IR450" s="181" t="e">
        <f t="shared" si="1101"/>
        <v>#REF!</v>
      </c>
      <c r="IS450" s="181" t="e">
        <f t="shared" si="1102"/>
        <v>#REF!</v>
      </c>
      <c r="IT450" s="181" t="e">
        <f t="shared" si="1103"/>
        <v>#REF!</v>
      </c>
      <c r="IU450" s="181" t="e">
        <f t="shared" si="1104"/>
        <v>#REF!</v>
      </c>
      <c r="IV450" s="181" t="e">
        <f t="shared" si="1105"/>
        <v>#REF!</v>
      </c>
      <c r="IW450" s="181" t="e">
        <f t="shared" si="1106"/>
        <v>#REF!</v>
      </c>
      <c r="IX450" s="181" t="e">
        <f t="shared" si="1107"/>
        <v>#REF!</v>
      </c>
      <c r="IY450" s="181" t="e">
        <f t="shared" si="1108"/>
        <v>#REF!</v>
      </c>
      <c r="IZ450" s="181" t="e">
        <f t="shared" si="1109"/>
        <v>#REF!</v>
      </c>
      <c r="JA450" s="181" t="e">
        <f t="shared" si="1110"/>
        <v>#REF!</v>
      </c>
      <c r="JB450" s="181" t="e">
        <f t="shared" si="1111"/>
        <v>#REF!</v>
      </c>
    </row>
    <row r="451" spans="2:262">
      <c r="B451" s="188">
        <v>90</v>
      </c>
      <c r="C451" s="187">
        <f t="shared" si="1112"/>
        <v>1.7578125000000011E-3</v>
      </c>
      <c r="D451" s="184" t="e">
        <f t="shared" si="855"/>
        <v>#REF!</v>
      </c>
      <c r="E451" s="183" t="e">
        <f>CR361</f>
        <v>#REF!</v>
      </c>
      <c r="F451" s="182">
        <v>90</v>
      </c>
      <c r="G451" s="181" t="e">
        <f t="shared" si="856"/>
        <v>#REF!</v>
      </c>
      <c r="H451" s="181" t="e">
        <f t="shared" si="857"/>
        <v>#REF!</v>
      </c>
      <c r="I451" s="181" t="e">
        <f t="shared" si="858"/>
        <v>#REF!</v>
      </c>
      <c r="J451" s="181" t="e">
        <f t="shared" si="859"/>
        <v>#REF!</v>
      </c>
      <c r="K451" s="181" t="e">
        <f t="shared" si="860"/>
        <v>#REF!</v>
      </c>
      <c r="L451" s="181" t="e">
        <f t="shared" si="861"/>
        <v>#REF!</v>
      </c>
      <c r="M451" s="181" t="e">
        <f t="shared" si="862"/>
        <v>#REF!</v>
      </c>
      <c r="N451" s="181" t="e">
        <f t="shared" si="863"/>
        <v>#REF!</v>
      </c>
      <c r="O451" s="181" t="e">
        <f t="shared" si="864"/>
        <v>#REF!</v>
      </c>
      <c r="P451" s="181" t="e">
        <f t="shared" si="865"/>
        <v>#REF!</v>
      </c>
      <c r="Q451" s="181" t="e">
        <f t="shared" si="866"/>
        <v>#REF!</v>
      </c>
      <c r="R451" s="181" t="e">
        <f t="shared" si="867"/>
        <v>#REF!</v>
      </c>
      <c r="S451" s="181" t="e">
        <f t="shared" si="868"/>
        <v>#REF!</v>
      </c>
      <c r="T451" s="181" t="e">
        <f t="shared" si="869"/>
        <v>#REF!</v>
      </c>
      <c r="U451" s="181" t="e">
        <f t="shared" si="870"/>
        <v>#REF!</v>
      </c>
      <c r="V451" s="181" t="e">
        <f t="shared" si="871"/>
        <v>#REF!</v>
      </c>
      <c r="W451" s="181" t="e">
        <f t="shared" si="872"/>
        <v>#REF!</v>
      </c>
      <c r="X451" s="181" t="e">
        <f t="shared" si="873"/>
        <v>#REF!</v>
      </c>
      <c r="Y451" s="181" t="e">
        <f t="shared" si="874"/>
        <v>#REF!</v>
      </c>
      <c r="Z451" s="181" t="e">
        <f t="shared" si="875"/>
        <v>#REF!</v>
      </c>
      <c r="AA451" s="181" t="e">
        <f t="shared" si="876"/>
        <v>#REF!</v>
      </c>
      <c r="AB451" s="181" t="e">
        <f t="shared" si="877"/>
        <v>#REF!</v>
      </c>
      <c r="AC451" s="181" t="e">
        <f t="shared" si="878"/>
        <v>#REF!</v>
      </c>
      <c r="AD451" s="181" t="e">
        <f t="shared" si="879"/>
        <v>#REF!</v>
      </c>
      <c r="AE451" s="181" t="e">
        <f t="shared" si="880"/>
        <v>#REF!</v>
      </c>
      <c r="AF451" s="181" t="e">
        <f t="shared" si="881"/>
        <v>#REF!</v>
      </c>
      <c r="AG451" s="181" t="e">
        <f t="shared" si="882"/>
        <v>#REF!</v>
      </c>
      <c r="AH451" s="181" t="e">
        <f t="shared" si="883"/>
        <v>#REF!</v>
      </c>
      <c r="AI451" s="181" t="e">
        <f t="shared" si="884"/>
        <v>#REF!</v>
      </c>
      <c r="AJ451" s="181" t="e">
        <f t="shared" si="885"/>
        <v>#REF!</v>
      </c>
      <c r="AK451" s="181" t="e">
        <f t="shared" si="886"/>
        <v>#REF!</v>
      </c>
      <c r="AL451" s="181" t="e">
        <f t="shared" si="887"/>
        <v>#REF!</v>
      </c>
      <c r="AM451" s="181" t="e">
        <f t="shared" si="888"/>
        <v>#REF!</v>
      </c>
      <c r="AN451" s="181" t="e">
        <f t="shared" si="889"/>
        <v>#REF!</v>
      </c>
      <c r="AO451" s="181" t="e">
        <f t="shared" si="890"/>
        <v>#REF!</v>
      </c>
      <c r="AP451" s="181" t="e">
        <f t="shared" si="891"/>
        <v>#REF!</v>
      </c>
      <c r="AQ451" s="181" t="e">
        <f t="shared" si="892"/>
        <v>#REF!</v>
      </c>
      <c r="AR451" s="181" t="e">
        <f t="shared" si="893"/>
        <v>#REF!</v>
      </c>
      <c r="AS451" s="181" t="e">
        <f t="shared" si="894"/>
        <v>#REF!</v>
      </c>
      <c r="AT451" s="181" t="e">
        <f t="shared" si="895"/>
        <v>#REF!</v>
      </c>
      <c r="AU451" s="181" t="e">
        <f t="shared" si="896"/>
        <v>#REF!</v>
      </c>
      <c r="AV451" s="181" t="e">
        <f t="shared" si="897"/>
        <v>#REF!</v>
      </c>
      <c r="AW451" s="181" t="e">
        <f t="shared" si="898"/>
        <v>#REF!</v>
      </c>
      <c r="AX451" s="181" t="e">
        <f t="shared" si="899"/>
        <v>#REF!</v>
      </c>
      <c r="AY451" s="181" t="e">
        <f t="shared" si="900"/>
        <v>#REF!</v>
      </c>
      <c r="AZ451" s="181" t="e">
        <f t="shared" si="901"/>
        <v>#REF!</v>
      </c>
      <c r="BA451" s="181" t="e">
        <f t="shared" si="902"/>
        <v>#REF!</v>
      </c>
      <c r="BB451" s="181" t="e">
        <f t="shared" si="903"/>
        <v>#REF!</v>
      </c>
      <c r="BC451" s="181" t="e">
        <f t="shared" si="904"/>
        <v>#REF!</v>
      </c>
      <c r="BD451" s="181" t="e">
        <f t="shared" si="905"/>
        <v>#REF!</v>
      </c>
      <c r="BE451" s="181" t="e">
        <f t="shared" si="906"/>
        <v>#REF!</v>
      </c>
      <c r="BF451" s="181" t="e">
        <f t="shared" si="907"/>
        <v>#REF!</v>
      </c>
      <c r="BG451" s="181" t="e">
        <f t="shared" si="908"/>
        <v>#REF!</v>
      </c>
      <c r="BH451" s="181" t="e">
        <f t="shared" si="909"/>
        <v>#REF!</v>
      </c>
      <c r="BI451" s="181" t="e">
        <f t="shared" si="910"/>
        <v>#REF!</v>
      </c>
      <c r="BJ451" s="181" t="e">
        <f t="shared" si="911"/>
        <v>#REF!</v>
      </c>
      <c r="BK451" s="181" t="e">
        <f t="shared" si="912"/>
        <v>#REF!</v>
      </c>
      <c r="BL451" s="181" t="e">
        <f t="shared" si="913"/>
        <v>#REF!</v>
      </c>
      <c r="BM451" s="181" t="e">
        <f t="shared" si="914"/>
        <v>#REF!</v>
      </c>
      <c r="BN451" s="181" t="e">
        <f t="shared" si="915"/>
        <v>#REF!</v>
      </c>
      <c r="BO451" s="181" t="e">
        <f t="shared" si="916"/>
        <v>#REF!</v>
      </c>
      <c r="BP451" s="181" t="e">
        <f t="shared" si="917"/>
        <v>#REF!</v>
      </c>
      <c r="BQ451" s="181" t="e">
        <f t="shared" si="918"/>
        <v>#REF!</v>
      </c>
      <c r="BR451" s="181" t="e">
        <f t="shared" si="919"/>
        <v>#REF!</v>
      </c>
      <c r="BS451" s="181" t="e">
        <f t="shared" si="920"/>
        <v>#REF!</v>
      </c>
      <c r="BT451" s="181" t="e">
        <f t="shared" si="921"/>
        <v>#REF!</v>
      </c>
      <c r="BU451" s="181" t="e">
        <f t="shared" si="922"/>
        <v>#REF!</v>
      </c>
      <c r="BV451" s="181" t="e">
        <f t="shared" si="923"/>
        <v>#REF!</v>
      </c>
      <c r="BW451" s="181" t="e">
        <f t="shared" si="924"/>
        <v>#REF!</v>
      </c>
      <c r="BX451" s="181" t="e">
        <f t="shared" si="925"/>
        <v>#REF!</v>
      </c>
      <c r="BY451" s="181" t="e">
        <f t="shared" si="926"/>
        <v>#REF!</v>
      </c>
      <c r="BZ451" s="181" t="e">
        <f t="shared" si="927"/>
        <v>#REF!</v>
      </c>
      <c r="CA451" s="181" t="e">
        <f t="shared" si="928"/>
        <v>#REF!</v>
      </c>
      <c r="CB451" s="181" t="e">
        <f t="shared" si="929"/>
        <v>#REF!</v>
      </c>
      <c r="CC451" s="181" t="e">
        <f t="shared" si="930"/>
        <v>#REF!</v>
      </c>
      <c r="CD451" s="181" t="e">
        <f t="shared" si="931"/>
        <v>#REF!</v>
      </c>
      <c r="CE451" s="181" t="e">
        <f t="shared" si="932"/>
        <v>#REF!</v>
      </c>
      <c r="CF451" s="181" t="e">
        <f t="shared" si="933"/>
        <v>#REF!</v>
      </c>
      <c r="CG451" s="181" t="e">
        <f t="shared" si="934"/>
        <v>#REF!</v>
      </c>
      <c r="CH451" s="181" t="e">
        <f t="shared" si="935"/>
        <v>#REF!</v>
      </c>
      <c r="CI451" s="181" t="e">
        <f t="shared" si="936"/>
        <v>#REF!</v>
      </c>
      <c r="CJ451" s="181" t="e">
        <f t="shared" si="937"/>
        <v>#REF!</v>
      </c>
      <c r="CK451" s="181" t="e">
        <f t="shared" si="938"/>
        <v>#REF!</v>
      </c>
      <c r="CL451" s="181" t="e">
        <f t="shared" si="939"/>
        <v>#REF!</v>
      </c>
      <c r="CM451" s="181" t="e">
        <f t="shared" si="940"/>
        <v>#REF!</v>
      </c>
      <c r="CN451" s="181" t="e">
        <f t="shared" si="941"/>
        <v>#REF!</v>
      </c>
      <c r="CO451" s="181" t="e">
        <f t="shared" si="942"/>
        <v>#REF!</v>
      </c>
      <c r="CP451" s="181" t="e">
        <f t="shared" si="943"/>
        <v>#REF!</v>
      </c>
      <c r="CQ451" s="181" t="e">
        <f t="shared" si="944"/>
        <v>#REF!</v>
      </c>
      <c r="CR451" s="181" t="e">
        <f t="shared" si="945"/>
        <v>#REF!</v>
      </c>
      <c r="CS451" s="181" t="e">
        <f t="shared" si="946"/>
        <v>#REF!</v>
      </c>
      <c r="CT451" s="181" t="e">
        <f t="shared" si="947"/>
        <v>#REF!</v>
      </c>
      <c r="CU451" s="181" t="e">
        <f t="shared" si="948"/>
        <v>#REF!</v>
      </c>
      <c r="CV451" s="181" t="e">
        <f t="shared" si="949"/>
        <v>#REF!</v>
      </c>
      <c r="CW451" s="181" t="e">
        <f t="shared" si="950"/>
        <v>#REF!</v>
      </c>
      <c r="CX451" s="181" t="e">
        <f t="shared" si="951"/>
        <v>#REF!</v>
      </c>
      <c r="CY451" s="181" t="e">
        <f t="shared" si="952"/>
        <v>#REF!</v>
      </c>
      <c r="CZ451" s="181" t="e">
        <f t="shared" si="953"/>
        <v>#REF!</v>
      </c>
      <c r="DA451" s="181" t="e">
        <f t="shared" si="954"/>
        <v>#REF!</v>
      </c>
      <c r="DB451" s="181" t="e">
        <f t="shared" si="955"/>
        <v>#REF!</v>
      </c>
      <c r="DC451" s="181" t="e">
        <f t="shared" si="956"/>
        <v>#REF!</v>
      </c>
      <c r="DD451" s="181" t="e">
        <f t="shared" si="957"/>
        <v>#REF!</v>
      </c>
      <c r="DE451" s="181" t="e">
        <f t="shared" si="958"/>
        <v>#REF!</v>
      </c>
      <c r="DF451" s="181" t="e">
        <f t="shared" si="959"/>
        <v>#REF!</v>
      </c>
      <c r="DG451" s="181" t="e">
        <f t="shared" si="960"/>
        <v>#REF!</v>
      </c>
      <c r="DH451" s="181" t="e">
        <f t="shared" si="961"/>
        <v>#REF!</v>
      </c>
      <c r="DI451" s="181" t="e">
        <f t="shared" si="962"/>
        <v>#REF!</v>
      </c>
      <c r="DJ451" s="181" t="e">
        <f t="shared" si="963"/>
        <v>#REF!</v>
      </c>
      <c r="DK451" s="181" t="e">
        <f t="shared" si="964"/>
        <v>#REF!</v>
      </c>
      <c r="DL451" s="181" t="e">
        <f t="shared" si="965"/>
        <v>#REF!</v>
      </c>
      <c r="DM451" s="181" t="e">
        <f t="shared" si="966"/>
        <v>#REF!</v>
      </c>
      <c r="DN451" s="181" t="e">
        <f t="shared" si="967"/>
        <v>#REF!</v>
      </c>
      <c r="DO451" s="181" t="e">
        <f t="shared" si="968"/>
        <v>#REF!</v>
      </c>
      <c r="DP451" s="181" t="e">
        <f t="shared" si="969"/>
        <v>#REF!</v>
      </c>
      <c r="DQ451" s="181" t="e">
        <f t="shared" si="970"/>
        <v>#REF!</v>
      </c>
      <c r="DR451" s="181" t="e">
        <f t="shared" si="971"/>
        <v>#REF!</v>
      </c>
      <c r="DS451" s="181" t="e">
        <f t="shared" si="972"/>
        <v>#REF!</v>
      </c>
      <c r="DT451" s="181" t="e">
        <f t="shared" si="973"/>
        <v>#REF!</v>
      </c>
      <c r="DU451" s="181" t="e">
        <f t="shared" si="974"/>
        <v>#REF!</v>
      </c>
      <c r="DV451" s="181" t="e">
        <f t="shared" si="975"/>
        <v>#REF!</v>
      </c>
      <c r="DW451" s="181" t="e">
        <f t="shared" si="976"/>
        <v>#REF!</v>
      </c>
      <c r="DX451" s="181" t="e">
        <f t="shared" si="977"/>
        <v>#REF!</v>
      </c>
      <c r="DY451" s="181" t="e">
        <f t="shared" si="978"/>
        <v>#REF!</v>
      </c>
      <c r="DZ451" s="181" t="e">
        <f t="shared" si="979"/>
        <v>#REF!</v>
      </c>
      <c r="EA451" s="181" t="e">
        <f t="shared" si="980"/>
        <v>#REF!</v>
      </c>
      <c r="EB451" s="181" t="e">
        <f t="shared" si="981"/>
        <v>#REF!</v>
      </c>
      <c r="EC451" s="181" t="e">
        <f t="shared" si="982"/>
        <v>#REF!</v>
      </c>
      <c r="ED451" s="181" t="e">
        <f t="shared" si="983"/>
        <v>#REF!</v>
      </c>
      <c r="EE451" s="181" t="e">
        <f t="shared" si="984"/>
        <v>#REF!</v>
      </c>
      <c r="EF451" s="181" t="e">
        <f t="shared" si="985"/>
        <v>#REF!</v>
      </c>
      <c r="EG451" s="181" t="e">
        <f t="shared" si="986"/>
        <v>#REF!</v>
      </c>
      <c r="EH451" s="181" t="e">
        <f t="shared" si="987"/>
        <v>#REF!</v>
      </c>
      <c r="EI451" s="181" t="e">
        <f t="shared" si="988"/>
        <v>#REF!</v>
      </c>
      <c r="EJ451" s="181" t="e">
        <f t="shared" si="989"/>
        <v>#REF!</v>
      </c>
      <c r="EK451" s="181" t="e">
        <f t="shared" si="990"/>
        <v>#REF!</v>
      </c>
      <c r="EL451" s="181" t="e">
        <f t="shared" si="991"/>
        <v>#REF!</v>
      </c>
      <c r="EM451" s="181" t="e">
        <f t="shared" si="992"/>
        <v>#REF!</v>
      </c>
      <c r="EN451" s="181" t="e">
        <f t="shared" si="993"/>
        <v>#REF!</v>
      </c>
      <c r="EO451" s="181" t="e">
        <f t="shared" si="994"/>
        <v>#REF!</v>
      </c>
      <c r="EP451" s="181" t="e">
        <f t="shared" si="995"/>
        <v>#REF!</v>
      </c>
      <c r="EQ451" s="181" t="e">
        <f t="shared" si="996"/>
        <v>#REF!</v>
      </c>
      <c r="ER451" s="181" t="e">
        <f t="shared" si="997"/>
        <v>#REF!</v>
      </c>
      <c r="ES451" s="181" t="e">
        <f t="shared" si="998"/>
        <v>#REF!</v>
      </c>
      <c r="ET451" s="181" t="e">
        <f t="shared" si="999"/>
        <v>#REF!</v>
      </c>
      <c r="EU451" s="181" t="e">
        <f t="shared" si="1000"/>
        <v>#REF!</v>
      </c>
      <c r="EV451" s="181" t="e">
        <f t="shared" si="1001"/>
        <v>#REF!</v>
      </c>
      <c r="EW451" s="181" t="e">
        <f t="shared" si="1002"/>
        <v>#REF!</v>
      </c>
      <c r="EX451" s="181" t="e">
        <f t="shared" si="1003"/>
        <v>#REF!</v>
      </c>
      <c r="EY451" s="181" t="e">
        <f t="shared" si="1004"/>
        <v>#REF!</v>
      </c>
      <c r="EZ451" s="181" t="e">
        <f t="shared" si="1005"/>
        <v>#REF!</v>
      </c>
      <c r="FA451" s="181" t="e">
        <f t="shared" si="1006"/>
        <v>#REF!</v>
      </c>
      <c r="FB451" s="181" t="e">
        <f t="shared" si="1007"/>
        <v>#REF!</v>
      </c>
      <c r="FC451" s="181" t="e">
        <f t="shared" si="1008"/>
        <v>#REF!</v>
      </c>
      <c r="FD451" s="181" t="e">
        <f t="shared" si="1009"/>
        <v>#REF!</v>
      </c>
      <c r="FE451" s="181" t="e">
        <f t="shared" si="1010"/>
        <v>#REF!</v>
      </c>
      <c r="FF451" s="181" t="e">
        <f t="shared" si="1011"/>
        <v>#REF!</v>
      </c>
      <c r="FG451" s="181" t="e">
        <f t="shared" si="1012"/>
        <v>#REF!</v>
      </c>
      <c r="FH451" s="181" t="e">
        <f t="shared" si="1013"/>
        <v>#REF!</v>
      </c>
      <c r="FI451" s="181" t="e">
        <f t="shared" si="1014"/>
        <v>#REF!</v>
      </c>
      <c r="FJ451" s="181" t="e">
        <f t="shared" si="1015"/>
        <v>#REF!</v>
      </c>
      <c r="FK451" s="181" t="e">
        <f t="shared" si="1016"/>
        <v>#REF!</v>
      </c>
      <c r="FL451" s="181" t="e">
        <f t="shared" si="1017"/>
        <v>#REF!</v>
      </c>
      <c r="FM451" s="181" t="e">
        <f t="shared" si="1018"/>
        <v>#REF!</v>
      </c>
      <c r="FN451" s="181" t="e">
        <f t="shared" si="1019"/>
        <v>#REF!</v>
      </c>
      <c r="FO451" s="181" t="e">
        <f t="shared" si="1020"/>
        <v>#REF!</v>
      </c>
      <c r="FP451" s="181" t="e">
        <f t="shared" si="1021"/>
        <v>#REF!</v>
      </c>
      <c r="FQ451" s="181" t="e">
        <f t="shared" si="1022"/>
        <v>#REF!</v>
      </c>
      <c r="FR451" s="181" t="e">
        <f t="shared" si="1023"/>
        <v>#REF!</v>
      </c>
      <c r="FS451" s="181" t="e">
        <f t="shared" si="1024"/>
        <v>#REF!</v>
      </c>
      <c r="FT451" s="181" t="e">
        <f t="shared" si="1025"/>
        <v>#REF!</v>
      </c>
      <c r="FU451" s="181" t="e">
        <f t="shared" si="1026"/>
        <v>#REF!</v>
      </c>
      <c r="FV451" s="181" t="e">
        <f t="shared" si="1027"/>
        <v>#REF!</v>
      </c>
      <c r="FW451" s="181" t="e">
        <f t="shared" si="1028"/>
        <v>#REF!</v>
      </c>
      <c r="FX451" s="181" t="e">
        <f t="shared" si="1029"/>
        <v>#REF!</v>
      </c>
      <c r="FY451" s="181" t="e">
        <f t="shared" si="1030"/>
        <v>#REF!</v>
      </c>
      <c r="FZ451" s="181" t="e">
        <f t="shared" si="1031"/>
        <v>#REF!</v>
      </c>
      <c r="GA451" s="181" t="e">
        <f t="shared" si="1032"/>
        <v>#REF!</v>
      </c>
      <c r="GB451" s="181" t="e">
        <f t="shared" si="1033"/>
        <v>#REF!</v>
      </c>
      <c r="GC451" s="181" t="e">
        <f t="shared" si="1034"/>
        <v>#REF!</v>
      </c>
      <c r="GD451" s="181" t="e">
        <f t="shared" si="1035"/>
        <v>#REF!</v>
      </c>
      <c r="GE451" s="181" t="e">
        <f t="shared" si="1036"/>
        <v>#REF!</v>
      </c>
      <c r="GF451" s="181" t="e">
        <f t="shared" si="1037"/>
        <v>#REF!</v>
      </c>
      <c r="GG451" s="181" t="e">
        <f t="shared" si="1038"/>
        <v>#REF!</v>
      </c>
      <c r="GH451" s="181" t="e">
        <f t="shared" si="1039"/>
        <v>#REF!</v>
      </c>
      <c r="GI451" s="181" t="e">
        <f t="shared" si="1040"/>
        <v>#REF!</v>
      </c>
      <c r="GJ451" s="181" t="e">
        <f t="shared" si="1041"/>
        <v>#REF!</v>
      </c>
      <c r="GK451" s="181" t="e">
        <f t="shared" si="1042"/>
        <v>#REF!</v>
      </c>
      <c r="GL451" s="181" t="e">
        <f t="shared" si="1043"/>
        <v>#REF!</v>
      </c>
      <c r="GM451" s="181" t="e">
        <f t="shared" si="1044"/>
        <v>#REF!</v>
      </c>
      <c r="GN451" s="181" t="e">
        <f t="shared" si="1045"/>
        <v>#REF!</v>
      </c>
      <c r="GO451" s="181" t="e">
        <f t="shared" si="1046"/>
        <v>#REF!</v>
      </c>
      <c r="GP451" s="181" t="e">
        <f t="shared" si="1047"/>
        <v>#REF!</v>
      </c>
      <c r="GQ451" s="181" t="e">
        <f t="shared" si="1048"/>
        <v>#REF!</v>
      </c>
      <c r="GR451" s="181" t="e">
        <f t="shared" si="1049"/>
        <v>#REF!</v>
      </c>
      <c r="GS451" s="181" t="e">
        <f t="shared" si="1050"/>
        <v>#REF!</v>
      </c>
      <c r="GT451" s="181" t="e">
        <f t="shared" si="1051"/>
        <v>#REF!</v>
      </c>
      <c r="GU451" s="181" t="e">
        <f t="shared" si="1052"/>
        <v>#REF!</v>
      </c>
      <c r="GV451" s="181" t="e">
        <f t="shared" si="1053"/>
        <v>#REF!</v>
      </c>
      <c r="GW451" s="181" t="e">
        <f t="shared" si="1054"/>
        <v>#REF!</v>
      </c>
      <c r="GX451" s="181" t="e">
        <f t="shared" si="1055"/>
        <v>#REF!</v>
      </c>
      <c r="GY451" s="181" t="e">
        <f t="shared" si="1056"/>
        <v>#REF!</v>
      </c>
      <c r="GZ451" s="181" t="e">
        <f t="shared" si="1057"/>
        <v>#REF!</v>
      </c>
      <c r="HA451" s="181" t="e">
        <f t="shared" si="1058"/>
        <v>#REF!</v>
      </c>
      <c r="HB451" s="181" t="e">
        <f t="shared" si="1059"/>
        <v>#REF!</v>
      </c>
      <c r="HC451" s="181" t="e">
        <f t="shared" si="1060"/>
        <v>#REF!</v>
      </c>
      <c r="HD451" s="181" t="e">
        <f t="shared" si="1061"/>
        <v>#REF!</v>
      </c>
      <c r="HE451" s="181" t="e">
        <f t="shared" si="1062"/>
        <v>#REF!</v>
      </c>
      <c r="HF451" s="181" t="e">
        <f t="shared" si="1063"/>
        <v>#REF!</v>
      </c>
      <c r="HG451" s="181" t="e">
        <f t="shared" si="1064"/>
        <v>#REF!</v>
      </c>
      <c r="HH451" s="181" t="e">
        <f t="shared" si="1065"/>
        <v>#REF!</v>
      </c>
      <c r="HI451" s="181" t="e">
        <f t="shared" si="1066"/>
        <v>#REF!</v>
      </c>
      <c r="HJ451" s="181" t="e">
        <f t="shared" si="1067"/>
        <v>#REF!</v>
      </c>
      <c r="HK451" s="181" t="e">
        <f t="shared" si="1068"/>
        <v>#REF!</v>
      </c>
      <c r="HL451" s="181" t="e">
        <f t="shared" si="1069"/>
        <v>#REF!</v>
      </c>
      <c r="HM451" s="181" t="e">
        <f t="shared" si="1070"/>
        <v>#REF!</v>
      </c>
      <c r="HN451" s="181" t="e">
        <f t="shared" si="1071"/>
        <v>#REF!</v>
      </c>
      <c r="HO451" s="181" t="e">
        <f t="shared" si="1072"/>
        <v>#REF!</v>
      </c>
      <c r="HP451" s="181" t="e">
        <f t="shared" si="1073"/>
        <v>#REF!</v>
      </c>
      <c r="HQ451" s="181" t="e">
        <f t="shared" si="1074"/>
        <v>#REF!</v>
      </c>
      <c r="HR451" s="181" t="e">
        <f t="shared" si="1075"/>
        <v>#REF!</v>
      </c>
      <c r="HS451" s="181" t="e">
        <f t="shared" si="1076"/>
        <v>#REF!</v>
      </c>
      <c r="HT451" s="181" t="e">
        <f t="shared" si="1077"/>
        <v>#REF!</v>
      </c>
      <c r="HU451" s="181" t="e">
        <f t="shared" si="1078"/>
        <v>#REF!</v>
      </c>
      <c r="HV451" s="181" t="e">
        <f t="shared" si="1079"/>
        <v>#REF!</v>
      </c>
      <c r="HW451" s="181" t="e">
        <f t="shared" si="1080"/>
        <v>#REF!</v>
      </c>
      <c r="HX451" s="181" t="e">
        <f t="shared" si="1081"/>
        <v>#REF!</v>
      </c>
      <c r="HY451" s="181" t="e">
        <f t="shared" si="1082"/>
        <v>#REF!</v>
      </c>
      <c r="HZ451" s="181" t="e">
        <f t="shared" si="1083"/>
        <v>#REF!</v>
      </c>
      <c r="IA451" s="181" t="e">
        <f t="shared" si="1084"/>
        <v>#REF!</v>
      </c>
      <c r="IB451" s="181" t="e">
        <f t="shared" si="1085"/>
        <v>#REF!</v>
      </c>
      <c r="IC451" s="181" t="e">
        <f t="shared" si="1086"/>
        <v>#REF!</v>
      </c>
      <c r="ID451" s="181" t="e">
        <f t="shared" si="1087"/>
        <v>#REF!</v>
      </c>
      <c r="IE451" s="181" t="e">
        <f t="shared" si="1088"/>
        <v>#REF!</v>
      </c>
      <c r="IF451" s="181" t="e">
        <f t="shared" si="1089"/>
        <v>#REF!</v>
      </c>
      <c r="IG451" s="181" t="e">
        <f t="shared" si="1090"/>
        <v>#REF!</v>
      </c>
      <c r="IH451" s="181" t="e">
        <f t="shared" si="1091"/>
        <v>#REF!</v>
      </c>
      <c r="II451" s="181" t="e">
        <f t="shared" si="1092"/>
        <v>#REF!</v>
      </c>
      <c r="IJ451" s="181" t="e">
        <f t="shared" si="1093"/>
        <v>#REF!</v>
      </c>
      <c r="IK451" s="181" t="e">
        <f t="shared" si="1094"/>
        <v>#REF!</v>
      </c>
      <c r="IL451" s="181" t="e">
        <f t="shared" si="1095"/>
        <v>#REF!</v>
      </c>
      <c r="IM451" s="181" t="e">
        <f t="shared" si="1096"/>
        <v>#REF!</v>
      </c>
      <c r="IN451" s="181" t="e">
        <f t="shared" si="1097"/>
        <v>#REF!</v>
      </c>
      <c r="IO451" s="181" t="e">
        <f t="shared" si="1098"/>
        <v>#REF!</v>
      </c>
      <c r="IP451" s="181" t="e">
        <f t="shared" si="1099"/>
        <v>#REF!</v>
      </c>
      <c r="IQ451" s="181" t="e">
        <f t="shared" si="1100"/>
        <v>#REF!</v>
      </c>
      <c r="IR451" s="181" t="e">
        <f t="shared" si="1101"/>
        <v>#REF!</v>
      </c>
      <c r="IS451" s="181" t="e">
        <f t="shared" si="1102"/>
        <v>#REF!</v>
      </c>
      <c r="IT451" s="181" t="e">
        <f t="shared" si="1103"/>
        <v>#REF!</v>
      </c>
      <c r="IU451" s="181" t="e">
        <f t="shared" si="1104"/>
        <v>#REF!</v>
      </c>
      <c r="IV451" s="181" t="e">
        <f t="shared" si="1105"/>
        <v>#REF!</v>
      </c>
      <c r="IW451" s="181" t="e">
        <f t="shared" si="1106"/>
        <v>#REF!</v>
      </c>
      <c r="IX451" s="181" t="e">
        <f t="shared" si="1107"/>
        <v>#REF!</v>
      </c>
      <c r="IY451" s="181" t="e">
        <f t="shared" si="1108"/>
        <v>#REF!</v>
      </c>
      <c r="IZ451" s="181" t="e">
        <f t="shared" si="1109"/>
        <v>#REF!</v>
      </c>
      <c r="JA451" s="181" t="e">
        <f t="shared" si="1110"/>
        <v>#REF!</v>
      </c>
      <c r="JB451" s="181" t="e">
        <f t="shared" si="1111"/>
        <v>#REF!</v>
      </c>
    </row>
    <row r="452" spans="2:262">
      <c r="B452" s="188">
        <v>91</v>
      </c>
      <c r="C452" s="187">
        <f t="shared" si="1112"/>
        <v>1.7773437500000011E-3</v>
      </c>
      <c r="D452" s="184" t="e">
        <f t="shared" si="855"/>
        <v>#REF!</v>
      </c>
      <c r="E452" s="183" t="e">
        <f>CS361</f>
        <v>#REF!</v>
      </c>
      <c r="F452" s="182">
        <v>91</v>
      </c>
      <c r="G452" s="181" t="e">
        <f t="shared" si="856"/>
        <v>#REF!</v>
      </c>
      <c r="H452" s="181" t="e">
        <f t="shared" si="857"/>
        <v>#REF!</v>
      </c>
      <c r="I452" s="181" t="e">
        <f t="shared" si="858"/>
        <v>#REF!</v>
      </c>
      <c r="J452" s="181" t="e">
        <f t="shared" si="859"/>
        <v>#REF!</v>
      </c>
      <c r="K452" s="181" t="e">
        <f t="shared" si="860"/>
        <v>#REF!</v>
      </c>
      <c r="L452" s="181" t="e">
        <f t="shared" si="861"/>
        <v>#REF!</v>
      </c>
      <c r="M452" s="181" t="e">
        <f t="shared" si="862"/>
        <v>#REF!</v>
      </c>
      <c r="N452" s="181" t="e">
        <f t="shared" si="863"/>
        <v>#REF!</v>
      </c>
      <c r="O452" s="181" t="e">
        <f t="shared" si="864"/>
        <v>#REF!</v>
      </c>
      <c r="P452" s="181" t="e">
        <f t="shared" si="865"/>
        <v>#REF!</v>
      </c>
      <c r="Q452" s="181" t="e">
        <f t="shared" si="866"/>
        <v>#REF!</v>
      </c>
      <c r="R452" s="181" t="e">
        <f t="shared" si="867"/>
        <v>#REF!</v>
      </c>
      <c r="S452" s="181" t="e">
        <f t="shared" si="868"/>
        <v>#REF!</v>
      </c>
      <c r="T452" s="181" t="e">
        <f t="shared" si="869"/>
        <v>#REF!</v>
      </c>
      <c r="U452" s="181" t="e">
        <f t="shared" si="870"/>
        <v>#REF!</v>
      </c>
      <c r="V452" s="181" t="e">
        <f t="shared" si="871"/>
        <v>#REF!</v>
      </c>
      <c r="W452" s="181" t="e">
        <f t="shared" si="872"/>
        <v>#REF!</v>
      </c>
      <c r="X452" s="181" t="e">
        <f t="shared" si="873"/>
        <v>#REF!</v>
      </c>
      <c r="Y452" s="181" t="e">
        <f t="shared" si="874"/>
        <v>#REF!</v>
      </c>
      <c r="Z452" s="181" t="e">
        <f t="shared" si="875"/>
        <v>#REF!</v>
      </c>
      <c r="AA452" s="181" t="e">
        <f t="shared" si="876"/>
        <v>#REF!</v>
      </c>
      <c r="AB452" s="181" t="e">
        <f t="shared" si="877"/>
        <v>#REF!</v>
      </c>
      <c r="AC452" s="181" t="e">
        <f t="shared" si="878"/>
        <v>#REF!</v>
      </c>
      <c r="AD452" s="181" t="e">
        <f t="shared" si="879"/>
        <v>#REF!</v>
      </c>
      <c r="AE452" s="181" t="e">
        <f t="shared" si="880"/>
        <v>#REF!</v>
      </c>
      <c r="AF452" s="181" t="e">
        <f t="shared" si="881"/>
        <v>#REF!</v>
      </c>
      <c r="AG452" s="181" t="e">
        <f t="shared" si="882"/>
        <v>#REF!</v>
      </c>
      <c r="AH452" s="181" t="e">
        <f t="shared" si="883"/>
        <v>#REF!</v>
      </c>
      <c r="AI452" s="181" t="e">
        <f t="shared" si="884"/>
        <v>#REF!</v>
      </c>
      <c r="AJ452" s="181" t="e">
        <f t="shared" si="885"/>
        <v>#REF!</v>
      </c>
      <c r="AK452" s="181" t="e">
        <f t="shared" si="886"/>
        <v>#REF!</v>
      </c>
      <c r="AL452" s="181" t="e">
        <f t="shared" si="887"/>
        <v>#REF!</v>
      </c>
      <c r="AM452" s="181" t="e">
        <f t="shared" si="888"/>
        <v>#REF!</v>
      </c>
      <c r="AN452" s="181" t="e">
        <f t="shared" si="889"/>
        <v>#REF!</v>
      </c>
      <c r="AO452" s="181" t="e">
        <f t="shared" si="890"/>
        <v>#REF!</v>
      </c>
      <c r="AP452" s="181" t="e">
        <f t="shared" si="891"/>
        <v>#REF!</v>
      </c>
      <c r="AQ452" s="181" t="e">
        <f t="shared" si="892"/>
        <v>#REF!</v>
      </c>
      <c r="AR452" s="181" t="e">
        <f t="shared" si="893"/>
        <v>#REF!</v>
      </c>
      <c r="AS452" s="181" t="e">
        <f t="shared" si="894"/>
        <v>#REF!</v>
      </c>
      <c r="AT452" s="181" t="e">
        <f t="shared" si="895"/>
        <v>#REF!</v>
      </c>
      <c r="AU452" s="181" t="e">
        <f t="shared" si="896"/>
        <v>#REF!</v>
      </c>
      <c r="AV452" s="181" t="e">
        <f t="shared" si="897"/>
        <v>#REF!</v>
      </c>
      <c r="AW452" s="181" t="e">
        <f t="shared" si="898"/>
        <v>#REF!</v>
      </c>
      <c r="AX452" s="181" t="e">
        <f t="shared" si="899"/>
        <v>#REF!</v>
      </c>
      <c r="AY452" s="181" t="e">
        <f t="shared" si="900"/>
        <v>#REF!</v>
      </c>
      <c r="AZ452" s="181" t="e">
        <f t="shared" si="901"/>
        <v>#REF!</v>
      </c>
      <c r="BA452" s="181" t="e">
        <f t="shared" si="902"/>
        <v>#REF!</v>
      </c>
      <c r="BB452" s="181" t="e">
        <f t="shared" si="903"/>
        <v>#REF!</v>
      </c>
      <c r="BC452" s="181" t="e">
        <f t="shared" si="904"/>
        <v>#REF!</v>
      </c>
      <c r="BD452" s="181" t="e">
        <f t="shared" si="905"/>
        <v>#REF!</v>
      </c>
      <c r="BE452" s="181" t="e">
        <f t="shared" si="906"/>
        <v>#REF!</v>
      </c>
      <c r="BF452" s="181" t="e">
        <f t="shared" si="907"/>
        <v>#REF!</v>
      </c>
      <c r="BG452" s="181" t="e">
        <f t="shared" si="908"/>
        <v>#REF!</v>
      </c>
      <c r="BH452" s="181" t="e">
        <f t="shared" si="909"/>
        <v>#REF!</v>
      </c>
      <c r="BI452" s="181" t="e">
        <f t="shared" si="910"/>
        <v>#REF!</v>
      </c>
      <c r="BJ452" s="181" t="e">
        <f t="shared" si="911"/>
        <v>#REF!</v>
      </c>
      <c r="BK452" s="181" t="e">
        <f t="shared" si="912"/>
        <v>#REF!</v>
      </c>
      <c r="BL452" s="181" t="e">
        <f t="shared" si="913"/>
        <v>#REF!</v>
      </c>
      <c r="BM452" s="181" t="e">
        <f t="shared" si="914"/>
        <v>#REF!</v>
      </c>
      <c r="BN452" s="181" t="e">
        <f t="shared" si="915"/>
        <v>#REF!</v>
      </c>
      <c r="BO452" s="181" t="e">
        <f t="shared" si="916"/>
        <v>#REF!</v>
      </c>
      <c r="BP452" s="181" t="e">
        <f t="shared" si="917"/>
        <v>#REF!</v>
      </c>
      <c r="BQ452" s="181" t="e">
        <f t="shared" si="918"/>
        <v>#REF!</v>
      </c>
      <c r="BR452" s="181" t="e">
        <f t="shared" si="919"/>
        <v>#REF!</v>
      </c>
      <c r="BS452" s="181" t="e">
        <f t="shared" si="920"/>
        <v>#REF!</v>
      </c>
      <c r="BT452" s="181" t="e">
        <f t="shared" si="921"/>
        <v>#REF!</v>
      </c>
      <c r="BU452" s="181" t="e">
        <f t="shared" si="922"/>
        <v>#REF!</v>
      </c>
      <c r="BV452" s="181" t="e">
        <f t="shared" si="923"/>
        <v>#REF!</v>
      </c>
      <c r="BW452" s="181" t="e">
        <f t="shared" si="924"/>
        <v>#REF!</v>
      </c>
      <c r="BX452" s="181" t="e">
        <f t="shared" si="925"/>
        <v>#REF!</v>
      </c>
      <c r="BY452" s="181" t="e">
        <f t="shared" si="926"/>
        <v>#REF!</v>
      </c>
      <c r="BZ452" s="181" t="e">
        <f t="shared" si="927"/>
        <v>#REF!</v>
      </c>
      <c r="CA452" s="181" t="e">
        <f t="shared" si="928"/>
        <v>#REF!</v>
      </c>
      <c r="CB452" s="181" t="e">
        <f t="shared" si="929"/>
        <v>#REF!</v>
      </c>
      <c r="CC452" s="181" t="e">
        <f t="shared" si="930"/>
        <v>#REF!</v>
      </c>
      <c r="CD452" s="181" t="e">
        <f t="shared" si="931"/>
        <v>#REF!</v>
      </c>
      <c r="CE452" s="181" t="e">
        <f t="shared" si="932"/>
        <v>#REF!</v>
      </c>
      <c r="CF452" s="181" t="e">
        <f t="shared" si="933"/>
        <v>#REF!</v>
      </c>
      <c r="CG452" s="181" t="e">
        <f t="shared" si="934"/>
        <v>#REF!</v>
      </c>
      <c r="CH452" s="181" t="e">
        <f t="shared" si="935"/>
        <v>#REF!</v>
      </c>
      <c r="CI452" s="181" t="e">
        <f t="shared" si="936"/>
        <v>#REF!</v>
      </c>
      <c r="CJ452" s="181" t="e">
        <f t="shared" si="937"/>
        <v>#REF!</v>
      </c>
      <c r="CK452" s="181" t="e">
        <f t="shared" si="938"/>
        <v>#REF!</v>
      </c>
      <c r="CL452" s="181" t="e">
        <f t="shared" si="939"/>
        <v>#REF!</v>
      </c>
      <c r="CM452" s="181" t="e">
        <f t="shared" si="940"/>
        <v>#REF!</v>
      </c>
      <c r="CN452" s="181" t="e">
        <f t="shared" si="941"/>
        <v>#REF!</v>
      </c>
      <c r="CO452" s="181" t="e">
        <f t="shared" si="942"/>
        <v>#REF!</v>
      </c>
      <c r="CP452" s="181" t="e">
        <f t="shared" si="943"/>
        <v>#REF!</v>
      </c>
      <c r="CQ452" s="181" t="e">
        <f t="shared" si="944"/>
        <v>#REF!</v>
      </c>
      <c r="CR452" s="181" t="e">
        <f t="shared" si="945"/>
        <v>#REF!</v>
      </c>
      <c r="CS452" s="181" t="e">
        <f t="shared" si="946"/>
        <v>#REF!</v>
      </c>
      <c r="CT452" s="181" t="e">
        <f t="shared" si="947"/>
        <v>#REF!</v>
      </c>
      <c r="CU452" s="181" t="e">
        <f t="shared" si="948"/>
        <v>#REF!</v>
      </c>
      <c r="CV452" s="181" t="e">
        <f t="shared" si="949"/>
        <v>#REF!</v>
      </c>
      <c r="CW452" s="181" t="e">
        <f t="shared" si="950"/>
        <v>#REF!</v>
      </c>
      <c r="CX452" s="181" t="e">
        <f t="shared" si="951"/>
        <v>#REF!</v>
      </c>
      <c r="CY452" s="181" t="e">
        <f t="shared" si="952"/>
        <v>#REF!</v>
      </c>
      <c r="CZ452" s="181" t="e">
        <f t="shared" si="953"/>
        <v>#REF!</v>
      </c>
      <c r="DA452" s="181" t="e">
        <f t="shared" si="954"/>
        <v>#REF!</v>
      </c>
      <c r="DB452" s="181" t="e">
        <f t="shared" si="955"/>
        <v>#REF!</v>
      </c>
      <c r="DC452" s="181" t="e">
        <f t="shared" si="956"/>
        <v>#REF!</v>
      </c>
      <c r="DD452" s="181" t="e">
        <f t="shared" si="957"/>
        <v>#REF!</v>
      </c>
      <c r="DE452" s="181" t="e">
        <f t="shared" si="958"/>
        <v>#REF!</v>
      </c>
      <c r="DF452" s="181" t="e">
        <f t="shared" si="959"/>
        <v>#REF!</v>
      </c>
      <c r="DG452" s="181" t="e">
        <f t="shared" si="960"/>
        <v>#REF!</v>
      </c>
      <c r="DH452" s="181" t="e">
        <f t="shared" si="961"/>
        <v>#REF!</v>
      </c>
      <c r="DI452" s="181" t="e">
        <f t="shared" si="962"/>
        <v>#REF!</v>
      </c>
      <c r="DJ452" s="181" t="e">
        <f t="shared" si="963"/>
        <v>#REF!</v>
      </c>
      <c r="DK452" s="181" t="e">
        <f t="shared" si="964"/>
        <v>#REF!</v>
      </c>
      <c r="DL452" s="181" t="e">
        <f t="shared" si="965"/>
        <v>#REF!</v>
      </c>
      <c r="DM452" s="181" t="e">
        <f t="shared" si="966"/>
        <v>#REF!</v>
      </c>
      <c r="DN452" s="181" t="e">
        <f t="shared" si="967"/>
        <v>#REF!</v>
      </c>
      <c r="DO452" s="181" t="e">
        <f t="shared" si="968"/>
        <v>#REF!</v>
      </c>
      <c r="DP452" s="181" t="e">
        <f t="shared" si="969"/>
        <v>#REF!</v>
      </c>
      <c r="DQ452" s="181" t="e">
        <f t="shared" si="970"/>
        <v>#REF!</v>
      </c>
      <c r="DR452" s="181" t="e">
        <f t="shared" si="971"/>
        <v>#REF!</v>
      </c>
      <c r="DS452" s="181" t="e">
        <f t="shared" si="972"/>
        <v>#REF!</v>
      </c>
      <c r="DT452" s="181" t="e">
        <f t="shared" si="973"/>
        <v>#REF!</v>
      </c>
      <c r="DU452" s="181" t="e">
        <f t="shared" si="974"/>
        <v>#REF!</v>
      </c>
      <c r="DV452" s="181" t="e">
        <f t="shared" si="975"/>
        <v>#REF!</v>
      </c>
      <c r="DW452" s="181" t="e">
        <f t="shared" si="976"/>
        <v>#REF!</v>
      </c>
      <c r="DX452" s="181" t="e">
        <f t="shared" si="977"/>
        <v>#REF!</v>
      </c>
      <c r="DY452" s="181" t="e">
        <f t="shared" si="978"/>
        <v>#REF!</v>
      </c>
      <c r="DZ452" s="181" t="e">
        <f t="shared" si="979"/>
        <v>#REF!</v>
      </c>
      <c r="EA452" s="181" t="e">
        <f t="shared" si="980"/>
        <v>#REF!</v>
      </c>
      <c r="EB452" s="181" t="e">
        <f t="shared" si="981"/>
        <v>#REF!</v>
      </c>
      <c r="EC452" s="181" t="e">
        <f t="shared" si="982"/>
        <v>#REF!</v>
      </c>
      <c r="ED452" s="181" t="e">
        <f t="shared" si="983"/>
        <v>#REF!</v>
      </c>
      <c r="EE452" s="181" t="e">
        <f t="shared" si="984"/>
        <v>#REF!</v>
      </c>
      <c r="EF452" s="181" t="e">
        <f t="shared" si="985"/>
        <v>#REF!</v>
      </c>
      <c r="EG452" s="181" t="e">
        <f t="shared" si="986"/>
        <v>#REF!</v>
      </c>
      <c r="EH452" s="181" t="e">
        <f t="shared" si="987"/>
        <v>#REF!</v>
      </c>
      <c r="EI452" s="181" t="e">
        <f t="shared" si="988"/>
        <v>#REF!</v>
      </c>
      <c r="EJ452" s="181" t="e">
        <f t="shared" si="989"/>
        <v>#REF!</v>
      </c>
      <c r="EK452" s="181" t="e">
        <f t="shared" si="990"/>
        <v>#REF!</v>
      </c>
      <c r="EL452" s="181" t="e">
        <f t="shared" si="991"/>
        <v>#REF!</v>
      </c>
      <c r="EM452" s="181" t="e">
        <f t="shared" si="992"/>
        <v>#REF!</v>
      </c>
      <c r="EN452" s="181" t="e">
        <f t="shared" si="993"/>
        <v>#REF!</v>
      </c>
      <c r="EO452" s="181" t="e">
        <f t="shared" si="994"/>
        <v>#REF!</v>
      </c>
      <c r="EP452" s="181" t="e">
        <f t="shared" si="995"/>
        <v>#REF!</v>
      </c>
      <c r="EQ452" s="181" t="e">
        <f t="shared" si="996"/>
        <v>#REF!</v>
      </c>
      <c r="ER452" s="181" t="e">
        <f t="shared" si="997"/>
        <v>#REF!</v>
      </c>
      <c r="ES452" s="181" t="e">
        <f t="shared" si="998"/>
        <v>#REF!</v>
      </c>
      <c r="ET452" s="181" t="e">
        <f t="shared" si="999"/>
        <v>#REF!</v>
      </c>
      <c r="EU452" s="181" t="e">
        <f t="shared" si="1000"/>
        <v>#REF!</v>
      </c>
      <c r="EV452" s="181" t="e">
        <f t="shared" si="1001"/>
        <v>#REF!</v>
      </c>
      <c r="EW452" s="181" t="e">
        <f t="shared" si="1002"/>
        <v>#REF!</v>
      </c>
      <c r="EX452" s="181" t="e">
        <f t="shared" si="1003"/>
        <v>#REF!</v>
      </c>
      <c r="EY452" s="181" t="e">
        <f t="shared" si="1004"/>
        <v>#REF!</v>
      </c>
      <c r="EZ452" s="181" t="e">
        <f t="shared" si="1005"/>
        <v>#REF!</v>
      </c>
      <c r="FA452" s="181" t="e">
        <f t="shared" si="1006"/>
        <v>#REF!</v>
      </c>
      <c r="FB452" s="181" t="e">
        <f t="shared" si="1007"/>
        <v>#REF!</v>
      </c>
      <c r="FC452" s="181" t="e">
        <f t="shared" si="1008"/>
        <v>#REF!</v>
      </c>
      <c r="FD452" s="181" t="e">
        <f t="shared" si="1009"/>
        <v>#REF!</v>
      </c>
      <c r="FE452" s="181" t="e">
        <f t="shared" si="1010"/>
        <v>#REF!</v>
      </c>
      <c r="FF452" s="181" t="e">
        <f t="shared" si="1011"/>
        <v>#REF!</v>
      </c>
      <c r="FG452" s="181" t="e">
        <f t="shared" si="1012"/>
        <v>#REF!</v>
      </c>
      <c r="FH452" s="181" t="e">
        <f t="shared" si="1013"/>
        <v>#REF!</v>
      </c>
      <c r="FI452" s="181" t="e">
        <f t="shared" si="1014"/>
        <v>#REF!</v>
      </c>
      <c r="FJ452" s="181" t="e">
        <f t="shared" si="1015"/>
        <v>#REF!</v>
      </c>
      <c r="FK452" s="181" t="e">
        <f t="shared" si="1016"/>
        <v>#REF!</v>
      </c>
      <c r="FL452" s="181" t="e">
        <f t="shared" si="1017"/>
        <v>#REF!</v>
      </c>
      <c r="FM452" s="181" t="e">
        <f t="shared" si="1018"/>
        <v>#REF!</v>
      </c>
      <c r="FN452" s="181" t="e">
        <f t="shared" si="1019"/>
        <v>#REF!</v>
      </c>
      <c r="FO452" s="181" t="e">
        <f t="shared" si="1020"/>
        <v>#REF!</v>
      </c>
      <c r="FP452" s="181" t="e">
        <f t="shared" si="1021"/>
        <v>#REF!</v>
      </c>
      <c r="FQ452" s="181" t="e">
        <f t="shared" si="1022"/>
        <v>#REF!</v>
      </c>
      <c r="FR452" s="181" t="e">
        <f t="shared" si="1023"/>
        <v>#REF!</v>
      </c>
      <c r="FS452" s="181" t="e">
        <f t="shared" si="1024"/>
        <v>#REF!</v>
      </c>
      <c r="FT452" s="181" t="e">
        <f t="shared" si="1025"/>
        <v>#REF!</v>
      </c>
      <c r="FU452" s="181" t="e">
        <f t="shared" si="1026"/>
        <v>#REF!</v>
      </c>
      <c r="FV452" s="181" t="e">
        <f t="shared" si="1027"/>
        <v>#REF!</v>
      </c>
      <c r="FW452" s="181" t="e">
        <f t="shared" si="1028"/>
        <v>#REF!</v>
      </c>
      <c r="FX452" s="181" t="e">
        <f t="shared" si="1029"/>
        <v>#REF!</v>
      </c>
      <c r="FY452" s="181" t="e">
        <f t="shared" si="1030"/>
        <v>#REF!</v>
      </c>
      <c r="FZ452" s="181" t="e">
        <f t="shared" si="1031"/>
        <v>#REF!</v>
      </c>
      <c r="GA452" s="181" t="e">
        <f t="shared" si="1032"/>
        <v>#REF!</v>
      </c>
      <c r="GB452" s="181" t="e">
        <f t="shared" si="1033"/>
        <v>#REF!</v>
      </c>
      <c r="GC452" s="181" t="e">
        <f t="shared" si="1034"/>
        <v>#REF!</v>
      </c>
      <c r="GD452" s="181" t="e">
        <f t="shared" si="1035"/>
        <v>#REF!</v>
      </c>
      <c r="GE452" s="181" t="e">
        <f t="shared" si="1036"/>
        <v>#REF!</v>
      </c>
      <c r="GF452" s="181" t="e">
        <f t="shared" si="1037"/>
        <v>#REF!</v>
      </c>
      <c r="GG452" s="181" t="e">
        <f t="shared" si="1038"/>
        <v>#REF!</v>
      </c>
      <c r="GH452" s="181" t="e">
        <f t="shared" si="1039"/>
        <v>#REF!</v>
      </c>
      <c r="GI452" s="181" t="e">
        <f t="shared" si="1040"/>
        <v>#REF!</v>
      </c>
      <c r="GJ452" s="181" t="e">
        <f t="shared" si="1041"/>
        <v>#REF!</v>
      </c>
      <c r="GK452" s="181" t="e">
        <f t="shared" si="1042"/>
        <v>#REF!</v>
      </c>
      <c r="GL452" s="181" t="e">
        <f t="shared" si="1043"/>
        <v>#REF!</v>
      </c>
      <c r="GM452" s="181" t="e">
        <f t="shared" si="1044"/>
        <v>#REF!</v>
      </c>
      <c r="GN452" s="181" t="e">
        <f t="shared" si="1045"/>
        <v>#REF!</v>
      </c>
      <c r="GO452" s="181" t="e">
        <f t="shared" si="1046"/>
        <v>#REF!</v>
      </c>
      <c r="GP452" s="181" t="e">
        <f t="shared" si="1047"/>
        <v>#REF!</v>
      </c>
      <c r="GQ452" s="181" t="e">
        <f t="shared" si="1048"/>
        <v>#REF!</v>
      </c>
      <c r="GR452" s="181" t="e">
        <f t="shared" si="1049"/>
        <v>#REF!</v>
      </c>
      <c r="GS452" s="181" t="e">
        <f t="shared" si="1050"/>
        <v>#REF!</v>
      </c>
      <c r="GT452" s="181" t="e">
        <f t="shared" si="1051"/>
        <v>#REF!</v>
      </c>
      <c r="GU452" s="181" t="e">
        <f t="shared" si="1052"/>
        <v>#REF!</v>
      </c>
      <c r="GV452" s="181" t="e">
        <f t="shared" si="1053"/>
        <v>#REF!</v>
      </c>
      <c r="GW452" s="181" t="e">
        <f t="shared" si="1054"/>
        <v>#REF!</v>
      </c>
      <c r="GX452" s="181" t="e">
        <f t="shared" si="1055"/>
        <v>#REF!</v>
      </c>
      <c r="GY452" s="181" t="e">
        <f t="shared" si="1056"/>
        <v>#REF!</v>
      </c>
      <c r="GZ452" s="181" t="e">
        <f t="shared" si="1057"/>
        <v>#REF!</v>
      </c>
      <c r="HA452" s="181" t="e">
        <f t="shared" si="1058"/>
        <v>#REF!</v>
      </c>
      <c r="HB452" s="181" t="e">
        <f t="shared" si="1059"/>
        <v>#REF!</v>
      </c>
      <c r="HC452" s="181" t="e">
        <f t="shared" si="1060"/>
        <v>#REF!</v>
      </c>
      <c r="HD452" s="181" t="e">
        <f t="shared" si="1061"/>
        <v>#REF!</v>
      </c>
      <c r="HE452" s="181" t="e">
        <f t="shared" si="1062"/>
        <v>#REF!</v>
      </c>
      <c r="HF452" s="181" t="e">
        <f t="shared" si="1063"/>
        <v>#REF!</v>
      </c>
      <c r="HG452" s="181" t="e">
        <f t="shared" si="1064"/>
        <v>#REF!</v>
      </c>
      <c r="HH452" s="181" t="e">
        <f t="shared" si="1065"/>
        <v>#REF!</v>
      </c>
      <c r="HI452" s="181" t="e">
        <f t="shared" si="1066"/>
        <v>#REF!</v>
      </c>
      <c r="HJ452" s="181" t="e">
        <f t="shared" si="1067"/>
        <v>#REF!</v>
      </c>
      <c r="HK452" s="181" t="e">
        <f t="shared" si="1068"/>
        <v>#REF!</v>
      </c>
      <c r="HL452" s="181" t="e">
        <f t="shared" si="1069"/>
        <v>#REF!</v>
      </c>
      <c r="HM452" s="181" t="e">
        <f t="shared" si="1070"/>
        <v>#REF!</v>
      </c>
      <c r="HN452" s="181" t="e">
        <f t="shared" si="1071"/>
        <v>#REF!</v>
      </c>
      <c r="HO452" s="181" t="e">
        <f t="shared" si="1072"/>
        <v>#REF!</v>
      </c>
      <c r="HP452" s="181" t="e">
        <f t="shared" si="1073"/>
        <v>#REF!</v>
      </c>
      <c r="HQ452" s="181" t="e">
        <f t="shared" si="1074"/>
        <v>#REF!</v>
      </c>
      <c r="HR452" s="181" t="e">
        <f t="shared" si="1075"/>
        <v>#REF!</v>
      </c>
      <c r="HS452" s="181" t="e">
        <f t="shared" si="1076"/>
        <v>#REF!</v>
      </c>
      <c r="HT452" s="181" t="e">
        <f t="shared" si="1077"/>
        <v>#REF!</v>
      </c>
      <c r="HU452" s="181" t="e">
        <f t="shared" si="1078"/>
        <v>#REF!</v>
      </c>
      <c r="HV452" s="181" t="e">
        <f t="shared" si="1079"/>
        <v>#REF!</v>
      </c>
      <c r="HW452" s="181" t="e">
        <f t="shared" si="1080"/>
        <v>#REF!</v>
      </c>
      <c r="HX452" s="181" t="e">
        <f t="shared" si="1081"/>
        <v>#REF!</v>
      </c>
      <c r="HY452" s="181" t="e">
        <f t="shared" si="1082"/>
        <v>#REF!</v>
      </c>
      <c r="HZ452" s="181" t="e">
        <f t="shared" si="1083"/>
        <v>#REF!</v>
      </c>
      <c r="IA452" s="181" t="e">
        <f t="shared" si="1084"/>
        <v>#REF!</v>
      </c>
      <c r="IB452" s="181" t="e">
        <f t="shared" si="1085"/>
        <v>#REF!</v>
      </c>
      <c r="IC452" s="181" t="e">
        <f t="shared" si="1086"/>
        <v>#REF!</v>
      </c>
      <c r="ID452" s="181" t="e">
        <f t="shared" si="1087"/>
        <v>#REF!</v>
      </c>
      <c r="IE452" s="181" t="e">
        <f t="shared" si="1088"/>
        <v>#REF!</v>
      </c>
      <c r="IF452" s="181" t="e">
        <f t="shared" si="1089"/>
        <v>#REF!</v>
      </c>
      <c r="IG452" s="181" t="e">
        <f t="shared" si="1090"/>
        <v>#REF!</v>
      </c>
      <c r="IH452" s="181" t="e">
        <f t="shared" si="1091"/>
        <v>#REF!</v>
      </c>
      <c r="II452" s="181" t="e">
        <f t="shared" si="1092"/>
        <v>#REF!</v>
      </c>
      <c r="IJ452" s="181" t="e">
        <f t="shared" si="1093"/>
        <v>#REF!</v>
      </c>
      <c r="IK452" s="181" t="e">
        <f t="shared" si="1094"/>
        <v>#REF!</v>
      </c>
      <c r="IL452" s="181" t="e">
        <f t="shared" si="1095"/>
        <v>#REF!</v>
      </c>
      <c r="IM452" s="181" t="e">
        <f t="shared" si="1096"/>
        <v>#REF!</v>
      </c>
      <c r="IN452" s="181" t="e">
        <f t="shared" si="1097"/>
        <v>#REF!</v>
      </c>
      <c r="IO452" s="181" t="e">
        <f t="shared" si="1098"/>
        <v>#REF!</v>
      </c>
      <c r="IP452" s="181" t="e">
        <f t="shared" si="1099"/>
        <v>#REF!</v>
      </c>
      <c r="IQ452" s="181" t="e">
        <f t="shared" si="1100"/>
        <v>#REF!</v>
      </c>
      <c r="IR452" s="181" t="e">
        <f t="shared" si="1101"/>
        <v>#REF!</v>
      </c>
      <c r="IS452" s="181" t="e">
        <f t="shared" si="1102"/>
        <v>#REF!</v>
      </c>
      <c r="IT452" s="181" t="e">
        <f t="shared" si="1103"/>
        <v>#REF!</v>
      </c>
      <c r="IU452" s="181" t="e">
        <f t="shared" si="1104"/>
        <v>#REF!</v>
      </c>
      <c r="IV452" s="181" t="e">
        <f t="shared" si="1105"/>
        <v>#REF!</v>
      </c>
      <c r="IW452" s="181" t="e">
        <f t="shared" si="1106"/>
        <v>#REF!</v>
      </c>
      <c r="IX452" s="181" t="e">
        <f t="shared" si="1107"/>
        <v>#REF!</v>
      </c>
      <c r="IY452" s="181" t="e">
        <f t="shared" si="1108"/>
        <v>#REF!</v>
      </c>
      <c r="IZ452" s="181" t="e">
        <f t="shared" si="1109"/>
        <v>#REF!</v>
      </c>
      <c r="JA452" s="181" t="e">
        <f t="shared" si="1110"/>
        <v>#REF!</v>
      </c>
      <c r="JB452" s="181" t="e">
        <f t="shared" si="1111"/>
        <v>#REF!</v>
      </c>
    </row>
    <row r="453" spans="2:262">
      <c r="B453" s="188">
        <v>92</v>
      </c>
      <c r="C453" s="187">
        <f t="shared" si="1112"/>
        <v>1.7968750000000012E-3</v>
      </c>
      <c r="D453" s="184" t="e">
        <f t="shared" si="855"/>
        <v>#REF!</v>
      </c>
      <c r="E453" s="183" t="e">
        <f>CT361</f>
        <v>#REF!</v>
      </c>
      <c r="F453" s="182">
        <v>92</v>
      </c>
      <c r="G453" s="181" t="e">
        <f t="shared" si="856"/>
        <v>#REF!</v>
      </c>
      <c r="H453" s="181" t="e">
        <f t="shared" si="857"/>
        <v>#REF!</v>
      </c>
      <c r="I453" s="181" t="e">
        <f t="shared" si="858"/>
        <v>#REF!</v>
      </c>
      <c r="J453" s="181" t="e">
        <f t="shared" si="859"/>
        <v>#REF!</v>
      </c>
      <c r="K453" s="181" t="e">
        <f t="shared" si="860"/>
        <v>#REF!</v>
      </c>
      <c r="L453" s="181" t="e">
        <f t="shared" si="861"/>
        <v>#REF!</v>
      </c>
      <c r="M453" s="181" t="e">
        <f t="shared" si="862"/>
        <v>#REF!</v>
      </c>
      <c r="N453" s="181" t="e">
        <f t="shared" si="863"/>
        <v>#REF!</v>
      </c>
      <c r="O453" s="181" t="e">
        <f t="shared" si="864"/>
        <v>#REF!</v>
      </c>
      <c r="P453" s="181" t="e">
        <f t="shared" si="865"/>
        <v>#REF!</v>
      </c>
      <c r="Q453" s="181" t="e">
        <f t="shared" si="866"/>
        <v>#REF!</v>
      </c>
      <c r="R453" s="181" t="e">
        <f t="shared" si="867"/>
        <v>#REF!</v>
      </c>
      <c r="S453" s="181" t="e">
        <f t="shared" si="868"/>
        <v>#REF!</v>
      </c>
      <c r="T453" s="181" t="e">
        <f t="shared" si="869"/>
        <v>#REF!</v>
      </c>
      <c r="U453" s="181" t="e">
        <f t="shared" si="870"/>
        <v>#REF!</v>
      </c>
      <c r="V453" s="181" t="e">
        <f t="shared" si="871"/>
        <v>#REF!</v>
      </c>
      <c r="W453" s="181" t="e">
        <f t="shared" si="872"/>
        <v>#REF!</v>
      </c>
      <c r="X453" s="181" t="e">
        <f t="shared" si="873"/>
        <v>#REF!</v>
      </c>
      <c r="Y453" s="181" t="e">
        <f t="shared" si="874"/>
        <v>#REF!</v>
      </c>
      <c r="Z453" s="181" t="e">
        <f t="shared" si="875"/>
        <v>#REF!</v>
      </c>
      <c r="AA453" s="181" t="e">
        <f t="shared" si="876"/>
        <v>#REF!</v>
      </c>
      <c r="AB453" s="181" t="e">
        <f t="shared" si="877"/>
        <v>#REF!</v>
      </c>
      <c r="AC453" s="181" t="e">
        <f t="shared" si="878"/>
        <v>#REF!</v>
      </c>
      <c r="AD453" s="181" t="e">
        <f t="shared" si="879"/>
        <v>#REF!</v>
      </c>
      <c r="AE453" s="181" t="e">
        <f t="shared" si="880"/>
        <v>#REF!</v>
      </c>
      <c r="AF453" s="181" t="e">
        <f t="shared" si="881"/>
        <v>#REF!</v>
      </c>
      <c r="AG453" s="181" t="e">
        <f t="shared" si="882"/>
        <v>#REF!</v>
      </c>
      <c r="AH453" s="181" t="e">
        <f t="shared" si="883"/>
        <v>#REF!</v>
      </c>
      <c r="AI453" s="181" t="e">
        <f t="shared" si="884"/>
        <v>#REF!</v>
      </c>
      <c r="AJ453" s="181" t="e">
        <f t="shared" si="885"/>
        <v>#REF!</v>
      </c>
      <c r="AK453" s="181" t="e">
        <f t="shared" si="886"/>
        <v>#REF!</v>
      </c>
      <c r="AL453" s="181" t="e">
        <f t="shared" si="887"/>
        <v>#REF!</v>
      </c>
      <c r="AM453" s="181" t="e">
        <f t="shared" si="888"/>
        <v>#REF!</v>
      </c>
      <c r="AN453" s="181" t="e">
        <f t="shared" si="889"/>
        <v>#REF!</v>
      </c>
      <c r="AO453" s="181" t="e">
        <f t="shared" si="890"/>
        <v>#REF!</v>
      </c>
      <c r="AP453" s="181" t="e">
        <f t="shared" si="891"/>
        <v>#REF!</v>
      </c>
      <c r="AQ453" s="181" t="e">
        <f t="shared" si="892"/>
        <v>#REF!</v>
      </c>
      <c r="AR453" s="181" t="e">
        <f t="shared" si="893"/>
        <v>#REF!</v>
      </c>
      <c r="AS453" s="181" t="e">
        <f t="shared" si="894"/>
        <v>#REF!</v>
      </c>
      <c r="AT453" s="181" t="e">
        <f t="shared" si="895"/>
        <v>#REF!</v>
      </c>
      <c r="AU453" s="181" t="e">
        <f t="shared" si="896"/>
        <v>#REF!</v>
      </c>
      <c r="AV453" s="181" t="e">
        <f t="shared" si="897"/>
        <v>#REF!</v>
      </c>
      <c r="AW453" s="181" t="e">
        <f t="shared" si="898"/>
        <v>#REF!</v>
      </c>
      <c r="AX453" s="181" t="e">
        <f t="shared" si="899"/>
        <v>#REF!</v>
      </c>
      <c r="AY453" s="181" t="e">
        <f t="shared" si="900"/>
        <v>#REF!</v>
      </c>
      <c r="AZ453" s="181" t="e">
        <f t="shared" si="901"/>
        <v>#REF!</v>
      </c>
      <c r="BA453" s="181" t="e">
        <f t="shared" si="902"/>
        <v>#REF!</v>
      </c>
      <c r="BB453" s="181" t="e">
        <f t="shared" si="903"/>
        <v>#REF!</v>
      </c>
      <c r="BC453" s="181" t="e">
        <f t="shared" si="904"/>
        <v>#REF!</v>
      </c>
      <c r="BD453" s="181" t="e">
        <f t="shared" si="905"/>
        <v>#REF!</v>
      </c>
      <c r="BE453" s="181" t="e">
        <f t="shared" si="906"/>
        <v>#REF!</v>
      </c>
      <c r="BF453" s="181" t="e">
        <f t="shared" si="907"/>
        <v>#REF!</v>
      </c>
      <c r="BG453" s="181" t="e">
        <f t="shared" si="908"/>
        <v>#REF!</v>
      </c>
      <c r="BH453" s="181" t="e">
        <f t="shared" si="909"/>
        <v>#REF!</v>
      </c>
      <c r="BI453" s="181" t="e">
        <f t="shared" si="910"/>
        <v>#REF!</v>
      </c>
      <c r="BJ453" s="181" t="e">
        <f t="shared" si="911"/>
        <v>#REF!</v>
      </c>
      <c r="BK453" s="181" t="e">
        <f t="shared" si="912"/>
        <v>#REF!</v>
      </c>
      <c r="BL453" s="181" t="e">
        <f t="shared" si="913"/>
        <v>#REF!</v>
      </c>
      <c r="BM453" s="181" t="e">
        <f t="shared" si="914"/>
        <v>#REF!</v>
      </c>
      <c r="BN453" s="181" t="e">
        <f t="shared" si="915"/>
        <v>#REF!</v>
      </c>
      <c r="BO453" s="181" t="e">
        <f t="shared" si="916"/>
        <v>#REF!</v>
      </c>
      <c r="BP453" s="181" t="e">
        <f t="shared" si="917"/>
        <v>#REF!</v>
      </c>
      <c r="BQ453" s="181" t="e">
        <f t="shared" si="918"/>
        <v>#REF!</v>
      </c>
      <c r="BR453" s="181" t="e">
        <f t="shared" si="919"/>
        <v>#REF!</v>
      </c>
      <c r="BS453" s="181" t="e">
        <f t="shared" si="920"/>
        <v>#REF!</v>
      </c>
      <c r="BT453" s="181" t="e">
        <f t="shared" si="921"/>
        <v>#REF!</v>
      </c>
      <c r="BU453" s="181" t="e">
        <f t="shared" si="922"/>
        <v>#REF!</v>
      </c>
      <c r="BV453" s="181" t="e">
        <f t="shared" si="923"/>
        <v>#REF!</v>
      </c>
      <c r="BW453" s="181" t="e">
        <f t="shared" si="924"/>
        <v>#REF!</v>
      </c>
      <c r="BX453" s="181" t="e">
        <f t="shared" si="925"/>
        <v>#REF!</v>
      </c>
      <c r="BY453" s="181" t="e">
        <f t="shared" si="926"/>
        <v>#REF!</v>
      </c>
      <c r="BZ453" s="181" t="e">
        <f t="shared" si="927"/>
        <v>#REF!</v>
      </c>
      <c r="CA453" s="181" t="e">
        <f t="shared" si="928"/>
        <v>#REF!</v>
      </c>
      <c r="CB453" s="181" t="e">
        <f t="shared" si="929"/>
        <v>#REF!</v>
      </c>
      <c r="CC453" s="181" t="e">
        <f t="shared" si="930"/>
        <v>#REF!</v>
      </c>
      <c r="CD453" s="181" t="e">
        <f t="shared" si="931"/>
        <v>#REF!</v>
      </c>
      <c r="CE453" s="181" t="e">
        <f t="shared" si="932"/>
        <v>#REF!</v>
      </c>
      <c r="CF453" s="181" t="e">
        <f t="shared" si="933"/>
        <v>#REF!</v>
      </c>
      <c r="CG453" s="181" t="e">
        <f t="shared" si="934"/>
        <v>#REF!</v>
      </c>
      <c r="CH453" s="181" t="e">
        <f t="shared" si="935"/>
        <v>#REF!</v>
      </c>
      <c r="CI453" s="181" t="e">
        <f t="shared" si="936"/>
        <v>#REF!</v>
      </c>
      <c r="CJ453" s="181" t="e">
        <f t="shared" si="937"/>
        <v>#REF!</v>
      </c>
      <c r="CK453" s="181" t="e">
        <f t="shared" si="938"/>
        <v>#REF!</v>
      </c>
      <c r="CL453" s="181" t="e">
        <f t="shared" si="939"/>
        <v>#REF!</v>
      </c>
      <c r="CM453" s="181" t="e">
        <f t="shared" si="940"/>
        <v>#REF!</v>
      </c>
      <c r="CN453" s="181" t="e">
        <f t="shared" si="941"/>
        <v>#REF!</v>
      </c>
      <c r="CO453" s="181" t="e">
        <f t="shared" si="942"/>
        <v>#REF!</v>
      </c>
      <c r="CP453" s="181" t="e">
        <f t="shared" si="943"/>
        <v>#REF!</v>
      </c>
      <c r="CQ453" s="181" t="e">
        <f t="shared" si="944"/>
        <v>#REF!</v>
      </c>
      <c r="CR453" s="181" t="e">
        <f t="shared" si="945"/>
        <v>#REF!</v>
      </c>
      <c r="CS453" s="181" t="e">
        <f t="shared" si="946"/>
        <v>#REF!</v>
      </c>
      <c r="CT453" s="181" t="e">
        <f t="shared" si="947"/>
        <v>#REF!</v>
      </c>
      <c r="CU453" s="181" t="e">
        <f t="shared" si="948"/>
        <v>#REF!</v>
      </c>
      <c r="CV453" s="181" t="e">
        <f t="shared" si="949"/>
        <v>#REF!</v>
      </c>
      <c r="CW453" s="181" t="e">
        <f t="shared" si="950"/>
        <v>#REF!</v>
      </c>
      <c r="CX453" s="181" t="e">
        <f t="shared" si="951"/>
        <v>#REF!</v>
      </c>
      <c r="CY453" s="181" t="e">
        <f t="shared" si="952"/>
        <v>#REF!</v>
      </c>
      <c r="CZ453" s="181" t="e">
        <f t="shared" si="953"/>
        <v>#REF!</v>
      </c>
      <c r="DA453" s="181" t="e">
        <f t="shared" si="954"/>
        <v>#REF!</v>
      </c>
      <c r="DB453" s="181" t="e">
        <f t="shared" si="955"/>
        <v>#REF!</v>
      </c>
      <c r="DC453" s="181" t="e">
        <f t="shared" si="956"/>
        <v>#REF!</v>
      </c>
      <c r="DD453" s="181" t="e">
        <f t="shared" si="957"/>
        <v>#REF!</v>
      </c>
      <c r="DE453" s="181" t="e">
        <f t="shared" si="958"/>
        <v>#REF!</v>
      </c>
      <c r="DF453" s="181" t="e">
        <f t="shared" si="959"/>
        <v>#REF!</v>
      </c>
      <c r="DG453" s="181" t="e">
        <f t="shared" si="960"/>
        <v>#REF!</v>
      </c>
      <c r="DH453" s="181" t="e">
        <f t="shared" si="961"/>
        <v>#REF!</v>
      </c>
      <c r="DI453" s="181" t="e">
        <f t="shared" si="962"/>
        <v>#REF!</v>
      </c>
      <c r="DJ453" s="181" t="e">
        <f t="shared" si="963"/>
        <v>#REF!</v>
      </c>
      <c r="DK453" s="181" t="e">
        <f t="shared" si="964"/>
        <v>#REF!</v>
      </c>
      <c r="DL453" s="181" t="e">
        <f t="shared" si="965"/>
        <v>#REF!</v>
      </c>
      <c r="DM453" s="181" t="e">
        <f t="shared" si="966"/>
        <v>#REF!</v>
      </c>
      <c r="DN453" s="181" t="e">
        <f t="shared" si="967"/>
        <v>#REF!</v>
      </c>
      <c r="DO453" s="181" t="e">
        <f t="shared" si="968"/>
        <v>#REF!</v>
      </c>
      <c r="DP453" s="181" t="e">
        <f t="shared" si="969"/>
        <v>#REF!</v>
      </c>
      <c r="DQ453" s="181" t="e">
        <f t="shared" si="970"/>
        <v>#REF!</v>
      </c>
      <c r="DR453" s="181" t="e">
        <f t="shared" si="971"/>
        <v>#REF!</v>
      </c>
      <c r="DS453" s="181" t="e">
        <f t="shared" si="972"/>
        <v>#REF!</v>
      </c>
      <c r="DT453" s="181" t="e">
        <f t="shared" si="973"/>
        <v>#REF!</v>
      </c>
      <c r="DU453" s="181" t="e">
        <f t="shared" si="974"/>
        <v>#REF!</v>
      </c>
      <c r="DV453" s="181" t="e">
        <f t="shared" si="975"/>
        <v>#REF!</v>
      </c>
      <c r="DW453" s="181" t="e">
        <f t="shared" si="976"/>
        <v>#REF!</v>
      </c>
      <c r="DX453" s="181" t="e">
        <f t="shared" si="977"/>
        <v>#REF!</v>
      </c>
      <c r="DY453" s="181" t="e">
        <f t="shared" si="978"/>
        <v>#REF!</v>
      </c>
      <c r="DZ453" s="181" t="e">
        <f t="shared" si="979"/>
        <v>#REF!</v>
      </c>
      <c r="EA453" s="181" t="e">
        <f t="shared" si="980"/>
        <v>#REF!</v>
      </c>
      <c r="EB453" s="181" t="e">
        <f t="shared" si="981"/>
        <v>#REF!</v>
      </c>
      <c r="EC453" s="181" t="e">
        <f t="shared" si="982"/>
        <v>#REF!</v>
      </c>
      <c r="ED453" s="181" t="e">
        <f t="shared" si="983"/>
        <v>#REF!</v>
      </c>
      <c r="EE453" s="181" t="e">
        <f t="shared" si="984"/>
        <v>#REF!</v>
      </c>
      <c r="EF453" s="181" t="e">
        <f t="shared" si="985"/>
        <v>#REF!</v>
      </c>
      <c r="EG453" s="181" t="e">
        <f t="shared" si="986"/>
        <v>#REF!</v>
      </c>
      <c r="EH453" s="181" t="e">
        <f t="shared" si="987"/>
        <v>#REF!</v>
      </c>
      <c r="EI453" s="181" t="e">
        <f t="shared" si="988"/>
        <v>#REF!</v>
      </c>
      <c r="EJ453" s="181" t="e">
        <f t="shared" si="989"/>
        <v>#REF!</v>
      </c>
      <c r="EK453" s="181" t="e">
        <f t="shared" si="990"/>
        <v>#REF!</v>
      </c>
      <c r="EL453" s="181" t="e">
        <f t="shared" si="991"/>
        <v>#REF!</v>
      </c>
      <c r="EM453" s="181" t="e">
        <f t="shared" si="992"/>
        <v>#REF!</v>
      </c>
      <c r="EN453" s="181" t="e">
        <f t="shared" si="993"/>
        <v>#REF!</v>
      </c>
      <c r="EO453" s="181" t="e">
        <f t="shared" si="994"/>
        <v>#REF!</v>
      </c>
      <c r="EP453" s="181" t="e">
        <f t="shared" si="995"/>
        <v>#REF!</v>
      </c>
      <c r="EQ453" s="181" t="e">
        <f t="shared" si="996"/>
        <v>#REF!</v>
      </c>
      <c r="ER453" s="181" t="e">
        <f t="shared" si="997"/>
        <v>#REF!</v>
      </c>
      <c r="ES453" s="181" t="e">
        <f t="shared" si="998"/>
        <v>#REF!</v>
      </c>
      <c r="ET453" s="181" t="e">
        <f t="shared" si="999"/>
        <v>#REF!</v>
      </c>
      <c r="EU453" s="181" t="e">
        <f t="shared" si="1000"/>
        <v>#REF!</v>
      </c>
      <c r="EV453" s="181" t="e">
        <f t="shared" si="1001"/>
        <v>#REF!</v>
      </c>
      <c r="EW453" s="181" t="e">
        <f t="shared" si="1002"/>
        <v>#REF!</v>
      </c>
      <c r="EX453" s="181" t="e">
        <f t="shared" si="1003"/>
        <v>#REF!</v>
      </c>
      <c r="EY453" s="181" t="e">
        <f t="shared" si="1004"/>
        <v>#REF!</v>
      </c>
      <c r="EZ453" s="181" t="e">
        <f t="shared" si="1005"/>
        <v>#REF!</v>
      </c>
      <c r="FA453" s="181" t="e">
        <f t="shared" si="1006"/>
        <v>#REF!</v>
      </c>
      <c r="FB453" s="181" t="e">
        <f t="shared" si="1007"/>
        <v>#REF!</v>
      </c>
      <c r="FC453" s="181" t="e">
        <f t="shared" si="1008"/>
        <v>#REF!</v>
      </c>
      <c r="FD453" s="181" t="e">
        <f t="shared" si="1009"/>
        <v>#REF!</v>
      </c>
      <c r="FE453" s="181" t="e">
        <f t="shared" si="1010"/>
        <v>#REF!</v>
      </c>
      <c r="FF453" s="181" t="e">
        <f t="shared" si="1011"/>
        <v>#REF!</v>
      </c>
      <c r="FG453" s="181" t="e">
        <f t="shared" si="1012"/>
        <v>#REF!</v>
      </c>
      <c r="FH453" s="181" t="e">
        <f t="shared" si="1013"/>
        <v>#REF!</v>
      </c>
      <c r="FI453" s="181" t="e">
        <f t="shared" si="1014"/>
        <v>#REF!</v>
      </c>
      <c r="FJ453" s="181" t="e">
        <f t="shared" si="1015"/>
        <v>#REF!</v>
      </c>
      <c r="FK453" s="181" t="e">
        <f t="shared" si="1016"/>
        <v>#REF!</v>
      </c>
      <c r="FL453" s="181" t="e">
        <f t="shared" si="1017"/>
        <v>#REF!</v>
      </c>
      <c r="FM453" s="181" t="e">
        <f t="shared" si="1018"/>
        <v>#REF!</v>
      </c>
      <c r="FN453" s="181" t="e">
        <f t="shared" si="1019"/>
        <v>#REF!</v>
      </c>
      <c r="FO453" s="181" t="e">
        <f t="shared" si="1020"/>
        <v>#REF!</v>
      </c>
      <c r="FP453" s="181" t="e">
        <f t="shared" si="1021"/>
        <v>#REF!</v>
      </c>
      <c r="FQ453" s="181" t="e">
        <f t="shared" si="1022"/>
        <v>#REF!</v>
      </c>
      <c r="FR453" s="181" t="e">
        <f t="shared" si="1023"/>
        <v>#REF!</v>
      </c>
      <c r="FS453" s="181" t="e">
        <f t="shared" si="1024"/>
        <v>#REF!</v>
      </c>
      <c r="FT453" s="181" t="e">
        <f t="shared" si="1025"/>
        <v>#REF!</v>
      </c>
      <c r="FU453" s="181" t="e">
        <f t="shared" si="1026"/>
        <v>#REF!</v>
      </c>
      <c r="FV453" s="181" t="e">
        <f t="shared" si="1027"/>
        <v>#REF!</v>
      </c>
      <c r="FW453" s="181" t="e">
        <f t="shared" si="1028"/>
        <v>#REF!</v>
      </c>
      <c r="FX453" s="181" t="e">
        <f t="shared" si="1029"/>
        <v>#REF!</v>
      </c>
      <c r="FY453" s="181" t="e">
        <f t="shared" si="1030"/>
        <v>#REF!</v>
      </c>
      <c r="FZ453" s="181" t="e">
        <f t="shared" si="1031"/>
        <v>#REF!</v>
      </c>
      <c r="GA453" s="181" t="e">
        <f t="shared" si="1032"/>
        <v>#REF!</v>
      </c>
      <c r="GB453" s="181" t="e">
        <f t="shared" si="1033"/>
        <v>#REF!</v>
      </c>
      <c r="GC453" s="181" t="e">
        <f t="shared" si="1034"/>
        <v>#REF!</v>
      </c>
      <c r="GD453" s="181" t="e">
        <f t="shared" si="1035"/>
        <v>#REF!</v>
      </c>
      <c r="GE453" s="181" t="e">
        <f t="shared" si="1036"/>
        <v>#REF!</v>
      </c>
      <c r="GF453" s="181" t="e">
        <f t="shared" si="1037"/>
        <v>#REF!</v>
      </c>
      <c r="GG453" s="181" t="e">
        <f t="shared" si="1038"/>
        <v>#REF!</v>
      </c>
      <c r="GH453" s="181" t="e">
        <f t="shared" si="1039"/>
        <v>#REF!</v>
      </c>
      <c r="GI453" s="181" t="e">
        <f t="shared" si="1040"/>
        <v>#REF!</v>
      </c>
      <c r="GJ453" s="181" t="e">
        <f t="shared" si="1041"/>
        <v>#REF!</v>
      </c>
      <c r="GK453" s="181" t="e">
        <f t="shared" si="1042"/>
        <v>#REF!</v>
      </c>
      <c r="GL453" s="181" t="e">
        <f t="shared" si="1043"/>
        <v>#REF!</v>
      </c>
      <c r="GM453" s="181" t="e">
        <f t="shared" si="1044"/>
        <v>#REF!</v>
      </c>
      <c r="GN453" s="181" t="e">
        <f t="shared" si="1045"/>
        <v>#REF!</v>
      </c>
      <c r="GO453" s="181" t="e">
        <f t="shared" si="1046"/>
        <v>#REF!</v>
      </c>
      <c r="GP453" s="181" t="e">
        <f t="shared" si="1047"/>
        <v>#REF!</v>
      </c>
      <c r="GQ453" s="181" t="e">
        <f t="shared" si="1048"/>
        <v>#REF!</v>
      </c>
      <c r="GR453" s="181" t="e">
        <f t="shared" si="1049"/>
        <v>#REF!</v>
      </c>
      <c r="GS453" s="181" t="e">
        <f t="shared" si="1050"/>
        <v>#REF!</v>
      </c>
      <c r="GT453" s="181" t="e">
        <f t="shared" si="1051"/>
        <v>#REF!</v>
      </c>
      <c r="GU453" s="181" t="e">
        <f t="shared" si="1052"/>
        <v>#REF!</v>
      </c>
      <c r="GV453" s="181" t="e">
        <f t="shared" si="1053"/>
        <v>#REF!</v>
      </c>
      <c r="GW453" s="181" t="e">
        <f t="shared" si="1054"/>
        <v>#REF!</v>
      </c>
      <c r="GX453" s="181" t="e">
        <f t="shared" si="1055"/>
        <v>#REF!</v>
      </c>
      <c r="GY453" s="181" t="e">
        <f t="shared" si="1056"/>
        <v>#REF!</v>
      </c>
      <c r="GZ453" s="181" t="e">
        <f t="shared" si="1057"/>
        <v>#REF!</v>
      </c>
      <c r="HA453" s="181" t="e">
        <f t="shared" si="1058"/>
        <v>#REF!</v>
      </c>
      <c r="HB453" s="181" t="e">
        <f t="shared" si="1059"/>
        <v>#REF!</v>
      </c>
      <c r="HC453" s="181" t="e">
        <f t="shared" si="1060"/>
        <v>#REF!</v>
      </c>
      <c r="HD453" s="181" t="e">
        <f t="shared" si="1061"/>
        <v>#REF!</v>
      </c>
      <c r="HE453" s="181" t="e">
        <f t="shared" si="1062"/>
        <v>#REF!</v>
      </c>
      <c r="HF453" s="181" t="e">
        <f t="shared" si="1063"/>
        <v>#REF!</v>
      </c>
      <c r="HG453" s="181" t="e">
        <f t="shared" si="1064"/>
        <v>#REF!</v>
      </c>
      <c r="HH453" s="181" t="e">
        <f t="shared" si="1065"/>
        <v>#REF!</v>
      </c>
      <c r="HI453" s="181" t="e">
        <f t="shared" si="1066"/>
        <v>#REF!</v>
      </c>
      <c r="HJ453" s="181" t="e">
        <f t="shared" si="1067"/>
        <v>#REF!</v>
      </c>
      <c r="HK453" s="181" t="e">
        <f t="shared" si="1068"/>
        <v>#REF!</v>
      </c>
      <c r="HL453" s="181" t="e">
        <f t="shared" si="1069"/>
        <v>#REF!</v>
      </c>
      <c r="HM453" s="181" t="e">
        <f t="shared" si="1070"/>
        <v>#REF!</v>
      </c>
      <c r="HN453" s="181" t="e">
        <f t="shared" si="1071"/>
        <v>#REF!</v>
      </c>
      <c r="HO453" s="181" t="e">
        <f t="shared" si="1072"/>
        <v>#REF!</v>
      </c>
      <c r="HP453" s="181" t="e">
        <f t="shared" si="1073"/>
        <v>#REF!</v>
      </c>
      <c r="HQ453" s="181" t="e">
        <f t="shared" si="1074"/>
        <v>#REF!</v>
      </c>
      <c r="HR453" s="181" t="e">
        <f t="shared" si="1075"/>
        <v>#REF!</v>
      </c>
      <c r="HS453" s="181" t="e">
        <f t="shared" si="1076"/>
        <v>#REF!</v>
      </c>
      <c r="HT453" s="181" t="e">
        <f t="shared" si="1077"/>
        <v>#REF!</v>
      </c>
      <c r="HU453" s="181" t="e">
        <f t="shared" si="1078"/>
        <v>#REF!</v>
      </c>
      <c r="HV453" s="181" t="e">
        <f t="shared" si="1079"/>
        <v>#REF!</v>
      </c>
      <c r="HW453" s="181" t="e">
        <f t="shared" si="1080"/>
        <v>#REF!</v>
      </c>
      <c r="HX453" s="181" t="e">
        <f t="shared" si="1081"/>
        <v>#REF!</v>
      </c>
      <c r="HY453" s="181" t="e">
        <f t="shared" si="1082"/>
        <v>#REF!</v>
      </c>
      <c r="HZ453" s="181" t="e">
        <f t="shared" si="1083"/>
        <v>#REF!</v>
      </c>
      <c r="IA453" s="181" t="e">
        <f t="shared" si="1084"/>
        <v>#REF!</v>
      </c>
      <c r="IB453" s="181" t="e">
        <f t="shared" si="1085"/>
        <v>#REF!</v>
      </c>
      <c r="IC453" s="181" t="e">
        <f t="shared" si="1086"/>
        <v>#REF!</v>
      </c>
      <c r="ID453" s="181" t="e">
        <f t="shared" si="1087"/>
        <v>#REF!</v>
      </c>
      <c r="IE453" s="181" t="e">
        <f t="shared" si="1088"/>
        <v>#REF!</v>
      </c>
      <c r="IF453" s="181" t="e">
        <f t="shared" si="1089"/>
        <v>#REF!</v>
      </c>
      <c r="IG453" s="181" t="e">
        <f t="shared" si="1090"/>
        <v>#REF!</v>
      </c>
      <c r="IH453" s="181" t="e">
        <f t="shared" si="1091"/>
        <v>#REF!</v>
      </c>
      <c r="II453" s="181" t="e">
        <f t="shared" si="1092"/>
        <v>#REF!</v>
      </c>
      <c r="IJ453" s="181" t="e">
        <f t="shared" si="1093"/>
        <v>#REF!</v>
      </c>
      <c r="IK453" s="181" t="e">
        <f t="shared" si="1094"/>
        <v>#REF!</v>
      </c>
      <c r="IL453" s="181" t="e">
        <f t="shared" si="1095"/>
        <v>#REF!</v>
      </c>
      <c r="IM453" s="181" t="e">
        <f t="shared" si="1096"/>
        <v>#REF!</v>
      </c>
      <c r="IN453" s="181" t="e">
        <f t="shared" si="1097"/>
        <v>#REF!</v>
      </c>
      <c r="IO453" s="181" t="e">
        <f t="shared" si="1098"/>
        <v>#REF!</v>
      </c>
      <c r="IP453" s="181" t="e">
        <f t="shared" si="1099"/>
        <v>#REF!</v>
      </c>
      <c r="IQ453" s="181" t="e">
        <f t="shared" si="1100"/>
        <v>#REF!</v>
      </c>
      <c r="IR453" s="181" t="e">
        <f t="shared" si="1101"/>
        <v>#REF!</v>
      </c>
      <c r="IS453" s="181" t="e">
        <f t="shared" si="1102"/>
        <v>#REF!</v>
      </c>
      <c r="IT453" s="181" t="e">
        <f t="shared" si="1103"/>
        <v>#REF!</v>
      </c>
      <c r="IU453" s="181" t="e">
        <f t="shared" si="1104"/>
        <v>#REF!</v>
      </c>
      <c r="IV453" s="181" t="e">
        <f t="shared" si="1105"/>
        <v>#REF!</v>
      </c>
      <c r="IW453" s="181" t="e">
        <f t="shared" si="1106"/>
        <v>#REF!</v>
      </c>
      <c r="IX453" s="181" t="e">
        <f t="shared" si="1107"/>
        <v>#REF!</v>
      </c>
      <c r="IY453" s="181" t="e">
        <f t="shared" si="1108"/>
        <v>#REF!</v>
      </c>
      <c r="IZ453" s="181" t="e">
        <f t="shared" si="1109"/>
        <v>#REF!</v>
      </c>
      <c r="JA453" s="181" t="e">
        <f t="shared" si="1110"/>
        <v>#REF!</v>
      </c>
      <c r="JB453" s="181" t="e">
        <f t="shared" si="1111"/>
        <v>#REF!</v>
      </c>
    </row>
    <row r="454" spans="2:262">
      <c r="B454" s="188">
        <v>93</v>
      </c>
      <c r="C454" s="187">
        <f t="shared" si="1112"/>
        <v>1.8164062500000012E-3</v>
      </c>
      <c r="D454" s="184" t="e">
        <f t="shared" si="855"/>
        <v>#REF!</v>
      </c>
      <c r="E454" s="183" t="e">
        <f>CU361</f>
        <v>#REF!</v>
      </c>
      <c r="F454" s="182">
        <v>93</v>
      </c>
      <c r="G454" s="181" t="e">
        <f t="shared" si="856"/>
        <v>#REF!</v>
      </c>
      <c r="H454" s="181" t="e">
        <f t="shared" si="857"/>
        <v>#REF!</v>
      </c>
      <c r="I454" s="181" t="e">
        <f t="shared" si="858"/>
        <v>#REF!</v>
      </c>
      <c r="J454" s="181" t="e">
        <f t="shared" si="859"/>
        <v>#REF!</v>
      </c>
      <c r="K454" s="181" t="e">
        <f t="shared" si="860"/>
        <v>#REF!</v>
      </c>
      <c r="L454" s="181" t="e">
        <f t="shared" si="861"/>
        <v>#REF!</v>
      </c>
      <c r="M454" s="181" t="e">
        <f t="shared" si="862"/>
        <v>#REF!</v>
      </c>
      <c r="N454" s="181" t="e">
        <f t="shared" si="863"/>
        <v>#REF!</v>
      </c>
      <c r="O454" s="181" t="e">
        <f t="shared" si="864"/>
        <v>#REF!</v>
      </c>
      <c r="P454" s="181" t="e">
        <f t="shared" si="865"/>
        <v>#REF!</v>
      </c>
      <c r="Q454" s="181" t="e">
        <f t="shared" si="866"/>
        <v>#REF!</v>
      </c>
      <c r="R454" s="181" t="e">
        <f t="shared" si="867"/>
        <v>#REF!</v>
      </c>
      <c r="S454" s="181" t="e">
        <f t="shared" si="868"/>
        <v>#REF!</v>
      </c>
      <c r="T454" s="181" t="e">
        <f t="shared" si="869"/>
        <v>#REF!</v>
      </c>
      <c r="U454" s="181" t="e">
        <f t="shared" si="870"/>
        <v>#REF!</v>
      </c>
      <c r="V454" s="181" t="e">
        <f t="shared" si="871"/>
        <v>#REF!</v>
      </c>
      <c r="W454" s="181" t="e">
        <f t="shared" si="872"/>
        <v>#REF!</v>
      </c>
      <c r="X454" s="181" t="e">
        <f t="shared" si="873"/>
        <v>#REF!</v>
      </c>
      <c r="Y454" s="181" t="e">
        <f t="shared" si="874"/>
        <v>#REF!</v>
      </c>
      <c r="Z454" s="181" t="e">
        <f t="shared" si="875"/>
        <v>#REF!</v>
      </c>
      <c r="AA454" s="181" t="e">
        <f t="shared" si="876"/>
        <v>#REF!</v>
      </c>
      <c r="AB454" s="181" t="e">
        <f t="shared" si="877"/>
        <v>#REF!</v>
      </c>
      <c r="AC454" s="181" t="e">
        <f t="shared" si="878"/>
        <v>#REF!</v>
      </c>
      <c r="AD454" s="181" t="e">
        <f t="shared" si="879"/>
        <v>#REF!</v>
      </c>
      <c r="AE454" s="181" t="e">
        <f t="shared" si="880"/>
        <v>#REF!</v>
      </c>
      <c r="AF454" s="181" t="e">
        <f t="shared" si="881"/>
        <v>#REF!</v>
      </c>
      <c r="AG454" s="181" t="e">
        <f t="shared" si="882"/>
        <v>#REF!</v>
      </c>
      <c r="AH454" s="181" t="e">
        <f t="shared" si="883"/>
        <v>#REF!</v>
      </c>
      <c r="AI454" s="181" t="e">
        <f t="shared" si="884"/>
        <v>#REF!</v>
      </c>
      <c r="AJ454" s="181" t="e">
        <f t="shared" si="885"/>
        <v>#REF!</v>
      </c>
      <c r="AK454" s="181" t="e">
        <f t="shared" si="886"/>
        <v>#REF!</v>
      </c>
      <c r="AL454" s="181" t="e">
        <f t="shared" si="887"/>
        <v>#REF!</v>
      </c>
      <c r="AM454" s="181" t="e">
        <f t="shared" si="888"/>
        <v>#REF!</v>
      </c>
      <c r="AN454" s="181" t="e">
        <f t="shared" si="889"/>
        <v>#REF!</v>
      </c>
      <c r="AO454" s="181" t="e">
        <f t="shared" si="890"/>
        <v>#REF!</v>
      </c>
      <c r="AP454" s="181" t="e">
        <f t="shared" si="891"/>
        <v>#REF!</v>
      </c>
      <c r="AQ454" s="181" t="e">
        <f t="shared" si="892"/>
        <v>#REF!</v>
      </c>
      <c r="AR454" s="181" t="e">
        <f t="shared" si="893"/>
        <v>#REF!</v>
      </c>
      <c r="AS454" s="181" t="e">
        <f t="shared" si="894"/>
        <v>#REF!</v>
      </c>
      <c r="AT454" s="181" t="e">
        <f t="shared" si="895"/>
        <v>#REF!</v>
      </c>
      <c r="AU454" s="181" t="e">
        <f t="shared" si="896"/>
        <v>#REF!</v>
      </c>
      <c r="AV454" s="181" t="e">
        <f t="shared" si="897"/>
        <v>#REF!</v>
      </c>
      <c r="AW454" s="181" t="e">
        <f t="shared" si="898"/>
        <v>#REF!</v>
      </c>
      <c r="AX454" s="181" t="e">
        <f t="shared" si="899"/>
        <v>#REF!</v>
      </c>
      <c r="AY454" s="181" t="e">
        <f t="shared" si="900"/>
        <v>#REF!</v>
      </c>
      <c r="AZ454" s="181" t="e">
        <f t="shared" si="901"/>
        <v>#REF!</v>
      </c>
      <c r="BA454" s="181" t="e">
        <f t="shared" si="902"/>
        <v>#REF!</v>
      </c>
      <c r="BB454" s="181" t="e">
        <f t="shared" si="903"/>
        <v>#REF!</v>
      </c>
      <c r="BC454" s="181" t="e">
        <f t="shared" si="904"/>
        <v>#REF!</v>
      </c>
      <c r="BD454" s="181" t="e">
        <f t="shared" si="905"/>
        <v>#REF!</v>
      </c>
      <c r="BE454" s="181" t="e">
        <f t="shared" si="906"/>
        <v>#REF!</v>
      </c>
      <c r="BF454" s="181" t="e">
        <f t="shared" si="907"/>
        <v>#REF!</v>
      </c>
      <c r="BG454" s="181" t="e">
        <f t="shared" si="908"/>
        <v>#REF!</v>
      </c>
      <c r="BH454" s="181" t="e">
        <f t="shared" si="909"/>
        <v>#REF!</v>
      </c>
      <c r="BI454" s="181" t="e">
        <f t="shared" si="910"/>
        <v>#REF!</v>
      </c>
      <c r="BJ454" s="181" t="e">
        <f t="shared" si="911"/>
        <v>#REF!</v>
      </c>
      <c r="BK454" s="181" t="e">
        <f t="shared" si="912"/>
        <v>#REF!</v>
      </c>
      <c r="BL454" s="181" t="e">
        <f t="shared" si="913"/>
        <v>#REF!</v>
      </c>
      <c r="BM454" s="181" t="e">
        <f t="shared" si="914"/>
        <v>#REF!</v>
      </c>
      <c r="BN454" s="181" t="e">
        <f t="shared" si="915"/>
        <v>#REF!</v>
      </c>
      <c r="BO454" s="181" t="e">
        <f t="shared" si="916"/>
        <v>#REF!</v>
      </c>
      <c r="BP454" s="181" t="e">
        <f t="shared" si="917"/>
        <v>#REF!</v>
      </c>
      <c r="BQ454" s="181" t="e">
        <f t="shared" si="918"/>
        <v>#REF!</v>
      </c>
      <c r="BR454" s="181" t="e">
        <f t="shared" si="919"/>
        <v>#REF!</v>
      </c>
      <c r="BS454" s="181" t="e">
        <f t="shared" si="920"/>
        <v>#REF!</v>
      </c>
      <c r="BT454" s="181" t="e">
        <f t="shared" si="921"/>
        <v>#REF!</v>
      </c>
      <c r="BU454" s="181" t="e">
        <f t="shared" si="922"/>
        <v>#REF!</v>
      </c>
      <c r="BV454" s="181" t="e">
        <f t="shared" si="923"/>
        <v>#REF!</v>
      </c>
      <c r="BW454" s="181" t="e">
        <f t="shared" si="924"/>
        <v>#REF!</v>
      </c>
      <c r="BX454" s="181" t="e">
        <f t="shared" si="925"/>
        <v>#REF!</v>
      </c>
      <c r="BY454" s="181" t="e">
        <f t="shared" si="926"/>
        <v>#REF!</v>
      </c>
      <c r="BZ454" s="181" t="e">
        <f t="shared" si="927"/>
        <v>#REF!</v>
      </c>
      <c r="CA454" s="181" t="e">
        <f t="shared" si="928"/>
        <v>#REF!</v>
      </c>
      <c r="CB454" s="181" t="e">
        <f t="shared" si="929"/>
        <v>#REF!</v>
      </c>
      <c r="CC454" s="181" t="e">
        <f t="shared" si="930"/>
        <v>#REF!</v>
      </c>
      <c r="CD454" s="181" t="e">
        <f t="shared" si="931"/>
        <v>#REF!</v>
      </c>
      <c r="CE454" s="181" t="e">
        <f t="shared" si="932"/>
        <v>#REF!</v>
      </c>
      <c r="CF454" s="181" t="e">
        <f t="shared" si="933"/>
        <v>#REF!</v>
      </c>
      <c r="CG454" s="181" t="e">
        <f t="shared" si="934"/>
        <v>#REF!</v>
      </c>
      <c r="CH454" s="181" t="e">
        <f t="shared" si="935"/>
        <v>#REF!</v>
      </c>
      <c r="CI454" s="181" t="e">
        <f t="shared" si="936"/>
        <v>#REF!</v>
      </c>
      <c r="CJ454" s="181" t="e">
        <f t="shared" si="937"/>
        <v>#REF!</v>
      </c>
      <c r="CK454" s="181" t="e">
        <f t="shared" si="938"/>
        <v>#REF!</v>
      </c>
      <c r="CL454" s="181" t="e">
        <f t="shared" si="939"/>
        <v>#REF!</v>
      </c>
      <c r="CM454" s="181" t="e">
        <f t="shared" si="940"/>
        <v>#REF!</v>
      </c>
      <c r="CN454" s="181" t="e">
        <f t="shared" si="941"/>
        <v>#REF!</v>
      </c>
      <c r="CO454" s="181" t="e">
        <f t="shared" si="942"/>
        <v>#REF!</v>
      </c>
      <c r="CP454" s="181" t="e">
        <f t="shared" si="943"/>
        <v>#REF!</v>
      </c>
      <c r="CQ454" s="181" t="e">
        <f t="shared" si="944"/>
        <v>#REF!</v>
      </c>
      <c r="CR454" s="181" t="e">
        <f t="shared" si="945"/>
        <v>#REF!</v>
      </c>
      <c r="CS454" s="181" t="e">
        <f t="shared" si="946"/>
        <v>#REF!</v>
      </c>
      <c r="CT454" s="181" t="e">
        <f t="shared" si="947"/>
        <v>#REF!</v>
      </c>
      <c r="CU454" s="181" t="e">
        <f t="shared" si="948"/>
        <v>#REF!</v>
      </c>
      <c r="CV454" s="181" t="e">
        <f t="shared" si="949"/>
        <v>#REF!</v>
      </c>
      <c r="CW454" s="181" t="e">
        <f t="shared" si="950"/>
        <v>#REF!</v>
      </c>
      <c r="CX454" s="181" t="e">
        <f t="shared" si="951"/>
        <v>#REF!</v>
      </c>
      <c r="CY454" s="181" t="e">
        <f t="shared" si="952"/>
        <v>#REF!</v>
      </c>
      <c r="CZ454" s="181" t="e">
        <f t="shared" si="953"/>
        <v>#REF!</v>
      </c>
      <c r="DA454" s="181" t="e">
        <f t="shared" si="954"/>
        <v>#REF!</v>
      </c>
      <c r="DB454" s="181" t="e">
        <f t="shared" si="955"/>
        <v>#REF!</v>
      </c>
      <c r="DC454" s="181" t="e">
        <f t="shared" si="956"/>
        <v>#REF!</v>
      </c>
      <c r="DD454" s="181" t="e">
        <f t="shared" si="957"/>
        <v>#REF!</v>
      </c>
      <c r="DE454" s="181" t="e">
        <f t="shared" si="958"/>
        <v>#REF!</v>
      </c>
      <c r="DF454" s="181" t="e">
        <f t="shared" si="959"/>
        <v>#REF!</v>
      </c>
      <c r="DG454" s="181" t="e">
        <f t="shared" si="960"/>
        <v>#REF!</v>
      </c>
      <c r="DH454" s="181" t="e">
        <f t="shared" si="961"/>
        <v>#REF!</v>
      </c>
      <c r="DI454" s="181" t="e">
        <f t="shared" si="962"/>
        <v>#REF!</v>
      </c>
      <c r="DJ454" s="181" t="e">
        <f t="shared" si="963"/>
        <v>#REF!</v>
      </c>
      <c r="DK454" s="181" t="e">
        <f t="shared" si="964"/>
        <v>#REF!</v>
      </c>
      <c r="DL454" s="181" t="e">
        <f t="shared" si="965"/>
        <v>#REF!</v>
      </c>
      <c r="DM454" s="181" t="e">
        <f t="shared" si="966"/>
        <v>#REF!</v>
      </c>
      <c r="DN454" s="181" t="e">
        <f t="shared" si="967"/>
        <v>#REF!</v>
      </c>
      <c r="DO454" s="181" t="e">
        <f t="shared" si="968"/>
        <v>#REF!</v>
      </c>
      <c r="DP454" s="181" t="e">
        <f t="shared" si="969"/>
        <v>#REF!</v>
      </c>
      <c r="DQ454" s="181" t="e">
        <f t="shared" si="970"/>
        <v>#REF!</v>
      </c>
      <c r="DR454" s="181" t="e">
        <f t="shared" si="971"/>
        <v>#REF!</v>
      </c>
      <c r="DS454" s="181" t="e">
        <f t="shared" si="972"/>
        <v>#REF!</v>
      </c>
      <c r="DT454" s="181" t="e">
        <f t="shared" si="973"/>
        <v>#REF!</v>
      </c>
      <c r="DU454" s="181" t="e">
        <f t="shared" si="974"/>
        <v>#REF!</v>
      </c>
      <c r="DV454" s="181" t="e">
        <f t="shared" si="975"/>
        <v>#REF!</v>
      </c>
      <c r="DW454" s="181" t="e">
        <f t="shared" si="976"/>
        <v>#REF!</v>
      </c>
      <c r="DX454" s="181" t="e">
        <f t="shared" si="977"/>
        <v>#REF!</v>
      </c>
      <c r="DY454" s="181" t="e">
        <f t="shared" si="978"/>
        <v>#REF!</v>
      </c>
      <c r="DZ454" s="181" t="e">
        <f t="shared" si="979"/>
        <v>#REF!</v>
      </c>
      <c r="EA454" s="181" t="e">
        <f t="shared" si="980"/>
        <v>#REF!</v>
      </c>
      <c r="EB454" s="181" t="e">
        <f t="shared" si="981"/>
        <v>#REF!</v>
      </c>
      <c r="EC454" s="181" t="e">
        <f t="shared" si="982"/>
        <v>#REF!</v>
      </c>
      <c r="ED454" s="181" t="e">
        <f t="shared" si="983"/>
        <v>#REF!</v>
      </c>
      <c r="EE454" s="181" t="e">
        <f t="shared" si="984"/>
        <v>#REF!</v>
      </c>
      <c r="EF454" s="181" t="e">
        <f t="shared" si="985"/>
        <v>#REF!</v>
      </c>
      <c r="EG454" s="181" t="e">
        <f t="shared" si="986"/>
        <v>#REF!</v>
      </c>
      <c r="EH454" s="181" t="e">
        <f t="shared" si="987"/>
        <v>#REF!</v>
      </c>
      <c r="EI454" s="181" t="e">
        <f t="shared" si="988"/>
        <v>#REF!</v>
      </c>
      <c r="EJ454" s="181" t="e">
        <f t="shared" si="989"/>
        <v>#REF!</v>
      </c>
      <c r="EK454" s="181" t="e">
        <f t="shared" si="990"/>
        <v>#REF!</v>
      </c>
      <c r="EL454" s="181" t="e">
        <f t="shared" si="991"/>
        <v>#REF!</v>
      </c>
      <c r="EM454" s="181" t="e">
        <f t="shared" si="992"/>
        <v>#REF!</v>
      </c>
      <c r="EN454" s="181" t="e">
        <f t="shared" si="993"/>
        <v>#REF!</v>
      </c>
      <c r="EO454" s="181" t="e">
        <f t="shared" si="994"/>
        <v>#REF!</v>
      </c>
      <c r="EP454" s="181" t="e">
        <f t="shared" si="995"/>
        <v>#REF!</v>
      </c>
      <c r="EQ454" s="181" t="e">
        <f t="shared" si="996"/>
        <v>#REF!</v>
      </c>
      <c r="ER454" s="181" t="e">
        <f t="shared" si="997"/>
        <v>#REF!</v>
      </c>
      <c r="ES454" s="181" t="e">
        <f t="shared" si="998"/>
        <v>#REF!</v>
      </c>
      <c r="ET454" s="181" t="e">
        <f t="shared" si="999"/>
        <v>#REF!</v>
      </c>
      <c r="EU454" s="181" t="e">
        <f t="shared" si="1000"/>
        <v>#REF!</v>
      </c>
      <c r="EV454" s="181" t="e">
        <f t="shared" si="1001"/>
        <v>#REF!</v>
      </c>
      <c r="EW454" s="181" t="e">
        <f t="shared" si="1002"/>
        <v>#REF!</v>
      </c>
      <c r="EX454" s="181" t="e">
        <f t="shared" si="1003"/>
        <v>#REF!</v>
      </c>
      <c r="EY454" s="181" t="e">
        <f t="shared" si="1004"/>
        <v>#REF!</v>
      </c>
      <c r="EZ454" s="181" t="e">
        <f t="shared" si="1005"/>
        <v>#REF!</v>
      </c>
      <c r="FA454" s="181" t="e">
        <f t="shared" si="1006"/>
        <v>#REF!</v>
      </c>
      <c r="FB454" s="181" t="e">
        <f t="shared" si="1007"/>
        <v>#REF!</v>
      </c>
      <c r="FC454" s="181" t="e">
        <f t="shared" si="1008"/>
        <v>#REF!</v>
      </c>
      <c r="FD454" s="181" t="e">
        <f t="shared" si="1009"/>
        <v>#REF!</v>
      </c>
      <c r="FE454" s="181" t="e">
        <f t="shared" si="1010"/>
        <v>#REF!</v>
      </c>
      <c r="FF454" s="181" t="e">
        <f t="shared" si="1011"/>
        <v>#REF!</v>
      </c>
      <c r="FG454" s="181" t="e">
        <f t="shared" si="1012"/>
        <v>#REF!</v>
      </c>
      <c r="FH454" s="181" t="e">
        <f t="shared" si="1013"/>
        <v>#REF!</v>
      </c>
      <c r="FI454" s="181" t="e">
        <f t="shared" si="1014"/>
        <v>#REF!</v>
      </c>
      <c r="FJ454" s="181" t="e">
        <f t="shared" si="1015"/>
        <v>#REF!</v>
      </c>
      <c r="FK454" s="181" t="e">
        <f t="shared" si="1016"/>
        <v>#REF!</v>
      </c>
      <c r="FL454" s="181" t="e">
        <f t="shared" si="1017"/>
        <v>#REF!</v>
      </c>
      <c r="FM454" s="181" t="e">
        <f t="shared" si="1018"/>
        <v>#REF!</v>
      </c>
      <c r="FN454" s="181" t="e">
        <f t="shared" si="1019"/>
        <v>#REF!</v>
      </c>
      <c r="FO454" s="181" t="e">
        <f t="shared" si="1020"/>
        <v>#REF!</v>
      </c>
      <c r="FP454" s="181" t="e">
        <f t="shared" si="1021"/>
        <v>#REF!</v>
      </c>
      <c r="FQ454" s="181" t="e">
        <f t="shared" si="1022"/>
        <v>#REF!</v>
      </c>
      <c r="FR454" s="181" t="e">
        <f t="shared" si="1023"/>
        <v>#REF!</v>
      </c>
      <c r="FS454" s="181" t="e">
        <f t="shared" si="1024"/>
        <v>#REF!</v>
      </c>
      <c r="FT454" s="181" t="e">
        <f t="shared" si="1025"/>
        <v>#REF!</v>
      </c>
      <c r="FU454" s="181" t="e">
        <f t="shared" si="1026"/>
        <v>#REF!</v>
      </c>
      <c r="FV454" s="181" t="e">
        <f t="shared" si="1027"/>
        <v>#REF!</v>
      </c>
      <c r="FW454" s="181" t="e">
        <f t="shared" si="1028"/>
        <v>#REF!</v>
      </c>
      <c r="FX454" s="181" t="e">
        <f t="shared" si="1029"/>
        <v>#REF!</v>
      </c>
      <c r="FY454" s="181" t="e">
        <f t="shared" si="1030"/>
        <v>#REF!</v>
      </c>
      <c r="FZ454" s="181" t="e">
        <f t="shared" si="1031"/>
        <v>#REF!</v>
      </c>
      <c r="GA454" s="181" t="e">
        <f t="shared" si="1032"/>
        <v>#REF!</v>
      </c>
      <c r="GB454" s="181" t="e">
        <f t="shared" si="1033"/>
        <v>#REF!</v>
      </c>
      <c r="GC454" s="181" t="e">
        <f t="shared" si="1034"/>
        <v>#REF!</v>
      </c>
      <c r="GD454" s="181" t="e">
        <f t="shared" si="1035"/>
        <v>#REF!</v>
      </c>
      <c r="GE454" s="181" t="e">
        <f t="shared" si="1036"/>
        <v>#REF!</v>
      </c>
      <c r="GF454" s="181" t="e">
        <f t="shared" si="1037"/>
        <v>#REF!</v>
      </c>
      <c r="GG454" s="181" t="e">
        <f t="shared" si="1038"/>
        <v>#REF!</v>
      </c>
      <c r="GH454" s="181" t="e">
        <f t="shared" si="1039"/>
        <v>#REF!</v>
      </c>
      <c r="GI454" s="181" t="e">
        <f t="shared" si="1040"/>
        <v>#REF!</v>
      </c>
      <c r="GJ454" s="181" t="e">
        <f t="shared" si="1041"/>
        <v>#REF!</v>
      </c>
      <c r="GK454" s="181" t="e">
        <f t="shared" si="1042"/>
        <v>#REF!</v>
      </c>
      <c r="GL454" s="181" t="e">
        <f t="shared" si="1043"/>
        <v>#REF!</v>
      </c>
      <c r="GM454" s="181" t="e">
        <f t="shared" si="1044"/>
        <v>#REF!</v>
      </c>
      <c r="GN454" s="181" t="e">
        <f t="shared" si="1045"/>
        <v>#REF!</v>
      </c>
      <c r="GO454" s="181" t="e">
        <f t="shared" si="1046"/>
        <v>#REF!</v>
      </c>
      <c r="GP454" s="181" t="e">
        <f t="shared" si="1047"/>
        <v>#REF!</v>
      </c>
      <c r="GQ454" s="181" t="e">
        <f t="shared" si="1048"/>
        <v>#REF!</v>
      </c>
      <c r="GR454" s="181" t="e">
        <f t="shared" si="1049"/>
        <v>#REF!</v>
      </c>
      <c r="GS454" s="181" t="e">
        <f t="shared" si="1050"/>
        <v>#REF!</v>
      </c>
      <c r="GT454" s="181" t="e">
        <f t="shared" si="1051"/>
        <v>#REF!</v>
      </c>
      <c r="GU454" s="181" t="e">
        <f t="shared" si="1052"/>
        <v>#REF!</v>
      </c>
      <c r="GV454" s="181" t="e">
        <f t="shared" si="1053"/>
        <v>#REF!</v>
      </c>
      <c r="GW454" s="181" t="e">
        <f t="shared" si="1054"/>
        <v>#REF!</v>
      </c>
      <c r="GX454" s="181" t="e">
        <f t="shared" si="1055"/>
        <v>#REF!</v>
      </c>
      <c r="GY454" s="181" t="e">
        <f t="shared" si="1056"/>
        <v>#REF!</v>
      </c>
      <c r="GZ454" s="181" t="e">
        <f t="shared" si="1057"/>
        <v>#REF!</v>
      </c>
      <c r="HA454" s="181" t="e">
        <f t="shared" si="1058"/>
        <v>#REF!</v>
      </c>
      <c r="HB454" s="181" t="e">
        <f t="shared" si="1059"/>
        <v>#REF!</v>
      </c>
      <c r="HC454" s="181" t="e">
        <f t="shared" si="1060"/>
        <v>#REF!</v>
      </c>
      <c r="HD454" s="181" t="e">
        <f t="shared" si="1061"/>
        <v>#REF!</v>
      </c>
      <c r="HE454" s="181" t="e">
        <f t="shared" si="1062"/>
        <v>#REF!</v>
      </c>
      <c r="HF454" s="181" t="e">
        <f t="shared" si="1063"/>
        <v>#REF!</v>
      </c>
      <c r="HG454" s="181" t="e">
        <f t="shared" si="1064"/>
        <v>#REF!</v>
      </c>
      <c r="HH454" s="181" t="e">
        <f t="shared" si="1065"/>
        <v>#REF!</v>
      </c>
      <c r="HI454" s="181" t="e">
        <f t="shared" si="1066"/>
        <v>#REF!</v>
      </c>
      <c r="HJ454" s="181" t="e">
        <f t="shared" si="1067"/>
        <v>#REF!</v>
      </c>
      <c r="HK454" s="181" t="e">
        <f t="shared" si="1068"/>
        <v>#REF!</v>
      </c>
      <c r="HL454" s="181" t="e">
        <f t="shared" si="1069"/>
        <v>#REF!</v>
      </c>
      <c r="HM454" s="181" t="e">
        <f t="shared" si="1070"/>
        <v>#REF!</v>
      </c>
      <c r="HN454" s="181" t="e">
        <f t="shared" si="1071"/>
        <v>#REF!</v>
      </c>
      <c r="HO454" s="181" t="e">
        <f t="shared" si="1072"/>
        <v>#REF!</v>
      </c>
      <c r="HP454" s="181" t="e">
        <f t="shared" si="1073"/>
        <v>#REF!</v>
      </c>
      <c r="HQ454" s="181" t="e">
        <f t="shared" si="1074"/>
        <v>#REF!</v>
      </c>
      <c r="HR454" s="181" t="e">
        <f t="shared" si="1075"/>
        <v>#REF!</v>
      </c>
      <c r="HS454" s="181" t="e">
        <f t="shared" si="1076"/>
        <v>#REF!</v>
      </c>
      <c r="HT454" s="181" t="e">
        <f t="shared" si="1077"/>
        <v>#REF!</v>
      </c>
      <c r="HU454" s="181" t="e">
        <f t="shared" si="1078"/>
        <v>#REF!</v>
      </c>
      <c r="HV454" s="181" t="e">
        <f t="shared" si="1079"/>
        <v>#REF!</v>
      </c>
      <c r="HW454" s="181" t="e">
        <f t="shared" si="1080"/>
        <v>#REF!</v>
      </c>
      <c r="HX454" s="181" t="e">
        <f t="shared" si="1081"/>
        <v>#REF!</v>
      </c>
      <c r="HY454" s="181" t="e">
        <f t="shared" si="1082"/>
        <v>#REF!</v>
      </c>
      <c r="HZ454" s="181" t="e">
        <f t="shared" si="1083"/>
        <v>#REF!</v>
      </c>
      <c r="IA454" s="181" t="e">
        <f t="shared" si="1084"/>
        <v>#REF!</v>
      </c>
      <c r="IB454" s="181" t="e">
        <f t="shared" si="1085"/>
        <v>#REF!</v>
      </c>
      <c r="IC454" s="181" t="e">
        <f t="shared" si="1086"/>
        <v>#REF!</v>
      </c>
      <c r="ID454" s="181" t="e">
        <f t="shared" si="1087"/>
        <v>#REF!</v>
      </c>
      <c r="IE454" s="181" t="e">
        <f t="shared" si="1088"/>
        <v>#REF!</v>
      </c>
      <c r="IF454" s="181" t="e">
        <f t="shared" si="1089"/>
        <v>#REF!</v>
      </c>
      <c r="IG454" s="181" t="e">
        <f t="shared" si="1090"/>
        <v>#REF!</v>
      </c>
      <c r="IH454" s="181" t="e">
        <f t="shared" si="1091"/>
        <v>#REF!</v>
      </c>
      <c r="II454" s="181" t="e">
        <f t="shared" si="1092"/>
        <v>#REF!</v>
      </c>
      <c r="IJ454" s="181" t="e">
        <f t="shared" si="1093"/>
        <v>#REF!</v>
      </c>
      <c r="IK454" s="181" t="e">
        <f t="shared" si="1094"/>
        <v>#REF!</v>
      </c>
      <c r="IL454" s="181" t="e">
        <f t="shared" si="1095"/>
        <v>#REF!</v>
      </c>
      <c r="IM454" s="181" t="e">
        <f t="shared" si="1096"/>
        <v>#REF!</v>
      </c>
      <c r="IN454" s="181" t="e">
        <f t="shared" si="1097"/>
        <v>#REF!</v>
      </c>
      <c r="IO454" s="181" t="e">
        <f t="shared" si="1098"/>
        <v>#REF!</v>
      </c>
      <c r="IP454" s="181" t="e">
        <f t="shared" si="1099"/>
        <v>#REF!</v>
      </c>
      <c r="IQ454" s="181" t="e">
        <f t="shared" si="1100"/>
        <v>#REF!</v>
      </c>
      <c r="IR454" s="181" t="e">
        <f t="shared" si="1101"/>
        <v>#REF!</v>
      </c>
      <c r="IS454" s="181" t="e">
        <f t="shared" si="1102"/>
        <v>#REF!</v>
      </c>
      <c r="IT454" s="181" t="e">
        <f t="shared" si="1103"/>
        <v>#REF!</v>
      </c>
      <c r="IU454" s="181" t="e">
        <f t="shared" si="1104"/>
        <v>#REF!</v>
      </c>
      <c r="IV454" s="181" t="e">
        <f t="shared" si="1105"/>
        <v>#REF!</v>
      </c>
      <c r="IW454" s="181" t="e">
        <f t="shared" si="1106"/>
        <v>#REF!</v>
      </c>
      <c r="IX454" s="181" t="e">
        <f t="shared" si="1107"/>
        <v>#REF!</v>
      </c>
      <c r="IY454" s="181" t="e">
        <f t="shared" si="1108"/>
        <v>#REF!</v>
      </c>
      <c r="IZ454" s="181" t="e">
        <f t="shared" si="1109"/>
        <v>#REF!</v>
      </c>
      <c r="JA454" s="181" t="e">
        <f t="shared" si="1110"/>
        <v>#REF!</v>
      </c>
      <c r="JB454" s="181" t="e">
        <f t="shared" si="1111"/>
        <v>#REF!</v>
      </c>
    </row>
    <row r="455" spans="2:262">
      <c r="B455" s="188">
        <v>94</v>
      </c>
      <c r="C455" s="187">
        <f t="shared" si="1112"/>
        <v>1.8359375000000012E-3</v>
      </c>
      <c r="D455" s="184" t="e">
        <f t="shared" si="855"/>
        <v>#REF!</v>
      </c>
      <c r="E455" s="183" t="e">
        <f>CV361</f>
        <v>#REF!</v>
      </c>
      <c r="F455" s="182">
        <v>94</v>
      </c>
      <c r="G455" s="181" t="e">
        <f t="shared" si="856"/>
        <v>#REF!</v>
      </c>
      <c r="H455" s="181" t="e">
        <f t="shared" si="857"/>
        <v>#REF!</v>
      </c>
      <c r="I455" s="181" t="e">
        <f t="shared" si="858"/>
        <v>#REF!</v>
      </c>
      <c r="J455" s="181" t="e">
        <f t="shared" si="859"/>
        <v>#REF!</v>
      </c>
      <c r="K455" s="181" t="e">
        <f t="shared" si="860"/>
        <v>#REF!</v>
      </c>
      <c r="L455" s="181" t="e">
        <f t="shared" si="861"/>
        <v>#REF!</v>
      </c>
      <c r="M455" s="181" t="e">
        <f t="shared" si="862"/>
        <v>#REF!</v>
      </c>
      <c r="N455" s="181" t="e">
        <f t="shared" si="863"/>
        <v>#REF!</v>
      </c>
      <c r="O455" s="181" t="e">
        <f t="shared" si="864"/>
        <v>#REF!</v>
      </c>
      <c r="P455" s="181" t="e">
        <f t="shared" si="865"/>
        <v>#REF!</v>
      </c>
      <c r="Q455" s="181" t="e">
        <f t="shared" si="866"/>
        <v>#REF!</v>
      </c>
      <c r="R455" s="181" t="e">
        <f t="shared" si="867"/>
        <v>#REF!</v>
      </c>
      <c r="S455" s="181" t="e">
        <f t="shared" si="868"/>
        <v>#REF!</v>
      </c>
      <c r="T455" s="181" t="e">
        <f t="shared" si="869"/>
        <v>#REF!</v>
      </c>
      <c r="U455" s="181" t="e">
        <f t="shared" si="870"/>
        <v>#REF!</v>
      </c>
      <c r="V455" s="181" t="e">
        <f t="shared" si="871"/>
        <v>#REF!</v>
      </c>
      <c r="W455" s="181" t="e">
        <f t="shared" si="872"/>
        <v>#REF!</v>
      </c>
      <c r="X455" s="181" t="e">
        <f t="shared" si="873"/>
        <v>#REF!</v>
      </c>
      <c r="Y455" s="181" t="e">
        <f t="shared" si="874"/>
        <v>#REF!</v>
      </c>
      <c r="Z455" s="181" t="e">
        <f t="shared" si="875"/>
        <v>#REF!</v>
      </c>
      <c r="AA455" s="181" t="e">
        <f t="shared" si="876"/>
        <v>#REF!</v>
      </c>
      <c r="AB455" s="181" t="e">
        <f t="shared" si="877"/>
        <v>#REF!</v>
      </c>
      <c r="AC455" s="181" t="e">
        <f t="shared" si="878"/>
        <v>#REF!</v>
      </c>
      <c r="AD455" s="181" t="e">
        <f t="shared" si="879"/>
        <v>#REF!</v>
      </c>
      <c r="AE455" s="181" t="e">
        <f t="shared" si="880"/>
        <v>#REF!</v>
      </c>
      <c r="AF455" s="181" t="e">
        <f t="shared" si="881"/>
        <v>#REF!</v>
      </c>
      <c r="AG455" s="181" t="e">
        <f t="shared" si="882"/>
        <v>#REF!</v>
      </c>
      <c r="AH455" s="181" t="e">
        <f t="shared" si="883"/>
        <v>#REF!</v>
      </c>
      <c r="AI455" s="181" t="e">
        <f t="shared" si="884"/>
        <v>#REF!</v>
      </c>
      <c r="AJ455" s="181" t="e">
        <f t="shared" si="885"/>
        <v>#REF!</v>
      </c>
      <c r="AK455" s="181" t="e">
        <f t="shared" si="886"/>
        <v>#REF!</v>
      </c>
      <c r="AL455" s="181" t="e">
        <f t="shared" si="887"/>
        <v>#REF!</v>
      </c>
      <c r="AM455" s="181" t="e">
        <f t="shared" si="888"/>
        <v>#REF!</v>
      </c>
      <c r="AN455" s="181" t="e">
        <f t="shared" si="889"/>
        <v>#REF!</v>
      </c>
      <c r="AO455" s="181" t="e">
        <f t="shared" si="890"/>
        <v>#REF!</v>
      </c>
      <c r="AP455" s="181" t="e">
        <f t="shared" si="891"/>
        <v>#REF!</v>
      </c>
      <c r="AQ455" s="181" t="e">
        <f t="shared" si="892"/>
        <v>#REF!</v>
      </c>
      <c r="AR455" s="181" t="e">
        <f t="shared" si="893"/>
        <v>#REF!</v>
      </c>
      <c r="AS455" s="181" t="e">
        <f t="shared" si="894"/>
        <v>#REF!</v>
      </c>
      <c r="AT455" s="181" t="e">
        <f t="shared" si="895"/>
        <v>#REF!</v>
      </c>
      <c r="AU455" s="181" t="e">
        <f t="shared" si="896"/>
        <v>#REF!</v>
      </c>
      <c r="AV455" s="181" t="e">
        <f t="shared" si="897"/>
        <v>#REF!</v>
      </c>
      <c r="AW455" s="181" t="e">
        <f t="shared" si="898"/>
        <v>#REF!</v>
      </c>
      <c r="AX455" s="181" t="e">
        <f t="shared" si="899"/>
        <v>#REF!</v>
      </c>
      <c r="AY455" s="181" t="e">
        <f t="shared" si="900"/>
        <v>#REF!</v>
      </c>
      <c r="AZ455" s="181" t="e">
        <f t="shared" si="901"/>
        <v>#REF!</v>
      </c>
      <c r="BA455" s="181" t="e">
        <f t="shared" si="902"/>
        <v>#REF!</v>
      </c>
      <c r="BB455" s="181" t="e">
        <f t="shared" si="903"/>
        <v>#REF!</v>
      </c>
      <c r="BC455" s="181" t="e">
        <f t="shared" si="904"/>
        <v>#REF!</v>
      </c>
      <c r="BD455" s="181" t="e">
        <f t="shared" si="905"/>
        <v>#REF!</v>
      </c>
      <c r="BE455" s="181" t="e">
        <f t="shared" si="906"/>
        <v>#REF!</v>
      </c>
      <c r="BF455" s="181" t="e">
        <f t="shared" si="907"/>
        <v>#REF!</v>
      </c>
      <c r="BG455" s="181" t="e">
        <f t="shared" si="908"/>
        <v>#REF!</v>
      </c>
      <c r="BH455" s="181" t="e">
        <f t="shared" si="909"/>
        <v>#REF!</v>
      </c>
      <c r="BI455" s="181" t="e">
        <f t="shared" si="910"/>
        <v>#REF!</v>
      </c>
      <c r="BJ455" s="181" t="e">
        <f t="shared" si="911"/>
        <v>#REF!</v>
      </c>
      <c r="BK455" s="181" t="e">
        <f t="shared" si="912"/>
        <v>#REF!</v>
      </c>
      <c r="BL455" s="181" t="e">
        <f t="shared" si="913"/>
        <v>#REF!</v>
      </c>
      <c r="BM455" s="181" t="e">
        <f t="shared" si="914"/>
        <v>#REF!</v>
      </c>
      <c r="BN455" s="181" t="e">
        <f t="shared" si="915"/>
        <v>#REF!</v>
      </c>
      <c r="BO455" s="181" t="e">
        <f t="shared" si="916"/>
        <v>#REF!</v>
      </c>
      <c r="BP455" s="181" t="e">
        <f t="shared" si="917"/>
        <v>#REF!</v>
      </c>
      <c r="BQ455" s="181" t="e">
        <f t="shared" si="918"/>
        <v>#REF!</v>
      </c>
      <c r="BR455" s="181" t="e">
        <f t="shared" si="919"/>
        <v>#REF!</v>
      </c>
      <c r="BS455" s="181" t="e">
        <f t="shared" si="920"/>
        <v>#REF!</v>
      </c>
      <c r="BT455" s="181" t="e">
        <f t="shared" si="921"/>
        <v>#REF!</v>
      </c>
      <c r="BU455" s="181" t="e">
        <f t="shared" si="922"/>
        <v>#REF!</v>
      </c>
      <c r="BV455" s="181" t="e">
        <f t="shared" si="923"/>
        <v>#REF!</v>
      </c>
      <c r="BW455" s="181" t="e">
        <f t="shared" si="924"/>
        <v>#REF!</v>
      </c>
      <c r="BX455" s="181" t="e">
        <f t="shared" si="925"/>
        <v>#REF!</v>
      </c>
      <c r="BY455" s="181" t="e">
        <f t="shared" si="926"/>
        <v>#REF!</v>
      </c>
      <c r="BZ455" s="181" t="e">
        <f t="shared" si="927"/>
        <v>#REF!</v>
      </c>
      <c r="CA455" s="181" t="e">
        <f t="shared" si="928"/>
        <v>#REF!</v>
      </c>
      <c r="CB455" s="181" t="e">
        <f t="shared" si="929"/>
        <v>#REF!</v>
      </c>
      <c r="CC455" s="181" t="e">
        <f t="shared" si="930"/>
        <v>#REF!</v>
      </c>
      <c r="CD455" s="181" t="e">
        <f t="shared" si="931"/>
        <v>#REF!</v>
      </c>
      <c r="CE455" s="181" t="e">
        <f t="shared" si="932"/>
        <v>#REF!</v>
      </c>
      <c r="CF455" s="181" t="e">
        <f t="shared" si="933"/>
        <v>#REF!</v>
      </c>
      <c r="CG455" s="181" t="e">
        <f t="shared" si="934"/>
        <v>#REF!</v>
      </c>
      <c r="CH455" s="181" t="e">
        <f t="shared" si="935"/>
        <v>#REF!</v>
      </c>
      <c r="CI455" s="181" t="e">
        <f t="shared" si="936"/>
        <v>#REF!</v>
      </c>
      <c r="CJ455" s="181" t="e">
        <f t="shared" si="937"/>
        <v>#REF!</v>
      </c>
      <c r="CK455" s="181" t="e">
        <f t="shared" si="938"/>
        <v>#REF!</v>
      </c>
      <c r="CL455" s="181" t="e">
        <f t="shared" si="939"/>
        <v>#REF!</v>
      </c>
      <c r="CM455" s="181" t="e">
        <f t="shared" si="940"/>
        <v>#REF!</v>
      </c>
      <c r="CN455" s="181" t="e">
        <f t="shared" si="941"/>
        <v>#REF!</v>
      </c>
      <c r="CO455" s="181" t="e">
        <f t="shared" si="942"/>
        <v>#REF!</v>
      </c>
      <c r="CP455" s="181" t="e">
        <f t="shared" si="943"/>
        <v>#REF!</v>
      </c>
      <c r="CQ455" s="181" t="e">
        <f t="shared" si="944"/>
        <v>#REF!</v>
      </c>
      <c r="CR455" s="181" t="e">
        <f t="shared" si="945"/>
        <v>#REF!</v>
      </c>
      <c r="CS455" s="181" t="e">
        <f t="shared" si="946"/>
        <v>#REF!</v>
      </c>
      <c r="CT455" s="181" t="e">
        <f t="shared" si="947"/>
        <v>#REF!</v>
      </c>
      <c r="CU455" s="181" t="e">
        <f t="shared" si="948"/>
        <v>#REF!</v>
      </c>
      <c r="CV455" s="181" t="e">
        <f t="shared" si="949"/>
        <v>#REF!</v>
      </c>
      <c r="CW455" s="181" t="e">
        <f t="shared" si="950"/>
        <v>#REF!</v>
      </c>
      <c r="CX455" s="181" t="e">
        <f t="shared" si="951"/>
        <v>#REF!</v>
      </c>
      <c r="CY455" s="181" t="e">
        <f t="shared" si="952"/>
        <v>#REF!</v>
      </c>
      <c r="CZ455" s="181" t="e">
        <f t="shared" si="953"/>
        <v>#REF!</v>
      </c>
      <c r="DA455" s="181" t="e">
        <f t="shared" si="954"/>
        <v>#REF!</v>
      </c>
      <c r="DB455" s="181" t="e">
        <f t="shared" si="955"/>
        <v>#REF!</v>
      </c>
      <c r="DC455" s="181" t="e">
        <f t="shared" si="956"/>
        <v>#REF!</v>
      </c>
      <c r="DD455" s="181" t="e">
        <f t="shared" si="957"/>
        <v>#REF!</v>
      </c>
      <c r="DE455" s="181" t="e">
        <f t="shared" si="958"/>
        <v>#REF!</v>
      </c>
      <c r="DF455" s="181" t="e">
        <f t="shared" si="959"/>
        <v>#REF!</v>
      </c>
      <c r="DG455" s="181" t="e">
        <f t="shared" si="960"/>
        <v>#REF!</v>
      </c>
      <c r="DH455" s="181" t="e">
        <f t="shared" si="961"/>
        <v>#REF!</v>
      </c>
      <c r="DI455" s="181" t="e">
        <f t="shared" si="962"/>
        <v>#REF!</v>
      </c>
      <c r="DJ455" s="181" t="e">
        <f t="shared" si="963"/>
        <v>#REF!</v>
      </c>
      <c r="DK455" s="181" t="e">
        <f t="shared" si="964"/>
        <v>#REF!</v>
      </c>
      <c r="DL455" s="181" t="e">
        <f t="shared" si="965"/>
        <v>#REF!</v>
      </c>
      <c r="DM455" s="181" t="e">
        <f t="shared" si="966"/>
        <v>#REF!</v>
      </c>
      <c r="DN455" s="181" t="e">
        <f t="shared" si="967"/>
        <v>#REF!</v>
      </c>
      <c r="DO455" s="181" t="e">
        <f t="shared" si="968"/>
        <v>#REF!</v>
      </c>
      <c r="DP455" s="181" t="e">
        <f t="shared" si="969"/>
        <v>#REF!</v>
      </c>
      <c r="DQ455" s="181" t="e">
        <f t="shared" si="970"/>
        <v>#REF!</v>
      </c>
      <c r="DR455" s="181" t="e">
        <f t="shared" si="971"/>
        <v>#REF!</v>
      </c>
      <c r="DS455" s="181" t="e">
        <f t="shared" si="972"/>
        <v>#REF!</v>
      </c>
      <c r="DT455" s="181" t="e">
        <f t="shared" si="973"/>
        <v>#REF!</v>
      </c>
      <c r="DU455" s="181" t="e">
        <f t="shared" si="974"/>
        <v>#REF!</v>
      </c>
      <c r="DV455" s="181" t="e">
        <f t="shared" si="975"/>
        <v>#REF!</v>
      </c>
      <c r="DW455" s="181" t="e">
        <f t="shared" si="976"/>
        <v>#REF!</v>
      </c>
      <c r="DX455" s="181" t="e">
        <f t="shared" si="977"/>
        <v>#REF!</v>
      </c>
      <c r="DY455" s="181" t="e">
        <f t="shared" si="978"/>
        <v>#REF!</v>
      </c>
      <c r="DZ455" s="181" t="e">
        <f t="shared" si="979"/>
        <v>#REF!</v>
      </c>
      <c r="EA455" s="181" t="e">
        <f t="shared" si="980"/>
        <v>#REF!</v>
      </c>
      <c r="EB455" s="181" t="e">
        <f t="shared" si="981"/>
        <v>#REF!</v>
      </c>
      <c r="EC455" s="181" t="e">
        <f t="shared" si="982"/>
        <v>#REF!</v>
      </c>
      <c r="ED455" s="181" t="e">
        <f t="shared" si="983"/>
        <v>#REF!</v>
      </c>
      <c r="EE455" s="181" t="e">
        <f t="shared" si="984"/>
        <v>#REF!</v>
      </c>
      <c r="EF455" s="181" t="e">
        <f t="shared" si="985"/>
        <v>#REF!</v>
      </c>
      <c r="EG455" s="181" t="e">
        <f t="shared" si="986"/>
        <v>#REF!</v>
      </c>
      <c r="EH455" s="181" t="e">
        <f t="shared" si="987"/>
        <v>#REF!</v>
      </c>
      <c r="EI455" s="181" t="e">
        <f t="shared" si="988"/>
        <v>#REF!</v>
      </c>
      <c r="EJ455" s="181" t="e">
        <f t="shared" si="989"/>
        <v>#REF!</v>
      </c>
      <c r="EK455" s="181" t="e">
        <f t="shared" si="990"/>
        <v>#REF!</v>
      </c>
      <c r="EL455" s="181" t="e">
        <f t="shared" si="991"/>
        <v>#REF!</v>
      </c>
      <c r="EM455" s="181" t="e">
        <f t="shared" si="992"/>
        <v>#REF!</v>
      </c>
      <c r="EN455" s="181" t="e">
        <f t="shared" si="993"/>
        <v>#REF!</v>
      </c>
      <c r="EO455" s="181" t="e">
        <f t="shared" si="994"/>
        <v>#REF!</v>
      </c>
      <c r="EP455" s="181" t="e">
        <f t="shared" si="995"/>
        <v>#REF!</v>
      </c>
      <c r="EQ455" s="181" t="e">
        <f t="shared" si="996"/>
        <v>#REF!</v>
      </c>
      <c r="ER455" s="181" t="e">
        <f t="shared" si="997"/>
        <v>#REF!</v>
      </c>
      <c r="ES455" s="181" t="e">
        <f t="shared" si="998"/>
        <v>#REF!</v>
      </c>
      <c r="ET455" s="181" t="e">
        <f t="shared" si="999"/>
        <v>#REF!</v>
      </c>
      <c r="EU455" s="181" t="e">
        <f t="shared" si="1000"/>
        <v>#REF!</v>
      </c>
      <c r="EV455" s="181" t="e">
        <f t="shared" si="1001"/>
        <v>#REF!</v>
      </c>
      <c r="EW455" s="181" t="e">
        <f t="shared" si="1002"/>
        <v>#REF!</v>
      </c>
      <c r="EX455" s="181" t="e">
        <f t="shared" si="1003"/>
        <v>#REF!</v>
      </c>
      <c r="EY455" s="181" t="e">
        <f t="shared" si="1004"/>
        <v>#REF!</v>
      </c>
      <c r="EZ455" s="181" t="e">
        <f t="shared" si="1005"/>
        <v>#REF!</v>
      </c>
      <c r="FA455" s="181" t="e">
        <f t="shared" si="1006"/>
        <v>#REF!</v>
      </c>
      <c r="FB455" s="181" t="e">
        <f t="shared" si="1007"/>
        <v>#REF!</v>
      </c>
      <c r="FC455" s="181" t="e">
        <f t="shared" si="1008"/>
        <v>#REF!</v>
      </c>
      <c r="FD455" s="181" t="e">
        <f t="shared" si="1009"/>
        <v>#REF!</v>
      </c>
      <c r="FE455" s="181" t="e">
        <f t="shared" si="1010"/>
        <v>#REF!</v>
      </c>
      <c r="FF455" s="181" t="e">
        <f t="shared" si="1011"/>
        <v>#REF!</v>
      </c>
      <c r="FG455" s="181" t="e">
        <f t="shared" si="1012"/>
        <v>#REF!</v>
      </c>
      <c r="FH455" s="181" t="e">
        <f t="shared" si="1013"/>
        <v>#REF!</v>
      </c>
      <c r="FI455" s="181" t="e">
        <f t="shared" si="1014"/>
        <v>#REF!</v>
      </c>
      <c r="FJ455" s="181" t="e">
        <f t="shared" si="1015"/>
        <v>#REF!</v>
      </c>
      <c r="FK455" s="181" t="e">
        <f t="shared" si="1016"/>
        <v>#REF!</v>
      </c>
      <c r="FL455" s="181" t="e">
        <f t="shared" si="1017"/>
        <v>#REF!</v>
      </c>
      <c r="FM455" s="181" t="e">
        <f t="shared" si="1018"/>
        <v>#REF!</v>
      </c>
      <c r="FN455" s="181" t="e">
        <f t="shared" si="1019"/>
        <v>#REF!</v>
      </c>
      <c r="FO455" s="181" t="e">
        <f t="shared" si="1020"/>
        <v>#REF!</v>
      </c>
      <c r="FP455" s="181" t="e">
        <f t="shared" si="1021"/>
        <v>#REF!</v>
      </c>
      <c r="FQ455" s="181" t="e">
        <f t="shared" si="1022"/>
        <v>#REF!</v>
      </c>
      <c r="FR455" s="181" t="e">
        <f t="shared" si="1023"/>
        <v>#REF!</v>
      </c>
      <c r="FS455" s="181" t="e">
        <f t="shared" si="1024"/>
        <v>#REF!</v>
      </c>
      <c r="FT455" s="181" t="e">
        <f t="shared" si="1025"/>
        <v>#REF!</v>
      </c>
      <c r="FU455" s="181" t="e">
        <f t="shared" si="1026"/>
        <v>#REF!</v>
      </c>
      <c r="FV455" s="181" t="e">
        <f t="shared" si="1027"/>
        <v>#REF!</v>
      </c>
      <c r="FW455" s="181" t="e">
        <f t="shared" si="1028"/>
        <v>#REF!</v>
      </c>
      <c r="FX455" s="181" t="e">
        <f t="shared" si="1029"/>
        <v>#REF!</v>
      </c>
      <c r="FY455" s="181" t="e">
        <f t="shared" si="1030"/>
        <v>#REF!</v>
      </c>
      <c r="FZ455" s="181" t="e">
        <f t="shared" si="1031"/>
        <v>#REF!</v>
      </c>
      <c r="GA455" s="181" t="e">
        <f t="shared" si="1032"/>
        <v>#REF!</v>
      </c>
      <c r="GB455" s="181" t="e">
        <f t="shared" si="1033"/>
        <v>#REF!</v>
      </c>
      <c r="GC455" s="181" t="e">
        <f t="shared" si="1034"/>
        <v>#REF!</v>
      </c>
      <c r="GD455" s="181" t="e">
        <f t="shared" si="1035"/>
        <v>#REF!</v>
      </c>
      <c r="GE455" s="181" t="e">
        <f t="shared" si="1036"/>
        <v>#REF!</v>
      </c>
      <c r="GF455" s="181" t="e">
        <f t="shared" si="1037"/>
        <v>#REF!</v>
      </c>
      <c r="GG455" s="181" t="e">
        <f t="shared" si="1038"/>
        <v>#REF!</v>
      </c>
      <c r="GH455" s="181" t="e">
        <f t="shared" si="1039"/>
        <v>#REF!</v>
      </c>
      <c r="GI455" s="181" t="e">
        <f t="shared" si="1040"/>
        <v>#REF!</v>
      </c>
      <c r="GJ455" s="181" t="e">
        <f t="shared" si="1041"/>
        <v>#REF!</v>
      </c>
      <c r="GK455" s="181" t="e">
        <f t="shared" si="1042"/>
        <v>#REF!</v>
      </c>
      <c r="GL455" s="181" t="e">
        <f t="shared" si="1043"/>
        <v>#REF!</v>
      </c>
      <c r="GM455" s="181" t="e">
        <f t="shared" si="1044"/>
        <v>#REF!</v>
      </c>
      <c r="GN455" s="181" t="e">
        <f t="shared" si="1045"/>
        <v>#REF!</v>
      </c>
      <c r="GO455" s="181" t="e">
        <f t="shared" si="1046"/>
        <v>#REF!</v>
      </c>
      <c r="GP455" s="181" t="e">
        <f t="shared" si="1047"/>
        <v>#REF!</v>
      </c>
      <c r="GQ455" s="181" t="e">
        <f t="shared" si="1048"/>
        <v>#REF!</v>
      </c>
      <c r="GR455" s="181" t="e">
        <f t="shared" si="1049"/>
        <v>#REF!</v>
      </c>
      <c r="GS455" s="181" t="e">
        <f t="shared" si="1050"/>
        <v>#REF!</v>
      </c>
      <c r="GT455" s="181" t="e">
        <f t="shared" si="1051"/>
        <v>#REF!</v>
      </c>
      <c r="GU455" s="181" t="e">
        <f t="shared" si="1052"/>
        <v>#REF!</v>
      </c>
      <c r="GV455" s="181" t="e">
        <f t="shared" si="1053"/>
        <v>#REF!</v>
      </c>
      <c r="GW455" s="181" t="e">
        <f t="shared" si="1054"/>
        <v>#REF!</v>
      </c>
      <c r="GX455" s="181" t="e">
        <f t="shared" si="1055"/>
        <v>#REF!</v>
      </c>
      <c r="GY455" s="181" t="e">
        <f t="shared" si="1056"/>
        <v>#REF!</v>
      </c>
      <c r="GZ455" s="181" t="e">
        <f t="shared" si="1057"/>
        <v>#REF!</v>
      </c>
      <c r="HA455" s="181" t="e">
        <f t="shared" si="1058"/>
        <v>#REF!</v>
      </c>
      <c r="HB455" s="181" t="e">
        <f t="shared" si="1059"/>
        <v>#REF!</v>
      </c>
      <c r="HC455" s="181" t="e">
        <f t="shared" si="1060"/>
        <v>#REF!</v>
      </c>
      <c r="HD455" s="181" t="e">
        <f t="shared" si="1061"/>
        <v>#REF!</v>
      </c>
      <c r="HE455" s="181" t="e">
        <f t="shared" si="1062"/>
        <v>#REF!</v>
      </c>
      <c r="HF455" s="181" t="e">
        <f t="shared" si="1063"/>
        <v>#REF!</v>
      </c>
      <c r="HG455" s="181" t="e">
        <f t="shared" si="1064"/>
        <v>#REF!</v>
      </c>
      <c r="HH455" s="181" t="e">
        <f t="shared" si="1065"/>
        <v>#REF!</v>
      </c>
      <c r="HI455" s="181" t="e">
        <f t="shared" si="1066"/>
        <v>#REF!</v>
      </c>
      <c r="HJ455" s="181" t="e">
        <f t="shared" si="1067"/>
        <v>#REF!</v>
      </c>
      <c r="HK455" s="181" t="e">
        <f t="shared" si="1068"/>
        <v>#REF!</v>
      </c>
      <c r="HL455" s="181" t="e">
        <f t="shared" si="1069"/>
        <v>#REF!</v>
      </c>
      <c r="HM455" s="181" t="e">
        <f t="shared" si="1070"/>
        <v>#REF!</v>
      </c>
      <c r="HN455" s="181" t="e">
        <f t="shared" si="1071"/>
        <v>#REF!</v>
      </c>
      <c r="HO455" s="181" t="e">
        <f t="shared" si="1072"/>
        <v>#REF!</v>
      </c>
      <c r="HP455" s="181" t="e">
        <f t="shared" si="1073"/>
        <v>#REF!</v>
      </c>
      <c r="HQ455" s="181" t="e">
        <f t="shared" si="1074"/>
        <v>#REF!</v>
      </c>
      <c r="HR455" s="181" t="e">
        <f t="shared" si="1075"/>
        <v>#REF!</v>
      </c>
      <c r="HS455" s="181" t="e">
        <f t="shared" si="1076"/>
        <v>#REF!</v>
      </c>
      <c r="HT455" s="181" t="e">
        <f t="shared" si="1077"/>
        <v>#REF!</v>
      </c>
      <c r="HU455" s="181" t="e">
        <f t="shared" si="1078"/>
        <v>#REF!</v>
      </c>
      <c r="HV455" s="181" t="e">
        <f t="shared" si="1079"/>
        <v>#REF!</v>
      </c>
      <c r="HW455" s="181" t="e">
        <f t="shared" si="1080"/>
        <v>#REF!</v>
      </c>
      <c r="HX455" s="181" t="e">
        <f t="shared" si="1081"/>
        <v>#REF!</v>
      </c>
      <c r="HY455" s="181" t="e">
        <f t="shared" si="1082"/>
        <v>#REF!</v>
      </c>
      <c r="HZ455" s="181" t="e">
        <f t="shared" si="1083"/>
        <v>#REF!</v>
      </c>
      <c r="IA455" s="181" t="e">
        <f t="shared" si="1084"/>
        <v>#REF!</v>
      </c>
      <c r="IB455" s="181" t="e">
        <f t="shared" si="1085"/>
        <v>#REF!</v>
      </c>
      <c r="IC455" s="181" t="e">
        <f t="shared" si="1086"/>
        <v>#REF!</v>
      </c>
      <c r="ID455" s="181" t="e">
        <f t="shared" si="1087"/>
        <v>#REF!</v>
      </c>
      <c r="IE455" s="181" t="e">
        <f t="shared" si="1088"/>
        <v>#REF!</v>
      </c>
      <c r="IF455" s="181" t="e">
        <f t="shared" si="1089"/>
        <v>#REF!</v>
      </c>
      <c r="IG455" s="181" t="e">
        <f t="shared" si="1090"/>
        <v>#REF!</v>
      </c>
      <c r="IH455" s="181" t="e">
        <f t="shared" si="1091"/>
        <v>#REF!</v>
      </c>
      <c r="II455" s="181" t="e">
        <f t="shared" si="1092"/>
        <v>#REF!</v>
      </c>
      <c r="IJ455" s="181" t="e">
        <f t="shared" si="1093"/>
        <v>#REF!</v>
      </c>
      <c r="IK455" s="181" t="e">
        <f t="shared" si="1094"/>
        <v>#REF!</v>
      </c>
      <c r="IL455" s="181" t="e">
        <f t="shared" si="1095"/>
        <v>#REF!</v>
      </c>
      <c r="IM455" s="181" t="e">
        <f t="shared" si="1096"/>
        <v>#REF!</v>
      </c>
      <c r="IN455" s="181" t="e">
        <f t="shared" si="1097"/>
        <v>#REF!</v>
      </c>
      <c r="IO455" s="181" t="e">
        <f t="shared" si="1098"/>
        <v>#REF!</v>
      </c>
      <c r="IP455" s="181" t="e">
        <f t="shared" si="1099"/>
        <v>#REF!</v>
      </c>
      <c r="IQ455" s="181" t="e">
        <f t="shared" si="1100"/>
        <v>#REF!</v>
      </c>
      <c r="IR455" s="181" t="e">
        <f t="shared" si="1101"/>
        <v>#REF!</v>
      </c>
      <c r="IS455" s="181" t="e">
        <f t="shared" si="1102"/>
        <v>#REF!</v>
      </c>
      <c r="IT455" s="181" t="e">
        <f t="shared" si="1103"/>
        <v>#REF!</v>
      </c>
      <c r="IU455" s="181" t="e">
        <f t="shared" si="1104"/>
        <v>#REF!</v>
      </c>
      <c r="IV455" s="181" t="e">
        <f t="shared" si="1105"/>
        <v>#REF!</v>
      </c>
      <c r="IW455" s="181" t="e">
        <f t="shared" si="1106"/>
        <v>#REF!</v>
      </c>
      <c r="IX455" s="181" t="e">
        <f t="shared" si="1107"/>
        <v>#REF!</v>
      </c>
      <c r="IY455" s="181" t="e">
        <f t="shared" si="1108"/>
        <v>#REF!</v>
      </c>
      <c r="IZ455" s="181" t="e">
        <f t="shared" si="1109"/>
        <v>#REF!</v>
      </c>
      <c r="JA455" s="181" t="e">
        <f t="shared" si="1110"/>
        <v>#REF!</v>
      </c>
      <c r="JB455" s="181" t="e">
        <f t="shared" si="1111"/>
        <v>#REF!</v>
      </c>
    </row>
    <row r="456" spans="2:262">
      <c r="B456" s="188">
        <v>95</v>
      </c>
      <c r="C456" s="187">
        <f t="shared" si="1112"/>
        <v>1.8554687500000012E-3</v>
      </c>
      <c r="D456" s="184" t="e">
        <f t="shared" si="855"/>
        <v>#REF!</v>
      </c>
      <c r="E456" s="183" t="e">
        <f>CW361</f>
        <v>#REF!</v>
      </c>
      <c r="F456" s="182">
        <v>95</v>
      </c>
      <c r="G456" s="181" t="e">
        <f t="shared" si="856"/>
        <v>#REF!</v>
      </c>
      <c r="H456" s="181" t="e">
        <f t="shared" si="857"/>
        <v>#REF!</v>
      </c>
      <c r="I456" s="181" t="e">
        <f t="shared" si="858"/>
        <v>#REF!</v>
      </c>
      <c r="J456" s="181" t="e">
        <f t="shared" si="859"/>
        <v>#REF!</v>
      </c>
      <c r="K456" s="181" t="e">
        <f t="shared" si="860"/>
        <v>#REF!</v>
      </c>
      <c r="L456" s="181" t="e">
        <f t="shared" si="861"/>
        <v>#REF!</v>
      </c>
      <c r="M456" s="181" t="e">
        <f t="shared" si="862"/>
        <v>#REF!</v>
      </c>
      <c r="N456" s="181" t="e">
        <f t="shared" si="863"/>
        <v>#REF!</v>
      </c>
      <c r="O456" s="181" t="e">
        <f t="shared" si="864"/>
        <v>#REF!</v>
      </c>
      <c r="P456" s="181" t="e">
        <f t="shared" si="865"/>
        <v>#REF!</v>
      </c>
      <c r="Q456" s="181" t="e">
        <f t="shared" si="866"/>
        <v>#REF!</v>
      </c>
      <c r="R456" s="181" t="e">
        <f t="shared" si="867"/>
        <v>#REF!</v>
      </c>
      <c r="S456" s="181" t="e">
        <f t="shared" si="868"/>
        <v>#REF!</v>
      </c>
      <c r="T456" s="181" t="e">
        <f t="shared" si="869"/>
        <v>#REF!</v>
      </c>
      <c r="U456" s="181" t="e">
        <f t="shared" si="870"/>
        <v>#REF!</v>
      </c>
      <c r="V456" s="181" t="e">
        <f t="shared" si="871"/>
        <v>#REF!</v>
      </c>
      <c r="W456" s="181" t="e">
        <f t="shared" si="872"/>
        <v>#REF!</v>
      </c>
      <c r="X456" s="181" t="e">
        <f t="shared" si="873"/>
        <v>#REF!</v>
      </c>
      <c r="Y456" s="181" t="e">
        <f t="shared" si="874"/>
        <v>#REF!</v>
      </c>
      <c r="Z456" s="181" t="e">
        <f t="shared" si="875"/>
        <v>#REF!</v>
      </c>
      <c r="AA456" s="181" t="e">
        <f t="shared" si="876"/>
        <v>#REF!</v>
      </c>
      <c r="AB456" s="181" t="e">
        <f t="shared" si="877"/>
        <v>#REF!</v>
      </c>
      <c r="AC456" s="181" t="e">
        <f t="shared" si="878"/>
        <v>#REF!</v>
      </c>
      <c r="AD456" s="181" t="e">
        <f t="shared" si="879"/>
        <v>#REF!</v>
      </c>
      <c r="AE456" s="181" t="e">
        <f t="shared" si="880"/>
        <v>#REF!</v>
      </c>
      <c r="AF456" s="181" t="e">
        <f t="shared" si="881"/>
        <v>#REF!</v>
      </c>
      <c r="AG456" s="181" t="e">
        <f t="shared" si="882"/>
        <v>#REF!</v>
      </c>
      <c r="AH456" s="181" t="e">
        <f t="shared" si="883"/>
        <v>#REF!</v>
      </c>
      <c r="AI456" s="181" t="e">
        <f t="shared" si="884"/>
        <v>#REF!</v>
      </c>
      <c r="AJ456" s="181" t="e">
        <f t="shared" si="885"/>
        <v>#REF!</v>
      </c>
      <c r="AK456" s="181" t="e">
        <f t="shared" si="886"/>
        <v>#REF!</v>
      </c>
      <c r="AL456" s="181" t="e">
        <f t="shared" si="887"/>
        <v>#REF!</v>
      </c>
      <c r="AM456" s="181" t="e">
        <f t="shared" si="888"/>
        <v>#REF!</v>
      </c>
      <c r="AN456" s="181" t="e">
        <f t="shared" si="889"/>
        <v>#REF!</v>
      </c>
      <c r="AO456" s="181" t="e">
        <f t="shared" si="890"/>
        <v>#REF!</v>
      </c>
      <c r="AP456" s="181" t="e">
        <f t="shared" si="891"/>
        <v>#REF!</v>
      </c>
      <c r="AQ456" s="181" t="e">
        <f t="shared" si="892"/>
        <v>#REF!</v>
      </c>
      <c r="AR456" s="181" t="e">
        <f t="shared" si="893"/>
        <v>#REF!</v>
      </c>
      <c r="AS456" s="181" t="e">
        <f t="shared" si="894"/>
        <v>#REF!</v>
      </c>
      <c r="AT456" s="181" t="e">
        <f t="shared" si="895"/>
        <v>#REF!</v>
      </c>
      <c r="AU456" s="181" t="e">
        <f t="shared" si="896"/>
        <v>#REF!</v>
      </c>
      <c r="AV456" s="181" t="e">
        <f t="shared" si="897"/>
        <v>#REF!</v>
      </c>
      <c r="AW456" s="181" t="e">
        <f t="shared" si="898"/>
        <v>#REF!</v>
      </c>
      <c r="AX456" s="181" t="e">
        <f t="shared" si="899"/>
        <v>#REF!</v>
      </c>
      <c r="AY456" s="181" t="e">
        <f t="shared" si="900"/>
        <v>#REF!</v>
      </c>
      <c r="AZ456" s="181" t="e">
        <f t="shared" si="901"/>
        <v>#REF!</v>
      </c>
      <c r="BA456" s="181" t="e">
        <f t="shared" si="902"/>
        <v>#REF!</v>
      </c>
      <c r="BB456" s="181" t="e">
        <f t="shared" si="903"/>
        <v>#REF!</v>
      </c>
      <c r="BC456" s="181" t="e">
        <f t="shared" si="904"/>
        <v>#REF!</v>
      </c>
      <c r="BD456" s="181" t="e">
        <f t="shared" si="905"/>
        <v>#REF!</v>
      </c>
      <c r="BE456" s="181" t="e">
        <f t="shared" si="906"/>
        <v>#REF!</v>
      </c>
      <c r="BF456" s="181" t="e">
        <f t="shared" si="907"/>
        <v>#REF!</v>
      </c>
      <c r="BG456" s="181" t="e">
        <f t="shared" si="908"/>
        <v>#REF!</v>
      </c>
      <c r="BH456" s="181" t="e">
        <f t="shared" si="909"/>
        <v>#REF!</v>
      </c>
      <c r="BI456" s="181" t="e">
        <f t="shared" si="910"/>
        <v>#REF!</v>
      </c>
      <c r="BJ456" s="181" t="e">
        <f t="shared" si="911"/>
        <v>#REF!</v>
      </c>
      <c r="BK456" s="181" t="e">
        <f t="shared" si="912"/>
        <v>#REF!</v>
      </c>
      <c r="BL456" s="181" t="e">
        <f t="shared" si="913"/>
        <v>#REF!</v>
      </c>
      <c r="BM456" s="181" t="e">
        <f t="shared" si="914"/>
        <v>#REF!</v>
      </c>
      <c r="BN456" s="181" t="e">
        <f t="shared" si="915"/>
        <v>#REF!</v>
      </c>
      <c r="BO456" s="181" t="e">
        <f t="shared" si="916"/>
        <v>#REF!</v>
      </c>
      <c r="BP456" s="181" t="e">
        <f t="shared" si="917"/>
        <v>#REF!</v>
      </c>
      <c r="BQ456" s="181" t="e">
        <f t="shared" si="918"/>
        <v>#REF!</v>
      </c>
      <c r="BR456" s="181" t="e">
        <f t="shared" si="919"/>
        <v>#REF!</v>
      </c>
      <c r="BS456" s="181" t="e">
        <f t="shared" si="920"/>
        <v>#REF!</v>
      </c>
      <c r="BT456" s="181" t="e">
        <f t="shared" si="921"/>
        <v>#REF!</v>
      </c>
      <c r="BU456" s="181" t="e">
        <f t="shared" si="922"/>
        <v>#REF!</v>
      </c>
      <c r="BV456" s="181" t="e">
        <f t="shared" si="923"/>
        <v>#REF!</v>
      </c>
      <c r="BW456" s="181" t="e">
        <f t="shared" si="924"/>
        <v>#REF!</v>
      </c>
      <c r="BX456" s="181" t="e">
        <f t="shared" si="925"/>
        <v>#REF!</v>
      </c>
      <c r="BY456" s="181" t="e">
        <f t="shared" si="926"/>
        <v>#REF!</v>
      </c>
      <c r="BZ456" s="181" t="e">
        <f t="shared" si="927"/>
        <v>#REF!</v>
      </c>
      <c r="CA456" s="181" t="e">
        <f t="shared" si="928"/>
        <v>#REF!</v>
      </c>
      <c r="CB456" s="181" t="e">
        <f t="shared" si="929"/>
        <v>#REF!</v>
      </c>
      <c r="CC456" s="181" t="e">
        <f t="shared" si="930"/>
        <v>#REF!</v>
      </c>
      <c r="CD456" s="181" t="e">
        <f t="shared" si="931"/>
        <v>#REF!</v>
      </c>
      <c r="CE456" s="181" t="e">
        <f t="shared" si="932"/>
        <v>#REF!</v>
      </c>
      <c r="CF456" s="181" t="e">
        <f t="shared" si="933"/>
        <v>#REF!</v>
      </c>
      <c r="CG456" s="181" t="e">
        <f t="shared" si="934"/>
        <v>#REF!</v>
      </c>
      <c r="CH456" s="181" t="e">
        <f t="shared" si="935"/>
        <v>#REF!</v>
      </c>
      <c r="CI456" s="181" t="e">
        <f t="shared" si="936"/>
        <v>#REF!</v>
      </c>
      <c r="CJ456" s="181" t="e">
        <f t="shared" si="937"/>
        <v>#REF!</v>
      </c>
      <c r="CK456" s="181" t="e">
        <f t="shared" si="938"/>
        <v>#REF!</v>
      </c>
      <c r="CL456" s="181" t="e">
        <f t="shared" si="939"/>
        <v>#REF!</v>
      </c>
      <c r="CM456" s="181" t="e">
        <f t="shared" si="940"/>
        <v>#REF!</v>
      </c>
      <c r="CN456" s="181" t="e">
        <f t="shared" si="941"/>
        <v>#REF!</v>
      </c>
      <c r="CO456" s="181" t="e">
        <f t="shared" si="942"/>
        <v>#REF!</v>
      </c>
      <c r="CP456" s="181" t="e">
        <f t="shared" si="943"/>
        <v>#REF!</v>
      </c>
      <c r="CQ456" s="181" t="e">
        <f t="shared" si="944"/>
        <v>#REF!</v>
      </c>
      <c r="CR456" s="181" t="e">
        <f t="shared" si="945"/>
        <v>#REF!</v>
      </c>
      <c r="CS456" s="181" t="e">
        <f t="shared" si="946"/>
        <v>#REF!</v>
      </c>
      <c r="CT456" s="181" t="e">
        <f t="shared" si="947"/>
        <v>#REF!</v>
      </c>
      <c r="CU456" s="181" t="e">
        <f t="shared" si="948"/>
        <v>#REF!</v>
      </c>
      <c r="CV456" s="181" t="e">
        <f t="shared" si="949"/>
        <v>#REF!</v>
      </c>
      <c r="CW456" s="181" t="e">
        <f t="shared" si="950"/>
        <v>#REF!</v>
      </c>
      <c r="CX456" s="181" t="e">
        <f t="shared" si="951"/>
        <v>#REF!</v>
      </c>
      <c r="CY456" s="181" t="e">
        <f t="shared" si="952"/>
        <v>#REF!</v>
      </c>
      <c r="CZ456" s="181" t="e">
        <f t="shared" si="953"/>
        <v>#REF!</v>
      </c>
      <c r="DA456" s="181" t="e">
        <f t="shared" si="954"/>
        <v>#REF!</v>
      </c>
      <c r="DB456" s="181" t="e">
        <f t="shared" si="955"/>
        <v>#REF!</v>
      </c>
      <c r="DC456" s="181" t="e">
        <f t="shared" si="956"/>
        <v>#REF!</v>
      </c>
      <c r="DD456" s="181" t="e">
        <f t="shared" si="957"/>
        <v>#REF!</v>
      </c>
      <c r="DE456" s="181" t="e">
        <f t="shared" si="958"/>
        <v>#REF!</v>
      </c>
      <c r="DF456" s="181" t="e">
        <f t="shared" si="959"/>
        <v>#REF!</v>
      </c>
      <c r="DG456" s="181" t="e">
        <f t="shared" si="960"/>
        <v>#REF!</v>
      </c>
      <c r="DH456" s="181" t="e">
        <f t="shared" si="961"/>
        <v>#REF!</v>
      </c>
      <c r="DI456" s="181" t="e">
        <f t="shared" si="962"/>
        <v>#REF!</v>
      </c>
      <c r="DJ456" s="181" t="e">
        <f t="shared" si="963"/>
        <v>#REF!</v>
      </c>
      <c r="DK456" s="181" t="e">
        <f t="shared" si="964"/>
        <v>#REF!</v>
      </c>
      <c r="DL456" s="181" t="e">
        <f t="shared" si="965"/>
        <v>#REF!</v>
      </c>
      <c r="DM456" s="181" t="e">
        <f t="shared" si="966"/>
        <v>#REF!</v>
      </c>
      <c r="DN456" s="181" t="e">
        <f t="shared" si="967"/>
        <v>#REF!</v>
      </c>
      <c r="DO456" s="181" t="e">
        <f t="shared" si="968"/>
        <v>#REF!</v>
      </c>
      <c r="DP456" s="181" t="e">
        <f t="shared" si="969"/>
        <v>#REF!</v>
      </c>
      <c r="DQ456" s="181" t="e">
        <f t="shared" si="970"/>
        <v>#REF!</v>
      </c>
      <c r="DR456" s="181" t="e">
        <f t="shared" si="971"/>
        <v>#REF!</v>
      </c>
      <c r="DS456" s="181" t="e">
        <f t="shared" si="972"/>
        <v>#REF!</v>
      </c>
      <c r="DT456" s="181" t="e">
        <f t="shared" si="973"/>
        <v>#REF!</v>
      </c>
      <c r="DU456" s="181" t="e">
        <f t="shared" si="974"/>
        <v>#REF!</v>
      </c>
      <c r="DV456" s="181" t="e">
        <f t="shared" si="975"/>
        <v>#REF!</v>
      </c>
      <c r="DW456" s="181" t="e">
        <f t="shared" si="976"/>
        <v>#REF!</v>
      </c>
      <c r="DX456" s="181" t="e">
        <f t="shared" si="977"/>
        <v>#REF!</v>
      </c>
      <c r="DY456" s="181" t="e">
        <f t="shared" si="978"/>
        <v>#REF!</v>
      </c>
      <c r="DZ456" s="181" t="e">
        <f t="shared" si="979"/>
        <v>#REF!</v>
      </c>
      <c r="EA456" s="181" t="e">
        <f t="shared" si="980"/>
        <v>#REF!</v>
      </c>
      <c r="EB456" s="181" t="e">
        <f t="shared" si="981"/>
        <v>#REF!</v>
      </c>
      <c r="EC456" s="181" t="e">
        <f t="shared" si="982"/>
        <v>#REF!</v>
      </c>
      <c r="ED456" s="181" t="e">
        <f t="shared" si="983"/>
        <v>#REF!</v>
      </c>
      <c r="EE456" s="181" t="e">
        <f t="shared" si="984"/>
        <v>#REF!</v>
      </c>
      <c r="EF456" s="181" t="e">
        <f t="shared" si="985"/>
        <v>#REF!</v>
      </c>
      <c r="EG456" s="181" t="e">
        <f t="shared" si="986"/>
        <v>#REF!</v>
      </c>
      <c r="EH456" s="181" t="e">
        <f t="shared" si="987"/>
        <v>#REF!</v>
      </c>
      <c r="EI456" s="181" t="e">
        <f t="shared" si="988"/>
        <v>#REF!</v>
      </c>
      <c r="EJ456" s="181" t="e">
        <f t="shared" si="989"/>
        <v>#REF!</v>
      </c>
      <c r="EK456" s="181" t="e">
        <f t="shared" si="990"/>
        <v>#REF!</v>
      </c>
      <c r="EL456" s="181" t="e">
        <f t="shared" si="991"/>
        <v>#REF!</v>
      </c>
      <c r="EM456" s="181" t="e">
        <f t="shared" si="992"/>
        <v>#REF!</v>
      </c>
      <c r="EN456" s="181" t="e">
        <f t="shared" si="993"/>
        <v>#REF!</v>
      </c>
      <c r="EO456" s="181" t="e">
        <f t="shared" si="994"/>
        <v>#REF!</v>
      </c>
      <c r="EP456" s="181" t="e">
        <f t="shared" si="995"/>
        <v>#REF!</v>
      </c>
      <c r="EQ456" s="181" t="e">
        <f t="shared" si="996"/>
        <v>#REF!</v>
      </c>
      <c r="ER456" s="181" t="e">
        <f t="shared" si="997"/>
        <v>#REF!</v>
      </c>
      <c r="ES456" s="181" t="e">
        <f t="shared" si="998"/>
        <v>#REF!</v>
      </c>
      <c r="ET456" s="181" t="e">
        <f t="shared" si="999"/>
        <v>#REF!</v>
      </c>
      <c r="EU456" s="181" t="e">
        <f t="shared" si="1000"/>
        <v>#REF!</v>
      </c>
      <c r="EV456" s="181" t="e">
        <f t="shared" si="1001"/>
        <v>#REF!</v>
      </c>
      <c r="EW456" s="181" t="e">
        <f t="shared" si="1002"/>
        <v>#REF!</v>
      </c>
      <c r="EX456" s="181" t="e">
        <f t="shared" si="1003"/>
        <v>#REF!</v>
      </c>
      <c r="EY456" s="181" t="e">
        <f t="shared" si="1004"/>
        <v>#REF!</v>
      </c>
      <c r="EZ456" s="181" t="e">
        <f t="shared" si="1005"/>
        <v>#REF!</v>
      </c>
      <c r="FA456" s="181" t="e">
        <f t="shared" si="1006"/>
        <v>#REF!</v>
      </c>
      <c r="FB456" s="181" t="e">
        <f t="shared" si="1007"/>
        <v>#REF!</v>
      </c>
      <c r="FC456" s="181" t="e">
        <f t="shared" si="1008"/>
        <v>#REF!</v>
      </c>
      <c r="FD456" s="181" t="e">
        <f t="shared" si="1009"/>
        <v>#REF!</v>
      </c>
      <c r="FE456" s="181" t="e">
        <f t="shared" si="1010"/>
        <v>#REF!</v>
      </c>
      <c r="FF456" s="181" t="e">
        <f t="shared" si="1011"/>
        <v>#REF!</v>
      </c>
      <c r="FG456" s="181" t="e">
        <f t="shared" si="1012"/>
        <v>#REF!</v>
      </c>
      <c r="FH456" s="181" t="e">
        <f t="shared" si="1013"/>
        <v>#REF!</v>
      </c>
      <c r="FI456" s="181" t="e">
        <f t="shared" si="1014"/>
        <v>#REF!</v>
      </c>
      <c r="FJ456" s="181" t="e">
        <f t="shared" si="1015"/>
        <v>#REF!</v>
      </c>
      <c r="FK456" s="181" t="e">
        <f t="shared" si="1016"/>
        <v>#REF!</v>
      </c>
      <c r="FL456" s="181" t="e">
        <f t="shared" si="1017"/>
        <v>#REF!</v>
      </c>
      <c r="FM456" s="181" t="e">
        <f t="shared" si="1018"/>
        <v>#REF!</v>
      </c>
      <c r="FN456" s="181" t="e">
        <f t="shared" si="1019"/>
        <v>#REF!</v>
      </c>
      <c r="FO456" s="181" t="e">
        <f t="shared" si="1020"/>
        <v>#REF!</v>
      </c>
      <c r="FP456" s="181" t="e">
        <f t="shared" si="1021"/>
        <v>#REF!</v>
      </c>
      <c r="FQ456" s="181" t="e">
        <f t="shared" si="1022"/>
        <v>#REF!</v>
      </c>
      <c r="FR456" s="181" t="e">
        <f t="shared" si="1023"/>
        <v>#REF!</v>
      </c>
      <c r="FS456" s="181" t="e">
        <f t="shared" si="1024"/>
        <v>#REF!</v>
      </c>
      <c r="FT456" s="181" t="e">
        <f t="shared" si="1025"/>
        <v>#REF!</v>
      </c>
      <c r="FU456" s="181" t="e">
        <f t="shared" si="1026"/>
        <v>#REF!</v>
      </c>
      <c r="FV456" s="181" t="e">
        <f t="shared" si="1027"/>
        <v>#REF!</v>
      </c>
      <c r="FW456" s="181" t="e">
        <f t="shared" si="1028"/>
        <v>#REF!</v>
      </c>
      <c r="FX456" s="181" t="e">
        <f t="shared" si="1029"/>
        <v>#REF!</v>
      </c>
      <c r="FY456" s="181" t="e">
        <f t="shared" si="1030"/>
        <v>#REF!</v>
      </c>
      <c r="FZ456" s="181" t="e">
        <f t="shared" si="1031"/>
        <v>#REF!</v>
      </c>
      <c r="GA456" s="181" t="e">
        <f t="shared" si="1032"/>
        <v>#REF!</v>
      </c>
      <c r="GB456" s="181" t="e">
        <f t="shared" si="1033"/>
        <v>#REF!</v>
      </c>
      <c r="GC456" s="181" t="e">
        <f t="shared" si="1034"/>
        <v>#REF!</v>
      </c>
      <c r="GD456" s="181" t="e">
        <f t="shared" si="1035"/>
        <v>#REF!</v>
      </c>
      <c r="GE456" s="181" t="e">
        <f t="shared" si="1036"/>
        <v>#REF!</v>
      </c>
      <c r="GF456" s="181" t="e">
        <f t="shared" si="1037"/>
        <v>#REF!</v>
      </c>
      <c r="GG456" s="181" t="e">
        <f t="shared" si="1038"/>
        <v>#REF!</v>
      </c>
      <c r="GH456" s="181" t="e">
        <f t="shared" si="1039"/>
        <v>#REF!</v>
      </c>
      <c r="GI456" s="181" t="e">
        <f t="shared" si="1040"/>
        <v>#REF!</v>
      </c>
      <c r="GJ456" s="181" t="e">
        <f t="shared" si="1041"/>
        <v>#REF!</v>
      </c>
      <c r="GK456" s="181" t="e">
        <f t="shared" si="1042"/>
        <v>#REF!</v>
      </c>
      <c r="GL456" s="181" t="e">
        <f t="shared" si="1043"/>
        <v>#REF!</v>
      </c>
      <c r="GM456" s="181" t="e">
        <f t="shared" si="1044"/>
        <v>#REF!</v>
      </c>
      <c r="GN456" s="181" t="e">
        <f t="shared" si="1045"/>
        <v>#REF!</v>
      </c>
      <c r="GO456" s="181" t="e">
        <f t="shared" si="1046"/>
        <v>#REF!</v>
      </c>
      <c r="GP456" s="181" t="e">
        <f t="shared" si="1047"/>
        <v>#REF!</v>
      </c>
      <c r="GQ456" s="181" t="e">
        <f t="shared" si="1048"/>
        <v>#REF!</v>
      </c>
      <c r="GR456" s="181" t="e">
        <f t="shared" si="1049"/>
        <v>#REF!</v>
      </c>
      <c r="GS456" s="181" t="e">
        <f t="shared" si="1050"/>
        <v>#REF!</v>
      </c>
      <c r="GT456" s="181" t="e">
        <f t="shared" si="1051"/>
        <v>#REF!</v>
      </c>
      <c r="GU456" s="181" t="e">
        <f t="shared" si="1052"/>
        <v>#REF!</v>
      </c>
      <c r="GV456" s="181" t="e">
        <f t="shared" si="1053"/>
        <v>#REF!</v>
      </c>
      <c r="GW456" s="181" t="e">
        <f t="shared" si="1054"/>
        <v>#REF!</v>
      </c>
      <c r="GX456" s="181" t="e">
        <f t="shared" si="1055"/>
        <v>#REF!</v>
      </c>
      <c r="GY456" s="181" t="e">
        <f t="shared" si="1056"/>
        <v>#REF!</v>
      </c>
      <c r="GZ456" s="181" t="e">
        <f t="shared" si="1057"/>
        <v>#REF!</v>
      </c>
      <c r="HA456" s="181" t="e">
        <f t="shared" si="1058"/>
        <v>#REF!</v>
      </c>
      <c r="HB456" s="181" t="e">
        <f t="shared" si="1059"/>
        <v>#REF!</v>
      </c>
      <c r="HC456" s="181" t="e">
        <f t="shared" si="1060"/>
        <v>#REF!</v>
      </c>
      <c r="HD456" s="181" t="e">
        <f t="shared" si="1061"/>
        <v>#REF!</v>
      </c>
      <c r="HE456" s="181" t="e">
        <f t="shared" si="1062"/>
        <v>#REF!</v>
      </c>
      <c r="HF456" s="181" t="e">
        <f t="shared" si="1063"/>
        <v>#REF!</v>
      </c>
      <c r="HG456" s="181" t="e">
        <f t="shared" si="1064"/>
        <v>#REF!</v>
      </c>
      <c r="HH456" s="181" t="e">
        <f t="shared" si="1065"/>
        <v>#REF!</v>
      </c>
      <c r="HI456" s="181" t="e">
        <f t="shared" si="1066"/>
        <v>#REF!</v>
      </c>
      <c r="HJ456" s="181" t="e">
        <f t="shared" si="1067"/>
        <v>#REF!</v>
      </c>
      <c r="HK456" s="181" t="e">
        <f t="shared" si="1068"/>
        <v>#REF!</v>
      </c>
      <c r="HL456" s="181" t="e">
        <f t="shared" si="1069"/>
        <v>#REF!</v>
      </c>
      <c r="HM456" s="181" t="e">
        <f t="shared" si="1070"/>
        <v>#REF!</v>
      </c>
      <c r="HN456" s="181" t="e">
        <f t="shared" si="1071"/>
        <v>#REF!</v>
      </c>
      <c r="HO456" s="181" t="e">
        <f t="shared" si="1072"/>
        <v>#REF!</v>
      </c>
      <c r="HP456" s="181" t="e">
        <f t="shared" si="1073"/>
        <v>#REF!</v>
      </c>
      <c r="HQ456" s="181" t="e">
        <f t="shared" si="1074"/>
        <v>#REF!</v>
      </c>
      <c r="HR456" s="181" t="e">
        <f t="shared" si="1075"/>
        <v>#REF!</v>
      </c>
      <c r="HS456" s="181" t="e">
        <f t="shared" si="1076"/>
        <v>#REF!</v>
      </c>
      <c r="HT456" s="181" t="e">
        <f t="shared" si="1077"/>
        <v>#REF!</v>
      </c>
      <c r="HU456" s="181" t="e">
        <f t="shared" si="1078"/>
        <v>#REF!</v>
      </c>
      <c r="HV456" s="181" t="e">
        <f t="shared" si="1079"/>
        <v>#REF!</v>
      </c>
      <c r="HW456" s="181" t="e">
        <f t="shared" si="1080"/>
        <v>#REF!</v>
      </c>
      <c r="HX456" s="181" t="e">
        <f t="shared" si="1081"/>
        <v>#REF!</v>
      </c>
      <c r="HY456" s="181" t="e">
        <f t="shared" si="1082"/>
        <v>#REF!</v>
      </c>
      <c r="HZ456" s="181" t="e">
        <f t="shared" si="1083"/>
        <v>#REF!</v>
      </c>
      <c r="IA456" s="181" t="e">
        <f t="shared" si="1084"/>
        <v>#REF!</v>
      </c>
      <c r="IB456" s="181" t="e">
        <f t="shared" si="1085"/>
        <v>#REF!</v>
      </c>
      <c r="IC456" s="181" t="e">
        <f t="shared" si="1086"/>
        <v>#REF!</v>
      </c>
      <c r="ID456" s="181" t="e">
        <f t="shared" si="1087"/>
        <v>#REF!</v>
      </c>
      <c r="IE456" s="181" t="e">
        <f t="shared" si="1088"/>
        <v>#REF!</v>
      </c>
      <c r="IF456" s="181" t="e">
        <f t="shared" si="1089"/>
        <v>#REF!</v>
      </c>
      <c r="IG456" s="181" t="e">
        <f t="shared" si="1090"/>
        <v>#REF!</v>
      </c>
      <c r="IH456" s="181" t="e">
        <f t="shared" si="1091"/>
        <v>#REF!</v>
      </c>
      <c r="II456" s="181" t="e">
        <f t="shared" si="1092"/>
        <v>#REF!</v>
      </c>
      <c r="IJ456" s="181" t="e">
        <f t="shared" si="1093"/>
        <v>#REF!</v>
      </c>
      <c r="IK456" s="181" t="e">
        <f t="shared" si="1094"/>
        <v>#REF!</v>
      </c>
      <c r="IL456" s="181" t="e">
        <f t="shared" si="1095"/>
        <v>#REF!</v>
      </c>
      <c r="IM456" s="181" t="e">
        <f t="shared" si="1096"/>
        <v>#REF!</v>
      </c>
      <c r="IN456" s="181" t="e">
        <f t="shared" si="1097"/>
        <v>#REF!</v>
      </c>
      <c r="IO456" s="181" t="e">
        <f t="shared" si="1098"/>
        <v>#REF!</v>
      </c>
      <c r="IP456" s="181" t="e">
        <f t="shared" si="1099"/>
        <v>#REF!</v>
      </c>
      <c r="IQ456" s="181" t="e">
        <f t="shared" si="1100"/>
        <v>#REF!</v>
      </c>
      <c r="IR456" s="181" t="e">
        <f t="shared" si="1101"/>
        <v>#REF!</v>
      </c>
      <c r="IS456" s="181" t="e">
        <f t="shared" si="1102"/>
        <v>#REF!</v>
      </c>
      <c r="IT456" s="181" t="e">
        <f t="shared" si="1103"/>
        <v>#REF!</v>
      </c>
      <c r="IU456" s="181" t="e">
        <f t="shared" si="1104"/>
        <v>#REF!</v>
      </c>
      <c r="IV456" s="181" t="e">
        <f t="shared" si="1105"/>
        <v>#REF!</v>
      </c>
      <c r="IW456" s="181" t="e">
        <f t="shared" si="1106"/>
        <v>#REF!</v>
      </c>
      <c r="IX456" s="181" t="e">
        <f t="shared" si="1107"/>
        <v>#REF!</v>
      </c>
      <c r="IY456" s="181" t="e">
        <f t="shared" si="1108"/>
        <v>#REF!</v>
      </c>
      <c r="IZ456" s="181" t="e">
        <f t="shared" si="1109"/>
        <v>#REF!</v>
      </c>
      <c r="JA456" s="181" t="e">
        <f t="shared" si="1110"/>
        <v>#REF!</v>
      </c>
      <c r="JB456" s="181" t="e">
        <f t="shared" si="1111"/>
        <v>#REF!</v>
      </c>
    </row>
    <row r="457" spans="2:262">
      <c r="B457" s="188">
        <v>96</v>
      </c>
      <c r="C457" s="187">
        <f t="shared" si="1112"/>
        <v>1.8750000000000012E-3</v>
      </c>
      <c r="D457" s="184" t="e">
        <f t="shared" si="855"/>
        <v>#REF!</v>
      </c>
      <c r="E457" s="183" t="e">
        <f>CX361</f>
        <v>#REF!</v>
      </c>
      <c r="F457" s="182">
        <v>96</v>
      </c>
      <c r="G457" s="181" t="e">
        <f t="shared" si="856"/>
        <v>#REF!</v>
      </c>
      <c r="H457" s="181" t="e">
        <f t="shared" si="857"/>
        <v>#REF!</v>
      </c>
      <c r="I457" s="181" t="e">
        <f t="shared" si="858"/>
        <v>#REF!</v>
      </c>
      <c r="J457" s="181" t="e">
        <f t="shared" si="859"/>
        <v>#REF!</v>
      </c>
      <c r="K457" s="181" t="e">
        <f t="shared" si="860"/>
        <v>#REF!</v>
      </c>
      <c r="L457" s="181" t="e">
        <f t="shared" si="861"/>
        <v>#REF!</v>
      </c>
      <c r="M457" s="181" t="e">
        <f t="shared" si="862"/>
        <v>#REF!</v>
      </c>
      <c r="N457" s="181" t="e">
        <f t="shared" si="863"/>
        <v>#REF!</v>
      </c>
      <c r="O457" s="181" t="e">
        <f t="shared" si="864"/>
        <v>#REF!</v>
      </c>
      <c r="P457" s="181" t="e">
        <f t="shared" si="865"/>
        <v>#REF!</v>
      </c>
      <c r="Q457" s="181" t="e">
        <f t="shared" si="866"/>
        <v>#REF!</v>
      </c>
      <c r="R457" s="181" t="e">
        <f t="shared" si="867"/>
        <v>#REF!</v>
      </c>
      <c r="S457" s="181" t="e">
        <f t="shared" si="868"/>
        <v>#REF!</v>
      </c>
      <c r="T457" s="181" t="e">
        <f t="shared" si="869"/>
        <v>#REF!</v>
      </c>
      <c r="U457" s="181" t="e">
        <f t="shared" si="870"/>
        <v>#REF!</v>
      </c>
      <c r="V457" s="181" t="e">
        <f t="shared" si="871"/>
        <v>#REF!</v>
      </c>
      <c r="W457" s="181" t="e">
        <f t="shared" si="872"/>
        <v>#REF!</v>
      </c>
      <c r="X457" s="181" t="e">
        <f t="shared" si="873"/>
        <v>#REF!</v>
      </c>
      <c r="Y457" s="181" t="e">
        <f t="shared" si="874"/>
        <v>#REF!</v>
      </c>
      <c r="Z457" s="181" t="e">
        <f t="shared" si="875"/>
        <v>#REF!</v>
      </c>
      <c r="AA457" s="181" t="e">
        <f t="shared" si="876"/>
        <v>#REF!</v>
      </c>
      <c r="AB457" s="181" t="e">
        <f t="shared" si="877"/>
        <v>#REF!</v>
      </c>
      <c r="AC457" s="181" t="e">
        <f t="shared" si="878"/>
        <v>#REF!</v>
      </c>
      <c r="AD457" s="181" t="e">
        <f t="shared" si="879"/>
        <v>#REF!</v>
      </c>
      <c r="AE457" s="181" t="e">
        <f t="shared" si="880"/>
        <v>#REF!</v>
      </c>
      <c r="AF457" s="181" t="e">
        <f t="shared" si="881"/>
        <v>#REF!</v>
      </c>
      <c r="AG457" s="181" t="e">
        <f t="shared" si="882"/>
        <v>#REF!</v>
      </c>
      <c r="AH457" s="181" t="e">
        <f t="shared" si="883"/>
        <v>#REF!</v>
      </c>
      <c r="AI457" s="181" t="e">
        <f t="shared" si="884"/>
        <v>#REF!</v>
      </c>
      <c r="AJ457" s="181" t="e">
        <f t="shared" si="885"/>
        <v>#REF!</v>
      </c>
      <c r="AK457" s="181" t="e">
        <f t="shared" si="886"/>
        <v>#REF!</v>
      </c>
      <c r="AL457" s="181" t="e">
        <f t="shared" si="887"/>
        <v>#REF!</v>
      </c>
      <c r="AM457" s="181" t="e">
        <f t="shared" si="888"/>
        <v>#REF!</v>
      </c>
      <c r="AN457" s="181" t="e">
        <f t="shared" si="889"/>
        <v>#REF!</v>
      </c>
      <c r="AO457" s="181" t="e">
        <f t="shared" si="890"/>
        <v>#REF!</v>
      </c>
      <c r="AP457" s="181" t="e">
        <f t="shared" si="891"/>
        <v>#REF!</v>
      </c>
      <c r="AQ457" s="181" t="e">
        <f t="shared" si="892"/>
        <v>#REF!</v>
      </c>
      <c r="AR457" s="181" t="e">
        <f t="shared" si="893"/>
        <v>#REF!</v>
      </c>
      <c r="AS457" s="181" t="e">
        <f t="shared" si="894"/>
        <v>#REF!</v>
      </c>
      <c r="AT457" s="181" t="e">
        <f t="shared" si="895"/>
        <v>#REF!</v>
      </c>
      <c r="AU457" s="181" t="e">
        <f t="shared" si="896"/>
        <v>#REF!</v>
      </c>
      <c r="AV457" s="181" t="e">
        <f t="shared" si="897"/>
        <v>#REF!</v>
      </c>
      <c r="AW457" s="181" t="e">
        <f t="shared" si="898"/>
        <v>#REF!</v>
      </c>
      <c r="AX457" s="181" t="e">
        <f t="shared" si="899"/>
        <v>#REF!</v>
      </c>
      <c r="AY457" s="181" t="e">
        <f t="shared" si="900"/>
        <v>#REF!</v>
      </c>
      <c r="AZ457" s="181" t="e">
        <f t="shared" si="901"/>
        <v>#REF!</v>
      </c>
      <c r="BA457" s="181" t="e">
        <f t="shared" si="902"/>
        <v>#REF!</v>
      </c>
      <c r="BB457" s="181" t="e">
        <f t="shared" si="903"/>
        <v>#REF!</v>
      </c>
      <c r="BC457" s="181" t="e">
        <f t="shared" si="904"/>
        <v>#REF!</v>
      </c>
      <c r="BD457" s="181" t="e">
        <f t="shared" si="905"/>
        <v>#REF!</v>
      </c>
      <c r="BE457" s="181" t="e">
        <f t="shared" si="906"/>
        <v>#REF!</v>
      </c>
      <c r="BF457" s="181" t="e">
        <f t="shared" si="907"/>
        <v>#REF!</v>
      </c>
      <c r="BG457" s="181" t="e">
        <f t="shared" si="908"/>
        <v>#REF!</v>
      </c>
      <c r="BH457" s="181" t="e">
        <f t="shared" si="909"/>
        <v>#REF!</v>
      </c>
      <c r="BI457" s="181" t="e">
        <f t="shared" si="910"/>
        <v>#REF!</v>
      </c>
      <c r="BJ457" s="181" t="e">
        <f t="shared" si="911"/>
        <v>#REF!</v>
      </c>
      <c r="BK457" s="181" t="e">
        <f t="shared" si="912"/>
        <v>#REF!</v>
      </c>
      <c r="BL457" s="181" t="e">
        <f t="shared" si="913"/>
        <v>#REF!</v>
      </c>
      <c r="BM457" s="181" t="e">
        <f t="shared" si="914"/>
        <v>#REF!</v>
      </c>
      <c r="BN457" s="181" t="e">
        <f t="shared" si="915"/>
        <v>#REF!</v>
      </c>
      <c r="BO457" s="181" t="e">
        <f t="shared" si="916"/>
        <v>#REF!</v>
      </c>
      <c r="BP457" s="181" t="e">
        <f t="shared" si="917"/>
        <v>#REF!</v>
      </c>
      <c r="BQ457" s="181" t="e">
        <f t="shared" si="918"/>
        <v>#REF!</v>
      </c>
      <c r="BR457" s="181" t="e">
        <f t="shared" si="919"/>
        <v>#REF!</v>
      </c>
      <c r="BS457" s="181" t="e">
        <f t="shared" si="920"/>
        <v>#REF!</v>
      </c>
      <c r="BT457" s="181" t="e">
        <f t="shared" si="921"/>
        <v>#REF!</v>
      </c>
      <c r="BU457" s="181" t="e">
        <f t="shared" si="922"/>
        <v>#REF!</v>
      </c>
      <c r="BV457" s="181" t="e">
        <f t="shared" si="923"/>
        <v>#REF!</v>
      </c>
      <c r="BW457" s="181" t="e">
        <f t="shared" si="924"/>
        <v>#REF!</v>
      </c>
      <c r="BX457" s="181" t="e">
        <f t="shared" si="925"/>
        <v>#REF!</v>
      </c>
      <c r="BY457" s="181" t="e">
        <f t="shared" si="926"/>
        <v>#REF!</v>
      </c>
      <c r="BZ457" s="181" t="e">
        <f t="shared" si="927"/>
        <v>#REF!</v>
      </c>
      <c r="CA457" s="181" t="e">
        <f t="shared" si="928"/>
        <v>#REF!</v>
      </c>
      <c r="CB457" s="181" t="e">
        <f t="shared" si="929"/>
        <v>#REF!</v>
      </c>
      <c r="CC457" s="181" t="e">
        <f t="shared" si="930"/>
        <v>#REF!</v>
      </c>
      <c r="CD457" s="181" t="e">
        <f t="shared" si="931"/>
        <v>#REF!</v>
      </c>
      <c r="CE457" s="181" t="e">
        <f t="shared" si="932"/>
        <v>#REF!</v>
      </c>
      <c r="CF457" s="181" t="e">
        <f t="shared" si="933"/>
        <v>#REF!</v>
      </c>
      <c r="CG457" s="181" t="e">
        <f t="shared" si="934"/>
        <v>#REF!</v>
      </c>
      <c r="CH457" s="181" t="e">
        <f t="shared" si="935"/>
        <v>#REF!</v>
      </c>
      <c r="CI457" s="181" t="e">
        <f t="shared" si="936"/>
        <v>#REF!</v>
      </c>
      <c r="CJ457" s="181" t="e">
        <f t="shared" si="937"/>
        <v>#REF!</v>
      </c>
      <c r="CK457" s="181" t="e">
        <f t="shared" si="938"/>
        <v>#REF!</v>
      </c>
      <c r="CL457" s="181" t="e">
        <f t="shared" si="939"/>
        <v>#REF!</v>
      </c>
      <c r="CM457" s="181" t="e">
        <f t="shared" si="940"/>
        <v>#REF!</v>
      </c>
      <c r="CN457" s="181" t="e">
        <f t="shared" si="941"/>
        <v>#REF!</v>
      </c>
      <c r="CO457" s="181" t="e">
        <f t="shared" si="942"/>
        <v>#REF!</v>
      </c>
      <c r="CP457" s="181" t="e">
        <f t="shared" si="943"/>
        <v>#REF!</v>
      </c>
      <c r="CQ457" s="181" t="e">
        <f t="shared" si="944"/>
        <v>#REF!</v>
      </c>
      <c r="CR457" s="181" t="e">
        <f t="shared" si="945"/>
        <v>#REF!</v>
      </c>
      <c r="CS457" s="181" t="e">
        <f t="shared" si="946"/>
        <v>#REF!</v>
      </c>
      <c r="CT457" s="181" t="e">
        <f t="shared" si="947"/>
        <v>#REF!</v>
      </c>
      <c r="CU457" s="181" t="e">
        <f t="shared" si="948"/>
        <v>#REF!</v>
      </c>
      <c r="CV457" s="181" t="e">
        <f t="shared" si="949"/>
        <v>#REF!</v>
      </c>
      <c r="CW457" s="181" t="e">
        <f t="shared" si="950"/>
        <v>#REF!</v>
      </c>
      <c r="CX457" s="181" t="e">
        <f t="shared" si="951"/>
        <v>#REF!</v>
      </c>
      <c r="CY457" s="181" t="e">
        <f t="shared" si="952"/>
        <v>#REF!</v>
      </c>
      <c r="CZ457" s="181" t="e">
        <f t="shared" si="953"/>
        <v>#REF!</v>
      </c>
      <c r="DA457" s="181" t="e">
        <f t="shared" si="954"/>
        <v>#REF!</v>
      </c>
      <c r="DB457" s="181" t="e">
        <f t="shared" si="955"/>
        <v>#REF!</v>
      </c>
      <c r="DC457" s="181" t="e">
        <f t="shared" si="956"/>
        <v>#REF!</v>
      </c>
      <c r="DD457" s="181" t="e">
        <f t="shared" si="957"/>
        <v>#REF!</v>
      </c>
      <c r="DE457" s="181" t="e">
        <f t="shared" si="958"/>
        <v>#REF!</v>
      </c>
      <c r="DF457" s="181" t="e">
        <f t="shared" si="959"/>
        <v>#REF!</v>
      </c>
      <c r="DG457" s="181" t="e">
        <f t="shared" si="960"/>
        <v>#REF!</v>
      </c>
      <c r="DH457" s="181" t="e">
        <f t="shared" si="961"/>
        <v>#REF!</v>
      </c>
      <c r="DI457" s="181" t="e">
        <f t="shared" si="962"/>
        <v>#REF!</v>
      </c>
      <c r="DJ457" s="181" t="e">
        <f t="shared" si="963"/>
        <v>#REF!</v>
      </c>
      <c r="DK457" s="181" t="e">
        <f t="shared" si="964"/>
        <v>#REF!</v>
      </c>
      <c r="DL457" s="181" t="e">
        <f t="shared" si="965"/>
        <v>#REF!</v>
      </c>
      <c r="DM457" s="181" t="e">
        <f t="shared" si="966"/>
        <v>#REF!</v>
      </c>
      <c r="DN457" s="181" t="e">
        <f t="shared" si="967"/>
        <v>#REF!</v>
      </c>
      <c r="DO457" s="181" t="e">
        <f t="shared" si="968"/>
        <v>#REF!</v>
      </c>
      <c r="DP457" s="181" t="e">
        <f t="shared" si="969"/>
        <v>#REF!</v>
      </c>
      <c r="DQ457" s="181" t="e">
        <f t="shared" si="970"/>
        <v>#REF!</v>
      </c>
      <c r="DR457" s="181" t="e">
        <f t="shared" si="971"/>
        <v>#REF!</v>
      </c>
      <c r="DS457" s="181" t="e">
        <f t="shared" si="972"/>
        <v>#REF!</v>
      </c>
      <c r="DT457" s="181" t="e">
        <f t="shared" si="973"/>
        <v>#REF!</v>
      </c>
      <c r="DU457" s="181" t="e">
        <f t="shared" si="974"/>
        <v>#REF!</v>
      </c>
      <c r="DV457" s="181" t="e">
        <f t="shared" si="975"/>
        <v>#REF!</v>
      </c>
      <c r="DW457" s="181" t="e">
        <f t="shared" si="976"/>
        <v>#REF!</v>
      </c>
      <c r="DX457" s="181" t="e">
        <f t="shared" si="977"/>
        <v>#REF!</v>
      </c>
      <c r="DY457" s="181" t="e">
        <f t="shared" si="978"/>
        <v>#REF!</v>
      </c>
      <c r="DZ457" s="181" t="e">
        <f t="shared" si="979"/>
        <v>#REF!</v>
      </c>
      <c r="EA457" s="181" t="e">
        <f t="shared" si="980"/>
        <v>#REF!</v>
      </c>
      <c r="EB457" s="181" t="e">
        <f t="shared" si="981"/>
        <v>#REF!</v>
      </c>
      <c r="EC457" s="181" t="e">
        <f t="shared" si="982"/>
        <v>#REF!</v>
      </c>
      <c r="ED457" s="181" t="e">
        <f t="shared" si="983"/>
        <v>#REF!</v>
      </c>
      <c r="EE457" s="181" t="e">
        <f t="shared" si="984"/>
        <v>#REF!</v>
      </c>
      <c r="EF457" s="181" t="e">
        <f t="shared" si="985"/>
        <v>#REF!</v>
      </c>
      <c r="EG457" s="181" t="e">
        <f t="shared" si="986"/>
        <v>#REF!</v>
      </c>
      <c r="EH457" s="181" t="e">
        <f t="shared" si="987"/>
        <v>#REF!</v>
      </c>
      <c r="EI457" s="181" t="e">
        <f t="shared" si="988"/>
        <v>#REF!</v>
      </c>
      <c r="EJ457" s="181" t="e">
        <f t="shared" si="989"/>
        <v>#REF!</v>
      </c>
      <c r="EK457" s="181" t="e">
        <f t="shared" si="990"/>
        <v>#REF!</v>
      </c>
      <c r="EL457" s="181" t="e">
        <f t="shared" si="991"/>
        <v>#REF!</v>
      </c>
      <c r="EM457" s="181" t="e">
        <f t="shared" si="992"/>
        <v>#REF!</v>
      </c>
      <c r="EN457" s="181" t="e">
        <f t="shared" si="993"/>
        <v>#REF!</v>
      </c>
      <c r="EO457" s="181" t="e">
        <f t="shared" si="994"/>
        <v>#REF!</v>
      </c>
      <c r="EP457" s="181" t="e">
        <f t="shared" si="995"/>
        <v>#REF!</v>
      </c>
      <c r="EQ457" s="181" t="e">
        <f t="shared" si="996"/>
        <v>#REF!</v>
      </c>
      <c r="ER457" s="181" t="e">
        <f t="shared" si="997"/>
        <v>#REF!</v>
      </c>
      <c r="ES457" s="181" t="e">
        <f t="shared" si="998"/>
        <v>#REF!</v>
      </c>
      <c r="ET457" s="181" t="e">
        <f t="shared" si="999"/>
        <v>#REF!</v>
      </c>
      <c r="EU457" s="181" t="e">
        <f t="shared" si="1000"/>
        <v>#REF!</v>
      </c>
      <c r="EV457" s="181" t="e">
        <f t="shared" si="1001"/>
        <v>#REF!</v>
      </c>
      <c r="EW457" s="181" t="e">
        <f t="shared" si="1002"/>
        <v>#REF!</v>
      </c>
      <c r="EX457" s="181" t="e">
        <f t="shared" si="1003"/>
        <v>#REF!</v>
      </c>
      <c r="EY457" s="181" t="e">
        <f t="shared" si="1004"/>
        <v>#REF!</v>
      </c>
      <c r="EZ457" s="181" t="e">
        <f t="shared" si="1005"/>
        <v>#REF!</v>
      </c>
      <c r="FA457" s="181" t="e">
        <f t="shared" si="1006"/>
        <v>#REF!</v>
      </c>
      <c r="FB457" s="181" t="e">
        <f t="shared" si="1007"/>
        <v>#REF!</v>
      </c>
      <c r="FC457" s="181" t="e">
        <f t="shared" si="1008"/>
        <v>#REF!</v>
      </c>
      <c r="FD457" s="181" t="e">
        <f t="shared" si="1009"/>
        <v>#REF!</v>
      </c>
      <c r="FE457" s="181" t="e">
        <f t="shared" si="1010"/>
        <v>#REF!</v>
      </c>
      <c r="FF457" s="181" t="e">
        <f t="shared" si="1011"/>
        <v>#REF!</v>
      </c>
      <c r="FG457" s="181" t="e">
        <f t="shared" si="1012"/>
        <v>#REF!</v>
      </c>
      <c r="FH457" s="181" t="e">
        <f t="shared" si="1013"/>
        <v>#REF!</v>
      </c>
      <c r="FI457" s="181" t="e">
        <f t="shared" si="1014"/>
        <v>#REF!</v>
      </c>
      <c r="FJ457" s="181" t="e">
        <f t="shared" si="1015"/>
        <v>#REF!</v>
      </c>
      <c r="FK457" s="181" t="e">
        <f t="shared" si="1016"/>
        <v>#REF!</v>
      </c>
      <c r="FL457" s="181" t="e">
        <f t="shared" si="1017"/>
        <v>#REF!</v>
      </c>
      <c r="FM457" s="181" t="e">
        <f t="shared" si="1018"/>
        <v>#REF!</v>
      </c>
      <c r="FN457" s="181" t="e">
        <f t="shared" si="1019"/>
        <v>#REF!</v>
      </c>
      <c r="FO457" s="181" t="e">
        <f t="shared" si="1020"/>
        <v>#REF!</v>
      </c>
      <c r="FP457" s="181" t="e">
        <f t="shared" si="1021"/>
        <v>#REF!</v>
      </c>
      <c r="FQ457" s="181" t="e">
        <f t="shared" si="1022"/>
        <v>#REF!</v>
      </c>
      <c r="FR457" s="181" t="e">
        <f t="shared" si="1023"/>
        <v>#REF!</v>
      </c>
      <c r="FS457" s="181" t="e">
        <f t="shared" si="1024"/>
        <v>#REF!</v>
      </c>
      <c r="FT457" s="181" t="e">
        <f t="shared" si="1025"/>
        <v>#REF!</v>
      </c>
      <c r="FU457" s="181" t="e">
        <f t="shared" si="1026"/>
        <v>#REF!</v>
      </c>
      <c r="FV457" s="181" t="e">
        <f t="shared" si="1027"/>
        <v>#REF!</v>
      </c>
      <c r="FW457" s="181" t="e">
        <f t="shared" si="1028"/>
        <v>#REF!</v>
      </c>
      <c r="FX457" s="181" t="e">
        <f t="shared" si="1029"/>
        <v>#REF!</v>
      </c>
      <c r="FY457" s="181" t="e">
        <f t="shared" si="1030"/>
        <v>#REF!</v>
      </c>
      <c r="FZ457" s="181" t="e">
        <f t="shared" si="1031"/>
        <v>#REF!</v>
      </c>
      <c r="GA457" s="181" t="e">
        <f t="shared" si="1032"/>
        <v>#REF!</v>
      </c>
      <c r="GB457" s="181" t="e">
        <f t="shared" si="1033"/>
        <v>#REF!</v>
      </c>
      <c r="GC457" s="181" t="e">
        <f t="shared" si="1034"/>
        <v>#REF!</v>
      </c>
      <c r="GD457" s="181" t="e">
        <f t="shared" si="1035"/>
        <v>#REF!</v>
      </c>
      <c r="GE457" s="181" t="e">
        <f t="shared" si="1036"/>
        <v>#REF!</v>
      </c>
      <c r="GF457" s="181" t="e">
        <f t="shared" si="1037"/>
        <v>#REF!</v>
      </c>
      <c r="GG457" s="181" t="e">
        <f t="shared" si="1038"/>
        <v>#REF!</v>
      </c>
      <c r="GH457" s="181" t="e">
        <f t="shared" si="1039"/>
        <v>#REF!</v>
      </c>
      <c r="GI457" s="181" t="e">
        <f t="shared" si="1040"/>
        <v>#REF!</v>
      </c>
      <c r="GJ457" s="181" t="e">
        <f t="shared" si="1041"/>
        <v>#REF!</v>
      </c>
      <c r="GK457" s="181" t="e">
        <f t="shared" si="1042"/>
        <v>#REF!</v>
      </c>
      <c r="GL457" s="181" t="e">
        <f t="shared" si="1043"/>
        <v>#REF!</v>
      </c>
      <c r="GM457" s="181" t="e">
        <f t="shared" si="1044"/>
        <v>#REF!</v>
      </c>
      <c r="GN457" s="181" t="e">
        <f t="shared" si="1045"/>
        <v>#REF!</v>
      </c>
      <c r="GO457" s="181" t="e">
        <f t="shared" si="1046"/>
        <v>#REF!</v>
      </c>
      <c r="GP457" s="181" t="e">
        <f t="shared" si="1047"/>
        <v>#REF!</v>
      </c>
      <c r="GQ457" s="181" t="e">
        <f t="shared" si="1048"/>
        <v>#REF!</v>
      </c>
      <c r="GR457" s="181" t="e">
        <f t="shared" si="1049"/>
        <v>#REF!</v>
      </c>
      <c r="GS457" s="181" t="e">
        <f t="shared" si="1050"/>
        <v>#REF!</v>
      </c>
      <c r="GT457" s="181" t="e">
        <f t="shared" si="1051"/>
        <v>#REF!</v>
      </c>
      <c r="GU457" s="181" t="e">
        <f t="shared" si="1052"/>
        <v>#REF!</v>
      </c>
      <c r="GV457" s="181" t="e">
        <f t="shared" si="1053"/>
        <v>#REF!</v>
      </c>
      <c r="GW457" s="181" t="e">
        <f t="shared" si="1054"/>
        <v>#REF!</v>
      </c>
      <c r="GX457" s="181" t="e">
        <f t="shared" si="1055"/>
        <v>#REF!</v>
      </c>
      <c r="GY457" s="181" t="e">
        <f t="shared" si="1056"/>
        <v>#REF!</v>
      </c>
      <c r="GZ457" s="181" t="e">
        <f t="shared" si="1057"/>
        <v>#REF!</v>
      </c>
      <c r="HA457" s="181" t="e">
        <f t="shared" si="1058"/>
        <v>#REF!</v>
      </c>
      <c r="HB457" s="181" t="e">
        <f t="shared" si="1059"/>
        <v>#REF!</v>
      </c>
      <c r="HC457" s="181" t="e">
        <f t="shared" si="1060"/>
        <v>#REF!</v>
      </c>
      <c r="HD457" s="181" t="e">
        <f t="shared" si="1061"/>
        <v>#REF!</v>
      </c>
      <c r="HE457" s="181" t="e">
        <f t="shared" si="1062"/>
        <v>#REF!</v>
      </c>
      <c r="HF457" s="181" t="e">
        <f t="shared" si="1063"/>
        <v>#REF!</v>
      </c>
      <c r="HG457" s="181" t="e">
        <f t="shared" si="1064"/>
        <v>#REF!</v>
      </c>
      <c r="HH457" s="181" t="e">
        <f t="shared" si="1065"/>
        <v>#REF!</v>
      </c>
      <c r="HI457" s="181" t="e">
        <f t="shared" si="1066"/>
        <v>#REF!</v>
      </c>
      <c r="HJ457" s="181" t="e">
        <f t="shared" si="1067"/>
        <v>#REF!</v>
      </c>
      <c r="HK457" s="181" t="e">
        <f t="shared" si="1068"/>
        <v>#REF!</v>
      </c>
      <c r="HL457" s="181" t="e">
        <f t="shared" si="1069"/>
        <v>#REF!</v>
      </c>
      <c r="HM457" s="181" t="e">
        <f t="shared" si="1070"/>
        <v>#REF!</v>
      </c>
      <c r="HN457" s="181" t="e">
        <f t="shared" si="1071"/>
        <v>#REF!</v>
      </c>
      <c r="HO457" s="181" t="e">
        <f t="shared" si="1072"/>
        <v>#REF!</v>
      </c>
      <c r="HP457" s="181" t="e">
        <f t="shared" si="1073"/>
        <v>#REF!</v>
      </c>
      <c r="HQ457" s="181" t="e">
        <f t="shared" si="1074"/>
        <v>#REF!</v>
      </c>
      <c r="HR457" s="181" t="e">
        <f t="shared" si="1075"/>
        <v>#REF!</v>
      </c>
      <c r="HS457" s="181" t="e">
        <f t="shared" si="1076"/>
        <v>#REF!</v>
      </c>
      <c r="HT457" s="181" t="e">
        <f t="shared" si="1077"/>
        <v>#REF!</v>
      </c>
      <c r="HU457" s="181" t="e">
        <f t="shared" si="1078"/>
        <v>#REF!</v>
      </c>
      <c r="HV457" s="181" t="e">
        <f t="shared" si="1079"/>
        <v>#REF!</v>
      </c>
      <c r="HW457" s="181" t="e">
        <f t="shared" si="1080"/>
        <v>#REF!</v>
      </c>
      <c r="HX457" s="181" t="e">
        <f t="shared" si="1081"/>
        <v>#REF!</v>
      </c>
      <c r="HY457" s="181" t="e">
        <f t="shared" si="1082"/>
        <v>#REF!</v>
      </c>
      <c r="HZ457" s="181" t="e">
        <f t="shared" si="1083"/>
        <v>#REF!</v>
      </c>
      <c r="IA457" s="181" t="e">
        <f t="shared" si="1084"/>
        <v>#REF!</v>
      </c>
      <c r="IB457" s="181" t="e">
        <f t="shared" si="1085"/>
        <v>#REF!</v>
      </c>
      <c r="IC457" s="181" t="e">
        <f t="shared" si="1086"/>
        <v>#REF!</v>
      </c>
      <c r="ID457" s="181" t="e">
        <f t="shared" si="1087"/>
        <v>#REF!</v>
      </c>
      <c r="IE457" s="181" t="e">
        <f t="shared" si="1088"/>
        <v>#REF!</v>
      </c>
      <c r="IF457" s="181" t="e">
        <f t="shared" si="1089"/>
        <v>#REF!</v>
      </c>
      <c r="IG457" s="181" t="e">
        <f t="shared" si="1090"/>
        <v>#REF!</v>
      </c>
      <c r="IH457" s="181" t="e">
        <f t="shared" si="1091"/>
        <v>#REF!</v>
      </c>
      <c r="II457" s="181" t="e">
        <f t="shared" si="1092"/>
        <v>#REF!</v>
      </c>
      <c r="IJ457" s="181" t="e">
        <f t="shared" si="1093"/>
        <v>#REF!</v>
      </c>
      <c r="IK457" s="181" t="e">
        <f t="shared" si="1094"/>
        <v>#REF!</v>
      </c>
      <c r="IL457" s="181" t="e">
        <f t="shared" si="1095"/>
        <v>#REF!</v>
      </c>
      <c r="IM457" s="181" t="e">
        <f t="shared" si="1096"/>
        <v>#REF!</v>
      </c>
      <c r="IN457" s="181" t="e">
        <f t="shared" si="1097"/>
        <v>#REF!</v>
      </c>
      <c r="IO457" s="181" t="e">
        <f t="shared" si="1098"/>
        <v>#REF!</v>
      </c>
      <c r="IP457" s="181" t="e">
        <f t="shared" si="1099"/>
        <v>#REF!</v>
      </c>
      <c r="IQ457" s="181" t="e">
        <f t="shared" si="1100"/>
        <v>#REF!</v>
      </c>
      <c r="IR457" s="181" t="e">
        <f t="shared" si="1101"/>
        <v>#REF!</v>
      </c>
      <c r="IS457" s="181" t="e">
        <f t="shared" si="1102"/>
        <v>#REF!</v>
      </c>
      <c r="IT457" s="181" t="e">
        <f t="shared" si="1103"/>
        <v>#REF!</v>
      </c>
      <c r="IU457" s="181" t="e">
        <f t="shared" si="1104"/>
        <v>#REF!</v>
      </c>
      <c r="IV457" s="181" t="e">
        <f t="shared" si="1105"/>
        <v>#REF!</v>
      </c>
      <c r="IW457" s="181" t="e">
        <f t="shared" si="1106"/>
        <v>#REF!</v>
      </c>
      <c r="IX457" s="181" t="e">
        <f t="shared" si="1107"/>
        <v>#REF!</v>
      </c>
      <c r="IY457" s="181" t="e">
        <f t="shared" si="1108"/>
        <v>#REF!</v>
      </c>
      <c r="IZ457" s="181" t="e">
        <f t="shared" si="1109"/>
        <v>#REF!</v>
      </c>
      <c r="JA457" s="181" t="e">
        <f t="shared" si="1110"/>
        <v>#REF!</v>
      </c>
      <c r="JB457" s="181" t="e">
        <f t="shared" si="1111"/>
        <v>#REF!</v>
      </c>
    </row>
    <row r="458" spans="2:262">
      <c r="B458" s="188">
        <v>97</v>
      </c>
      <c r="C458" s="187">
        <f t="shared" si="1112"/>
        <v>1.8945312500000012E-3</v>
      </c>
      <c r="D458" s="184" t="e">
        <f t="shared" si="855"/>
        <v>#REF!</v>
      </c>
      <c r="E458" s="183" t="e">
        <f>CY361</f>
        <v>#REF!</v>
      </c>
      <c r="F458" s="182">
        <v>97</v>
      </c>
      <c r="G458" s="181" t="e">
        <f t="shared" si="856"/>
        <v>#REF!</v>
      </c>
      <c r="H458" s="181" t="e">
        <f t="shared" si="857"/>
        <v>#REF!</v>
      </c>
      <c r="I458" s="181" t="e">
        <f t="shared" si="858"/>
        <v>#REF!</v>
      </c>
      <c r="J458" s="181" t="e">
        <f t="shared" si="859"/>
        <v>#REF!</v>
      </c>
      <c r="K458" s="181" t="e">
        <f t="shared" si="860"/>
        <v>#REF!</v>
      </c>
      <c r="L458" s="181" t="e">
        <f t="shared" si="861"/>
        <v>#REF!</v>
      </c>
      <c r="M458" s="181" t="e">
        <f t="shared" si="862"/>
        <v>#REF!</v>
      </c>
      <c r="N458" s="181" t="e">
        <f t="shared" si="863"/>
        <v>#REF!</v>
      </c>
      <c r="O458" s="181" t="e">
        <f t="shared" si="864"/>
        <v>#REF!</v>
      </c>
      <c r="P458" s="181" t="e">
        <f t="shared" si="865"/>
        <v>#REF!</v>
      </c>
      <c r="Q458" s="181" t="e">
        <f t="shared" si="866"/>
        <v>#REF!</v>
      </c>
      <c r="R458" s="181" t="e">
        <f t="shared" si="867"/>
        <v>#REF!</v>
      </c>
      <c r="S458" s="181" t="e">
        <f t="shared" si="868"/>
        <v>#REF!</v>
      </c>
      <c r="T458" s="181" t="e">
        <f t="shared" si="869"/>
        <v>#REF!</v>
      </c>
      <c r="U458" s="181" t="e">
        <f t="shared" si="870"/>
        <v>#REF!</v>
      </c>
      <c r="V458" s="181" t="e">
        <f t="shared" si="871"/>
        <v>#REF!</v>
      </c>
      <c r="W458" s="181" t="e">
        <f t="shared" si="872"/>
        <v>#REF!</v>
      </c>
      <c r="X458" s="181" t="e">
        <f t="shared" si="873"/>
        <v>#REF!</v>
      </c>
      <c r="Y458" s="181" t="e">
        <f t="shared" si="874"/>
        <v>#REF!</v>
      </c>
      <c r="Z458" s="181" t="e">
        <f t="shared" si="875"/>
        <v>#REF!</v>
      </c>
      <c r="AA458" s="181" t="e">
        <f t="shared" si="876"/>
        <v>#REF!</v>
      </c>
      <c r="AB458" s="181" t="e">
        <f t="shared" si="877"/>
        <v>#REF!</v>
      </c>
      <c r="AC458" s="181" t="e">
        <f t="shared" si="878"/>
        <v>#REF!</v>
      </c>
      <c r="AD458" s="181" t="e">
        <f t="shared" si="879"/>
        <v>#REF!</v>
      </c>
      <c r="AE458" s="181" t="e">
        <f t="shared" si="880"/>
        <v>#REF!</v>
      </c>
      <c r="AF458" s="181" t="e">
        <f t="shared" si="881"/>
        <v>#REF!</v>
      </c>
      <c r="AG458" s="181" t="e">
        <f t="shared" si="882"/>
        <v>#REF!</v>
      </c>
      <c r="AH458" s="181" t="e">
        <f t="shared" si="883"/>
        <v>#REF!</v>
      </c>
      <c r="AI458" s="181" t="e">
        <f t="shared" si="884"/>
        <v>#REF!</v>
      </c>
      <c r="AJ458" s="181" t="e">
        <f t="shared" si="885"/>
        <v>#REF!</v>
      </c>
      <c r="AK458" s="181" t="e">
        <f t="shared" si="886"/>
        <v>#REF!</v>
      </c>
      <c r="AL458" s="181" t="e">
        <f t="shared" si="887"/>
        <v>#REF!</v>
      </c>
      <c r="AM458" s="181" t="e">
        <f t="shared" si="888"/>
        <v>#REF!</v>
      </c>
      <c r="AN458" s="181" t="e">
        <f t="shared" si="889"/>
        <v>#REF!</v>
      </c>
      <c r="AO458" s="181" t="e">
        <f t="shared" si="890"/>
        <v>#REF!</v>
      </c>
      <c r="AP458" s="181" t="e">
        <f t="shared" si="891"/>
        <v>#REF!</v>
      </c>
      <c r="AQ458" s="181" t="e">
        <f t="shared" si="892"/>
        <v>#REF!</v>
      </c>
      <c r="AR458" s="181" t="e">
        <f t="shared" si="893"/>
        <v>#REF!</v>
      </c>
      <c r="AS458" s="181" t="e">
        <f t="shared" si="894"/>
        <v>#REF!</v>
      </c>
      <c r="AT458" s="181" t="e">
        <f t="shared" si="895"/>
        <v>#REF!</v>
      </c>
      <c r="AU458" s="181" t="e">
        <f t="shared" si="896"/>
        <v>#REF!</v>
      </c>
      <c r="AV458" s="181" t="e">
        <f t="shared" si="897"/>
        <v>#REF!</v>
      </c>
      <c r="AW458" s="181" t="e">
        <f t="shared" si="898"/>
        <v>#REF!</v>
      </c>
      <c r="AX458" s="181" t="e">
        <f t="shared" si="899"/>
        <v>#REF!</v>
      </c>
      <c r="AY458" s="181" t="e">
        <f t="shared" si="900"/>
        <v>#REF!</v>
      </c>
      <c r="AZ458" s="181" t="e">
        <f t="shared" si="901"/>
        <v>#REF!</v>
      </c>
      <c r="BA458" s="181" t="e">
        <f t="shared" si="902"/>
        <v>#REF!</v>
      </c>
      <c r="BB458" s="181" t="e">
        <f t="shared" si="903"/>
        <v>#REF!</v>
      </c>
      <c r="BC458" s="181" t="e">
        <f t="shared" si="904"/>
        <v>#REF!</v>
      </c>
      <c r="BD458" s="181" t="e">
        <f t="shared" si="905"/>
        <v>#REF!</v>
      </c>
      <c r="BE458" s="181" t="e">
        <f t="shared" si="906"/>
        <v>#REF!</v>
      </c>
      <c r="BF458" s="181" t="e">
        <f t="shared" si="907"/>
        <v>#REF!</v>
      </c>
      <c r="BG458" s="181" t="e">
        <f t="shared" si="908"/>
        <v>#REF!</v>
      </c>
      <c r="BH458" s="181" t="e">
        <f t="shared" si="909"/>
        <v>#REF!</v>
      </c>
      <c r="BI458" s="181" t="e">
        <f t="shared" si="910"/>
        <v>#REF!</v>
      </c>
      <c r="BJ458" s="181" t="e">
        <f t="shared" si="911"/>
        <v>#REF!</v>
      </c>
      <c r="BK458" s="181" t="e">
        <f t="shared" si="912"/>
        <v>#REF!</v>
      </c>
      <c r="BL458" s="181" t="e">
        <f t="shared" si="913"/>
        <v>#REF!</v>
      </c>
      <c r="BM458" s="181" t="e">
        <f t="shared" si="914"/>
        <v>#REF!</v>
      </c>
      <c r="BN458" s="181" t="e">
        <f t="shared" si="915"/>
        <v>#REF!</v>
      </c>
      <c r="BO458" s="181" t="e">
        <f t="shared" si="916"/>
        <v>#REF!</v>
      </c>
      <c r="BP458" s="181" t="e">
        <f t="shared" si="917"/>
        <v>#REF!</v>
      </c>
      <c r="BQ458" s="181" t="e">
        <f t="shared" si="918"/>
        <v>#REF!</v>
      </c>
      <c r="BR458" s="181" t="e">
        <f t="shared" si="919"/>
        <v>#REF!</v>
      </c>
      <c r="BS458" s="181" t="e">
        <f t="shared" si="920"/>
        <v>#REF!</v>
      </c>
      <c r="BT458" s="181" t="e">
        <f t="shared" si="921"/>
        <v>#REF!</v>
      </c>
      <c r="BU458" s="181" t="e">
        <f t="shared" si="922"/>
        <v>#REF!</v>
      </c>
      <c r="BV458" s="181" t="e">
        <f t="shared" si="923"/>
        <v>#REF!</v>
      </c>
      <c r="BW458" s="181" t="e">
        <f t="shared" si="924"/>
        <v>#REF!</v>
      </c>
      <c r="BX458" s="181" t="e">
        <f t="shared" si="925"/>
        <v>#REF!</v>
      </c>
      <c r="BY458" s="181" t="e">
        <f t="shared" si="926"/>
        <v>#REF!</v>
      </c>
      <c r="BZ458" s="181" t="e">
        <f t="shared" si="927"/>
        <v>#REF!</v>
      </c>
      <c r="CA458" s="181" t="e">
        <f t="shared" si="928"/>
        <v>#REF!</v>
      </c>
      <c r="CB458" s="181" t="e">
        <f t="shared" si="929"/>
        <v>#REF!</v>
      </c>
      <c r="CC458" s="181" t="e">
        <f t="shared" si="930"/>
        <v>#REF!</v>
      </c>
      <c r="CD458" s="181" t="e">
        <f t="shared" si="931"/>
        <v>#REF!</v>
      </c>
      <c r="CE458" s="181" t="e">
        <f t="shared" si="932"/>
        <v>#REF!</v>
      </c>
      <c r="CF458" s="181" t="e">
        <f t="shared" si="933"/>
        <v>#REF!</v>
      </c>
      <c r="CG458" s="181" t="e">
        <f t="shared" si="934"/>
        <v>#REF!</v>
      </c>
      <c r="CH458" s="181" t="e">
        <f t="shared" si="935"/>
        <v>#REF!</v>
      </c>
      <c r="CI458" s="181" t="e">
        <f t="shared" si="936"/>
        <v>#REF!</v>
      </c>
      <c r="CJ458" s="181" t="e">
        <f t="shared" si="937"/>
        <v>#REF!</v>
      </c>
      <c r="CK458" s="181" t="e">
        <f t="shared" si="938"/>
        <v>#REF!</v>
      </c>
      <c r="CL458" s="181" t="e">
        <f t="shared" si="939"/>
        <v>#REF!</v>
      </c>
      <c r="CM458" s="181" t="e">
        <f t="shared" si="940"/>
        <v>#REF!</v>
      </c>
      <c r="CN458" s="181" t="e">
        <f t="shared" si="941"/>
        <v>#REF!</v>
      </c>
      <c r="CO458" s="181" t="e">
        <f t="shared" si="942"/>
        <v>#REF!</v>
      </c>
      <c r="CP458" s="181" t="e">
        <f t="shared" si="943"/>
        <v>#REF!</v>
      </c>
      <c r="CQ458" s="181" t="e">
        <f t="shared" si="944"/>
        <v>#REF!</v>
      </c>
      <c r="CR458" s="181" t="e">
        <f t="shared" si="945"/>
        <v>#REF!</v>
      </c>
      <c r="CS458" s="181" t="e">
        <f t="shared" si="946"/>
        <v>#REF!</v>
      </c>
      <c r="CT458" s="181" t="e">
        <f t="shared" si="947"/>
        <v>#REF!</v>
      </c>
      <c r="CU458" s="181" t="e">
        <f t="shared" si="948"/>
        <v>#REF!</v>
      </c>
      <c r="CV458" s="181" t="e">
        <f t="shared" si="949"/>
        <v>#REF!</v>
      </c>
      <c r="CW458" s="181" t="e">
        <f t="shared" si="950"/>
        <v>#REF!</v>
      </c>
      <c r="CX458" s="181" t="e">
        <f t="shared" si="951"/>
        <v>#REF!</v>
      </c>
      <c r="CY458" s="181" t="e">
        <f t="shared" si="952"/>
        <v>#REF!</v>
      </c>
      <c r="CZ458" s="181" t="e">
        <f t="shared" si="953"/>
        <v>#REF!</v>
      </c>
      <c r="DA458" s="181" t="e">
        <f t="shared" si="954"/>
        <v>#REF!</v>
      </c>
      <c r="DB458" s="181" t="e">
        <f t="shared" si="955"/>
        <v>#REF!</v>
      </c>
      <c r="DC458" s="181" t="e">
        <f t="shared" si="956"/>
        <v>#REF!</v>
      </c>
      <c r="DD458" s="181" t="e">
        <f t="shared" si="957"/>
        <v>#REF!</v>
      </c>
      <c r="DE458" s="181" t="e">
        <f t="shared" si="958"/>
        <v>#REF!</v>
      </c>
      <c r="DF458" s="181" t="e">
        <f t="shared" si="959"/>
        <v>#REF!</v>
      </c>
      <c r="DG458" s="181" t="e">
        <f t="shared" si="960"/>
        <v>#REF!</v>
      </c>
      <c r="DH458" s="181" t="e">
        <f t="shared" si="961"/>
        <v>#REF!</v>
      </c>
      <c r="DI458" s="181" t="e">
        <f t="shared" si="962"/>
        <v>#REF!</v>
      </c>
      <c r="DJ458" s="181" t="e">
        <f t="shared" si="963"/>
        <v>#REF!</v>
      </c>
      <c r="DK458" s="181" t="e">
        <f t="shared" si="964"/>
        <v>#REF!</v>
      </c>
      <c r="DL458" s="181" t="e">
        <f t="shared" si="965"/>
        <v>#REF!</v>
      </c>
      <c r="DM458" s="181" t="e">
        <f t="shared" si="966"/>
        <v>#REF!</v>
      </c>
      <c r="DN458" s="181" t="e">
        <f t="shared" si="967"/>
        <v>#REF!</v>
      </c>
      <c r="DO458" s="181" t="e">
        <f t="shared" si="968"/>
        <v>#REF!</v>
      </c>
      <c r="DP458" s="181" t="e">
        <f t="shared" si="969"/>
        <v>#REF!</v>
      </c>
      <c r="DQ458" s="181" t="e">
        <f t="shared" si="970"/>
        <v>#REF!</v>
      </c>
      <c r="DR458" s="181" t="e">
        <f t="shared" si="971"/>
        <v>#REF!</v>
      </c>
      <c r="DS458" s="181" t="e">
        <f t="shared" si="972"/>
        <v>#REF!</v>
      </c>
      <c r="DT458" s="181" t="e">
        <f t="shared" si="973"/>
        <v>#REF!</v>
      </c>
      <c r="DU458" s="181" t="e">
        <f t="shared" si="974"/>
        <v>#REF!</v>
      </c>
      <c r="DV458" s="181" t="e">
        <f t="shared" si="975"/>
        <v>#REF!</v>
      </c>
      <c r="DW458" s="181" t="e">
        <f t="shared" si="976"/>
        <v>#REF!</v>
      </c>
      <c r="DX458" s="181" t="e">
        <f t="shared" si="977"/>
        <v>#REF!</v>
      </c>
      <c r="DY458" s="181" t="e">
        <f t="shared" si="978"/>
        <v>#REF!</v>
      </c>
      <c r="DZ458" s="181" t="e">
        <f t="shared" si="979"/>
        <v>#REF!</v>
      </c>
      <c r="EA458" s="181" t="e">
        <f t="shared" si="980"/>
        <v>#REF!</v>
      </c>
      <c r="EB458" s="181" t="e">
        <f t="shared" si="981"/>
        <v>#REF!</v>
      </c>
      <c r="EC458" s="181" t="e">
        <f t="shared" si="982"/>
        <v>#REF!</v>
      </c>
      <c r="ED458" s="181" t="e">
        <f t="shared" si="983"/>
        <v>#REF!</v>
      </c>
      <c r="EE458" s="181" t="e">
        <f t="shared" si="984"/>
        <v>#REF!</v>
      </c>
      <c r="EF458" s="181" t="e">
        <f t="shared" si="985"/>
        <v>#REF!</v>
      </c>
      <c r="EG458" s="181" t="e">
        <f t="shared" si="986"/>
        <v>#REF!</v>
      </c>
      <c r="EH458" s="181" t="e">
        <f t="shared" si="987"/>
        <v>#REF!</v>
      </c>
      <c r="EI458" s="181" t="e">
        <f t="shared" si="988"/>
        <v>#REF!</v>
      </c>
      <c r="EJ458" s="181" t="e">
        <f t="shared" si="989"/>
        <v>#REF!</v>
      </c>
      <c r="EK458" s="181" t="e">
        <f t="shared" si="990"/>
        <v>#REF!</v>
      </c>
      <c r="EL458" s="181" t="e">
        <f t="shared" si="991"/>
        <v>#REF!</v>
      </c>
      <c r="EM458" s="181" t="e">
        <f t="shared" si="992"/>
        <v>#REF!</v>
      </c>
      <c r="EN458" s="181" t="e">
        <f t="shared" si="993"/>
        <v>#REF!</v>
      </c>
      <c r="EO458" s="181" t="e">
        <f t="shared" si="994"/>
        <v>#REF!</v>
      </c>
      <c r="EP458" s="181" t="e">
        <f t="shared" si="995"/>
        <v>#REF!</v>
      </c>
      <c r="EQ458" s="181" t="e">
        <f t="shared" si="996"/>
        <v>#REF!</v>
      </c>
      <c r="ER458" s="181" t="e">
        <f t="shared" si="997"/>
        <v>#REF!</v>
      </c>
      <c r="ES458" s="181" t="e">
        <f t="shared" si="998"/>
        <v>#REF!</v>
      </c>
      <c r="ET458" s="181" t="e">
        <f t="shared" si="999"/>
        <v>#REF!</v>
      </c>
      <c r="EU458" s="181" t="e">
        <f t="shared" si="1000"/>
        <v>#REF!</v>
      </c>
      <c r="EV458" s="181" t="e">
        <f t="shared" si="1001"/>
        <v>#REF!</v>
      </c>
      <c r="EW458" s="181" t="e">
        <f t="shared" si="1002"/>
        <v>#REF!</v>
      </c>
      <c r="EX458" s="181" t="e">
        <f t="shared" si="1003"/>
        <v>#REF!</v>
      </c>
      <c r="EY458" s="181" t="e">
        <f t="shared" si="1004"/>
        <v>#REF!</v>
      </c>
      <c r="EZ458" s="181" t="e">
        <f t="shared" si="1005"/>
        <v>#REF!</v>
      </c>
      <c r="FA458" s="181" t="e">
        <f t="shared" si="1006"/>
        <v>#REF!</v>
      </c>
      <c r="FB458" s="181" t="e">
        <f t="shared" si="1007"/>
        <v>#REF!</v>
      </c>
      <c r="FC458" s="181" t="e">
        <f t="shared" si="1008"/>
        <v>#REF!</v>
      </c>
      <c r="FD458" s="181" t="e">
        <f t="shared" si="1009"/>
        <v>#REF!</v>
      </c>
      <c r="FE458" s="181" t="e">
        <f t="shared" si="1010"/>
        <v>#REF!</v>
      </c>
      <c r="FF458" s="181" t="e">
        <f t="shared" si="1011"/>
        <v>#REF!</v>
      </c>
      <c r="FG458" s="181" t="e">
        <f t="shared" si="1012"/>
        <v>#REF!</v>
      </c>
      <c r="FH458" s="181" t="e">
        <f t="shared" si="1013"/>
        <v>#REF!</v>
      </c>
      <c r="FI458" s="181" t="e">
        <f t="shared" si="1014"/>
        <v>#REF!</v>
      </c>
      <c r="FJ458" s="181" t="e">
        <f t="shared" si="1015"/>
        <v>#REF!</v>
      </c>
      <c r="FK458" s="181" t="e">
        <f t="shared" si="1016"/>
        <v>#REF!</v>
      </c>
      <c r="FL458" s="181" t="e">
        <f t="shared" si="1017"/>
        <v>#REF!</v>
      </c>
      <c r="FM458" s="181" t="e">
        <f t="shared" si="1018"/>
        <v>#REF!</v>
      </c>
      <c r="FN458" s="181" t="e">
        <f t="shared" si="1019"/>
        <v>#REF!</v>
      </c>
      <c r="FO458" s="181" t="e">
        <f t="shared" si="1020"/>
        <v>#REF!</v>
      </c>
      <c r="FP458" s="181" t="e">
        <f t="shared" si="1021"/>
        <v>#REF!</v>
      </c>
      <c r="FQ458" s="181" t="e">
        <f t="shared" si="1022"/>
        <v>#REF!</v>
      </c>
      <c r="FR458" s="181" t="e">
        <f t="shared" si="1023"/>
        <v>#REF!</v>
      </c>
      <c r="FS458" s="181" t="e">
        <f t="shared" si="1024"/>
        <v>#REF!</v>
      </c>
      <c r="FT458" s="181" t="e">
        <f t="shared" si="1025"/>
        <v>#REF!</v>
      </c>
      <c r="FU458" s="181" t="e">
        <f t="shared" si="1026"/>
        <v>#REF!</v>
      </c>
      <c r="FV458" s="181" t="e">
        <f t="shared" si="1027"/>
        <v>#REF!</v>
      </c>
      <c r="FW458" s="181" t="e">
        <f t="shared" si="1028"/>
        <v>#REF!</v>
      </c>
      <c r="FX458" s="181" t="e">
        <f t="shared" si="1029"/>
        <v>#REF!</v>
      </c>
      <c r="FY458" s="181" t="e">
        <f t="shared" si="1030"/>
        <v>#REF!</v>
      </c>
      <c r="FZ458" s="181" t="e">
        <f t="shared" si="1031"/>
        <v>#REF!</v>
      </c>
      <c r="GA458" s="181" t="e">
        <f t="shared" si="1032"/>
        <v>#REF!</v>
      </c>
      <c r="GB458" s="181" t="e">
        <f t="shared" si="1033"/>
        <v>#REF!</v>
      </c>
      <c r="GC458" s="181" t="e">
        <f t="shared" si="1034"/>
        <v>#REF!</v>
      </c>
      <c r="GD458" s="181" t="e">
        <f t="shared" si="1035"/>
        <v>#REF!</v>
      </c>
      <c r="GE458" s="181" t="e">
        <f t="shared" si="1036"/>
        <v>#REF!</v>
      </c>
      <c r="GF458" s="181" t="e">
        <f t="shared" si="1037"/>
        <v>#REF!</v>
      </c>
      <c r="GG458" s="181" t="e">
        <f t="shared" si="1038"/>
        <v>#REF!</v>
      </c>
      <c r="GH458" s="181" t="e">
        <f t="shared" si="1039"/>
        <v>#REF!</v>
      </c>
      <c r="GI458" s="181" t="e">
        <f t="shared" si="1040"/>
        <v>#REF!</v>
      </c>
      <c r="GJ458" s="181" t="e">
        <f t="shared" si="1041"/>
        <v>#REF!</v>
      </c>
      <c r="GK458" s="181" t="e">
        <f t="shared" si="1042"/>
        <v>#REF!</v>
      </c>
      <c r="GL458" s="181" t="e">
        <f t="shared" si="1043"/>
        <v>#REF!</v>
      </c>
      <c r="GM458" s="181" t="e">
        <f t="shared" si="1044"/>
        <v>#REF!</v>
      </c>
      <c r="GN458" s="181" t="e">
        <f t="shared" si="1045"/>
        <v>#REF!</v>
      </c>
      <c r="GO458" s="181" t="e">
        <f t="shared" si="1046"/>
        <v>#REF!</v>
      </c>
      <c r="GP458" s="181" t="e">
        <f t="shared" si="1047"/>
        <v>#REF!</v>
      </c>
      <c r="GQ458" s="181" t="e">
        <f t="shared" si="1048"/>
        <v>#REF!</v>
      </c>
      <c r="GR458" s="181" t="e">
        <f t="shared" si="1049"/>
        <v>#REF!</v>
      </c>
      <c r="GS458" s="181" t="e">
        <f t="shared" si="1050"/>
        <v>#REF!</v>
      </c>
      <c r="GT458" s="181" t="e">
        <f t="shared" si="1051"/>
        <v>#REF!</v>
      </c>
      <c r="GU458" s="181" t="e">
        <f t="shared" si="1052"/>
        <v>#REF!</v>
      </c>
      <c r="GV458" s="181" t="e">
        <f t="shared" si="1053"/>
        <v>#REF!</v>
      </c>
      <c r="GW458" s="181" t="e">
        <f t="shared" si="1054"/>
        <v>#REF!</v>
      </c>
      <c r="GX458" s="181" t="e">
        <f t="shared" si="1055"/>
        <v>#REF!</v>
      </c>
      <c r="GY458" s="181" t="e">
        <f t="shared" si="1056"/>
        <v>#REF!</v>
      </c>
      <c r="GZ458" s="181" t="e">
        <f t="shared" si="1057"/>
        <v>#REF!</v>
      </c>
      <c r="HA458" s="181" t="e">
        <f t="shared" si="1058"/>
        <v>#REF!</v>
      </c>
      <c r="HB458" s="181" t="e">
        <f t="shared" si="1059"/>
        <v>#REF!</v>
      </c>
      <c r="HC458" s="181" t="e">
        <f t="shared" si="1060"/>
        <v>#REF!</v>
      </c>
      <c r="HD458" s="181" t="e">
        <f t="shared" si="1061"/>
        <v>#REF!</v>
      </c>
      <c r="HE458" s="181" t="e">
        <f t="shared" si="1062"/>
        <v>#REF!</v>
      </c>
      <c r="HF458" s="181" t="e">
        <f t="shared" si="1063"/>
        <v>#REF!</v>
      </c>
      <c r="HG458" s="181" t="e">
        <f t="shared" si="1064"/>
        <v>#REF!</v>
      </c>
      <c r="HH458" s="181" t="e">
        <f t="shared" si="1065"/>
        <v>#REF!</v>
      </c>
      <c r="HI458" s="181" t="e">
        <f t="shared" si="1066"/>
        <v>#REF!</v>
      </c>
      <c r="HJ458" s="181" t="e">
        <f t="shared" si="1067"/>
        <v>#REF!</v>
      </c>
      <c r="HK458" s="181" t="e">
        <f t="shared" si="1068"/>
        <v>#REF!</v>
      </c>
      <c r="HL458" s="181" t="e">
        <f t="shared" si="1069"/>
        <v>#REF!</v>
      </c>
      <c r="HM458" s="181" t="e">
        <f t="shared" si="1070"/>
        <v>#REF!</v>
      </c>
      <c r="HN458" s="181" t="e">
        <f t="shared" si="1071"/>
        <v>#REF!</v>
      </c>
      <c r="HO458" s="181" t="e">
        <f t="shared" si="1072"/>
        <v>#REF!</v>
      </c>
      <c r="HP458" s="181" t="e">
        <f t="shared" si="1073"/>
        <v>#REF!</v>
      </c>
      <c r="HQ458" s="181" t="e">
        <f t="shared" si="1074"/>
        <v>#REF!</v>
      </c>
      <c r="HR458" s="181" t="e">
        <f t="shared" si="1075"/>
        <v>#REF!</v>
      </c>
      <c r="HS458" s="181" t="e">
        <f t="shared" si="1076"/>
        <v>#REF!</v>
      </c>
      <c r="HT458" s="181" t="e">
        <f t="shared" si="1077"/>
        <v>#REF!</v>
      </c>
      <c r="HU458" s="181" t="e">
        <f t="shared" si="1078"/>
        <v>#REF!</v>
      </c>
      <c r="HV458" s="181" t="e">
        <f t="shared" si="1079"/>
        <v>#REF!</v>
      </c>
      <c r="HW458" s="181" t="e">
        <f t="shared" si="1080"/>
        <v>#REF!</v>
      </c>
      <c r="HX458" s="181" t="e">
        <f t="shared" si="1081"/>
        <v>#REF!</v>
      </c>
      <c r="HY458" s="181" t="e">
        <f t="shared" si="1082"/>
        <v>#REF!</v>
      </c>
      <c r="HZ458" s="181" t="e">
        <f t="shared" si="1083"/>
        <v>#REF!</v>
      </c>
      <c r="IA458" s="181" t="e">
        <f t="shared" si="1084"/>
        <v>#REF!</v>
      </c>
      <c r="IB458" s="181" t="e">
        <f t="shared" si="1085"/>
        <v>#REF!</v>
      </c>
      <c r="IC458" s="181" t="e">
        <f t="shared" si="1086"/>
        <v>#REF!</v>
      </c>
      <c r="ID458" s="181" t="e">
        <f t="shared" si="1087"/>
        <v>#REF!</v>
      </c>
      <c r="IE458" s="181" t="e">
        <f t="shared" si="1088"/>
        <v>#REF!</v>
      </c>
      <c r="IF458" s="181" t="e">
        <f t="shared" si="1089"/>
        <v>#REF!</v>
      </c>
      <c r="IG458" s="181" t="e">
        <f t="shared" si="1090"/>
        <v>#REF!</v>
      </c>
      <c r="IH458" s="181" t="e">
        <f t="shared" si="1091"/>
        <v>#REF!</v>
      </c>
      <c r="II458" s="181" t="e">
        <f t="shared" si="1092"/>
        <v>#REF!</v>
      </c>
      <c r="IJ458" s="181" t="e">
        <f t="shared" si="1093"/>
        <v>#REF!</v>
      </c>
      <c r="IK458" s="181" t="e">
        <f t="shared" si="1094"/>
        <v>#REF!</v>
      </c>
      <c r="IL458" s="181" t="e">
        <f t="shared" si="1095"/>
        <v>#REF!</v>
      </c>
      <c r="IM458" s="181" t="e">
        <f t="shared" si="1096"/>
        <v>#REF!</v>
      </c>
      <c r="IN458" s="181" t="e">
        <f t="shared" si="1097"/>
        <v>#REF!</v>
      </c>
      <c r="IO458" s="181" t="e">
        <f t="shared" si="1098"/>
        <v>#REF!</v>
      </c>
      <c r="IP458" s="181" t="e">
        <f t="shared" si="1099"/>
        <v>#REF!</v>
      </c>
      <c r="IQ458" s="181" t="e">
        <f t="shared" si="1100"/>
        <v>#REF!</v>
      </c>
      <c r="IR458" s="181" t="e">
        <f t="shared" si="1101"/>
        <v>#REF!</v>
      </c>
      <c r="IS458" s="181" t="e">
        <f t="shared" si="1102"/>
        <v>#REF!</v>
      </c>
      <c r="IT458" s="181" t="e">
        <f t="shared" si="1103"/>
        <v>#REF!</v>
      </c>
      <c r="IU458" s="181" t="e">
        <f t="shared" si="1104"/>
        <v>#REF!</v>
      </c>
      <c r="IV458" s="181" t="e">
        <f t="shared" si="1105"/>
        <v>#REF!</v>
      </c>
      <c r="IW458" s="181" t="e">
        <f t="shared" si="1106"/>
        <v>#REF!</v>
      </c>
      <c r="IX458" s="181" t="e">
        <f t="shared" si="1107"/>
        <v>#REF!</v>
      </c>
      <c r="IY458" s="181" t="e">
        <f t="shared" si="1108"/>
        <v>#REF!</v>
      </c>
      <c r="IZ458" s="181" t="e">
        <f t="shared" si="1109"/>
        <v>#REF!</v>
      </c>
      <c r="JA458" s="181" t="e">
        <f t="shared" si="1110"/>
        <v>#REF!</v>
      </c>
      <c r="JB458" s="181" t="e">
        <f t="shared" si="1111"/>
        <v>#REF!</v>
      </c>
    </row>
    <row r="459" spans="2:262">
      <c r="B459" s="188">
        <v>98</v>
      </c>
      <c r="C459" s="187">
        <f t="shared" si="1112"/>
        <v>1.9140625000000013E-3</v>
      </c>
      <c r="D459" s="184" t="e">
        <f t="shared" si="855"/>
        <v>#REF!</v>
      </c>
      <c r="E459" s="183" t="e">
        <f>CZ361</f>
        <v>#REF!</v>
      </c>
      <c r="F459" s="182">
        <v>98</v>
      </c>
      <c r="G459" s="181" t="e">
        <f t="shared" si="856"/>
        <v>#REF!</v>
      </c>
      <c r="H459" s="181" t="e">
        <f t="shared" si="857"/>
        <v>#REF!</v>
      </c>
      <c r="I459" s="181" t="e">
        <f t="shared" si="858"/>
        <v>#REF!</v>
      </c>
      <c r="J459" s="181" t="e">
        <f t="shared" si="859"/>
        <v>#REF!</v>
      </c>
      <c r="K459" s="181" t="e">
        <f t="shared" si="860"/>
        <v>#REF!</v>
      </c>
      <c r="L459" s="181" t="e">
        <f t="shared" si="861"/>
        <v>#REF!</v>
      </c>
      <c r="M459" s="181" t="e">
        <f t="shared" si="862"/>
        <v>#REF!</v>
      </c>
      <c r="N459" s="181" t="e">
        <f t="shared" si="863"/>
        <v>#REF!</v>
      </c>
      <c r="O459" s="181" t="e">
        <f t="shared" si="864"/>
        <v>#REF!</v>
      </c>
      <c r="P459" s="181" t="e">
        <f t="shared" si="865"/>
        <v>#REF!</v>
      </c>
      <c r="Q459" s="181" t="e">
        <f t="shared" si="866"/>
        <v>#REF!</v>
      </c>
      <c r="R459" s="181" t="e">
        <f t="shared" si="867"/>
        <v>#REF!</v>
      </c>
      <c r="S459" s="181" t="e">
        <f t="shared" si="868"/>
        <v>#REF!</v>
      </c>
      <c r="T459" s="181" t="e">
        <f t="shared" si="869"/>
        <v>#REF!</v>
      </c>
      <c r="U459" s="181" t="e">
        <f t="shared" si="870"/>
        <v>#REF!</v>
      </c>
      <c r="V459" s="181" t="e">
        <f t="shared" si="871"/>
        <v>#REF!</v>
      </c>
      <c r="W459" s="181" t="e">
        <f t="shared" si="872"/>
        <v>#REF!</v>
      </c>
      <c r="X459" s="181" t="e">
        <f t="shared" si="873"/>
        <v>#REF!</v>
      </c>
      <c r="Y459" s="181" t="e">
        <f t="shared" si="874"/>
        <v>#REF!</v>
      </c>
      <c r="Z459" s="181" t="e">
        <f t="shared" si="875"/>
        <v>#REF!</v>
      </c>
      <c r="AA459" s="181" t="e">
        <f t="shared" si="876"/>
        <v>#REF!</v>
      </c>
      <c r="AB459" s="181" t="e">
        <f t="shared" si="877"/>
        <v>#REF!</v>
      </c>
      <c r="AC459" s="181" t="e">
        <f t="shared" si="878"/>
        <v>#REF!</v>
      </c>
      <c r="AD459" s="181" t="e">
        <f t="shared" si="879"/>
        <v>#REF!</v>
      </c>
      <c r="AE459" s="181" t="e">
        <f t="shared" si="880"/>
        <v>#REF!</v>
      </c>
      <c r="AF459" s="181" t="e">
        <f t="shared" si="881"/>
        <v>#REF!</v>
      </c>
      <c r="AG459" s="181" t="e">
        <f t="shared" si="882"/>
        <v>#REF!</v>
      </c>
      <c r="AH459" s="181" t="e">
        <f t="shared" si="883"/>
        <v>#REF!</v>
      </c>
      <c r="AI459" s="181" t="e">
        <f t="shared" si="884"/>
        <v>#REF!</v>
      </c>
      <c r="AJ459" s="181" t="e">
        <f t="shared" si="885"/>
        <v>#REF!</v>
      </c>
      <c r="AK459" s="181" t="e">
        <f t="shared" si="886"/>
        <v>#REF!</v>
      </c>
      <c r="AL459" s="181" t="e">
        <f t="shared" si="887"/>
        <v>#REF!</v>
      </c>
      <c r="AM459" s="181" t="e">
        <f t="shared" si="888"/>
        <v>#REF!</v>
      </c>
      <c r="AN459" s="181" t="e">
        <f t="shared" si="889"/>
        <v>#REF!</v>
      </c>
      <c r="AO459" s="181" t="e">
        <f t="shared" si="890"/>
        <v>#REF!</v>
      </c>
      <c r="AP459" s="181" t="e">
        <f t="shared" si="891"/>
        <v>#REF!</v>
      </c>
      <c r="AQ459" s="181" t="e">
        <f t="shared" si="892"/>
        <v>#REF!</v>
      </c>
      <c r="AR459" s="181" t="e">
        <f t="shared" si="893"/>
        <v>#REF!</v>
      </c>
      <c r="AS459" s="181" t="e">
        <f t="shared" si="894"/>
        <v>#REF!</v>
      </c>
      <c r="AT459" s="181" t="e">
        <f t="shared" si="895"/>
        <v>#REF!</v>
      </c>
      <c r="AU459" s="181" t="e">
        <f t="shared" si="896"/>
        <v>#REF!</v>
      </c>
      <c r="AV459" s="181" t="e">
        <f t="shared" si="897"/>
        <v>#REF!</v>
      </c>
      <c r="AW459" s="181" t="e">
        <f t="shared" si="898"/>
        <v>#REF!</v>
      </c>
      <c r="AX459" s="181" t="e">
        <f t="shared" si="899"/>
        <v>#REF!</v>
      </c>
      <c r="AY459" s="181" t="e">
        <f t="shared" si="900"/>
        <v>#REF!</v>
      </c>
      <c r="AZ459" s="181" t="e">
        <f t="shared" si="901"/>
        <v>#REF!</v>
      </c>
      <c r="BA459" s="181" t="e">
        <f t="shared" si="902"/>
        <v>#REF!</v>
      </c>
      <c r="BB459" s="181" t="e">
        <f t="shared" si="903"/>
        <v>#REF!</v>
      </c>
      <c r="BC459" s="181" t="e">
        <f t="shared" si="904"/>
        <v>#REF!</v>
      </c>
      <c r="BD459" s="181" t="e">
        <f t="shared" si="905"/>
        <v>#REF!</v>
      </c>
      <c r="BE459" s="181" t="e">
        <f t="shared" si="906"/>
        <v>#REF!</v>
      </c>
      <c r="BF459" s="181" t="e">
        <f t="shared" si="907"/>
        <v>#REF!</v>
      </c>
      <c r="BG459" s="181" t="e">
        <f t="shared" si="908"/>
        <v>#REF!</v>
      </c>
      <c r="BH459" s="181" t="e">
        <f t="shared" si="909"/>
        <v>#REF!</v>
      </c>
      <c r="BI459" s="181" t="e">
        <f t="shared" si="910"/>
        <v>#REF!</v>
      </c>
      <c r="BJ459" s="181" t="e">
        <f t="shared" si="911"/>
        <v>#REF!</v>
      </c>
      <c r="BK459" s="181" t="e">
        <f t="shared" si="912"/>
        <v>#REF!</v>
      </c>
      <c r="BL459" s="181" t="e">
        <f t="shared" si="913"/>
        <v>#REF!</v>
      </c>
      <c r="BM459" s="181" t="e">
        <f t="shared" si="914"/>
        <v>#REF!</v>
      </c>
      <c r="BN459" s="181" t="e">
        <f t="shared" si="915"/>
        <v>#REF!</v>
      </c>
      <c r="BO459" s="181" t="e">
        <f t="shared" si="916"/>
        <v>#REF!</v>
      </c>
      <c r="BP459" s="181" t="e">
        <f t="shared" si="917"/>
        <v>#REF!</v>
      </c>
      <c r="BQ459" s="181" t="e">
        <f t="shared" si="918"/>
        <v>#REF!</v>
      </c>
      <c r="BR459" s="181" t="e">
        <f t="shared" si="919"/>
        <v>#REF!</v>
      </c>
      <c r="BS459" s="181" t="e">
        <f t="shared" si="920"/>
        <v>#REF!</v>
      </c>
      <c r="BT459" s="181" t="e">
        <f t="shared" si="921"/>
        <v>#REF!</v>
      </c>
      <c r="BU459" s="181" t="e">
        <f t="shared" si="922"/>
        <v>#REF!</v>
      </c>
      <c r="BV459" s="181" t="e">
        <f t="shared" si="923"/>
        <v>#REF!</v>
      </c>
      <c r="BW459" s="181" t="e">
        <f t="shared" si="924"/>
        <v>#REF!</v>
      </c>
      <c r="BX459" s="181" t="e">
        <f t="shared" si="925"/>
        <v>#REF!</v>
      </c>
      <c r="BY459" s="181" t="e">
        <f t="shared" si="926"/>
        <v>#REF!</v>
      </c>
      <c r="BZ459" s="181" t="e">
        <f t="shared" si="927"/>
        <v>#REF!</v>
      </c>
      <c r="CA459" s="181" t="e">
        <f t="shared" si="928"/>
        <v>#REF!</v>
      </c>
      <c r="CB459" s="181" t="e">
        <f t="shared" si="929"/>
        <v>#REF!</v>
      </c>
      <c r="CC459" s="181" t="e">
        <f t="shared" si="930"/>
        <v>#REF!</v>
      </c>
      <c r="CD459" s="181" t="e">
        <f t="shared" si="931"/>
        <v>#REF!</v>
      </c>
      <c r="CE459" s="181" t="e">
        <f t="shared" si="932"/>
        <v>#REF!</v>
      </c>
      <c r="CF459" s="181" t="e">
        <f t="shared" si="933"/>
        <v>#REF!</v>
      </c>
      <c r="CG459" s="181" t="e">
        <f t="shared" si="934"/>
        <v>#REF!</v>
      </c>
      <c r="CH459" s="181" t="e">
        <f t="shared" si="935"/>
        <v>#REF!</v>
      </c>
      <c r="CI459" s="181" t="e">
        <f t="shared" si="936"/>
        <v>#REF!</v>
      </c>
      <c r="CJ459" s="181" t="e">
        <f t="shared" si="937"/>
        <v>#REF!</v>
      </c>
      <c r="CK459" s="181" t="e">
        <f t="shared" si="938"/>
        <v>#REF!</v>
      </c>
      <c r="CL459" s="181" t="e">
        <f t="shared" si="939"/>
        <v>#REF!</v>
      </c>
      <c r="CM459" s="181" t="e">
        <f t="shared" si="940"/>
        <v>#REF!</v>
      </c>
      <c r="CN459" s="181" t="e">
        <f t="shared" si="941"/>
        <v>#REF!</v>
      </c>
      <c r="CO459" s="181" t="e">
        <f t="shared" si="942"/>
        <v>#REF!</v>
      </c>
      <c r="CP459" s="181" t="e">
        <f t="shared" si="943"/>
        <v>#REF!</v>
      </c>
      <c r="CQ459" s="181" t="e">
        <f t="shared" si="944"/>
        <v>#REF!</v>
      </c>
      <c r="CR459" s="181" t="e">
        <f t="shared" si="945"/>
        <v>#REF!</v>
      </c>
      <c r="CS459" s="181" t="e">
        <f t="shared" si="946"/>
        <v>#REF!</v>
      </c>
      <c r="CT459" s="181" t="e">
        <f t="shared" si="947"/>
        <v>#REF!</v>
      </c>
      <c r="CU459" s="181" t="e">
        <f t="shared" si="948"/>
        <v>#REF!</v>
      </c>
      <c r="CV459" s="181" t="e">
        <f t="shared" si="949"/>
        <v>#REF!</v>
      </c>
      <c r="CW459" s="181" t="e">
        <f t="shared" si="950"/>
        <v>#REF!</v>
      </c>
      <c r="CX459" s="181" t="e">
        <f t="shared" si="951"/>
        <v>#REF!</v>
      </c>
      <c r="CY459" s="181" t="e">
        <f t="shared" si="952"/>
        <v>#REF!</v>
      </c>
      <c r="CZ459" s="181" t="e">
        <f t="shared" si="953"/>
        <v>#REF!</v>
      </c>
      <c r="DA459" s="181" t="e">
        <f t="shared" si="954"/>
        <v>#REF!</v>
      </c>
      <c r="DB459" s="181" t="e">
        <f t="shared" si="955"/>
        <v>#REF!</v>
      </c>
      <c r="DC459" s="181" t="e">
        <f t="shared" si="956"/>
        <v>#REF!</v>
      </c>
      <c r="DD459" s="181" t="e">
        <f t="shared" si="957"/>
        <v>#REF!</v>
      </c>
      <c r="DE459" s="181" t="e">
        <f t="shared" si="958"/>
        <v>#REF!</v>
      </c>
      <c r="DF459" s="181" t="e">
        <f t="shared" si="959"/>
        <v>#REF!</v>
      </c>
      <c r="DG459" s="181" t="e">
        <f t="shared" si="960"/>
        <v>#REF!</v>
      </c>
      <c r="DH459" s="181" t="e">
        <f t="shared" si="961"/>
        <v>#REF!</v>
      </c>
      <c r="DI459" s="181" t="e">
        <f t="shared" si="962"/>
        <v>#REF!</v>
      </c>
      <c r="DJ459" s="181" t="e">
        <f t="shared" si="963"/>
        <v>#REF!</v>
      </c>
      <c r="DK459" s="181" t="e">
        <f t="shared" si="964"/>
        <v>#REF!</v>
      </c>
      <c r="DL459" s="181" t="e">
        <f t="shared" si="965"/>
        <v>#REF!</v>
      </c>
      <c r="DM459" s="181" t="e">
        <f t="shared" si="966"/>
        <v>#REF!</v>
      </c>
      <c r="DN459" s="181" t="e">
        <f t="shared" si="967"/>
        <v>#REF!</v>
      </c>
      <c r="DO459" s="181" t="e">
        <f t="shared" si="968"/>
        <v>#REF!</v>
      </c>
      <c r="DP459" s="181" t="e">
        <f t="shared" si="969"/>
        <v>#REF!</v>
      </c>
      <c r="DQ459" s="181" t="e">
        <f t="shared" si="970"/>
        <v>#REF!</v>
      </c>
      <c r="DR459" s="181" t="e">
        <f t="shared" si="971"/>
        <v>#REF!</v>
      </c>
      <c r="DS459" s="181" t="e">
        <f t="shared" si="972"/>
        <v>#REF!</v>
      </c>
      <c r="DT459" s="181" t="e">
        <f t="shared" si="973"/>
        <v>#REF!</v>
      </c>
      <c r="DU459" s="181" t="e">
        <f t="shared" si="974"/>
        <v>#REF!</v>
      </c>
      <c r="DV459" s="181" t="e">
        <f t="shared" si="975"/>
        <v>#REF!</v>
      </c>
      <c r="DW459" s="181" t="e">
        <f t="shared" si="976"/>
        <v>#REF!</v>
      </c>
      <c r="DX459" s="181" t="e">
        <f t="shared" si="977"/>
        <v>#REF!</v>
      </c>
      <c r="DY459" s="181" t="e">
        <f t="shared" si="978"/>
        <v>#REF!</v>
      </c>
      <c r="DZ459" s="181" t="e">
        <f t="shared" si="979"/>
        <v>#REF!</v>
      </c>
      <c r="EA459" s="181" t="e">
        <f t="shared" si="980"/>
        <v>#REF!</v>
      </c>
      <c r="EB459" s="181" t="e">
        <f t="shared" si="981"/>
        <v>#REF!</v>
      </c>
      <c r="EC459" s="181" t="e">
        <f t="shared" si="982"/>
        <v>#REF!</v>
      </c>
      <c r="ED459" s="181" t="e">
        <f t="shared" si="983"/>
        <v>#REF!</v>
      </c>
      <c r="EE459" s="181" t="e">
        <f t="shared" si="984"/>
        <v>#REF!</v>
      </c>
      <c r="EF459" s="181" t="e">
        <f t="shared" si="985"/>
        <v>#REF!</v>
      </c>
      <c r="EG459" s="181" t="e">
        <f t="shared" si="986"/>
        <v>#REF!</v>
      </c>
      <c r="EH459" s="181" t="e">
        <f t="shared" si="987"/>
        <v>#REF!</v>
      </c>
      <c r="EI459" s="181" t="e">
        <f t="shared" si="988"/>
        <v>#REF!</v>
      </c>
      <c r="EJ459" s="181" t="e">
        <f t="shared" si="989"/>
        <v>#REF!</v>
      </c>
      <c r="EK459" s="181" t="e">
        <f t="shared" si="990"/>
        <v>#REF!</v>
      </c>
      <c r="EL459" s="181" t="e">
        <f t="shared" si="991"/>
        <v>#REF!</v>
      </c>
      <c r="EM459" s="181" t="e">
        <f t="shared" si="992"/>
        <v>#REF!</v>
      </c>
      <c r="EN459" s="181" t="e">
        <f t="shared" si="993"/>
        <v>#REF!</v>
      </c>
      <c r="EO459" s="181" t="e">
        <f t="shared" si="994"/>
        <v>#REF!</v>
      </c>
      <c r="EP459" s="181" t="e">
        <f t="shared" si="995"/>
        <v>#REF!</v>
      </c>
      <c r="EQ459" s="181" t="e">
        <f t="shared" si="996"/>
        <v>#REF!</v>
      </c>
      <c r="ER459" s="181" t="e">
        <f t="shared" si="997"/>
        <v>#REF!</v>
      </c>
      <c r="ES459" s="181" t="e">
        <f t="shared" si="998"/>
        <v>#REF!</v>
      </c>
      <c r="ET459" s="181" t="e">
        <f t="shared" si="999"/>
        <v>#REF!</v>
      </c>
      <c r="EU459" s="181" t="e">
        <f t="shared" si="1000"/>
        <v>#REF!</v>
      </c>
      <c r="EV459" s="181" t="e">
        <f t="shared" si="1001"/>
        <v>#REF!</v>
      </c>
      <c r="EW459" s="181" t="e">
        <f t="shared" si="1002"/>
        <v>#REF!</v>
      </c>
      <c r="EX459" s="181" t="e">
        <f t="shared" si="1003"/>
        <v>#REF!</v>
      </c>
      <c r="EY459" s="181" t="e">
        <f t="shared" si="1004"/>
        <v>#REF!</v>
      </c>
      <c r="EZ459" s="181" t="e">
        <f t="shared" si="1005"/>
        <v>#REF!</v>
      </c>
      <c r="FA459" s="181" t="e">
        <f t="shared" si="1006"/>
        <v>#REF!</v>
      </c>
      <c r="FB459" s="181" t="e">
        <f t="shared" si="1007"/>
        <v>#REF!</v>
      </c>
      <c r="FC459" s="181" t="e">
        <f t="shared" si="1008"/>
        <v>#REF!</v>
      </c>
      <c r="FD459" s="181" t="e">
        <f t="shared" si="1009"/>
        <v>#REF!</v>
      </c>
      <c r="FE459" s="181" t="e">
        <f t="shared" si="1010"/>
        <v>#REF!</v>
      </c>
      <c r="FF459" s="181" t="e">
        <f t="shared" si="1011"/>
        <v>#REF!</v>
      </c>
      <c r="FG459" s="181" t="e">
        <f t="shared" si="1012"/>
        <v>#REF!</v>
      </c>
      <c r="FH459" s="181" t="e">
        <f t="shared" si="1013"/>
        <v>#REF!</v>
      </c>
      <c r="FI459" s="181" t="e">
        <f t="shared" si="1014"/>
        <v>#REF!</v>
      </c>
      <c r="FJ459" s="181" t="e">
        <f t="shared" si="1015"/>
        <v>#REF!</v>
      </c>
      <c r="FK459" s="181" t="e">
        <f t="shared" si="1016"/>
        <v>#REF!</v>
      </c>
      <c r="FL459" s="181" t="e">
        <f t="shared" si="1017"/>
        <v>#REF!</v>
      </c>
      <c r="FM459" s="181" t="e">
        <f t="shared" si="1018"/>
        <v>#REF!</v>
      </c>
      <c r="FN459" s="181" t="e">
        <f t="shared" si="1019"/>
        <v>#REF!</v>
      </c>
      <c r="FO459" s="181" t="e">
        <f t="shared" si="1020"/>
        <v>#REF!</v>
      </c>
      <c r="FP459" s="181" t="e">
        <f t="shared" si="1021"/>
        <v>#REF!</v>
      </c>
      <c r="FQ459" s="181" t="e">
        <f t="shared" si="1022"/>
        <v>#REF!</v>
      </c>
      <c r="FR459" s="181" t="e">
        <f t="shared" si="1023"/>
        <v>#REF!</v>
      </c>
      <c r="FS459" s="181" t="e">
        <f t="shared" si="1024"/>
        <v>#REF!</v>
      </c>
      <c r="FT459" s="181" t="e">
        <f t="shared" si="1025"/>
        <v>#REF!</v>
      </c>
      <c r="FU459" s="181" t="e">
        <f t="shared" si="1026"/>
        <v>#REF!</v>
      </c>
      <c r="FV459" s="181" t="e">
        <f t="shared" si="1027"/>
        <v>#REF!</v>
      </c>
      <c r="FW459" s="181" t="e">
        <f t="shared" si="1028"/>
        <v>#REF!</v>
      </c>
      <c r="FX459" s="181" t="e">
        <f t="shared" si="1029"/>
        <v>#REF!</v>
      </c>
      <c r="FY459" s="181" t="e">
        <f t="shared" si="1030"/>
        <v>#REF!</v>
      </c>
      <c r="FZ459" s="181" t="e">
        <f t="shared" si="1031"/>
        <v>#REF!</v>
      </c>
      <c r="GA459" s="181" t="e">
        <f t="shared" si="1032"/>
        <v>#REF!</v>
      </c>
      <c r="GB459" s="181" t="e">
        <f t="shared" si="1033"/>
        <v>#REF!</v>
      </c>
      <c r="GC459" s="181" t="e">
        <f t="shared" si="1034"/>
        <v>#REF!</v>
      </c>
      <c r="GD459" s="181" t="e">
        <f t="shared" si="1035"/>
        <v>#REF!</v>
      </c>
      <c r="GE459" s="181" t="e">
        <f t="shared" si="1036"/>
        <v>#REF!</v>
      </c>
      <c r="GF459" s="181" t="e">
        <f t="shared" si="1037"/>
        <v>#REF!</v>
      </c>
      <c r="GG459" s="181" t="e">
        <f t="shared" si="1038"/>
        <v>#REF!</v>
      </c>
      <c r="GH459" s="181" t="e">
        <f t="shared" si="1039"/>
        <v>#REF!</v>
      </c>
      <c r="GI459" s="181" t="e">
        <f t="shared" si="1040"/>
        <v>#REF!</v>
      </c>
      <c r="GJ459" s="181" t="e">
        <f t="shared" si="1041"/>
        <v>#REF!</v>
      </c>
      <c r="GK459" s="181" t="e">
        <f t="shared" si="1042"/>
        <v>#REF!</v>
      </c>
      <c r="GL459" s="181" t="e">
        <f t="shared" si="1043"/>
        <v>#REF!</v>
      </c>
      <c r="GM459" s="181" t="e">
        <f t="shared" si="1044"/>
        <v>#REF!</v>
      </c>
      <c r="GN459" s="181" t="e">
        <f t="shared" si="1045"/>
        <v>#REF!</v>
      </c>
      <c r="GO459" s="181" t="e">
        <f t="shared" si="1046"/>
        <v>#REF!</v>
      </c>
      <c r="GP459" s="181" t="e">
        <f t="shared" si="1047"/>
        <v>#REF!</v>
      </c>
      <c r="GQ459" s="181" t="e">
        <f t="shared" si="1048"/>
        <v>#REF!</v>
      </c>
      <c r="GR459" s="181" t="e">
        <f t="shared" si="1049"/>
        <v>#REF!</v>
      </c>
      <c r="GS459" s="181" t="e">
        <f t="shared" si="1050"/>
        <v>#REF!</v>
      </c>
      <c r="GT459" s="181" t="e">
        <f t="shared" si="1051"/>
        <v>#REF!</v>
      </c>
      <c r="GU459" s="181" t="e">
        <f t="shared" si="1052"/>
        <v>#REF!</v>
      </c>
      <c r="GV459" s="181" t="e">
        <f t="shared" si="1053"/>
        <v>#REF!</v>
      </c>
      <c r="GW459" s="181" t="e">
        <f t="shared" si="1054"/>
        <v>#REF!</v>
      </c>
      <c r="GX459" s="181" t="e">
        <f t="shared" si="1055"/>
        <v>#REF!</v>
      </c>
      <c r="GY459" s="181" t="e">
        <f t="shared" si="1056"/>
        <v>#REF!</v>
      </c>
      <c r="GZ459" s="181" t="e">
        <f t="shared" si="1057"/>
        <v>#REF!</v>
      </c>
      <c r="HA459" s="181" t="e">
        <f t="shared" si="1058"/>
        <v>#REF!</v>
      </c>
      <c r="HB459" s="181" t="e">
        <f t="shared" si="1059"/>
        <v>#REF!</v>
      </c>
      <c r="HC459" s="181" t="e">
        <f t="shared" si="1060"/>
        <v>#REF!</v>
      </c>
      <c r="HD459" s="181" t="e">
        <f t="shared" si="1061"/>
        <v>#REF!</v>
      </c>
      <c r="HE459" s="181" t="e">
        <f t="shared" si="1062"/>
        <v>#REF!</v>
      </c>
      <c r="HF459" s="181" t="e">
        <f t="shared" si="1063"/>
        <v>#REF!</v>
      </c>
      <c r="HG459" s="181" t="e">
        <f t="shared" si="1064"/>
        <v>#REF!</v>
      </c>
      <c r="HH459" s="181" t="e">
        <f t="shared" si="1065"/>
        <v>#REF!</v>
      </c>
      <c r="HI459" s="181" t="e">
        <f t="shared" si="1066"/>
        <v>#REF!</v>
      </c>
      <c r="HJ459" s="181" t="e">
        <f t="shared" si="1067"/>
        <v>#REF!</v>
      </c>
      <c r="HK459" s="181" t="e">
        <f t="shared" si="1068"/>
        <v>#REF!</v>
      </c>
      <c r="HL459" s="181" t="e">
        <f t="shared" si="1069"/>
        <v>#REF!</v>
      </c>
      <c r="HM459" s="181" t="e">
        <f t="shared" si="1070"/>
        <v>#REF!</v>
      </c>
      <c r="HN459" s="181" t="e">
        <f t="shared" si="1071"/>
        <v>#REF!</v>
      </c>
      <c r="HO459" s="181" t="e">
        <f t="shared" si="1072"/>
        <v>#REF!</v>
      </c>
      <c r="HP459" s="181" t="e">
        <f t="shared" si="1073"/>
        <v>#REF!</v>
      </c>
      <c r="HQ459" s="181" t="e">
        <f t="shared" si="1074"/>
        <v>#REF!</v>
      </c>
      <c r="HR459" s="181" t="e">
        <f t="shared" si="1075"/>
        <v>#REF!</v>
      </c>
      <c r="HS459" s="181" t="e">
        <f t="shared" si="1076"/>
        <v>#REF!</v>
      </c>
      <c r="HT459" s="181" t="e">
        <f t="shared" si="1077"/>
        <v>#REF!</v>
      </c>
      <c r="HU459" s="181" t="e">
        <f t="shared" si="1078"/>
        <v>#REF!</v>
      </c>
      <c r="HV459" s="181" t="e">
        <f t="shared" si="1079"/>
        <v>#REF!</v>
      </c>
      <c r="HW459" s="181" t="e">
        <f t="shared" si="1080"/>
        <v>#REF!</v>
      </c>
      <c r="HX459" s="181" t="e">
        <f t="shared" si="1081"/>
        <v>#REF!</v>
      </c>
      <c r="HY459" s="181" t="e">
        <f t="shared" si="1082"/>
        <v>#REF!</v>
      </c>
      <c r="HZ459" s="181" t="e">
        <f t="shared" si="1083"/>
        <v>#REF!</v>
      </c>
      <c r="IA459" s="181" t="e">
        <f t="shared" si="1084"/>
        <v>#REF!</v>
      </c>
      <c r="IB459" s="181" t="e">
        <f t="shared" si="1085"/>
        <v>#REF!</v>
      </c>
      <c r="IC459" s="181" t="e">
        <f t="shared" si="1086"/>
        <v>#REF!</v>
      </c>
      <c r="ID459" s="181" t="e">
        <f t="shared" si="1087"/>
        <v>#REF!</v>
      </c>
      <c r="IE459" s="181" t="e">
        <f t="shared" si="1088"/>
        <v>#REF!</v>
      </c>
      <c r="IF459" s="181" t="e">
        <f t="shared" si="1089"/>
        <v>#REF!</v>
      </c>
      <c r="IG459" s="181" t="e">
        <f t="shared" si="1090"/>
        <v>#REF!</v>
      </c>
      <c r="IH459" s="181" t="e">
        <f t="shared" si="1091"/>
        <v>#REF!</v>
      </c>
      <c r="II459" s="181" t="e">
        <f t="shared" si="1092"/>
        <v>#REF!</v>
      </c>
      <c r="IJ459" s="181" t="e">
        <f t="shared" si="1093"/>
        <v>#REF!</v>
      </c>
      <c r="IK459" s="181" t="e">
        <f t="shared" si="1094"/>
        <v>#REF!</v>
      </c>
      <c r="IL459" s="181" t="e">
        <f t="shared" si="1095"/>
        <v>#REF!</v>
      </c>
      <c r="IM459" s="181" t="e">
        <f t="shared" si="1096"/>
        <v>#REF!</v>
      </c>
      <c r="IN459" s="181" t="e">
        <f t="shared" si="1097"/>
        <v>#REF!</v>
      </c>
      <c r="IO459" s="181" t="e">
        <f t="shared" si="1098"/>
        <v>#REF!</v>
      </c>
      <c r="IP459" s="181" t="e">
        <f t="shared" si="1099"/>
        <v>#REF!</v>
      </c>
      <c r="IQ459" s="181" t="e">
        <f t="shared" si="1100"/>
        <v>#REF!</v>
      </c>
      <c r="IR459" s="181" t="e">
        <f t="shared" si="1101"/>
        <v>#REF!</v>
      </c>
      <c r="IS459" s="181" t="e">
        <f t="shared" si="1102"/>
        <v>#REF!</v>
      </c>
      <c r="IT459" s="181" t="e">
        <f t="shared" si="1103"/>
        <v>#REF!</v>
      </c>
      <c r="IU459" s="181" t="e">
        <f t="shared" si="1104"/>
        <v>#REF!</v>
      </c>
      <c r="IV459" s="181" t="e">
        <f t="shared" si="1105"/>
        <v>#REF!</v>
      </c>
      <c r="IW459" s="181" t="e">
        <f t="shared" si="1106"/>
        <v>#REF!</v>
      </c>
      <c r="IX459" s="181" t="e">
        <f t="shared" si="1107"/>
        <v>#REF!</v>
      </c>
      <c r="IY459" s="181" t="e">
        <f t="shared" si="1108"/>
        <v>#REF!</v>
      </c>
      <c r="IZ459" s="181" t="e">
        <f t="shared" si="1109"/>
        <v>#REF!</v>
      </c>
      <c r="JA459" s="181" t="e">
        <f t="shared" si="1110"/>
        <v>#REF!</v>
      </c>
      <c r="JB459" s="181" t="e">
        <f t="shared" si="1111"/>
        <v>#REF!</v>
      </c>
    </row>
    <row r="460" spans="2:262">
      <c r="B460" s="188">
        <v>99</v>
      </c>
      <c r="C460" s="187">
        <f t="shared" si="1112"/>
        <v>1.9335937500000013E-3</v>
      </c>
      <c r="D460" s="184" t="e">
        <f t="shared" si="855"/>
        <v>#REF!</v>
      </c>
      <c r="E460" s="183" t="e">
        <f>DA361</f>
        <v>#REF!</v>
      </c>
      <c r="F460" s="182">
        <v>99</v>
      </c>
      <c r="G460" s="181" t="e">
        <f t="shared" si="856"/>
        <v>#REF!</v>
      </c>
      <c r="H460" s="181" t="e">
        <f t="shared" si="857"/>
        <v>#REF!</v>
      </c>
      <c r="I460" s="181" t="e">
        <f t="shared" si="858"/>
        <v>#REF!</v>
      </c>
      <c r="J460" s="181" t="e">
        <f t="shared" si="859"/>
        <v>#REF!</v>
      </c>
      <c r="K460" s="181" t="e">
        <f t="shared" si="860"/>
        <v>#REF!</v>
      </c>
      <c r="L460" s="181" t="e">
        <f t="shared" si="861"/>
        <v>#REF!</v>
      </c>
      <c r="M460" s="181" t="e">
        <f t="shared" si="862"/>
        <v>#REF!</v>
      </c>
      <c r="N460" s="181" t="e">
        <f t="shared" si="863"/>
        <v>#REF!</v>
      </c>
      <c r="O460" s="181" t="e">
        <f t="shared" si="864"/>
        <v>#REF!</v>
      </c>
      <c r="P460" s="181" t="e">
        <f t="shared" si="865"/>
        <v>#REF!</v>
      </c>
      <c r="Q460" s="181" t="e">
        <f t="shared" si="866"/>
        <v>#REF!</v>
      </c>
      <c r="R460" s="181" t="e">
        <f t="shared" si="867"/>
        <v>#REF!</v>
      </c>
      <c r="S460" s="181" t="e">
        <f t="shared" si="868"/>
        <v>#REF!</v>
      </c>
      <c r="T460" s="181" t="e">
        <f t="shared" si="869"/>
        <v>#REF!</v>
      </c>
      <c r="U460" s="181" t="e">
        <f t="shared" si="870"/>
        <v>#REF!</v>
      </c>
      <c r="V460" s="181" t="e">
        <f t="shared" si="871"/>
        <v>#REF!</v>
      </c>
      <c r="W460" s="181" t="e">
        <f t="shared" si="872"/>
        <v>#REF!</v>
      </c>
      <c r="X460" s="181" t="e">
        <f t="shared" si="873"/>
        <v>#REF!</v>
      </c>
      <c r="Y460" s="181" t="e">
        <f t="shared" si="874"/>
        <v>#REF!</v>
      </c>
      <c r="Z460" s="181" t="e">
        <f t="shared" si="875"/>
        <v>#REF!</v>
      </c>
      <c r="AA460" s="181" t="e">
        <f t="shared" si="876"/>
        <v>#REF!</v>
      </c>
      <c r="AB460" s="181" t="e">
        <f t="shared" si="877"/>
        <v>#REF!</v>
      </c>
      <c r="AC460" s="181" t="e">
        <f t="shared" si="878"/>
        <v>#REF!</v>
      </c>
      <c r="AD460" s="181" t="e">
        <f t="shared" si="879"/>
        <v>#REF!</v>
      </c>
      <c r="AE460" s="181" t="e">
        <f t="shared" si="880"/>
        <v>#REF!</v>
      </c>
      <c r="AF460" s="181" t="e">
        <f t="shared" si="881"/>
        <v>#REF!</v>
      </c>
      <c r="AG460" s="181" t="e">
        <f t="shared" si="882"/>
        <v>#REF!</v>
      </c>
      <c r="AH460" s="181" t="e">
        <f t="shared" si="883"/>
        <v>#REF!</v>
      </c>
      <c r="AI460" s="181" t="e">
        <f t="shared" si="884"/>
        <v>#REF!</v>
      </c>
      <c r="AJ460" s="181" t="e">
        <f t="shared" si="885"/>
        <v>#REF!</v>
      </c>
      <c r="AK460" s="181" t="e">
        <f t="shared" si="886"/>
        <v>#REF!</v>
      </c>
      <c r="AL460" s="181" t="e">
        <f t="shared" si="887"/>
        <v>#REF!</v>
      </c>
      <c r="AM460" s="181" t="e">
        <f t="shared" si="888"/>
        <v>#REF!</v>
      </c>
      <c r="AN460" s="181" t="e">
        <f t="shared" si="889"/>
        <v>#REF!</v>
      </c>
      <c r="AO460" s="181" t="e">
        <f t="shared" si="890"/>
        <v>#REF!</v>
      </c>
      <c r="AP460" s="181" t="e">
        <f t="shared" si="891"/>
        <v>#REF!</v>
      </c>
      <c r="AQ460" s="181" t="e">
        <f t="shared" si="892"/>
        <v>#REF!</v>
      </c>
      <c r="AR460" s="181" t="e">
        <f t="shared" si="893"/>
        <v>#REF!</v>
      </c>
      <c r="AS460" s="181" t="e">
        <f t="shared" si="894"/>
        <v>#REF!</v>
      </c>
      <c r="AT460" s="181" t="e">
        <f t="shared" si="895"/>
        <v>#REF!</v>
      </c>
      <c r="AU460" s="181" t="e">
        <f t="shared" si="896"/>
        <v>#REF!</v>
      </c>
      <c r="AV460" s="181" t="e">
        <f t="shared" si="897"/>
        <v>#REF!</v>
      </c>
      <c r="AW460" s="181" t="e">
        <f t="shared" si="898"/>
        <v>#REF!</v>
      </c>
      <c r="AX460" s="181" t="e">
        <f t="shared" si="899"/>
        <v>#REF!</v>
      </c>
      <c r="AY460" s="181" t="e">
        <f t="shared" si="900"/>
        <v>#REF!</v>
      </c>
      <c r="AZ460" s="181" t="e">
        <f t="shared" si="901"/>
        <v>#REF!</v>
      </c>
      <c r="BA460" s="181" t="e">
        <f t="shared" si="902"/>
        <v>#REF!</v>
      </c>
      <c r="BB460" s="181" t="e">
        <f t="shared" si="903"/>
        <v>#REF!</v>
      </c>
      <c r="BC460" s="181" t="e">
        <f t="shared" si="904"/>
        <v>#REF!</v>
      </c>
      <c r="BD460" s="181" t="e">
        <f t="shared" si="905"/>
        <v>#REF!</v>
      </c>
      <c r="BE460" s="181" t="e">
        <f t="shared" si="906"/>
        <v>#REF!</v>
      </c>
      <c r="BF460" s="181" t="e">
        <f t="shared" si="907"/>
        <v>#REF!</v>
      </c>
      <c r="BG460" s="181" t="e">
        <f t="shared" si="908"/>
        <v>#REF!</v>
      </c>
      <c r="BH460" s="181" t="e">
        <f t="shared" si="909"/>
        <v>#REF!</v>
      </c>
      <c r="BI460" s="181" t="e">
        <f t="shared" si="910"/>
        <v>#REF!</v>
      </c>
      <c r="BJ460" s="181" t="e">
        <f t="shared" si="911"/>
        <v>#REF!</v>
      </c>
      <c r="BK460" s="181" t="e">
        <f t="shared" si="912"/>
        <v>#REF!</v>
      </c>
      <c r="BL460" s="181" t="e">
        <f t="shared" si="913"/>
        <v>#REF!</v>
      </c>
      <c r="BM460" s="181" t="e">
        <f t="shared" si="914"/>
        <v>#REF!</v>
      </c>
      <c r="BN460" s="181" t="e">
        <f t="shared" si="915"/>
        <v>#REF!</v>
      </c>
      <c r="BO460" s="181" t="e">
        <f t="shared" si="916"/>
        <v>#REF!</v>
      </c>
      <c r="BP460" s="181" t="e">
        <f t="shared" si="917"/>
        <v>#REF!</v>
      </c>
      <c r="BQ460" s="181" t="e">
        <f t="shared" si="918"/>
        <v>#REF!</v>
      </c>
      <c r="BR460" s="181" t="e">
        <f t="shared" si="919"/>
        <v>#REF!</v>
      </c>
      <c r="BS460" s="181" t="e">
        <f t="shared" si="920"/>
        <v>#REF!</v>
      </c>
      <c r="BT460" s="181" t="e">
        <f t="shared" si="921"/>
        <v>#REF!</v>
      </c>
      <c r="BU460" s="181" t="e">
        <f t="shared" si="922"/>
        <v>#REF!</v>
      </c>
      <c r="BV460" s="181" t="e">
        <f t="shared" si="923"/>
        <v>#REF!</v>
      </c>
      <c r="BW460" s="181" t="e">
        <f t="shared" si="924"/>
        <v>#REF!</v>
      </c>
      <c r="BX460" s="181" t="e">
        <f t="shared" si="925"/>
        <v>#REF!</v>
      </c>
      <c r="BY460" s="181" t="e">
        <f t="shared" si="926"/>
        <v>#REF!</v>
      </c>
      <c r="BZ460" s="181" t="e">
        <f t="shared" si="927"/>
        <v>#REF!</v>
      </c>
      <c r="CA460" s="181" t="e">
        <f t="shared" si="928"/>
        <v>#REF!</v>
      </c>
      <c r="CB460" s="181" t="e">
        <f t="shared" si="929"/>
        <v>#REF!</v>
      </c>
      <c r="CC460" s="181" t="e">
        <f t="shared" si="930"/>
        <v>#REF!</v>
      </c>
      <c r="CD460" s="181" t="e">
        <f t="shared" si="931"/>
        <v>#REF!</v>
      </c>
      <c r="CE460" s="181" t="e">
        <f t="shared" si="932"/>
        <v>#REF!</v>
      </c>
      <c r="CF460" s="181" t="e">
        <f t="shared" si="933"/>
        <v>#REF!</v>
      </c>
      <c r="CG460" s="181" t="e">
        <f t="shared" si="934"/>
        <v>#REF!</v>
      </c>
      <c r="CH460" s="181" t="e">
        <f t="shared" si="935"/>
        <v>#REF!</v>
      </c>
      <c r="CI460" s="181" t="e">
        <f t="shared" si="936"/>
        <v>#REF!</v>
      </c>
      <c r="CJ460" s="181" t="e">
        <f t="shared" si="937"/>
        <v>#REF!</v>
      </c>
      <c r="CK460" s="181" t="e">
        <f t="shared" si="938"/>
        <v>#REF!</v>
      </c>
      <c r="CL460" s="181" t="e">
        <f t="shared" si="939"/>
        <v>#REF!</v>
      </c>
      <c r="CM460" s="181" t="e">
        <f t="shared" si="940"/>
        <v>#REF!</v>
      </c>
      <c r="CN460" s="181" t="e">
        <f t="shared" si="941"/>
        <v>#REF!</v>
      </c>
      <c r="CO460" s="181" t="e">
        <f t="shared" si="942"/>
        <v>#REF!</v>
      </c>
      <c r="CP460" s="181" t="e">
        <f t="shared" si="943"/>
        <v>#REF!</v>
      </c>
      <c r="CQ460" s="181" t="e">
        <f t="shared" si="944"/>
        <v>#REF!</v>
      </c>
      <c r="CR460" s="181" t="e">
        <f t="shared" si="945"/>
        <v>#REF!</v>
      </c>
      <c r="CS460" s="181" t="e">
        <f t="shared" si="946"/>
        <v>#REF!</v>
      </c>
      <c r="CT460" s="181" t="e">
        <f t="shared" si="947"/>
        <v>#REF!</v>
      </c>
      <c r="CU460" s="181" t="e">
        <f t="shared" si="948"/>
        <v>#REF!</v>
      </c>
      <c r="CV460" s="181" t="e">
        <f t="shared" si="949"/>
        <v>#REF!</v>
      </c>
      <c r="CW460" s="181" t="e">
        <f t="shared" si="950"/>
        <v>#REF!</v>
      </c>
      <c r="CX460" s="181" t="e">
        <f t="shared" si="951"/>
        <v>#REF!</v>
      </c>
      <c r="CY460" s="181" t="e">
        <f t="shared" si="952"/>
        <v>#REF!</v>
      </c>
      <c r="CZ460" s="181" t="e">
        <f t="shared" si="953"/>
        <v>#REF!</v>
      </c>
      <c r="DA460" s="181" t="e">
        <f t="shared" si="954"/>
        <v>#REF!</v>
      </c>
      <c r="DB460" s="181" t="e">
        <f t="shared" si="955"/>
        <v>#REF!</v>
      </c>
      <c r="DC460" s="181" t="e">
        <f t="shared" si="956"/>
        <v>#REF!</v>
      </c>
      <c r="DD460" s="181" t="e">
        <f t="shared" si="957"/>
        <v>#REF!</v>
      </c>
      <c r="DE460" s="181" t="e">
        <f t="shared" si="958"/>
        <v>#REF!</v>
      </c>
      <c r="DF460" s="181" t="e">
        <f t="shared" si="959"/>
        <v>#REF!</v>
      </c>
      <c r="DG460" s="181" t="e">
        <f t="shared" si="960"/>
        <v>#REF!</v>
      </c>
      <c r="DH460" s="181" t="e">
        <f t="shared" si="961"/>
        <v>#REF!</v>
      </c>
      <c r="DI460" s="181" t="e">
        <f t="shared" si="962"/>
        <v>#REF!</v>
      </c>
      <c r="DJ460" s="181" t="e">
        <f t="shared" si="963"/>
        <v>#REF!</v>
      </c>
      <c r="DK460" s="181" t="e">
        <f t="shared" si="964"/>
        <v>#REF!</v>
      </c>
      <c r="DL460" s="181" t="e">
        <f t="shared" si="965"/>
        <v>#REF!</v>
      </c>
      <c r="DM460" s="181" t="e">
        <f t="shared" si="966"/>
        <v>#REF!</v>
      </c>
      <c r="DN460" s="181" t="e">
        <f t="shared" si="967"/>
        <v>#REF!</v>
      </c>
      <c r="DO460" s="181" t="e">
        <f t="shared" si="968"/>
        <v>#REF!</v>
      </c>
      <c r="DP460" s="181" t="e">
        <f t="shared" si="969"/>
        <v>#REF!</v>
      </c>
      <c r="DQ460" s="181" t="e">
        <f t="shared" si="970"/>
        <v>#REF!</v>
      </c>
      <c r="DR460" s="181" t="e">
        <f t="shared" si="971"/>
        <v>#REF!</v>
      </c>
      <c r="DS460" s="181" t="e">
        <f t="shared" si="972"/>
        <v>#REF!</v>
      </c>
      <c r="DT460" s="181" t="e">
        <f t="shared" si="973"/>
        <v>#REF!</v>
      </c>
      <c r="DU460" s="181" t="e">
        <f t="shared" si="974"/>
        <v>#REF!</v>
      </c>
      <c r="DV460" s="181" t="e">
        <f t="shared" si="975"/>
        <v>#REF!</v>
      </c>
      <c r="DW460" s="181" t="e">
        <f t="shared" si="976"/>
        <v>#REF!</v>
      </c>
      <c r="DX460" s="181" t="e">
        <f t="shared" si="977"/>
        <v>#REF!</v>
      </c>
      <c r="DY460" s="181" t="e">
        <f t="shared" si="978"/>
        <v>#REF!</v>
      </c>
      <c r="DZ460" s="181" t="e">
        <f t="shared" si="979"/>
        <v>#REF!</v>
      </c>
      <c r="EA460" s="181" t="e">
        <f t="shared" si="980"/>
        <v>#REF!</v>
      </c>
      <c r="EB460" s="181" t="e">
        <f t="shared" si="981"/>
        <v>#REF!</v>
      </c>
      <c r="EC460" s="181" t="e">
        <f t="shared" si="982"/>
        <v>#REF!</v>
      </c>
      <c r="ED460" s="181" t="e">
        <f t="shared" si="983"/>
        <v>#REF!</v>
      </c>
      <c r="EE460" s="181" t="e">
        <f t="shared" si="984"/>
        <v>#REF!</v>
      </c>
      <c r="EF460" s="181" t="e">
        <f t="shared" si="985"/>
        <v>#REF!</v>
      </c>
      <c r="EG460" s="181" t="e">
        <f t="shared" si="986"/>
        <v>#REF!</v>
      </c>
      <c r="EH460" s="181" t="e">
        <f t="shared" si="987"/>
        <v>#REF!</v>
      </c>
      <c r="EI460" s="181" t="e">
        <f t="shared" si="988"/>
        <v>#REF!</v>
      </c>
      <c r="EJ460" s="181" t="e">
        <f t="shared" si="989"/>
        <v>#REF!</v>
      </c>
      <c r="EK460" s="181" t="e">
        <f t="shared" si="990"/>
        <v>#REF!</v>
      </c>
      <c r="EL460" s="181" t="e">
        <f t="shared" si="991"/>
        <v>#REF!</v>
      </c>
      <c r="EM460" s="181" t="e">
        <f t="shared" si="992"/>
        <v>#REF!</v>
      </c>
      <c r="EN460" s="181" t="e">
        <f t="shared" si="993"/>
        <v>#REF!</v>
      </c>
      <c r="EO460" s="181" t="e">
        <f t="shared" si="994"/>
        <v>#REF!</v>
      </c>
      <c r="EP460" s="181" t="e">
        <f t="shared" si="995"/>
        <v>#REF!</v>
      </c>
      <c r="EQ460" s="181" t="e">
        <f t="shared" si="996"/>
        <v>#REF!</v>
      </c>
      <c r="ER460" s="181" t="e">
        <f t="shared" si="997"/>
        <v>#REF!</v>
      </c>
      <c r="ES460" s="181" t="e">
        <f t="shared" si="998"/>
        <v>#REF!</v>
      </c>
      <c r="ET460" s="181" t="e">
        <f t="shared" si="999"/>
        <v>#REF!</v>
      </c>
      <c r="EU460" s="181" t="e">
        <f t="shared" si="1000"/>
        <v>#REF!</v>
      </c>
      <c r="EV460" s="181" t="e">
        <f t="shared" si="1001"/>
        <v>#REF!</v>
      </c>
      <c r="EW460" s="181" t="e">
        <f t="shared" si="1002"/>
        <v>#REF!</v>
      </c>
      <c r="EX460" s="181" t="e">
        <f t="shared" si="1003"/>
        <v>#REF!</v>
      </c>
      <c r="EY460" s="181" t="e">
        <f t="shared" si="1004"/>
        <v>#REF!</v>
      </c>
      <c r="EZ460" s="181" t="e">
        <f t="shared" si="1005"/>
        <v>#REF!</v>
      </c>
      <c r="FA460" s="181" t="e">
        <f t="shared" si="1006"/>
        <v>#REF!</v>
      </c>
      <c r="FB460" s="181" t="e">
        <f t="shared" si="1007"/>
        <v>#REF!</v>
      </c>
      <c r="FC460" s="181" t="e">
        <f t="shared" si="1008"/>
        <v>#REF!</v>
      </c>
      <c r="FD460" s="181" t="e">
        <f t="shared" si="1009"/>
        <v>#REF!</v>
      </c>
      <c r="FE460" s="181" t="e">
        <f t="shared" si="1010"/>
        <v>#REF!</v>
      </c>
      <c r="FF460" s="181" t="e">
        <f t="shared" si="1011"/>
        <v>#REF!</v>
      </c>
      <c r="FG460" s="181" t="e">
        <f t="shared" si="1012"/>
        <v>#REF!</v>
      </c>
      <c r="FH460" s="181" t="e">
        <f t="shared" si="1013"/>
        <v>#REF!</v>
      </c>
      <c r="FI460" s="181" t="e">
        <f t="shared" si="1014"/>
        <v>#REF!</v>
      </c>
      <c r="FJ460" s="181" t="e">
        <f t="shared" si="1015"/>
        <v>#REF!</v>
      </c>
      <c r="FK460" s="181" t="e">
        <f t="shared" si="1016"/>
        <v>#REF!</v>
      </c>
      <c r="FL460" s="181" t="e">
        <f t="shared" si="1017"/>
        <v>#REF!</v>
      </c>
      <c r="FM460" s="181" t="e">
        <f t="shared" si="1018"/>
        <v>#REF!</v>
      </c>
      <c r="FN460" s="181" t="e">
        <f t="shared" si="1019"/>
        <v>#REF!</v>
      </c>
      <c r="FO460" s="181" t="e">
        <f t="shared" si="1020"/>
        <v>#REF!</v>
      </c>
      <c r="FP460" s="181" t="e">
        <f t="shared" si="1021"/>
        <v>#REF!</v>
      </c>
      <c r="FQ460" s="181" t="e">
        <f t="shared" si="1022"/>
        <v>#REF!</v>
      </c>
      <c r="FR460" s="181" t="e">
        <f t="shared" si="1023"/>
        <v>#REF!</v>
      </c>
      <c r="FS460" s="181" t="e">
        <f t="shared" si="1024"/>
        <v>#REF!</v>
      </c>
      <c r="FT460" s="181" t="e">
        <f t="shared" si="1025"/>
        <v>#REF!</v>
      </c>
      <c r="FU460" s="181" t="e">
        <f t="shared" si="1026"/>
        <v>#REF!</v>
      </c>
      <c r="FV460" s="181" t="e">
        <f t="shared" si="1027"/>
        <v>#REF!</v>
      </c>
      <c r="FW460" s="181" t="e">
        <f t="shared" si="1028"/>
        <v>#REF!</v>
      </c>
      <c r="FX460" s="181" t="e">
        <f t="shared" si="1029"/>
        <v>#REF!</v>
      </c>
      <c r="FY460" s="181" t="e">
        <f t="shared" si="1030"/>
        <v>#REF!</v>
      </c>
      <c r="FZ460" s="181" t="e">
        <f t="shared" si="1031"/>
        <v>#REF!</v>
      </c>
      <c r="GA460" s="181" t="e">
        <f t="shared" si="1032"/>
        <v>#REF!</v>
      </c>
      <c r="GB460" s="181" t="e">
        <f t="shared" si="1033"/>
        <v>#REF!</v>
      </c>
      <c r="GC460" s="181" t="e">
        <f t="shared" si="1034"/>
        <v>#REF!</v>
      </c>
      <c r="GD460" s="181" t="e">
        <f t="shared" si="1035"/>
        <v>#REF!</v>
      </c>
      <c r="GE460" s="181" t="e">
        <f t="shared" si="1036"/>
        <v>#REF!</v>
      </c>
      <c r="GF460" s="181" t="e">
        <f t="shared" si="1037"/>
        <v>#REF!</v>
      </c>
      <c r="GG460" s="181" t="e">
        <f t="shared" si="1038"/>
        <v>#REF!</v>
      </c>
      <c r="GH460" s="181" t="e">
        <f t="shared" si="1039"/>
        <v>#REF!</v>
      </c>
      <c r="GI460" s="181" t="e">
        <f t="shared" si="1040"/>
        <v>#REF!</v>
      </c>
      <c r="GJ460" s="181" t="e">
        <f t="shared" si="1041"/>
        <v>#REF!</v>
      </c>
      <c r="GK460" s="181" t="e">
        <f t="shared" si="1042"/>
        <v>#REF!</v>
      </c>
      <c r="GL460" s="181" t="e">
        <f t="shared" si="1043"/>
        <v>#REF!</v>
      </c>
      <c r="GM460" s="181" t="e">
        <f t="shared" si="1044"/>
        <v>#REF!</v>
      </c>
      <c r="GN460" s="181" t="e">
        <f t="shared" si="1045"/>
        <v>#REF!</v>
      </c>
      <c r="GO460" s="181" t="e">
        <f t="shared" si="1046"/>
        <v>#REF!</v>
      </c>
      <c r="GP460" s="181" t="e">
        <f t="shared" si="1047"/>
        <v>#REF!</v>
      </c>
      <c r="GQ460" s="181" t="e">
        <f t="shared" si="1048"/>
        <v>#REF!</v>
      </c>
      <c r="GR460" s="181" t="e">
        <f t="shared" si="1049"/>
        <v>#REF!</v>
      </c>
      <c r="GS460" s="181" t="e">
        <f t="shared" si="1050"/>
        <v>#REF!</v>
      </c>
      <c r="GT460" s="181" t="e">
        <f t="shared" si="1051"/>
        <v>#REF!</v>
      </c>
      <c r="GU460" s="181" t="e">
        <f t="shared" si="1052"/>
        <v>#REF!</v>
      </c>
      <c r="GV460" s="181" t="e">
        <f t="shared" si="1053"/>
        <v>#REF!</v>
      </c>
      <c r="GW460" s="181" t="e">
        <f t="shared" si="1054"/>
        <v>#REF!</v>
      </c>
      <c r="GX460" s="181" t="e">
        <f t="shared" si="1055"/>
        <v>#REF!</v>
      </c>
      <c r="GY460" s="181" t="e">
        <f t="shared" si="1056"/>
        <v>#REF!</v>
      </c>
      <c r="GZ460" s="181" t="e">
        <f t="shared" si="1057"/>
        <v>#REF!</v>
      </c>
      <c r="HA460" s="181" t="e">
        <f t="shared" si="1058"/>
        <v>#REF!</v>
      </c>
      <c r="HB460" s="181" t="e">
        <f t="shared" si="1059"/>
        <v>#REF!</v>
      </c>
      <c r="HC460" s="181" t="e">
        <f t="shared" si="1060"/>
        <v>#REF!</v>
      </c>
      <c r="HD460" s="181" t="e">
        <f t="shared" si="1061"/>
        <v>#REF!</v>
      </c>
      <c r="HE460" s="181" t="e">
        <f t="shared" si="1062"/>
        <v>#REF!</v>
      </c>
      <c r="HF460" s="181" t="e">
        <f t="shared" si="1063"/>
        <v>#REF!</v>
      </c>
      <c r="HG460" s="181" t="e">
        <f t="shared" si="1064"/>
        <v>#REF!</v>
      </c>
      <c r="HH460" s="181" t="e">
        <f t="shared" si="1065"/>
        <v>#REF!</v>
      </c>
      <c r="HI460" s="181" t="e">
        <f t="shared" si="1066"/>
        <v>#REF!</v>
      </c>
      <c r="HJ460" s="181" t="e">
        <f t="shared" si="1067"/>
        <v>#REF!</v>
      </c>
      <c r="HK460" s="181" t="e">
        <f t="shared" si="1068"/>
        <v>#REF!</v>
      </c>
      <c r="HL460" s="181" t="e">
        <f t="shared" si="1069"/>
        <v>#REF!</v>
      </c>
      <c r="HM460" s="181" t="e">
        <f t="shared" si="1070"/>
        <v>#REF!</v>
      </c>
      <c r="HN460" s="181" t="e">
        <f t="shared" si="1071"/>
        <v>#REF!</v>
      </c>
      <c r="HO460" s="181" t="e">
        <f t="shared" si="1072"/>
        <v>#REF!</v>
      </c>
      <c r="HP460" s="181" t="e">
        <f t="shared" si="1073"/>
        <v>#REF!</v>
      </c>
      <c r="HQ460" s="181" t="e">
        <f t="shared" si="1074"/>
        <v>#REF!</v>
      </c>
      <c r="HR460" s="181" t="e">
        <f t="shared" si="1075"/>
        <v>#REF!</v>
      </c>
      <c r="HS460" s="181" t="e">
        <f t="shared" si="1076"/>
        <v>#REF!</v>
      </c>
      <c r="HT460" s="181" t="e">
        <f t="shared" si="1077"/>
        <v>#REF!</v>
      </c>
      <c r="HU460" s="181" t="e">
        <f t="shared" si="1078"/>
        <v>#REF!</v>
      </c>
      <c r="HV460" s="181" t="e">
        <f t="shared" si="1079"/>
        <v>#REF!</v>
      </c>
      <c r="HW460" s="181" t="e">
        <f t="shared" si="1080"/>
        <v>#REF!</v>
      </c>
      <c r="HX460" s="181" t="e">
        <f t="shared" si="1081"/>
        <v>#REF!</v>
      </c>
      <c r="HY460" s="181" t="e">
        <f t="shared" si="1082"/>
        <v>#REF!</v>
      </c>
      <c r="HZ460" s="181" t="e">
        <f t="shared" si="1083"/>
        <v>#REF!</v>
      </c>
      <c r="IA460" s="181" t="e">
        <f t="shared" si="1084"/>
        <v>#REF!</v>
      </c>
      <c r="IB460" s="181" t="e">
        <f t="shared" si="1085"/>
        <v>#REF!</v>
      </c>
      <c r="IC460" s="181" t="e">
        <f t="shared" si="1086"/>
        <v>#REF!</v>
      </c>
      <c r="ID460" s="181" t="e">
        <f t="shared" si="1087"/>
        <v>#REF!</v>
      </c>
      <c r="IE460" s="181" t="e">
        <f t="shared" si="1088"/>
        <v>#REF!</v>
      </c>
      <c r="IF460" s="181" t="e">
        <f t="shared" si="1089"/>
        <v>#REF!</v>
      </c>
      <c r="IG460" s="181" t="e">
        <f t="shared" si="1090"/>
        <v>#REF!</v>
      </c>
      <c r="IH460" s="181" t="e">
        <f t="shared" si="1091"/>
        <v>#REF!</v>
      </c>
      <c r="II460" s="181" t="e">
        <f t="shared" si="1092"/>
        <v>#REF!</v>
      </c>
      <c r="IJ460" s="181" t="e">
        <f t="shared" si="1093"/>
        <v>#REF!</v>
      </c>
      <c r="IK460" s="181" t="e">
        <f t="shared" si="1094"/>
        <v>#REF!</v>
      </c>
      <c r="IL460" s="181" t="e">
        <f t="shared" si="1095"/>
        <v>#REF!</v>
      </c>
      <c r="IM460" s="181" t="e">
        <f t="shared" si="1096"/>
        <v>#REF!</v>
      </c>
      <c r="IN460" s="181" t="e">
        <f t="shared" si="1097"/>
        <v>#REF!</v>
      </c>
      <c r="IO460" s="181" t="e">
        <f t="shared" si="1098"/>
        <v>#REF!</v>
      </c>
      <c r="IP460" s="181" t="e">
        <f t="shared" si="1099"/>
        <v>#REF!</v>
      </c>
      <c r="IQ460" s="181" t="e">
        <f t="shared" si="1100"/>
        <v>#REF!</v>
      </c>
      <c r="IR460" s="181" t="e">
        <f t="shared" si="1101"/>
        <v>#REF!</v>
      </c>
      <c r="IS460" s="181" t="e">
        <f t="shared" si="1102"/>
        <v>#REF!</v>
      </c>
      <c r="IT460" s="181" t="e">
        <f t="shared" si="1103"/>
        <v>#REF!</v>
      </c>
      <c r="IU460" s="181" t="e">
        <f t="shared" si="1104"/>
        <v>#REF!</v>
      </c>
      <c r="IV460" s="181" t="e">
        <f t="shared" si="1105"/>
        <v>#REF!</v>
      </c>
      <c r="IW460" s="181" t="e">
        <f t="shared" si="1106"/>
        <v>#REF!</v>
      </c>
      <c r="IX460" s="181" t="e">
        <f t="shared" si="1107"/>
        <v>#REF!</v>
      </c>
      <c r="IY460" s="181" t="e">
        <f t="shared" si="1108"/>
        <v>#REF!</v>
      </c>
      <c r="IZ460" s="181" t="e">
        <f t="shared" si="1109"/>
        <v>#REF!</v>
      </c>
      <c r="JA460" s="181" t="e">
        <f t="shared" si="1110"/>
        <v>#REF!</v>
      </c>
      <c r="JB460" s="181" t="e">
        <f t="shared" si="1111"/>
        <v>#REF!</v>
      </c>
    </row>
    <row r="461" spans="2:262">
      <c r="B461" s="188">
        <v>100</v>
      </c>
      <c r="C461" s="187">
        <f t="shared" si="1112"/>
        <v>1.9531250000000013E-3</v>
      </c>
      <c r="D461" s="184" t="e">
        <f t="shared" si="855"/>
        <v>#REF!</v>
      </c>
      <c r="E461" s="183" t="e">
        <f>DB361</f>
        <v>#REF!</v>
      </c>
      <c r="F461" s="182">
        <v>100</v>
      </c>
      <c r="G461" s="181" t="e">
        <f t="shared" si="856"/>
        <v>#REF!</v>
      </c>
      <c r="H461" s="181" t="e">
        <f t="shared" si="857"/>
        <v>#REF!</v>
      </c>
      <c r="I461" s="181" t="e">
        <f t="shared" si="858"/>
        <v>#REF!</v>
      </c>
      <c r="J461" s="181" t="e">
        <f t="shared" si="859"/>
        <v>#REF!</v>
      </c>
      <c r="K461" s="181" t="e">
        <f t="shared" si="860"/>
        <v>#REF!</v>
      </c>
      <c r="L461" s="181" t="e">
        <f t="shared" si="861"/>
        <v>#REF!</v>
      </c>
      <c r="M461" s="181" t="e">
        <f t="shared" si="862"/>
        <v>#REF!</v>
      </c>
      <c r="N461" s="181" t="e">
        <f t="shared" si="863"/>
        <v>#REF!</v>
      </c>
      <c r="O461" s="181" t="e">
        <f t="shared" si="864"/>
        <v>#REF!</v>
      </c>
      <c r="P461" s="181" t="e">
        <f t="shared" si="865"/>
        <v>#REF!</v>
      </c>
      <c r="Q461" s="181" t="e">
        <f t="shared" si="866"/>
        <v>#REF!</v>
      </c>
      <c r="R461" s="181" t="e">
        <f t="shared" si="867"/>
        <v>#REF!</v>
      </c>
      <c r="S461" s="181" t="e">
        <f t="shared" si="868"/>
        <v>#REF!</v>
      </c>
      <c r="T461" s="181" t="e">
        <f t="shared" si="869"/>
        <v>#REF!</v>
      </c>
      <c r="U461" s="181" t="e">
        <f t="shared" si="870"/>
        <v>#REF!</v>
      </c>
      <c r="V461" s="181" t="e">
        <f t="shared" si="871"/>
        <v>#REF!</v>
      </c>
      <c r="W461" s="181" t="e">
        <f t="shared" si="872"/>
        <v>#REF!</v>
      </c>
      <c r="X461" s="181" t="e">
        <f t="shared" si="873"/>
        <v>#REF!</v>
      </c>
      <c r="Y461" s="181" t="e">
        <f t="shared" si="874"/>
        <v>#REF!</v>
      </c>
      <c r="Z461" s="181" t="e">
        <f t="shared" si="875"/>
        <v>#REF!</v>
      </c>
      <c r="AA461" s="181" t="e">
        <f t="shared" si="876"/>
        <v>#REF!</v>
      </c>
      <c r="AB461" s="181" t="e">
        <f t="shared" si="877"/>
        <v>#REF!</v>
      </c>
      <c r="AC461" s="181" t="e">
        <f t="shared" si="878"/>
        <v>#REF!</v>
      </c>
      <c r="AD461" s="181" t="e">
        <f t="shared" si="879"/>
        <v>#REF!</v>
      </c>
      <c r="AE461" s="181" t="e">
        <f t="shared" si="880"/>
        <v>#REF!</v>
      </c>
      <c r="AF461" s="181" t="e">
        <f t="shared" si="881"/>
        <v>#REF!</v>
      </c>
      <c r="AG461" s="181" t="e">
        <f t="shared" si="882"/>
        <v>#REF!</v>
      </c>
      <c r="AH461" s="181" t="e">
        <f t="shared" si="883"/>
        <v>#REF!</v>
      </c>
      <c r="AI461" s="181" t="e">
        <f t="shared" si="884"/>
        <v>#REF!</v>
      </c>
      <c r="AJ461" s="181" t="e">
        <f t="shared" si="885"/>
        <v>#REF!</v>
      </c>
      <c r="AK461" s="181" t="e">
        <f t="shared" si="886"/>
        <v>#REF!</v>
      </c>
      <c r="AL461" s="181" t="e">
        <f t="shared" si="887"/>
        <v>#REF!</v>
      </c>
      <c r="AM461" s="181" t="e">
        <f t="shared" si="888"/>
        <v>#REF!</v>
      </c>
      <c r="AN461" s="181" t="e">
        <f t="shared" si="889"/>
        <v>#REF!</v>
      </c>
      <c r="AO461" s="181" t="e">
        <f t="shared" si="890"/>
        <v>#REF!</v>
      </c>
      <c r="AP461" s="181" t="e">
        <f t="shared" si="891"/>
        <v>#REF!</v>
      </c>
      <c r="AQ461" s="181" t="e">
        <f t="shared" si="892"/>
        <v>#REF!</v>
      </c>
      <c r="AR461" s="181" t="e">
        <f t="shared" si="893"/>
        <v>#REF!</v>
      </c>
      <c r="AS461" s="181" t="e">
        <f t="shared" si="894"/>
        <v>#REF!</v>
      </c>
      <c r="AT461" s="181" t="e">
        <f t="shared" si="895"/>
        <v>#REF!</v>
      </c>
      <c r="AU461" s="181" t="e">
        <f t="shared" si="896"/>
        <v>#REF!</v>
      </c>
      <c r="AV461" s="181" t="e">
        <f t="shared" si="897"/>
        <v>#REF!</v>
      </c>
      <c r="AW461" s="181" t="e">
        <f t="shared" si="898"/>
        <v>#REF!</v>
      </c>
      <c r="AX461" s="181" t="e">
        <f t="shared" si="899"/>
        <v>#REF!</v>
      </c>
      <c r="AY461" s="181" t="e">
        <f t="shared" si="900"/>
        <v>#REF!</v>
      </c>
      <c r="AZ461" s="181" t="e">
        <f t="shared" si="901"/>
        <v>#REF!</v>
      </c>
      <c r="BA461" s="181" t="e">
        <f t="shared" si="902"/>
        <v>#REF!</v>
      </c>
      <c r="BB461" s="181" t="e">
        <f t="shared" si="903"/>
        <v>#REF!</v>
      </c>
      <c r="BC461" s="181" t="e">
        <f t="shared" si="904"/>
        <v>#REF!</v>
      </c>
      <c r="BD461" s="181" t="e">
        <f t="shared" si="905"/>
        <v>#REF!</v>
      </c>
      <c r="BE461" s="181" t="e">
        <f t="shared" si="906"/>
        <v>#REF!</v>
      </c>
      <c r="BF461" s="181" t="e">
        <f t="shared" si="907"/>
        <v>#REF!</v>
      </c>
      <c r="BG461" s="181" t="e">
        <f t="shared" si="908"/>
        <v>#REF!</v>
      </c>
      <c r="BH461" s="181" t="e">
        <f t="shared" si="909"/>
        <v>#REF!</v>
      </c>
      <c r="BI461" s="181" t="e">
        <f t="shared" si="910"/>
        <v>#REF!</v>
      </c>
      <c r="BJ461" s="181" t="e">
        <f t="shared" si="911"/>
        <v>#REF!</v>
      </c>
      <c r="BK461" s="181" t="e">
        <f t="shared" si="912"/>
        <v>#REF!</v>
      </c>
      <c r="BL461" s="181" t="e">
        <f t="shared" si="913"/>
        <v>#REF!</v>
      </c>
      <c r="BM461" s="181" t="e">
        <f t="shared" si="914"/>
        <v>#REF!</v>
      </c>
      <c r="BN461" s="181" t="e">
        <f t="shared" si="915"/>
        <v>#REF!</v>
      </c>
      <c r="BO461" s="181" t="e">
        <f t="shared" si="916"/>
        <v>#REF!</v>
      </c>
      <c r="BP461" s="181" t="e">
        <f t="shared" si="917"/>
        <v>#REF!</v>
      </c>
      <c r="BQ461" s="181" t="e">
        <f t="shared" si="918"/>
        <v>#REF!</v>
      </c>
      <c r="BR461" s="181" t="e">
        <f t="shared" si="919"/>
        <v>#REF!</v>
      </c>
      <c r="BS461" s="181" t="e">
        <f t="shared" si="920"/>
        <v>#REF!</v>
      </c>
      <c r="BT461" s="181" t="e">
        <f t="shared" si="921"/>
        <v>#REF!</v>
      </c>
      <c r="BU461" s="181" t="e">
        <f t="shared" si="922"/>
        <v>#REF!</v>
      </c>
      <c r="BV461" s="181" t="e">
        <f t="shared" si="923"/>
        <v>#REF!</v>
      </c>
      <c r="BW461" s="181" t="e">
        <f t="shared" si="924"/>
        <v>#REF!</v>
      </c>
      <c r="BX461" s="181" t="e">
        <f t="shared" si="925"/>
        <v>#REF!</v>
      </c>
      <c r="BY461" s="181" t="e">
        <f t="shared" si="926"/>
        <v>#REF!</v>
      </c>
      <c r="BZ461" s="181" t="e">
        <f t="shared" si="927"/>
        <v>#REF!</v>
      </c>
      <c r="CA461" s="181" t="e">
        <f t="shared" si="928"/>
        <v>#REF!</v>
      </c>
      <c r="CB461" s="181" t="e">
        <f t="shared" si="929"/>
        <v>#REF!</v>
      </c>
      <c r="CC461" s="181" t="e">
        <f t="shared" si="930"/>
        <v>#REF!</v>
      </c>
      <c r="CD461" s="181" t="e">
        <f t="shared" si="931"/>
        <v>#REF!</v>
      </c>
      <c r="CE461" s="181" t="e">
        <f t="shared" si="932"/>
        <v>#REF!</v>
      </c>
      <c r="CF461" s="181" t="e">
        <f t="shared" si="933"/>
        <v>#REF!</v>
      </c>
      <c r="CG461" s="181" t="e">
        <f t="shared" si="934"/>
        <v>#REF!</v>
      </c>
      <c r="CH461" s="181" t="e">
        <f t="shared" si="935"/>
        <v>#REF!</v>
      </c>
      <c r="CI461" s="181" t="e">
        <f t="shared" si="936"/>
        <v>#REF!</v>
      </c>
      <c r="CJ461" s="181" t="e">
        <f t="shared" si="937"/>
        <v>#REF!</v>
      </c>
      <c r="CK461" s="181" t="e">
        <f t="shared" si="938"/>
        <v>#REF!</v>
      </c>
      <c r="CL461" s="181" t="e">
        <f t="shared" si="939"/>
        <v>#REF!</v>
      </c>
      <c r="CM461" s="181" t="e">
        <f t="shared" si="940"/>
        <v>#REF!</v>
      </c>
      <c r="CN461" s="181" t="e">
        <f t="shared" si="941"/>
        <v>#REF!</v>
      </c>
      <c r="CO461" s="181" t="e">
        <f t="shared" si="942"/>
        <v>#REF!</v>
      </c>
      <c r="CP461" s="181" t="e">
        <f t="shared" si="943"/>
        <v>#REF!</v>
      </c>
      <c r="CQ461" s="181" t="e">
        <f t="shared" si="944"/>
        <v>#REF!</v>
      </c>
      <c r="CR461" s="181" t="e">
        <f t="shared" si="945"/>
        <v>#REF!</v>
      </c>
      <c r="CS461" s="181" t="e">
        <f t="shared" si="946"/>
        <v>#REF!</v>
      </c>
      <c r="CT461" s="181" t="e">
        <f t="shared" si="947"/>
        <v>#REF!</v>
      </c>
      <c r="CU461" s="181" t="e">
        <f t="shared" si="948"/>
        <v>#REF!</v>
      </c>
      <c r="CV461" s="181" t="e">
        <f t="shared" si="949"/>
        <v>#REF!</v>
      </c>
      <c r="CW461" s="181" t="e">
        <f t="shared" si="950"/>
        <v>#REF!</v>
      </c>
      <c r="CX461" s="181" t="e">
        <f t="shared" si="951"/>
        <v>#REF!</v>
      </c>
      <c r="CY461" s="181" t="e">
        <f t="shared" si="952"/>
        <v>#REF!</v>
      </c>
      <c r="CZ461" s="181" t="e">
        <f t="shared" si="953"/>
        <v>#REF!</v>
      </c>
      <c r="DA461" s="181" t="e">
        <f t="shared" si="954"/>
        <v>#REF!</v>
      </c>
      <c r="DB461" s="181" t="e">
        <f t="shared" si="955"/>
        <v>#REF!</v>
      </c>
      <c r="DC461" s="181" t="e">
        <f t="shared" si="956"/>
        <v>#REF!</v>
      </c>
      <c r="DD461" s="181" t="e">
        <f t="shared" si="957"/>
        <v>#REF!</v>
      </c>
      <c r="DE461" s="181" t="e">
        <f t="shared" si="958"/>
        <v>#REF!</v>
      </c>
      <c r="DF461" s="181" t="e">
        <f t="shared" si="959"/>
        <v>#REF!</v>
      </c>
      <c r="DG461" s="181" t="e">
        <f t="shared" si="960"/>
        <v>#REF!</v>
      </c>
      <c r="DH461" s="181" t="e">
        <f t="shared" si="961"/>
        <v>#REF!</v>
      </c>
      <c r="DI461" s="181" t="e">
        <f t="shared" si="962"/>
        <v>#REF!</v>
      </c>
      <c r="DJ461" s="181" t="e">
        <f t="shared" si="963"/>
        <v>#REF!</v>
      </c>
      <c r="DK461" s="181" t="e">
        <f t="shared" si="964"/>
        <v>#REF!</v>
      </c>
      <c r="DL461" s="181" t="e">
        <f t="shared" si="965"/>
        <v>#REF!</v>
      </c>
      <c r="DM461" s="181" t="e">
        <f t="shared" si="966"/>
        <v>#REF!</v>
      </c>
      <c r="DN461" s="181" t="e">
        <f t="shared" si="967"/>
        <v>#REF!</v>
      </c>
      <c r="DO461" s="181" t="e">
        <f t="shared" si="968"/>
        <v>#REF!</v>
      </c>
      <c r="DP461" s="181" t="e">
        <f t="shared" si="969"/>
        <v>#REF!</v>
      </c>
      <c r="DQ461" s="181" t="e">
        <f t="shared" si="970"/>
        <v>#REF!</v>
      </c>
      <c r="DR461" s="181" t="e">
        <f t="shared" si="971"/>
        <v>#REF!</v>
      </c>
      <c r="DS461" s="181" t="e">
        <f t="shared" si="972"/>
        <v>#REF!</v>
      </c>
      <c r="DT461" s="181" t="e">
        <f t="shared" si="973"/>
        <v>#REF!</v>
      </c>
      <c r="DU461" s="181" t="e">
        <f t="shared" si="974"/>
        <v>#REF!</v>
      </c>
      <c r="DV461" s="181" t="e">
        <f t="shared" si="975"/>
        <v>#REF!</v>
      </c>
      <c r="DW461" s="181" t="e">
        <f t="shared" si="976"/>
        <v>#REF!</v>
      </c>
      <c r="DX461" s="181" t="e">
        <f t="shared" si="977"/>
        <v>#REF!</v>
      </c>
      <c r="DY461" s="181" t="e">
        <f t="shared" si="978"/>
        <v>#REF!</v>
      </c>
      <c r="DZ461" s="181" t="e">
        <f t="shared" si="979"/>
        <v>#REF!</v>
      </c>
      <c r="EA461" s="181" t="e">
        <f t="shared" si="980"/>
        <v>#REF!</v>
      </c>
      <c r="EB461" s="181" t="e">
        <f t="shared" si="981"/>
        <v>#REF!</v>
      </c>
      <c r="EC461" s="181" t="e">
        <f t="shared" si="982"/>
        <v>#REF!</v>
      </c>
      <c r="ED461" s="181" t="e">
        <f t="shared" si="983"/>
        <v>#REF!</v>
      </c>
      <c r="EE461" s="181" t="e">
        <f t="shared" si="984"/>
        <v>#REF!</v>
      </c>
      <c r="EF461" s="181" t="e">
        <f t="shared" si="985"/>
        <v>#REF!</v>
      </c>
      <c r="EG461" s="181" t="e">
        <f t="shared" si="986"/>
        <v>#REF!</v>
      </c>
      <c r="EH461" s="181" t="e">
        <f t="shared" si="987"/>
        <v>#REF!</v>
      </c>
      <c r="EI461" s="181" t="e">
        <f t="shared" si="988"/>
        <v>#REF!</v>
      </c>
      <c r="EJ461" s="181" t="e">
        <f t="shared" si="989"/>
        <v>#REF!</v>
      </c>
      <c r="EK461" s="181" t="e">
        <f t="shared" si="990"/>
        <v>#REF!</v>
      </c>
      <c r="EL461" s="181" t="e">
        <f t="shared" si="991"/>
        <v>#REF!</v>
      </c>
      <c r="EM461" s="181" t="e">
        <f t="shared" si="992"/>
        <v>#REF!</v>
      </c>
      <c r="EN461" s="181" t="e">
        <f t="shared" si="993"/>
        <v>#REF!</v>
      </c>
      <c r="EO461" s="181" t="e">
        <f t="shared" si="994"/>
        <v>#REF!</v>
      </c>
      <c r="EP461" s="181" t="e">
        <f t="shared" si="995"/>
        <v>#REF!</v>
      </c>
      <c r="EQ461" s="181" t="e">
        <f t="shared" si="996"/>
        <v>#REF!</v>
      </c>
      <c r="ER461" s="181" t="e">
        <f t="shared" si="997"/>
        <v>#REF!</v>
      </c>
      <c r="ES461" s="181" t="e">
        <f t="shared" si="998"/>
        <v>#REF!</v>
      </c>
      <c r="ET461" s="181" t="e">
        <f t="shared" si="999"/>
        <v>#REF!</v>
      </c>
      <c r="EU461" s="181" t="e">
        <f t="shared" si="1000"/>
        <v>#REF!</v>
      </c>
      <c r="EV461" s="181" t="e">
        <f t="shared" si="1001"/>
        <v>#REF!</v>
      </c>
      <c r="EW461" s="181" t="e">
        <f t="shared" si="1002"/>
        <v>#REF!</v>
      </c>
      <c r="EX461" s="181" t="e">
        <f t="shared" si="1003"/>
        <v>#REF!</v>
      </c>
      <c r="EY461" s="181" t="e">
        <f t="shared" si="1004"/>
        <v>#REF!</v>
      </c>
      <c r="EZ461" s="181" t="e">
        <f t="shared" si="1005"/>
        <v>#REF!</v>
      </c>
      <c r="FA461" s="181" t="e">
        <f t="shared" si="1006"/>
        <v>#REF!</v>
      </c>
      <c r="FB461" s="181" t="e">
        <f t="shared" si="1007"/>
        <v>#REF!</v>
      </c>
      <c r="FC461" s="181" t="e">
        <f t="shared" si="1008"/>
        <v>#REF!</v>
      </c>
      <c r="FD461" s="181" t="e">
        <f t="shared" si="1009"/>
        <v>#REF!</v>
      </c>
      <c r="FE461" s="181" t="e">
        <f t="shared" si="1010"/>
        <v>#REF!</v>
      </c>
      <c r="FF461" s="181" t="e">
        <f t="shared" si="1011"/>
        <v>#REF!</v>
      </c>
      <c r="FG461" s="181" t="e">
        <f t="shared" si="1012"/>
        <v>#REF!</v>
      </c>
      <c r="FH461" s="181" t="e">
        <f t="shared" si="1013"/>
        <v>#REF!</v>
      </c>
      <c r="FI461" s="181" t="e">
        <f t="shared" si="1014"/>
        <v>#REF!</v>
      </c>
      <c r="FJ461" s="181" t="e">
        <f t="shared" si="1015"/>
        <v>#REF!</v>
      </c>
      <c r="FK461" s="181" t="e">
        <f t="shared" si="1016"/>
        <v>#REF!</v>
      </c>
      <c r="FL461" s="181" t="e">
        <f t="shared" si="1017"/>
        <v>#REF!</v>
      </c>
      <c r="FM461" s="181" t="e">
        <f t="shared" si="1018"/>
        <v>#REF!</v>
      </c>
      <c r="FN461" s="181" t="e">
        <f t="shared" si="1019"/>
        <v>#REF!</v>
      </c>
      <c r="FO461" s="181" t="e">
        <f t="shared" si="1020"/>
        <v>#REF!</v>
      </c>
      <c r="FP461" s="181" t="e">
        <f t="shared" si="1021"/>
        <v>#REF!</v>
      </c>
      <c r="FQ461" s="181" t="e">
        <f t="shared" si="1022"/>
        <v>#REF!</v>
      </c>
      <c r="FR461" s="181" t="e">
        <f t="shared" si="1023"/>
        <v>#REF!</v>
      </c>
      <c r="FS461" s="181" t="e">
        <f t="shared" si="1024"/>
        <v>#REF!</v>
      </c>
      <c r="FT461" s="181" t="e">
        <f t="shared" si="1025"/>
        <v>#REF!</v>
      </c>
      <c r="FU461" s="181" t="e">
        <f t="shared" si="1026"/>
        <v>#REF!</v>
      </c>
      <c r="FV461" s="181" t="e">
        <f t="shared" si="1027"/>
        <v>#REF!</v>
      </c>
      <c r="FW461" s="181" t="e">
        <f t="shared" si="1028"/>
        <v>#REF!</v>
      </c>
      <c r="FX461" s="181" t="e">
        <f t="shared" si="1029"/>
        <v>#REF!</v>
      </c>
      <c r="FY461" s="181" t="e">
        <f t="shared" si="1030"/>
        <v>#REF!</v>
      </c>
      <c r="FZ461" s="181" t="e">
        <f t="shared" si="1031"/>
        <v>#REF!</v>
      </c>
      <c r="GA461" s="181" t="e">
        <f t="shared" si="1032"/>
        <v>#REF!</v>
      </c>
      <c r="GB461" s="181" t="e">
        <f t="shared" si="1033"/>
        <v>#REF!</v>
      </c>
      <c r="GC461" s="181" t="e">
        <f t="shared" si="1034"/>
        <v>#REF!</v>
      </c>
      <c r="GD461" s="181" t="e">
        <f t="shared" si="1035"/>
        <v>#REF!</v>
      </c>
      <c r="GE461" s="181" t="e">
        <f t="shared" si="1036"/>
        <v>#REF!</v>
      </c>
      <c r="GF461" s="181" t="e">
        <f t="shared" si="1037"/>
        <v>#REF!</v>
      </c>
      <c r="GG461" s="181" t="e">
        <f t="shared" si="1038"/>
        <v>#REF!</v>
      </c>
      <c r="GH461" s="181" t="e">
        <f t="shared" si="1039"/>
        <v>#REF!</v>
      </c>
      <c r="GI461" s="181" t="e">
        <f t="shared" si="1040"/>
        <v>#REF!</v>
      </c>
      <c r="GJ461" s="181" t="e">
        <f t="shared" si="1041"/>
        <v>#REF!</v>
      </c>
      <c r="GK461" s="181" t="e">
        <f t="shared" si="1042"/>
        <v>#REF!</v>
      </c>
      <c r="GL461" s="181" t="e">
        <f t="shared" si="1043"/>
        <v>#REF!</v>
      </c>
      <c r="GM461" s="181" t="e">
        <f t="shared" si="1044"/>
        <v>#REF!</v>
      </c>
      <c r="GN461" s="181" t="e">
        <f t="shared" si="1045"/>
        <v>#REF!</v>
      </c>
      <c r="GO461" s="181" t="e">
        <f t="shared" si="1046"/>
        <v>#REF!</v>
      </c>
      <c r="GP461" s="181" t="e">
        <f t="shared" si="1047"/>
        <v>#REF!</v>
      </c>
      <c r="GQ461" s="181" t="e">
        <f t="shared" si="1048"/>
        <v>#REF!</v>
      </c>
      <c r="GR461" s="181" t="e">
        <f t="shared" si="1049"/>
        <v>#REF!</v>
      </c>
      <c r="GS461" s="181" t="e">
        <f t="shared" si="1050"/>
        <v>#REF!</v>
      </c>
      <c r="GT461" s="181" t="e">
        <f t="shared" si="1051"/>
        <v>#REF!</v>
      </c>
      <c r="GU461" s="181" t="e">
        <f t="shared" si="1052"/>
        <v>#REF!</v>
      </c>
      <c r="GV461" s="181" t="e">
        <f t="shared" si="1053"/>
        <v>#REF!</v>
      </c>
      <c r="GW461" s="181" t="e">
        <f t="shared" si="1054"/>
        <v>#REF!</v>
      </c>
      <c r="GX461" s="181" t="e">
        <f t="shared" si="1055"/>
        <v>#REF!</v>
      </c>
      <c r="GY461" s="181" t="e">
        <f t="shared" si="1056"/>
        <v>#REF!</v>
      </c>
      <c r="GZ461" s="181" t="e">
        <f t="shared" si="1057"/>
        <v>#REF!</v>
      </c>
      <c r="HA461" s="181" t="e">
        <f t="shared" si="1058"/>
        <v>#REF!</v>
      </c>
      <c r="HB461" s="181" t="e">
        <f t="shared" si="1059"/>
        <v>#REF!</v>
      </c>
      <c r="HC461" s="181" t="e">
        <f t="shared" si="1060"/>
        <v>#REF!</v>
      </c>
      <c r="HD461" s="181" t="e">
        <f t="shared" si="1061"/>
        <v>#REF!</v>
      </c>
      <c r="HE461" s="181" t="e">
        <f t="shared" si="1062"/>
        <v>#REF!</v>
      </c>
      <c r="HF461" s="181" t="e">
        <f t="shared" si="1063"/>
        <v>#REF!</v>
      </c>
      <c r="HG461" s="181" t="e">
        <f t="shared" si="1064"/>
        <v>#REF!</v>
      </c>
      <c r="HH461" s="181" t="e">
        <f t="shared" si="1065"/>
        <v>#REF!</v>
      </c>
      <c r="HI461" s="181" t="e">
        <f t="shared" si="1066"/>
        <v>#REF!</v>
      </c>
      <c r="HJ461" s="181" t="e">
        <f t="shared" si="1067"/>
        <v>#REF!</v>
      </c>
      <c r="HK461" s="181" t="e">
        <f t="shared" si="1068"/>
        <v>#REF!</v>
      </c>
      <c r="HL461" s="181" t="e">
        <f t="shared" si="1069"/>
        <v>#REF!</v>
      </c>
      <c r="HM461" s="181" t="e">
        <f t="shared" si="1070"/>
        <v>#REF!</v>
      </c>
      <c r="HN461" s="181" t="e">
        <f t="shared" si="1071"/>
        <v>#REF!</v>
      </c>
      <c r="HO461" s="181" t="e">
        <f t="shared" si="1072"/>
        <v>#REF!</v>
      </c>
      <c r="HP461" s="181" t="e">
        <f t="shared" si="1073"/>
        <v>#REF!</v>
      </c>
      <c r="HQ461" s="181" t="e">
        <f t="shared" si="1074"/>
        <v>#REF!</v>
      </c>
      <c r="HR461" s="181" t="e">
        <f t="shared" si="1075"/>
        <v>#REF!</v>
      </c>
      <c r="HS461" s="181" t="e">
        <f t="shared" si="1076"/>
        <v>#REF!</v>
      </c>
      <c r="HT461" s="181" t="e">
        <f t="shared" si="1077"/>
        <v>#REF!</v>
      </c>
      <c r="HU461" s="181" t="e">
        <f t="shared" si="1078"/>
        <v>#REF!</v>
      </c>
      <c r="HV461" s="181" t="e">
        <f t="shared" si="1079"/>
        <v>#REF!</v>
      </c>
      <c r="HW461" s="181" t="e">
        <f t="shared" si="1080"/>
        <v>#REF!</v>
      </c>
      <c r="HX461" s="181" t="e">
        <f t="shared" si="1081"/>
        <v>#REF!</v>
      </c>
      <c r="HY461" s="181" t="e">
        <f t="shared" si="1082"/>
        <v>#REF!</v>
      </c>
      <c r="HZ461" s="181" t="e">
        <f t="shared" si="1083"/>
        <v>#REF!</v>
      </c>
      <c r="IA461" s="181" t="e">
        <f t="shared" si="1084"/>
        <v>#REF!</v>
      </c>
      <c r="IB461" s="181" t="e">
        <f t="shared" si="1085"/>
        <v>#REF!</v>
      </c>
      <c r="IC461" s="181" t="e">
        <f t="shared" si="1086"/>
        <v>#REF!</v>
      </c>
      <c r="ID461" s="181" t="e">
        <f t="shared" si="1087"/>
        <v>#REF!</v>
      </c>
      <c r="IE461" s="181" t="e">
        <f t="shared" si="1088"/>
        <v>#REF!</v>
      </c>
      <c r="IF461" s="181" t="e">
        <f t="shared" si="1089"/>
        <v>#REF!</v>
      </c>
      <c r="IG461" s="181" t="e">
        <f t="shared" si="1090"/>
        <v>#REF!</v>
      </c>
      <c r="IH461" s="181" t="e">
        <f t="shared" si="1091"/>
        <v>#REF!</v>
      </c>
      <c r="II461" s="181" t="e">
        <f t="shared" si="1092"/>
        <v>#REF!</v>
      </c>
      <c r="IJ461" s="181" t="e">
        <f t="shared" si="1093"/>
        <v>#REF!</v>
      </c>
      <c r="IK461" s="181" t="e">
        <f t="shared" si="1094"/>
        <v>#REF!</v>
      </c>
      <c r="IL461" s="181" t="e">
        <f t="shared" si="1095"/>
        <v>#REF!</v>
      </c>
      <c r="IM461" s="181" t="e">
        <f t="shared" si="1096"/>
        <v>#REF!</v>
      </c>
      <c r="IN461" s="181" t="e">
        <f t="shared" si="1097"/>
        <v>#REF!</v>
      </c>
      <c r="IO461" s="181" t="e">
        <f t="shared" si="1098"/>
        <v>#REF!</v>
      </c>
      <c r="IP461" s="181" t="e">
        <f t="shared" si="1099"/>
        <v>#REF!</v>
      </c>
      <c r="IQ461" s="181" t="e">
        <f t="shared" si="1100"/>
        <v>#REF!</v>
      </c>
      <c r="IR461" s="181" t="e">
        <f t="shared" si="1101"/>
        <v>#REF!</v>
      </c>
      <c r="IS461" s="181" t="e">
        <f t="shared" si="1102"/>
        <v>#REF!</v>
      </c>
      <c r="IT461" s="181" t="e">
        <f t="shared" si="1103"/>
        <v>#REF!</v>
      </c>
      <c r="IU461" s="181" t="e">
        <f t="shared" si="1104"/>
        <v>#REF!</v>
      </c>
      <c r="IV461" s="181" t="e">
        <f t="shared" si="1105"/>
        <v>#REF!</v>
      </c>
      <c r="IW461" s="181" t="e">
        <f t="shared" si="1106"/>
        <v>#REF!</v>
      </c>
      <c r="IX461" s="181" t="e">
        <f t="shared" si="1107"/>
        <v>#REF!</v>
      </c>
      <c r="IY461" s="181" t="e">
        <f t="shared" si="1108"/>
        <v>#REF!</v>
      </c>
      <c r="IZ461" s="181" t="e">
        <f t="shared" si="1109"/>
        <v>#REF!</v>
      </c>
      <c r="JA461" s="181" t="e">
        <f t="shared" si="1110"/>
        <v>#REF!</v>
      </c>
      <c r="JB461" s="181" t="e">
        <f t="shared" si="1111"/>
        <v>#REF!</v>
      </c>
    </row>
    <row r="462" spans="2:262">
      <c r="B462" s="188">
        <v>101</v>
      </c>
      <c r="C462" s="187">
        <f t="shared" si="1112"/>
        <v>1.9726562500000013E-3</v>
      </c>
      <c r="D462" s="184" t="e">
        <f t="shared" si="855"/>
        <v>#REF!</v>
      </c>
      <c r="E462" s="183" t="e">
        <f>DC361</f>
        <v>#REF!</v>
      </c>
      <c r="F462" s="182">
        <v>101</v>
      </c>
      <c r="G462" s="181" t="e">
        <f t="shared" si="856"/>
        <v>#REF!</v>
      </c>
      <c r="H462" s="181" t="e">
        <f t="shared" si="857"/>
        <v>#REF!</v>
      </c>
      <c r="I462" s="181" t="e">
        <f t="shared" si="858"/>
        <v>#REF!</v>
      </c>
      <c r="J462" s="181" t="e">
        <f t="shared" si="859"/>
        <v>#REF!</v>
      </c>
      <c r="K462" s="181" t="e">
        <f t="shared" si="860"/>
        <v>#REF!</v>
      </c>
      <c r="L462" s="181" t="e">
        <f t="shared" si="861"/>
        <v>#REF!</v>
      </c>
      <c r="M462" s="181" t="e">
        <f t="shared" si="862"/>
        <v>#REF!</v>
      </c>
      <c r="N462" s="181" t="e">
        <f t="shared" si="863"/>
        <v>#REF!</v>
      </c>
      <c r="O462" s="181" t="e">
        <f t="shared" si="864"/>
        <v>#REF!</v>
      </c>
      <c r="P462" s="181" t="e">
        <f t="shared" si="865"/>
        <v>#REF!</v>
      </c>
      <c r="Q462" s="181" t="e">
        <f t="shared" si="866"/>
        <v>#REF!</v>
      </c>
      <c r="R462" s="181" t="e">
        <f t="shared" si="867"/>
        <v>#REF!</v>
      </c>
      <c r="S462" s="181" t="e">
        <f t="shared" si="868"/>
        <v>#REF!</v>
      </c>
      <c r="T462" s="181" t="e">
        <f t="shared" si="869"/>
        <v>#REF!</v>
      </c>
      <c r="U462" s="181" t="e">
        <f t="shared" si="870"/>
        <v>#REF!</v>
      </c>
      <c r="V462" s="181" t="e">
        <f t="shared" si="871"/>
        <v>#REF!</v>
      </c>
      <c r="W462" s="181" t="e">
        <f t="shared" si="872"/>
        <v>#REF!</v>
      </c>
      <c r="X462" s="181" t="e">
        <f t="shared" si="873"/>
        <v>#REF!</v>
      </c>
      <c r="Y462" s="181" t="e">
        <f t="shared" si="874"/>
        <v>#REF!</v>
      </c>
      <c r="Z462" s="181" t="e">
        <f t="shared" si="875"/>
        <v>#REF!</v>
      </c>
      <c r="AA462" s="181" t="e">
        <f t="shared" si="876"/>
        <v>#REF!</v>
      </c>
      <c r="AB462" s="181" t="e">
        <f t="shared" si="877"/>
        <v>#REF!</v>
      </c>
      <c r="AC462" s="181" t="e">
        <f t="shared" si="878"/>
        <v>#REF!</v>
      </c>
      <c r="AD462" s="181" t="e">
        <f t="shared" si="879"/>
        <v>#REF!</v>
      </c>
      <c r="AE462" s="181" t="e">
        <f t="shared" si="880"/>
        <v>#REF!</v>
      </c>
      <c r="AF462" s="181" t="e">
        <f t="shared" si="881"/>
        <v>#REF!</v>
      </c>
      <c r="AG462" s="181" t="e">
        <f t="shared" si="882"/>
        <v>#REF!</v>
      </c>
      <c r="AH462" s="181" t="e">
        <f t="shared" si="883"/>
        <v>#REF!</v>
      </c>
      <c r="AI462" s="181" t="e">
        <f t="shared" si="884"/>
        <v>#REF!</v>
      </c>
      <c r="AJ462" s="181" t="e">
        <f t="shared" si="885"/>
        <v>#REF!</v>
      </c>
      <c r="AK462" s="181" t="e">
        <f t="shared" si="886"/>
        <v>#REF!</v>
      </c>
      <c r="AL462" s="181" t="e">
        <f t="shared" si="887"/>
        <v>#REF!</v>
      </c>
      <c r="AM462" s="181" t="e">
        <f t="shared" si="888"/>
        <v>#REF!</v>
      </c>
      <c r="AN462" s="181" t="e">
        <f t="shared" si="889"/>
        <v>#REF!</v>
      </c>
      <c r="AO462" s="181" t="e">
        <f t="shared" si="890"/>
        <v>#REF!</v>
      </c>
      <c r="AP462" s="181" t="e">
        <f t="shared" si="891"/>
        <v>#REF!</v>
      </c>
      <c r="AQ462" s="181" t="e">
        <f t="shared" si="892"/>
        <v>#REF!</v>
      </c>
      <c r="AR462" s="181" t="e">
        <f t="shared" si="893"/>
        <v>#REF!</v>
      </c>
      <c r="AS462" s="181" t="e">
        <f t="shared" si="894"/>
        <v>#REF!</v>
      </c>
      <c r="AT462" s="181" t="e">
        <f t="shared" si="895"/>
        <v>#REF!</v>
      </c>
      <c r="AU462" s="181" t="e">
        <f t="shared" si="896"/>
        <v>#REF!</v>
      </c>
      <c r="AV462" s="181" t="e">
        <f t="shared" si="897"/>
        <v>#REF!</v>
      </c>
      <c r="AW462" s="181" t="e">
        <f t="shared" si="898"/>
        <v>#REF!</v>
      </c>
      <c r="AX462" s="181" t="e">
        <f t="shared" si="899"/>
        <v>#REF!</v>
      </c>
      <c r="AY462" s="181" t="e">
        <f t="shared" si="900"/>
        <v>#REF!</v>
      </c>
      <c r="AZ462" s="181" t="e">
        <f t="shared" si="901"/>
        <v>#REF!</v>
      </c>
      <c r="BA462" s="181" t="e">
        <f t="shared" si="902"/>
        <v>#REF!</v>
      </c>
      <c r="BB462" s="181" t="e">
        <f t="shared" si="903"/>
        <v>#REF!</v>
      </c>
      <c r="BC462" s="181" t="e">
        <f t="shared" si="904"/>
        <v>#REF!</v>
      </c>
      <c r="BD462" s="181" t="e">
        <f t="shared" si="905"/>
        <v>#REF!</v>
      </c>
      <c r="BE462" s="181" t="e">
        <f t="shared" si="906"/>
        <v>#REF!</v>
      </c>
      <c r="BF462" s="181" t="e">
        <f t="shared" si="907"/>
        <v>#REF!</v>
      </c>
      <c r="BG462" s="181" t="e">
        <f t="shared" si="908"/>
        <v>#REF!</v>
      </c>
      <c r="BH462" s="181" t="e">
        <f t="shared" si="909"/>
        <v>#REF!</v>
      </c>
      <c r="BI462" s="181" t="e">
        <f t="shared" si="910"/>
        <v>#REF!</v>
      </c>
      <c r="BJ462" s="181" t="e">
        <f t="shared" si="911"/>
        <v>#REF!</v>
      </c>
      <c r="BK462" s="181" t="e">
        <f t="shared" si="912"/>
        <v>#REF!</v>
      </c>
      <c r="BL462" s="181" t="e">
        <f t="shared" si="913"/>
        <v>#REF!</v>
      </c>
      <c r="BM462" s="181" t="e">
        <f t="shared" si="914"/>
        <v>#REF!</v>
      </c>
      <c r="BN462" s="181" t="e">
        <f t="shared" si="915"/>
        <v>#REF!</v>
      </c>
      <c r="BO462" s="181" t="e">
        <f t="shared" si="916"/>
        <v>#REF!</v>
      </c>
      <c r="BP462" s="181" t="e">
        <f t="shared" si="917"/>
        <v>#REF!</v>
      </c>
      <c r="BQ462" s="181" t="e">
        <f t="shared" si="918"/>
        <v>#REF!</v>
      </c>
      <c r="BR462" s="181" t="e">
        <f t="shared" si="919"/>
        <v>#REF!</v>
      </c>
      <c r="BS462" s="181" t="e">
        <f t="shared" si="920"/>
        <v>#REF!</v>
      </c>
      <c r="BT462" s="181" t="e">
        <f t="shared" si="921"/>
        <v>#REF!</v>
      </c>
      <c r="BU462" s="181" t="e">
        <f t="shared" si="922"/>
        <v>#REF!</v>
      </c>
      <c r="BV462" s="181" t="e">
        <f t="shared" si="923"/>
        <v>#REF!</v>
      </c>
      <c r="BW462" s="181" t="e">
        <f t="shared" si="924"/>
        <v>#REF!</v>
      </c>
      <c r="BX462" s="181" t="e">
        <f t="shared" si="925"/>
        <v>#REF!</v>
      </c>
      <c r="BY462" s="181" t="e">
        <f t="shared" si="926"/>
        <v>#REF!</v>
      </c>
      <c r="BZ462" s="181" t="e">
        <f t="shared" si="927"/>
        <v>#REF!</v>
      </c>
      <c r="CA462" s="181" t="e">
        <f t="shared" si="928"/>
        <v>#REF!</v>
      </c>
      <c r="CB462" s="181" t="e">
        <f t="shared" si="929"/>
        <v>#REF!</v>
      </c>
      <c r="CC462" s="181" t="e">
        <f t="shared" si="930"/>
        <v>#REF!</v>
      </c>
      <c r="CD462" s="181" t="e">
        <f t="shared" si="931"/>
        <v>#REF!</v>
      </c>
      <c r="CE462" s="181" t="e">
        <f t="shared" si="932"/>
        <v>#REF!</v>
      </c>
      <c r="CF462" s="181" t="e">
        <f t="shared" si="933"/>
        <v>#REF!</v>
      </c>
      <c r="CG462" s="181" t="e">
        <f t="shared" si="934"/>
        <v>#REF!</v>
      </c>
      <c r="CH462" s="181" t="e">
        <f t="shared" si="935"/>
        <v>#REF!</v>
      </c>
      <c r="CI462" s="181" t="e">
        <f t="shared" si="936"/>
        <v>#REF!</v>
      </c>
      <c r="CJ462" s="181" t="e">
        <f t="shared" si="937"/>
        <v>#REF!</v>
      </c>
      <c r="CK462" s="181" t="e">
        <f t="shared" si="938"/>
        <v>#REF!</v>
      </c>
      <c r="CL462" s="181" t="e">
        <f t="shared" si="939"/>
        <v>#REF!</v>
      </c>
      <c r="CM462" s="181" t="e">
        <f t="shared" si="940"/>
        <v>#REF!</v>
      </c>
      <c r="CN462" s="181" t="e">
        <f t="shared" si="941"/>
        <v>#REF!</v>
      </c>
      <c r="CO462" s="181" t="e">
        <f t="shared" si="942"/>
        <v>#REF!</v>
      </c>
      <c r="CP462" s="181" t="e">
        <f t="shared" si="943"/>
        <v>#REF!</v>
      </c>
      <c r="CQ462" s="181" t="e">
        <f t="shared" si="944"/>
        <v>#REF!</v>
      </c>
      <c r="CR462" s="181" t="e">
        <f t="shared" si="945"/>
        <v>#REF!</v>
      </c>
      <c r="CS462" s="181" t="e">
        <f t="shared" si="946"/>
        <v>#REF!</v>
      </c>
      <c r="CT462" s="181" t="e">
        <f t="shared" si="947"/>
        <v>#REF!</v>
      </c>
      <c r="CU462" s="181" t="e">
        <f t="shared" si="948"/>
        <v>#REF!</v>
      </c>
      <c r="CV462" s="181" t="e">
        <f t="shared" si="949"/>
        <v>#REF!</v>
      </c>
      <c r="CW462" s="181" t="e">
        <f t="shared" si="950"/>
        <v>#REF!</v>
      </c>
      <c r="CX462" s="181" t="e">
        <f t="shared" si="951"/>
        <v>#REF!</v>
      </c>
      <c r="CY462" s="181" t="e">
        <f t="shared" si="952"/>
        <v>#REF!</v>
      </c>
      <c r="CZ462" s="181" t="e">
        <f t="shared" si="953"/>
        <v>#REF!</v>
      </c>
      <c r="DA462" s="181" t="e">
        <f t="shared" si="954"/>
        <v>#REF!</v>
      </c>
      <c r="DB462" s="181" t="e">
        <f t="shared" si="955"/>
        <v>#REF!</v>
      </c>
      <c r="DC462" s="181" t="e">
        <f t="shared" si="956"/>
        <v>#REF!</v>
      </c>
      <c r="DD462" s="181" t="e">
        <f t="shared" si="957"/>
        <v>#REF!</v>
      </c>
      <c r="DE462" s="181" t="e">
        <f t="shared" si="958"/>
        <v>#REF!</v>
      </c>
      <c r="DF462" s="181" t="e">
        <f t="shared" si="959"/>
        <v>#REF!</v>
      </c>
      <c r="DG462" s="181" t="e">
        <f t="shared" si="960"/>
        <v>#REF!</v>
      </c>
      <c r="DH462" s="181" t="e">
        <f t="shared" si="961"/>
        <v>#REF!</v>
      </c>
      <c r="DI462" s="181" t="e">
        <f t="shared" si="962"/>
        <v>#REF!</v>
      </c>
      <c r="DJ462" s="181" t="e">
        <f t="shared" si="963"/>
        <v>#REF!</v>
      </c>
      <c r="DK462" s="181" t="e">
        <f t="shared" si="964"/>
        <v>#REF!</v>
      </c>
      <c r="DL462" s="181" t="e">
        <f t="shared" si="965"/>
        <v>#REF!</v>
      </c>
      <c r="DM462" s="181" t="e">
        <f t="shared" si="966"/>
        <v>#REF!</v>
      </c>
      <c r="DN462" s="181" t="e">
        <f t="shared" si="967"/>
        <v>#REF!</v>
      </c>
      <c r="DO462" s="181" t="e">
        <f t="shared" si="968"/>
        <v>#REF!</v>
      </c>
      <c r="DP462" s="181" t="e">
        <f t="shared" si="969"/>
        <v>#REF!</v>
      </c>
      <c r="DQ462" s="181" t="e">
        <f t="shared" si="970"/>
        <v>#REF!</v>
      </c>
      <c r="DR462" s="181" t="e">
        <f t="shared" si="971"/>
        <v>#REF!</v>
      </c>
      <c r="DS462" s="181" t="e">
        <f t="shared" si="972"/>
        <v>#REF!</v>
      </c>
      <c r="DT462" s="181" t="e">
        <f t="shared" si="973"/>
        <v>#REF!</v>
      </c>
      <c r="DU462" s="181" t="e">
        <f t="shared" si="974"/>
        <v>#REF!</v>
      </c>
      <c r="DV462" s="181" t="e">
        <f t="shared" si="975"/>
        <v>#REF!</v>
      </c>
      <c r="DW462" s="181" t="e">
        <f t="shared" si="976"/>
        <v>#REF!</v>
      </c>
      <c r="DX462" s="181" t="e">
        <f t="shared" si="977"/>
        <v>#REF!</v>
      </c>
      <c r="DY462" s="181" t="e">
        <f t="shared" si="978"/>
        <v>#REF!</v>
      </c>
      <c r="DZ462" s="181" t="e">
        <f t="shared" si="979"/>
        <v>#REF!</v>
      </c>
      <c r="EA462" s="181" t="e">
        <f t="shared" si="980"/>
        <v>#REF!</v>
      </c>
      <c r="EB462" s="181" t="e">
        <f t="shared" si="981"/>
        <v>#REF!</v>
      </c>
      <c r="EC462" s="181" t="e">
        <f t="shared" si="982"/>
        <v>#REF!</v>
      </c>
      <c r="ED462" s="181" t="e">
        <f t="shared" si="983"/>
        <v>#REF!</v>
      </c>
      <c r="EE462" s="181" t="e">
        <f t="shared" si="984"/>
        <v>#REF!</v>
      </c>
      <c r="EF462" s="181" t="e">
        <f t="shared" si="985"/>
        <v>#REF!</v>
      </c>
      <c r="EG462" s="181" t="e">
        <f t="shared" si="986"/>
        <v>#REF!</v>
      </c>
      <c r="EH462" s="181" t="e">
        <f t="shared" si="987"/>
        <v>#REF!</v>
      </c>
      <c r="EI462" s="181" t="e">
        <f t="shared" si="988"/>
        <v>#REF!</v>
      </c>
      <c r="EJ462" s="181" t="e">
        <f t="shared" si="989"/>
        <v>#REF!</v>
      </c>
      <c r="EK462" s="181" t="e">
        <f t="shared" si="990"/>
        <v>#REF!</v>
      </c>
      <c r="EL462" s="181" t="e">
        <f t="shared" si="991"/>
        <v>#REF!</v>
      </c>
      <c r="EM462" s="181" t="e">
        <f t="shared" si="992"/>
        <v>#REF!</v>
      </c>
      <c r="EN462" s="181" t="e">
        <f t="shared" si="993"/>
        <v>#REF!</v>
      </c>
      <c r="EO462" s="181" t="e">
        <f t="shared" si="994"/>
        <v>#REF!</v>
      </c>
      <c r="EP462" s="181" t="e">
        <f t="shared" si="995"/>
        <v>#REF!</v>
      </c>
      <c r="EQ462" s="181" t="e">
        <f t="shared" si="996"/>
        <v>#REF!</v>
      </c>
      <c r="ER462" s="181" t="e">
        <f t="shared" si="997"/>
        <v>#REF!</v>
      </c>
      <c r="ES462" s="181" t="e">
        <f t="shared" si="998"/>
        <v>#REF!</v>
      </c>
      <c r="ET462" s="181" t="e">
        <f t="shared" si="999"/>
        <v>#REF!</v>
      </c>
      <c r="EU462" s="181" t="e">
        <f t="shared" si="1000"/>
        <v>#REF!</v>
      </c>
      <c r="EV462" s="181" t="e">
        <f t="shared" si="1001"/>
        <v>#REF!</v>
      </c>
      <c r="EW462" s="181" t="e">
        <f t="shared" si="1002"/>
        <v>#REF!</v>
      </c>
      <c r="EX462" s="181" t="e">
        <f t="shared" si="1003"/>
        <v>#REF!</v>
      </c>
      <c r="EY462" s="181" t="e">
        <f t="shared" si="1004"/>
        <v>#REF!</v>
      </c>
      <c r="EZ462" s="181" t="e">
        <f t="shared" si="1005"/>
        <v>#REF!</v>
      </c>
      <c r="FA462" s="181" t="e">
        <f t="shared" si="1006"/>
        <v>#REF!</v>
      </c>
      <c r="FB462" s="181" t="e">
        <f t="shared" si="1007"/>
        <v>#REF!</v>
      </c>
      <c r="FC462" s="181" t="e">
        <f t="shared" si="1008"/>
        <v>#REF!</v>
      </c>
      <c r="FD462" s="181" t="e">
        <f t="shared" si="1009"/>
        <v>#REF!</v>
      </c>
      <c r="FE462" s="181" t="e">
        <f t="shared" si="1010"/>
        <v>#REF!</v>
      </c>
      <c r="FF462" s="181" t="e">
        <f t="shared" si="1011"/>
        <v>#REF!</v>
      </c>
      <c r="FG462" s="181" t="e">
        <f t="shared" si="1012"/>
        <v>#REF!</v>
      </c>
      <c r="FH462" s="181" t="e">
        <f t="shared" si="1013"/>
        <v>#REF!</v>
      </c>
      <c r="FI462" s="181" t="e">
        <f t="shared" si="1014"/>
        <v>#REF!</v>
      </c>
      <c r="FJ462" s="181" t="e">
        <f t="shared" si="1015"/>
        <v>#REF!</v>
      </c>
      <c r="FK462" s="181" t="e">
        <f t="shared" si="1016"/>
        <v>#REF!</v>
      </c>
      <c r="FL462" s="181" t="e">
        <f t="shared" si="1017"/>
        <v>#REF!</v>
      </c>
      <c r="FM462" s="181" t="e">
        <f t="shared" si="1018"/>
        <v>#REF!</v>
      </c>
      <c r="FN462" s="181" t="e">
        <f t="shared" si="1019"/>
        <v>#REF!</v>
      </c>
      <c r="FO462" s="181" t="e">
        <f t="shared" si="1020"/>
        <v>#REF!</v>
      </c>
      <c r="FP462" s="181" t="e">
        <f t="shared" si="1021"/>
        <v>#REF!</v>
      </c>
      <c r="FQ462" s="181" t="e">
        <f t="shared" si="1022"/>
        <v>#REF!</v>
      </c>
      <c r="FR462" s="181" t="e">
        <f t="shared" si="1023"/>
        <v>#REF!</v>
      </c>
      <c r="FS462" s="181" t="e">
        <f t="shared" si="1024"/>
        <v>#REF!</v>
      </c>
      <c r="FT462" s="181" t="e">
        <f t="shared" si="1025"/>
        <v>#REF!</v>
      </c>
      <c r="FU462" s="181" t="e">
        <f t="shared" si="1026"/>
        <v>#REF!</v>
      </c>
      <c r="FV462" s="181" t="e">
        <f t="shared" si="1027"/>
        <v>#REF!</v>
      </c>
      <c r="FW462" s="181" t="e">
        <f t="shared" si="1028"/>
        <v>#REF!</v>
      </c>
      <c r="FX462" s="181" t="e">
        <f t="shared" si="1029"/>
        <v>#REF!</v>
      </c>
      <c r="FY462" s="181" t="e">
        <f t="shared" si="1030"/>
        <v>#REF!</v>
      </c>
      <c r="FZ462" s="181" t="e">
        <f t="shared" si="1031"/>
        <v>#REF!</v>
      </c>
      <c r="GA462" s="181" t="e">
        <f t="shared" si="1032"/>
        <v>#REF!</v>
      </c>
      <c r="GB462" s="181" t="e">
        <f t="shared" si="1033"/>
        <v>#REF!</v>
      </c>
      <c r="GC462" s="181" t="e">
        <f t="shared" si="1034"/>
        <v>#REF!</v>
      </c>
      <c r="GD462" s="181" t="e">
        <f t="shared" si="1035"/>
        <v>#REF!</v>
      </c>
      <c r="GE462" s="181" t="e">
        <f t="shared" si="1036"/>
        <v>#REF!</v>
      </c>
      <c r="GF462" s="181" t="e">
        <f t="shared" si="1037"/>
        <v>#REF!</v>
      </c>
      <c r="GG462" s="181" t="e">
        <f t="shared" si="1038"/>
        <v>#REF!</v>
      </c>
      <c r="GH462" s="181" t="e">
        <f t="shared" si="1039"/>
        <v>#REF!</v>
      </c>
      <c r="GI462" s="181" t="e">
        <f t="shared" si="1040"/>
        <v>#REF!</v>
      </c>
      <c r="GJ462" s="181" t="e">
        <f t="shared" si="1041"/>
        <v>#REF!</v>
      </c>
      <c r="GK462" s="181" t="e">
        <f t="shared" si="1042"/>
        <v>#REF!</v>
      </c>
      <c r="GL462" s="181" t="e">
        <f t="shared" si="1043"/>
        <v>#REF!</v>
      </c>
      <c r="GM462" s="181" t="e">
        <f t="shared" si="1044"/>
        <v>#REF!</v>
      </c>
      <c r="GN462" s="181" t="e">
        <f t="shared" si="1045"/>
        <v>#REF!</v>
      </c>
      <c r="GO462" s="181" t="e">
        <f t="shared" si="1046"/>
        <v>#REF!</v>
      </c>
      <c r="GP462" s="181" t="e">
        <f t="shared" si="1047"/>
        <v>#REF!</v>
      </c>
      <c r="GQ462" s="181" t="e">
        <f t="shared" si="1048"/>
        <v>#REF!</v>
      </c>
      <c r="GR462" s="181" t="e">
        <f t="shared" si="1049"/>
        <v>#REF!</v>
      </c>
      <c r="GS462" s="181" t="e">
        <f t="shared" si="1050"/>
        <v>#REF!</v>
      </c>
      <c r="GT462" s="181" t="e">
        <f t="shared" si="1051"/>
        <v>#REF!</v>
      </c>
      <c r="GU462" s="181" t="e">
        <f t="shared" si="1052"/>
        <v>#REF!</v>
      </c>
      <c r="GV462" s="181" t="e">
        <f t="shared" si="1053"/>
        <v>#REF!</v>
      </c>
      <c r="GW462" s="181" t="e">
        <f t="shared" si="1054"/>
        <v>#REF!</v>
      </c>
      <c r="GX462" s="181" t="e">
        <f t="shared" si="1055"/>
        <v>#REF!</v>
      </c>
      <c r="GY462" s="181" t="e">
        <f t="shared" si="1056"/>
        <v>#REF!</v>
      </c>
      <c r="GZ462" s="181" t="e">
        <f t="shared" si="1057"/>
        <v>#REF!</v>
      </c>
      <c r="HA462" s="181" t="e">
        <f t="shared" si="1058"/>
        <v>#REF!</v>
      </c>
      <c r="HB462" s="181" t="e">
        <f t="shared" si="1059"/>
        <v>#REF!</v>
      </c>
      <c r="HC462" s="181" t="e">
        <f t="shared" si="1060"/>
        <v>#REF!</v>
      </c>
      <c r="HD462" s="181" t="e">
        <f t="shared" si="1061"/>
        <v>#REF!</v>
      </c>
      <c r="HE462" s="181" t="e">
        <f t="shared" si="1062"/>
        <v>#REF!</v>
      </c>
      <c r="HF462" s="181" t="e">
        <f t="shared" si="1063"/>
        <v>#REF!</v>
      </c>
      <c r="HG462" s="181" t="e">
        <f t="shared" si="1064"/>
        <v>#REF!</v>
      </c>
      <c r="HH462" s="181" t="e">
        <f t="shared" si="1065"/>
        <v>#REF!</v>
      </c>
      <c r="HI462" s="181" t="e">
        <f t="shared" si="1066"/>
        <v>#REF!</v>
      </c>
      <c r="HJ462" s="181" t="e">
        <f t="shared" si="1067"/>
        <v>#REF!</v>
      </c>
      <c r="HK462" s="181" t="e">
        <f t="shared" si="1068"/>
        <v>#REF!</v>
      </c>
      <c r="HL462" s="181" t="e">
        <f t="shared" si="1069"/>
        <v>#REF!</v>
      </c>
      <c r="HM462" s="181" t="e">
        <f t="shared" si="1070"/>
        <v>#REF!</v>
      </c>
      <c r="HN462" s="181" t="e">
        <f t="shared" si="1071"/>
        <v>#REF!</v>
      </c>
      <c r="HO462" s="181" t="e">
        <f t="shared" si="1072"/>
        <v>#REF!</v>
      </c>
      <c r="HP462" s="181" t="e">
        <f t="shared" si="1073"/>
        <v>#REF!</v>
      </c>
      <c r="HQ462" s="181" t="e">
        <f t="shared" si="1074"/>
        <v>#REF!</v>
      </c>
      <c r="HR462" s="181" t="e">
        <f t="shared" si="1075"/>
        <v>#REF!</v>
      </c>
      <c r="HS462" s="181" t="e">
        <f t="shared" si="1076"/>
        <v>#REF!</v>
      </c>
      <c r="HT462" s="181" t="e">
        <f t="shared" si="1077"/>
        <v>#REF!</v>
      </c>
      <c r="HU462" s="181" t="e">
        <f t="shared" si="1078"/>
        <v>#REF!</v>
      </c>
      <c r="HV462" s="181" t="e">
        <f t="shared" si="1079"/>
        <v>#REF!</v>
      </c>
      <c r="HW462" s="181" t="e">
        <f t="shared" si="1080"/>
        <v>#REF!</v>
      </c>
      <c r="HX462" s="181" t="e">
        <f t="shared" si="1081"/>
        <v>#REF!</v>
      </c>
      <c r="HY462" s="181" t="e">
        <f t="shared" si="1082"/>
        <v>#REF!</v>
      </c>
      <c r="HZ462" s="181" t="e">
        <f t="shared" si="1083"/>
        <v>#REF!</v>
      </c>
      <c r="IA462" s="181" t="e">
        <f t="shared" si="1084"/>
        <v>#REF!</v>
      </c>
      <c r="IB462" s="181" t="e">
        <f t="shared" si="1085"/>
        <v>#REF!</v>
      </c>
      <c r="IC462" s="181" t="e">
        <f t="shared" si="1086"/>
        <v>#REF!</v>
      </c>
      <c r="ID462" s="181" t="e">
        <f t="shared" si="1087"/>
        <v>#REF!</v>
      </c>
      <c r="IE462" s="181" t="e">
        <f t="shared" si="1088"/>
        <v>#REF!</v>
      </c>
      <c r="IF462" s="181" t="e">
        <f t="shared" si="1089"/>
        <v>#REF!</v>
      </c>
      <c r="IG462" s="181" t="e">
        <f t="shared" si="1090"/>
        <v>#REF!</v>
      </c>
      <c r="IH462" s="181" t="e">
        <f t="shared" si="1091"/>
        <v>#REF!</v>
      </c>
      <c r="II462" s="181" t="e">
        <f t="shared" si="1092"/>
        <v>#REF!</v>
      </c>
      <c r="IJ462" s="181" t="e">
        <f t="shared" si="1093"/>
        <v>#REF!</v>
      </c>
      <c r="IK462" s="181" t="e">
        <f t="shared" si="1094"/>
        <v>#REF!</v>
      </c>
      <c r="IL462" s="181" t="e">
        <f t="shared" si="1095"/>
        <v>#REF!</v>
      </c>
      <c r="IM462" s="181" t="e">
        <f t="shared" si="1096"/>
        <v>#REF!</v>
      </c>
      <c r="IN462" s="181" t="e">
        <f t="shared" si="1097"/>
        <v>#REF!</v>
      </c>
      <c r="IO462" s="181" t="e">
        <f t="shared" si="1098"/>
        <v>#REF!</v>
      </c>
      <c r="IP462" s="181" t="e">
        <f t="shared" si="1099"/>
        <v>#REF!</v>
      </c>
      <c r="IQ462" s="181" t="e">
        <f t="shared" si="1100"/>
        <v>#REF!</v>
      </c>
      <c r="IR462" s="181" t="e">
        <f t="shared" si="1101"/>
        <v>#REF!</v>
      </c>
      <c r="IS462" s="181" t="e">
        <f t="shared" si="1102"/>
        <v>#REF!</v>
      </c>
      <c r="IT462" s="181" t="e">
        <f t="shared" si="1103"/>
        <v>#REF!</v>
      </c>
      <c r="IU462" s="181" t="e">
        <f t="shared" si="1104"/>
        <v>#REF!</v>
      </c>
      <c r="IV462" s="181" t="e">
        <f t="shared" si="1105"/>
        <v>#REF!</v>
      </c>
      <c r="IW462" s="181" t="e">
        <f t="shared" si="1106"/>
        <v>#REF!</v>
      </c>
      <c r="IX462" s="181" t="e">
        <f t="shared" si="1107"/>
        <v>#REF!</v>
      </c>
      <c r="IY462" s="181" t="e">
        <f t="shared" si="1108"/>
        <v>#REF!</v>
      </c>
      <c r="IZ462" s="181" t="e">
        <f t="shared" si="1109"/>
        <v>#REF!</v>
      </c>
      <c r="JA462" s="181" t="e">
        <f t="shared" si="1110"/>
        <v>#REF!</v>
      </c>
      <c r="JB462" s="181" t="e">
        <f t="shared" si="1111"/>
        <v>#REF!</v>
      </c>
    </row>
    <row r="463" spans="2:262">
      <c r="B463" s="188">
        <v>102</v>
      </c>
      <c r="C463" s="187">
        <f t="shared" si="1112"/>
        <v>1.9921875000000013E-3</v>
      </c>
      <c r="D463" s="184" t="e">
        <f t="shared" si="855"/>
        <v>#REF!</v>
      </c>
      <c r="E463" s="183" t="e">
        <f>DD361</f>
        <v>#REF!</v>
      </c>
      <c r="F463" s="182">
        <v>102</v>
      </c>
      <c r="G463" s="181" t="e">
        <f t="shared" si="856"/>
        <v>#REF!</v>
      </c>
      <c r="H463" s="181" t="e">
        <f t="shared" si="857"/>
        <v>#REF!</v>
      </c>
      <c r="I463" s="181" t="e">
        <f t="shared" si="858"/>
        <v>#REF!</v>
      </c>
      <c r="J463" s="181" t="e">
        <f t="shared" si="859"/>
        <v>#REF!</v>
      </c>
      <c r="K463" s="181" t="e">
        <f t="shared" si="860"/>
        <v>#REF!</v>
      </c>
      <c r="L463" s="181" t="e">
        <f t="shared" si="861"/>
        <v>#REF!</v>
      </c>
      <c r="M463" s="181" t="e">
        <f t="shared" si="862"/>
        <v>#REF!</v>
      </c>
      <c r="N463" s="181" t="e">
        <f t="shared" si="863"/>
        <v>#REF!</v>
      </c>
      <c r="O463" s="181" t="e">
        <f t="shared" si="864"/>
        <v>#REF!</v>
      </c>
      <c r="P463" s="181" t="e">
        <f t="shared" si="865"/>
        <v>#REF!</v>
      </c>
      <c r="Q463" s="181" t="e">
        <f t="shared" si="866"/>
        <v>#REF!</v>
      </c>
      <c r="R463" s="181" t="e">
        <f t="shared" si="867"/>
        <v>#REF!</v>
      </c>
      <c r="S463" s="181" t="e">
        <f t="shared" si="868"/>
        <v>#REF!</v>
      </c>
      <c r="T463" s="181" t="e">
        <f t="shared" si="869"/>
        <v>#REF!</v>
      </c>
      <c r="U463" s="181" t="e">
        <f t="shared" si="870"/>
        <v>#REF!</v>
      </c>
      <c r="V463" s="181" t="e">
        <f t="shared" si="871"/>
        <v>#REF!</v>
      </c>
      <c r="W463" s="181" t="e">
        <f t="shared" si="872"/>
        <v>#REF!</v>
      </c>
      <c r="X463" s="181" t="e">
        <f t="shared" si="873"/>
        <v>#REF!</v>
      </c>
      <c r="Y463" s="181" t="e">
        <f t="shared" si="874"/>
        <v>#REF!</v>
      </c>
      <c r="Z463" s="181" t="e">
        <f t="shared" si="875"/>
        <v>#REF!</v>
      </c>
      <c r="AA463" s="181" t="e">
        <f t="shared" si="876"/>
        <v>#REF!</v>
      </c>
      <c r="AB463" s="181" t="e">
        <f t="shared" si="877"/>
        <v>#REF!</v>
      </c>
      <c r="AC463" s="181" t="e">
        <f t="shared" si="878"/>
        <v>#REF!</v>
      </c>
      <c r="AD463" s="181" t="e">
        <f t="shared" si="879"/>
        <v>#REF!</v>
      </c>
      <c r="AE463" s="181" t="e">
        <f t="shared" si="880"/>
        <v>#REF!</v>
      </c>
      <c r="AF463" s="181" t="e">
        <f t="shared" si="881"/>
        <v>#REF!</v>
      </c>
      <c r="AG463" s="181" t="e">
        <f t="shared" si="882"/>
        <v>#REF!</v>
      </c>
      <c r="AH463" s="181" t="e">
        <f t="shared" si="883"/>
        <v>#REF!</v>
      </c>
      <c r="AI463" s="181" t="e">
        <f t="shared" si="884"/>
        <v>#REF!</v>
      </c>
      <c r="AJ463" s="181" t="e">
        <f t="shared" si="885"/>
        <v>#REF!</v>
      </c>
      <c r="AK463" s="181" t="e">
        <f t="shared" si="886"/>
        <v>#REF!</v>
      </c>
      <c r="AL463" s="181" t="e">
        <f t="shared" si="887"/>
        <v>#REF!</v>
      </c>
      <c r="AM463" s="181" t="e">
        <f t="shared" si="888"/>
        <v>#REF!</v>
      </c>
      <c r="AN463" s="181" t="e">
        <f t="shared" si="889"/>
        <v>#REF!</v>
      </c>
      <c r="AO463" s="181" t="e">
        <f t="shared" si="890"/>
        <v>#REF!</v>
      </c>
      <c r="AP463" s="181" t="e">
        <f t="shared" si="891"/>
        <v>#REF!</v>
      </c>
      <c r="AQ463" s="181" t="e">
        <f t="shared" si="892"/>
        <v>#REF!</v>
      </c>
      <c r="AR463" s="181" t="e">
        <f t="shared" si="893"/>
        <v>#REF!</v>
      </c>
      <c r="AS463" s="181" t="e">
        <f t="shared" si="894"/>
        <v>#REF!</v>
      </c>
      <c r="AT463" s="181" t="e">
        <f t="shared" si="895"/>
        <v>#REF!</v>
      </c>
      <c r="AU463" s="181" t="e">
        <f t="shared" si="896"/>
        <v>#REF!</v>
      </c>
      <c r="AV463" s="181" t="e">
        <f t="shared" si="897"/>
        <v>#REF!</v>
      </c>
      <c r="AW463" s="181" t="e">
        <f t="shared" si="898"/>
        <v>#REF!</v>
      </c>
      <c r="AX463" s="181" t="e">
        <f t="shared" si="899"/>
        <v>#REF!</v>
      </c>
      <c r="AY463" s="181" t="e">
        <f t="shared" si="900"/>
        <v>#REF!</v>
      </c>
      <c r="AZ463" s="181" t="e">
        <f t="shared" si="901"/>
        <v>#REF!</v>
      </c>
      <c r="BA463" s="181" t="e">
        <f t="shared" si="902"/>
        <v>#REF!</v>
      </c>
      <c r="BB463" s="181" t="e">
        <f t="shared" si="903"/>
        <v>#REF!</v>
      </c>
      <c r="BC463" s="181" t="e">
        <f t="shared" si="904"/>
        <v>#REF!</v>
      </c>
      <c r="BD463" s="181" t="e">
        <f t="shared" si="905"/>
        <v>#REF!</v>
      </c>
      <c r="BE463" s="181" t="e">
        <f t="shared" si="906"/>
        <v>#REF!</v>
      </c>
      <c r="BF463" s="181" t="e">
        <f t="shared" si="907"/>
        <v>#REF!</v>
      </c>
      <c r="BG463" s="181" t="e">
        <f t="shared" si="908"/>
        <v>#REF!</v>
      </c>
      <c r="BH463" s="181" t="e">
        <f t="shared" si="909"/>
        <v>#REF!</v>
      </c>
      <c r="BI463" s="181" t="e">
        <f t="shared" si="910"/>
        <v>#REF!</v>
      </c>
      <c r="BJ463" s="181" t="e">
        <f t="shared" si="911"/>
        <v>#REF!</v>
      </c>
      <c r="BK463" s="181" t="e">
        <f t="shared" si="912"/>
        <v>#REF!</v>
      </c>
      <c r="BL463" s="181" t="e">
        <f t="shared" si="913"/>
        <v>#REF!</v>
      </c>
      <c r="BM463" s="181" t="e">
        <f t="shared" si="914"/>
        <v>#REF!</v>
      </c>
      <c r="BN463" s="181" t="e">
        <f t="shared" si="915"/>
        <v>#REF!</v>
      </c>
      <c r="BO463" s="181" t="e">
        <f t="shared" si="916"/>
        <v>#REF!</v>
      </c>
      <c r="BP463" s="181" t="e">
        <f t="shared" si="917"/>
        <v>#REF!</v>
      </c>
      <c r="BQ463" s="181" t="e">
        <f t="shared" si="918"/>
        <v>#REF!</v>
      </c>
      <c r="BR463" s="181" t="e">
        <f t="shared" si="919"/>
        <v>#REF!</v>
      </c>
      <c r="BS463" s="181" t="e">
        <f t="shared" si="920"/>
        <v>#REF!</v>
      </c>
      <c r="BT463" s="181" t="e">
        <f t="shared" si="921"/>
        <v>#REF!</v>
      </c>
      <c r="BU463" s="181" t="e">
        <f t="shared" si="922"/>
        <v>#REF!</v>
      </c>
      <c r="BV463" s="181" t="e">
        <f t="shared" si="923"/>
        <v>#REF!</v>
      </c>
      <c r="BW463" s="181" t="e">
        <f t="shared" si="924"/>
        <v>#REF!</v>
      </c>
      <c r="BX463" s="181" t="e">
        <f t="shared" si="925"/>
        <v>#REF!</v>
      </c>
      <c r="BY463" s="181" t="e">
        <f t="shared" si="926"/>
        <v>#REF!</v>
      </c>
      <c r="BZ463" s="181" t="e">
        <f t="shared" si="927"/>
        <v>#REF!</v>
      </c>
      <c r="CA463" s="181" t="e">
        <f t="shared" si="928"/>
        <v>#REF!</v>
      </c>
      <c r="CB463" s="181" t="e">
        <f t="shared" si="929"/>
        <v>#REF!</v>
      </c>
      <c r="CC463" s="181" t="e">
        <f t="shared" si="930"/>
        <v>#REF!</v>
      </c>
      <c r="CD463" s="181" t="e">
        <f t="shared" si="931"/>
        <v>#REF!</v>
      </c>
      <c r="CE463" s="181" t="e">
        <f t="shared" si="932"/>
        <v>#REF!</v>
      </c>
      <c r="CF463" s="181" t="e">
        <f t="shared" si="933"/>
        <v>#REF!</v>
      </c>
      <c r="CG463" s="181" t="e">
        <f t="shared" si="934"/>
        <v>#REF!</v>
      </c>
      <c r="CH463" s="181" t="e">
        <f t="shared" si="935"/>
        <v>#REF!</v>
      </c>
      <c r="CI463" s="181" t="e">
        <f t="shared" si="936"/>
        <v>#REF!</v>
      </c>
      <c r="CJ463" s="181" t="e">
        <f t="shared" si="937"/>
        <v>#REF!</v>
      </c>
      <c r="CK463" s="181" t="e">
        <f t="shared" si="938"/>
        <v>#REF!</v>
      </c>
      <c r="CL463" s="181" t="e">
        <f t="shared" si="939"/>
        <v>#REF!</v>
      </c>
      <c r="CM463" s="181" t="e">
        <f t="shared" si="940"/>
        <v>#REF!</v>
      </c>
      <c r="CN463" s="181" t="e">
        <f t="shared" si="941"/>
        <v>#REF!</v>
      </c>
      <c r="CO463" s="181" t="e">
        <f t="shared" si="942"/>
        <v>#REF!</v>
      </c>
      <c r="CP463" s="181" t="e">
        <f t="shared" si="943"/>
        <v>#REF!</v>
      </c>
      <c r="CQ463" s="181" t="e">
        <f t="shared" si="944"/>
        <v>#REF!</v>
      </c>
      <c r="CR463" s="181" t="e">
        <f t="shared" si="945"/>
        <v>#REF!</v>
      </c>
      <c r="CS463" s="181" t="e">
        <f t="shared" si="946"/>
        <v>#REF!</v>
      </c>
      <c r="CT463" s="181" t="e">
        <f t="shared" si="947"/>
        <v>#REF!</v>
      </c>
      <c r="CU463" s="181" t="e">
        <f t="shared" si="948"/>
        <v>#REF!</v>
      </c>
      <c r="CV463" s="181" t="e">
        <f t="shared" si="949"/>
        <v>#REF!</v>
      </c>
      <c r="CW463" s="181" t="e">
        <f t="shared" si="950"/>
        <v>#REF!</v>
      </c>
      <c r="CX463" s="181" t="e">
        <f t="shared" si="951"/>
        <v>#REF!</v>
      </c>
      <c r="CY463" s="181" t="e">
        <f t="shared" si="952"/>
        <v>#REF!</v>
      </c>
      <c r="CZ463" s="181" t="e">
        <f t="shared" si="953"/>
        <v>#REF!</v>
      </c>
      <c r="DA463" s="181" t="e">
        <f t="shared" si="954"/>
        <v>#REF!</v>
      </c>
      <c r="DB463" s="181" t="e">
        <f t="shared" si="955"/>
        <v>#REF!</v>
      </c>
      <c r="DC463" s="181" t="e">
        <f t="shared" si="956"/>
        <v>#REF!</v>
      </c>
      <c r="DD463" s="181" t="e">
        <f t="shared" si="957"/>
        <v>#REF!</v>
      </c>
      <c r="DE463" s="181" t="e">
        <f t="shared" si="958"/>
        <v>#REF!</v>
      </c>
      <c r="DF463" s="181" t="e">
        <f t="shared" si="959"/>
        <v>#REF!</v>
      </c>
      <c r="DG463" s="181" t="e">
        <f t="shared" si="960"/>
        <v>#REF!</v>
      </c>
      <c r="DH463" s="181" t="e">
        <f t="shared" si="961"/>
        <v>#REF!</v>
      </c>
      <c r="DI463" s="181" t="e">
        <f t="shared" si="962"/>
        <v>#REF!</v>
      </c>
      <c r="DJ463" s="181" t="e">
        <f t="shared" si="963"/>
        <v>#REF!</v>
      </c>
      <c r="DK463" s="181" t="e">
        <f t="shared" si="964"/>
        <v>#REF!</v>
      </c>
      <c r="DL463" s="181" t="e">
        <f t="shared" si="965"/>
        <v>#REF!</v>
      </c>
      <c r="DM463" s="181" t="e">
        <f t="shared" si="966"/>
        <v>#REF!</v>
      </c>
      <c r="DN463" s="181" t="e">
        <f t="shared" si="967"/>
        <v>#REF!</v>
      </c>
      <c r="DO463" s="181" t="e">
        <f t="shared" si="968"/>
        <v>#REF!</v>
      </c>
      <c r="DP463" s="181" t="e">
        <f t="shared" si="969"/>
        <v>#REF!</v>
      </c>
      <c r="DQ463" s="181" t="e">
        <f t="shared" si="970"/>
        <v>#REF!</v>
      </c>
      <c r="DR463" s="181" t="e">
        <f t="shared" si="971"/>
        <v>#REF!</v>
      </c>
      <c r="DS463" s="181" t="e">
        <f t="shared" si="972"/>
        <v>#REF!</v>
      </c>
      <c r="DT463" s="181" t="e">
        <f t="shared" si="973"/>
        <v>#REF!</v>
      </c>
      <c r="DU463" s="181" t="e">
        <f t="shared" si="974"/>
        <v>#REF!</v>
      </c>
      <c r="DV463" s="181" t="e">
        <f t="shared" si="975"/>
        <v>#REF!</v>
      </c>
      <c r="DW463" s="181" t="e">
        <f t="shared" si="976"/>
        <v>#REF!</v>
      </c>
      <c r="DX463" s="181" t="e">
        <f t="shared" si="977"/>
        <v>#REF!</v>
      </c>
      <c r="DY463" s="181" t="e">
        <f t="shared" si="978"/>
        <v>#REF!</v>
      </c>
      <c r="DZ463" s="181" t="e">
        <f t="shared" si="979"/>
        <v>#REF!</v>
      </c>
      <c r="EA463" s="181" t="e">
        <f t="shared" si="980"/>
        <v>#REF!</v>
      </c>
      <c r="EB463" s="181" t="e">
        <f t="shared" si="981"/>
        <v>#REF!</v>
      </c>
      <c r="EC463" s="181" t="e">
        <f t="shared" si="982"/>
        <v>#REF!</v>
      </c>
      <c r="ED463" s="181" t="e">
        <f t="shared" si="983"/>
        <v>#REF!</v>
      </c>
      <c r="EE463" s="181" t="e">
        <f t="shared" si="984"/>
        <v>#REF!</v>
      </c>
      <c r="EF463" s="181" t="e">
        <f t="shared" si="985"/>
        <v>#REF!</v>
      </c>
      <c r="EG463" s="181" t="e">
        <f t="shared" si="986"/>
        <v>#REF!</v>
      </c>
      <c r="EH463" s="181" t="e">
        <f t="shared" si="987"/>
        <v>#REF!</v>
      </c>
      <c r="EI463" s="181" t="e">
        <f t="shared" si="988"/>
        <v>#REF!</v>
      </c>
      <c r="EJ463" s="181" t="e">
        <f t="shared" si="989"/>
        <v>#REF!</v>
      </c>
      <c r="EK463" s="181" t="e">
        <f t="shared" si="990"/>
        <v>#REF!</v>
      </c>
      <c r="EL463" s="181" t="e">
        <f t="shared" si="991"/>
        <v>#REF!</v>
      </c>
      <c r="EM463" s="181" t="e">
        <f t="shared" si="992"/>
        <v>#REF!</v>
      </c>
      <c r="EN463" s="181" t="e">
        <f t="shared" si="993"/>
        <v>#REF!</v>
      </c>
      <c r="EO463" s="181" t="e">
        <f t="shared" si="994"/>
        <v>#REF!</v>
      </c>
      <c r="EP463" s="181" t="e">
        <f t="shared" si="995"/>
        <v>#REF!</v>
      </c>
      <c r="EQ463" s="181" t="e">
        <f t="shared" si="996"/>
        <v>#REF!</v>
      </c>
      <c r="ER463" s="181" t="e">
        <f t="shared" si="997"/>
        <v>#REF!</v>
      </c>
      <c r="ES463" s="181" t="e">
        <f t="shared" si="998"/>
        <v>#REF!</v>
      </c>
      <c r="ET463" s="181" t="e">
        <f t="shared" si="999"/>
        <v>#REF!</v>
      </c>
      <c r="EU463" s="181" t="e">
        <f t="shared" si="1000"/>
        <v>#REF!</v>
      </c>
      <c r="EV463" s="181" t="e">
        <f t="shared" si="1001"/>
        <v>#REF!</v>
      </c>
      <c r="EW463" s="181" t="e">
        <f t="shared" si="1002"/>
        <v>#REF!</v>
      </c>
      <c r="EX463" s="181" t="e">
        <f t="shared" si="1003"/>
        <v>#REF!</v>
      </c>
      <c r="EY463" s="181" t="e">
        <f t="shared" si="1004"/>
        <v>#REF!</v>
      </c>
      <c r="EZ463" s="181" t="e">
        <f t="shared" si="1005"/>
        <v>#REF!</v>
      </c>
      <c r="FA463" s="181" t="e">
        <f t="shared" si="1006"/>
        <v>#REF!</v>
      </c>
      <c r="FB463" s="181" t="e">
        <f t="shared" si="1007"/>
        <v>#REF!</v>
      </c>
      <c r="FC463" s="181" t="e">
        <f t="shared" si="1008"/>
        <v>#REF!</v>
      </c>
      <c r="FD463" s="181" t="e">
        <f t="shared" si="1009"/>
        <v>#REF!</v>
      </c>
      <c r="FE463" s="181" t="e">
        <f t="shared" si="1010"/>
        <v>#REF!</v>
      </c>
      <c r="FF463" s="181" t="e">
        <f t="shared" si="1011"/>
        <v>#REF!</v>
      </c>
      <c r="FG463" s="181" t="e">
        <f t="shared" si="1012"/>
        <v>#REF!</v>
      </c>
      <c r="FH463" s="181" t="e">
        <f t="shared" si="1013"/>
        <v>#REF!</v>
      </c>
      <c r="FI463" s="181" t="e">
        <f t="shared" si="1014"/>
        <v>#REF!</v>
      </c>
      <c r="FJ463" s="181" t="e">
        <f t="shared" si="1015"/>
        <v>#REF!</v>
      </c>
      <c r="FK463" s="181" t="e">
        <f t="shared" si="1016"/>
        <v>#REF!</v>
      </c>
      <c r="FL463" s="181" t="e">
        <f t="shared" si="1017"/>
        <v>#REF!</v>
      </c>
      <c r="FM463" s="181" t="e">
        <f t="shared" si="1018"/>
        <v>#REF!</v>
      </c>
      <c r="FN463" s="181" t="e">
        <f t="shared" si="1019"/>
        <v>#REF!</v>
      </c>
      <c r="FO463" s="181" t="e">
        <f t="shared" si="1020"/>
        <v>#REF!</v>
      </c>
      <c r="FP463" s="181" t="e">
        <f t="shared" si="1021"/>
        <v>#REF!</v>
      </c>
      <c r="FQ463" s="181" t="e">
        <f t="shared" si="1022"/>
        <v>#REF!</v>
      </c>
      <c r="FR463" s="181" t="e">
        <f t="shared" si="1023"/>
        <v>#REF!</v>
      </c>
      <c r="FS463" s="181" t="e">
        <f t="shared" si="1024"/>
        <v>#REF!</v>
      </c>
      <c r="FT463" s="181" t="e">
        <f t="shared" si="1025"/>
        <v>#REF!</v>
      </c>
      <c r="FU463" s="181" t="e">
        <f t="shared" si="1026"/>
        <v>#REF!</v>
      </c>
      <c r="FV463" s="181" t="e">
        <f t="shared" si="1027"/>
        <v>#REF!</v>
      </c>
      <c r="FW463" s="181" t="e">
        <f t="shared" si="1028"/>
        <v>#REF!</v>
      </c>
      <c r="FX463" s="181" t="e">
        <f t="shared" si="1029"/>
        <v>#REF!</v>
      </c>
      <c r="FY463" s="181" t="e">
        <f t="shared" si="1030"/>
        <v>#REF!</v>
      </c>
      <c r="FZ463" s="181" t="e">
        <f t="shared" si="1031"/>
        <v>#REF!</v>
      </c>
      <c r="GA463" s="181" t="e">
        <f t="shared" si="1032"/>
        <v>#REF!</v>
      </c>
      <c r="GB463" s="181" t="e">
        <f t="shared" si="1033"/>
        <v>#REF!</v>
      </c>
      <c r="GC463" s="181" t="e">
        <f t="shared" si="1034"/>
        <v>#REF!</v>
      </c>
      <c r="GD463" s="181" t="e">
        <f t="shared" si="1035"/>
        <v>#REF!</v>
      </c>
      <c r="GE463" s="181" t="e">
        <f t="shared" si="1036"/>
        <v>#REF!</v>
      </c>
      <c r="GF463" s="181" t="e">
        <f t="shared" si="1037"/>
        <v>#REF!</v>
      </c>
      <c r="GG463" s="181" t="e">
        <f t="shared" si="1038"/>
        <v>#REF!</v>
      </c>
      <c r="GH463" s="181" t="e">
        <f t="shared" si="1039"/>
        <v>#REF!</v>
      </c>
      <c r="GI463" s="181" t="e">
        <f t="shared" si="1040"/>
        <v>#REF!</v>
      </c>
      <c r="GJ463" s="181" t="e">
        <f t="shared" si="1041"/>
        <v>#REF!</v>
      </c>
      <c r="GK463" s="181" t="e">
        <f t="shared" si="1042"/>
        <v>#REF!</v>
      </c>
      <c r="GL463" s="181" t="e">
        <f t="shared" si="1043"/>
        <v>#REF!</v>
      </c>
      <c r="GM463" s="181" t="e">
        <f t="shared" si="1044"/>
        <v>#REF!</v>
      </c>
      <c r="GN463" s="181" t="e">
        <f t="shared" si="1045"/>
        <v>#REF!</v>
      </c>
      <c r="GO463" s="181" t="e">
        <f t="shared" si="1046"/>
        <v>#REF!</v>
      </c>
      <c r="GP463" s="181" t="e">
        <f t="shared" si="1047"/>
        <v>#REF!</v>
      </c>
      <c r="GQ463" s="181" t="e">
        <f t="shared" si="1048"/>
        <v>#REF!</v>
      </c>
      <c r="GR463" s="181" t="e">
        <f t="shared" si="1049"/>
        <v>#REF!</v>
      </c>
      <c r="GS463" s="181" t="e">
        <f t="shared" si="1050"/>
        <v>#REF!</v>
      </c>
      <c r="GT463" s="181" t="e">
        <f t="shared" si="1051"/>
        <v>#REF!</v>
      </c>
      <c r="GU463" s="181" t="e">
        <f t="shared" si="1052"/>
        <v>#REF!</v>
      </c>
      <c r="GV463" s="181" t="e">
        <f t="shared" si="1053"/>
        <v>#REF!</v>
      </c>
      <c r="GW463" s="181" t="e">
        <f t="shared" si="1054"/>
        <v>#REF!</v>
      </c>
      <c r="GX463" s="181" t="e">
        <f t="shared" si="1055"/>
        <v>#REF!</v>
      </c>
      <c r="GY463" s="181" t="e">
        <f t="shared" si="1056"/>
        <v>#REF!</v>
      </c>
      <c r="GZ463" s="181" t="e">
        <f t="shared" si="1057"/>
        <v>#REF!</v>
      </c>
      <c r="HA463" s="181" t="e">
        <f t="shared" si="1058"/>
        <v>#REF!</v>
      </c>
      <c r="HB463" s="181" t="e">
        <f t="shared" si="1059"/>
        <v>#REF!</v>
      </c>
      <c r="HC463" s="181" t="e">
        <f t="shared" si="1060"/>
        <v>#REF!</v>
      </c>
      <c r="HD463" s="181" t="e">
        <f t="shared" si="1061"/>
        <v>#REF!</v>
      </c>
      <c r="HE463" s="181" t="e">
        <f t="shared" si="1062"/>
        <v>#REF!</v>
      </c>
      <c r="HF463" s="181" t="e">
        <f t="shared" si="1063"/>
        <v>#REF!</v>
      </c>
      <c r="HG463" s="181" t="e">
        <f t="shared" si="1064"/>
        <v>#REF!</v>
      </c>
      <c r="HH463" s="181" t="e">
        <f t="shared" si="1065"/>
        <v>#REF!</v>
      </c>
      <c r="HI463" s="181" t="e">
        <f t="shared" si="1066"/>
        <v>#REF!</v>
      </c>
      <c r="HJ463" s="181" t="e">
        <f t="shared" si="1067"/>
        <v>#REF!</v>
      </c>
      <c r="HK463" s="181" t="e">
        <f t="shared" si="1068"/>
        <v>#REF!</v>
      </c>
      <c r="HL463" s="181" t="e">
        <f t="shared" si="1069"/>
        <v>#REF!</v>
      </c>
      <c r="HM463" s="181" t="e">
        <f t="shared" si="1070"/>
        <v>#REF!</v>
      </c>
      <c r="HN463" s="181" t="e">
        <f t="shared" si="1071"/>
        <v>#REF!</v>
      </c>
      <c r="HO463" s="181" t="e">
        <f t="shared" si="1072"/>
        <v>#REF!</v>
      </c>
      <c r="HP463" s="181" t="e">
        <f t="shared" si="1073"/>
        <v>#REF!</v>
      </c>
      <c r="HQ463" s="181" t="e">
        <f t="shared" si="1074"/>
        <v>#REF!</v>
      </c>
      <c r="HR463" s="181" t="e">
        <f t="shared" si="1075"/>
        <v>#REF!</v>
      </c>
      <c r="HS463" s="181" t="e">
        <f t="shared" si="1076"/>
        <v>#REF!</v>
      </c>
      <c r="HT463" s="181" t="e">
        <f t="shared" si="1077"/>
        <v>#REF!</v>
      </c>
      <c r="HU463" s="181" t="e">
        <f t="shared" si="1078"/>
        <v>#REF!</v>
      </c>
      <c r="HV463" s="181" t="e">
        <f t="shared" si="1079"/>
        <v>#REF!</v>
      </c>
      <c r="HW463" s="181" t="e">
        <f t="shared" si="1080"/>
        <v>#REF!</v>
      </c>
      <c r="HX463" s="181" t="e">
        <f t="shared" si="1081"/>
        <v>#REF!</v>
      </c>
      <c r="HY463" s="181" t="e">
        <f t="shared" si="1082"/>
        <v>#REF!</v>
      </c>
      <c r="HZ463" s="181" t="e">
        <f t="shared" si="1083"/>
        <v>#REF!</v>
      </c>
      <c r="IA463" s="181" t="e">
        <f t="shared" si="1084"/>
        <v>#REF!</v>
      </c>
      <c r="IB463" s="181" t="e">
        <f t="shared" si="1085"/>
        <v>#REF!</v>
      </c>
      <c r="IC463" s="181" t="e">
        <f t="shared" si="1086"/>
        <v>#REF!</v>
      </c>
      <c r="ID463" s="181" t="e">
        <f t="shared" si="1087"/>
        <v>#REF!</v>
      </c>
      <c r="IE463" s="181" t="e">
        <f t="shared" si="1088"/>
        <v>#REF!</v>
      </c>
      <c r="IF463" s="181" t="e">
        <f t="shared" si="1089"/>
        <v>#REF!</v>
      </c>
      <c r="IG463" s="181" t="e">
        <f t="shared" si="1090"/>
        <v>#REF!</v>
      </c>
      <c r="IH463" s="181" t="e">
        <f t="shared" si="1091"/>
        <v>#REF!</v>
      </c>
      <c r="II463" s="181" t="e">
        <f t="shared" si="1092"/>
        <v>#REF!</v>
      </c>
      <c r="IJ463" s="181" t="e">
        <f t="shared" si="1093"/>
        <v>#REF!</v>
      </c>
      <c r="IK463" s="181" t="e">
        <f t="shared" si="1094"/>
        <v>#REF!</v>
      </c>
      <c r="IL463" s="181" t="e">
        <f t="shared" si="1095"/>
        <v>#REF!</v>
      </c>
      <c r="IM463" s="181" t="e">
        <f t="shared" si="1096"/>
        <v>#REF!</v>
      </c>
      <c r="IN463" s="181" t="e">
        <f t="shared" si="1097"/>
        <v>#REF!</v>
      </c>
      <c r="IO463" s="181" t="e">
        <f t="shared" si="1098"/>
        <v>#REF!</v>
      </c>
      <c r="IP463" s="181" t="e">
        <f t="shared" si="1099"/>
        <v>#REF!</v>
      </c>
      <c r="IQ463" s="181" t="e">
        <f t="shared" si="1100"/>
        <v>#REF!</v>
      </c>
      <c r="IR463" s="181" t="e">
        <f t="shared" si="1101"/>
        <v>#REF!</v>
      </c>
      <c r="IS463" s="181" t="e">
        <f t="shared" si="1102"/>
        <v>#REF!</v>
      </c>
      <c r="IT463" s="181" t="e">
        <f t="shared" si="1103"/>
        <v>#REF!</v>
      </c>
      <c r="IU463" s="181" t="e">
        <f t="shared" si="1104"/>
        <v>#REF!</v>
      </c>
      <c r="IV463" s="181" t="e">
        <f t="shared" si="1105"/>
        <v>#REF!</v>
      </c>
      <c r="IW463" s="181" t="e">
        <f t="shared" si="1106"/>
        <v>#REF!</v>
      </c>
      <c r="IX463" s="181" t="e">
        <f t="shared" si="1107"/>
        <v>#REF!</v>
      </c>
      <c r="IY463" s="181" t="e">
        <f t="shared" si="1108"/>
        <v>#REF!</v>
      </c>
      <c r="IZ463" s="181" t="e">
        <f t="shared" si="1109"/>
        <v>#REF!</v>
      </c>
      <c r="JA463" s="181" t="e">
        <f t="shared" si="1110"/>
        <v>#REF!</v>
      </c>
      <c r="JB463" s="181" t="e">
        <f t="shared" si="1111"/>
        <v>#REF!</v>
      </c>
    </row>
    <row r="464" spans="2:262">
      <c r="B464" s="188">
        <v>103</v>
      </c>
      <c r="C464" s="187">
        <f t="shared" si="1112"/>
        <v>2.0117187500000014E-3</v>
      </c>
      <c r="D464" s="184" t="e">
        <f t="shared" si="855"/>
        <v>#REF!</v>
      </c>
      <c r="E464" s="183" t="e">
        <f>DE361</f>
        <v>#REF!</v>
      </c>
      <c r="F464" s="182">
        <v>103</v>
      </c>
      <c r="G464" s="181" t="e">
        <f t="shared" si="856"/>
        <v>#REF!</v>
      </c>
      <c r="H464" s="181" t="e">
        <f t="shared" si="857"/>
        <v>#REF!</v>
      </c>
      <c r="I464" s="181" t="e">
        <f t="shared" si="858"/>
        <v>#REF!</v>
      </c>
      <c r="J464" s="181" t="e">
        <f t="shared" si="859"/>
        <v>#REF!</v>
      </c>
      <c r="K464" s="181" t="e">
        <f t="shared" si="860"/>
        <v>#REF!</v>
      </c>
      <c r="L464" s="181" t="e">
        <f t="shared" si="861"/>
        <v>#REF!</v>
      </c>
      <c r="M464" s="181" t="e">
        <f t="shared" si="862"/>
        <v>#REF!</v>
      </c>
      <c r="N464" s="181" t="e">
        <f t="shared" si="863"/>
        <v>#REF!</v>
      </c>
      <c r="O464" s="181" t="e">
        <f t="shared" si="864"/>
        <v>#REF!</v>
      </c>
      <c r="P464" s="181" t="e">
        <f t="shared" si="865"/>
        <v>#REF!</v>
      </c>
      <c r="Q464" s="181" t="e">
        <f t="shared" si="866"/>
        <v>#REF!</v>
      </c>
      <c r="R464" s="181" t="e">
        <f t="shared" si="867"/>
        <v>#REF!</v>
      </c>
      <c r="S464" s="181" t="e">
        <f t="shared" si="868"/>
        <v>#REF!</v>
      </c>
      <c r="T464" s="181" t="e">
        <f t="shared" si="869"/>
        <v>#REF!</v>
      </c>
      <c r="U464" s="181" t="e">
        <f t="shared" si="870"/>
        <v>#REF!</v>
      </c>
      <c r="V464" s="181" t="e">
        <f t="shared" si="871"/>
        <v>#REF!</v>
      </c>
      <c r="W464" s="181" t="e">
        <f t="shared" si="872"/>
        <v>#REF!</v>
      </c>
      <c r="X464" s="181" t="e">
        <f t="shared" si="873"/>
        <v>#REF!</v>
      </c>
      <c r="Y464" s="181" t="e">
        <f t="shared" si="874"/>
        <v>#REF!</v>
      </c>
      <c r="Z464" s="181" t="e">
        <f t="shared" si="875"/>
        <v>#REF!</v>
      </c>
      <c r="AA464" s="181" t="e">
        <f t="shared" si="876"/>
        <v>#REF!</v>
      </c>
      <c r="AB464" s="181" t="e">
        <f t="shared" si="877"/>
        <v>#REF!</v>
      </c>
      <c r="AC464" s="181" t="e">
        <f t="shared" si="878"/>
        <v>#REF!</v>
      </c>
      <c r="AD464" s="181" t="e">
        <f t="shared" si="879"/>
        <v>#REF!</v>
      </c>
      <c r="AE464" s="181" t="e">
        <f t="shared" si="880"/>
        <v>#REF!</v>
      </c>
      <c r="AF464" s="181" t="e">
        <f t="shared" si="881"/>
        <v>#REF!</v>
      </c>
      <c r="AG464" s="181" t="e">
        <f t="shared" si="882"/>
        <v>#REF!</v>
      </c>
      <c r="AH464" s="181" t="e">
        <f t="shared" si="883"/>
        <v>#REF!</v>
      </c>
      <c r="AI464" s="181" t="e">
        <f t="shared" si="884"/>
        <v>#REF!</v>
      </c>
      <c r="AJ464" s="181" t="e">
        <f t="shared" si="885"/>
        <v>#REF!</v>
      </c>
      <c r="AK464" s="181" t="e">
        <f t="shared" si="886"/>
        <v>#REF!</v>
      </c>
      <c r="AL464" s="181" t="e">
        <f t="shared" si="887"/>
        <v>#REF!</v>
      </c>
      <c r="AM464" s="181" t="e">
        <f t="shared" si="888"/>
        <v>#REF!</v>
      </c>
      <c r="AN464" s="181" t="e">
        <f t="shared" si="889"/>
        <v>#REF!</v>
      </c>
      <c r="AO464" s="181" t="e">
        <f t="shared" si="890"/>
        <v>#REF!</v>
      </c>
      <c r="AP464" s="181" t="e">
        <f t="shared" si="891"/>
        <v>#REF!</v>
      </c>
      <c r="AQ464" s="181" t="e">
        <f t="shared" si="892"/>
        <v>#REF!</v>
      </c>
      <c r="AR464" s="181" t="e">
        <f t="shared" si="893"/>
        <v>#REF!</v>
      </c>
      <c r="AS464" s="181" t="e">
        <f t="shared" si="894"/>
        <v>#REF!</v>
      </c>
      <c r="AT464" s="181" t="e">
        <f t="shared" si="895"/>
        <v>#REF!</v>
      </c>
      <c r="AU464" s="181" t="e">
        <f t="shared" si="896"/>
        <v>#REF!</v>
      </c>
      <c r="AV464" s="181" t="e">
        <f t="shared" si="897"/>
        <v>#REF!</v>
      </c>
      <c r="AW464" s="181" t="e">
        <f t="shared" si="898"/>
        <v>#REF!</v>
      </c>
      <c r="AX464" s="181" t="e">
        <f t="shared" si="899"/>
        <v>#REF!</v>
      </c>
      <c r="AY464" s="181" t="e">
        <f t="shared" si="900"/>
        <v>#REF!</v>
      </c>
      <c r="AZ464" s="181" t="e">
        <f t="shared" si="901"/>
        <v>#REF!</v>
      </c>
      <c r="BA464" s="181" t="e">
        <f t="shared" si="902"/>
        <v>#REF!</v>
      </c>
      <c r="BB464" s="181" t="e">
        <f t="shared" si="903"/>
        <v>#REF!</v>
      </c>
      <c r="BC464" s="181" t="e">
        <f t="shared" si="904"/>
        <v>#REF!</v>
      </c>
      <c r="BD464" s="181" t="e">
        <f t="shared" si="905"/>
        <v>#REF!</v>
      </c>
      <c r="BE464" s="181" t="e">
        <f t="shared" si="906"/>
        <v>#REF!</v>
      </c>
      <c r="BF464" s="181" t="e">
        <f t="shared" si="907"/>
        <v>#REF!</v>
      </c>
      <c r="BG464" s="181" t="e">
        <f t="shared" si="908"/>
        <v>#REF!</v>
      </c>
      <c r="BH464" s="181" t="e">
        <f t="shared" si="909"/>
        <v>#REF!</v>
      </c>
      <c r="BI464" s="181" t="e">
        <f t="shared" si="910"/>
        <v>#REF!</v>
      </c>
      <c r="BJ464" s="181" t="e">
        <f t="shared" si="911"/>
        <v>#REF!</v>
      </c>
      <c r="BK464" s="181" t="e">
        <f t="shared" si="912"/>
        <v>#REF!</v>
      </c>
      <c r="BL464" s="181" t="e">
        <f t="shared" si="913"/>
        <v>#REF!</v>
      </c>
      <c r="BM464" s="181" t="e">
        <f t="shared" si="914"/>
        <v>#REF!</v>
      </c>
      <c r="BN464" s="181" t="e">
        <f t="shared" si="915"/>
        <v>#REF!</v>
      </c>
      <c r="BO464" s="181" t="e">
        <f t="shared" si="916"/>
        <v>#REF!</v>
      </c>
      <c r="BP464" s="181" t="e">
        <f t="shared" si="917"/>
        <v>#REF!</v>
      </c>
      <c r="BQ464" s="181" t="e">
        <f t="shared" si="918"/>
        <v>#REF!</v>
      </c>
      <c r="BR464" s="181" t="e">
        <f t="shared" si="919"/>
        <v>#REF!</v>
      </c>
      <c r="BS464" s="181" t="e">
        <f t="shared" si="920"/>
        <v>#REF!</v>
      </c>
      <c r="BT464" s="181" t="e">
        <f t="shared" si="921"/>
        <v>#REF!</v>
      </c>
      <c r="BU464" s="181" t="e">
        <f t="shared" si="922"/>
        <v>#REF!</v>
      </c>
      <c r="BV464" s="181" t="e">
        <f t="shared" si="923"/>
        <v>#REF!</v>
      </c>
      <c r="BW464" s="181" t="e">
        <f t="shared" si="924"/>
        <v>#REF!</v>
      </c>
      <c r="BX464" s="181" t="e">
        <f t="shared" si="925"/>
        <v>#REF!</v>
      </c>
      <c r="BY464" s="181" t="e">
        <f t="shared" si="926"/>
        <v>#REF!</v>
      </c>
      <c r="BZ464" s="181" t="e">
        <f t="shared" si="927"/>
        <v>#REF!</v>
      </c>
      <c r="CA464" s="181" t="e">
        <f t="shared" si="928"/>
        <v>#REF!</v>
      </c>
      <c r="CB464" s="181" t="e">
        <f t="shared" si="929"/>
        <v>#REF!</v>
      </c>
      <c r="CC464" s="181" t="e">
        <f t="shared" si="930"/>
        <v>#REF!</v>
      </c>
      <c r="CD464" s="181" t="e">
        <f t="shared" si="931"/>
        <v>#REF!</v>
      </c>
      <c r="CE464" s="181" t="e">
        <f t="shared" si="932"/>
        <v>#REF!</v>
      </c>
      <c r="CF464" s="181" t="e">
        <f t="shared" si="933"/>
        <v>#REF!</v>
      </c>
      <c r="CG464" s="181" t="e">
        <f t="shared" si="934"/>
        <v>#REF!</v>
      </c>
      <c r="CH464" s="181" t="e">
        <f t="shared" si="935"/>
        <v>#REF!</v>
      </c>
      <c r="CI464" s="181" t="e">
        <f t="shared" si="936"/>
        <v>#REF!</v>
      </c>
      <c r="CJ464" s="181" t="e">
        <f t="shared" si="937"/>
        <v>#REF!</v>
      </c>
      <c r="CK464" s="181" t="e">
        <f t="shared" si="938"/>
        <v>#REF!</v>
      </c>
      <c r="CL464" s="181" t="e">
        <f t="shared" si="939"/>
        <v>#REF!</v>
      </c>
      <c r="CM464" s="181" t="e">
        <f t="shared" si="940"/>
        <v>#REF!</v>
      </c>
      <c r="CN464" s="181" t="e">
        <f t="shared" si="941"/>
        <v>#REF!</v>
      </c>
      <c r="CO464" s="181" t="e">
        <f t="shared" si="942"/>
        <v>#REF!</v>
      </c>
      <c r="CP464" s="181" t="e">
        <f t="shared" si="943"/>
        <v>#REF!</v>
      </c>
      <c r="CQ464" s="181" t="e">
        <f t="shared" si="944"/>
        <v>#REF!</v>
      </c>
      <c r="CR464" s="181" t="e">
        <f t="shared" si="945"/>
        <v>#REF!</v>
      </c>
      <c r="CS464" s="181" t="e">
        <f t="shared" si="946"/>
        <v>#REF!</v>
      </c>
      <c r="CT464" s="181" t="e">
        <f t="shared" si="947"/>
        <v>#REF!</v>
      </c>
      <c r="CU464" s="181" t="e">
        <f t="shared" si="948"/>
        <v>#REF!</v>
      </c>
      <c r="CV464" s="181" t="e">
        <f t="shared" si="949"/>
        <v>#REF!</v>
      </c>
      <c r="CW464" s="181" t="e">
        <f t="shared" si="950"/>
        <v>#REF!</v>
      </c>
      <c r="CX464" s="181" t="e">
        <f t="shared" si="951"/>
        <v>#REF!</v>
      </c>
      <c r="CY464" s="181" t="e">
        <f t="shared" si="952"/>
        <v>#REF!</v>
      </c>
      <c r="CZ464" s="181" t="e">
        <f t="shared" si="953"/>
        <v>#REF!</v>
      </c>
      <c r="DA464" s="181" t="e">
        <f t="shared" si="954"/>
        <v>#REF!</v>
      </c>
      <c r="DB464" s="181" t="e">
        <f t="shared" si="955"/>
        <v>#REF!</v>
      </c>
      <c r="DC464" s="181" t="e">
        <f t="shared" si="956"/>
        <v>#REF!</v>
      </c>
      <c r="DD464" s="181" t="e">
        <f t="shared" si="957"/>
        <v>#REF!</v>
      </c>
      <c r="DE464" s="181" t="e">
        <f t="shared" si="958"/>
        <v>#REF!</v>
      </c>
      <c r="DF464" s="181" t="e">
        <f t="shared" si="959"/>
        <v>#REF!</v>
      </c>
      <c r="DG464" s="181" t="e">
        <f t="shared" si="960"/>
        <v>#REF!</v>
      </c>
      <c r="DH464" s="181" t="e">
        <f t="shared" si="961"/>
        <v>#REF!</v>
      </c>
      <c r="DI464" s="181" t="e">
        <f t="shared" si="962"/>
        <v>#REF!</v>
      </c>
      <c r="DJ464" s="181" t="e">
        <f t="shared" si="963"/>
        <v>#REF!</v>
      </c>
      <c r="DK464" s="181" t="e">
        <f t="shared" si="964"/>
        <v>#REF!</v>
      </c>
      <c r="DL464" s="181" t="e">
        <f t="shared" si="965"/>
        <v>#REF!</v>
      </c>
      <c r="DM464" s="181" t="e">
        <f t="shared" si="966"/>
        <v>#REF!</v>
      </c>
      <c r="DN464" s="181" t="e">
        <f t="shared" si="967"/>
        <v>#REF!</v>
      </c>
      <c r="DO464" s="181" t="e">
        <f t="shared" si="968"/>
        <v>#REF!</v>
      </c>
      <c r="DP464" s="181" t="e">
        <f t="shared" si="969"/>
        <v>#REF!</v>
      </c>
      <c r="DQ464" s="181" t="e">
        <f t="shared" si="970"/>
        <v>#REF!</v>
      </c>
      <c r="DR464" s="181" t="e">
        <f t="shared" si="971"/>
        <v>#REF!</v>
      </c>
      <c r="DS464" s="181" t="e">
        <f t="shared" si="972"/>
        <v>#REF!</v>
      </c>
      <c r="DT464" s="181" t="e">
        <f t="shared" si="973"/>
        <v>#REF!</v>
      </c>
      <c r="DU464" s="181" t="e">
        <f t="shared" si="974"/>
        <v>#REF!</v>
      </c>
      <c r="DV464" s="181" t="e">
        <f t="shared" si="975"/>
        <v>#REF!</v>
      </c>
      <c r="DW464" s="181" t="e">
        <f t="shared" si="976"/>
        <v>#REF!</v>
      </c>
      <c r="DX464" s="181" t="e">
        <f t="shared" si="977"/>
        <v>#REF!</v>
      </c>
      <c r="DY464" s="181" t="e">
        <f t="shared" si="978"/>
        <v>#REF!</v>
      </c>
      <c r="DZ464" s="181" t="e">
        <f t="shared" si="979"/>
        <v>#REF!</v>
      </c>
      <c r="EA464" s="181" t="e">
        <f t="shared" si="980"/>
        <v>#REF!</v>
      </c>
      <c r="EB464" s="181" t="e">
        <f t="shared" si="981"/>
        <v>#REF!</v>
      </c>
      <c r="EC464" s="181" t="e">
        <f t="shared" si="982"/>
        <v>#REF!</v>
      </c>
      <c r="ED464" s="181" t="e">
        <f t="shared" si="983"/>
        <v>#REF!</v>
      </c>
      <c r="EE464" s="181" t="e">
        <f t="shared" si="984"/>
        <v>#REF!</v>
      </c>
      <c r="EF464" s="181" t="e">
        <f t="shared" si="985"/>
        <v>#REF!</v>
      </c>
      <c r="EG464" s="181" t="e">
        <f t="shared" si="986"/>
        <v>#REF!</v>
      </c>
      <c r="EH464" s="181" t="e">
        <f t="shared" si="987"/>
        <v>#REF!</v>
      </c>
      <c r="EI464" s="181" t="e">
        <f t="shared" si="988"/>
        <v>#REF!</v>
      </c>
      <c r="EJ464" s="181" t="e">
        <f t="shared" si="989"/>
        <v>#REF!</v>
      </c>
      <c r="EK464" s="181" t="e">
        <f t="shared" si="990"/>
        <v>#REF!</v>
      </c>
      <c r="EL464" s="181" t="e">
        <f t="shared" si="991"/>
        <v>#REF!</v>
      </c>
      <c r="EM464" s="181" t="e">
        <f t="shared" si="992"/>
        <v>#REF!</v>
      </c>
      <c r="EN464" s="181" t="e">
        <f t="shared" si="993"/>
        <v>#REF!</v>
      </c>
      <c r="EO464" s="181" t="e">
        <f t="shared" si="994"/>
        <v>#REF!</v>
      </c>
      <c r="EP464" s="181" t="e">
        <f t="shared" si="995"/>
        <v>#REF!</v>
      </c>
      <c r="EQ464" s="181" t="e">
        <f t="shared" si="996"/>
        <v>#REF!</v>
      </c>
      <c r="ER464" s="181" t="e">
        <f t="shared" si="997"/>
        <v>#REF!</v>
      </c>
      <c r="ES464" s="181" t="e">
        <f t="shared" si="998"/>
        <v>#REF!</v>
      </c>
      <c r="ET464" s="181" t="e">
        <f t="shared" si="999"/>
        <v>#REF!</v>
      </c>
      <c r="EU464" s="181" t="e">
        <f t="shared" si="1000"/>
        <v>#REF!</v>
      </c>
      <c r="EV464" s="181" t="e">
        <f t="shared" si="1001"/>
        <v>#REF!</v>
      </c>
      <c r="EW464" s="181" t="e">
        <f t="shared" si="1002"/>
        <v>#REF!</v>
      </c>
      <c r="EX464" s="181" t="e">
        <f t="shared" si="1003"/>
        <v>#REF!</v>
      </c>
      <c r="EY464" s="181" t="e">
        <f t="shared" si="1004"/>
        <v>#REF!</v>
      </c>
      <c r="EZ464" s="181" t="e">
        <f t="shared" si="1005"/>
        <v>#REF!</v>
      </c>
      <c r="FA464" s="181" t="e">
        <f t="shared" si="1006"/>
        <v>#REF!</v>
      </c>
      <c r="FB464" s="181" t="e">
        <f t="shared" si="1007"/>
        <v>#REF!</v>
      </c>
      <c r="FC464" s="181" t="e">
        <f t="shared" si="1008"/>
        <v>#REF!</v>
      </c>
      <c r="FD464" s="181" t="e">
        <f t="shared" si="1009"/>
        <v>#REF!</v>
      </c>
      <c r="FE464" s="181" t="e">
        <f t="shared" si="1010"/>
        <v>#REF!</v>
      </c>
      <c r="FF464" s="181" t="e">
        <f t="shared" si="1011"/>
        <v>#REF!</v>
      </c>
      <c r="FG464" s="181" t="e">
        <f t="shared" si="1012"/>
        <v>#REF!</v>
      </c>
      <c r="FH464" s="181" t="e">
        <f t="shared" si="1013"/>
        <v>#REF!</v>
      </c>
      <c r="FI464" s="181" t="e">
        <f t="shared" si="1014"/>
        <v>#REF!</v>
      </c>
      <c r="FJ464" s="181" t="e">
        <f t="shared" si="1015"/>
        <v>#REF!</v>
      </c>
      <c r="FK464" s="181" t="e">
        <f t="shared" si="1016"/>
        <v>#REF!</v>
      </c>
      <c r="FL464" s="181" t="e">
        <f t="shared" si="1017"/>
        <v>#REF!</v>
      </c>
      <c r="FM464" s="181" t="e">
        <f t="shared" si="1018"/>
        <v>#REF!</v>
      </c>
      <c r="FN464" s="181" t="e">
        <f t="shared" si="1019"/>
        <v>#REF!</v>
      </c>
      <c r="FO464" s="181" t="e">
        <f t="shared" si="1020"/>
        <v>#REF!</v>
      </c>
      <c r="FP464" s="181" t="e">
        <f t="shared" si="1021"/>
        <v>#REF!</v>
      </c>
      <c r="FQ464" s="181" t="e">
        <f t="shared" si="1022"/>
        <v>#REF!</v>
      </c>
      <c r="FR464" s="181" t="e">
        <f t="shared" si="1023"/>
        <v>#REF!</v>
      </c>
      <c r="FS464" s="181" t="e">
        <f t="shared" si="1024"/>
        <v>#REF!</v>
      </c>
      <c r="FT464" s="181" t="e">
        <f t="shared" si="1025"/>
        <v>#REF!</v>
      </c>
      <c r="FU464" s="181" t="e">
        <f t="shared" si="1026"/>
        <v>#REF!</v>
      </c>
      <c r="FV464" s="181" t="e">
        <f t="shared" si="1027"/>
        <v>#REF!</v>
      </c>
      <c r="FW464" s="181" t="e">
        <f t="shared" si="1028"/>
        <v>#REF!</v>
      </c>
      <c r="FX464" s="181" t="e">
        <f t="shared" si="1029"/>
        <v>#REF!</v>
      </c>
      <c r="FY464" s="181" t="e">
        <f t="shared" si="1030"/>
        <v>#REF!</v>
      </c>
      <c r="FZ464" s="181" t="e">
        <f t="shared" si="1031"/>
        <v>#REF!</v>
      </c>
      <c r="GA464" s="181" t="e">
        <f t="shared" si="1032"/>
        <v>#REF!</v>
      </c>
      <c r="GB464" s="181" t="e">
        <f t="shared" si="1033"/>
        <v>#REF!</v>
      </c>
      <c r="GC464" s="181" t="e">
        <f t="shared" si="1034"/>
        <v>#REF!</v>
      </c>
      <c r="GD464" s="181" t="e">
        <f t="shared" si="1035"/>
        <v>#REF!</v>
      </c>
      <c r="GE464" s="181" t="e">
        <f t="shared" si="1036"/>
        <v>#REF!</v>
      </c>
      <c r="GF464" s="181" t="e">
        <f t="shared" si="1037"/>
        <v>#REF!</v>
      </c>
      <c r="GG464" s="181" t="e">
        <f t="shared" si="1038"/>
        <v>#REF!</v>
      </c>
      <c r="GH464" s="181" t="e">
        <f t="shared" si="1039"/>
        <v>#REF!</v>
      </c>
      <c r="GI464" s="181" t="e">
        <f t="shared" si="1040"/>
        <v>#REF!</v>
      </c>
      <c r="GJ464" s="181" t="e">
        <f t="shared" si="1041"/>
        <v>#REF!</v>
      </c>
      <c r="GK464" s="181" t="e">
        <f t="shared" si="1042"/>
        <v>#REF!</v>
      </c>
      <c r="GL464" s="181" t="e">
        <f t="shared" si="1043"/>
        <v>#REF!</v>
      </c>
      <c r="GM464" s="181" t="e">
        <f t="shared" si="1044"/>
        <v>#REF!</v>
      </c>
      <c r="GN464" s="181" t="e">
        <f t="shared" si="1045"/>
        <v>#REF!</v>
      </c>
      <c r="GO464" s="181" t="e">
        <f t="shared" si="1046"/>
        <v>#REF!</v>
      </c>
      <c r="GP464" s="181" t="e">
        <f t="shared" si="1047"/>
        <v>#REF!</v>
      </c>
      <c r="GQ464" s="181" t="e">
        <f t="shared" si="1048"/>
        <v>#REF!</v>
      </c>
      <c r="GR464" s="181" t="e">
        <f t="shared" si="1049"/>
        <v>#REF!</v>
      </c>
      <c r="GS464" s="181" t="e">
        <f t="shared" si="1050"/>
        <v>#REF!</v>
      </c>
      <c r="GT464" s="181" t="e">
        <f t="shared" si="1051"/>
        <v>#REF!</v>
      </c>
      <c r="GU464" s="181" t="e">
        <f t="shared" si="1052"/>
        <v>#REF!</v>
      </c>
      <c r="GV464" s="181" t="e">
        <f t="shared" si="1053"/>
        <v>#REF!</v>
      </c>
      <c r="GW464" s="181" t="e">
        <f t="shared" si="1054"/>
        <v>#REF!</v>
      </c>
      <c r="GX464" s="181" t="e">
        <f t="shared" si="1055"/>
        <v>#REF!</v>
      </c>
      <c r="GY464" s="181" t="e">
        <f t="shared" si="1056"/>
        <v>#REF!</v>
      </c>
      <c r="GZ464" s="181" t="e">
        <f t="shared" si="1057"/>
        <v>#REF!</v>
      </c>
      <c r="HA464" s="181" t="e">
        <f t="shared" si="1058"/>
        <v>#REF!</v>
      </c>
      <c r="HB464" s="181" t="e">
        <f t="shared" si="1059"/>
        <v>#REF!</v>
      </c>
      <c r="HC464" s="181" t="e">
        <f t="shared" si="1060"/>
        <v>#REF!</v>
      </c>
      <c r="HD464" s="181" t="e">
        <f t="shared" si="1061"/>
        <v>#REF!</v>
      </c>
      <c r="HE464" s="181" t="e">
        <f t="shared" si="1062"/>
        <v>#REF!</v>
      </c>
      <c r="HF464" s="181" t="e">
        <f t="shared" si="1063"/>
        <v>#REF!</v>
      </c>
      <c r="HG464" s="181" t="e">
        <f t="shared" si="1064"/>
        <v>#REF!</v>
      </c>
      <c r="HH464" s="181" t="e">
        <f t="shared" si="1065"/>
        <v>#REF!</v>
      </c>
      <c r="HI464" s="181" t="e">
        <f t="shared" si="1066"/>
        <v>#REF!</v>
      </c>
      <c r="HJ464" s="181" t="e">
        <f t="shared" si="1067"/>
        <v>#REF!</v>
      </c>
      <c r="HK464" s="181" t="e">
        <f t="shared" si="1068"/>
        <v>#REF!</v>
      </c>
      <c r="HL464" s="181" t="e">
        <f t="shared" si="1069"/>
        <v>#REF!</v>
      </c>
      <c r="HM464" s="181" t="e">
        <f t="shared" si="1070"/>
        <v>#REF!</v>
      </c>
      <c r="HN464" s="181" t="e">
        <f t="shared" si="1071"/>
        <v>#REF!</v>
      </c>
      <c r="HO464" s="181" t="e">
        <f t="shared" si="1072"/>
        <v>#REF!</v>
      </c>
      <c r="HP464" s="181" t="e">
        <f t="shared" si="1073"/>
        <v>#REF!</v>
      </c>
      <c r="HQ464" s="181" t="e">
        <f t="shared" si="1074"/>
        <v>#REF!</v>
      </c>
      <c r="HR464" s="181" t="e">
        <f t="shared" si="1075"/>
        <v>#REF!</v>
      </c>
      <c r="HS464" s="181" t="e">
        <f t="shared" si="1076"/>
        <v>#REF!</v>
      </c>
      <c r="HT464" s="181" t="e">
        <f t="shared" si="1077"/>
        <v>#REF!</v>
      </c>
      <c r="HU464" s="181" t="e">
        <f t="shared" si="1078"/>
        <v>#REF!</v>
      </c>
      <c r="HV464" s="181" t="e">
        <f t="shared" si="1079"/>
        <v>#REF!</v>
      </c>
      <c r="HW464" s="181" t="e">
        <f t="shared" si="1080"/>
        <v>#REF!</v>
      </c>
      <c r="HX464" s="181" t="e">
        <f t="shared" si="1081"/>
        <v>#REF!</v>
      </c>
      <c r="HY464" s="181" t="e">
        <f t="shared" si="1082"/>
        <v>#REF!</v>
      </c>
      <c r="HZ464" s="181" t="e">
        <f t="shared" si="1083"/>
        <v>#REF!</v>
      </c>
      <c r="IA464" s="181" t="e">
        <f t="shared" si="1084"/>
        <v>#REF!</v>
      </c>
      <c r="IB464" s="181" t="e">
        <f t="shared" si="1085"/>
        <v>#REF!</v>
      </c>
      <c r="IC464" s="181" t="e">
        <f t="shared" si="1086"/>
        <v>#REF!</v>
      </c>
      <c r="ID464" s="181" t="e">
        <f t="shared" si="1087"/>
        <v>#REF!</v>
      </c>
      <c r="IE464" s="181" t="e">
        <f t="shared" si="1088"/>
        <v>#REF!</v>
      </c>
      <c r="IF464" s="181" t="e">
        <f t="shared" si="1089"/>
        <v>#REF!</v>
      </c>
      <c r="IG464" s="181" t="e">
        <f t="shared" si="1090"/>
        <v>#REF!</v>
      </c>
      <c r="IH464" s="181" t="e">
        <f t="shared" si="1091"/>
        <v>#REF!</v>
      </c>
      <c r="II464" s="181" t="e">
        <f t="shared" si="1092"/>
        <v>#REF!</v>
      </c>
      <c r="IJ464" s="181" t="e">
        <f t="shared" si="1093"/>
        <v>#REF!</v>
      </c>
      <c r="IK464" s="181" t="e">
        <f t="shared" si="1094"/>
        <v>#REF!</v>
      </c>
      <c r="IL464" s="181" t="e">
        <f t="shared" si="1095"/>
        <v>#REF!</v>
      </c>
      <c r="IM464" s="181" t="e">
        <f t="shared" si="1096"/>
        <v>#REF!</v>
      </c>
      <c r="IN464" s="181" t="e">
        <f t="shared" si="1097"/>
        <v>#REF!</v>
      </c>
      <c r="IO464" s="181" t="e">
        <f t="shared" si="1098"/>
        <v>#REF!</v>
      </c>
      <c r="IP464" s="181" t="e">
        <f t="shared" si="1099"/>
        <v>#REF!</v>
      </c>
      <c r="IQ464" s="181" t="e">
        <f t="shared" si="1100"/>
        <v>#REF!</v>
      </c>
      <c r="IR464" s="181" t="e">
        <f t="shared" si="1101"/>
        <v>#REF!</v>
      </c>
      <c r="IS464" s="181" t="e">
        <f t="shared" si="1102"/>
        <v>#REF!</v>
      </c>
      <c r="IT464" s="181" t="e">
        <f t="shared" si="1103"/>
        <v>#REF!</v>
      </c>
      <c r="IU464" s="181" t="e">
        <f t="shared" si="1104"/>
        <v>#REF!</v>
      </c>
      <c r="IV464" s="181" t="e">
        <f t="shared" si="1105"/>
        <v>#REF!</v>
      </c>
      <c r="IW464" s="181" t="e">
        <f t="shared" si="1106"/>
        <v>#REF!</v>
      </c>
      <c r="IX464" s="181" t="e">
        <f t="shared" si="1107"/>
        <v>#REF!</v>
      </c>
      <c r="IY464" s="181" t="e">
        <f t="shared" si="1108"/>
        <v>#REF!</v>
      </c>
      <c r="IZ464" s="181" t="e">
        <f t="shared" si="1109"/>
        <v>#REF!</v>
      </c>
      <c r="JA464" s="181" t="e">
        <f t="shared" si="1110"/>
        <v>#REF!</v>
      </c>
      <c r="JB464" s="181" t="e">
        <f t="shared" si="1111"/>
        <v>#REF!</v>
      </c>
    </row>
    <row r="465" spans="2:262">
      <c r="B465" s="188">
        <v>104</v>
      </c>
      <c r="C465" s="187">
        <f t="shared" si="1112"/>
        <v>2.0312500000000014E-3</v>
      </c>
      <c r="D465" s="184" t="e">
        <f t="shared" si="855"/>
        <v>#REF!</v>
      </c>
      <c r="E465" s="183" t="e">
        <f>DF361</f>
        <v>#REF!</v>
      </c>
      <c r="F465" s="182">
        <v>104</v>
      </c>
      <c r="G465" s="181" t="e">
        <f t="shared" si="856"/>
        <v>#REF!</v>
      </c>
      <c r="H465" s="181" t="e">
        <f t="shared" si="857"/>
        <v>#REF!</v>
      </c>
      <c r="I465" s="181" t="e">
        <f t="shared" si="858"/>
        <v>#REF!</v>
      </c>
      <c r="J465" s="181" t="e">
        <f t="shared" si="859"/>
        <v>#REF!</v>
      </c>
      <c r="K465" s="181" t="e">
        <f t="shared" si="860"/>
        <v>#REF!</v>
      </c>
      <c r="L465" s="181" t="e">
        <f t="shared" si="861"/>
        <v>#REF!</v>
      </c>
      <c r="M465" s="181" t="e">
        <f t="shared" si="862"/>
        <v>#REF!</v>
      </c>
      <c r="N465" s="181" t="e">
        <f t="shared" si="863"/>
        <v>#REF!</v>
      </c>
      <c r="O465" s="181" t="e">
        <f t="shared" si="864"/>
        <v>#REF!</v>
      </c>
      <c r="P465" s="181" t="e">
        <f t="shared" si="865"/>
        <v>#REF!</v>
      </c>
      <c r="Q465" s="181" t="e">
        <f t="shared" si="866"/>
        <v>#REF!</v>
      </c>
      <c r="R465" s="181" t="e">
        <f t="shared" si="867"/>
        <v>#REF!</v>
      </c>
      <c r="S465" s="181" t="e">
        <f t="shared" si="868"/>
        <v>#REF!</v>
      </c>
      <c r="T465" s="181" t="e">
        <f t="shared" si="869"/>
        <v>#REF!</v>
      </c>
      <c r="U465" s="181" t="e">
        <f t="shared" si="870"/>
        <v>#REF!</v>
      </c>
      <c r="V465" s="181" t="e">
        <f t="shared" si="871"/>
        <v>#REF!</v>
      </c>
      <c r="W465" s="181" t="e">
        <f t="shared" si="872"/>
        <v>#REF!</v>
      </c>
      <c r="X465" s="181" t="e">
        <f t="shared" si="873"/>
        <v>#REF!</v>
      </c>
      <c r="Y465" s="181" t="e">
        <f t="shared" si="874"/>
        <v>#REF!</v>
      </c>
      <c r="Z465" s="181" t="e">
        <f t="shared" si="875"/>
        <v>#REF!</v>
      </c>
      <c r="AA465" s="181" t="e">
        <f t="shared" si="876"/>
        <v>#REF!</v>
      </c>
      <c r="AB465" s="181" t="e">
        <f t="shared" si="877"/>
        <v>#REF!</v>
      </c>
      <c r="AC465" s="181" t="e">
        <f t="shared" si="878"/>
        <v>#REF!</v>
      </c>
      <c r="AD465" s="181" t="e">
        <f t="shared" si="879"/>
        <v>#REF!</v>
      </c>
      <c r="AE465" s="181" t="e">
        <f t="shared" si="880"/>
        <v>#REF!</v>
      </c>
      <c r="AF465" s="181" t="e">
        <f t="shared" si="881"/>
        <v>#REF!</v>
      </c>
      <c r="AG465" s="181" t="e">
        <f t="shared" si="882"/>
        <v>#REF!</v>
      </c>
      <c r="AH465" s="181" t="e">
        <f t="shared" si="883"/>
        <v>#REF!</v>
      </c>
      <c r="AI465" s="181" t="e">
        <f t="shared" si="884"/>
        <v>#REF!</v>
      </c>
      <c r="AJ465" s="181" t="e">
        <f t="shared" si="885"/>
        <v>#REF!</v>
      </c>
      <c r="AK465" s="181" t="e">
        <f t="shared" si="886"/>
        <v>#REF!</v>
      </c>
      <c r="AL465" s="181" t="e">
        <f t="shared" si="887"/>
        <v>#REF!</v>
      </c>
      <c r="AM465" s="181" t="e">
        <f t="shared" si="888"/>
        <v>#REF!</v>
      </c>
      <c r="AN465" s="181" t="e">
        <f t="shared" si="889"/>
        <v>#REF!</v>
      </c>
      <c r="AO465" s="181" t="e">
        <f t="shared" si="890"/>
        <v>#REF!</v>
      </c>
      <c r="AP465" s="181" t="e">
        <f t="shared" si="891"/>
        <v>#REF!</v>
      </c>
      <c r="AQ465" s="181" t="e">
        <f t="shared" si="892"/>
        <v>#REF!</v>
      </c>
      <c r="AR465" s="181" t="e">
        <f t="shared" si="893"/>
        <v>#REF!</v>
      </c>
      <c r="AS465" s="181" t="e">
        <f t="shared" si="894"/>
        <v>#REF!</v>
      </c>
      <c r="AT465" s="181" t="e">
        <f t="shared" si="895"/>
        <v>#REF!</v>
      </c>
      <c r="AU465" s="181" t="e">
        <f t="shared" si="896"/>
        <v>#REF!</v>
      </c>
      <c r="AV465" s="181" t="e">
        <f t="shared" si="897"/>
        <v>#REF!</v>
      </c>
      <c r="AW465" s="181" t="e">
        <f t="shared" si="898"/>
        <v>#REF!</v>
      </c>
      <c r="AX465" s="181" t="e">
        <f t="shared" si="899"/>
        <v>#REF!</v>
      </c>
      <c r="AY465" s="181" t="e">
        <f t="shared" si="900"/>
        <v>#REF!</v>
      </c>
      <c r="AZ465" s="181" t="e">
        <f t="shared" si="901"/>
        <v>#REF!</v>
      </c>
      <c r="BA465" s="181" t="e">
        <f t="shared" si="902"/>
        <v>#REF!</v>
      </c>
      <c r="BB465" s="181" t="e">
        <f t="shared" si="903"/>
        <v>#REF!</v>
      </c>
      <c r="BC465" s="181" t="e">
        <f t="shared" si="904"/>
        <v>#REF!</v>
      </c>
      <c r="BD465" s="181" t="e">
        <f t="shared" si="905"/>
        <v>#REF!</v>
      </c>
      <c r="BE465" s="181" t="e">
        <f t="shared" si="906"/>
        <v>#REF!</v>
      </c>
      <c r="BF465" s="181" t="e">
        <f t="shared" si="907"/>
        <v>#REF!</v>
      </c>
      <c r="BG465" s="181" t="e">
        <f t="shared" si="908"/>
        <v>#REF!</v>
      </c>
      <c r="BH465" s="181" t="e">
        <f t="shared" si="909"/>
        <v>#REF!</v>
      </c>
      <c r="BI465" s="181" t="e">
        <f t="shared" si="910"/>
        <v>#REF!</v>
      </c>
      <c r="BJ465" s="181" t="e">
        <f t="shared" si="911"/>
        <v>#REF!</v>
      </c>
      <c r="BK465" s="181" t="e">
        <f t="shared" si="912"/>
        <v>#REF!</v>
      </c>
      <c r="BL465" s="181" t="e">
        <f t="shared" si="913"/>
        <v>#REF!</v>
      </c>
      <c r="BM465" s="181" t="e">
        <f t="shared" si="914"/>
        <v>#REF!</v>
      </c>
      <c r="BN465" s="181" t="e">
        <f t="shared" si="915"/>
        <v>#REF!</v>
      </c>
      <c r="BO465" s="181" t="e">
        <f t="shared" si="916"/>
        <v>#REF!</v>
      </c>
      <c r="BP465" s="181" t="e">
        <f t="shared" si="917"/>
        <v>#REF!</v>
      </c>
      <c r="BQ465" s="181" t="e">
        <f t="shared" si="918"/>
        <v>#REF!</v>
      </c>
      <c r="BR465" s="181" t="e">
        <f t="shared" si="919"/>
        <v>#REF!</v>
      </c>
      <c r="BS465" s="181" t="e">
        <f t="shared" si="920"/>
        <v>#REF!</v>
      </c>
      <c r="BT465" s="181" t="e">
        <f t="shared" si="921"/>
        <v>#REF!</v>
      </c>
      <c r="BU465" s="181" t="e">
        <f t="shared" si="922"/>
        <v>#REF!</v>
      </c>
      <c r="BV465" s="181" t="e">
        <f t="shared" si="923"/>
        <v>#REF!</v>
      </c>
      <c r="BW465" s="181" t="e">
        <f t="shared" si="924"/>
        <v>#REF!</v>
      </c>
      <c r="BX465" s="181" t="e">
        <f t="shared" si="925"/>
        <v>#REF!</v>
      </c>
      <c r="BY465" s="181" t="e">
        <f t="shared" si="926"/>
        <v>#REF!</v>
      </c>
      <c r="BZ465" s="181" t="e">
        <f t="shared" si="927"/>
        <v>#REF!</v>
      </c>
      <c r="CA465" s="181" t="e">
        <f t="shared" si="928"/>
        <v>#REF!</v>
      </c>
      <c r="CB465" s="181" t="e">
        <f t="shared" si="929"/>
        <v>#REF!</v>
      </c>
      <c r="CC465" s="181" t="e">
        <f t="shared" si="930"/>
        <v>#REF!</v>
      </c>
      <c r="CD465" s="181" t="e">
        <f t="shared" si="931"/>
        <v>#REF!</v>
      </c>
      <c r="CE465" s="181" t="e">
        <f t="shared" si="932"/>
        <v>#REF!</v>
      </c>
      <c r="CF465" s="181" t="e">
        <f t="shared" si="933"/>
        <v>#REF!</v>
      </c>
      <c r="CG465" s="181" t="e">
        <f t="shared" si="934"/>
        <v>#REF!</v>
      </c>
      <c r="CH465" s="181" t="e">
        <f t="shared" si="935"/>
        <v>#REF!</v>
      </c>
      <c r="CI465" s="181" t="e">
        <f t="shared" si="936"/>
        <v>#REF!</v>
      </c>
      <c r="CJ465" s="181" t="e">
        <f t="shared" si="937"/>
        <v>#REF!</v>
      </c>
      <c r="CK465" s="181" t="e">
        <f t="shared" si="938"/>
        <v>#REF!</v>
      </c>
      <c r="CL465" s="181" t="e">
        <f t="shared" si="939"/>
        <v>#REF!</v>
      </c>
      <c r="CM465" s="181" t="e">
        <f t="shared" si="940"/>
        <v>#REF!</v>
      </c>
      <c r="CN465" s="181" t="e">
        <f t="shared" si="941"/>
        <v>#REF!</v>
      </c>
      <c r="CO465" s="181" t="e">
        <f t="shared" si="942"/>
        <v>#REF!</v>
      </c>
      <c r="CP465" s="181" t="e">
        <f t="shared" si="943"/>
        <v>#REF!</v>
      </c>
      <c r="CQ465" s="181" t="e">
        <f t="shared" si="944"/>
        <v>#REF!</v>
      </c>
      <c r="CR465" s="181" t="e">
        <f t="shared" si="945"/>
        <v>#REF!</v>
      </c>
      <c r="CS465" s="181" t="e">
        <f t="shared" si="946"/>
        <v>#REF!</v>
      </c>
      <c r="CT465" s="181" t="e">
        <f t="shared" si="947"/>
        <v>#REF!</v>
      </c>
      <c r="CU465" s="181" t="e">
        <f t="shared" si="948"/>
        <v>#REF!</v>
      </c>
      <c r="CV465" s="181" t="e">
        <f t="shared" si="949"/>
        <v>#REF!</v>
      </c>
      <c r="CW465" s="181" t="e">
        <f t="shared" si="950"/>
        <v>#REF!</v>
      </c>
      <c r="CX465" s="181" t="e">
        <f t="shared" si="951"/>
        <v>#REF!</v>
      </c>
      <c r="CY465" s="181" t="e">
        <f t="shared" si="952"/>
        <v>#REF!</v>
      </c>
      <c r="CZ465" s="181" t="e">
        <f t="shared" si="953"/>
        <v>#REF!</v>
      </c>
      <c r="DA465" s="181" t="e">
        <f t="shared" si="954"/>
        <v>#REF!</v>
      </c>
      <c r="DB465" s="181" t="e">
        <f t="shared" si="955"/>
        <v>#REF!</v>
      </c>
      <c r="DC465" s="181" t="e">
        <f t="shared" si="956"/>
        <v>#REF!</v>
      </c>
      <c r="DD465" s="181" t="e">
        <f t="shared" si="957"/>
        <v>#REF!</v>
      </c>
      <c r="DE465" s="181" t="e">
        <f t="shared" si="958"/>
        <v>#REF!</v>
      </c>
      <c r="DF465" s="181" t="e">
        <f t="shared" si="959"/>
        <v>#REF!</v>
      </c>
      <c r="DG465" s="181" t="e">
        <f t="shared" si="960"/>
        <v>#REF!</v>
      </c>
      <c r="DH465" s="181" t="e">
        <f t="shared" si="961"/>
        <v>#REF!</v>
      </c>
      <c r="DI465" s="181" t="e">
        <f t="shared" si="962"/>
        <v>#REF!</v>
      </c>
      <c r="DJ465" s="181" t="e">
        <f t="shared" si="963"/>
        <v>#REF!</v>
      </c>
      <c r="DK465" s="181" t="e">
        <f t="shared" si="964"/>
        <v>#REF!</v>
      </c>
      <c r="DL465" s="181" t="e">
        <f t="shared" si="965"/>
        <v>#REF!</v>
      </c>
      <c r="DM465" s="181" t="e">
        <f t="shared" si="966"/>
        <v>#REF!</v>
      </c>
      <c r="DN465" s="181" t="e">
        <f t="shared" si="967"/>
        <v>#REF!</v>
      </c>
      <c r="DO465" s="181" t="e">
        <f t="shared" si="968"/>
        <v>#REF!</v>
      </c>
      <c r="DP465" s="181" t="e">
        <f t="shared" si="969"/>
        <v>#REF!</v>
      </c>
      <c r="DQ465" s="181" t="e">
        <f t="shared" si="970"/>
        <v>#REF!</v>
      </c>
      <c r="DR465" s="181" t="e">
        <f t="shared" si="971"/>
        <v>#REF!</v>
      </c>
      <c r="DS465" s="181" t="e">
        <f t="shared" si="972"/>
        <v>#REF!</v>
      </c>
      <c r="DT465" s="181" t="e">
        <f t="shared" si="973"/>
        <v>#REF!</v>
      </c>
      <c r="DU465" s="181" t="e">
        <f t="shared" si="974"/>
        <v>#REF!</v>
      </c>
      <c r="DV465" s="181" t="e">
        <f t="shared" si="975"/>
        <v>#REF!</v>
      </c>
      <c r="DW465" s="181" t="e">
        <f t="shared" si="976"/>
        <v>#REF!</v>
      </c>
      <c r="DX465" s="181" t="e">
        <f t="shared" si="977"/>
        <v>#REF!</v>
      </c>
      <c r="DY465" s="181" t="e">
        <f t="shared" si="978"/>
        <v>#REF!</v>
      </c>
      <c r="DZ465" s="181" t="e">
        <f t="shared" si="979"/>
        <v>#REF!</v>
      </c>
      <c r="EA465" s="181" t="e">
        <f t="shared" si="980"/>
        <v>#REF!</v>
      </c>
      <c r="EB465" s="181" t="e">
        <f t="shared" si="981"/>
        <v>#REF!</v>
      </c>
      <c r="EC465" s="181" t="e">
        <f t="shared" si="982"/>
        <v>#REF!</v>
      </c>
      <c r="ED465" s="181" t="e">
        <f t="shared" si="983"/>
        <v>#REF!</v>
      </c>
      <c r="EE465" s="181" t="e">
        <f t="shared" si="984"/>
        <v>#REF!</v>
      </c>
      <c r="EF465" s="181" t="e">
        <f t="shared" si="985"/>
        <v>#REF!</v>
      </c>
      <c r="EG465" s="181" t="e">
        <f t="shared" si="986"/>
        <v>#REF!</v>
      </c>
      <c r="EH465" s="181" t="e">
        <f t="shared" si="987"/>
        <v>#REF!</v>
      </c>
      <c r="EI465" s="181" t="e">
        <f t="shared" si="988"/>
        <v>#REF!</v>
      </c>
      <c r="EJ465" s="181" t="e">
        <f t="shared" si="989"/>
        <v>#REF!</v>
      </c>
      <c r="EK465" s="181" t="e">
        <f t="shared" si="990"/>
        <v>#REF!</v>
      </c>
      <c r="EL465" s="181" t="e">
        <f t="shared" si="991"/>
        <v>#REF!</v>
      </c>
      <c r="EM465" s="181" t="e">
        <f t="shared" si="992"/>
        <v>#REF!</v>
      </c>
      <c r="EN465" s="181" t="e">
        <f t="shared" si="993"/>
        <v>#REF!</v>
      </c>
      <c r="EO465" s="181" t="e">
        <f t="shared" si="994"/>
        <v>#REF!</v>
      </c>
      <c r="EP465" s="181" t="e">
        <f t="shared" si="995"/>
        <v>#REF!</v>
      </c>
      <c r="EQ465" s="181" t="e">
        <f t="shared" si="996"/>
        <v>#REF!</v>
      </c>
      <c r="ER465" s="181" t="e">
        <f t="shared" si="997"/>
        <v>#REF!</v>
      </c>
      <c r="ES465" s="181" t="e">
        <f t="shared" si="998"/>
        <v>#REF!</v>
      </c>
      <c r="ET465" s="181" t="e">
        <f t="shared" si="999"/>
        <v>#REF!</v>
      </c>
      <c r="EU465" s="181" t="e">
        <f t="shared" si="1000"/>
        <v>#REF!</v>
      </c>
      <c r="EV465" s="181" t="e">
        <f t="shared" si="1001"/>
        <v>#REF!</v>
      </c>
      <c r="EW465" s="181" t="e">
        <f t="shared" si="1002"/>
        <v>#REF!</v>
      </c>
      <c r="EX465" s="181" t="e">
        <f t="shared" si="1003"/>
        <v>#REF!</v>
      </c>
      <c r="EY465" s="181" t="e">
        <f t="shared" si="1004"/>
        <v>#REF!</v>
      </c>
      <c r="EZ465" s="181" t="e">
        <f t="shared" si="1005"/>
        <v>#REF!</v>
      </c>
      <c r="FA465" s="181" t="e">
        <f t="shared" si="1006"/>
        <v>#REF!</v>
      </c>
      <c r="FB465" s="181" t="e">
        <f t="shared" si="1007"/>
        <v>#REF!</v>
      </c>
      <c r="FC465" s="181" t="e">
        <f t="shared" si="1008"/>
        <v>#REF!</v>
      </c>
      <c r="FD465" s="181" t="e">
        <f t="shared" si="1009"/>
        <v>#REF!</v>
      </c>
      <c r="FE465" s="181" t="e">
        <f t="shared" si="1010"/>
        <v>#REF!</v>
      </c>
      <c r="FF465" s="181" t="e">
        <f t="shared" si="1011"/>
        <v>#REF!</v>
      </c>
      <c r="FG465" s="181" t="e">
        <f t="shared" si="1012"/>
        <v>#REF!</v>
      </c>
      <c r="FH465" s="181" t="e">
        <f t="shared" si="1013"/>
        <v>#REF!</v>
      </c>
      <c r="FI465" s="181" t="e">
        <f t="shared" si="1014"/>
        <v>#REF!</v>
      </c>
      <c r="FJ465" s="181" t="e">
        <f t="shared" si="1015"/>
        <v>#REF!</v>
      </c>
      <c r="FK465" s="181" t="e">
        <f t="shared" si="1016"/>
        <v>#REF!</v>
      </c>
      <c r="FL465" s="181" t="e">
        <f t="shared" si="1017"/>
        <v>#REF!</v>
      </c>
      <c r="FM465" s="181" t="e">
        <f t="shared" si="1018"/>
        <v>#REF!</v>
      </c>
      <c r="FN465" s="181" t="e">
        <f t="shared" si="1019"/>
        <v>#REF!</v>
      </c>
      <c r="FO465" s="181" t="e">
        <f t="shared" si="1020"/>
        <v>#REF!</v>
      </c>
      <c r="FP465" s="181" t="e">
        <f t="shared" si="1021"/>
        <v>#REF!</v>
      </c>
      <c r="FQ465" s="181" t="e">
        <f t="shared" si="1022"/>
        <v>#REF!</v>
      </c>
      <c r="FR465" s="181" t="e">
        <f t="shared" si="1023"/>
        <v>#REF!</v>
      </c>
      <c r="FS465" s="181" t="e">
        <f t="shared" si="1024"/>
        <v>#REF!</v>
      </c>
      <c r="FT465" s="181" t="e">
        <f t="shared" si="1025"/>
        <v>#REF!</v>
      </c>
      <c r="FU465" s="181" t="e">
        <f t="shared" si="1026"/>
        <v>#REF!</v>
      </c>
      <c r="FV465" s="181" t="e">
        <f t="shared" si="1027"/>
        <v>#REF!</v>
      </c>
      <c r="FW465" s="181" t="e">
        <f t="shared" si="1028"/>
        <v>#REF!</v>
      </c>
      <c r="FX465" s="181" t="e">
        <f t="shared" si="1029"/>
        <v>#REF!</v>
      </c>
      <c r="FY465" s="181" t="e">
        <f t="shared" si="1030"/>
        <v>#REF!</v>
      </c>
      <c r="FZ465" s="181" t="e">
        <f t="shared" si="1031"/>
        <v>#REF!</v>
      </c>
      <c r="GA465" s="181" t="e">
        <f t="shared" si="1032"/>
        <v>#REF!</v>
      </c>
      <c r="GB465" s="181" t="e">
        <f t="shared" si="1033"/>
        <v>#REF!</v>
      </c>
      <c r="GC465" s="181" t="e">
        <f t="shared" si="1034"/>
        <v>#REF!</v>
      </c>
      <c r="GD465" s="181" t="e">
        <f t="shared" si="1035"/>
        <v>#REF!</v>
      </c>
      <c r="GE465" s="181" t="e">
        <f t="shared" si="1036"/>
        <v>#REF!</v>
      </c>
      <c r="GF465" s="181" t="e">
        <f t="shared" si="1037"/>
        <v>#REF!</v>
      </c>
      <c r="GG465" s="181" t="e">
        <f t="shared" si="1038"/>
        <v>#REF!</v>
      </c>
      <c r="GH465" s="181" t="e">
        <f t="shared" si="1039"/>
        <v>#REF!</v>
      </c>
      <c r="GI465" s="181" t="e">
        <f t="shared" si="1040"/>
        <v>#REF!</v>
      </c>
      <c r="GJ465" s="181" t="e">
        <f t="shared" si="1041"/>
        <v>#REF!</v>
      </c>
      <c r="GK465" s="181" t="e">
        <f t="shared" si="1042"/>
        <v>#REF!</v>
      </c>
      <c r="GL465" s="181" t="e">
        <f t="shared" si="1043"/>
        <v>#REF!</v>
      </c>
      <c r="GM465" s="181" t="e">
        <f t="shared" si="1044"/>
        <v>#REF!</v>
      </c>
      <c r="GN465" s="181" t="e">
        <f t="shared" si="1045"/>
        <v>#REF!</v>
      </c>
      <c r="GO465" s="181" t="e">
        <f t="shared" si="1046"/>
        <v>#REF!</v>
      </c>
      <c r="GP465" s="181" t="e">
        <f t="shared" si="1047"/>
        <v>#REF!</v>
      </c>
      <c r="GQ465" s="181" t="e">
        <f t="shared" si="1048"/>
        <v>#REF!</v>
      </c>
      <c r="GR465" s="181" t="e">
        <f t="shared" si="1049"/>
        <v>#REF!</v>
      </c>
      <c r="GS465" s="181" t="e">
        <f t="shared" si="1050"/>
        <v>#REF!</v>
      </c>
      <c r="GT465" s="181" t="e">
        <f t="shared" si="1051"/>
        <v>#REF!</v>
      </c>
      <c r="GU465" s="181" t="e">
        <f t="shared" si="1052"/>
        <v>#REF!</v>
      </c>
      <c r="GV465" s="181" t="e">
        <f t="shared" si="1053"/>
        <v>#REF!</v>
      </c>
      <c r="GW465" s="181" t="e">
        <f t="shared" si="1054"/>
        <v>#REF!</v>
      </c>
      <c r="GX465" s="181" t="e">
        <f t="shared" si="1055"/>
        <v>#REF!</v>
      </c>
      <c r="GY465" s="181" t="e">
        <f t="shared" si="1056"/>
        <v>#REF!</v>
      </c>
      <c r="GZ465" s="181" t="e">
        <f t="shared" si="1057"/>
        <v>#REF!</v>
      </c>
      <c r="HA465" s="181" t="e">
        <f t="shared" si="1058"/>
        <v>#REF!</v>
      </c>
      <c r="HB465" s="181" t="e">
        <f t="shared" si="1059"/>
        <v>#REF!</v>
      </c>
      <c r="HC465" s="181" t="e">
        <f t="shared" si="1060"/>
        <v>#REF!</v>
      </c>
      <c r="HD465" s="181" t="e">
        <f t="shared" si="1061"/>
        <v>#REF!</v>
      </c>
      <c r="HE465" s="181" t="e">
        <f t="shared" si="1062"/>
        <v>#REF!</v>
      </c>
      <c r="HF465" s="181" t="e">
        <f t="shared" si="1063"/>
        <v>#REF!</v>
      </c>
      <c r="HG465" s="181" t="e">
        <f t="shared" si="1064"/>
        <v>#REF!</v>
      </c>
      <c r="HH465" s="181" t="e">
        <f t="shared" si="1065"/>
        <v>#REF!</v>
      </c>
      <c r="HI465" s="181" t="e">
        <f t="shared" si="1066"/>
        <v>#REF!</v>
      </c>
      <c r="HJ465" s="181" t="e">
        <f t="shared" si="1067"/>
        <v>#REF!</v>
      </c>
      <c r="HK465" s="181" t="e">
        <f t="shared" si="1068"/>
        <v>#REF!</v>
      </c>
      <c r="HL465" s="181" t="e">
        <f t="shared" si="1069"/>
        <v>#REF!</v>
      </c>
      <c r="HM465" s="181" t="e">
        <f t="shared" si="1070"/>
        <v>#REF!</v>
      </c>
      <c r="HN465" s="181" t="e">
        <f t="shared" si="1071"/>
        <v>#REF!</v>
      </c>
      <c r="HO465" s="181" t="e">
        <f t="shared" si="1072"/>
        <v>#REF!</v>
      </c>
      <c r="HP465" s="181" t="e">
        <f t="shared" si="1073"/>
        <v>#REF!</v>
      </c>
      <c r="HQ465" s="181" t="e">
        <f t="shared" si="1074"/>
        <v>#REF!</v>
      </c>
      <c r="HR465" s="181" t="e">
        <f t="shared" si="1075"/>
        <v>#REF!</v>
      </c>
      <c r="HS465" s="181" t="e">
        <f t="shared" si="1076"/>
        <v>#REF!</v>
      </c>
      <c r="HT465" s="181" t="e">
        <f t="shared" si="1077"/>
        <v>#REF!</v>
      </c>
      <c r="HU465" s="181" t="e">
        <f t="shared" si="1078"/>
        <v>#REF!</v>
      </c>
      <c r="HV465" s="181" t="e">
        <f t="shared" si="1079"/>
        <v>#REF!</v>
      </c>
      <c r="HW465" s="181" t="e">
        <f t="shared" si="1080"/>
        <v>#REF!</v>
      </c>
      <c r="HX465" s="181" t="e">
        <f t="shared" si="1081"/>
        <v>#REF!</v>
      </c>
      <c r="HY465" s="181" t="e">
        <f t="shared" si="1082"/>
        <v>#REF!</v>
      </c>
      <c r="HZ465" s="181" t="e">
        <f t="shared" si="1083"/>
        <v>#REF!</v>
      </c>
      <c r="IA465" s="181" t="e">
        <f t="shared" si="1084"/>
        <v>#REF!</v>
      </c>
      <c r="IB465" s="181" t="e">
        <f t="shared" si="1085"/>
        <v>#REF!</v>
      </c>
      <c r="IC465" s="181" t="e">
        <f t="shared" si="1086"/>
        <v>#REF!</v>
      </c>
      <c r="ID465" s="181" t="e">
        <f t="shared" si="1087"/>
        <v>#REF!</v>
      </c>
      <c r="IE465" s="181" t="e">
        <f t="shared" si="1088"/>
        <v>#REF!</v>
      </c>
      <c r="IF465" s="181" t="e">
        <f t="shared" si="1089"/>
        <v>#REF!</v>
      </c>
      <c r="IG465" s="181" t="e">
        <f t="shared" si="1090"/>
        <v>#REF!</v>
      </c>
      <c r="IH465" s="181" t="e">
        <f t="shared" si="1091"/>
        <v>#REF!</v>
      </c>
      <c r="II465" s="181" t="e">
        <f t="shared" si="1092"/>
        <v>#REF!</v>
      </c>
      <c r="IJ465" s="181" t="e">
        <f t="shared" si="1093"/>
        <v>#REF!</v>
      </c>
      <c r="IK465" s="181" t="e">
        <f t="shared" si="1094"/>
        <v>#REF!</v>
      </c>
      <c r="IL465" s="181" t="e">
        <f t="shared" si="1095"/>
        <v>#REF!</v>
      </c>
      <c r="IM465" s="181" t="e">
        <f t="shared" si="1096"/>
        <v>#REF!</v>
      </c>
      <c r="IN465" s="181" t="e">
        <f t="shared" si="1097"/>
        <v>#REF!</v>
      </c>
      <c r="IO465" s="181" t="e">
        <f t="shared" si="1098"/>
        <v>#REF!</v>
      </c>
      <c r="IP465" s="181" t="e">
        <f t="shared" si="1099"/>
        <v>#REF!</v>
      </c>
      <c r="IQ465" s="181" t="e">
        <f t="shared" si="1100"/>
        <v>#REF!</v>
      </c>
      <c r="IR465" s="181" t="e">
        <f t="shared" si="1101"/>
        <v>#REF!</v>
      </c>
      <c r="IS465" s="181" t="e">
        <f t="shared" si="1102"/>
        <v>#REF!</v>
      </c>
      <c r="IT465" s="181" t="e">
        <f t="shared" si="1103"/>
        <v>#REF!</v>
      </c>
      <c r="IU465" s="181" t="e">
        <f t="shared" si="1104"/>
        <v>#REF!</v>
      </c>
      <c r="IV465" s="181" t="e">
        <f t="shared" si="1105"/>
        <v>#REF!</v>
      </c>
      <c r="IW465" s="181" t="e">
        <f t="shared" si="1106"/>
        <v>#REF!</v>
      </c>
      <c r="IX465" s="181" t="e">
        <f t="shared" si="1107"/>
        <v>#REF!</v>
      </c>
      <c r="IY465" s="181" t="e">
        <f t="shared" si="1108"/>
        <v>#REF!</v>
      </c>
      <c r="IZ465" s="181" t="e">
        <f t="shared" si="1109"/>
        <v>#REF!</v>
      </c>
      <c r="JA465" s="181" t="e">
        <f t="shared" si="1110"/>
        <v>#REF!</v>
      </c>
      <c r="JB465" s="181" t="e">
        <f t="shared" si="1111"/>
        <v>#REF!</v>
      </c>
    </row>
    <row r="466" spans="2:262">
      <c r="B466" s="188">
        <v>105</v>
      </c>
      <c r="C466" s="187">
        <f t="shared" si="1112"/>
        <v>2.0507812500000014E-3</v>
      </c>
      <c r="D466" s="184" t="e">
        <f t="shared" si="855"/>
        <v>#REF!</v>
      </c>
      <c r="E466" s="183" t="e">
        <f>DG361</f>
        <v>#REF!</v>
      </c>
      <c r="F466" s="182">
        <v>105</v>
      </c>
      <c r="G466" s="181" t="e">
        <f t="shared" si="856"/>
        <v>#REF!</v>
      </c>
      <c r="H466" s="181" t="e">
        <f t="shared" si="857"/>
        <v>#REF!</v>
      </c>
      <c r="I466" s="181" t="e">
        <f t="shared" si="858"/>
        <v>#REF!</v>
      </c>
      <c r="J466" s="181" t="e">
        <f t="shared" si="859"/>
        <v>#REF!</v>
      </c>
      <c r="K466" s="181" t="e">
        <f t="shared" si="860"/>
        <v>#REF!</v>
      </c>
      <c r="L466" s="181" t="e">
        <f t="shared" si="861"/>
        <v>#REF!</v>
      </c>
      <c r="M466" s="181" t="e">
        <f t="shared" si="862"/>
        <v>#REF!</v>
      </c>
      <c r="N466" s="181" t="e">
        <f t="shared" si="863"/>
        <v>#REF!</v>
      </c>
      <c r="O466" s="181" t="e">
        <f t="shared" si="864"/>
        <v>#REF!</v>
      </c>
      <c r="P466" s="181" t="e">
        <f t="shared" si="865"/>
        <v>#REF!</v>
      </c>
      <c r="Q466" s="181" t="e">
        <f t="shared" si="866"/>
        <v>#REF!</v>
      </c>
      <c r="R466" s="181" t="e">
        <f t="shared" si="867"/>
        <v>#REF!</v>
      </c>
      <c r="S466" s="181" t="e">
        <f t="shared" si="868"/>
        <v>#REF!</v>
      </c>
      <c r="T466" s="181" t="e">
        <f t="shared" si="869"/>
        <v>#REF!</v>
      </c>
      <c r="U466" s="181" t="e">
        <f t="shared" si="870"/>
        <v>#REF!</v>
      </c>
      <c r="V466" s="181" t="e">
        <f t="shared" si="871"/>
        <v>#REF!</v>
      </c>
      <c r="W466" s="181" t="e">
        <f t="shared" si="872"/>
        <v>#REF!</v>
      </c>
      <c r="X466" s="181" t="e">
        <f t="shared" si="873"/>
        <v>#REF!</v>
      </c>
      <c r="Y466" s="181" t="e">
        <f t="shared" si="874"/>
        <v>#REF!</v>
      </c>
      <c r="Z466" s="181" t="e">
        <f t="shared" si="875"/>
        <v>#REF!</v>
      </c>
      <c r="AA466" s="181" t="e">
        <f t="shared" si="876"/>
        <v>#REF!</v>
      </c>
      <c r="AB466" s="181" t="e">
        <f t="shared" si="877"/>
        <v>#REF!</v>
      </c>
      <c r="AC466" s="181" t="e">
        <f t="shared" si="878"/>
        <v>#REF!</v>
      </c>
      <c r="AD466" s="181" t="e">
        <f t="shared" si="879"/>
        <v>#REF!</v>
      </c>
      <c r="AE466" s="181" t="e">
        <f t="shared" si="880"/>
        <v>#REF!</v>
      </c>
      <c r="AF466" s="181" t="e">
        <f t="shared" si="881"/>
        <v>#REF!</v>
      </c>
      <c r="AG466" s="181" t="e">
        <f t="shared" si="882"/>
        <v>#REF!</v>
      </c>
      <c r="AH466" s="181" t="e">
        <f t="shared" si="883"/>
        <v>#REF!</v>
      </c>
      <c r="AI466" s="181" t="e">
        <f t="shared" si="884"/>
        <v>#REF!</v>
      </c>
      <c r="AJ466" s="181" t="e">
        <f t="shared" si="885"/>
        <v>#REF!</v>
      </c>
      <c r="AK466" s="181" t="e">
        <f t="shared" si="886"/>
        <v>#REF!</v>
      </c>
      <c r="AL466" s="181" t="e">
        <f t="shared" si="887"/>
        <v>#REF!</v>
      </c>
      <c r="AM466" s="181" t="e">
        <f t="shared" si="888"/>
        <v>#REF!</v>
      </c>
      <c r="AN466" s="181" t="e">
        <f t="shared" si="889"/>
        <v>#REF!</v>
      </c>
      <c r="AO466" s="181" t="e">
        <f t="shared" si="890"/>
        <v>#REF!</v>
      </c>
      <c r="AP466" s="181" t="e">
        <f t="shared" si="891"/>
        <v>#REF!</v>
      </c>
      <c r="AQ466" s="181" t="e">
        <f t="shared" si="892"/>
        <v>#REF!</v>
      </c>
      <c r="AR466" s="181" t="e">
        <f t="shared" si="893"/>
        <v>#REF!</v>
      </c>
      <c r="AS466" s="181" t="e">
        <f t="shared" si="894"/>
        <v>#REF!</v>
      </c>
      <c r="AT466" s="181" t="e">
        <f t="shared" si="895"/>
        <v>#REF!</v>
      </c>
      <c r="AU466" s="181" t="e">
        <f t="shared" si="896"/>
        <v>#REF!</v>
      </c>
      <c r="AV466" s="181" t="e">
        <f t="shared" si="897"/>
        <v>#REF!</v>
      </c>
      <c r="AW466" s="181" t="e">
        <f t="shared" si="898"/>
        <v>#REF!</v>
      </c>
      <c r="AX466" s="181" t="e">
        <f t="shared" si="899"/>
        <v>#REF!</v>
      </c>
      <c r="AY466" s="181" t="e">
        <f t="shared" si="900"/>
        <v>#REF!</v>
      </c>
      <c r="AZ466" s="181" t="e">
        <f t="shared" si="901"/>
        <v>#REF!</v>
      </c>
      <c r="BA466" s="181" t="e">
        <f t="shared" si="902"/>
        <v>#REF!</v>
      </c>
      <c r="BB466" s="181" t="e">
        <f t="shared" si="903"/>
        <v>#REF!</v>
      </c>
      <c r="BC466" s="181" t="e">
        <f t="shared" si="904"/>
        <v>#REF!</v>
      </c>
      <c r="BD466" s="181" t="e">
        <f t="shared" si="905"/>
        <v>#REF!</v>
      </c>
      <c r="BE466" s="181" t="e">
        <f t="shared" si="906"/>
        <v>#REF!</v>
      </c>
      <c r="BF466" s="181" t="e">
        <f t="shared" si="907"/>
        <v>#REF!</v>
      </c>
      <c r="BG466" s="181" t="e">
        <f t="shared" si="908"/>
        <v>#REF!</v>
      </c>
      <c r="BH466" s="181" t="e">
        <f t="shared" si="909"/>
        <v>#REF!</v>
      </c>
      <c r="BI466" s="181" t="e">
        <f t="shared" si="910"/>
        <v>#REF!</v>
      </c>
      <c r="BJ466" s="181" t="e">
        <f t="shared" si="911"/>
        <v>#REF!</v>
      </c>
      <c r="BK466" s="181" t="e">
        <f t="shared" si="912"/>
        <v>#REF!</v>
      </c>
      <c r="BL466" s="181" t="e">
        <f t="shared" si="913"/>
        <v>#REF!</v>
      </c>
      <c r="BM466" s="181" t="e">
        <f t="shared" si="914"/>
        <v>#REF!</v>
      </c>
      <c r="BN466" s="181" t="e">
        <f t="shared" si="915"/>
        <v>#REF!</v>
      </c>
      <c r="BO466" s="181" t="e">
        <f t="shared" si="916"/>
        <v>#REF!</v>
      </c>
      <c r="BP466" s="181" t="e">
        <f t="shared" si="917"/>
        <v>#REF!</v>
      </c>
      <c r="BQ466" s="181" t="e">
        <f t="shared" si="918"/>
        <v>#REF!</v>
      </c>
      <c r="BR466" s="181" t="e">
        <f t="shared" si="919"/>
        <v>#REF!</v>
      </c>
      <c r="BS466" s="181" t="e">
        <f t="shared" si="920"/>
        <v>#REF!</v>
      </c>
      <c r="BT466" s="181" t="e">
        <f t="shared" si="921"/>
        <v>#REF!</v>
      </c>
      <c r="BU466" s="181" t="e">
        <f t="shared" si="922"/>
        <v>#REF!</v>
      </c>
      <c r="BV466" s="181" t="e">
        <f t="shared" si="923"/>
        <v>#REF!</v>
      </c>
      <c r="BW466" s="181" t="e">
        <f t="shared" si="924"/>
        <v>#REF!</v>
      </c>
      <c r="BX466" s="181" t="e">
        <f t="shared" si="925"/>
        <v>#REF!</v>
      </c>
      <c r="BY466" s="181" t="e">
        <f t="shared" si="926"/>
        <v>#REF!</v>
      </c>
      <c r="BZ466" s="181" t="e">
        <f t="shared" si="927"/>
        <v>#REF!</v>
      </c>
      <c r="CA466" s="181" t="e">
        <f t="shared" si="928"/>
        <v>#REF!</v>
      </c>
      <c r="CB466" s="181" t="e">
        <f t="shared" si="929"/>
        <v>#REF!</v>
      </c>
      <c r="CC466" s="181" t="e">
        <f t="shared" si="930"/>
        <v>#REF!</v>
      </c>
      <c r="CD466" s="181" t="e">
        <f t="shared" si="931"/>
        <v>#REF!</v>
      </c>
      <c r="CE466" s="181" t="e">
        <f t="shared" si="932"/>
        <v>#REF!</v>
      </c>
      <c r="CF466" s="181" t="e">
        <f t="shared" si="933"/>
        <v>#REF!</v>
      </c>
      <c r="CG466" s="181" t="e">
        <f t="shared" si="934"/>
        <v>#REF!</v>
      </c>
      <c r="CH466" s="181" t="e">
        <f t="shared" si="935"/>
        <v>#REF!</v>
      </c>
      <c r="CI466" s="181" t="e">
        <f t="shared" si="936"/>
        <v>#REF!</v>
      </c>
      <c r="CJ466" s="181" t="e">
        <f t="shared" si="937"/>
        <v>#REF!</v>
      </c>
      <c r="CK466" s="181" t="e">
        <f t="shared" si="938"/>
        <v>#REF!</v>
      </c>
      <c r="CL466" s="181" t="e">
        <f t="shared" si="939"/>
        <v>#REF!</v>
      </c>
      <c r="CM466" s="181" t="e">
        <f t="shared" si="940"/>
        <v>#REF!</v>
      </c>
      <c r="CN466" s="181" t="e">
        <f t="shared" si="941"/>
        <v>#REF!</v>
      </c>
      <c r="CO466" s="181" t="e">
        <f t="shared" si="942"/>
        <v>#REF!</v>
      </c>
      <c r="CP466" s="181" t="e">
        <f t="shared" si="943"/>
        <v>#REF!</v>
      </c>
      <c r="CQ466" s="181" t="e">
        <f t="shared" si="944"/>
        <v>#REF!</v>
      </c>
      <c r="CR466" s="181" t="e">
        <f t="shared" si="945"/>
        <v>#REF!</v>
      </c>
      <c r="CS466" s="181" t="e">
        <f t="shared" si="946"/>
        <v>#REF!</v>
      </c>
      <c r="CT466" s="181" t="e">
        <f t="shared" si="947"/>
        <v>#REF!</v>
      </c>
      <c r="CU466" s="181" t="e">
        <f t="shared" si="948"/>
        <v>#REF!</v>
      </c>
      <c r="CV466" s="181" t="e">
        <f t="shared" si="949"/>
        <v>#REF!</v>
      </c>
      <c r="CW466" s="181" t="e">
        <f t="shared" si="950"/>
        <v>#REF!</v>
      </c>
      <c r="CX466" s="181" t="e">
        <f t="shared" si="951"/>
        <v>#REF!</v>
      </c>
      <c r="CY466" s="181" t="e">
        <f t="shared" si="952"/>
        <v>#REF!</v>
      </c>
      <c r="CZ466" s="181" t="e">
        <f t="shared" si="953"/>
        <v>#REF!</v>
      </c>
      <c r="DA466" s="181" t="e">
        <f t="shared" si="954"/>
        <v>#REF!</v>
      </c>
      <c r="DB466" s="181" t="e">
        <f t="shared" si="955"/>
        <v>#REF!</v>
      </c>
      <c r="DC466" s="181" t="e">
        <f t="shared" si="956"/>
        <v>#REF!</v>
      </c>
      <c r="DD466" s="181" t="e">
        <f t="shared" si="957"/>
        <v>#REF!</v>
      </c>
      <c r="DE466" s="181" t="e">
        <f t="shared" si="958"/>
        <v>#REF!</v>
      </c>
      <c r="DF466" s="181" t="e">
        <f t="shared" si="959"/>
        <v>#REF!</v>
      </c>
      <c r="DG466" s="181" t="e">
        <f t="shared" si="960"/>
        <v>#REF!</v>
      </c>
      <c r="DH466" s="181" t="e">
        <f t="shared" si="961"/>
        <v>#REF!</v>
      </c>
      <c r="DI466" s="181" t="e">
        <f t="shared" si="962"/>
        <v>#REF!</v>
      </c>
      <c r="DJ466" s="181" t="e">
        <f t="shared" si="963"/>
        <v>#REF!</v>
      </c>
      <c r="DK466" s="181" t="e">
        <f t="shared" si="964"/>
        <v>#REF!</v>
      </c>
      <c r="DL466" s="181" t="e">
        <f t="shared" si="965"/>
        <v>#REF!</v>
      </c>
      <c r="DM466" s="181" t="e">
        <f t="shared" si="966"/>
        <v>#REF!</v>
      </c>
      <c r="DN466" s="181" t="e">
        <f t="shared" si="967"/>
        <v>#REF!</v>
      </c>
      <c r="DO466" s="181" t="e">
        <f t="shared" si="968"/>
        <v>#REF!</v>
      </c>
      <c r="DP466" s="181" t="e">
        <f t="shared" si="969"/>
        <v>#REF!</v>
      </c>
      <c r="DQ466" s="181" t="e">
        <f t="shared" si="970"/>
        <v>#REF!</v>
      </c>
      <c r="DR466" s="181" t="e">
        <f t="shared" si="971"/>
        <v>#REF!</v>
      </c>
      <c r="DS466" s="181" t="e">
        <f t="shared" si="972"/>
        <v>#REF!</v>
      </c>
      <c r="DT466" s="181" t="e">
        <f t="shared" si="973"/>
        <v>#REF!</v>
      </c>
      <c r="DU466" s="181" t="e">
        <f t="shared" si="974"/>
        <v>#REF!</v>
      </c>
      <c r="DV466" s="181" t="e">
        <f t="shared" si="975"/>
        <v>#REF!</v>
      </c>
      <c r="DW466" s="181" t="e">
        <f t="shared" si="976"/>
        <v>#REF!</v>
      </c>
      <c r="DX466" s="181" t="e">
        <f t="shared" si="977"/>
        <v>#REF!</v>
      </c>
      <c r="DY466" s="181" t="e">
        <f t="shared" si="978"/>
        <v>#REF!</v>
      </c>
      <c r="DZ466" s="181" t="e">
        <f t="shared" si="979"/>
        <v>#REF!</v>
      </c>
      <c r="EA466" s="181" t="e">
        <f t="shared" si="980"/>
        <v>#REF!</v>
      </c>
      <c r="EB466" s="181" t="e">
        <f t="shared" si="981"/>
        <v>#REF!</v>
      </c>
      <c r="EC466" s="181" t="e">
        <f t="shared" si="982"/>
        <v>#REF!</v>
      </c>
      <c r="ED466" s="181" t="e">
        <f t="shared" si="983"/>
        <v>#REF!</v>
      </c>
      <c r="EE466" s="181" t="e">
        <f t="shared" si="984"/>
        <v>#REF!</v>
      </c>
      <c r="EF466" s="181" t="e">
        <f t="shared" si="985"/>
        <v>#REF!</v>
      </c>
      <c r="EG466" s="181" t="e">
        <f t="shared" si="986"/>
        <v>#REF!</v>
      </c>
      <c r="EH466" s="181" t="e">
        <f t="shared" si="987"/>
        <v>#REF!</v>
      </c>
      <c r="EI466" s="181" t="e">
        <f t="shared" si="988"/>
        <v>#REF!</v>
      </c>
      <c r="EJ466" s="181" t="e">
        <f t="shared" si="989"/>
        <v>#REF!</v>
      </c>
      <c r="EK466" s="181" t="e">
        <f t="shared" si="990"/>
        <v>#REF!</v>
      </c>
      <c r="EL466" s="181" t="e">
        <f t="shared" si="991"/>
        <v>#REF!</v>
      </c>
      <c r="EM466" s="181" t="e">
        <f t="shared" si="992"/>
        <v>#REF!</v>
      </c>
      <c r="EN466" s="181" t="e">
        <f t="shared" si="993"/>
        <v>#REF!</v>
      </c>
      <c r="EO466" s="181" t="e">
        <f t="shared" si="994"/>
        <v>#REF!</v>
      </c>
      <c r="EP466" s="181" t="e">
        <f t="shared" si="995"/>
        <v>#REF!</v>
      </c>
      <c r="EQ466" s="181" t="e">
        <f t="shared" si="996"/>
        <v>#REF!</v>
      </c>
      <c r="ER466" s="181" t="e">
        <f t="shared" si="997"/>
        <v>#REF!</v>
      </c>
      <c r="ES466" s="181" t="e">
        <f t="shared" si="998"/>
        <v>#REF!</v>
      </c>
      <c r="ET466" s="181" t="e">
        <f t="shared" si="999"/>
        <v>#REF!</v>
      </c>
      <c r="EU466" s="181" t="e">
        <f t="shared" si="1000"/>
        <v>#REF!</v>
      </c>
      <c r="EV466" s="181" t="e">
        <f t="shared" si="1001"/>
        <v>#REF!</v>
      </c>
      <c r="EW466" s="181" t="e">
        <f t="shared" si="1002"/>
        <v>#REF!</v>
      </c>
      <c r="EX466" s="181" t="e">
        <f t="shared" si="1003"/>
        <v>#REF!</v>
      </c>
      <c r="EY466" s="181" t="e">
        <f t="shared" si="1004"/>
        <v>#REF!</v>
      </c>
      <c r="EZ466" s="181" t="e">
        <f t="shared" si="1005"/>
        <v>#REF!</v>
      </c>
      <c r="FA466" s="181" t="e">
        <f t="shared" si="1006"/>
        <v>#REF!</v>
      </c>
      <c r="FB466" s="181" t="e">
        <f t="shared" si="1007"/>
        <v>#REF!</v>
      </c>
      <c r="FC466" s="181" t="e">
        <f t="shared" si="1008"/>
        <v>#REF!</v>
      </c>
      <c r="FD466" s="181" t="e">
        <f t="shared" si="1009"/>
        <v>#REF!</v>
      </c>
      <c r="FE466" s="181" t="e">
        <f t="shared" si="1010"/>
        <v>#REF!</v>
      </c>
      <c r="FF466" s="181" t="e">
        <f t="shared" si="1011"/>
        <v>#REF!</v>
      </c>
      <c r="FG466" s="181" t="e">
        <f t="shared" si="1012"/>
        <v>#REF!</v>
      </c>
      <c r="FH466" s="181" t="e">
        <f t="shared" si="1013"/>
        <v>#REF!</v>
      </c>
      <c r="FI466" s="181" t="e">
        <f t="shared" si="1014"/>
        <v>#REF!</v>
      </c>
      <c r="FJ466" s="181" t="e">
        <f t="shared" si="1015"/>
        <v>#REF!</v>
      </c>
      <c r="FK466" s="181" t="e">
        <f t="shared" si="1016"/>
        <v>#REF!</v>
      </c>
      <c r="FL466" s="181" t="e">
        <f t="shared" si="1017"/>
        <v>#REF!</v>
      </c>
      <c r="FM466" s="181" t="e">
        <f t="shared" si="1018"/>
        <v>#REF!</v>
      </c>
      <c r="FN466" s="181" t="e">
        <f t="shared" si="1019"/>
        <v>#REF!</v>
      </c>
      <c r="FO466" s="181" t="e">
        <f t="shared" si="1020"/>
        <v>#REF!</v>
      </c>
      <c r="FP466" s="181" t="e">
        <f t="shared" si="1021"/>
        <v>#REF!</v>
      </c>
      <c r="FQ466" s="181" t="e">
        <f t="shared" si="1022"/>
        <v>#REF!</v>
      </c>
      <c r="FR466" s="181" t="e">
        <f t="shared" si="1023"/>
        <v>#REF!</v>
      </c>
      <c r="FS466" s="181" t="e">
        <f t="shared" si="1024"/>
        <v>#REF!</v>
      </c>
      <c r="FT466" s="181" t="e">
        <f t="shared" si="1025"/>
        <v>#REF!</v>
      </c>
      <c r="FU466" s="181" t="e">
        <f t="shared" si="1026"/>
        <v>#REF!</v>
      </c>
      <c r="FV466" s="181" t="e">
        <f t="shared" si="1027"/>
        <v>#REF!</v>
      </c>
      <c r="FW466" s="181" t="e">
        <f t="shared" si="1028"/>
        <v>#REF!</v>
      </c>
      <c r="FX466" s="181" t="e">
        <f t="shared" si="1029"/>
        <v>#REF!</v>
      </c>
      <c r="FY466" s="181" t="e">
        <f t="shared" si="1030"/>
        <v>#REF!</v>
      </c>
      <c r="FZ466" s="181" t="e">
        <f t="shared" si="1031"/>
        <v>#REF!</v>
      </c>
      <c r="GA466" s="181" t="e">
        <f t="shared" si="1032"/>
        <v>#REF!</v>
      </c>
      <c r="GB466" s="181" t="e">
        <f t="shared" si="1033"/>
        <v>#REF!</v>
      </c>
      <c r="GC466" s="181" t="e">
        <f t="shared" si="1034"/>
        <v>#REF!</v>
      </c>
      <c r="GD466" s="181" t="e">
        <f t="shared" si="1035"/>
        <v>#REF!</v>
      </c>
      <c r="GE466" s="181" t="e">
        <f t="shared" si="1036"/>
        <v>#REF!</v>
      </c>
      <c r="GF466" s="181" t="e">
        <f t="shared" si="1037"/>
        <v>#REF!</v>
      </c>
      <c r="GG466" s="181" t="e">
        <f t="shared" si="1038"/>
        <v>#REF!</v>
      </c>
      <c r="GH466" s="181" t="e">
        <f t="shared" si="1039"/>
        <v>#REF!</v>
      </c>
      <c r="GI466" s="181" t="e">
        <f t="shared" si="1040"/>
        <v>#REF!</v>
      </c>
      <c r="GJ466" s="181" t="e">
        <f t="shared" si="1041"/>
        <v>#REF!</v>
      </c>
      <c r="GK466" s="181" t="e">
        <f t="shared" si="1042"/>
        <v>#REF!</v>
      </c>
      <c r="GL466" s="181" t="e">
        <f t="shared" si="1043"/>
        <v>#REF!</v>
      </c>
      <c r="GM466" s="181" t="e">
        <f t="shared" si="1044"/>
        <v>#REF!</v>
      </c>
      <c r="GN466" s="181" t="e">
        <f t="shared" si="1045"/>
        <v>#REF!</v>
      </c>
      <c r="GO466" s="181" t="e">
        <f t="shared" si="1046"/>
        <v>#REF!</v>
      </c>
      <c r="GP466" s="181" t="e">
        <f t="shared" si="1047"/>
        <v>#REF!</v>
      </c>
      <c r="GQ466" s="181" t="e">
        <f t="shared" si="1048"/>
        <v>#REF!</v>
      </c>
      <c r="GR466" s="181" t="e">
        <f t="shared" si="1049"/>
        <v>#REF!</v>
      </c>
      <c r="GS466" s="181" t="e">
        <f t="shared" si="1050"/>
        <v>#REF!</v>
      </c>
      <c r="GT466" s="181" t="e">
        <f t="shared" si="1051"/>
        <v>#REF!</v>
      </c>
      <c r="GU466" s="181" t="e">
        <f t="shared" si="1052"/>
        <v>#REF!</v>
      </c>
      <c r="GV466" s="181" t="e">
        <f t="shared" si="1053"/>
        <v>#REF!</v>
      </c>
      <c r="GW466" s="181" t="e">
        <f t="shared" si="1054"/>
        <v>#REF!</v>
      </c>
      <c r="GX466" s="181" t="e">
        <f t="shared" si="1055"/>
        <v>#REF!</v>
      </c>
      <c r="GY466" s="181" t="e">
        <f t="shared" si="1056"/>
        <v>#REF!</v>
      </c>
      <c r="GZ466" s="181" t="e">
        <f t="shared" si="1057"/>
        <v>#REF!</v>
      </c>
      <c r="HA466" s="181" t="e">
        <f t="shared" si="1058"/>
        <v>#REF!</v>
      </c>
      <c r="HB466" s="181" t="e">
        <f t="shared" si="1059"/>
        <v>#REF!</v>
      </c>
      <c r="HC466" s="181" t="e">
        <f t="shared" si="1060"/>
        <v>#REF!</v>
      </c>
      <c r="HD466" s="181" t="e">
        <f t="shared" si="1061"/>
        <v>#REF!</v>
      </c>
      <c r="HE466" s="181" t="e">
        <f t="shared" si="1062"/>
        <v>#REF!</v>
      </c>
      <c r="HF466" s="181" t="e">
        <f t="shared" si="1063"/>
        <v>#REF!</v>
      </c>
      <c r="HG466" s="181" t="e">
        <f t="shared" si="1064"/>
        <v>#REF!</v>
      </c>
      <c r="HH466" s="181" t="e">
        <f t="shared" si="1065"/>
        <v>#REF!</v>
      </c>
      <c r="HI466" s="181" t="e">
        <f t="shared" si="1066"/>
        <v>#REF!</v>
      </c>
      <c r="HJ466" s="181" t="e">
        <f t="shared" si="1067"/>
        <v>#REF!</v>
      </c>
      <c r="HK466" s="181" t="e">
        <f t="shared" si="1068"/>
        <v>#REF!</v>
      </c>
      <c r="HL466" s="181" t="e">
        <f t="shared" si="1069"/>
        <v>#REF!</v>
      </c>
      <c r="HM466" s="181" t="e">
        <f t="shared" si="1070"/>
        <v>#REF!</v>
      </c>
      <c r="HN466" s="181" t="e">
        <f t="shared" si="1071"/>
        <v>#REF!</v>
      </c>
      <c r="HO466" s="181" t="e">
        <f t="shared" si="1072"/>
        <v>#REF!</v>
      </c>
      <c r="HP466" s="181" t="e">
        <f t="shared" si="1073"/>
        <v>#REF!</v>
      </c>
      <c r="HQ466" s="181" t="e">
        <f t="shared" si="1074"/>
        <v>#REF!</v>
      </c>
      <c r="HR466" s="181" t="e">
        <f t="shared" si="1075"/>
        <v>#REF!</v>
      </c>
      <c r="HS466" s="181" t="e">
        <f t="shared" si="1076"/>
        <v>#REF!</v>
      </c>
      <c r="HT466" s="181" t="e">
        <f t="shared" si="1077"/>
        <v>#REF!</v>
      </c>
      <c r="HU466" s="181" t="e">
        <f t="shared" si="1078"/>
        <v>#REF!</v>
      </c>
      <c r="HV466" s="181" t="e">
        <f t="shared" si="1079"/>
        <v>#REF!</v>
      </c>
      <c r="HW466" s="181" t="e">
        <f t="shared" si="1080"/>
        <v>#REF!</v>
      </c>
      <c r="HX466" s="181" t="e">
        <f t="shared" si="1081"/>
        <v>#REF!</v>
      </c>
      <c r="HY466" s="181" t="e">
        <f t="shared" si="1082"/>
        <v>#REF!</v>
      </c>
      <c r="HZ466" s="181" t="e">
        <f t="shared" si="1083"/>
        <v>#REF!</v>
      </c>
      <c r="IA466" s="181" t="e">
        <f t="shared" si="1084"/>
        <v>#REF!</v>
      </c>
      <c r="IB466" s="181" t="e">
        <f t="shared" si="1085"/>
        <v>#REF!</v>
      </c>
      <c r="IC466" s="181" t="e">
        <f t="shared" si="1086"/>
        <v>#REF!</v>
      </c>
      <c r="ID466" s="181" t="e">
        <f t="shared" si="1087"/>
        <v>#REF!</v>
      </c>
      <c r="IE466" s="181" t="e">
        <f t="shared" si="1088"/>
        <v>#REF!</v>
      </c>
      <c r="IF466" s="181" t="e">
        <f t="shared" si="1089"/>
        <v>#REF!</v>
      </c>
      <c r="IG466" s="181" t="e">
        <f t="shared" si="1090"/>
        <v>#REF!</v>
      </c>
      <c r="IH466" s="181" t="e">
        <f t="shared" si="1091"/>
        <v>#REF!</v>
      </c>
      <c r="II466" s="181" t="e">
        <f t="shared" si="1092"/>
        <v>#REF!</v>
      </c>
      <c r="IJ466" s="181" t="e">
        <f t="shared" si="1093"/>
        <v>#REF!</v>
      </c>
      <c r="IK466" s="181" t="e">
        <f t="shared" si="1094"/>
        <v>#REF!</v>
      </c>
      <c r="IL466" s="181" t="e">
        <f t="shared" si="1095"/>
        <v>#REF!</v>
      </c>
      <c r="IM466" s="181" t="e">
        <f t="shared" si="1096"/>
        <v>#REF!</v>
      </c>
      <c r="IN466" s="181" t="e">
        <f t="shared" si="1097"/>
        <v>#REF!</v>
      </c>
      <c r="IO466" s="181" t="e">
        <f t="shared" si="1098"/>
        <v>#REF!</v>
      </c>
      <c r="IP466" s="181" t="e">
        <f t="shared" si="1099"/>
        <v>#REF!</v>
      </c>
      <c r="IQ466" s="181" t="e">
        <f t="shared" si="1100"/>
        <v>#REF!</v>
      </c>
      <c r="IR466" s="181" t="e">
        <f t="shared" si="1101"/>
        <v>#REF!</v>
      </c>
      <c r="IS466" s="181" t="e">
        <f t="shared" si="1102"/>
        <v>#REF!</v>
      </c>
      <c r="IT466" s="181" t="e">
        <f t="shared" si="1103"/>
        <v>#REF!</v>
      </c>
      <c r="IU466" s="181" t="e">
        <f t="shared" si="1104"/>
        <v>#REF!</v>
      </c>
      <c r="IV466" s="181" t="e">
        <f t="shared" si="1105"/>
        <v>#REF!</v>
      </c>
      <c r="IW466" s="181" t="e">
        <f t="shared" si="1106"/>
        <v>#REF!</v>
      </c>
      <c r="IX466" s="181" t="e">
        <f t="shared" si="1107"/>
        <v>#REF!</v>
      </c>
      <c r="IY466" s="181" t="e">
        <f t="shared" si="1108"/>
        <v>#REF!</v>
      </c>
      <c r="IZ466" s="181" t="e">
        <f t="shared" si="1109"/>
        <v>#REF!</v>
      </c>
      <c r="JA466" s="181" t="e">
        <f t="shared" si="1110"/>
        <v>#REF!</v>
      </c>
      <c r="JB466" s="181" t="e">
        <f t="shared" si="1111"/>
        <v>#REF!</v>
      </c>
    </row>
    <row r="467" spans="2:262">
      <c r="B467" s="188">
        <v>106</v>
      </c>
      <c r="C467" s="187">
        <f t="shared" si="1112"/>
        <v>2.0703125000000014E-3</v>
      </c>
      <c r="D467" s="184" t="e">
        <f t="shared" si="855"/>
        <v>#REF!</v>
      </c>
      <c r="E467" s="183" t="e">
        <f>DH361</f>
        <v>#REF!</v>
      </c>
      <c r="F467" s="182">
        <v>106</v>
      </c>
      <c r="G467" s="181" t="e">
        <f t="shared" si="856"/>
        <v>#REF!</v>
      </c>
      <c r="H467" s="181" t="e">
        <f t="shared" si="857"/>
        <v>#REF!</v>
      </c>
      <c r="I467" s="181" t="e">
        <f t="shared" si="858"/>
        <v>#REF!</v>
      </c>
      <c r="J467" s="181" t="e">
        <f t="shared" si="859"/>
        <v>#REF!</v>
      </c>
      <c r="K467" s="181" t="e">
        <f t="shared" si="860"/>
        <v>#REF!</v>
      </c>
      <c r="L467" s="181" t="e">
        <f t="shared" si="861"/>
        <v>#REF!</v>
      </c>
      <c r="M467" s="181" t="e">
        <f t="shared" si="862"/>
        <v>#REF!</v>
      </c>
      <c r="N467" s="181" t="e">
        <f t="shared" si="863"/>
        <v>#REF!</v>
      </c>
      <c r="O467" s="181" t="e">
        <f t="shared" si="864"/>
        <v>#REF!</v>
      </c>
      <c r="P467" s="181" t="e">
        <f t="shared" si="865"/>
        <v>#REF!</v>
      </c>
      <c r="Q467" s="181" t="e">
        <f t="shared" si="866"/>
        <v>#REF!</v>
      </c>
      <c r="R467" s="181" t="e">
        <f t="shared" si="867"/>
        <v>#REF!</v>
      </c>
      <c r="S467" s="181" t="e">
        <f t="shared" si="868"/>
        <v>#REF!</v>
      </c>
      <c r="T467" s="181" t="e">
        <f t="shared" si="869"/>
        <v>#REF!</v>
      </c>
      <c r="U467" s="181" t="e">
        <f t="shared" si="870"/>
        <v>#REF!</v>
      </c>
      <c r="V467" s="181" t="e">
        <f t="shared" si="871"/>
        <v>#REF!</v>
      </c>
      <c r="W467" s="181" t="e">
        <f t="shared" si="872"/>
        <v>#REF!</v>
      </c>
      <c r="X467" s="181" t="e">
        <f t="shared" si="873"/>
        <v>#REF!</v>
      </c>
      <c r="Y467" s="181" t="e">
        <f t="shared" si="874"/>
        <v>#REF!</v>
      </c>
      <c r="Z467" s="181" t="e">
        <f t="shared" si="875"/>
        <v>#REF!</v>
      </c>
      <c r="AA467" s="181" t="e">
        <f t="shared" si="876"/>
        <v>#REF!</v>
      </c>
      <c r="AB467" s="181" t="e">
        <f t="shared" si="877"/>
        <v>#REF!</v>
      </c>
      <c r="AC467" s="181" t="e">
        <f t="shared" si="878"/>
        <v>#REF!</v>
      </c>
      <c r="AD467" s="181" t="e">
        <f t="shared" si="879"/>
        <v>#REF!</v>
      </c>
      <c r="AE467" s="181" t="e">
        <f t="shared" si="880"/>
        <v>#REF!</v>
      </c>
      <c r="AF467" s="181" t="e">
        <f t="shared" si="881"/>
        <v>#REF!</v>
      </c>
      <c r="AG467" s="181" t="e">
        <f t="shared" si="882"/>
        <v>#REF!</v>
      </c>
      <c r="AH467" s="181" t="e">
        <f t="shared" si="883"/>
        <v>#REF!</v>
      </c>
      <c r="AI467" s="181" t="e">
        <f t="shared" si="884"/>
        <v>#REF!</v>
      </c>
      <c r="AJ467" s="181" t="e">
        <f t="shared" si="885"/>
        <v>#REF!</v>
      </c>
      <c r="AK467" s="181" t="e">
        <f t="shared" si="886"/>
        <v>#REF!</v>
      </c>
      <c r="AL467" s="181" t="e">
        <f t="shared" si="887"/>
        <v>#REF!</v>
      </c>
      <c r="AM467" s="181" t="e">
        <f t="shared" si="888"/>
        <v>#REF!</v>
      </c>
      <c r="AN467" s="181" t="e">
        <f t="shared" si="889"/>
        <v>#REF!</v>
      </c>
      <c r="AO467" s="181" t="e">
        <f t="shared" si="890"/>
        <v>#REF!</v>
      </c>
      <c r="AP467" s="181" t="e">
        <f t="shared" si="891"/>
        <v>#REF!</v>
      </c>
      <c r="AQ467" s="181" t="e">
        <f t="shared" si="892"/>
        <v>#REF!</v>
      </c>
      <c r="AR467" s="181" t="e">
        <f t="shared" si="893"/>
        <v>#REF!</v>
      </c>
      <c r="AS467" s="181" t="e">
        <f t="shared" si="894"/>
        <v>#REF!</v>
      </c>
      <c r="AT467" s="181" t="e">
        <f t="shared" si="895"/>
        <v>#REF!</v>
      </c>
      <c r="AU467" s="181" t="e">
        <f t="shared" si="896"/>
        <v>#REF!</v>
      </c>
      <c r="AV467" s="181" t="e">
        <f t="shared" si="897"/>
        <v>#REF!</v>
      </c>
      <c r="AW467" s="181" t="e">
        <f t="shared" si="898"/>
        <v>#REF!</v>
      </c>
      <c r="AX467" s="181" t="e">
        <f t="shared" si="899"/>
        <v>#REF!</v>
      </c>
      <c r="AY467" s="181" t="e">
        <f t="shared" si="900"/>
        <v>#REF!</v>
      </c>
      <c r="AZ467" s="181" t="e">
        <f t="shared" si="901"/>
        <v>#REF!</v>
      </c>
      <c r="BA467" s="181" t="e">
        <f t="shared" si="902"/>
        <v>#REF!</v>
      </c>
      <c r="BB467" s="181" t="e">
        <f t="shared" si="903"/>
        <v>#REF!</v>
      </c>
      <c r="BC467" s="181" t="e">
        <f t="shared" si="904"/>
        <v>#REF!</v>
      </c>
      <c r="BD467" s="181" t="e">
        <f t="shared" si="905"/>
        <v>#REF!</v>
      </c>
      <c r="BE467" s="181" t="e">
        <f t="shared" si="906"/>
        <v>#REF!</v>
      </c>
      <c r="BF467" s="181" t="e">
        <f t="shared" si="907"/>
        <v>#REF!</v>
      </c>
      <c r="BG467" s="181" t="e">
        <f t="shared" si="908"/>
        <v>#REF!</v>
      </c>
      <c r="BH467" s="181" t="e">
        <f t="shared" si="909"/>
        <v>#REF!</v>
      </c>
      <c r="BI467" s="181" t="e">
        <f t="shared" si="910"/>
        <v>#REF!</v>
      </c>
      <c r="BJ467" s="181" t="e">
        <f t="shared" si="911"/>
        <v>#REF!</v>
      </c>
      <c r="BK467" s="181" t="e">
        <f t="shared" si="912"/>
        <v>#REF!</v>
      </c>
      <c r="BL467" s="181" t="e">
        <f t="shared" si="913"/>
        <v>#REF!</v>
      </c>
      <c r="BM467" s="181" t="e">
        <f t="shared" si="914"/>
        <v>#REF!</v>
      </c>
      <c r="BN467" s="181" t="e">
        <f t="shared" si="915"/>
        <v>#REF!</v>
      </c>
      <c r="BO467" s="181" t="e">
        <f t="shared" si="916"/>
        <v>#REF!</v>
      </c>
      <c r="BP467" s="181" t="e">
        <f t="shared" si="917"/>
        <v>#REF!</v>
      </c>
      <c r="BQ467" s="181" t="e">
        <f t="shared" si="918"/>
        <v>#REF!</v>
      </c>
      <c r="BR467" s="181" t="e">
        <f t="shared" si="919"/>
        <v>#REF!</v>
      </c>
      <c r="BS467" s="181" t="e">
        <f t="shared" si="920"/>
        <v>#REF!</v>
      </c>
      <c r="BT467" s="181" t="e">
        <f t="shared" si="921"/>
        <v>#REF!</v>
      </c>
      <c r="BU467" s="181" t="e">
        <f t="shared" si="922"/>
        <v>#REF!</v>
      </c>
      <c r="BV467" s="181" t="e">
        <f t="shared" si="923"/>
        <v>#REF!</v>
      </c>
      <c r="BW467" s="181" t="e">
        <f t="shared" si="924"/>
        <v>#REF!</v>
      </c>
      <c r="BX467" s="181" t="e">
        <f t="shared" si="925"/>
        <v>#REF!</v>
      </c>
      <c r="BY467" s="181" t="e">
        <f t="shared" si="926"/>
        <v>#REF!</v>
      </c>
      <c r="BZ467" s="181" t="e">
        <f t="shared" si="927"/>
        <v>#REF!</v>
      </c>
      <c r="CA467" s="181" t="e">
        <f t="shared" si="928"/>
        <v>#REF!</v>
      </c>
      <c r="CB467" s="181" t="e">
        <f t="shared" si="929"/>
        <v>#REF!</v>
      </c>
      <c r="CC467" s="181" t="e">
        <f t="shared" si="930"/>
        <v>#REF!</v>
      </c>
      <c r="CD467" s="181" t="e">
        <f t="shared" si="931"/>
        <v>#REF!</v>
      </c>
      <c r="CE467" s="181" t="e">
        <f t="shared" si="932"/>
        <v>#REF!</v>
      </c>
      <c r="CF467" s="181" t="e">
        <f t="shared" si="933"/>
        <v>#REF!</v>
      </c>
      <c r="CG467" s="181" t="e">
        <f t="shared" si="934"/>
        <v>#REF!</v>
      </c>
      <c r="CH467" s="181" t="e">
        <f t="shared" si="935"/>
        <v>#REF!</v>
      </c>
      <c r="CI467" s="181" t="e">
        <f t="shared" si="936"/>
        <v>#REF!</v>
      </c>
      <c r="CJ467" s="181" t="e">
        <f t="shared" si="937"/>
        <v>#REF!</v>
      </c>
      <c r="CK467" s="181" t="e">
        <f t="shared" si="938"/>
        <v>#REF!</v>
      </c>
      <c r="CL467" s="181" t="e">
        <f t="shared" si="939"/>
        <v>#REF!</v>
      </c>
      <c r="CM467" s="181" t="e">
        <f t="shared" si="940"/>
        <v>#REF!</v>
      </c>
      <c r="CN467" s="181" t="e">
        <f t="shared" si="941"/>
        <v>#REF!</v>
      </c>
      <c r="CO467" s="181" t="e">
        <f t="shared" si="942"/>
        <v>#REF!</v>
      </c>
      <c r="CP467" s="181" t="e">
        <f t="shared" si="943"/>
        <v>#REF!</v>
      </c>
      <c r="CQ467" s="181" t="e">
        <f t="shared" si="944"/>
        <v>#REF!</v>
      </c>
      <c r="CR467" s="181" t="e">
        <f t="shared" si="945"/>
        <v>#REF!</v>
      </c>
      <c r="CS467" s="181" t="e">
        <f t="shared" si="946"/>
        <v>#REF!</v>
      </c>
      <c r="CT467" s="181" t="e">
        <f t="shared" si="947"/>
        <v>#REF!</v>
      </c>
      <c r="CU467" s="181" t="e">
        <f t="shared" si="948"/>
        <v>#REF!</v>
      </c>
      <c r="CV467" s="181" t="e">
        <f t="shared" si="949"/>
        <v>#REF!</v>
      </c>
      <c r="CW467" s="181" t="e">
        <f t="shared" si="950"/>
        <v>#REF!</v>
      </c>
      <c r="CX467" s="181" t="e">
        <f t="shared" si="951"/>
        <v>#REF!</v>
      </c>
      <c r="CY467" s="181" t="e">
        <f t="shared" si="952"/>
        <v>#REF!</v>
      </c>
      <c r="CZ467" s="181" t="e">
        <f t="shared" si="953"/>
        <v>#REF!</v>
      </c>
      <c r="DA467" s="181" t="e">
        <f t="shared" si="954"/>
        <v>#REF!</v>
      </c>
      <c r="DB467" s="181" t="e">
        <f t="shared" si="955"/>
        <v>#REF!</v>
      </c>
      <c r="DC467" s="181" t="e">
        <f t="shared" si="956"/>
        <v>#REF!</v>
      </c>
      <c r="DD467" s="181" t="e">
        <f t="shared" si="957"/>
        <v>#REF!</v>
      </c>
      <c r="DE467" s="181" t="e">
        <f t="shared" si="958"/>
        <v>#REF!</v>
      </c>
      <c r="DF467" s="181" t="e">
        <f t="shared" si="959"/>
        <v>#REF!</v>
      </c>
      <c r="DG467" s="181" t="e">
        <f t="shared" si="960"/>
        <v>#REF!</v>
      </c>
      <c r="DH467" s="181" t="e">
        <f t="shared" si="961"/>
        <v>#REF!</v>
      </c>
      <c r="DI467" s="181" t="e">
        <f t="shared" si="962"/>
        <v>#REF!</v>
      </c>
      <c r="DJ467" s="181" t="e">
        <f t="shared" si="963"/>
        <v>#REF!</v>
      </c>
      <c r="DK467" s="181" t="e">
        <f t="shared" si="964"/>
        <v>#REF!</v>
      </c>
      <c r="DL467" s="181" t="e">
        <f t="shared" si="965"/>
        <v>#REF!</v>
      </c>
      <c r="DM467" s="181" t="e">
        <f t="shared" si="966"/>
        <v>#REF!</v>
      </c>
      <c r="DN467" s="181" t="e">
        <f t="shared" si="967"/>
        <v>#REF!</v>
      </c>
      <c r="DO467" s="181" t="e">
        <f t="shared" si="968"/>
        <v>#REF!</v>
      </c>
      <c r="DP467" s="181" t="e">
        <f t="shared" si="969"/>
        <v>#REF!</v>
      </c>
      <c r="DQ467" s="181" t="e">
        <f t="shared" si="970"/>
        <v>#REF!</v>
      </c>
      <c r="DR467" s="181" t="e">
        <f t="shared" si="971"/>
        <v>#REF!</v>
      </c>
      <c r="DS467" s="181" t="e">
        <f t="shared" si="972"/>
        <v>#REF!</v>
      </c>
      <c r="DT467" s="181" t="e">
        <f t="shared" si="973"/>
        <v>#REF!</v>
      </c>
      <c r="DU467" s="181" t="e">
        <f t="shared" si="974"/>
        <v>#REF!</v>
      </c>
      <c r="DV467" s="181" t="e">
        <f t="shared" si="975"/>
        <v>#REF!</v>
      </c>
      <c r="DW467" s="181" t="e">
        <f t="shared" si="976"/>
        <v>#REF!</v>
      </c>
      <c r="DX467" s="181" t="e">
        <f t="shared" si="977"/>
        <v>#REF!</v>
      </c>
      <c r="DY467" s="181" t="e">
        <f t="shared" si="978"/>
        <v>#REF!</v>
      </c>
      <c r="DZ467" s="181" t="e">
        <f t="shared" si="979"/>
        <v>#REF!</v>
      </c>
      <c r="EA467" s="181" t="e">
        <f t="shared" si="980"/>
        <v>#REF!</v>
      </c>
      <c r="EB467" s="181" t="e">
        <f t="shared" si="981"/>
        <v>#REF!</v>
      </c>
      <c r="EC467" s="181" t="e">
        <f t="shared" si="982"/>
        <v>#REF!</v>
      </c>
      <c r="ED467" s="181" t="e">
        <f t="shared" si="983"/>
        <v>#REF!</v>
      </c>
      <c r="EE467" s="181" t="e">
        <f t="shared" si="984"/>
        <v>#REF!</v>
      </c>
      <c r="EF467" s="181" t="e">
        <f t="shared" si="985"/>
        <v>#REF!</v>
      </c>
      <c r="EG467" s="181" t="e">
        <f t="shared" si="986"/>
        <v>#REF!</v>
      </c>
      <c r="EH467" s="181" t="e">
        <f t="shared" si="987"/>
        <v>#REF!</v>
      </c>
      <c r="EI467" s="181" t="e">
        <f t="shared" si="988"/>
        <v>#REF!</v>
      </c>
      <c r="EJ467" s="181" t="e">
        <f t="shared" si="989"/>
        <v>#REF!</v>
      </c>
      <c r="EK467" s="181" t="e">
        <f t="shared" si="990"/>
        <v>#REF!</v>
      </c>
      <c r="EL467" s="181" t="e">
        <f t="shared" si="991"/>
        <v>#REF!</v>
      </c>
      <c r="EM467" s="181" t="e">
        <f t="shared" si="992"/>
        <v>#REF!</v>
      </c>
      <c r="EN467" s="181" t="e">
        <f t="shared" si="993"/>
        <v>#REF!</v>
      </c>
      <c r="EO467" s="181" t="e">
        <f t="shared" si="994"/>
        <v>#REF!</v>
      </c>
      <c r="EP467" s="181" t="e">
        <f t="shared" si="995"/>
        <v>#REF!</v>
      </c>
      <c r="EQ467" s="181" t="e">
        <f t="shared" si="996"/>
        <v>#REF!</v>
      </c>
      <c r="ER467" s="181" t="e">
        <f t="shared" si="997"/>
        <v>#REF!</v>
      </c>
      <c r="ES467" s="181" t="e">
        <f t="shared" si="998"/>
        <v>#REF!</v>
      </c>
      <c r="ET467" s="181" t="e">
        <f t="shared" si="999"/>
        <v>#REF!</v>
      </c>
      <c r="EU467" s="181" t="e">
        <f t="shared" si="1000"/>
        <v>#REF!</v>
      </c>
      <c r="EV467" s="181" t="e">
        <f t="shared" si="1001"/>
        <v>#REF!</v>
      </c>
      <c r="EW467" s="181" t="e">
        <f t="shared" si="1002"/>
        <v>#REF!</v>
      </c>
      <c r="EX467" s="181" t="e">
        <f t="shared" si="1003"/>
        <v>#REF!</v>
      </c>
      <c r="EY467" s="181" t="e">
        <f t="shared" si="1004"/>
        <v>#REF!</v>
      </c>
      <c r="EZ467" s="181" t="e">
        <f t="shared" si="1005"/>
        <v>#REF!</v>
      </c>
      <c r="FA467" s="181" t="e">
        <f t="shared" si="1006"/>
        <v>#REF!</v>
      </c>
      <c r="FB467" s="181" t="e">
        <f t="shared" si="1007"/>
        <v>#REF!</v>
      </c>
      <c r="FC467" s="181" t="e">
        <f t="shared" si="1008"/>
        <v>#REF!</v>
      </c>
      <c r="FD467" s="181" t="e">
        <f t="shared" si="1009"/>
        <v>#REF!</v>
      </c>
      <c r="FE467" s="181" t="e">
        <f t="shared" si="1010"/>
        <v>#REF!</v>
      </c>
      <c r="FF467" s="181" t="e">
        <f t="shared" si="1011"/>
        <v>#REF!</v>
      </c>
      <c r="FG467" s="181" t="e">
        <f t="shared" si="1012"/>
        <v>#REF!</v>
      </c>
      <c r="FH467" s="181" t="e">
        <f t="shared" si="1013"/>
        <v>#REF!</v>
      </c>
      <c r="FI467" s="181" t="e">
        <f t="shared" si="1014"/>
        <v>#REF!</v>
      </c>
      <c r="FJ467" s="181" t="e">
        <f t="shared" si="1015"/>
        <v>#REF!</v>
      </c>
      <c r="FK467" s="181" t="e">
        <f t="shared" si="1016"/>
        <v>#REF!</v>
      </c>
      <c r="FL467" s="181" t="e">
        <f t="shared" si="1017"/>
        <v>#REF!</v>
      </c>
      <c r="FM467" s="181" t="e">
        <f t="shared" si="1018"/>
        <v>#REF!</v>
      </c>
      <c r="FN467" s="181" t="e">
        <f t="shared" si="1019"/>
        <v>#REF!</v>
      </c>
      <c r="FO467" s="181" t="e">
        <f t="shared" si="1020"/>
        <v>#REF!</v>
      </c>
      <c r="FP467" s="181" t="e">
        <f t="shared" si="1021"/>
        <v>#REF!</v>
      </c>
      <c r="FQ467" s="181" t="e">
        <f t="shared" si="1022"/>
        <v>#REF!</v>
      </c>
      <c r="FR467" s="181" t="e">
        <f t="shared" si="1023"/>
        <v>#REF!</v>
      </c>
      <c r="FS467" s="181" t="e">
        <f t="shared" si="1024"/>
        <v>#REF!</v>
      </c>
      <c r="FT467" s="181" t="e">
        <f t="shared" si="1025"/>
        <v>#REF!</v>
      </c>
      <c r="FU467" s="181" t="e">
        <f t="shared" si="1026"/>
        <v>#REF!</v>
      </c>
      <c r="FV467" s="181" t="e">
        <f t="shared" si="1027"/>
        <v>#REF!</v>
      </c>
      <c r="FW467" s="181" t="e">
        <f t="shared" si="1028"/>
        <v>#REF!</v>
      </c>
      <c r="FX467" s="181" t="e">
        <f t="shared" si="1029"/>
        <v>#REF!</v>
      </c>
      <c r="FY467" s="181" t="e">
        <f t="shared" si="1030"/>
        <v>#REF!</v>
      </c>
      <c r="FZ467" s="181" t="e">
        <f t="shared" si="1031"/>
        <v>#REF!</v>
      </c>
      <c r="GA467" s="181" t="e">
        <f t="shared" si="1032"/>
        <v>#REF!</v>
      </c>
      <c r="GB467" s="181" t="e">
        <f t="shared" si="1033"/>
        <v>#REF!</v>
      </c>
      <c r="GC467" s="181" t="e">
        <f t="shared" si="1034"/>
        <v>#REF!</v>
      </c>
      <c r="GD467" s="181" t="e">
        <f t="shared" si="1035"/>
        <v>#REF!</v>
      </c>
      <c r="GE467" s="181" t="e">
        <f t="shared" si="1036"/>
        <v>#REF!</v>
      </c>
      <c r="GF467" s="181" t="e">
        <f t="shared" si="1037"/>
        <v>#REF!</v>
      </c>
      <c r="GG467" s="181" t="e">
        <f t="shared" si="1038"/>
        <v>#REF!</v>
      </c>
      <c r="GH467" s="181" t="e">
        <f t="shared" si="1039"/>
        <v>#REF!</v>
      </c>
      <c r="GI467" s="181" t="e">
        <f t="shared" si="1040"/>
        <v>#REF!</v>
      </c>
      <c r="GJ467" s="181" t="e">
        <f t="shared" si="1041"/>
        <v>#REF!</v>
      </c>
      <c r="GK467" s="181" t="e">
        <f t="shared" si="1042"/>
        <v>#REF!</v>
      </c>
      <c r="GL467" s="181" t="e">
        <f t="shared" si="1043"/>
        <v>#REF!</v>
      </c>
      <c r="GM467" s="181" t="e">
        <f t="shared" si="1044"/>
        <v>#REF!</v>
      </c>
      <c r="GN467" s="181" t="e">
        <f t="shared" si="1045"/>
        <v>#REF!</v>
      </c>
      <c r="GO467" s="181" t="e">
        <f t="shared" si="1046"/>
        <v>#REF!</v>
      </c>
      <c r="GP467" s="181" t="e">
        <f t="shared" si="1047"/>
        <v>#REF!</v>
      </c>
      <c r="GQ467" s="181" t="e">
        <f t="shared" si="1048"/>
        <v>#REF!</v>
      </c>
      <c r="GR467" s="181" t="e">
        <f t="shared" si="1049"/>
        <v>#REF!</v>
      </c>
      <c r="GS467" s="181" t="e">
        <f t="shared" si="1050"/>
        <v>#REF!</v>
      </c>
      <c r="GT467" s="181" t="e">
        <f t="shared" si="1051"/>
        <v>#REF!</v>
      </c>
      <c r="GU467" s="181" t="e">
        <f t="shared" si="1052"/>
        <v>#REF!</v>
      </c>
      <c r="GV467" s="181" t="e">
        <f t="shared" si="1053"/>
        <v>#REF!</v>
      </c>
      <c r="GW467" s="181" t="e">
        <f t="shared" si="1054"/>
        <v>#REF!</v>
      </c>
      <c r="GX467" s="181" t="e">
        <f t="shared" si="1055"/>
        <v>#REF!</v>
      </c>
      <c r="GY467" s="181" t="e">
        <f t="shared" si="1056"/>
        <v>#REF!</v>
      </c>
      <c r="GZ467" s="181" t="e">
        <f t="shared" si="1057"/>
        <v>#REF!</v>
      </c>
      <c r="HA467" s="181" t="e">
        <f t="shared" si="1058"/>
        <v>#REF!</v>
      </c>
      <c r="HB467" s="181" t="e">
        <f t="shared" si="1059"/>
        <v>#REF!</v>
      </c>
      <c r="HC467" s="181" t="e">
        <f t="shared" si="1060"/>
        <v>#REF!</v>
      </c>
      <c r="HD467" s="181" t="e">
        <f t="shared" si="1061"/>
        <v>#REF!</v>
      </c>
      <c r="HE467" s="181" t="e">
        <f t="shared" si="1062"/>
        <v>#REF!</v>
      </c>
      <c r="HF467" s="181" t="e">
        <f t="shared" si="1063"/>
        <v>#REF!</v>
      </c>
      <c r="HG467" s="181" t="e">
        <f t="shared" si="1064"/>
        <v>#REF!</v>
      </c>
      <c r="HH467" s="181" t="e">
        <f t="shared" si="1065"/>
        <v>#REF!</v>
      </c>
      <c r="HI467" s="181" t="e">
        <f t="shared" si="1066"/>
        <v>#REF!</v>
      </c>
      <c r="HJ467" s="181" t="e">
        <f t="shared" si="1067"/>
        <v>#REF!</v>
      </c>
      <c r="HK467" s="181" t="e">
        <f t="shared" si="1068"/>
        <v>#REF!</v>
      </c>
      <c r="HL467" s="181" t="e">
        <f t="shared" si="1069"/>
        <v>#REF!</v>
      </c>
      <c r="HM467" s="181" t="e">
        <f t="shared" si="1070"/>
        <v>#REF!</v>
      </c>
      <c r="HN467" s="181" t="e">
        <f t="shared" si="1071"/>
        <v>#REF!</v>
      </c>
      <c r="HO467" s="181" t="e">
        <f t="shared" si="1072"/>
        <v>#REF!</v>
      </c>
      <c r="HP467" s="181" t="e">
        <f t="shared" si="1073"/>
        <v>#REF!</v>
      </c>
      <c r="HQ467" s="181" t="e">
        <f t="shared" si="1074"/>
        <v>#REF!</v>
      </c>
      <c r="HR467" s="181" t="e">
        <f t="shared" si="1075"/>
        <v>#REF!</v>
      </c>
      <c r="HS467" s="181" t="e">
        <f t="shared" si="1076"/>
        <v>#REF!</v>
      </c>
      <c r="HT467" s="181" t="e">
        <f t="shared" si="1077"/>
        <v>#REF!</v>
      </c>
      <c r="HU467" s="181" t="e">
        <f t="shared" si="1078"/>
        <v>#REF!</v>
      </c>
      <c r="HV467" s="181" t="e">
        <f t="shared" si="1079"/>
        <v>#REF!</v>
      </c>
      <c r="HW467" s="181" t="e">
        <f t="shared" si="1080"/>
        <v>#REF!</v>
      </c>
      <c r="HX467" s="181" t="e">
        <f t="shared" si="1081"/>
        <v>#REF!</v>
      </c>
      <c r="HY467" s="181" t="e">
        <f t="shared" si="1082"/>
        <v>#REF!</v>
      </c>
      <c r="HZ467" s="181" t="e">
        <f t="shared" si="1083"/>
        <v>#REF!</v>
      </c>
      <c r="IA467" s="181" t="e">
        <f t="shared" si="1084"/>
        <v>#REF!</v>
      </c>
      <c r="IB467" s="181" t="e">
        <f t="shared" si="1085"/>
        <v>#REF!</v>
      </c>
      <c r="IC467" s="181" t="e">
        <f t="shared" si="1086"/>
        <v>#REF!</v>
      </c>
      <c r="ID467" s="181" t="e">
        <f t="shared" si="1087"/>
        <v>#REF!</v>
      </c>
      <c r="IE467" s="181" t="e">
        <f t="shared" si="1088"/>
        <v>#REF!</v>
      </c>
      <c r="IF467" s="181" t="e">
        <f t="shared" si="1089"/>
        <v>#REF!</v>
      </c>
      <c r="IG467" s="181" t="e">
        <f t="shared" si="1090"/>
        <v>#REF!</v>
      </c>
      <c r="IH467" s="181" t="e">
        <f t="shared" si="1091"/>
        <v>#REF!</v>
      </c>
      <c r="II467" s="181" t="e">
        <f t="shared" si="1092"/>
        <v>#REF!</v>
      </c>
      <c r="IJ467" s="181" t="e">
        <f t="shared" si="1093"/>
        <v>#REF!</v>
      </c>
      <c r="IK467" s="181" t="e">
        <f t="shared" si="1094"/>
        <v>#REF!</v>
      </c>
      <c r="IL467" s="181" t="e">
        <f t="shared" si="1095"/>
        <v>#REF!</v>
      </c>
      <c r="IM467" s="181" t="e">
        <f t="shared" si="1096"/>
        <v>#REF!</v>
      </c>
      <c r="IN467" s="181" t="e">
        <f t="shared" si="1097"/>
        <v>#REF!</v>
      </c>
      <c r="IO467" s="181" t="e">
        <f t="shared" si="1098"/>
        <v>#REF!</v>
      </c>
      <c r="IP467" s="181" t="e">
        <f t="shared" si="1099"/>
        <v>#REF!</v>
      </c>
      <c r="IQ467" s="181" t="e">
        <f t="shared" si="1100"/>
        <v>#REF!</v>
      </c>
      <c r="IR467" s="181" t="e">
        <f t="shared" si="1101"/>
        <v>#REF!</v>
      </c>
      <c r="IS467" s="181" t="e">
        <f t="shared" si="1102"/>
        <v>#REF!</v>
      </c>
      <c r="IT467" s="181" t="e">
        <f t="shared" si="1103"/>
        <v>#REF!</v>
      </c>
      <c r="IU467" s="181" t="e">
        <f t="shared" si="1104"/>
        <v>#REF!</v>
      </c>
      <c r="IV467" s="181" t="e">
        <f t="shared" si="1105"/>
        <v>#REF!</v>
      </c>
      <c r="IW467" s="181" t="e">
        <f t="shared" si="1106"/>
        <v>#REF!</v>
      </c>
      <c r="IX467" s="181" t="e">
        <f t="shared" si="1107"/>
        <v>#REF!</v>
      </c>
      <c r="IY467" s="181" t="e">
        <f t="shared" si="1108"/>
        <v>#REF!</v>
      </c>
      <c r="IZ467" s="181" t="e">
        <f t="shared" si="1109"/>
        <v>#REF!</v>
      </c>
      <c r="JA467" s="181" t="e">
        <f t="shared" si="1110"/>
        <v>#REF!</v>
      </c>
      <c r="JB467" s="181" t="e">
        <f t="shared" si="1111"/>
        <v>#REF!</v>
      </c>
    </row>
    <row r="468" spans="2:262">
      <c r="B468" s="188">
        <v>107</v>
      </c>
      <c r="C468" s="187">
        <f t="shared" si="1112"/>
        <v>2.0898437500000014E-3</v>
      </c>
      <c r="D468" s="184" t="e">
        <f t="shared" si="855"/>
        <v>#REF!</v>
      </c>
      <c r="E468" s="183" t="e">
        <f>DI361</f>
        <v>#REF!</v>
      </c>
      <c r="F468" s="182">
        <v>107</v>
      </c>
      <c r="G468" s="181" t="e">
        <f t="shared" si="856"/>
        <v>#REF!</v>
      </c>
      <c r="H468" s="181" t="e">
        <f t="shared" si="857"/>
        <v>#REF!</v>
      </c>
      <c r="I468" s="181" t="e">
        <f t="shared" si="858"/>
        <v>#REF!</v>
      </c>
      <c r="J468" s="181" t="e">
        <f t="shared" si="859"/>
        <v>#REF!</v>
      </c>
      <c r="K468" s="181" t="e">
        <f t="shared" si="860"/>
        <v>#REF!</v>
      </c>
      <c r="L468" s="181" t="e">
        <f t="shared" si="861"/>
        <v>#REF!</v>
      </c>
      <c r="M468" s="181" t="e">
        <f t="shared" si="862"/>
        <v>#REF!</v>
      </c>
      <c r="N468" s="181" t="e">
        <f t="shared" si="863"/>
        <v>#REF!</v>
      </c>
      <c r="O468" s="181" t="e">
        <f t="shared" si="864"/>
        <v>#REF!</v>
      </c>
      <c r="P468" s="181" t="e">
        <f t="shared" si="865"/>
        <v>#REF!</v>
      </c>
      <c r="Q468" s="181" t="e">
        <f t="shared" si="866"/>
        <v>#REF!</v>
      </c>
      <c r="R468" s="181" t="e">
        <f t="shared" si="867"/>
        <v>#REF!</v>
      </c>
      <c r="S468" s="181" t="e">
        <f t="shared" si="868"/>
        <v>#REF!</v>
      </c>
      <c r="T468" s="181" t="e">
        <f t="shared" si="869"/>
        <v>#REF!</v>
      </c>
      <c r="U468" s="181" t="e">
        <f t="shared" si="870"/>
        <v>#REF!</v>
      </c>
      <c r="V468" s="181" t="e">
        <f t="shared" si="871"/>
        <v>#REF!</v>
      </c>
      <c r="W468" s="181" t="e">
        <f t="shared" si="872"/>
        <v>#REF!</v>
      </c>
      <c r="X468" s="181" t="e">
        <f t="shared" si="873"/>
        <v>#REF!</v>
      </c>
      <c r="Y468" s="181" t="e">
        <f t="shared" si="874"/>
        <v>#REF!</v>
      </c>
      <c r="Z468" s="181" t="e">
        <f t="shared" si="875"/>
        <v>#REF!</v>
      </c>
      <c r="AA468" s="181" t="e">
        <f t="shared" si="876"/>
        <v>#REF!</v>
      </c>
      <c r="AB468" s="181" t="e">
        <f t="shared" si="877"/>
        <v>#REF!</v>
      </c>
      <c r="AC468" s="181" t="e">
        <f t="shared" si="878"/>
        <v>#REF!</v>
      </c>
      <c r="AD468" s="181" t="e">
        <f t="shared" si="879"/>
        <v>#REF!</v>
      </c>
      <c r="AE468" s="181" t="e">
        <f t="shared" si="880"/>
        <v>#REF!</v>
      </c>
      <c r="AF468" s="181" t="e">
        <f t="shared" si="881"/>
        <v>#REF!</v>
      </c>
      <c r="AG468" s="181" t="e">
        <f t="shared" si="882"/>
        <v>#REF!</v>
      </c>
      <c r="AH468" s="181" t="e">
        <f t="shared" si="883"/>
        <v>#REF!</v>
      </c>
      <c r="AI468" s="181" t="e">
        <f t="shared" si="884"/>
        <v>#REF!</v>
      </c>
      <c r="AJ468" s="181" t="e">
        <f t="shared" si="885"/>
        <v>#REF!</v>
      </c>
      <c r="AK468" s="181" t="e">
        <f t="shared" si="886"/>
        <v>#REF!</v>
      </c>
      <c r="AL468" s="181" t="e">
        <f t="shared" si="887"/>
        <v>#REF!</v>
      </c>
      <c r="AM468" s="181" t="e">
        <f t="shared" si="888"/>
        <v>#REF!</v>
      </c>
      <c r="AN468" s="181" t="e">
        <f t="shared" si="889"/>
        <v>#REF!</v>
      </c>
      <c r="AO468" s="181" t="e">
        <f t="shared" si="890"/>
        <v>#REF!</v>
      </c>
      <c r="AP468" s="181" t="e">
        <f t="shared" si="891"/>
        <v>#REF!</v>
      </c>
      <c r="AQ468" s="181" t="e">
        <f t="shared" si="892"/>
        <v>#REF!</v>
      </c>
      <c r="AR468" s="181" t="e">
        <f t="shared" si="893"/>
        <v>#REF!</v>
      </c>
      <c r="AS468" s="181" t="e">
        <f t="shared" si="894"/>
        <v>#REF!</v>
      </c>
      <c r="AT468" s="181" t="e">
        <f t="shared" si="895"/>
        <v>#REF!</v>
      </c>
      <c r="AU468" s="181" t="e">
        <f t="shared" si="896"/>
        <v>#REF!</v>
      </c>
      <c r="AV468" s="181" t="e">
        <f t="shared" si="897"/>
        <v>#REF!</v>
      </c>
      <c r="AW468" s="181" t="e">
        <f t="shared" si="898"/>
        <v>#REF!</v>
      </c>
      <c r="AX468" s="181" t="e">
        <f t="shared" si="899"/>
        <v>#REF!</v>
      </c>
      <c r="AY468" s="181" t="e">
        <f t="shared" si="900"/>
        <v>#REF!</v>
      </c>
      <c r="AZ468" s="181" t="e">
        <f t="shared" si="901"/>
        <v>#REF!</v>
      </c>
      <c r="BA468" s="181" t="e">
        <f t="shared" si="902"/>
        <v>#REF!</v>
      </c>
      <c r="BB468" s="181" t="e">
        <f t="shared" si="903"/>
        <v>#REF!</v>
      </c>
      <c r="BC468" s="181" t="e">
        <f t="shared" si="904"/>
        <v>#REF!</v>
      </c>
      <c r="BD468" s="181" t="e">
        <f t="shared" si="905"/>
        <v>#REF!</v>
      </c>
      <c r="BE468" s="181" t="e">
        <f t="shared" si="906"/>
        <v>#REF!</v>
      </c>
      <c r="BF468" s="181" t="e">
        <f t="shared" si="907"/>
        <v>#REF!</v>
      </c>
      <c r="BG468" s="181" t="e">
        <f t="shared" si="908"/>
        <v>#REF!</v>
      </c>
      <c r="BH468" s="181" t="e">
        <f t="shared" si="909"/>
        <v>#REF!</v>
      </c>
      <c r="BI468" s="181" t="e">
        <f t="shared" si="910"/>
        <v>#REF!</v>
      </c>
      <c r="BJ468" s="181" t="e">
        <f t="shared" si="911"/>
        <v>#REF!</v>
      </c>
      <c r="BK468" s="181" t="e">
        <f t="shared" si="912"/>
        <v>#REF!</v>
      </c>
      <c r="BL468" s="181" t="e">
        <f t="shared" si="913"/>
        <v>#REF!</v>
      </c>
      <c r="BM468" s="181" t="e">
        <f t="shared" si="914"/>
        <v>#REF!</v>
      </c>
      <c r="BN468" s="181" t="e">
        <f t="shared" si="915"/>
        <v>#REF!</v>
      </c>
      <c r="BO468" s="181" t="e">
        <f t="shared" si="916"/>
        <v>#REF!</v>
      </c>
      <c r="BP468" s="181" t="e">
        <f t="shared" si="917"/>
        <v>#REF!</v>
      </c>
      <c r="BQ468" s="181" t="e">
        <f t="shared" si="918"/>
        <v>#REF!</v>
      </c>
      <c r="BR468" s="181" t="e">
        <f t="shared" si="919"/>
        <v>#REF!</v>
      </c>
      <c r="BS468" s="181" t="e">
        <f t="shared" si="920"/>
        <v>#REF!</v>
      </c>
      <c r="BT468" s="181" t="e">
        <f t="shared" si="921"/>
        <v>#REF!</v>
      </c>
      <c r="BU468" s="181" t="e">
        <f t="shared" si="922"/>
        <v>#REF!</v>
      </c>
      <c r="BV468" s="181" t="e">
        <f t="shared" si="923"/>
        <v>#REF!</v>
      </c>
      <c r="BW468" s="181" t="e">
        <f t="shared" si="924"/>
        <v>#REF!</v>
      </c>
      <c r="BX468" s="181" t="e">
        <f t="shared" si="925"/>
        <v>#REF!</v>
      </c>
      <c r="BY468" s="181" t="e">
        <f t="shared" si="926"/>
        <v>#REF!</v>
      </c>
      <c r="BZ468" s="181" t="e">
        <f t="shared" si="927"/>
        <v>#REF!</v>
      </c>
      <c r="CA468" s="181" t="e">
        <f t="shared" si="928"/>
        <v>#REF!</v>
      </c>
      <c r="CB468" s="181" t="e">
        <f t="shared" si="929"/>
        <v>#REF!</v>
      </c>
      <c r="CC468" s="181" t="e">
        <f t="shared" si="930"/>
        <v>#REF!</v>
      </c>
      <c r="CD468" s="181" t="e">
        <f t="shared" si="931"/>
        <v>#REF!</v>
      </c>
      <c r="CE468" s="181" t="e">
        <f t="shared" si="932"/>
        <v>#REF!</v>
      </c>
      <c r="CF468" s="181" t="e">
        <f t="shared" si="933"/>
        <v>#REF!</v>
      </c>
      <c r="CG468" s="181" t="e">
        <f t="shared" si="934"/>
        <v>#REF!</v>
      </c>
      <c r="CH468" s="181" t="e">
        <f t="shared" si="935"/>
        <v>#REF!</v>
      </c>
      <c r="CI468" s="181" t="e">
        <f t="shared" si="936"/>
        <v>#REF!</v>
      </c>
      <c r="CJ468" s="181" t="e">
        <f t="shared" si="937"/>
        <v>#REF!</v>
      </c>
      <c r="CK468" s="181" t="e">
        <f t="shared" si="938"/>
        <v>#REF!</v>
      </c>
      <c r="CL468" s="181" t="e">
        <f t="shared" si="939"/>
        <v>#REF!</v>
      </c>
      <c r="CM468" s="181" t="e">
        <f t="shared" si="940"/>
        <v>#REF!</v>
      </c>
      <c r="CN468" s="181" t="e">
        <f t="shared" si="941"/>
        <v>#REF!</v>
      </c>
      <c r="CO468" s="181" t="e">
        <f t="shared" si="942"/>
        <v>#REF!</v>
      </c>
      <c r="CP468" s="181" t="e">
        <f t="shared" si="943"/>
        <v>#REF!</v>
      </c>
      <c r="CQ468" s="181" t="e">
        <f t="shared" si="944"/>
        <v>#REF!</v>
      </c>
      <c r="CR468" s="181" t="e">
        <f t="shared" si="945"/>
        <v>#REF!</v>
      </c>
      <c r="CS468" s="181" t="e">
        <f t="shared" si="946"/>
        <v>#REF!</v>
      </c>
      <c r="CT468" s="181" t="e">
        <f t="shared" si="947"/>
        <v>#REF!</v>
      </c>
      <c r="CU468" s="181" t="e">
        <f t="shared" si="948"/>
        <v>#REF!</v>
      </c>
      <c r="CV468" s="181" t="e">
        <f t="shared" si="949"/>
        <v>#REF!</v>
      </c>
      <c r="CW468" s="181" t="e">
        <f t="shared" si="950"/>
        <v>#REF!</v>
      </c>
      <c r="CX468" s="181" t="e">
        <f t="shared" si="951"/>
        <v>#REF!</v>
      </c>
      <c r="CY468" s="181" t="e">
        <f t="shared" si="952"/>
        <v>#REF!</v>
      </c>
      <c r="CZ468" s="181" t="e">
        <f t="shared" si="953"/>
        <v>#REF!</v>
      </c>
      <c r="DA468" s="181" t="e">
        <f t="shared" si="954"/>
        <v>#REF!</v>
      </c>
      <c r="DB468" s="181" t="e">
        <f t="shared" si="955"/>
        <v>#REF!</v>
      </c>
      <c r="DC468" s="181" t="e">
        <f t="shared" si="956"/>
        <v>#REF!</v>
      </c>
      <c r="DD468" s="181" t="e">
        <f t="shared" si="957"/>
        <v>#REF!</v>
      </c>
      <c r="DE468" s="181" t="e">
        <f t="shared" si="958"/>
        <v>#REF!</v>
      </c>
      <c r="DF468" s="181" t="e">
        <f t="shared" si="959"/>
        <v>#REF!</v>
      </c>
      <c r="DG468" s="181" t="e">
        <f t="shared" si="960"/>
        <v>#REF!</v>
      </c>
      <c r="DH468" s="181" t="e">
        <f t="shared" si="961"/>
        <v>#REF!</v>
      </c>
      <c r="DI468" s="181" t="e">
        <f t="shared" si="962"/>
        <v>#REF!</v>
      </c>
      <c r="DJ468" s="181" t="e">
        <f t="shared" si="963"/>
        <v>#REF!</v>
      </c>
      <c r="DK468" s="181" t="e">
        <f t="shared" si="964"/>
        <v>#REF!</v>
      </c>
      <c r="DL468" s="181" t="e">
        <f t="shared" si="965"/>
        <v>#REF!</v>
      </c>
      <c r="DM468" s="181" t="e">
        <f t="shared" si="966"/>
        <v>#REF!</v>
      </c>
      <c r="DN468" s="181" t="e">
        <f t="shared" si="967"/>
        <v>#REF!</v>
      </c>
      <c r="DO468" s="181" t="e">
        <f t="shared" si="968"/>
        <v>#REF!</v>
      </c>
      <c r="DP468" s="181" t="e">
        <f t="shared" si="969"/>
        <v>#REF!</v>
      </c>
      <c r="DQ468" s="181" t="e">
        <f t="shared" si="970"/>
        <v>#REF!</v>
      </c>
      <c r="DR468" s="181" t="e">
        <f t="shared" si="971"/>
        <v>#REF!</v>
      </c>
      <c r="DS468" s="181" t="e">
        <f t="shared" si="972"/>
        <v>#REF!</v>
      </c>
      <c r="DT468" s="181" t="e">
        <f t="shared" si="973"/>
        <v>#REF!</v>
      </c>
      <c r="DU468" s="181" t="e">
        <f t="shared" si="974"/>
        <v>#REF!</v>
      </c>
      <c r="DV468" s="181" t="e">
        <f t="shared" si="975"/>
        <v>#REF!</v>
      </c>
      <c r="DW468" s="181" t="e">
        <f t="shared" si="976"/>
        <v>#REF!</v>
      </c>
      <c r="DX468" s="181" t="e">
        <f t="shared" si="977"/>
        <v>#REF!</v>
      </c>
      <c r="DY468" s="181" t="e">
        <f t="shared" si="978"/>
        <v>#REF!</v>
      </c>
      <c r="DZ468" s="181" t="e">
        <f t="shared" si="979"/>
        <v>#REF!</v>
      </c>
      <c r="EA468" s="181" t="e">
        <f t="shared" si="980"/>
        <v>#REF!</v>
      </c>
      <c r="EB468" s="181" t="e">
        <f t="shared" si="981"/>
        <v>#REF!</v>
      </c>
      <c r="EC468" s="181" t="e">
        <f t="shared" si="982"/>
        <v>#REF!</v>
      </c>
      <c r="ED468" s="181" t="e">
        <f t="shared" si="983"/>
        <v>#REF!</v>
      </c>
      <c r="EE468" s="181" t="e">
        <f t="shared" si="984"/>
        <v>#REF!</v>
      </c>
      <c r="EF468" s="181" t="e">
        <f t="shared" si="985"/>
        <v>#REF!</v>
      </c>
      <c r="EG468" s="181" t="e">
        <f t="shared" si="986"/>
        <v>#REF!</v>
      </c>
      <c r="EH468" s="181" t="e">
        <f t="shared" si="987"/>
        <v>#REF!</v>
      </c>
      <c r="EI468" s="181" t="e">
        <f t="shared" si="988"/>
        <v>#REF!</v>
      </c>
      <c r="EJ468" s="181" t="e">
        <f t="shared" si="989"/>
        <v>#REF!</v>
      </c>
      <c r="EK468" s="181" t="e">
        <f t="shared" si="990"/>
        <v>#REF!</v>
      </c>
      <c r="EL468" s="181" t="e">
        <f t="shared" si="991"/>
        <v>#REF!</v>
      </c>
      <c r="EM468" s="181" t="e">
        <f t="shared" si="992"/>
        <v>#REF!</v>
      </c>
      <c r="EN468" s="181" t="e">
        <f t="shared" si="993"/>
        <v>#REF!</v>
      </c>
      <c r="EO468" s="181" t="e">
        <f t="shared" si="994"/>
        <v>#REF!</v>
      </c>
      <c r="EP468" s="181" t="e">
        <f t="shared" si="995"/>
        <v>#REF!</v>
      </c>
      <c r="EQ468" s="181" t="e">
        <f t="shared" si="996"/>
        <v>#REF!</v>
      </c>
      <c r="ER468" s="181" t="e">
        <f t="shared" si="997"/>
        <v>#REF!</v>
      </c>
      <c r="ES468" s="181" t="e">
        <f t="shared" si="998"/>
        <v>#REF!</v>
      </c>
      <c r="ET468" s="181" t="e">
        <f t="shared" si="999"/>
        <v>#REF!</v>
      </c>
      <c r="EU468" s="181" t="e">
        <f t="shared" si="1000"/>
        <v>#REF!</v>
      </c>
      <c r="EV468" s="181" t="e">
        <f t="shared" si="1001"/>
        <v>#REF!</v>
      </c>
      <c r="EW468" s="181" t="e">
        <f t="shared" si="1002"/>
        <v>#REF!</v>
      </c>
      <c r="EX468" s="181" t="e">
        <f t="shared" si="1003"/>
        <v>#REF!</v>
      </c>
      <c r="EY468" s="181" t="e">
        <f t="shared" si="1004"/>
        <v>#REF!</v>
      </c>
      <c r="EZ468" s="181" t="e">
        <f t="shared" si="1005"/>
        <v>#REF!</v>
      </c>
      <c r="FA468" s="181" t="e">
        <f t="shared" si="1006"/>
        <v>#REF!</v>
      </c>
      <c r="FB468" s="181" t="e">
        <f t="shared" si="1007"/>
        <v>#REF!</v>
      </c>
      <c r="FC468" s="181" t="e">
        <f t="shared" si="1008"/>
        <v>#REF!</v>
      </c>
      <c r="FD468" s="181" t="e">
        <f t="shared" si="1009"/>
        <v>#REF!</v>
      </c>
      <c r="FE468" s="181" t="e">
        <f t="shared" si="1010"/>
        <v>#REF!</v>
      </c>
      <c r="FF468" s="181" t="e">
        <f t="shared" si="1011"/>
        <v>#REF!</v>
      </c>
      <c r="FG468" s="181" t="e">
        <f t="shared" si="1012"/>
        <v>#REF!</v>
      </c>
      <c r="FH468" s="181" t="e">
        <f t="shared" si="1013"/>
        <v>#REF!</v>
      </c>
      <c r="FI468" s="181" t="e">
        <f t="shared" si="1014"/>
        <v>#REF!</v>
      </c>
      <c r="FJ468" s="181" t="e">
        <f t="shared" si="1015"/>
        <v>#REF!</v>
      </c>
      <c r="FK468" s="181" t="e">
        <f t="shared" si="1016"/>
        <v>#REF!</v>
      </c>
      <c r="FL468" s="181" t="e">
        <f t="shared" si="1017"/>
        <v>#REF!</v>
      </c>
      <c r="FM468" s="181" t="e">
        <f t="shared" si="1018"/>
        <v>#REF!</v>
      </c>
      <c r="FN468" s="181" t="e">
        <f t="shared" si="1019"/>
        <v>#REF!</v>
      </c>
      <c r="FO468" s="181" t="e">
        <f t="shared" si="1020"/>
        <v>#REF!</v>
      </c>
      <c r="FP468" s="181" t="e">
        <f t="shared" si="1021"/>
        <v>#REF!</v>
      </c>
      <c r="FQ468" s="181" t="e">
        <f t="shared" si="1022"/>
        <v>#REF!</v>
      </c>
      <c r="FR468" s="181" t="e">
        <f t="shared" si="1023"/>
        <v>#REF!</v>
      </c>
      <c r="FS468" s="181" t="e">
        <f t="shared" si="1024"/>
        <v>#REF!</v>
      </c>
      <c r="FT468" s="181" t="e">
        <f t="shared" si="1025"/>
        <v>#REF!</v>
      </c>
      <c r="FU468" s="181" t="e">
        <f t="shared" si="1026"/>
        <v>#REF!</v>
      </c>
      <c r="FV468" s="181" t="e">
        <f t="shared" si="1027"/>
        <v>#REF!</v>
      </c>
      <c r="FW468" s="181" t="e">
        <f t="shared" si="1028"/>
        <v>#REF!</v>
      </c>
      <c r="FX468" s="181" t="e">
        <f t="shared" si="1029"/>
        <v>#REF!</v>
      </c>
      <c r="FY468" s="181" t="e">
        <f t="shared" si="1030"/>
        <v>#REF!</v>
      </c>
      <c r="FZ468" s="181" t="e">
        <f t="shared" si="1031"/>
        <v>#REF!</v>
      </c>
      <c r="GA468" s="181" t="e">
        <f t="shared" si="1032"/>
        <v>#REF!</v>
      </c>
      <c r="GB468" s="181" t="e">
        <f t="shared" si="1033"/>
        <v>#REF!</v>
      </c>
      <c r="GC468" s="181" t="e">
        <f t="shared" si="1034"/>
        <v>#REF!</v>
      </c>
      <c r="GD468" s="181" t="e">
        <f t="shared" si="1035"/>
        <v>#REF!</v>
      </c>
      <c r="GE468" s="181" t="e">
        <f t="shared" si="1036"/>
        <v>#REF!</v>
      </c>
      <c r="GF468" s="181" t="e">
        <f t="shared" si="1037"/>
        <v>#REF!</v>
      </c>
      <c r="GG468" s="181" t="e">
        <f t="shared" si="1038"/>
        <v>#REF!</v>
      </c>
      <c r="GH468" s="181" t="e">
        <f t="shared" si="1039"/>
        <v>#REF!</v>
      </c>
      <c r="GI468" s="181" t="e">
        <f t="shared" si="1040"/>
        <v>#REF!</v>
      </c>
      <c r="GJ468" s="181" t="e">
        <f t="shared" si="1041"/>
        <v>#REF!</v>
      </c>
      <c r="GK468" s="181" t="e">
        <f t="shared" si="1042"/>
        <v>#REF!</v>
      </c>
      <c r="GL468" s="181" t="e">
        <f t="shared" si="1043"/>
        <v>#REF!</v>
      </c>
      <c r="GM468" s="181" t="e">
        <f t="shared" si="1044"/>
        <v>#REF!</v>
      </c>
      <c r="GN468" s="181" t="e">
        <f t="shared" si="1045"/>
        <v>#REF!</v>
      </c>
      <c r="GO468" s="181" t="e">
        <f t="shared" si="1046"/>
        <v>#REF!</v>
      </c>
      <c r="GP468" s="181" t="e">
        <f t="shared" si="1047"/>
        <v>#REF!</v>
      </c>
      <c r="GQ468" s="181" t="e">
        <f t="shared" si="1048"/>
        <v>#REF!</v>
      </c>
      <c r="GR468" s="181" t="e">
        <f t="shared" si="1049"/>
        <v>#REF!</v>
      </c>
      <c r="GS468" s="181" t="e">
        <f t="shared" si="1050"/>
        <v>#REF!</v>
      </c>
      <c r="GT468" s="181" t="e">
        <f t="shared" si="1051"/>
        <v>#REF!</v>
      </c>
      <c r="GU468" s="181" t="e">
        <f t="shared" si="1052"/>
        <v>#REF!</v>
      </c>
      <c r="GV468" s="181" t="e">
        <f t="shared" si="1053"/>
        <v>#REF!</v>
      </c>
      <c r="GW468" s="181" t="e">
        <f t="shared" si="1054"/>
        <v>#REF!</v>
      </c>
      <c r="GX468" s="181" t="e">
        <f t="shared" si="1055"/>
        <v>#REF!</v>
      </c>
      <c r="GY468" s="181" t="e">
        <f t="shared" si="1056"/>
        <v>#REF!</v>
      </c>
      <c r="GZ468" s="181" t="e">
        <f t="shared" si="1057"/>
        <v>#REF!</v>
      </c>
      <c r="HA468" s="181" t="e">
        <f t="shared" si="1058"/>
        <v>#REF!</v>
      </c>
      <c r="HB468" s="181" t="e">
        <f t="shared" si="1059"/>
        <v>#REF!</v>
      </c>
      <c r="HC468" s="181" t="e">
        <f t="shared" si="1060"/>
        <v>#REF!</v>
      </c>
      <c r="HD468" s="181" t="e">
        <f t="shared" si="1061"/>
        <v>#REF!</v>
      </c>
      <c r="HE468" s="181" t="e">
        <f t="shared" si="1062"/>
        <v>#REF!</v>
      </c>
      <c r="HF468" s="181" t="e">
        <f t="shared" si="1063"/>
        <v>#REF!</v>
      </c>
      <c r="HG468" s="181" t="e">
        <f t="shared" si="1064"/>
        <v>#REF!</v>
      </c>
      <c r="HH468" s="181" t="e">
        <f t="shared" si="1065"/>
        <v>#REF!</v>
      </c>
      <c r="HI468" s="181" t="e">
        <f t="shared" si="1066"/>
        <v>#REF!</v>
      </c>
      <c r="HJ468" s="181" t="e">
        <f t="shared" si="1067"/>
        <v>#REF!</v>
      </c>
      <c r="HK468" s="181" t="e">
        <f t="shared" si="1068"/>
        <v>#REF!</v>
      </c>
      <c r="HL468" s="181" t="e">
        <f t="shared" si="1069"/>
        <v>#REF!</v>
      </c>
      <c r="HM468" s="181" t="e">
        <f t="shared" si="1070"/>
        <v>#REF!</v>
      </c>
      <c r="HN468" s="181" t="e">
        <f t="shared" si="1071"/>
        <v>#REF!</v>
      </c>
      <c r="HO468" s="181" t="e">
        <f t="shared" si="1072"/>
        <v>#REF!</v>
      </c>
      <c r="HP468" s="181" t="e">
        <f t="shared" si="1073"/>
        <v>#REF!</v>
      </c>
      <c r="HQ468" s="181" t="e">
        <f t="shared" si="1074"/>
        <v>#REF!</v>
      </c>
      <c r="HR468" s="181" t="e">
        <f t="shared" si="1075"/>
        <v>#REF!</v>
      </c>
      <c r="HS468" s="181" t="e">
        <f t="shared" si="1076"/>
        <v>#REF!</v>
      </c>
      <c r="HT468" s="181" t="e">
        <f t="shared" si="1077"/>
        <v>#REF!</v>
      </c>
      <c r="HU468" s="181" t="e">
        <f t="shared" si="1078"/>
        <v>#REF!</v>
      </c>
      <c r="HV468" s="181" t="e">
        <f t="shared" si="1079"/>
        <v>#REF!</v>
      </c>
      <c r="HW468" s="181" t="e">
        <f t="shared" si="1080"/>
        <v>#REF!</v>
      </c>
      <c r="HX468" s="181" t="e">
        <f t="shared" si="1081"/>
        <v>#REF!</v>
      </c>
      <c r="HY468" s="181" t="e">
        <f t="shared" si="1082"/>
        <v>#REF!</v>
      </c>
      <c r="HZ468" s="181" t="e">
        <f t="shared" si="1083"/>
        <v>#REF!</v>
      </c>
      <c r="IA468" s="181" t="e">
        <f t="shared" si="1084"/>
        <v>#REF!</v>
      </c>
      <c r="IB468" s="181" t="e">
        <f t="shared" si="1085"/>
        <v>#REF!</v>
      </c>
      <c r="IC468" s="181" t="e">
        <f t="shared" si="1086"/>
        <v>#REF!</v>
      </c>
      <c r="ID468" s="181" t="e">
        <f t="shared" si="1087"/>
        <v>#REF!</v>
      </c>
      <c r="IE468" s="181" t="e">
        <f t="shared" si="1088"/>
        <v>#REF!</v>
      </c>
      <c r="IF468" s="181" t="e">
        <f t="shared" si="1089"/>
        <v>#REF!</v>
      </c>
      <c r="IG468" s="181" t="e">
        <f t="shared" si="1090"/>
        <v>#REF!</v>
      </c>
      <c r="IH468" s="181" t="e">
        <f t="shared" si="1091"/>
        <v>#REF!</v>
      </c>
      <c r="II468" s="181" t="e">
        <f t="shared" si="1092"/>
        <v>#REF!</v>
      </c>
      <c r="IJ468" s="181" t="e">
        <f t="shared" si="1093"/>
        <v>#REF!</v>
      </c>
      <c r="IK468" s="181" t="e">
        <f t="shared" si="1094"/>
        <v>#REF!</v>
      </c>
      <c r="IL468" s="181" t="e">
        <f t="shared" si="1095"/>
        <v>#REF!</v>
      </c>
      <c r="IM468" s="181" t="e">
        <f t="shared" si="1096"/>
        <v>#REF!</v>
      </c>
      <c r="IN468" s="181" t="e">
        <f t="shared" si="1097"/>
        <v>#REF!</v>
      </c>
      <c r="IO468" s="181" t="e">
        <f t="shared" si="1098"/>
        <v>#REF!</v>
      </c>
      <c r="IP468" s="181" t="e">
        <f t="shared" si="1099"/>
        <v>#REF!</v>
      </c>
      <c r="IQ468" s="181" t="e">
        <f t="shared" si="1100"/>
        <v>#REF!</v>
      </c>
      <c r="IR468" s="181" t="e">
        <f t="shared" si="1101"/>
        <v>#REF!</v>
      </c>
      <c r="IS468" s="181" t="e">
        <f t="shared" si="1102"/>
        <v>#REF!</v>
      </c>
      <c r="IT468" s="181" t="e">
        <f t="shared" si="1103"/>
        <v>#REF!</v>
      </c>
      <c r="IU468" s="181" t="e">
        <f t="shared" si="1104"/>
        <v>#REF!</v>
      </c>
      <c r="IV468" s="181" t="e">
        <f t="shared" si="1105"/>
        <v>#REF!</v>
      </c>
      <c r="IW468" s="181" t="e">
        <f t="shared" si="1106"/>
        <v>#REF!</v>
      </c>
      <c r="IX468" s="181" t="e">
        <f t="shared" si="1107"/>
        <v>#REF!</v>
      </c>
      <c r="IY468" s="181" t="e">
        <f t="shared" si="1108"/>
        <v>#REF!</v>
      </c>
      <c r="IZ468" s="181" t="e">
        <f t="shared" si="1109"/>
        <v>#REF!</v>
      </c>
      <c r="JA468" s="181" t="e">
        <f t="shared" si="1110"/>
        <v>#REF!</v>
      </c>
      <c r="JB468" s="181" t="e">
        <f t="shared" si="1111"/>
        <v>#REF!</v>
      </c>
    </row>
    <row r="469" spans="2:262">
      <c r="B469" s="188">
        <v>108</v>
      </c>
      <c r="C469" s="187">
        <f t="shared" si="1112"/>
        <v>2.1093750000000014E-3</v>
      </c>
      <c r="D469" s="184" t="e">
        <f t="shared" si="855"/>
        <v>#REF!</v>
      </c>
      <c r="E469" s="183" t="e">
        <f>DJ361</f>
        <v>#REF!</v>
      </c>
      <c r="F469" s="182">
        <v>108</v>
      </c>
      <c r="G469" s="181" t="e">
        <f t="shared" si="856"/>
        <v>#REF!</v>
      </c>
      <c r="H469" s="181" t="e">
        <f t="shared" si="857"/>
        <v>#REF!</v>
      </c>
      <c r="I469" s="181" t="e">
        <f t="shared" si="858"/>
        <v>#REF!</v>
      </c>
      <c r="J469" s="181" t="e">
        <f t="shared" si="859"/>
        <v>#REF!</v>
      </c>
      <c r="K469" s="181" t="e">
        <f t="shared" si="860"/>
        <v>#REF!</v>
      </c>
      <c r="L469" s="181" t="e">
        <f t="shared" si="861"/>
        <v>#REF!</v>
      </c>
      <c r="M469" s="181" t="e">
        <f t="shared" si="862"/>
        <v>#REF!</v>
      </c>
      <c r="N469" s="181" t="e">
        <f t="shared" si="863"/>
        <v>#REF!</v>
      </c>
      <c r="O469" s="181" t="e">
        <f t="shared" si="864"/>
        <v>#REF!</v>
      </c>
      <c r="P469" s="181" t="e">
        <f t="shared" si="865"/>
        <v>#REF!</v>
      </c>
      <c r="Q469" s="181" t="e">
        <f t="shared" si="866"/>
        <v>#REF!</v>
      </c>
      <c r="R469" s="181" t="e">
        <f t="shared" si="867"/>
        <v>#REF!</v>
      </c>
      <c r="S469" s="181" t="e">
        <f t="shared" si="868"/>
        <v>#REF!</v>
      </c>
      <c r="T469" s="181" t="e">
        <f t="shared" si="869"/>
        <v>#REF!</v>
      </c>
      <c r="U469" s="181" t="e">
        <f t="shared" si="870"/>
        <v>#REF!</v>
      </c>
      <c r="V469" s="181" t="e">
        <f t="shared" si="871"/>
        <v>#REF!</v>
      </c>
      <c r="W469" s="181" t="e">
        <f t="shared" si="872"/>
        <v>#REF!</v>
      </c>
      <c r="X469" s="181" t="e">
        <f t="shared" si="873"/>
        <v>#REF!</v>
      </c>
      <c r="Y469" s="181" t="e">
        <f t="shared" si="874"/>
        <v>#REF!</v>
      </c>
      <c r="Z469" s="181" t="e">
        <f t="shared" si="875"/>
        <v>#REF!</v>
      </c>
      <c r="AA469" s="181" t="e">
        <f t="shared" si="876"/>
        <v>#REF!</v>
      </c>
      <c r="AB469" s="181" t="e">
        <f t="shared" si="877"/>
        <v>#REF!</v>
      </c>
      <c r="AC469" s="181" t="e">
        <f t="shared" si="878"/>
        <v>#REF!</v>
      </c>
      <c r="AD469" s="181" t="e">
        <f t="shared" si="879"/>
        <v>#REF!</v>
      </c>
      <c r="AE469" s="181" t="e">
        <f t="shared" si="880"/>
        <v>#REF!</v>
      </c>
      <c r="AF469" s="181" t="e">
        <f t="shared" si="881"/>
        <v>#REF!</v>
      </c>
      <c r="AG469" s="181" t="e">
        <f t="shared" si="882"/>
        <v>#REF!</v>
      </c>
      <c r="AH469" s="181" t="e">
        <f t="shared" si="883"/>
        <v>#REF!</v>
      </c>
      <c r="AI469" s="181" t="e">
        <f t="shared" si="884"/>
        <v>#REF!</v>
      </c>
      <c r="AJ469" s="181" t="e">
        <f t="shared" si="885"/>
        <v>#REF!</v>
      </c>
      <c r="AK469" s="181" t="e">
        <f t="shared" si="886"/>
        <v>#REF!</v>
      </c>
      <c r="AL469" s="181" t="e">
        <f t="shared" si="887"/>
        <v>#REF!</v>
      </c>
      <c r="AM469" s="181" t="e">
        <f t="shared" si="888"/>
        <v>#REF!</v>
      </c>
      <c r="AN469" s="181" t="e">
        <f t="shared" si="889"/>
        <v>#REF!</v>
      </c>
      <c r="AO469" s="181" t="e">
        <f t="shared" si="890"/>
        <v>#REF!</v>
      </c>
      <c r="AP469" s="181" t="e">
        <f t="shared" si="891"/>
        <v>#REF!</v>
      </c>
      <c r="AQ469" s="181" t="e">
        <f t="shared" si="892"/>
        <v>#REF!</v>
      </c>
      <c r="AR469" s="181" t="e">
        <f t="shared" si="893"/>
        <v>#REF!</v>
      </c>
      <c r="AS469" s="181" t="e">
        <f t="shared" si="894"/>
        <v>#REF!</v>
      </c>
      <c r="AT469" s="181" t="e">
        <f t="shared" si="895"/>
        <v>#REF!</v>
      </c>
      <c r="AU469" s="181" t="e">
        <f t="shared" si="896"/>
        <v>#REF!</v>
      </c>
      <c r="AV469" s="181" t="e">
        <f t="shared" si="897"/>
        <v>#REF!</v>
      </c>
      <c r="AW469" s="181" t="e">
        <f t="shared" si="898"/>
        <v>#REF!</v>
      </c>
      <c r="AX469" s="181" t="e">
        <f t="shared" si="899"/>
        <v>#REF!</v>
      </c>
      <c r="AY469" s="181" t="e">
        <f t="shared" si="900"/>
        <v>#REF!</v>
      </c>
      <c r="AZ469" s="181" t="e">
        <f t="shared" si="901"/>
        <v>#REF!</v>
      </c>
      <c r="BA469" s="181" t="e">
        <f t="shared" si="902"/>
        <v>#REF!</v>
      </c>
      <c r="BB469" s="181" t="e">
        <f t="shared" si="903"/>
        <v>#REF!</v>
      </c>
      <c r="BC469" s="181" t="e">
        <f t="shared" si="904"/>
        <v>#REF!</v>
      </c>
      <c r="BD469" s="181" t="e">
        <f t="shared" si="905"/>
        <v>#REF!</v>
      </c>
      <c r="BE469" s="181" t="e">
        <f t="shared" si="906"/>
        <v>#REF!</v>
      </c>
      <c r="BF469" s="181" t="e">
        <f t="shared" si="907"/>
        <v>#REF!</v>
      </c>
      <c r="BG469" s="181" t="e">
        <f t="shared" si="908"/>
        <v>#REF!</v>
      </c>
      <c r="BH469" s="181" t="e">
        <f t="shared" si="909"/>
        <v>#REF!</v>
      </c>
      <c r="BI469" s="181" t="e">
        <f t="shared" si="910"/>
        <v>#REF!</v>
      </c>
      <c r="BJ469" s="181" t="e">
        <f t="shared" si="911"/>
        <v>#REF!</v>
      </c>
      <c r="BK469" s="181" t="e">
        <f t="shared" si="912"/>
        <v>#REF!</v>
      </c>
      <c r="BL469" s="181" t="e">
        <f t="shared" si="913"/>
        <v>#REF!</v>
      </c>
      <c r="BM469" s="181" t="e">
        <f t="shared" si="914"/>
        <v>#REF!</v>
      </c>
      <c r="BN469" s="181" t="e">
        <f t="shared" si="915"/>
        <v>#REF!</v>
      </c>
      <c r="BO469" s="181" t="e">
        <f t="shared" si="916"/>
        <v>#REF!</v>
      </c>
      <c r="BP469" s="181" t="e">
        <f t="shared" si="917"/>
        <v>#REF!</v>
      </c>
      <c r="BQ469" s="181" t="e">
        <f t="shared" si="918"/>
        <v>#REF!</v>
      </c>
      <c r="BR469" s="181" t="e">
        <f t="shared" si="919"/>
        <v>#REF!</v>
      </c>
      <c r="BS469" s="181" t="e">
        <f t="shared" si="920"/>
        <v>#REF!</v>
      </c>
      <c r="BT469" s="181" t="e">
        <f t="shared" si="921"/>
        <v>#REF!</v>
      </c>
      <c r="BU469" s="181" t="e">
        <f t="shared" si="922"/>
        <v>#REF!</v>
      </c>
      <c r="BV469" s="181" t="e">
        <f t="shared" si="923"/>
        <v>#REF!</v>
      </c>
      <c r="BW469" s="181" t="e">
        <f t="shared" si="924"/>
        <v>#REF!</v>
      </c>
      <c r="BX469" s="181" t="e">
        <f t="shared" si="925"/>
        <v>#REF!</v>
      </c>
      <c r="BY469" s="181" t="e">
        <f t="shared" si="926"/>
        <v>#REF!</v>
      </c>
      <c r="BZ469" s="181" t="e">
        <f t="shared" si="927"/>
        <v>#REF!</v>
      </c>
      <c r="CA469" s="181" t="e">
        <f t="shared" si="928"/>
        <v>#REF!</v>
      </c>
      <c r="CB469" s="181" t="e">
        <f t="shared" si="929"/>
        <v>#REF!</v>
      </c>
      <c r="CC469" s="181" t="e">
        <f t="shared" si="930"/>
        <v>#REF!</v>
      </c>
      <c r="CD469" s="181" t="e">
        <f t="shared" si="931"/>
        <v>#REF!</v>
      </c>
      <c r="CE469" s="181" t="e">
        <f t="shared" si="932"/>
        <v>#REF!</v>
      </c>
      <c r="CF469" s="181" t="e">
        <f t="shared" si="933"/>
        <v>#REF!</v>
      </c>
      <c r="CG469" s="181" t="e">
        <f t="shared" si="934"/>
        <v>#REF!</v>
      </c>
      <c r="CH469" s="181" t="e">
        <f t="shared" si="935"/>
        <v>#REF!</v>
      </c>
      <c r="CI469" s="181" t="e">
        <f t="shared" si="936"/>
        <v>#REF!</v>
      </c>
      <c r="CJ469" s="181" t="e">
        <f t="shared" si="937"/>
        <v>#REF!</v>
      </c>
      <c r="CK469" s="181" t="e">
        <f t="shared" si="938"/>
        <v>#REF!</v>
      </c>
      <c r="CL469" s="181" t="e">
        <f t="shared" si="939"/>
        <v>#REF!</v>
      </c>
      <c r="CM469" s="181" t="e">
        <f t="shared" si="940"/>
        <v>#REF!</v>
      </c>
      <c r="CN469" s="181" t="e">
        <f t="shared" si="941"/>
        <v>#REF!</v>
      </c>
      <c r="CO469" s="181" t="e">
        <f t="shared" si="942"/>
        <v>#REF!</v>
      </c>
      <c r="CP469" s="181" t="e">
        <f t="shared" si="943"/>
        <v>#REF!</v>
      </c>
      <c r="CQ469" s="181" t="e">
        <f t="shared" si="944"/>
        <v>#REF!</v>
      </c>
      <c r="CR469" s="181" t="e">
        <f t="shared" si="945"/>
        <v>#REF!</v>
      </c>
      <c r="CS469" s="181" t="e">
        <f t="shared" si="946"/>
        <v>#REF!</v>
      </c>
      <c r="CT469" s="181" t="e">
        <f t="shared" si="947"/>
        <v>#REF!</v>
      </c>
      <c r="CU469" s="181" t="e">
        <f t="shared" si="948"/>
        <v>#REF!</v>
      </c>
      <c r="CV469" s="181" t="e">
        <f t="shared" si="949"/>
        <v>#REF!</v>
      </c>
      <c r="CW469" s="181" t="e">
        <f t="shared" si="950"/>
        <v>#REF!</v>
      </c>
      <c r="CX469" s="181" t="e">
        <f t="shared" si="951"/>
        <v>#REF!</v>
      </c>
      <c r="CY469" s="181" t="e">
        <f t="shared" si="952"/>
        <v>#REF!</v>
      </c>
      <c r="CZ469" s="181" t="e">
        <f t="shared" si="953"/>
        <v>#REF!</v>
      </c>
      <c r="DA469" s="181" t="e">
        <f t="shared" si="954"/>
        <v>#REF!</v>
      </c>
      <c r="DB469" s="181" t="e">
        <f t="shared" si="955"/>
        <v>#REF!</v>
      </c>
      <c r="DC469" s="181" t="e">
        <f t="shared" si="956"/>
        <v>#REF!</v>
      </c>
      <c r="DD469" s="181" t="e">
        <f t="shared" si="957"/>
        <v>#REF!</v>
      </c>
      <c r="DE469" s="181" t="e">
        <f t="shared" si="958"/>
        <v>#REF!</v>
      </c>
      <c r="DF469" s="181" t="e">
        <f t="shared" si="959"/>
        <v>#REF!</v>
      </c>
      <c r="DG469" s="181" t="e">
        <f t="shared" si="960"/>
        <v>#REF!</v>
      </c>
      <c r="DH469" s="181" t="e">
        <f t="shared" si="961"/>
        <v>#REF!</v>
      </c>
      <c r="DI469" s="181" t="e">
        <f t="shared" si="962"/>
        <v>#REF!</v>
      </c>
      <c r="DJ469" s="181" t="e">
        <f t="shared" si="963"/>
        <v>#REF!</v>
      </c>
      <c r="DK469" s="181" t="e">
        <f t="shared" si="964"/>
        <v>#REF!</v>
      </c>
      <c r="DL469" s="181" t="e">
        <f t="shared" si="965"/>
        <v>#REF!</v>
      </c>
      <c r="DM469" s="181" t="e">
        <f t="shared" si="966"/>
        <v>#REF!</v>
      </c>
      <c r="DN469" s="181" t="e">
        <f t="shared" si="967"/>
        <v>#REF!</v>
      </c>
      <c r="DO469" s="181" t="e">
        <f t="shared" si="968"/>
        <v>#REF!</v>
      </c>
      <c r="DP469" s="181" t="e">
        <f t="shared" si="969"/>
        <v>#REF!</v>
      </c>
      <c r="DQ469" s="181" t="e">
        <f t="shared" si="970"/>
        <v>#REF!</v>
      </c>
      <c r="DR469" s="181" t="e">
        <f t="shared" si="971"/>
        <v>#REF!</v>
      </c>
      <c r="DS469" s="181" t="e">
        <f t="shared" si="972"/>
        <v>#REF!</v>
      </c>
      <c r="DT469" s="181" t="e">
        <f t="shared" si="973"/>
        <v>#REF!</v>
      </c>
      <c r="DU469" s="181" t="e">
        <f t="shared" si="974"/>
        <v>#REF!</v>
      </c>
      <c r="DV469" s="181" t="e">
        <f t="shared" si="975"/>
        <v>#REF!</v>
      </c>
      <c r="DW469" s="181" t="e">
        <f t="shared" si="976"/>
        <v>#REF!</v>
      </c>
      <c r="DX469" s="181" t="e">
        <f t="shared" si="977"/>
        <v>#REF!</v>
      </c>
      <c r="DY469" s="181" t="e">
        <f t="shared" si="978"/>
        <v>#REF!</v>
      </c>
      <c r="DZ469" s="181" t="e">
        <f t="shared" si="979"/>
        <v>#REF!</v>
      </c>
      <c r="EA469" s="181" t="e">
        <f t="shared" si="980"/>
        <v>#REF!</v>
      </c>
      <c r="EB469" s="181" t="e">
        <f t="shared" si="981"/>
        <v>#REF!</v>
      </c>
      <c r="EC469" s="181" t="e">
        <f t="shared" si="982"/>
        <v>#REF!</v>
      </c>
      <c r="ED469" s="181" t="e">
        <f t="shared" si="983"/>
        <v>#REF!</v>
      </c>
      <c r="EE469" s="181" t="e">
        <f t="shared" si="984"/>
        <v>#REF!</v>
      </c>
      <c r="EF469" s="181" t="e">
        <f t="shared" si="985"/>
        <v>#REF!</v>
      </c>
      <c r="EG469" s="181" t="e">
        <f t="shared" si="986"/>
        <v>#REF!</v>
      </c>
      <c r="EH469" s="181" t="e">
        <f t="shared" si="987"/>
        <v>#REF!</v>
      </c>
      <c r="EI469" s="181" t="e">
        <f t="shared" si="988"/>
        <v>#REF!</v>
      </c>
      <c r="EJ469" s="181" t="e">
        <f t="shared" si="989"/>
        <v>#REF!</v>
      </c>
      <c r="EK469" s="181" t="e">
        <f t="shared" si="990"/>
        <v>#REF!</v>
      </c>
      <c r="EL469" s="181" t="e">
        <f t="shared" si="991"/>
        <v>#REF!</v>
      </c>
      <c r="EM469" s="181" t="e">
        <f t="shared" si="992"/>
        <v>#REF!</v>
      </c>
      <c r="EN469" s="181" t="e">
        <f t="shared" si="993"/>
        <v>#REF!</v>
      </c>
      <c r="EO469" s="181" t="e">
        <f t="shared" si="994"/>
        <v>#REF!</v>
      </c>
      <c r="EP469" s="181" t="e">
        <f t="shared" si="995"/>
        <v>#REF!</v>
      </c>
      <c r="EQ469" s="181" t="e">
        <f t="shared" si="996"/>
        <v>#REF!</v>
      </c>
      <c r="ER469" s="181" t="e">
        <f t="shared" si="997"/>
        <v>#REF!</v>
      </c>
      <c r="ES469" s="181" t="e">
        <f t="shared" si="998"/>
        <v>#REF!</v>
      </c>
      <c r="ET469" s="181" t="e">
        <f t="shared" si="999"/>
        <v>#REF!</v>
      </c>
      <c r="EU469" s="181" t="e">
        <f t="shared" si="1000"/>
        <v>#REF!</v>
      </c>
      <c r="EV469" s="181" t="e">
        <f t="shared" si="1001"/>
        <v>#REF!</v>
      </c>
      <c r="EW469" s="181" t="e">
        <f t="shared" si="1002"/>
        <v>#REF!</v>
      </c>
      <c r="EX469" s="181" t="e">
        <f t="shared" si="1003"/>
        <v>#REF!</v>
      </c>
      <c r="EY469" s="181" t="e">
        <f t="shared" si="1004"/>
        <v>#REF!</v>
      </c>
      <c r="EZ469" s="181" t="e">
        <f t="shared" si="1005"/>
        <v>#REF!</v>
      </c>
      <c r="FA469" s="181" t="e">
        <f t="shared" si="1006"/>
        <v>#REF!</v>
      </c>
      <c r="FB469" s="181" t="e">
        <f t="shared" si="1007"/>
        <v>#REF!</v>
      </c>
      <c r="FC469" s="181" t="e">
        <f t="shared" si="1008"/>
        <v>#REF!</v>
      </c>
      <c r="FD469" s="181" t="e">
        <f t="shared" si="1009"/>
        <v>#REF!</v>
      </c>
      <c r="FE469" s="181" t="e">
        <f t="shared" si="1010"/>
        <v>#REF!</v>
      </c>
      <c r="FF469" s="181" t="e">
        <f t="shared" si="1011"/>
        <v>#REF!</v>
      </c>
      <c r="FG469" s="181" t="e">
        <f t="shared" si="1012"/>
        <v>#REF!</v>
      </c>
      <c r="FH469" s="181" t="e">
        <f t="shared" si="1013"/>
        <v>#REF!</v>
      </c>
      <c r="FI469" s="181" t="e">
        <f t="shared" si="1014"/>
        <v>#REF!</v>
      </c>
      <c r="FJ469" s="181" t="e">
        <f t="shared" si="1015"/>
        <v>#REF!</v>
      </c>
      <c r="FK469" s="181" t="e">
        <f t="shared" si="1016"/>
        <v>#REF!</v>
      </c>
      <c r="FL469" s="181" t="e">
        <f t="shared" si="1017"/>
        <v>#REF!</v>
      </c>
      <c r="FM469" s="181" t="e">
        <f t="shared" si="1018"/>
        <v>#REF!</v>
      </c>
      <c r="FN469" s="181" t="e">
        <f t="shared" si="1019"/>
        <v>#REF!</v>
      </c>
      <c r="FO469" s="181" t="e">
        <f t="shared" si="1020"/>
        <v>#REF!</v>
      </c>
      <c r="FP469" s="181" t="e">
        <f t="shared" si="1021"/>
        <v>#REF!</v>
      </c>
      <c r="FQ469" s="181" t="e">
        <f t="shared" si="1022"/>
        <v>#REF!</v>
      </c>
      <c r="FR469" s="181" t="e">
        <f t="shared" si="1023"/>
        <v>#REF!</v>
      </c>
      <c r="FS469" s="181" t="e">
        <f t="shared" si="1024"/>
        <v>#REF!</v>
      </c>
      <c r="FT469" s="181" t="e">
        <f t="shared" si="1025"/>
        <v>#REF!</v>
      </c>
      <c r="FU469" s="181" t="e">
        <f t="shared" si="1026"/>
        <v>#REF!</v>
      </c>
      <c r="FV469" s="181" t="e">
        <f t="shared" si="1027"/>
        <v>#REF!</v>
      </c>
      <c r="FW469" s="181" t="e">
        <f t="shared" si="1028"/>
        <v>#REF!</v>
      </c>
      <c r="FX469" s="181" t="e">
        <f t="shared" si="1029"/>
        <v>#REF!</v>
      </c>
      <c r="FY469" s="181" t="e">
        <f t="shared" si="1030"/>
        <v>#REF!</v>
      </c>
      <c r="FZ469" s="181" t="e">
        <f t="shared" si="1031"/>
        <v>#REF!</v>
      </c>
      <c r="GA469" s="181" t="e">
        <f t="shared" si="1032"/>
        <v>#REF!</v>
      </c>
      <c r="GB469" s="181" t="e">
        <f t="shared" si="1033"/>
        <v>#REF!</v>
      </c>
      <c r="GC469" s="181" t="e">
        <f t="shared" si="1034"/>
        <v>#REF!</v>
      </c>
      <c r="GD469" s="181" t="e">
        <f t="shared" si="1035"/>
        <v>#REF!</v>
      </c>
      <c r="GE469" s="181" t="e">
        <f t="shared" si="1036"/>
        <v>#REF!</v>
      </c>
      <c r="GF469" s="181" t="e">
        <f t="shared" si="1037"/>
        <v>#REF!</v>
      </c>
      <c r="GG469" s="181" t="e">
        <f t="shared" si="1038"/>
        <v>#REF!</v>
      </c>
      <c r="GH469" s="181" t="e">
        <f t="shared" si="1039"/>
        <v>#REF!</v>
      </c>
      <c r="GI469" s="181" t="e">
        <f t="shared" si="1040"/>
        <v>#REF!</v>
      </c>
      <c r="GJ469" s="181" t="e">
        <f t="shared" si="1041"/>
        <v>#REF!</v>
      </c>
      <c r="GK469" s="181" t="e">
        <f t="shared" si="1042"/>
        <v>#REF!</v>
      </c>
      <c r="GL469" s="181" t="e">
        <f t="shared" si="1043"/>
        <v>#REF!</v>
      </c>
      <c r="GM469" s="181" t="e">
        <f t="shared" si="1044"/>
        <v>#REF!</v>
      </c>
      <c r="GN469" s="181" t="e">
        <f t="shared" si="1045"/>
        <v>#REF!</v>
      </c>
      <c r="GO469" s="181" t="e">
        <f t="shared" si="1046"/>
        <v>#REF!</v>
      </c>
      <c r="GP469" s="181" t="e">
        <f t="shared" si="1047"/>
        <v>#REF!</v>
      </c>
      <c r="GQ469" s="181" t="e">
        <f t="shared" si="1048"/>
        <v>#REF!</v>
      </c>
      <c r="GR469" s="181" t="e">
        <f t="shared" si="1049"/>
        <v>#REF!</v>
      </c>
      <c r="GS469" s="181" t="e">
        <f t="shared" si="1050"/>
        <v>#REF!</v>
      </c>
      <c r="GT469" s="181" t="e">
        <f t="shared" si="1051"/>
        <v>#REF!</v>
      </c>
      <c r="GU469" s="181" t="e">
        <f t="shared" si="1052"/>
        <v>#REF!</v>
      </c>
      <c r="GV469" s="181" t="e">
        <f t="shared" si="1053"/>
        <v>#REF!</v>
      </c>
      <c r="GW469" s="181" t="e">
        <f t="shared" si="1054"/>
        <v>#REF!</v>
      </c>
      <c r="GX469" s="181" t="e">
        <f t="shared" si="1055"/>
        <v>#REF!</v>
      </c>
      <c r="GY469" s="181" t="e">
        <f t="shared" si="1056"/>
        <v>#REF!</v>
      </c>
      <c r="GZ469" s="181" t="e">
        <f t="shared" si="1057"/>
        <v>#REF!</v>
      </c>
      <c r="HA469" s="181" t="e">
        <f t="shared" si="1058"/>
        <v>#REF!</v>
      </c>
      <c r="HB469" s="181" t="e">
        <f t="shared" si="1059"/>
        <v>#REF!</v>
      </c>
      <c r="HC469" s="181" t="e">
        <f t="shared" si="1060"/>
        <v>#REF!</v>
      </c>
      <c r="HD469" s="181" t="e">
        <f t="shared" si="1061"/>
        <v>#REF!</v>
      </c>
      <c r="HE469" s="181" t="e">
        <f t="shared" si="1062"/>
        <v>#REF!</v>
      </c>
      <c r="HF469" s="181" t="e">
        <f t="shared" si="1063"/>
        <v>#REF!</v>
      </c>
      <c r="HG469" s="181" t="e">
        <f t="shared" si="1064"/>
        <v>#REF!</v>
      </c>
      <c r="HH469" s="181" t="e">
        <f t="shared" si="1065"/>
        <v>#REF!</v>
      </c>
      <c r="HI469" s="181" t="e">
        <f t="shared" si="1066"/>
        <v>#REF!</v>
      </c>
      <c r="HJ469" s="181" t="e">
        <f t="shared" si="1067"/>
        <v>#REF!</v>
      </c>
      <c r="HK469" s="181" t="e">
        <f t="shared" si="1068"/>
        <v>#REF!</v>
      </c>
      <c r="HL469" s="181" t="e">
        <f t="shared" si="1069"/>
        <v>#REF!</v>
      </c>
      <c r="HM469" s="181" t="e">
        <f t="shared" si="1070"/>
        <v>#REF!</v>
      </c>
      <c r="HN469" s="181" t="e">
        <f t="shared" si="1071"/>
        <v>#REF!</v>
      </c>
      <c r="HO469" s="181" t="e">
        <f t="shared" si="1072"/>
        <v>#REF!</v>
      </c>
      <c r="HP469" s="181" t="e">
        <f t="shared" si="1073"/>
        <v>#REF!</v>
      </c>
      <c r="HQ469" s="181" t="e">
        <f t="shared" si="1074"/>
        <v>#REF!</v>
      </c>
      <c r="HR469" s="181" t="e">
        <f t="shared" si="1075"/>
        <v>#REF!</v>
      </c>
      <c r="HS469" s="181" t="e">
        <f t="shared" si="1076"/>
        <v>#REF!</v>
      </c>
      <c r="HT469" s="181" t="e">
        <f t="shared" si="1077"/>
        <v>#REF!</v>
      </c>
      <c r="HU469" s="181" t="e">
        <f t="shared" si="1078"/>
        <v>#REF!</v>
      </c>
      <c r="HV469" s="181" t="e">
        <f t="shared" si="1079"/>
        <v>#REF!</v>
      </c>
      <c r="HW469" s="181" t="e">
        <f t="shared" si="1080"/>
        <v>#REF!</v>
      </c>
      <c r="HX469" s="181" t="e">
        <f t="shared" si="1081"/>
        <v>#REF!</v>
      </c>
      <c r="HY469" s="181" t="e">
        <f t="shared" si="1082"/>
        <v>#REF!</v>
      </c>
      <c r="HZ469" s="181" t="e">
        <f t="shared" si="1083"/>
        <v>#REF!</v>
      </c>
      <c r="IA469" s="181" t="e">
        <f t="shared" si="1084"/>
        <v>#REF!</v>
      </c>
      <c r="IB469" s="181" t="e">
        <f t="shared" si="1085"/>
        <v>#REF!</v>
      </c>
      <c r="IC469" s="181" t="e">
        <f t="shared" si="1086"/>
        <v>#REF!</v>
      </c>
      <c r="ID469" s="181" t="e">
        <f t="shared" si="1087"/>
        <v>#REF!</v>
      </c>
      <c r="IE469" s="181" t="e">
        <f t="shared" si="1088"/>
        <v>#REF!</v>
      </c>
      <c r="IF469" s="181" t="e">
        <f t="shared" si="1089"/>
        <v>#REF!</v>
      </c>
      <c r="IG469" s="181" t="e">
        <f t="shared" si="1090"/>
        <v>#REF!</v>
      </c>
      <c r="IH469" s="181" t="e">
        <f t="shared" si="1091"/>
        <v>#REF!</v>
      </c>
      <c r="II469" s="181" t="e">
        <f t="shared" si="1092"/>
        <v>#REF!</v>
      </c>
      <c r="IJ469" s="181" t="e">
        <f t="shared" si="1093"/>
        <v>#REF!</v>
      </c>
      <c r="IK469" s="181" t="e">
        <f t="shared" si="1094"/>
        <v>#REF!</v>
      </c>
      <c r="IL469" s="181" t="e">
        <f t="shared" si="1095"/>
        <v>#REF!</v>
      </c>
      <c r="IM469" s="181" t="e">
        <f t="shared" si="1096"/>
        <v>#REF!</v>
      </c>
      <c r="IN469" s="181" t="e">
        <f t="shared" si="1097"/>
        <v>#REF!</v>
      </c>
      <c r="IO469" s="181" t="e">
        <f t="shared" si="1098"/>
        <v>#REF!</v>
      </c>
      <c r="IP469" s="181" t="e">
        <f t="shared" si="1099"/>
        <v>#REF!</v>
      </c>
      <c r="IQ469" s="181" t="e">
        <f t="shared" si="1100"/>
        <v>#REF!</v>
      </c>
      <c r="IR469" s="181" t="e">
        <f t="shared" si="1101"/>
        <v>#REF!</v>
      </c>
      <c r="IS469" s="181" t="e">
        <f t="shared" si="1102"/>
        <v>#REF!</v>
      </c>
      <c r="IT469" s="181" t="e">
        <f t="shared" si="1103"/>
        <v>#REF!</v>
      </c>
      <c r="IU469" s="181" t="e">
        <f t="shared" si="1104"/>
        <v>#REF!</v>
      </c>
      <c r="IV469" s="181" t="e">
        <f t="shared" si="1105"/>
        <v>#REF!</v>
      </c>
      <c r="IW469" s="181" t="e">
        <f t="shared" si="1106"/>
        <v>#REF!</v>
      </c>
      <c r="IX469" s="181" t="e">
        <f t="shared" si="1107"/>
        <v>#REF!</v>
      </c>
      <c r="IY469" s="181" t="e">
        <f t="shared" si="1108"/>
        <v>#REF!</v>
      </c>
      <c r="IZ469" s="181" t="e">
        <f t="shared" si="1109"/>
        <v>#REF!</v>
      </c>
      <c r="JA469" s="181" t="e">
        <f t="shared" si="1110"/>
        <v>#REF!</v>
      </c>
      <c r="JB469" s="181" t="e">
        <f t="shared" si="1111"/>
        <v>#REF!</v>
      </c>
    </row>
    <row r="470" spans="2:262">
      <c r="B470" s="188">
        <v>109</v>
      </c>
      <c r="C470" s="187">
        <f t="shared" si="1112"/>
        <v>2.1289062500000015E-3</v>
      </c>
      <c r="D470" s="184" t="e">
        <f t="shared" si="855"/>
        <v>#REF!</v>
      </c>
      <c r="E470" s="183" t="e">
        <f>DK361</f>
        <v>#REF!</v>
      </c>
      <c r="F470" s="182">
        <v>109</v>
      </c>
      <c r="G470" s="181" t="e">
        <f t="shared" si="856"/>
        <v>#REF!</v>
      </c>
      <c r="H470" s="181" t="e">
        <f t="shared" si="857"/>
        <v>#REF!</v>
      </c>
      <c r="I470" s="181" t="e">
        <f t="shared" si="858"/>
        <v>#REF!</v>
      </c>
      <c r="J470" s="181" t="e">
        <f t="shared" si="859"/>
        <v>#REF!</v>
      </c>
      <c r="K470" s="181" t="e">
        <f t="shared" si="860"/>
        <v>#REF!</v>
      </c>
      <c r="L470" s="181" t="e">
        <f t="shared" si="861"/>
        <v>#REF!</v>
      </c>
      <c r="M470" s="181" t="e">
        <f t="shared" si="862"/>
        <v>#REF!</v>
      </c>
      <c r="N470" s="181" t="e">
        <f t="shared" si="863"/>
        <v>#REF!</v>
      </c>
      <c r="O470" s="181" t="e">
        <f t="shared" si="864"/>
        <v>#REF!</v>
      </c>
      <c r="P470" s="181" t="e">
        <f t="shared" si="865"/>
        <v>#REF!</v>
      </c>
      <c r="Q470" s="181" t="e">
        <f t="shared" si="866"/>
        <v>#REF!</v>
      </c>
      <c r="R470" s="181" t="e">
        <f t="shared" si="867"/>
        <v>#REF!</v>
      </c>
      <c r="S470" s="181" t="e">
        <f t="shared" si="868"/>
        <v>#REF!</v>
      </c>
      <c r="T470" s="181" t="e">
        <f t="shared" si="869"/>
        <v>#REF!</v>
      </c>
      <c r="U470" s="181" t="e">
        <f t="shared" si="870"/>
        <v>#REF!</v>
      </c>
      <c r="V470" s="181" t="e">
        <f t="shared" si="871"/>
        <v>#REF!</v>
      </c>
      <c r="W470" s="181" t="e">
        <f t="shared" si="872"/>
        <v>#REF!</v>
      </c>
      <c r="X470" s="181" t="e">
        <f t="shared" si="873"/>
        <v>#REF!</v>
      </c>
      <c r="Y470" s="181" t="e">
        <f t="shared" si="874"/>
        <v>#REF!</v>
      </c>
      <c r="Z470" s="181" t="e">
        <f t="shared" si="875"/>
        <v>#REF!</v>
      </c>
      <c r="AA470" s="181" t="e">
        <f t="shared" si="876"/>
        <v>#REF!</v>
      </c>
      <c r="AB470" s="181" t="e">
        <f t="shared" si="877"/>
        <v>#REF!</v>
      </c>
      <c r="AC470" s="181" t="e">
        <f t="shared" si="878"/>
        <v>#REF!</v>
      </c>
      <c r="AD470" s="181" t="e">
        <f t="shared" si="879"/>
        <v>#REF!</v>
      </c>
      <c r="AE470" s="181" t="e">
        <f t="shared" si="880"/>
        <v>#REF!</v>
      </c>
      <c r="AF470" s="181" t="e">
        <f t="shared" si="881"/>
        <v>#REF!</v>
      </c>
      <c r="AG470" s="181" t="e">
        <f t="shared" si="882"/>
        <v>#REF!</v>
      </c>
      <c r="AH470" s="181" t="e">
        <f t="shared" si="883"/>
        <v>#REF!</v>
      </c>
      <c r="AI470" s="181" t="e">
        <f t="shared" si="884"/>
        <v>#REF!</v>
      </c>
      <c r="AJ470" s="181" t="e">
        <f t="shared" si="885"/>
        <v>#REF!</v>
      </c>
      <c r="AK470" s="181" t="e">
        <f t="shared" si="886"/>
        <v>#REF!</v>
      </c>
      <c r="AL470" s="181" t="e">
        <f t="shared" si="887"/>
        <v>#REF!</v>
      </c>
      <c r="AM470" s="181" t="e">
        <f t="shared" si="888"/>
        <v>#REF!</v>
      </c>
      <c r="AN470" s="181" t="e">
        <f t="shared" si="889"/>
        <v>#REF!</v>
      </c>
      <c r="AO470" s="181" t="e">
        <f t="shared" si="890"/>
        <v>#REF!</v>
      </c>
      <c r="AP470" s="181" t="e">
        <f t="shared" si="891"/>
        <v>#REF!</v>
      </c>
      <c r="AQ470" s="181" t="e">
        <f t="shared" si="892"/>
        <v>#REF!</v>
      </c>
      <c r="AR470" s="181" t="e">
        <f t="shared" si="893"/>
        <v>#REF!</v>
      </c>
      <c r="AS470" s="181" t="e">
        <f t="shared" si="894"/>
        <v>#REF!</v>
      </c>
      <c r="AT470" s="181" t="e">
        <f t="shared" si="895"/>
        <v>#REF!</v>
      </c>
      <c r="AU470" s="181" t="e">
        <f t="shared" si="896"/>
        <v>#REF!</v>
      </c>
      <c r="AV470" s="181" t="e">
        <f t="shared" si="897"/>
        <v>#REF!</v>
      </c>
      <c r="AW470" s="181" t="e">
        <f t="shared" si="898"/>
        <v>#REF!</v>
      </c>
      <c r="AX470" s="181" t="e">
        <f t="shared" si="899"/>
        <v>#REF!</v>
      </c>
      <c r="AY470" s="181" t="e">
        <f t="shared" si="900"/>
        <v>#REF!</v>
      </c>
      <c r="AZ470" s="181" t="e">
        <f t="shared" si="901"/>
        <v>#REF!</v>
      </c>
      <c r="BA470" s="181" t="e">
        <f t="shared" si="902"/>
        <v>#REF!</v>
      </c>
      <c r="BB470" s="181" t="e">
        <f t="shared" si="903"/>
        <v>#REF!</v>
      </c>
      <c r="BC470" s="181" t="e">
        <f t="shared" si="904"/>
        <v>#REF!</v>
      </c>
      <c r="BD470" s="181" t="e">
        <f t="shared" si="905"/>
        <v>#REF!</v>
      </c>
      <c r="BE470" s="181" t="e">
        <f t="shared" si="906"/>
        <v>#REF!</v>
      </c>
      <c r="BF470" s="181" t="e">
        <f t="shared" si="907"/>
        <v>#REF!</v>
      </c>
      <c r="BG470" s="181" t="e">
        <f t="shared" si="908"/>
        <v>#REF!</v>
      </c>
      <c r="BH470" s="181" t="e">
        <f t="shared" si="909"/>
        <v>#REF!</v>
      </c>
      <c r="BI470" s="181" t="e">
        <f t="shared" si="910"/>
        <v>#REF!</v>
      </c>
      <c r="BJ470" s="181" t="e">
        <f t="shared" si="911"/>
        <v>#REF!</v>
      </c>
      <c r="BK470" s="181" t="e">
        <f t="shared" si="912"/>
        <v>#REF!</v>
      </c>
      <c r="BL470" s="181" t="e">
        <f t="shared" si="913"/>
        <v>#REF!</v>
      </c>
      <c r="BM470" s="181" t="e">
        <f t="shared" si="914"/>
        <v>#REF!</v>
      </c>
      <c r="BN470" s="181" t="e">
        <f t="shared" si="915"/>
        <v>#REF!</v>
      </c>
      <c r="BO470" s="181" t="e">
        <f t="shared" si="916"/>
        <v>#REF!</v>
      </c>
      <c r="BP470" s="181" t="e">
        <f t="shared" si="917"/>
        <v>#REF!</v>
      </c>
      <c r="BQ470" s="181" t="e">
        <f t="shared" si="918"/>
        <v>#REF!</v>
      </c>
      <c r="BR470" s="181" t="e">
        <f t="shared" si="919"/>
        <v>#REF!</v>
      </c>
      <c r="BS470" s="181" t="e">
        <f t="shared" si="920"/>
        <v>#REF!</v>
      </c>
      <c r="BT470" s="181" t="e">
        <f t="shared" si="921"/>
        <v>#REF!</v>
      </c>
      <c r="BU470" s="181" t="e">
        <f t="shared" si="922"/>
        <v>#REF!</v>
      </c>
      <c r="BV470" s="181" t="e">
        <f t="shared" si="923"/>
        <v>#REF!</v>
      </c>
      <c r="BW470" s="181" t="e">
        <f t="shared" si="924"/>
        <v>#REF!</v>
      </c>
      <c r="BX470" s="181" t="e">
        <f t="shared" si="925"/>
        <v>#REF!</v>
      </c>
      <c r="BY470" s="181" t="e">
        <f t="shared" si="926"/>
        <v>#REF!</v>
      </c>
      <c r="BZ470" s="181" t="e">
        <f t="shared" si="927"/>
        <v>#REF!</v>
      </c>
      <c r="CA470" s="181" t="e">
        <f t="shared" si="928"/>
        <v>#REF!</v>
      </c>
      <c r="CB470" s="181" t="e">
        <f t="shared" si="929"/>
        <v>#REF!</v>
      </c>
      <c r="CC470" s="181" t="e">
        <f t="shared" si="930"/>
        <v>#REF!</v>
      </c>
      <c r="CD470" s="181" t="e">
        <f t="shared" si="931"/>
        <v>#REF!</v>
      </c>
      <c r="CE470" s="181" t="e">
        <f t="shared" si="932"/>
        <v>#REF!</v>
      </c>
      <c r="CF470" s="181" t="e">
        <f t="shared" si="933"/>
        <v>#REF!</v>
      </c>
      <c r="CG470" s="181" t="e">
        <f t="shared" si="934"/>
        <v>#REF!</v>
      </c>
      <c r="CH470" s="181" t="e">
        <f t="shared" si="935"/>
        <v>#REF!</v>
      </c>
      <c r="CI470" s="181" t="e">
        <f t="shared" si="936"/>
        <v>#REF!</v>
      </c>
      <c r="CJ470" s="181" t="e">
        <f t="shared" si="937"/>
        <v>#REF!</v>
      </c>
      <c r="CK470" s="181" t="e">
        <f t="shared" si="938"/>
        <v>#REF!</v>
      </c>
      <c r="CL470" s="181" t="e">
        <f t="shared" si="939"/>
        <v>#REF!</v>
      </c>
      <c r="CM470" s="181" t="e">
        <f t="shared" si="940"/>
        <v>#REF!</v>
      </c>
      <c r="CN470" s="181" t="e">
        <f t="shared" si="941"/>
        <v>#REF!</v>
      </c>
      <c r="CO470" s="181" t="e">
        <f t="shared" si="942"/>
        <v>#REF!</v>
      </c>
      <c r="CP470" s="181" t="e">
        <f t="shared" si="943"/>
        <v>#REF!</v>
      </c>
      <c r="CQ470" s="181" t="e">
        <f t="shared" si="944"/>
        <v>#REF!</v>
      </c>
      <c r="CR470" s="181" t="e">
        <f t="shared" si="945"/>
        <v>#REF!</v>
      </c>
      <c r="CS470" s="181" t="e">
        <f t="shared" si="946"/>
        <v>#REF!</v>
      </c>
      <c r="CT470" s="181" t="e">
        <f t="shared" si="947"/>
        <v>#REF!</v>
      </c>
      <c r="CU470" s="181" t="e">
        <f t="shared" si="948"/>
        <v>#REF!</v>
      </c>
      <c r="CV470" s="181" t="e">
        <f t="shared" si="949"/>
        <v>#REF!</v>
      </c>
      <c r="CW470" s="181" t="e">
        <f t="shared" si="950"/>
        <v>#REF!</v>
      </c>
      <c r="CX470" s="181" t="e">
        <f t="shared" si="951"/>
        <v>#REF!</v>
      </c>
      <c r="CY470" s="181" t="e">
        <f t="shared" si="952"/>
        <v>#REF!</v>
      </c>
      <c r="CZ470" s="181" t="e">
        <f t="shared" si="953"/>
        <v>#REF!</v>
      </c>
      <c r="DA470" s="181" t="e">
        <f t="shared" si="954"/>
        <v>#REF!</v>
      </c>
      <c r="DB470" s="181" t="e">
        <f t="shared" si="955"/>
        <v>#REF!</v>
      </c>
      <c r="DC470" s="181" t="e">
        <f t="shared" si="956"/>
        <v>#REF!</v>
      </c>
      <c r="DD470" s="181" t="e">
        <f t="shared" si="957"/>
        <v>#REF!</v>
      </c>
      <c r="DE470" s="181" t="e">
        <f t="shared" si="958"/>
        <v>#REF!</v>
      </c>
      <c r="DF470" s="181" t="e">
        <f t="shared" si="959"/>
        <v>#REF!</v>
      </c>
      <c r="DG470" s="181" t="e">
        <f t="shared" si="960"/>
        <v>#REF!</v>
      </c>
      <c r="DH470" s="181" t="e">
        <f t="shared" si="961"/>
        <v>#REF!</v>
      </c>
      <c r="DI470" s="181" t="e">
        <f t="shared" si="962"/>
        <v>#REF!</v>
      </c>
      <c r="DJ470" s="181" t="e">
        <f t="shared" si="963"/>
        <v>#REF!</v>
      </c>
      <c r="DK470" s="181" t="e">
        <f t="shared" si="964"/>
        <v>#REF!</v>
      </c>
      <c r="DL470" s="181" t="e">
        <f t="shared" si="965"/>
        <v>#REF!</v>
      </c>
      <c r="DM470" s="181" t="e">
        <f t="shared" si="966"/>
        <v>#REF!</v>
      </c>
      <c r="DN470" s="181" t="e">
        <f t="shared" si="967"/>
        <v>#REF!</v>
      </c>
      <c r="DO470" s="181" t="e">
        <f t="shared" si="968"/>
        <v>#REF!</v>
      </c>
      <c r="DP470" s="181" t="e">
        <f t="shared" si="969"/>
        <v>#REF!</v>
      </c>
      <c r="DQ470" s="181" t="e">
        <f t="shared" si="970"/>
        <v>#REF!</v>
      </c>
      <c r="DR470" s="181" t="e">
        <f t="shared" si="971"/>
        <v>#REF!</v>
      </c>
      <c r="DS470" s="181" t="e">
        <f t="shared" si="972"/>
        <v>#REF!</v>
      </c>
      <c r="DT470" s="181" t="e">
        <f t="shared" si="973"/>
        <v>#REF!</v>
      </c>
      <c r="DU470" s="181" t="e">
        <f t="shared" si="974"/>
        <v>#REF!</v>
      </c>
      <c r="DV470" s="181" t="e">
        <f t="shared" si="975"/>
        <v>#REF!</v>
      </c>
      <c r="DW470" s="181" t="e">
        <f t="shared" si="976"/>
        <v>#REF!</v>
      </c>
      <c r="DX470" s="181" t="e">
        <f t="shared" si="977"/>
        <v>#REF!</v>
      </c>
      <c r="DY470" s="181" t="e">
        <f t="shared" si="978"/>
        <v>#REF!</v>
      </c>
      <c r="DZ470" s="181" t="e">
        <f t="shared" si="979"/>
        <v>#REF!</v>
      </c>
      <c r="EA470" s="181" t="e">
        <f t="shared" si="980"/>
        <v>#REF!</v>
      </c>
      <c r="EB470" s="181" t="e">
        <f t="shared" si="981"/>
        <v>#REF!</v>
      </c>
      <c r="EC470" s="181" t="e">
        <f t="shared" si="982"/>
        <v>#REF!</v>
      </c>
      <c r="ED470" s="181" t="e">
        <f t="shared" si="983"/>
        <v>#REF!</v>
      </c>
      <c r="EE470" s="181" t="e">
        <f t="shared" si="984"/>
        <v>#REF!</v>
      </c>
      <c r="EF470" s="181" t="e">
        <f t="shared" si="985"/>
        <v>#REF!</v>
      </c>
      <c r="EG470" s="181" t="e">
        <f t="shared" si="986"/>
        <v>#REF!</v>
      </c>
      <c r="EH470" s="181" t="e">
        <f t="shared" si="987"/>
        <v>#REF!</v>
      </c>
      <c r="EI470" s="181" t="e">
        <f t="shared" si="988"/>
        <v>#REF!</v>
      </c>
      <c r="EJ470" s="181" t="e">
        <f t="shared" si="989"/>
        <v>#REF!</v>
      </c>
      <c r="EK470" s="181" t="e">
        <f t="shared" si="990"/>
        <v>#REF!</v>
      </c>
      <c r="EL470" s="181" t="e">
        <f t="shared" si="991"/>
        <v>#REF!</v>
      </c>
      <c r="EM470" s="181" t="e">
        <f t="shared" si="992"/>
        <v>#REF!</v>
      </c>
      <c r="EN470" s="181" t="e">
        <f t="shared" si="993"/>
        <v>#REF!</v>
      </c>
      <c r="EO470" s="181" t="e">
        <f t="shared" si="994"/>
        <v>#REF!</v>
      </c>
      <c r="EP470" s="181" t="e">
        <f t="shared" si="995"/>
        <v>#REF!</v>
      </c>
      <c r="EQ470" s="181" t="e">
        <f t="shared" si="996"/>
        <v>#REF!</v>
      </c>
      <c r="ER470" s="181" t="e">
        <f t="shared" si="997"/>
        <v>#REF!</v>
      </c>
      <c r="ES470" s="181" t="e">
        <f t="shared" si="998"/>
        <v>#REF!</v>
      </c>
      <c r="ET470" s="181" t="e">
        <f t="shared" si="999"/>
        <v>#REF!</v>
      </c>
      <c r="EU470" s="181" t="e">
        <f t="shared" si="1000"/>
        <v>#REF!</v>
      </c>
      <c r="EV470" s="181" t="e">
        <f t="shared" si="1001"/>
        <v>#REF!</v>
      </c>
      <c r="EW470" s="181" t="e">
        <f t="shared" si="1002"/>
        <v>#REF!</v>
      </c>
      <c r="EX470" s="181" t="e">
        <f t="shared" si="1003"/>
        <v>#REF!</v>
      </c>
      <c r="EY470" s="181" t="e">
        <f t="shared" si="1004"/>
        <v>#REF!</v>
      </c>
      <c r="EZ470" s="181" t="e">
        <f t="shared" si="1005"/>
        <v>#REF!</v>
      </c>
      <c r="FA470" s="181" t="e">
        <f t="shared" si="1006"/>
        <v>#REF!</v>
      </c>
      <c r="FB470" s="181" t="e">
        <f t="shared" si="1007"/>
        <v>#REF!</v>
      </c>
      <c r="FC470" s="181" t="e">
        <f t="shared" si="1008"/>
        <v>#REF!</v>
      </c>
      <c r="FD470" s="181" t="e">
        <f t="shared" si="1009"/>
        <v>#REF!</v>
      </c>
      <c r="FE470" s="181" t="e">
        <f t="shared" si="1010"/>
        <v>#REF!</v>
      </c>
      <c r="FF470" s="181" t="e">
        <f t="shared" si="1011"/>
        <v>#REF!</v>
      </c>
      <c r="FG470" s="181" t="e">
        <f t="shared" si="1012"/>
        <v>#REF!</v>
      </c>
      <c r="FH470" s="181" t="e">
        <f t="shared" si="1013"/>
        <v>#REF!</v>
      </c>
      <c r="FI470" s="181" t="e">
        <f t="shared" si="1014"/>
        <v>#REF!</v>
      </c>
      <c r="FJ470" s="181" t="e">
        <f t="shared" si="1015"/>
        <v>#REF!</v>
      </c>
      <c r="FK470" s="181" t="e">
        <f t="shared" si="1016"/>
        <v>#REF!</v>
      </c>
      <c r="FL470" s="181" t="e">
        <f t="shared" si="1017"/>
        <v>#REF!</v>
      </c>
      <c r="FM470" s="181" t="e">
        <f t="shared" si="1018"/>
        <v>#REF!</v>
      </c>
      <c r="FN470" s="181" t="e">
        <f t="shared" si="1019"/>
        <v>#REF!</v>
      </c>
      <c r="FO470" s="181" t="e">
        <f t="shared" si="1020"/>
        <v>#REF!</v>
      </c>
      <c r="FP470" s="181" t="e">
        <f t="shared" si="1021"/>
        <v>#REF!</v>
      </c>
      <c r="FQ470" s="181" t="e">
        <f t="shared" si="1022"/>
        <v>#REF!</v>
      </c>
      <c r="FR470" s="181" t="e">
        <f t="shared" si="1023"/>
        <v>#REF!</v>
      </c>
      <c r="FS470" s="181" t="e">
        <f t="shared" si="1024"/>
        <v>#REF!</v>
      </c>
      <c r="FT470" s="181" t="e">
        <f t="shared" si="1025"/>
        <v>#REF!</v>
      </c>
      <c r="FU470" s="181" t="e">
        <f t="shared" si="1026"/>
        <v>#REF!</v>
      </c>
      <c r="FV470" s="181" t="e">
        <f t="shared" si="1027"/>
        <v>#REF!</v>
      </c>
      <c r="FW470" s="181" t="e">
        <f t="shared" si="1028"/>
        <v>#REF!</v>
      </c>
      <c r="FX470" s="181" t="e">
        <f t="shared" si="1029"/>
        <v>#REF!</v>
      </c>
      <c r="FY470" s="181" t="e">
        <f t="shared" si="1030"/>
        <v>#REF!</v>
      </c>
      <c r="FZ470" s="181" t="e">
        <f t="shared" si="1031"/>
        <v>#REF!</v>
      </c>
      <c r="GA470" s="181" t="e">
        <f t="shared" si="1032"/>
        <v>#REF!</v>
      </c>
      <c r="GB470" s="181" t="e">
        <f t="shared" si="1033"/>
        <v>#REF!</v>
      </c>
      <c r="GC470" s="181" t="e">
        <f t="shared" si="1034"/>
        <v>#REF!</v>
      </c>
      <c r="GD470" s="181" t="e">
        <f t="shared" si="1035"/>
        <v>#REF!</v>
      </c>
      <c r="GE470" s="181" t="e">
        <f t="shared" si="1036"/>
        <v>#REF!</v>
      </c>
      <c r="GF470" s="181" t="e">
        <f t="shared" si="1037"/>
        <v>#REF!</v>
      </c>
      <c r="GG470" s="181" t="e">
        <f t="shared" si="1038"/>
        <v>#REF!</v>
      </c>
      <c r="GH470" s="181" t="e">
        <f t="shared" si="1039"/>
        <v>#REF!</v>
      </c>
      <c r="GI470" s="181" t="e">
        <f t="shared" si="1040"/>
        <v>#REF!</v>
      </c>
      <c r="GJ470" s="181" t="e">
        <f t="shared" si="1041"/>
        <v>#REF!</v>
      </c>
      <c r="GK470" s="181" t="e">
        <f t="shared" si="1042"/>
        <v>#REF!</v>
      </c>
      <c r="GL470" s="181" t="e">
        <f t="shared" si="1043"/>
        <v>#REF!</v>
      </c>
      <c r="GM470" s="181" t="e">
        <f t="shared" si="1044"/>
        <v>#REF!</v>
      </c>
      <c r="GN470" s="181" t="e">
        <f t="shared" si="1045"/>
        <v>#REF!</v>
      </c>
      <c r="GO470" s="181" t="e">
        <f t="shared" si="1046"/>
        <v>#REF!</v>
      </c>
      <c r="GP470" s="181" t="e">
        <f t="shared" si="1047"/>
        <v>#REF!</v>
      </c>
      <c r="GQ470" s="181" t="e">
        <f t="shared" si="1048"/>
        <v>#REF!</v>
      </c>
      <c r="GR470" s="181" t="e">
        <f t="shared" si="1049"/>
        <v>#REF!</v>
      </c>
      <c r="GS470" s="181" t="e">
        <f t="shared" si="1050"/>
        <v>#REF!</v>
      </c>
      <c r="GT470" s="181" t="e">
        <f t="shared" si="1051"/>
        <v>#REF!</v>
      </c>
      <c r="GU470" s="181" t="e">
        <f t="shared" si="1052"/>
        <v>#REF!</v>
      </c>
      <c r="GV470" s="181" t="e">
        <f t="shared" si="1053"/>
        <v>#REF!</v>
      </c>
      <c r="GW470" s="181" t="e">
        <f t="shared" si="1054"/>
        <v>#REF!</v>
      </c>
      <c r="GX470" s="181" t="e">
        <f t="shared" si="1055"/>
        <v>#REF!</v>
      </c>
      <c r="GY470" s="181" t="e">
        <f t="shared" si="1056"/>
        <v>#REF!</v>
      </c>
      <c r="GZ470" s="181" t="e">
        <f t="shared" si="1057"/>
        <v>#REF!</v>
      </c>
      <c r="HA470" s="181" t="e">
        <f t="shared" si="1058"/>
        <v>#REF!</v>
      </c>
      <c r="HB470" s="181" t="e">
        <f t="shared" si="1059"/>
        <v>#REF!</v>
      </c>
      <c r="HC470" s="181" t="e">
        <f t="shared" si="1060"/>
        <v>#REF!</v>
      </c>
      <c r="HD470" s="181" t="e">
        <f t="shared" si="1061"/>
        <v>#REF!</v>
      </c>
      <c r="HE470" s="181" t="e">
        <f t="shared" si="1062"/>
        <v>#REF!</v>
      </c>
      <c r="HF470" s="181" t="e">
        <f t="shared" si="1063"/>
        <v>#REF!</v>
      </c>
      <c r="HG470" s="181" t="e">
        <f t="shared" si="1064"/>
        <v>#REF!</v>
      </c>
      <c r="HH470" s="181" t="e">
        <f t="shared" si="1065"/>
        <v>#REF!</v>
      </c>
      <c r="HI470" s="181" t="e">
        <f t="shared" si="1066"/>
        <v>#REF!</v>
      </c>
      <c r="HJ470" s="181" t="e">
        <f t="shared" si="1067"/>
        <v>#REF!</v>
      </c>
      <c r="HK470" s="181" t="e">
        <f t="shared" si="1068"/>
        <v>#REF!</v>
      </c>
      <c r="HL470" s="181" t="e">
        <f t="shared" si="1069"/>
        <v>#REF!</v>
      </c>
      <c r="HM470" s="181" t="e">
        <f t="shared" si="1070"/>
        <v>#REF!</v>
      </c>
      <c r="HN470" s="181" t="e">
        <f t="shared" si="1071"/>
        <v>#REF!</v>
      </c>
      <c r="HO470" s="181" t="e">
        <f t="shared" si="1072"/>
        <v>#REF!</v>
      </c>
      <c r="HP470" s="181" t="e">
        <f t="shared" si="1073"/>
        <v>#REF!</v>
      </c>
      <c r="HQ470" s="181" t="e">
        <f t="shared" si="1074"/>
        <v>#REF!</v>
      </c>
      <c r="HR470" s="181" t="e">
        <f t="shared" si="1075"/>
        <v>#REF!</v>
      </c>
      <c r="HS470" s="181" t="e">
        <f t="shared" si="1076"/>
        <v>#REF!</v>
      </c>
      <c r="HT470" s="181" t="e">
        <f t="shared" si="1077"/>
        <v>#REF!</v>
      </c>
      <c r="HU470" s="181" t="e">
        <f t="shared" si="1078"/>
        <v>#REF!</v>
      </c>
      <c r="HV470" s="181" t="e">
        <f t="shared" si="1079"/>
        <v>#REF!</v>
      </c>
      <c r="HW470" s="181" t="e">
        <f t="shared" si="1080"/>
        <v>#REF!</v>
      </c>
      <c r="HX470" s="181" t="e">
        <f t="shared" si="1081"/>
        <v>#REF!</v>
      </c>
      <c r="HY470" s="181" t="e">
        <f t="shared" si="1082"/>
        <v>#REF!</v>
      </c>
      <c r="HZ470" s="181" t="e">
        <f t="shared" si="1083"/>
        <v>#REF!</v>
      </c>
      <c r="IA470" s="181" t="e">
        <f t="shared" si="1084"/>
        <v>#REF!</v>
      </c>
      <c r="IB470" s="181" t="e">
        <f t="shared" si="1085"/>
        <v>#REF!</v>
      </c>
      <c r="IC470" s="181" t="e">
        <f t="shared" si="1086"/>
        <v>#REF!</v>
      </c>
      <c r="ID470" s="181" t="e">
        <f t="shared" si="1087"/>
        <v>#REF!</v>
      </c>
      <c r="IE470" s="181" t="e">
        <f t="shared" si="1088"/>
        <v>#REF!</v>
      </c>
      <c r="IF470" s="181" t="e">
        <f t="shared" si="1089"/>
        <v>#REF!</v>
      </c>
      <c r="IG470" s="181" t="e">
        <f t="shared" si="1090"/>
        <v>#REF!</v>
      </c>
      <c r="IH470" s="181" t="e">
        <f t="shared" si="1091"/>
        <v>#REF!</v>
      </c>
      <c r="II470" s="181" t="e">
        <f t="shared" si="1092"/>
        <v>#REF!</v>
      </c>
      <c r="IJ470" s="181" t="e">
        <f t="shared" si="1093"/>
        <v>#REF!</v>
      </c>
      <c r="IK470" s="181" t="e">
        <f t="shared" si="1094"/>
        <v>#REF!</v>
      </c>
      <c r="IL470" s="181" t="e">
        <f t="shared" si="1095"/>
        <v>#REF!</v>
      </c>
      <c r="IM470" s="181" t="e">
        <f t="shared" si="1096"/>
        <v>#REF!</v>
      </c>
      <c r="IN470" s="181" t="e">
        <f t="shared" si="1097"/>
        <v>#REF!</v>
      </c>
      <c r="IO470" s="181" t="e">
        <f t="shared" si="1098"/>
        <v>#REF!</v>
      </c>
      <c r="IP470" s="181" t="e">
        <f t="shared" si="1099"/>
        <v>#REF!</v>
      </c>
      <c r="IQ470" s="181" t="e">
        <f t="shared" si="1100"/>
        <v>#REF!</v>
      </c>
      <c r="IR470" s="181" t="e">
        <f t="shared" si="1101"/>
        <v>#REF!</v>
      </c>
      <c r="IS470" s="181" t="e">
        <f t="shared" si="1102"/>
        <v>#REF!</v>
      </c>
      <c r="IT470" s="181" t="e">
        <f t="shared" si="1103"/>
        <v>#REF!</v>
      </c>
      <c r="IU470" s="181" t="e">
        <f t="shared" si="1104"/>
        <v>#REF!</v>
      </c>
      <c r="IV470" s="181" t="e">
        <f t="shared" si="1105"/>
        <v>#REF!</v>
      </c>
      <c r="IW470" s="181" t="e">
        <f t="shared" si="1106"/>
        <v>#REF!</v>
      </c>
      <c r="IX470" s="181" t="e">
        <f t="shared" si="1107"/>
        <v>#REF!</v>
      </c>
      <c r="IY470" s="181" t="e">
        <f t="shared" si="1108"/>
        <v>#REF!</v>
      </c>
      <c r="IZ470" s="181" t="e">
        <f t="shared" si="1109"/>
        <v>#REF!</v>
      </c>
      <c r="JA470" s="181" t="e">
        <f t="shared" si="1110"/>
        <v>#REF!</v>
      </c>
      <c r="JB470" s="181" t="e">
        <f t="shared" si="1111"/>
        <v>#REF!</v>
      </c>
    </row>
    <row r="471" spans="2:262">
      <c r="B471" s="188">
        <v>110</v>
      </c>
      <c r="C471" s="187">
        <f t="shared" si="1112"/>
        <v>2.1484375000000015E-3</v>
      </c>
      <c r="D471" s="184" t="e">
        <f t="shared" si="855"/>
        <v>#REF!</v>
      </c>
      <c r="E471" s="183" t="e">
        <f>DL361</f>
        <v>#REF!</v>
      </c>
      <c r="F471" s="182">
        <v>110</v>
      </c>
      <c r="G471" s="181" t="e">
        <f t="shared" si="856"/>
        <v>#REF!</v>
      </c>
      <c r="H471" s="181" t="e">
        <f t="shared" si="857"/>
        <v>#REF!</v>
      </c>
      <c r="I471" s="181" t="e">
        <f t="shared" si="858"/>
        <v>#REF!</v>
      </c>
      <c r="J471" s="181" t="e">
        <f t="shared" si="859"/>
        <v>#REF!</v>
      </c>
      <c r="K471" s="181" t="e">
        <f t="shared" si="860"/>
        <v>#REF!</v>
      </c>
      <c r="L471" s="181" t="e">
        <f t="shared" si="861"/>
        <v>#REF!</v>
      </c>
      <c r="M471" s="181" t="e">
        <f t="shared" si="862"/>
        <v>#REF!</v>
      </c>
      <c r="N471" s="181" t="e">
        <f t="shared" si="863"/>
        <v>#REF!</v>
      </c>
      <c r="O471" s="181" t="e">
        <f t="shared" si="864"/>
        <v>#REF!</v>
      </c>
      <c r="P471" s="181" t="e">
        <f t="shared" si="865"/>
        <v>#REF!</v>
      </c>
      <c r="Q471" s="181" t="e">
        <f t="shared" si="866"/>
        <v>#REF!</v>
      </c>
      <c r="R471" s="181" t="e">
        <f t="shared" si="867"/>
        <v>#REF!</v>
      </c>
      <c r="S471" s="181" t="e">
        <f t="shared" si="868"/>
        <v>#REF!</v>
      </c>
      <c r="T471" s="181" t="e">
        <f t="shared" si="869"/>
        <v>#REF!</v>
      </c>
      <c r="U471" s="181" t="e">
        <f t="shared" si="870"/>
        <v>#REF!</v>
      </c>
      <c r="V471" s="181" t="e">
        <f t="shared" si="871"/>
        <v>#REF!</v>
      </c>
      <c r="W471" s="181" t="e">
        <f t="shared" si="872"/>
        <v>#REF!</v>
      </c>
      <c r="X471" s="181" t="e">
        <f t="shared" si="873"/>
        <v>#REF!</v>
      </c>
      <c r="Y471" s="181" t="e">
        <f t="shared" si="874"/>
        <v>#REF!</v>
      </c>
      <c r="Z471" s="181" t="e">
        <f t="shared" si="875"/>
        <v>#REF!</v>
      </c>
      <c r="AA471" s="181" t="e">
        <f t="shared" si="876"/>
        <v>#REF!</v>
      </c>
      <c r="AB471" s="181" t="e">
        <f t="shared" si="877"/>
        <v>#REF!</v>
      </c>
      <c r="AC471" s="181" t="e">
        <f t="shared" si="878"/>
        <v>#REF!</v>
      </c>
      <c r="AD471" s="181" t="e">
        <f t="shared" si="879"/>
        <v>#REF!</v>
      </c>
      <c r="AE471" s="181" t="e">
        <f t="shared" si="880"/>
        <v>#REF!</v>
      </c>
      <c r="AF471" s="181" t="e">
        <f t="shared" si="881"/>
        <v>#REF!</v>
      </c>
      <c r="AG471" s="181" t="e">
        <f t="shared" si="882"/>
        <v>#REF!</v>
      </c>
      <c r="AH471" s="181" t="e">
        <f t="shared" si="883"/>
        <v>#REF!</v>
      </c>
      <c r="AI471" s="181" t="e">
        <f t="shared" si="884"/>
        <v>#REF!</v>
      </c>
      <c r="AJ471" s="181" t="e">
        <f t="shared" si="885"/>
        <v>#REF!</v>
      </c>
      <c r="AK471" s="181" t="e">
        <f t="shared" si="886"/>
        <v>#REF!</v>
      </c>
      <c r="AL471" s="181" t="e">
        <f t="shared" si="887"/>
        <v>#REF!</v>
      </c>
      <c r="AM471" s="181" t="e">
        <f t="shared" si="888"/>
        <v>#REF!</v>
      </c>
      <c r="AN471" s="181" t="e">
        <f t="shared" si="889"/>
        <v>#REF!</v>
      </c>
      <c r="AO471" s="181" t="e">
        <f t="shared" si="890"/>
        <v>#REF!</v>
      </c>
      <c r="AP471" s="181" t="e">
        <f t="shared" si="891"/>
        <v>#REF!</v>
      </c>
      <c r="AQ471" s="181" t="e">
        <f t="shared" si="892"/>
        <v>#REF!</v>
      </c>
      <c r="AR471" s="181" t="e">
        <f t="shared" si="893"/>
        <v>#REF!</v>
      </c>
      <c r="AS471" s="181" t="e">
        <f t="shared" si="894"/>
        <v>#REF!</v>
      </c>
      <c r="AT471" s="181" t="e">
        <f t="shared" si="895"/>
        <v>#REF!</v>
      </c>
      <c r="AU471" s="181" t="e">
        <f t="shared" si="896"/>
        <v>#REF!</v>
      </c>
      <c r="AV471" s="181" t="e">
        <f t="shared" si="897"/>
        <v>#REF!</v>
      </c>
      <c r="AW471" s="181" t="e">
        <f t="shared" si="898"/>
        <v>#REF!</v>
      </c>
      <c r="AX471" s="181" t="e">
        <f t="shared" si="899"/>
        <v>#REF!</v>
      </c>
      <c r="AY471" s="181" t="e">
        <f t="shared" si="900"/>
        <v>#REF!</v>
      </c>
      <c r="AZ471" s="181" t="e">
        <f t="shared" si="901"/>
        <v>#REF!</v>
      </c>
      <c r="BA471" s="181" t="e">
        <f t="shared" si="902"/>
        <v>#REF!</v>
      </c>
      <c r="BB471" s="181" t="e">
        <f t="shared" si="903"/>
        <v>#REF!</v>
      </c>
      <c r="BC471" s="181" t="e">
        <f t="shared" si="904"/>
        <v>#REF!</v>
      </c>
      <c r="BD471" s="181" t="e">
        <f t="shared" si="905"/>
        <v>#REF!</v>
      </c>
      <c r="BE471" s="181" t="e">
        <f t="shared" si="906"/>
        <v>#REF!</v>
      </c>
      <c r="BF471" s="181" t="e">
        <f t="shared" si="907"/>
        <v>#REF!</v>
      </c>
      <c r="BG471" s="181" t="e">
        <f t="shared" si="908"/>
        <v>#REF!</v>
      </c>
      <c r="BH471" s="181" t="e">
        <f t="shared" si="909"/>
        <v>#REF!</v>
      </c>
      <c r="BI471" s="181" t="e">
        <f t="shared" si="910"/>
        <v>#REF!</v>
      </c>
      <c r="BJ471" s="181" t="e">
        <f t="shared" si="911"/>
        <v>#REF!</v>
      </c>
      <c r="BK471" s="181" t="e">
        <f t="shared" si="912"/>
        <v>#REF!</v>
      </c>
      <c r="BL471" s="181" t="e">
        <f t="shared" si="913"/>
        <v>#REF!</v>
      </c>
      <c r="BM471" s="181" t="e">
        <f t="shared" si="914"/>
        <v>#REF!</v>
      </c>
      <c r="BN471" s="181" t="e">
        <f t="shared" si="915"/>
        <v>#REF!</v>
      </c>
      <c r="BO471" s="181" t="e">
        <f t="shared" si="916"/>
        <v>#REF!</v>
      </c>
      <c r="BP471" s="181" t="e">
        <f t="shared" si="917"/>
        <v>#REF!</v>
      </c>
      <c r="BQ471" s="181" t="e">
        <f t="shared" si="918"/>
        <v>#REF!</v>
      </c>
      <c r="BR471" s="181" t="e">
        <f t="shared" si="919"/>
        <v>#REF!</v>
      </c>
      <c r="BS471" s="181" t="e">
        <f t="shared" si="920"/>
        <v>#REF!</v>
      </c>
      <c r="BT471" s="181" t="e">
        <f t="shared" si="921"/>
        <v>#REF!</v>
      </c>
      <c r="BU471" s="181" t="e">
        <f t="shared" si="922"/>
        <v>#REF!</v>
      </c>
      <c r="BV471" s="181" t="e">
        <f t="shared" si="923"/>
        <v>#REF!</v>
      </c>
      <c r="BW471" s="181" t="e">
        <f t="shared" si="924"/>
        <v>#REF!</v>
      </c>
      <c r="BX471" s="181" t="e">
        <f t="shared" si="925"/>
        <v>#REF!</v>
      </c>
      <c r="BY471" s="181" t="e">
        <f t="shared" si="926"/>
        <v>#REF!</v>
      </c>
      <c r="BZ471" s="181" t="e">
        <f t="shared" si="927"/>
        <v>#REF!</v>
      </c>
      <c r="CA471" s="181" t="e">
        <f t="shared" si="928"/>
        <v>#REF!</v>
      </c>
      <c r="CB471" s="181" t="e">
        <f t="shared" si="929"/>
        <v>#REF!</v>
      </c>
      <c r="CC471" s="181" t="e">
        <f t="shared" si="930"/>
        <v>#REF!</v>
      </c>
      <c r="CD471" s="181" t="e">
        <f t="shared" si="931"/>
        <v>#REF!</v>
      </c>
      <c r="CE471" s="181" t="e">
        <f t="shared" si="932"/>
        <v>#REF!</v>
      </c>
      <c r="CF471" s="181" t="e">
        <f t="shared" si="933"/>
        <v>#REF!</v>
      </c>
      <c r="CG471" s="181" t="e">
        <f t="shared" si="934"/>
        <v>#REF!</v>
      </c>
      <c r="CH471" s="181" t="e">
        <f t="shared" si="935"/>
        <v>#REF!</v>
      </c>
      <c r="CI471" s="181" t="e">
        <f t="shared" si="936"/>
        <v>#REF!</v>
      </c>
      <c r="CJ471" s="181" t="e">
        <f t="shared" si="937"/>
        <v>#REF!</v>
      </c>
      <c r="CK471" s="181" t="e">
        <f t="shared" si="938"/>
        <v>#REF!</v>
      </c>
      <c r="CL471" s="181" t="e">
        <f t="shared" si="939"/>
        <v>#REF!</v>
      </c>
      <c r="CM471" s="181" t="e">
        <f t="shared" si="940"/>
        <v>#REF!</v>
      </c>
      <c r="CN471" s="181" t="e">
        <f t="shared" si="941"/>
        <v>#REF!</v>
      </c>
      <c r="CO471" s="181" t="e">
        <f t="shared" si="942"/>
        <v>#REF!</v>
      </c>
      <c r="CP471" s="181" t="e">
        <f t="shared" si="943"/>
        <v>#REF!</v>
      </c>
      <c r="CQ471" s="181" t="e">
        <f t="shared" si="944"/>
        <v>#REF!</v>
      </c>
      <c r="CR471" s="181" t="e">
        <f t="shared" si="945"/>
        <v>#REF!</v>
      </c>
      <c r="CS471" s="181" t="e">
        <f t="shared" si="946"/>
        <v>#REF!</v>
      </c>
      <c r="CT471" s="181" t="e">
        <f t="shared" si="947"/>
        <v>#REF!</v>
      </c>
      <c r="CU471" s="181" t="e">
        <f t="shared" si="948"/>
        <v>#REF!</v>
      </c>
      <c r="CV471" s="181" t="e">
        <f t="shared" si="949"/>
        <v>#REF!</v>
      </c>
      <c r="CW471" s="181" t="e">
        <f t="shared" si="950"/>
        <v>#REF!</v>
      </c>
      <c r="CX471" s="181" t="e">
        <f t="shared" si="951"/>
        <v>#REF!</v>
      </c>
      <c r="CY471" s="181" t="e">
        <f t="shared" si="952"/>
        <v>#REF!</v>
      </c>
      <c r="CZ471" s="181" t="e">
        <f t="shared" si="953"/>
        <v>#REF!</v>
      </c>
      <c r="DA471" s="181" t="e">
        <f t="shared" si="954"/>
        <v>#REF!</v>
      </c>
      <c r="DB471" s="181" t="e">
        <f t="shared" si="955"/>
        <v>#REF!</v>
      </c>
      <c r="DC471" s="181" t="e">
        <f t="shared" si="956"/>
        <v>#REF!</v>
      </c>
      <c r="DD471" s="181" t="e">
        <f t="shared" si="957"/>
        <v>#REF!</v>
      </c>
      <c r="DE471" s="181" t="e">
        <f t="shared" si="958"/>
        <v>#REF!</v>
      </c>
      <c r="DF471" s="181" t="e">
        <f t="shared" si="959"/>
        <v>#REF!</v>
      </c>
      <c r="DG471" s="181" t="e">
        <f t="shared" si="960"/>
        <v>#REF!</v>
      </c>
      <c r="DH471" s="181" t="e">
        <f t="shared" si="961"/>
        <v>#REF!</v>
      </c>
      <c r="DI471" s="181" t="e">
        <f t="shared" si="962"/>
        <v>#REF!</v>
      </c>
      <c r="DJ471" s="181" t="e">
        <f t="shared" si="963"/>
        <v>#REF!</v>
      </c>
      <c r="DK471" s="181" t="e">
        <f t="shared" si="964"/>
        <v>#REF!</v>
      </c>
      <c r="DL471" s="181" t="e">
        <f t="shared" si="965"/>
        <v>#REF!</v>
      </c>
      <c r="DM471" s="181" t="e">
        <f t="shared" si="966"/>
        <v>#REF!</v>
      </c>
      <c r="DN471" s="181" t="e">
        <f t="shared" si="967"/>
        <v>#REF!</v>
      </c>
      <c r="DO471" s="181" t="e">
        <f t="shared" si="968"/>
        <v>#REF!</v>
      </c>
      <c r="DP471" s="181" t="e">
        <f t="shared" si="969"/>
        <v>#REF!</v>
      </c>
      <c r="DQ471" s="181" t="e">
        <f t="shared" si="970"/>
        <v>#REF!</v>
      </c>
      <c r="DR471" s="181" t="e">
        <f t="shared" si="971"/>
        <v>#REF!</v>
      </c>
      <c r="DS471" s="181" t="e">
        <f t="shared" si="972"/>
        <v>#REF!</v>
      </c>
      <c r="DT471" s="181" t="e">
        <f t="shared" si="973"/>
        <v>#REF!</v>
      </c>
      <c r="DU471" s="181" t="e">
        <f t="shared" si="974"/>
        <v>#REF!</v>
      </c>
      <c r="DV471" s="181" t="e">
        <f t="shared" si="975"/>
        <v>#REF!</v>
      </c>
      <c r="DW471" s="181" t="e">
        <f t="shared" si="976"/>
        <v>#REF!</v>
      </c>
      <c r="DX471" s="181" t="e">
        <f t="shared" si="977"/>
        <v>#REF!</v>
      </c>
      <c r="DY471" s="181" t="e">
        <f t="shared" si="978"/>
        <v>#REF!</v>
      </c>
      <c r="DZ471" s="181" t="e">
        <f t="shared" si="979"/>
        <v>#REF!</v>
      </c>
      <c r="EA471" s="181" t="e">
        <f t="shared" si="980"/>
        <v>#REF!</v>
      </c>
      <c r="EB471" s="181" t="e">
        <f t="shared" si="981"/>
        <v>#REF!</v>
      </c>
      <c r="EC471" s="181" t="e">
        <f t="shared" si="982"/>
        <v>#REF!</v>
      </c>
      <c r="ED471" s="181" t="e">
        <f t="shared" si="983"/>
        <v>#REF!</v>
      </c>
      <c r="EE471" s="181" t="e">
        <f t="shared" si="984"/>
        <v>#REF!</v>
      </c>
      <c r="EF471" s="181" t="e">
        <f t="shared" si="985"/>
        <v>#REF!</v>
      </c>
      <c r="EG471" s="181" t="e">
        <f t="shared" si="986"/>
        <v>#REF!</v>
      </c>
      <c r="EH471" s="181" t="e">
        <f t="shared" si="987"/>
        <v>#REF!</v>
      </c>
      <c r="EI471" s="181" t="e">
        <f t="shared" si="988"/>
        <v>#REF!</v>
      </c>
      <c r="EJ471" s="181" t="e">
        <f t="shared" si="989"/>
        <v>#REF!</v>
      </c>
      <c r="EK471" s="181" t="e">
        <f t="shared" si="990"/>
        <v>#REF!</v>
      </c>
      <c r="EL471" s="181" t="e">
        <f t="shared" si="991"/>
        <v>#REF!</v>
      </c>
      <c r="EM471" s="181" t="e">
        <f t="shared" si="992"/>
        <v>#REF!</v>
      </c>
      <c r="EN471" s="181" t="e">
        <f t="shared" si="993"/>
        <v>#REF!</v>
      </c>
      <c r="EO471" s="181" t="e">
        <f t="shared" si="994"/>
        <v>#REF!</v>
      </c>
      <c r="EP471" s="181" t="e">
        <f t="shared" si="995"/>
        <v>#REF!</v>
      </c>
      <c r="EQ471" s="181" t="e">
        <f t="shared" si="996"/>
        <v>#REF!</v>
      </c>
      <c r="ER471" s="181" t="e">
        <f t="shared" si="997"/>
        <v>#REF!</v>
      </c>
      <c r="ES471" s="181" t="e">
        <f t="shared" si="998"/>
        <v>#REF!</v>
      </c>
      <c r="ET471" s="181" t="e">
        <f t="shared" si="999"/>
        <v>#REF!</v>
      </c>
      <c r="EU471" s="181" t="e">
        <f t="shared" si="1000"/>
        <v>#REF!</v>
      </c>
      <c r="EV471" s="181" t="e">
        <f t="shared" si="1001"/>
        <v>#REF!</v>
      </c>
      <c r="EW471" s="181" t="e">
        <f t="shared" si="1002"/>
        <v>#REF!</v>
      </c>
      <c r="EX471" s="181" t="e">
        <f t="shared" si="1003"/>
        <v>#REF!</v>
      </c>
      <c r="EY471" s="181" t="e">
        <f t="shared" si="1004"/>
        <v>#REF!</v>
      </c>
      <c r="EZ471" s="181" t="e">
        <f t="shared" si="1005"/>
        <v>#REF!</v>
      </c>
      <c r="FA471" s="181" t="e">
        <f t="shared" si="1006"/>
        <v>#REF!</v>
      </c>
      <c r="FB471" s="181" t="e">
        <f t="shared" si="1007"/>
        <v>#REF!</v>
      </c>
      <c r="FC471" s="181" t="e">
        <f t="shared" si="1008"/>
        <v>#REF!</v>
      </c>
      <c r="FD471" s="181" t="e">
        <f t="shared" si="1009"/>
        <v>#REF!</v>
      </c>
      <c r="FE471" s="181" t="e">
        <f t="shared" si="1010"/>
        <v>#REF!</v>
      </c>
      <c r="FF471" s="181" t="e">
        <f t="shared" si="1011"/>
        <v>#REF!</v>
      </c>
      <c r="FG471" s="181" t="e">
        <f t="shared" si="1012"/>
        <v>#REF!</v>
      </c>
      <c r="FH471" s="181" t="e">
        <f t="shared" si="1013"/>
        <v>#REF!</v>
      </c>
      <c r="FI471" s="181" t="e">
        <f t="shared" si="1014"/>
        <v>#REF!</v>
      </c>
      <c r="FJ471" s="181" t="e">
        <f t="shared" si="1015"/>
        <v>#REF!</v>
      </c>
      <c r="FK471" s="181" t="e">
        <f t="shared" si="1016"/>
        <v>#REF!</v>
      </c>
      <c r="FL471" s="181" t="e">
        <f t="shared" si="1017"/>
        <v>#REF!</v>
      </c>
      <c r="FM471" s="181" t="e">
        <f t="shared" si="1018"/>
        <v>#REF!</v>
      </c>
      <c r="FN471" s="181" t="e">
        <f t="shared" si="1019"/>
        <v>#REF!</v>
      </c>
      <c r="FO471" s="181" t="e">
        <f t="shared" si="1020"/>
        <v>#REF!</v>
      </c>
      <c r="FP471" s="181" t="e">
        <f t="shared" si="1021"/>
        <v>#REF!</v>
      </c>
      <c r="FQ471" s="181" t="e">
        <f t="shared" si="1022"/>
        <v>#REF!</v>
      </c>
      <c r="FR471" s="181" t="e">
        <f t="shared" si="1023"/>
        <v>#REF!</v>
      </c>
      <c r="FS471" s="181" t="e">
        <f t="shared" si="1024"/>
        <v>#REF!</v>
      </c>
      <c r="FT471" s="181" t="e">
        <f t="shared" si="1025"/>
        <v>#REF!</v>
      </c>
      <c r="FU471" s="181" t="e">
        <f t="shared" si="1026"/>
        <v>#REF!</v>
      </c>
      <c r="FV471" s="181" t="e">
        <f t="shared" si="1027"/>
        <v>#REF!</v>
      </c>
      <c r="FW471" s="181" t="e">
        <f t="shared" si="1028"/>
        <v>#REF!</v>
      </c>
      <c r="FX471" s="181" t="e">
        <f t="shared" si="1029"/>
        <v>#REF!</v>
      </c>
      <c r="FY471" s="181" t="e">
        <f t="shared" si="1030"/>
        <v>#REF!</v>
      </c>
      <c r="FZ471" s="181" t="e">
        <f t="shared" si="1031"/>
        <v>#REF!</v>
      </c>
      <c r="GA471" s="181" t="e">
        <f t="shared" si="1032"/>
        <v>#REF!</v>
      </c>
      <c r="GB471" s="181" t="e">
        <f t="shared" si="1033"/>
        <v>#REF!</v>
      </c>
      <c r="GC471" s="181" t="e">
        <f t="shared" si="1034"/>
        <v>#REF!</v>
      </c>
      <c r="GD471" s="181" t="e">
        <f t="shared" si="1035"/>
        <v>#REF!</v>
      </c>
      <c r="GE471" s="181" t="e">
        <f t="shared" si="1036"/>
        <v>#REF!</v>
      </c>
      <c r="GF471" s="181" t="e">
        <f t="shared" si="1037"/>
        <v>#REF!</v>
      </c>
      <c r="GG471" s="181" t="e">
        <f t="shared" si="1038"/>
        <v>#REF!</v>
      </c>
      <c r="GH471" s="181" t="e">
        <f t="shared" si="1039"/>
        <v>#REF!</v>
      </c>
      <c r="GI471" s="181" t="e">
        <f t="shared" si="1040"/>
        <v>#REF!</v>
      </c>
      <c r="GJ471" s="181" t="e">
        <f t="shared" si="1041"/>
        <v>#REF!</v>
      </c>
      <c r="GK471" s="181" t="e">
        <f t="shared" si="1042"/>
        <v>#REF!</v>
      </c>
      <c r="GL471" s="181" t="e">
        <f t="shared" si="1043"/>
        <v>#REF!</v>
      </c>
      <c r="GM471" s="181" t="e">
        <f t="shared" si="1044"/>
        <v>#REF!</v>
      </c>
      <c r="GN471" s="181" t="e">
        <f t="shared" si="1045"/>
        <v>#REF!</v>
      </c>
      <c r="GO471" s="181" t="e">
        <f t="shared" si="1046"/>
        <v>#REF!</v>
      </c>
      <c r="GP471" s="181" t="e">
        <f t="shared" si="1047"/>
        <v>#REF!</v>
      </c>
      <c r="GQ471" s="181" t="e">
        <f t="shared" si="1048"/>
        <v>#REF!</v>
      </c>
      <c r="GR471" s="181" t="e">
        <f t="shared" si="1049"/>
        <v>#REF!</v>
      </c>
      <c r="GS471" s="181" t="e">
        <f t="shared" si="1050"/>
        <v>#REF!</v>
      </c>
      <c r="GT471" s="181" t="e">
        <f t="shared" si="1051"/>
        <v>#REF!</v>
      </c>
      <c r="GU471" s="181" t="e">
        <f t="shared" si="1052"/>
        <v>#REF!</v>
      </c>
      <c r="GV471" s="181" t="e">
        <f t="shared" si="1053"/>
        <v>#REF!</v>
      </c>
      <c r="GW471" s="181" t="e">
        <f t="shared" si="1054"/>
        <v>#REF!</v>
      </c>
      <c r="GX471" s="181" t="e">
        <f t="shared" si="1055"/>
        <v>#REF!</v>
      </c>
      <c r="GY471" s="181" t="e">
        <f t="shared" si="1056"/>
        <v>#REF!</v>
      </c>
      <c r="GZ471" s="181" t="e">
        <f t="shared" si="1057"/>
        <v>#REF!</v>
      </c>
      <c r="HA471" s="181" t="e">
        <f t="shared" si="1058"/>
        <v>#REF!</v>
      </c>
      <c r="HB471" s="181" t="e">
        <f t="shared" si="1059"/>
        <v>#REF!</v>
      </c>
      <c r="HC471" s="181" t="e">
        <f t="shared" si="1060"/>
        <v>#REF!</v>
      </c>
      <c r="HD471" s="181" t="e">
        <f t="shared" si="1061"/>
        <v>#REF!</v>
      </c>
      <c r="HE471" s="181" t="e">
        <f t="shared" si="1062"/>
        <v>#REF!</v>
      </c>
      <c r="HF471" s="181" t="e">
        <f t="shared" si="1063"/>
        <v>#REF!</v>
      </c>
      <c r="HG471" s="181" t="e">
        <f t="shared" si="1064"/>
        <v>#REF!</v>
      </c>
      <c r="HH471" s="181" t="e">
        <f t="shared" si="1065"/>
        <v>#REF!</v>
      </c>
      <c r="HI471" s="181" t="e">
        <f t="shared" si="1066"/>
        <v>#REF!</v>
      </c>
      <c r="HJ471" s="181" t="e">
        <f t="shared" si="1067"/>
        <v>#REF!</v>
      </c>
      <c r="HK471" s="181" t="e">
        <f t="shared" si="1068"/>
        <v>#REF!</v>
      </c>
      <c r="HL471" s="181" t="e">
        <f t="shared" si="1069"/>
        <v>#REF!</v>
      </c>
      <c r="HM471" s="181" t="e">
        <f t="shared" si="1070"/>
        <v>#REF!</v>
      </c>
      <c r="HN471" s="181" t="e">
        <f t="shared" si="1071"/>
        <v>#REF!</v>
      </c>
      <c r="HO471" s="181" t="e">
        <f t="shared" si="1072"/>
        <v>#REF!</v>
      </c>
      <c r="HP471" s="181" t="e">
        <f t="shared" si="1073"/>
        <v>#REF!</v>
      </c>
      <c r="HQ471" s="181" t="e">
        <f t="shared" si="1074"/>
        <v>#REF!</v>
      </c>
      <c r="HR471" s="181" t="e">
        <f t="shared" si="1075"/>
        <v>#REF!</v>
      </c>
      <c r="HS471" s="181" t="e">
        <f t="shared" si="1076"/>
        <v>#REF!</v>
      </c>
      <c r="HT471" s="181" t="e">
        <f t="shared" si="1077"/>
        <v>#REF!</v>
      </c>
      <c r="HU471" s="181" t="e">
        <f t="shared" si="1078"/>
        <v>#REF!</v>
      </c>
      <c r="HV471" s="181" t="e">
        <f t="shared" si="1079"/>
        <v>#REF!</v>
      </c>
      <c r="HW471" s="181" t="e">
        <f t="shared" si="1080"/>
        <v>#REF!</v>
      </c>
      <c r="HX471" s="181" t="e">
        <f t="shared" si="1081"/>
        <v>#REF!</v>
      </c>
      <c r="HY471" s="181" t="e">
        <f t="shared" si="1082"/>
        <v>#REF!</v>
      </c>
      <c r="HZ471" s="181" t="e">
        <f t="shared" si="1083"/>
        <v>#REF!</v>
      </c>
      <c r="IA471" s="181" t="e">
        <f t="shared" si="1084"/>
        <v>#REF!</v>
      </c>
      <c r="IB471" s="181" t="e">
        <f t="shared" si="1085"/>
        <v>#REF!</v>
      </c>
      <c r="IC471" s="181" t="e">
        <f t="shared" si="1086"/>
        <v>#REF!</v>
      </c>
      <c r="ID471" s="181" t="e">
        <f t="shared" si="1087"/>
        <v>#REF!</v>
      </c>
      <c r="IE471" s="181" t="e">
        <f t="shared" si="1088"/>
        <v>#REF!</v>
      </c>
      <c r="IF471" s="181" t="e">
        <f t="shared" si="1089"/>
        <v>#REF!</v>
      </c>
      <c r="IG471" s="181" t="e">
        <f t="shared" si="1090"/>
        <v>#REF!</v>
      </c>
      <c r="IH471" s="181" t="e">
        <f t="shared" si="1091"/>
        <v>#REF!</v>
      </c>
      <c r="II471" s="181" t="e">
        <f t="shared" si="1092"/>
        <v>#REF!</v>
      </c>
      <c r="IJ471" s="181" t="e">
        <f t="shared" si="1093"/>
        <v>#REF!</v>
      </c>
      <c r="IK471" s="181" t="e">
        <f t="shared" si="1094"/>
        <v>#REF!</v>
      </c>
      <c r="IL471" s="181" t="e">
        <f t="shared" si="1095"/>
        <v>#REF!</v>
      </c>
      <c r="IM471" s="181" t="e">
        <f t="shared" si="1096"/>
        <v>#REF!</v>
      </c>
      <c r="IN471" s="181" t="e">
        <f t="shared" si="1097"/>
        <v>#REF!</v>
      </c>
      <c r="IO471" s="181" t="e">
        <f t="shared" si="1098"/>
        <v>#REF!</v>
      </c>
      <c r="IP471" s="181" t="e">
        <f t="shared" si="1099"/>
        <v>#REF!</v>
      </c>
      <c r="IQ471" s="181" t="e">
        <f t="shared" si="1100"/>
        <v>#REF!</v>
      </c>
      <c r="IR471" s="181" t="e">
        <f t="shared" si="1101"/>
        <v>#REF!</v>
      </c>
      <c r="IS471" s="181" t="e">
        <f t="shared" si="1102"/>
        <v>#REF!</v>
      </c>
      <c r="IT471" s="181" t="e">
        <f t="shared" si="1103"/>
        <v>#REF!</v>
      </c>
      <c r="IU471" s="181" t="e">
        <f t="shared" si="1104"/>
        <v>#REF!</v>
      </c>
      <c r="IV471" s="181" t="e">
        <f t="shared" si="1105"/>
        <v>#REF!</v>
      </c>
      <c r="IW471" s="181" t="e">
        <f t="shared" si="1106"/>
        <v>#REF!</v>
      </c>
      <c r="IX471" s="181" t="e">
        <f t="shared" si="1107"/>
        <v>#REF!</v>
      </c>
      <c r="IY471" s="181" t="e">
        <f t="shared" si="1108"/>
        <v>#REF!</v>
      </c>
      <c r="IZ471" s="181" t="e">
        <f t="shared" si="1109"/>
        <v>#REF!</v>
      </c>
      <c r="JA471" s="181" t="e">
        <f t="shared" si="1110"/>
        <v>#REF!</v>
      </c>
      <c r="JB471" s="181" t="e">
        <f t="shared" si="1111"/>
        <v>#REF!</v>
      </c>
    </row>
    <row r="472" spans="2:262">
      <c r="B472" s="188">
        <v>111</v>
      </c>
      <c r="C472" s="187">
        <f t="shared" si="1112"/>
        <v>2.1679687500000015E-3</v>
      </c>
      <c r="D472" s="184" t="e">
        <f t="shared" si="855"/>
        <v>#REF!</v>
      </c>
      <c r="E472" s="183" t="e">
        <f>DM361</f>
        <v>#REF!</v>
      </c>
      <c r="F472" s="182">
        <v>111</v>
      </c>
      <c r="G472" s="181" t="e">
        <f t="shared" si="856"/>
        <v>#REF!</v>
      </c>
      <c r="H472" s="181" t="e">
        <f t="shared" si="857"/>
        <v>#REF!</v>
      </c>
      <c r="I472" s="181" t="e">
        <f t="shared" si="858"/>
        <v>#REF!</v>
      </c>
      <c r="J472" s="181" t="e">
        <f t="shared" si="859"/>
        <v>#REF!</v>
      </c>
      <c r="K472" s="181" t="e">
        <f t="shared" si="860"/>
        <v>#REF!</v>
      </c>
      <c r="L472" s="181" t="e">
        <f t="shared" si="861"/>
        <v>#REF!</v>
      </c>
      <c r="M472" s="181" t="e">
        <f t="shared" si="862"/>
        <v>#REF!</v>
      </c>
      <c r="N472" s="181" t="e">
        <f t="shared" si="863"/>
        <v>#REF!</v>
      </c>
      <c r="O472" s="181" t="e">
        <f t="shared" si="864"/>
        <v>#REF!</v>
      </c>
      <c r="P472" s="181" t="e">
        <f t="shared" si="865"/>
        <v>#REF!</v>
      </c>
      <c r="Q472" s="181" t="e">
        <f t="shared" si="866"/>
        <v>#REF!</v>
      </c>
      <c r="R472" s="181" t="e">
        <f t="shared" si="867"/>
        <v>#REF!</v>
      </c>
      <c r="S472" s="181" t="e">
        <f t="shared" si="868"/>
        <v>#REF!</v>
      </c>
      <c r="T472" s="181" t="e">
        <f t="shared" si="869"/>
        <v>#REF!</v>
      </c>
      <c r="U472" s="181" t="e">
        <f t="shared" si="870"/>
        <v>#REF!</v>
      </c>
      <c r="V472" s="181" t="e">
        <f t="shared" si="871"/>
        <v>#REF!</v>
      </c>
      <c r="W472" s="181" t="e">
        <f t="shared" si="872"/>
        <v>#REF!</v>
      </c>
      <c r="X472" s="181" t="e">
        <f t="shared" si="873"/>
        <v>#REF!</v>
      </c>
      <c r="Y472" s="181" t="e">
        <f t="shared" si="874"/>
        <v>#REF!</v>
      </c>
      <c r="Z472" s="181" t="e">
        <f t="shared" si="875"/>
        <v>#REF!</v>
      </c>
      <c r="AA472" s="181" t="e">
        <f t="shared" si="876"/>
        <v>#REF!</v>
      </c>
      <c r="AB472" s="181" t="e">
        <f t="shared" si="877"/>
        <v>#REF!</v>
      </c>
      <c r="AC472" s="181" t="e">
        <f t="shared" si="878"/>
        <v>#REF!</v>
      </c>
      <c r="AD472" s="181" t="e">
        <f t="shared" si="879"/>
        <v>#REF!</v>
      </c>
      <c r="AE472" s="181" t="e">
        <f t="shared" si="880"/>
        <v>#REF!</v>
      </c>
      <c r="AF472" s="181" t="e">
        <f t="shared" si="881"/>
        <v>#REF!</v>
      </c>
      <c r="AG472" s="181" t="e">
        <f t="shared" si="882"/>
        <v>#REF!</v>
      </c>
      <c r="AH472" s="181" t="e">
        <f t="shared" si="883"/>
        <v>#REF!</v>
      </c>
      <c r="AI472" s="181" t="e">
        <f t="shared" si="884"/>
        <v>#REF!</v>
      </c>
      <c r="AJ472" s="181" t="e">
        <f t="shared" si="885"/>
        <v>#REF!</v>
      </c>
      <c r="AK472" s="181" t="e">
        <f t="shared" si="886"/>
        <v>#REF!</v>
      </c>
      <c r="AL472" s="181" t="e">
        <f t="shared" si="887"/>
        <v>#REF!</v>
      </c>
      <c r="AM472" s="181" t="e">
        <f t="shared" si="888"/>
        <v>#REF!</v>
      </c>
      <c r="AN472" s="181" t="e">
        <f t="shared" si="889"/>
        <v>#REF!</v>
      </c>
      <c r="AO472" s="181" t="e">
        <f t="shared" si="890"/>
        <v>#REF!</v>
      </c>
      <c r="AP472" s="181" t="e">
        <f t="shared" si="891"/>
        <v>#REF!</v>
      </c>
      <c r="AQ472" s="181" t="e">
        <f t="shared" si="892"/>
        <v>#REF!</v>
      </c>
      <c r="AR472" s="181" t="e">
        <f t="shared" si="893"/>
        <v>#REF!</v>
      </c>
      <c r="AS472" s="181" t="e">
        <f t="shared" si="894"/>
        <v>#REF!</v>
      </c>
      <c r="AT472" s="181" t="e">
        <f t="shared" si="895"/>
        <v>#REF!</v>
      </c>
      <c r="AU472" s="181" t="e">
        <f t="shared" si="896"/>
        <v>#REF!</v>
      </c>
      <c r="AV472" s="181" t="e">
        <f t="shared" si="897"/>
        <v>#REF!</v>
      </c>
      <c r="AW472" s="181" t="e">
        <f t="shared" si="898"/>
        <v>#REF!</v>
      </c>
      <c r="AX472" s="181" t="e">
        <f t="shared" si="899"/>
        <v>#REF!</v>
      </c>
      <c r="AY472" s="181" t="e">
        <f t="shared" si="900"/>
        <v>#REF!</v>
      </c>
      <c r="AZ472" s="181" t="e">
        <f t="shared" si="901"/>
        <v>#REF!</v>
      </c>
      <c r="BA472" s="181" t="e">
        <f t="shared" si="902"/>
        <v>#REF!</v>
      </c>
      <c r="BB472" s="181" t="e">
        <f t="shared" si="903"/>
        <v>#REF!</v>
      </c>
      <c r="BC472" s="181" t="e">
        <f t="shared" si="904"/>
        <v>#REF!</v>
      </c>
      <c r="BD472" s="181" t="e">
        <f t="shared" si="905"/>
        <v>#REF!</v>
      </c>
      <c r="BE472" s="181" t="e">
        <f t="shared" si="906"/>
        <v>#REF!</v>
      </c>
      <c r="BF472" s="181" t="e">
        <f t="shared" si="907"/>
        <v>#REF!</v>
      </c>
      <c r="BG472" s="181" t="e">
        <f t="shared" si="908"/>
        <v>#REF!</v>
      </c>
      <c r="BH472" s="181" t="e">
        <f t="shared" si="909"/>
        <v>#REF!</v>
      </c>
      <c r="BI472" s="181" t="e">
        <f t="shared" si="910"/>
        <v>#REF!</v>
      </c>
      <c r="BJ472" s="181" t="e">
        <f t="shared" si="911"/>
        <v>#REF!</v>
      </c>
      <c r="BK472" s="181" t="e">
        <f t="shared" si="912"/>
        <v>#REF!</v>
      </c>
      <c r="BL472" s="181" t="e">
        <f t="shared" si="913"/>
        <v>#REF!</v>
      </c>
      <c r="BM472" s="181" t="e">
        <f t="shared" si="914"/>
        <v>#REF!</v>
      </c>
      <c r="BN472" s="181" t="e">
        <f t="shared" si="915"/>
        <v>#REF!</v>
      </c>
      <c r="BO472" s="181" t="e">
        <f t="shared" si="916"/>
        <v>#REF!</v>
      </c>
      <c r="BP472" s="181" t="e">
        <f t="shared" si="917"/>
        <v>#REF!</v>
      </c>
      <c r="BQ472" s="181" t="e">
        <f t="shared" si="918"/>
        <v>#REF!</v>
      </c>
      <c r="BR472" s="181" t="e">
        <f t="shared" si="919"/>
        <v>#REF!</v>
      </c>
      <c r="BS472" s="181" t="e">
        <f t="shared" si="920"/>
        <v>#REF!</v>
      </c>
      <c r="BT472" s="181" t="e">
        <f t="shared" si="921"/>
        <v>#REF!</v>
      </c>
      <c r="BU472" s="181" t="e">
        <f t="shared" si="922"/>
        <v>#REF!</v>
      </c>
      <c r="BV472" s="181" t="e">
        <f t="shared" si="923"/>
        <v>#REF!</v>
      </c>
      <c r="BW472" s="181" t="e">
        <f t="shared" si="924"/>
        <v>#REF!</v>
      </c>
      <c r="BX472" s="181" t="e">
        <f t="shared" si="925"/>
        <v>#REF!</v>
      </c>
      <c r="BY472" s="181" t="e">
        <f t="shared" si="926"/>
        <v>#REF!</v>
      </c>
      <c r="BZ472" s="181" t="e">
        <f t="shared" si="927"/>
        <v>#REF!</v>
      </c>
      <c r="CA472" s="181" t="e">
        <f t="shared" si="928"/>
        <v>#REF!</v>
      </c>
      <c r="CB472" s="181" t="e">
        <f t="shared" si="929"/>
        <v>#REF!</v>
      </c>
      <c r="CC472" s="181" t="e">
        <f t="shared" si="930"/>
        <v>#REF!</v>
      </c>
      <c r="CD472" s="181" t="e">
        <f t="shared" si="931"/>
        <v>#REF!</v>
      </c>
      <c r="CE472" s="181" t="e">
        <f t="shared" si="932"/>
        <v>#REF!</v>
      </c>
      <c r="CF472" s="181" t="e">
        <f t="shared" si="933"/>
        <v>#REF!</v>
      </c>
      <c r="CG472" s="181" t="e">
        <f t="shared" si="934"/>
        <v>#REF!</v>
      </c>
      <c r="CH472" s="181" t="e">
        <f t="shared" si="935"/>
        <v>#REF!</v>
      </c>
      <c r="CI472" s="181" t="e">
        <f t="shared" si="936"/>
        <v>#REF!</v>
      </c>
      <c r="CJ472" s="181" t="e">
        <f t="shared" si="937"/>
        <v>#REF!</v>
      </c>
      <c r="CK472" s="181" t="e">
        <f t="shared" si="938"/>
        <v>#REF!</v>
      </c>
      <c r="CL472" s="181" t="e">
        <f t="shared" si="939"/>
        <v>#REF!</v>
      </c>
      <c r="CM472" s="181" t="e">
        <f t="shared" si="940"/>
        <v>#REF!</v>
      </c>
      <c r="CN472" s="181" t="e">
        <f t="shared" si="941"/>
        <v>#REF!</v>
      </c>
      <c r="CO472" s="181" t="e">
        <f t="shared" si="942"/>
        <v>#REF!</v>
      </c>
      <c r="CP472" s="181" t="e">
        <f t="shared" si="943"/>
        <v>#REF!</v>
      </c>
      <c r="CQ472" s="181" t="e">
        <f t="shared" si="944"/>
        <v>#REF!</v>
      </c>
      <c r="CR472" s="181" t="e">
        <f t="shared" si="945"/>
        <v>#REF!</v>
      </c>
      <c r="CS472" s="181" t="e">
        <f t="shared" si="946"/>
        <v>#REF!</v>
      </c>
      <c r="CT472" s="181" t="e">
        <f t="shared" si="947"/>
        <v>#REF!</v>
      </c>
      <c r="CU472" s="181" t="e">
        <f t="shared" si="948"/>
        <v>#REF!</v>
      </c>
      <c r="CV472" s="181" t="e">
        <f t="shared" si="949"/>
        <v>#REF!</v>
      </c>
      <c r="CW472" s="181" t="e">
        <f t="shared" si="950"/>
        <v>#REF!</v>
      </c>
      <c r="CX472" s="181" t="e">
        <f t="shared" si="951"/>
        <v>#REF!</v>
      </c>
      <c r="CY472" s="181" t="e">
        <f t="shared" si="952"/>
        <v>#REF!</v>
      </c>
      <c r="CZ472" s="181" t="e">
        <f t="shared" si="953"/>
        <v>#REF!</v>
      </c>
      <c r="DA472" s="181" t="e">
        <f t="shared" si="954"/>
        <v>#REF!</v>
      </c>
      <c r="DB472" s="181" t="e">
        <f t="shared" si="955"/>
        <v>#REF!</v>
      </c>
      <c r="DC472" s="181" t="e">
        <f t="shared" si="956"/>
        <v>#REF!</v>
      </c>
      <c r="DD472" s="181" t="e">
        <f t="shared" si="957"/>
        <v>#REF!</v>
      </c>
      <c r="DE472" s="181" t="e">
        <f t="shared" si="958"/>
        <v>#REF!</v>
      </c>
      <c r="DF472" s="181" t="e">
        <f t="shared" si="959"/>
        <v>#REF!</v>
      </c>
      <c r="DG472" s="181" t="e">
        <f t="shared" si="960"/>
        <v>#REF!</v>
      </c>
      <c r="DH472" s="181" t="e">
        <f t="shared" si="961"/>
        <v>#REF!</v>
      </c>
      <c r="DI472" s="181" t="e">
        <f t="shared" si="962"/>
        <v>#REF!</v>
      </c>
      <c r="DJ472" s="181" t="e">
        <f t="shared" si="963"/>
        <v>#REF!</v>
      </c>
      <c r="DK472" s="181" t="e">
        <f t="shared" si="964"/>
        <v>#REF!</v>
      </c>
      <c r="DL472" s="181" t="e">
        <f t="shared" si="965"/>
        <v>#REF!</v>
      </c>
      <c r="DM472" s="181" t="e">
        <f t="shared" si="966"/>
        <v>#REF!</v>
      </c>
      <c r="DN472" s="181" t="e">
        <f t="shared" si="967"/>
        <v>#REF!</v>
      </c>
      <c r="DO472" s="181" t="e">
        <f t="shared" si="968"/>
        <v>#REF!</v>
      </c>
      <c r="DP472" s="181" t="e">
        <f t="shared" si="969"/>
        <v>#REF!</v>
      </c>
      <c r="DQ472" s="181" t="e">
        <f t="shared" si="970"/>
        <v>#REF!</v>
      </c>
      <c r="DR472" s="181" t="e">
        <f t="shared" si="971"/>
        <v>#REF!</v>
      </c>
      <c r="DS472" s="181" t="e">
        <f t="shared" si="972"/>
        <v>#REF!</v>
      </c>
      <c r="DT472" s="181" t="e">
        <f t="shared" si="973"/>
        <v>#REF!</v>
      </c>
      <c r="DU472" s="181" t="e">
        <f t="shared" si="974"/>
        <v>#REF!</v>
      </c>
      <c r="DV472" s="181" t="e">
        <f t="shared" si="975"/>
        <v>#REF!</v>
      </c>
      <c r="DW472" s="181" t="e">
        <f t="shared" si="976"/>
        <v>#REF!</v>
      </c>
      <c r="DX472" s="181" t="e">
        <f t="shared" si="977"/>
        <v>#REF!</v>
      </c>
      <c r="DY472" s="181" t="e">
        <f t="shared" si="978"/>
        <v>#REF!</v>
      </c>
      <c r="DZ472" s="181" t="e">
        <f t="shared" si="979"/>
        <v>#REF!</v>
      </c>
      <c r="EA472" s="181" t="e">
        <f t="shared" si="980"/>
        <v>#REF!</v>
      </c>
      <c r="EB472" s="181" t="e">
        <f t="shared" si="981"/>
        <v>#REF!</v>
      </c>
      <c r="EC472" s="181" t="e">
        <f t="shared" si="982"/>
        <v>#REF!</v>
      </c>
      <c r="ED472" s="181" t="e">
        <f t="shared" si="983"/>
        <v>#REF!</v>
      </c>
      <c r="EE472" s="181" t="e">
        <f t="shared" si="984"/>
        <v>#REF!</v>
      </c>
      <c r="EF472" s="181" t="e">
        <f t="shared" si="985"/>
        <v>#REF!</v>
      </c>
      <c r="EG472" s="181" t="e">
        <f t="shared" si="986"/>
        <v>#REF!</v>
      </c>
      <c r="EH472" s="181" t="e">
        <f t="shared" si="987"/>
        <v>#REF!</v>
      </c>
      <c r="EI472" s="181" t="e">
        <f t="shared" si="988"/>
        <v>#REF!</v>
      </c>
      <c r="EJ472" s="181" t="e">
        <f t="shared" si="989"/>
        <v>#REF!</v>
      </c>
      <c r="EK472" s="181" t="e">
        <f t="shared" si="990"/>
        <v>#REF!</v>
      </c>
      <c r="EL472" s="181" t="e">
        <f t="shared" si="991"/>
        <v>#REF!</v>
      </c>
      <c r="EM472" s="181" t="e">
        <f t="shared" si="992"/>
        <v>#REF!</v>
      </c>
      <c r="EN472" s="181" t="e">
        <f t="shared" si="993"/>
        <v>#REF!</v>
      </c>
      <c r="EO472" s="181" t="e">
        <f t="shared" si="994"/>
        <v>#REF!</v>
      </c>
      <c r="EP472" s="181" t="e">
        <f t="shared" si="995"/>
        <v>#REF!</v>
      </c>
      <c r="EQ472" s="181" t="e">
        <f t="shared" si="996"/>
        <v>#REF!</v>
      </c>
      <c r="ER472" s="181" t="e">
        <f t="shared" si="997"/>
        <v>#REF!</v>
      </c>
      <c r="ES472" s="181" t="e">
        <f t="shared" si="998"/>
        <v>#REF!</v>
      </c>
      <c r="ET472" s="181" t="e">
        <f t="shared" si="999"/>
        <v>#REF!</v>
      </c>
      <c r="EU472" s="181" t="e">
        <f t="shared" si="1000"/>
        <v>#REF!</v>
      </c>
      <c r="EV472" s="181" t="e">
        <f t="shared" si="1001"/>
        <v>#REF!</v>
      </c>
      <c r="EW472" s="181" t="e">
        <f t="shared" si="1002"/>
        <v>#REF!</v>
      </c>
      <c r="EX472" s="181" t="e">
        <f t="shared" si="1003"/>
        <v>#REF!</v>
      </c>
      <c r="EY472" s="181" t="e">
        <f t="shared" si="1004"/>
        <v>#REF!</v>
      </c>
      <c r="EZ472" s="181" t="e">
        <f t="shared" si="1005"/>
        <v>#REF!</v>
      </c>
      <c r="FA472" s="181" t="e">
        <f t="shared" si="1006"/>
        <v>#REF!</v>
      </c>
      <c r="FB472" s="181" t="e">
        <f t="shared" si="1007"/>
        <v>#REF!</v>
      </c>
      <c r="FC472" s="181" t="e">
        <f t="shared" si="1008"/>
        <v>#REF!</v>
      </c>
      <c r="FD472" s="181" t="e">
        <f t="shared" si="1009"/>
        <v>#REF!</v>
      </c>
      <c r="FE472" s="181" t="e">
        <f t="shared" si="1010"/>
        <v>#REF!</v>
      </c>
      <c r="FF472" s="181" t="e">
        <f t="shared" si="1011"/>
        <v>#REF!</v>
      </c>
      <c r="FG472" s="181" t="e">
        <f t="shared" si="1012"/>
        <v>#REF!</v>
      </c>
      <c r="FH472" s="181" t="e">
        <f t="shared" si="1013"/>
        <v>#REF!</v>
      </c>
      <c r="FI472" s="181" t="e">
        <f t="shared" si="1014"/>
        <v>#REF!</v>
      </c>
      <c r="FJ472" s="181" t="e">
        <f t="shared" si="1015"/>
        <v>#REF!</v>
      </c>
      <c r="FK472" s="181" t="e">
        <f t="shared" si="1016"/>
        <v>#REF!</v>
      </c>
      <c r="FL472" s="181" t="e">
        <f t="shared" si="1017"/>
        <v>#REF!</v>
      </c>
      <c r="FM472" s="181" t="e">
        <f t="shared" si="1018"/>
        <v>#REF!</v>
      </c>
      <c r="FN472" s="181" t="e">
        <f t="shared" si="1019"/>
        <v>#REF!</v>
      </c>
      <c r="FO472" s="181" t="e">
        <f t="shared" si="1020"/>
        <v>#REF!</v>
      </c>
      <c r="FP472" s="181" t="e">
        <f t="shared" si="1021"/>
        <v>#REF!</v>
      </c>
      <c r="FQ472" s="181" t="e">
        <f t="shared" si="1022"/>
        <v>#REF!</v>
      </c>
      <c r="FR472" s="181" t="e">
        <f t="shared" si="1023"/>
        <v>#REF!</v>
      </c>
      <c r="FS472" s="181" t="e">
        <f t="shared" si="1024"/>
        <v>#REF!</v>
      </c>
      <c r="FT472" s="181" t="e">
        <f t="shared" si="1025"/>
        <v>#REF!</v>
      </c>
      <c r="FU472" s="181" t="e">
        <f t="shared" si="1026"/>
        <v>#REF!</v>
      </c>
      <c r="FV472" s="181" t="e">
        <f t="shared" si="1027"/>
        <v>#REF!</v>
      </c>
      <c r="FW472" s="181" t="e">
        <f t="shared" si="1028"/>
        <v>#REF!</v>
      </c>
      <c r="FX472" s="181" t="e">
        <f t="shared" si="1029"/>
        <v>#REF!</v>
      </c>
      <c r="FY472" s="181" t="e">
        <f t="shared" si="1030"/>
        <v>#REF!</v>
      </c>
      <c r="FZ472" s="181" t="e">
        <f t="shared" si="1031"/>
        <v>#REF!</v>
      </c>
      <c r="GA472" s="181" t="e">
        <f t="shared" si="1032"/>
        <v>#REF!</v>
      </c>
      <c r="GB472" s="181" t="e">
        <f t="shared" si="1033"/>
        <v>#REF!</v>
      </c>
      <c r="GC472" s="181" t="e">
        <f t="shared" si="1034"/>
        <v>#REF!</v>
      </c>
      <c r="GD472" s="181" t="e">
        <f t="shared" si="1035"/>
        <v>#REF!</v>
      </c>
      <c r="GE472" s="181" t="e">
        <f t="shared" si="1036"/>
        <v>#REF!</v>
      </c>
      <c r="GF472" s="181" t="e">
        <f t="shared" si="1037"/>
        <v>#REF!</v>
      </c>
      <c r="GG472" s="181" t="e">
        <f t="shared" si="1038"/>
        <v>#REF!</v>
      </c>
      <c r="GH472" s="181" t="e">
        <f t="shared" si="1039"/>
        <v>#REF!</v>
      </c>
      <c r="GI472" s="181" t="e">
        <f t="shared" si="1040"/>
        <v>#REF!</v>
      </c>
      <c r="GJ472" s="181" t="e">
        <f t="shared" si="1041"/>
        <v>#REF!</v>
      </c>
      <c r="GK472" s="181" t="e">
        <f t="shared" si="1042"/>
        <v>#REF!</v>
      </c>
      <c r="GL472" s="181" t="e">
        <f t="shared" si="1043"/>
        <v>#REF!</v>
      </c>
      <c r="GM472" s="181" t="e">
        <f t="shared" si="1044"/>
        <v>#REF!</v>
      </c>
      <c r="GN472" s="181" t="e">
        <f t="shared" si="1045"/>
        <v>#REF!</v>
      </c>
      <c r="GO472" s="181" t="e">
        <f t="shared" si="1046"/>
        <v>#REF!</v>
      </c>
      <c r="GP472" s="181" t="e">
        <f t="shared" si="1047"/>
        <v>#REF!</v>
      </c>
      <c r="GQ472" s="181" t="e">
        <f t="shared" si="1048"/>
        <v>#REF!</v>
      </c>
      <c r="GR472" s="181" t="e">
        <f t="shared" si="1049"/>
        <v>#REF!</v>
      </c>
      <c r="GS472" s="181" t="e">
        <f t="shared" si="1050"/>
        <v>#REF!</v>
      </c>
      <c r="GT472" s="181" t="e">
        <f t="shared" si="1051"/>
        <v>#REF!</v>
      </c>
      <c r="GU472" s="181" t="e">
        <f t="shared" si="1052"/>
        <v>#REF!</v>
      </c>
      <c r="GV472" s="181" t="e">
        <f t="shared" si="1053"/>
        <v>#REF!</v>
      </c>
      <c r="GW472" s="181" t="e">
        <f t="shared" si="1054"/>
        <v>#REF!</v>
      </c>
      <c r="GX472" s="181" t="e">
        <f t="shared" si="1055"/>
        <v>#REF!</v>
      </c>
      <c r="GY472" s="181" t="e">
        <f t="shared" si="1056"/>
        <v>#REF!</v>
      </c>
      <c r="GZ472" s="181" t="e">
        <f t="shared" si="1057"/>
        <v>#REF!</v>
      </c>
      <c r="HA472" s="181" t="e">
        <f t="shared" si="1058"/>
        <v>#REF!</v>
      </c>
      <c r="HB472" s="181" t="e">
        <f t="shared" si="1059"/>
        <v>#REF!</v>
      </c>
      <c r="HC472" s="181" t="e">
        <f t="shared" si="1060"/>
        <v>#REF!</v>
      </c>
      <c r="HD472" s="181" t="e">
        <f t="shared" si="1061"/>
        <v>#REF!</v>
      </c>
      <c r="HE472" s="181" t="e">
        <f t="shared" si="1062"/>
        <v>#REF!</v>
      </c>
      <c r="HF472" s="181" t="e">
        <f t="shared" si="1063"/>
        <v>#REF!</v>
      </c>
      <c r="HG472" s="181" t="e">
        <f t="shared" si="1064"/>
        <v>#REF!</v>
      </c>
      <c r="HH472" s="181" t="e">
        <f t="shared" si="1065"/>
        <v>#REF!</v>
      </c>
      <c r="HI472" s="181" t="e">
        <f t="shared" si="1066"/>
        <v>#REF!</v>
      </c>
      <c r="HJ472" s="181" t="e">
        <f t="shared" si="1067"/>
        <v>#REF!</v>
      </c>
      <c r="HK472" s="181" t="e">
        <f t="shared" si="1068"/>
        <v>#REF!</v>
      </c>
      <c r="HL472" s="181" t="e">
        <f t="shared" si="1069"/>
        <v>#REF!</v>
      </c>
      <c r="HM472" s="181" t="e">
        <f t="shared" si="1070"/>
        <v>#REF!</v>
      </c>
      <c r="HN472" s="181" t="e">
        <f t="shared" si="1071"/>
        <v>#REF!</v>
      </c>
      <c r="HO472" s="181" t="e">
        <f t="shared" si="1072"/>
        <v>#REF!</v>
      </c>
      <c r="HP472" s="181" t="e">
        <f t="shared" si="1073"/>
        <v>#REF!</v>
      </c>
      <c r="HQ472" s="181" t="e">
        <f t="shared" si="1074"/>
        <v>#REF!</v>
      </c>
      <c r="HR472" s="181" t="e">
        <f t="shared" si="1075"/>
        <v>#REF!</v>
      </c>
      <c r="HS472" s="181" t="e">
        <f t="shared" si="1076"/>
        <v>#REF!</v>
      </c>
      <c r="HT472" s="181" t="e">
        <f t="shared" si="1077"/>
        <v>#REF!</v>
      </c>
      <c r="HU472" s="181" t="e">
        <f t="shared" si="1078"/>
        <v>#REF!</v>
      </c>
      <c r="HV472" s="181" t="e">
        <f t="shared" si="1079"/>
        <v>#REF!</v>
      </c>
      <c r="HW472" s="181" t="e">
        <f t="shared" si="1080"/>
        <v>#REF!</v>
      </c>
      <c r="HX472" s="181" t="e">
        <f t="shared" si="1081"/>
        <v>#REF!</v>
      </c>
      <c r="HY472" s="181" t="e">
        <f t="shared" si="1082"/>
        <v>#REF!</v>
      </c>
      <c r="HZ472" s="181" t="e">
        <f t="shared" si="1083"/>
        <v>#REF!</v>
      </c>
      <c r="IA472" s="181" t="e">
        <f t="shared" si="1084"/>
        <v>#REF!</v>
      </c>
      <c r="IB472" s="181" t="e">
        <f t="shared" si="1085"/>
        <v>#REF!</v>
      </c>
      <c r="IC472" s="181" t="e">
        <f t="shared" si="1086"/>
        <v>#REF!</v>
      </c>
      <c r="ID472" s="181" t="e">
        <f t="shared" si="1087"/>
        <v>#REF!</v>
      </c>
      <c r="IE472" s="181" t="e">
        <f t="shared" si="1088"/>
        <v>#REF!</v>
      </c>
      <c r="IF472" s="181" t="e">
        <f t="shared" si="1089"/>
        <v>#REF!</v>
      </c>
      <c r="IG472" s="181" t="e">
        <f t="shared" si="1090"/>
        <v>#REF!</v>
      </c>
      <c r="IH472" s="181" t="e">
        <f t="shared" si="1091"/>
        <v>#REF!</v>
      </c>
      <c r="II472" s="181" t="e">
        <f t="shared" si="1092"/>
        <v>#REF!</v>
      </c>
      <c r="IJ472" s="181" t="e">
        <f t="shared" si="1093"/>
        <v>#REF!</v>
      </c>
      <c r="IK472" s="181" t="e">
        <f t="shared" si="1094"/>
        <v>#REF!</v>
      </c>
      <c r="IL472" s="181" t="e">
        <f t="shared" si="1095"/>
        <v>#REF!</v>
      </c>
      <c r="IM472" s="181" t="e">
        <f t="shared" si="1096"/>
        <v>#REF!</v>
      </c>
      <c r="IN472" s="181" t="e">
        <f t="shared" si="1097"/>
        <v>#REF!</v>
      </c>
      <c r="IO472" s="181" t="e">
        <f t="shared" si="1098"/>
        <v>#REF!</v>
      </c>
      <c r="IP472" s="181" t="e">
        <f t="shared" si="1099"/>
        <v>#REF!</v>
      </c>
      <c r="IQ472" s="181" t="e">
        <f t="shared" si="1100"/>
        <v>#REF!</v>
      </c>
      <c r="IR472" s="181" t="e">
        <f t="shared" si="1101"/>
        <v>#REF!</v>
      </c>
      <c r="IS472" s="181" t="e">
        <f t="shared" si="1102"/>
        <v>#REF!</v>
      </c>
      <c r="IT472" s="181" t="e">
        <f t="shared" si="1103"/>
        <v>#REF!</v>
      </c>
      <c r="IU472" s="181" t="e">
        <f t="shared" si="1104"/>
        <v>#REF!</v>
      </c>
      <c r="IV472" s="181" t="e">
        <f t="shared" si="1105"/>
        <v>#REF!</v>
      </c>
      <c r="IW472" s="181" t="e">
        <f t="shared" si="1106"/>
        <v>#REF!</v>
      </c>
      <c r="IX472" s="181" t="e">
        <f t="shared" si="1107"/>
        <v>#REF!</v>
      </c>
      <c r="IY472" s="181" t="e">
        <f t="shared" si="1108"/>
        <v>#REF!</v>
      </c>
      <c r="IZ472" s="181" t="e">
        <f t="shared" si="1109"/>
        <v>#REF!</v>
      </c>
      <c r="JA472" s="181" t="e">
        <f t="shared" si="1110"/>
        <v>#REF!</v>
      </c>
      <c r="JB472" s="181" t="e">
        <f t="shared" si="1111"/>
        <v>#REF!</v>
      </c>
    </row>
    <row r="473" spans="2:262">
      <c r="B473" s="188">
        <v>112</v>
      </c>
      <c r="C473" s="187">
        <f t="shared" si="1112"/>
        <v>2.1875000000000015E-3</v>
      </c>
      <c r="D473" s="184" t="e">
        <f t="shared" si="855"/>
        <v>#REF!</v>
      </c>
      <c r="E473" s="183" t="e">
        <f>DN361</f>
        <v>#REF!</v>
      </c>
      <c r="F473" s="182">
        <v>112</v>
      </c>
      <c r="G473" s="181" t="e">
        <f t="shared" si="856"/>
        <v>#REF!</v>
      </c>
      <c r="H473" s="181" t="e">
        <f t="shared" si="857"/>
        <v>#REF!</v>
      </c>
      <c r="I473" s="181" t="e">
        <f t="shared" si="858"/>
        <v>#REF!</v>
      </c>
      <c r="J473" s="181" t="e">
        <f t="shared" si="859"/>
        <v>#REF!</v>
      </c>
      <c r="K473" s="181" t="e">
        <f t="shared" si="860"/>
        <v>#REF!</v>
      </c>
      <c r="L473" s="181" t="e">
        <f t="shared" si="861"/>
        <v>#REF!</v>
      </c>
      <c r="M473" s="181" t="e">
        <f t="shared" si="862"/>
        <v>#REF!</v>
      </c>
      <c r="N473" s="181" t="e">
        <f t="shared" si="863"/>
        <v>#REF!</v>
      </c>
      <c r="O473" s="181" t="e">
        <f t="shared" si="864"/>
        <v>#REF!</v>
      </c>
      <c r="P473" s="181" t="e">
        <f t="shared" si="865"/>
        <v>#REF!</v>
      </c>
      <c r="Q473" s="181" t="e">
        <f t="shared" si="866"/>
        <v>#REF!</v>
      </c>
      <c r="R473" s="181" t="e">
        <f t="shared" si="867"/>
        <v>#REF!</v>
      </c>
      <c r="S473" s="181" t="e">
        <f t="shared" si="868"/>
        <v>#REF!</v>
      </c>
      <c r="T473" s="181" t="e">
        <f t="shared" si="869"/>
        <v>#REF!</v>
      </c>
      <c r="U473" s="181" t="e">
        <f t="shared" si="870"/>
        <v>#REF!</v>
      </c>
      <c r="V473" s="181" t="e">
        <f t="shared" si="871"/>
        <v>#REF!</v>
      </c>
      <c r="W473" s="181" t="e">
        <f t="shared" si="872"/>
        <v>#REF!</v>
      </c>
      <c r="X473" s="181" t="e">
        <f t="shared" si="873"/>
        <v>#REF!</v>
      </c>
      <c r="Y473" s="181" t="e">
        <f t="shared" si="874"/>
        <v>#REF!</v>
      </c>
      <c r="Z473" s="181" t="e">
        <f t="shared" si="875"/>
        <v>#REF!</v>
      </c>
      <c r="AA473" s="181" t="e">
        <f t="shared" si="876"/>
        <v>#REF!</v>
      </c>
      <c r="AB473" s="181" t="e">
        <f t="shared" si="877"/>
        <v>#REF!</v>
      </c>
      <c r="AC473" s="181" t="e">
        <f t="shared" si="878"/>
        <v>#REF!</v>
      </c>
      <c r="AD473" s="181" t="e">
        <f t="shared" si="879"/>
        <v>#REF!</v>
      </c>
      <c r="AE473" s="181" t="e">
        <f t="shared" si="880"/>
        <v>#REF!</v>
      </c>
      <c r="AF473" s="181" t="e">
        <f t="shared" si="881"/>
        <v>#REF!</v>
      </c>
      <c r="AG473" s="181" t="e">
        <f t="shared" si="882"/>
        <v>#REF!</v>
      </c>
      <c r="AH473" s="181" t="e">
        <f t="shared" si="883"/>
        <v>#REF!</v>
      </c>
      <c r="AI473" s="181" t="e">
        <f t="shared" si="884"/>
        <v>#REF!</v>
      </c>
      <c r="AJ473" s="181" t="e">
        <f t="shared" si="885"/>
        <v>#REF!</v>
      </c>
      <c r="AK473" s="181" t="e">
        <f t="shared" si="886"/>
        <v>#REF!</v>
      </c>
      <c r="AL473" s="181" t="e">
        <f t="shared" si="887"/>
        <v>#REF!</v>
      </c>
      <c r="AM473" s="181" t="e">
        <f t="shared" si="888"/>
        <v>#REF!</v>
      </c>
      <c r="AN473" s="181" t="e">
        <f t="shared" si="889"/>
        <v>#REF!</v>
      </c>
      <c r="AO473" s="181" t="e">
        <f t="shared" si="890"/>
        <v>#REF!</v>
      </c>
      <c r="AP473" s="181" t="e">
        <f t="shared" si="891"/>
        <v>#REF!</v>
      </c>
      <c r="AQ473" s="181" t="e">
        <f t="shared" si="892"/>
        <v>#REF!</v>
      </c>
      <c r="AR473" s="181" t="e">
        <f t="shared" si="893"/>
        <v>#REF!</v>
      </c>
      <c r="AS473" s="181" t="e">
        <f t="shared" si="894"/>
        <v>#REF!</v>
      </c>
      <c r="AT473" s="181" t="e">
        <f t="shared" si="895"/>
        <v>#REF!</v>
      </c>
      <c r="AU473" s="181" t="e">
        <f t="shared" si="896"/>
        <v>#REF!</v>
      </c>
      <c r="AV473" s="181" t="e">
        <f t="shared" si="897"/>
        <v>#REF!</v>
      </c>
      <c r="AW473" s="181" t="e">
        <f t="shared" si="898"/>
        <v>#REF!</v>
      </c>
      <c r="AX473" s="181" t="e">
        <f t="shared" si="899"/>
        <v>#REF!</v>
      </c>
      <c r="AY473" s="181" t="e">
        <f t="shared" si="900"/>
        <v>#REF!</v>
      </c>
      <c r="AZ473" s="181" t="e">
        <f t="shared" si="901"/>
        <v>#REF!</v>
      </c>
      <c r="BA473" s="181" t="e">
        <f t="shared" si="902"/>
        <v>#REF!</v>
      </c>
      <c r="BB473" s="181" t="e">
        <f t="shared" si="903"/>
        <v>#REF!</v>
      </c>
      <c r="BC473" s="181" t="e">
        <f t="shared" si="904"/>
        <v>#REF!</v>
      </c>
      <c r="BD473" s="181" t="e">
        <f t="shared" si="905"/>
        <v>#REF!</v>
      </c>
      <c r="BE473" s="181" t="e">
        <f t="shared" si="906"/>
        <v>#REF!</v>
      </c>
      <c r="BF473" s="181" t="e">
        <f t="shared" si="907"/>
        <v>#REF!</v>
      </c>
      <c r="BG473" s="181" t="e">
        <f t="shared" si="908"/>
        <v>#REF!</v>
      </c>
      <c r="BH473" s="181" t="e">
        <f t="shared" si="909"/>
        <v>#REF!</v>
      </c>
      <c r="BI473" s="181" t="e">
        <f t="shared" si="910"/>
        <v>#REF!</v>
      </c>
      <c r="BJ473" s="181" t="e">
        <f t="shared" si="911"/>
        <v>#REF!</v>
      </c>
      <c r="BK473" s="181" t="e">
        <f t="shared" si="912"/>
        <v>#REF!</v>
      </c>
      <c r="BL473" s="181" t="e">
        <f t="shared" si="913"/>
        <v>#REF!</v>
      </c>
      <c r="BM473" s="181" t="e">
        <f t="shared" si="914"/>
        <v>#REF!</v>
      </c>
      <c r="BN473" s="181" t="e">
        <f t="shared" si="915"/>
        <v>#REF!</v>
      </c>
      <c r="BO473" s="181" t="e">
        <f t="shared" si="916"/>
        <v>#REF!</v>
      </c>
      <c r="BP473" s="181" t="e">
        <f t="shared" si="917"/>
        <v>#REF!</v>
      </c>
      <c r="BQ473" s="181" t="e">
        <f t="shared" si="918"/>
        <v>#REF!</v>
      </c>
      <c r="BR473" s="181" t="e">
        <f t="shared" si="919"/>
        <v>#REF!</v>
      </c>
      <c r="BS473" s="181" t="e">
        <f t="shared" si="920"/>
        <v>#REF!</v>
      </c>
      <c r="BT473" s="181" t="e">
        <f t="shared" si="921"/>
        <v>#REF!</v>
      </c>
      <c r="BU473" s="181" t="e">
        <f t="shared" si="922"/>
        <v>#REF!</v>
      </c>
      <c r="BV473" s="181" t="e">
        <f t="shared" si="923"/>
        <v>#REF!</v>
      </c>
      <c r="BW473" s="181" t="e">
        <f t="shared" si="924"/>
        <v>#REF!</v>
      </c>
      <c r="BX473" s="181" t="e">
        <f t="shared" si="925"/>
        <v>#REF!</v>
      </c>
      <c r="BY473" s="181" t="e">
        <f t="shared" si="926"/>
        <v>#REF!</v>
      </c>
      <c r="BZ473" s="181" t="e">
        <f t="shared" si="927"/>
        <v>#REF!</v>
      </c>
      <c r="CA473" s="181" t="e">
        <f t="shared" si="928"/>
        <v>#REF!</v>
      </c>
      <c r="CB473" s="181" t="e">
        <f t="shared" si="929"/>
        <v>#REF!</v>
      </c>
      <c r="CC473" s="181" t="e">
        <f t="shared" si="930"/>
        <v>#REF!</v>
      </c>
      <c r="CD473" s="181" t="e">
        <f t="shared" si="931"/>
        <v>#REF!</v>
      </c>
      <c r="CE473" s="181" t="e">
        <f t="shared" si="932"/>
        <v>#REF!</v>
      </c>
      <c r="CF473" s="181" t="e">
        <f t="shared" si="933"/>
        <v>#REF!</v>
      </c>
      <c r="CG473" s="181" t="e">
        <f t="shared" si="934"/>
        <v>#REF!</v>
      </c>
      <c r="CH473" s="181" t="e">
        <f t="shared" si="935"/>
        <v>#REF!</v>
      </c>
      <c r="CI473" s="181" t="e">
        <f t="shared" si="936"/>
        <v>#REF!</v>
      </c>
      <c r="CJ473" s="181" t="e">
        <f t="shared" si="937"/>
        <v>#REF!</v>
      </c>
      <c r="CK473" s="181" t="e">
        <f t="shared" si="938"/>
        <v>#REF!</v>
      </c>
      <c r="CL473" s="181" t="e">
        <f t="shared" si="939"/>
        <v>#REF!</v>
      </c>
      <c r="CM473" s="181" t="e">
        <f t="shared" si="940"/>
        <v>#REF!</v>
      </c>
      <c r="CN473" s="181" t="e">
        <f t="shared" si="941"/>
        <v>#REF!</v>
      </c>
      <c r="CO473" s="181" t="e">
        <f t="shared" si="942"/>
        <v>#REF!</v>
      </c>
      <c r="CP473" s="181" t="e">
        <f t="shared" si="943"/>
        <v>#REF!</v>
      </c>
      <c r="CQ473" s="181" t="e">
        <f t="shared" si="944"/>
        <v>#REF!</v>
      </c>
      <c r="CR473" s="181" t="e">
        <f t="shared" si="945"/>
        <v>#REF!</v>
      </c>
      <c r="CS473" s="181" t="e">
        <f t="shared" si="946"/>
        <v>#REF!</v>
      </c>
      <c r="CT473" s="181" t="e">
        <f t="shared" si="947"/>
        <v>#REF!</v>
      </c>
      <c r="CU473" s="181" t="e">
        <f t="shared" si="948"/>
        <v>#REF!</v>
      </c>
      <c r="CV473" s="181" t="e">
        <f t="shared" si="949"/>
        <v>#REF!</v>
      </c>
      <c r="CW473" s="181" t="e">
        <f t="shared" si="950"/>
        <v>#REF!</v>
      </c>
      <c r="CX473" s="181" t="e">
        <f t="shared" si="951"/>
        <v>#REF!</v>
      </c>
      <c r="CY473" s="181" t="e">
        <f t="shared" si="952"/>
        <v>#REF!</v>
      </c>
      <c r="CZ473" s="181" t="e">
        <f t="shared" si="953"/>
        <v>#REF!</v>
      </c>
      <c r="DA473" s="181" t="e">
        <f t="shared" si="954"/>
        <v>#REF!</v>
      </c>
      <c r="DB473" s="181" t="e">
        <f t="shared" si="955"/>
        <v>#REF!</v>
      </c>
      <c r="DC473" s="181" t="e">
        <f t="shared" si="956"/>
        <v>#REF!</v>
      </c>
      <c r="DD473" s="181" t="e">
        <f t="shared" si="957"/>
        <v>#REF!</v>
      </c>
      <c r="DE473" s="181" t="e">
        <f t="shared" si="958"/>
        <v>#REF!</v>
      </c>
      <c r="DF473" s="181" t="e">
        <f t="shared" si="959"/>
        <v>#REF!</v>
      </c>
      <c r="DG473" s="181" t="e">
        <f t="shared" si="960"/>
        <v>#REF!</v>
      </c>
      <c r="DH473" s="181" t="e">
        <f t="shared" si="961"/>
        <v>#REF!</v>
      </c>
      <c r="DI473" s="181" t="e">
        <f t="shared" si="962"/>
        <v>#REF!</v>
      </c>
      <c r="DJ473" s="181" t="e">
        <f t="shared" si="963"/>
        <v>#REF!</v>
      </c>
      <c r="DK473" s="181" t="e">
        <f t="shared" si="964"/>
        <v>#REF!</v>
      </c>
      <c r="DL473" s="181" t="e">
        <f t="shared" si="965"/>
        <v>#REF!</v>
      </c>
      <c r="DM473" s="181" t="e">
        <f t="shared" si="966"/>
        <v>#REF!</v>
      </c>
      <c r="DN473" s="181" t="e">
        <f t="shared" si="967"/>
        <v>#REF!</v>
      </c>
      <c r="DO473" s="181" t="e">
        <f t="shared" si="968"/>
        <v>#REF!</v>
      </c>
      <c r="DP473" s="181" t="e">
        <f t="shared" si="969"/>
        <v>#REF!</v>
      </c>
      <c r="DQ473" s="181" t="e">
        <f t="shared" si="970"/>
        <v>#REF!</v>
      </c>
      <c r="DR473" s="181" t="e">
        <f t="shared" si="971"/>
        <v>#REF!</v>
      </c>
      <c r="DS473" s="181" t="e">
        <f t="shared" si="972"/>
        <v>#REF!</v>
      </c>
      <c r="DT473" s="181" t="e">
        <f t="shared" si="973"/>
        <v>#REF!</v>
      </c>
      <c r="DU473" s="181" t="e">
        <f t="shared" si="974"/>
        <v>#REF!</v>
      </c>
      <c r="DV473" s="181" t="e">
        <f t="shared" si="975"/>
        <v>#REF!</v>
      </c>
      <c r="DW473" s="181" t="e">
        <f t="shared" si="976"/>
        <v>#REF!</v>
      </c>
      <c r="DX473" s="181" t="e">
        <f t="shared" si="977"/>
        <v>#REF!</v>
      </c>
      <c r="DY473" s="181" t="e">
        <f t="shared" si="978"/>
        <v>#REF!</v>
      </c>
      <c r="DZ473" s="181" t="e">
        <f t="shared" si="979"/>
        <v>#REF!</v>
      </c>
      <c r="EA473" s="181" t="e">
        <f t="shared" si="980"/>
        <v>#REF!</v>
      </c>
      <c r="EB473" s="181" t="e">
        <f t="shared" si="981"/>
        <v>#REF!</v>
      </c>
      <c r="EC473" s="181" t="e">
        <f t="shared" si="982"/>
        <v>#REF!</v>
      </c>
      <c r="ED473" s="181" t="e">
        <f t="shared" si="983"/>
        <v>#REF!</v>
      </c>
      <c r="EE473" s="181" t="e">
        <f t="shared" si="984"/>
        <v>#REF!</v>
      </c>
      <c r="EF473" s="181" t="e">
        <f t="shared" si="985"/>
        <v>#REF!</v>
      </c>
      <c r="EG473" s="181" t="e">
        <f t="shared" si="986"/>
        <v>#REF!</v>
      </c>
      <c r="EH473" s="181" t="e">
        <f t="shared" si="987"/>
        <v>#REF!</v>
      </c>
      <c r="EI473" s="181" t="e">
        <f t="shared" si="988"/>
        <v>#REF!</v>
      </c>
      <c r="EJ473" s="181" t="e">
        <f t="shared" si="989"/>
        <v>#REF!</v>
      </c>
      <c r="EK473" s="181" t="e">
        <f t="shared" si="990"/>
        <v>#REF!</v>
      </c>
      <c r="EL473" s="181" t="e">
        <f t="shared" si="991"/>
        <v>#REF!</v>
      </c>
      <c r="EM473" s="181" t="e">
        <f t="shared" si="992"/>
        <v>#REF!</v>
      </c>
      <c r="EN473" s="181" t="e">
        <f t="shared" si="993"/>
        <v>#REF!</v>
      </c>
      <c r="EO473" s="181" t="e">
        <f t="shared" si="994"/>
        <v>#REF!</v>
      </c>
      <c r="EP473" s="181" t="e">
        <f t="shared" si="995"/>
        <v>#REF!</v>
      </c>
      <c r="EQ473" s="181" t="e">
        <f t="shared" si="996"/>
        <v>#REF!</v>
      </c>
      <c r="ER473" s="181" t="e">
        <f t="shared" si="997"/>
        <v>#REF!</v>
      </c>
      <c r="ES473" s="181" t="e">
        <f t="shared" si="998"/>
        <v>#REF!</v>
      </c>
      <c r="ET473" s="181" t="e">
        <f t="shared" si="999"/>
        <v>#REF!</v>
      </c>
      <c r="EU473" s="181" t="e">
        <f t="shared" si="1000"/>
        <v>#REF!</v>
      </c>
      <c r="EV473" s="181" t="e">
        <f t="shared" si="1001"/>
        <v>#REF!</v>
      </c>
      <c r="EW473" s="181" t="e">
        <f t="shared" si="1002"/>
        <v>#REF!</v>
      </c>
      <c r="EX473" s="181" t="e">
        <f t="shared" si="1003"/>
        <v>#REF!</v>
      </c>
      <c r="EY473" s="181" t="e">
        <f t="shared" si="1004"/>
        <v>#REF!</v>
      </c>
      <c r="EZ473" s="181" t="e">
        <f t="shared" si="1005"/>
        <v>#REF!</v>
      </c>
      <c r="FA473" s="181" t="e">
        <f t="shared" si="1006"/>
        <v>#REF!</v>
      </c>
      <c r="FB473" s="181" t="e">
        <f t="shared" si="1007"/>
        <v>#REF!</v>
      </c>
      <c r="FC473" s="181" t="e">
        <f t="shared" si="1008"/>
        <v>#REF!</v>
      </c>
      <c r="FD473" s="181" t="e">
        <f t="shared" si="1009"/>
        <v>#REF!</v>
      </c>
      <c r="FE473" s="181" t="e">
        <f t="shared" si="1010"/>
        <v>#REF!</v>
      </c>
      <c r="FF473" s="181" t="e">
        <f t="shared" si="1011"/>
        <v>#REF!</v>
      </c>
      <c r="FG473" s="181" t="e">
        <f t="shared" si="1012"/>
        <v>#REF!</v>
      </c>
      <c r="FH473" s="181" t="e">
        <f t="shared" si="1013"/>
        <v>#REF!</v>
      </c>
      <c r="FI473" s="181" t="e">
        <f t="shared" si="1014"/>
        <v>#REF!</v>
      </c>
      <c r="FJ473" s="181" t="e">
        <f t="shared" si="1015"/>
        <v>#REF!</v>
      </c>
      <c r="FK473" s="181" t="e">
        <f t="shared" si="1016"/>
        <v>#REF!</v>
      </c>
      <c r="FL473" s="181" t="e">
        <f t="shared" si="1017"/>
        <v>#REF!</v>
      </c>
      <c r="FM473" s="181" t="e">
        <f t="shared" si="1018"/>
        <v>#REF!</v>
      </c>
      <c r="FN473" s="181" t="e">
        <f t="shared" si="1019"/>
        <v>#REF!</v>
      </c>
      <c r="FO473" s="181" t="e">
        <f t="shared" si="1020"/>
        <v>#REF!</v>
      </c>
      <c r="FP473" s="181" t="e">
        <f t="shared" si="1021"/>
        <v>#REF!</v>
      </c>
      <c r="FQ473" s="181" t="e">
        <f t="shared" si="1022"/>
        <v>#REF!</v>
      </c>
      <c r="FR473" s="181" t="e">
        <f t="shared" si="1023"/>
        <v>#REF!</v>
      </c>
      <c r="FS473" s="181" t="e">
        <f t="shared" si="1024"/>
        <v>#REF!</v>
      </c>
      <c r="FT473" s="181" t="e">
        <f t="shared" si="1025"/>
        <v>#REF!</v>
      </c>
      <c r="FU473" s="181" t="e">
        <f t="shared" si="1026"/>
        <v>#REF!</v>
      </c>
      <c r="FV473" s="181" t="e">
        <f t="shared" si="1027"/>
        <v>#REF!</v>
      </c>
      <c r="FW473" s="181" t="e">
        <f t="shared" si="1028"/>
        <v>#REF!</v>
      </c>
      <c r="FX473" s="181" t="e">
        <f t="shared" si="1029"/>
        <v>#REF!</v>
      </c>
      <c r="FY473" s="181" t="e">
        <f t="shared" si="1030"/>
        <v>#REF!</v>
      </c>
      <c r="FZ473" s="181" t="e">
        <f t="shared" si="1031"/>
        <v>#REF!</v>
      </c>
      <c r="GA473" s="181" t="e">
        <f t="shared" si="1032"/>
        <v>#REF!</v>
      </c>
      <c r="GB473" s="181" t="e">
        <f t="shared" si="1033"/>
        <v>#REF!</v>
      </c>
      <c r="GC473" s="181" t="e">
        <f t="shared" si="1034"/>
        <v>#REF!</v>
      </c>
      <c r="GD473" s="181" t="e">
        <f t="shared" si="1035"/>
        <v>#REF!</v>
      </c>
      <c r="GE473" s="181" t="e">
        <f t="shared" si="1036"/>
        <v>#REF!</v>
      </c>
      <c r="GF473" s="181" t="e">
        <f t="shared" si="1037"/>
        <v>#REF!</v>
      </c>
      <c r="GG473" s="181" t="e">
        <f t="shared" si="1038"/>
        <v>#REF!</v>
      </c>
      <c r="GH473" s="181" t="e">
        <f t="shared" si="1039"/>
        <v>#REF!</v>
      </c>
      <c r="GI473" s="181" t="e">
        <f t="shared" si="1040"/>
        <v>#REF!</v>
      </c>
      <c r="GJ473" s="181" t="e">
        <f t="shared" si="1041"/>
        <v>#REF!</v>
      </c>
      <c r="GK473" s="181" t="e">
        <f t="shared" si="1042"/>
        <v>#REF!</v>
      </c>
      <c r="GL473" s="181" t="e">
        <f t="shared" si="1043"/>
        <v>#REF!</v>
      </c>
      <c r="GM473" s="181" t="e">
        <f t="shared" si="1044"/>
        <v>#REF!</v>
      </c>
      <c r="GN473" s="181" t="e">
        <f t="shared" si="1045"/>
        <v>#REF!</v>
      </c>
      <c r="GO473" s="181" t="e">
        <f t="shared" si="1046"/>
        <v>#REF!</v>
      </c>
      <c r="GP473" s="181" t="e">
        <f t="shared" si="1047"/>
        <v>#REF!</v>
      </c>
      <c r="GQ473" s="181" t="e">
        <f t="shared" si="1048"/>
        <v>#REF!</v>
      </c>
      <c r="GR473" s="181" t="e">
        <f t="shared" si="1049"/>
        <v>#REF!</v>
      </c>
      <c r="GS473" s="181" t="e">
        <f t="shared" si="1050"/>
        <v>#REF!</v>
      </c>
      <c r="GT473" s="181" t="e">
        <f t="shared" si="1051"/>
        <v>#REF!</v>
      </c>
      <c r="GU473" s="181" t="e">
        <f t="shared" si="1052"/>
        <v>#REF!</v>
      </c>
      <c r="GV473" s="181" t="e">
        <f t="shared" si="1053"/>
        <v>#REF!</v>
      </c>
      <c r="GW473" s="181" t="e">
        <f t="shared" si="1054"/>
        <v>#REF!</v>
      </c>
      <c r="GX473" s="181" t="e">
        <f t="shared" si="1055"/>
        <v>#REF!</v>
      </c>
      <c r="GY473" s="181" t="e">
        <f t="shared" si="1056"/>
        <v>#REF!</v>
      </c>
      <c r="GZ473" s="181" t="e">
        <f t="shared" si="1057"/>
        <v>#REF!</v>
      </c>
      <c r="HA473" s="181" t="e">
        <f t="shared" si="1058"/>
        <v>#REF!</v>
      </c>
      <c r="HB473" s="181" t="e">
        <f t="shared" si="1059"/>
        <v>#REF!</v>
      </c>
      <c r="HC473" s="181" t="e">
        <f t="shared" si="1060"/>
        <v>#REF!</v>
      </c>
      <c r="HD473" s="181" t="e">
        <f t="shared" si="1061"/>
        <v>#REF!</v>
      </c>
      <c r="HE473" s="181" t="e">
        <f t="shared" si="1062"/>
        <v>#REF!</v>
      </c>
      <c r="HF473" s="181" t="e">
        <f t="shared" si="1063"/>
        <v>#REF!</v>
      </c>
      <c r="HG473" s="181" t="e">
        <f t="shared" si="1064"/>
        <v>#REF!</v>
      </c>
      <c r="HH473" s="181" t="e">
        <f t="shared" si="1065"/>
        <v>#REF!</v>
      </c>
      <c r="HI473" s="181" t="e">
        <f t="shared" si="1066"/>
        <v>#REF!</v>
      </c>
      <c r="HJ473" s="181" t="e">
        <f t="shared" si="1067"/>
        <v>#REF!</v>
      </c>
      <c r="HK473" s="181" t="e">
        <f t="shared" si="1068"/>
        <v>#REF!</v>
      </c>
      <c r="HL473" s="181" t="e">
        <f t="shared" si="1069"/>
        <v>#REF!</v>
      </c>
      <c r="HM473" s="181" t="e">
        <f t="shared" si="1070"/>
        <v>#REF!</v>
      </c>
      <c r="HN473" s="181" t="e">
        <f t="shared" si="1071"/>
        <v>#REF!</v>
      </c>
      <c r="HO473" s="181" t="e">
        <f t="shared" si="1072"/>
        <v>#REF!</v>
      </c>
      <c r="HP473" s="181" t="e">
        <f t="shared" si="1073"/>
        <v>#REF!</v>
      </c>
      <c r="HQ473" s="181" t="e">
        <f t="shared" si="1074"/>
        <v>#REF!</v>
      </c>
      <c r="HR473" s="181" t="e">
        <f t="shared" si="1075"/>
        <v>#REF!</v>
      </c>
      <c r="HS473" s="181" t="e">
        <f t="shared" si="1076"/>
        <v>#REF!</v>
      </c>
      <c r="HT473" s="181" t="e">
        <f t="shared" si="1077"/>
        <v>#REF!</v>
      </c>
      <c r="HU473" s="181" t="e">
        <f t="shared" si="1078"/>
        <v>#REF!</v>
      </c>
      <c r="HV473" s="181" t="e">
        <f t="shared" si="1079"/>
        <v>#REF!</v>
      </c>
      <c r="HW473" s="181" t="e">
        <f t="shared" si="1080"/>
        <v>#REF!</v>
      </c>
      <c r="HX473" s="181" t="e">
        <f t="shared" si="1081"/>
        <v>#REF!</v>
      </c>
      <c r="HY473" s="181" t="e">
        <f t="shared" si="1082"/>
        <v>#REF!</v>
      </c>
      <c r="HZ473" s="181" t="e">
        <f t="shared" si="1083"/>
        <v>#REF!</v>
      </c>
      <c r="IA473" s="181" t="e">
        <f t="shared" si="1084"/>
        <v>#REF!</v>
      </c>
      <c r="IB473" s="181" t="e">
        <f t="shared" si="1085"/>
        <v>#REF!</v>
      </c>
      <c r="IC473" s="181" t="e">
        <f t="shared" si="1086"/>
        <v>#REF!</v>
      </c>
      <c r="ID473" s="181" t="e">
        <f t="shared" si="1087"/>
        <v>#REF!</v>
      </c>
      <c r="IE473" s="181" t="e">
        <f t="shared" si="1088"/>
        <v>#REF!</v>
      </c>
      <c r="IF473" s="181" t="e">
        <f t="shared" si="1089"/>
        <v>#REF!</v>
      </c>
      <c r="IG473" s="181" t="e">
        <f t="shared" si="1090"/>
        <v>#REF!</v>
      </c>
      <c r="IH473" s="181" t="e">
        <f t="shared" si="1091"/>
        <v>#REF!</v>
      </c>
      <c r="II473" s="181" t="e">
        <f t="shared" si="1092"/>
        <v>#REF!</v>
      </c>
      <c r="IJ473" s="181" t="e">
        <f t="shared" si="1093"/>
        <v>#REF!</v>
      </c>
      <c r="IK473" s="181" t="e">
        <f t="shared" si="1094"/>
        <v>#REF!</v>
      </c>
      <c r="IL473" s="181" t="e">
        <f t="shared" si="1095"/>
        <v>#REF!</v>
      </c>
      <c r="IM473" s="181" t="e">
        <f t="shared" si="1096"/>
        <v>#REF!</v>
      </c>
      <c r="IN473" s="181" t="e">
        <f t="shared" si="1097"/>
        <v>#REF!</v>
      </c>
      <c r="IO473" s="181" t="e">
        <f t="shared" si="1098"/>
        <v>#REF!</v>
      </c>
      <c r="IP473" s="181" t="e">
        <f t="shared" si="1099"/>
        <v>#REF!</v>
      </c>
      <c r="IQ473" s="181" t="e">
        <f t="shared" si="1100"/>
        <v>#REF!</v>
      </c>
      <c r="IR473" s="181" t="e">
        <f t="shared" si="1101"/>
        <v>#REF!</v>
      </c>
      <c r="IS473" s="181" t="e">
        <f t="shared" si="1102"/>
        <v>#REF!</v>
      </c>
      <c r="IT473" s="181" t="e">
        <f t="shared" si="1103"/>
        <v>#REF!</v>
      </c>
      <c r="IU473" s="181" t="e">
        <f t="shared" si="1104"/>
        <v>#REF!</v>
      </c>
      <c r="IV473" s="181" t="e">
        <f t="shared" si="1105"/>
        <v>#REF!</v>
      </c>
      <c r="IW473" s="181" t="e">
        <f t="shared" si="1106"/>
        <v>#REF!</v>
      </c>
      <c r="IX473" s="181" t="e">
        <f t="shared" si="1107"/>
        <v>#REF!</v>
      </c>
      <c r="IY473" s="181" t="e">
        <f t="shared" si="1108"/>
        <v>#REF!</v>
      </c>
      <c r="IZ473" s="181" t="e">
        <f t="shared" si="1109"/>
        <v>#REF!</v>
      </c>
      <c r="JA473" s="181" t="e">
        <f t="shared" si="1110"/>
        <v>#REF!</v>
      </c>
      <c r="JB473" s="181" t="e">
        <f t="shared" si="1111"/>
        <v>#REF!</v>
      </c>
    </row>
    <row r="474" spans="2:262">
      <c r="B474" s="188">
        <v>113</v>
      </c>
      <c r="C474" s="187">
        <f t="shared" si="1112"/>
        <v>2.2070312500000015E-3</v>
      </c>
      <c r="D474" s="184" t="e">
        <f t="shared" si="855"/>
        <v>#REF!</v>
      </c>
      <c r="E474" s="183" t="e">
        <f>DO361</f>
        <v>#REF!</v>
      </c>
      <c r="F474" s="182">
        <v>113</v>
      </c>
      <c r="G474" s="181" t="e">
        <f t="shared" si="856"/>
        <v>#REF!</v>
      </c>
      <c r="H474" s="181" t="e">
        <f t="shared" si="857"/>
        <v>#REF!</v>
      </c>
      <c r="I474" s="181" t="e">
        <f t="shared" si="858"/>
        <v>#REF!</v>
      </c>
      <c r="J474" s="181" t="e">
        <f t="shared" si="859"/>
        <v>#REF!</v>
      </c>
      <c r="K474" s="181" t="e">
        <f t="shared" si="860"/>
        <v>#REF!</v>
      </c>
      <c r="L474" s="181" t="e">
        <f t="shared" si="861"/>
        <v>#REF!</v>
      </c>
      <c r="M474" s="181" t="e">
        <f t="shared" si="862"/>
        <v>#REF!</v>
      </c>
      <c r="N474" s="181" t="e">
        <f t="shared" si="863"/>
        <v>#REF!</v>
      </c>
      <c r="O474" s="181" t="e">
        <f t="shared" si="864"/>
        <v>#REF!</v>
      </c>
      <c r="P474" s="181" t="e">
        <f t="shared" si="865"/>
        <v>#REF!</v>
      </c>
      <c r="Q474" s="181" t="e">
        <f t="shared" si="866"/>
        <v>#REF!</v>
      </c>
      <c r="R474" s="181" t="e">
        <f t="shared" si="867"/>
        <v>#REF!</v>
      </c>
      <c r="S474" s="181" t="e">
        <f t="shared" si="868"/>
        <v>#REF!</v>
      </c>
      <c r="T474" s="181" t="e">
        <f t="shared" si="869"/>
        <v>#REF!</v>
      </c>
      <c r="U474" s="181" t="e">
        <f t="shared" si="870"/>
        <v>#REF!</v>
      </c>
      <c r="V474" s="181" t="e">
        <f t="shared" si="871"/>
        <v>#REF!</v>
      </c>
      <c r="W474" s="181" t="e">
        <f t="shared" si="872"/>
        <v>#REF!</v>
      </c>
      <c r="X474" s="181" t="e">
        <f t="shared" si="873"/>
        <v>#REF!</v>
      </c>
      <c r="Y474" s="181" t="e">
        <f t="shared" si="874"/>
        <v>#REF!</v>
      </c>
      <c r="Z474" s="181" t="e">
        <f t="shared" si="875"/>
        <v>#REF!</v>
      </c>
      <c r="AA474" s="181" t="e">
        <f t="shared" si="876"/>
        <v>#REF!</v>
      </c>
      <c r="AB474" s="181" t="e">
        <f t="shared" si="877"/>
        <v>#REF!</v>
      </c>
      <c r="AC474" s="181" t="e">
        <f t="shared" si="878"/>
        <v>#REF!</v>
      </c>
      <c r="AD474" s="181" t="e">
        <f t="shared" si="879"/>
        <v>#REF!</v>
      </c>
      <c r="AE474" s="181" t="e">
        <f t="shared" si="880"/>
        <v>#REF!</v>
      </c>
      <c r="AF474" s="181" t="e">
        <f t="shared" si="881"/>
        <v>#REF!</v>
      </c>
      <c r="AG474" s="181" t="e">
        <f t="shared" si="882"/>
        <v>#REF!</v>
      </c>
      <c r="AH474" s="181" t="e">
        <f t="shared" si="883"/>
        <v>#REF!</v>
      </c>
      <c r="AI474" s="181" t="e">
        <f t="shared" si="884"/>
        <v>#REF!</v>
      </c>
      <c r="AJ474" s="181" t="e">
        <f t="shared" si="885"/>
        <v>#REF!</v>
      </c>
      <c r="AK474" s="181" t="e">
        <f t="shared" si="886"/>
        <v>#REF!</v>
      </c>
      <c r="AL474" s="181" t="e">
        <f t="shared" si="887"/>
        <v>#REF!</v>
      </c>
      <c r="AM474" s="181" t="e">
        <f t="shared" si="888"/>
        <v>#REF!</v>
      </c>
      <c r="AN474" s="181" t="e">
        <f t="shared" si="889"/>
        <v>#REF!</v>
      </c>
      <c r="AO474" s="181" t="e">
        <f t="shared" si="890"/>
        <v>#REF!</v>
      </c>
      <c r="AP474" s="181" t="e">
        <f t="shared" si="891"/>
        <v>#REF!</v>
      </c>
      <c r="AQ474" s="181" t="e">
        <f t="shared" si="892"/>
        <v>#REF!</v>
      </c>
      <c r="AR474" s="181" t="e">
        <f t="shared" si="893"/>
        <v>#REF!</v>
      </c>
      <c r="AS474" s="181" t="e">
        <f t="shared" si="894"/>
        <v>#REF!</v>
      </c>
      <c r="AT474" s="181" t="e">
        <f t="shared" si="895"/>
        <v>#REF!</v>
      </c>
      <c r="AU474" s="181" t="e">
        <f t="shared" si="896"/>
        <v>#REF!</v>
      </c>
      <c r="AV474" s="181" t="e">
        <f t="shared" si="897"/>
        <v>#REF!</v>
      </c>
      <c r="AW474" s="181" t="e">
        <f t="shared" si="898"/>
        <v>#REF!</v>
      </c>
      <c r="AX474" s="181" t="e">
        <f t="shared" si="899"/>
        <v>#REF!</v>
      </c>
      <c r="AY474" s="181" t="e">
        <f t="shared" si="900"/>
        <v>#REF!</v>
      </c>
      <c r="AZ474" s="181" t="e">
        <f t="shared" si="901"/>
        <v>#REF!</v>
      </c>
      <c r="BA474" s="181" t="e">
        <f t="shared" si="902"/>
        <v>#REF!</v>
      </c>
      <c r="BB474" s="181" t="e">
        <f t="shared" si="903"/>
        <v>#REF!</v>
      </c>
      <c r="BC474" s="181" t="e">
        <f t="shared" si="904"/>
        <v>#REF!</v>
      </c>
      <c r="BD474" s="181" t="e">
        <f t="shared" si="905"/>
        <v>#REF!</v>
      </c>
      <c r="BE474" s="181" t="e">
        <f t="shared" si="906"/>
        <v>#REF!</v>
      </c>
      <c r="BF474" s="181" t="e">
        <f t="shared" si="907"/>
        <v>#REF!</v>
      </c>
      <c r="BG474" s="181" t="e">
        <f t="shared" si="908"/>
        <v>#REF!</v>
      </c>
      <c r="BH474" s="181" t="e">
        <f t="shared" si="909"/>
        <v>#REF!</v>
      </c>
      <c r="BI474" s="181" t="e">
        <f t="shared" si="910"/>
        <v>#REF!</v>
      </c>
      <c r="BJ474" s="181" t="e">
        <f t="shared" si="911"/>
        <v>#REF!</v>
      </c>
      <c r="BK474" s="181" t="e">
        <f t="shared" si="912"/>
        <v>#REF!</v>
      </c>
      <c r="BL474" s="181" t="e">
        <f t="shared" si="913"/>
        <v>#REF!</v>
      </c>
      <c r="BM474" s="181" t="e">
        <f t="shared" si="914"/>
        <v>#REF!</v>
      </c>
      <c r="BN474" s="181" t="e">
        <f t="shared" si="915"/>
        <v>#REF!</v>
      </c>
      <c r="BO474" s="181" t="e">
        <f t="shared" si="916"/>
        <v>#REF!</v>
      </c>
      <c r="BP474" s="181" t="e">
        <f t="shared" si="917"/>
        <v>#REF!</v>
      </c>
      <c r="BQ474" s="181" t="e">
        <f t="shared" si="918"/>
        <v>#REF!</v>
      </c>
      <c r="BR474" s="181" t="e">
        <f t="shared" si="919"/>
        <v>#REF!</v>
      </c>
      <c r="BS474" s="181" t="e">
        <f t="shared" si="920"/>
        <v>#REF!</v>
      </c>
      <c r="BT474" s="181" t="e">
        <f t="shared" si="921"/>
        <v>#REF!</v>
      </c>
      <c r="BU474" s="181" t="e">
        <f t="shared" si="922"/>
        <v>#REF!</v>
      </c>
      <c r="BV474" s="181" t="e">
        <f t="shared" si="923"/>
        <v>#REF!</v>
      </c>
      <c r="BW474" s="181" t="e">
        <f t="shared" si="924"/>
        <v>#REF!</v>
      </c>
      <c r="BX474" s="181" t="e">
        <f t="shared" si="925"/>
        <v>#REF!</v>
      </c>
      <c r="BY474" s="181" t="e">
        <f t="shared" si="926"/>
        <v>#REF!</v>
      </c>
      <c r="BZ474" s="181" t="e">
        <f t="shared" si="927"/>
        <v>#REF!</v>
      </c>
      <c r="CA474" s="181" t="e">
        <f t="shared" si="928"/>
        <v>#REF!</v>
      </c>
      <c r="CB474" s="181" t="e">
        <f t="shared" si="929"/>
        <v>#REF!</v>
      </c>
      <c r="CC474" s="181" t="e">
        <f t="shared" si="930"/>
        <v>#REF!</v>
      </c>
      <c r="CD474" s="181" t="e">
        <f t="shared" si="931"/>
        <v>#REF!</v>
      </c>
      <c r="CE474" s="181" t="e">
        <f t="shared" si="932"/>
        <v>#REF!</v>
      </c>
      <c r="CF474" s="181" t="e">
        <f t="shared" si="933"/>
        <v>#REF!</v>
      </c>
      <c r="CG474" s="181" t="e">
        <f t="shared" si="934"/>
        <v>#REF!</v>
      </c>
      <c r="CH474" s="181" t="e">
        <f t="shared" si="935"/>
        <v>#REF!</v>
      </c>
      <c r="CI474" s="181" t="e">
        <f t="shared" si="936"/>
        <v>#REF!</v>
      </c>
      <c r="CJ474" s="181" t="e">
        <f t="shared" si="937"/>
        <v>#REF!</v>
      </c>
      <c r="CK474" s="181" t="e">
        <f t="shared" si="938"/>
        <v>#REF!</v>
      </c>
      <c r="CL474" s="181" t="e">
        <f t="shared" si="939"/>
        <v>#REF!</v>
      </c>
      <c r="CM474" s="181" t="e">
        <f t="shared" si="940"/>
        <v>#REF!</v>
      </c>
      <c r="CN474" s="181" t="e">
        <f t="shared" si="941"/>
        <v>#REF!</v>
      </c>
      <c r="CO474" s="181" t="e">
        <f t="shared" si="942"/>
        <v>#REF!</v>
      </c>
      <c r="CP474" s="181" t="e">
        <f t="shared" si="943"/>
        <v>#REF!</v>
      </c>
      <c r="CQ474" s="181" t="e">
        <f t="shared" si="944"/>
        <v>#REF!</v>
      </c>
      <c r="CR474" s="181" t="e">
        <f t="shared" si="945"/>
        <v>#REF!</v>
      </c>
      <c r="CS474" s="181" t="e">
        <f t="shared" si="946"/>
        <v>#REF!</v>
      </c>
      <c r="CT474" s="181" t="e">
        <f t="shared" si="947"/>
        <v>#REF!</v>
      </c>
      <c r="CU474" s="181" t="e">
        <f t="shared" si="948"/>
        <v>#REF!</v>
      </c>
      <c r="CV474" s="181" t="e">
        <f t="shared" si="949"/>
        <v>#REF!</v>
      </c>
      <c r="CW474" s="181" t="e">
        <f t="shared" si="950"/>
        <v>#REF!</v>
      </c>
      <c r="CX474" s="181" t="e">
        <f t="shared" si="951"/>
        <v>#REF!</v>
      </c>
      <c r="CY474" s="181" t="e">
        <f t="shared" si="952"/>
        <v>#REF!</v>
      </c>
      <c r="CZ474" s="181" t="e">
        <f t="shared" si="953"/>
        <v>#REF!</v>
      </c>
      <c r="DA474" s="181" t="e">
        <f t="shared" si="954"/>
        <v>#REF!</v>
      </c>
      <c r="DB474" s="181" t="e">
        <f t="shared" si="955"/>
        <v>#REF!</v>
      </c>
      <c r="DC474" s="181" t="e">
        <f t="shared" si="956"/>
        <v>#REF!</v>
      </c>
      <c r="DD474" s="181" t="e">
        <f t="shared" si="957"/>
        <v>#REF!</v>
      </c>
      <c r="DE474" s="181" t="e">
        <f t="shared" si="958"/>
        <v>#REF!</v>
      </c>
      <c r="DF474" s="181" t="e">
        <f t="shared" si="959"/>
        <v>#REF!</v>
      </c>
      <c r="DG474" s="181" t="e">
        <f t="shared" si="960"/>
        <v>#REF!</v>
      </c>
      <c r="DH474" s="181" t="e">
        <f t="shared" si="961"/>
        <v>#REF!</v>
      </c>
      <c r="DI474" s="181" t="e">
        <f t="shared" si="962"/>
        <v>#REF!</v>
      </c>
      <c r="DJ474" s="181" t="e">
        <f t="shared" si="963"/>
        <v>#REF!</v>
      </c>
      <c r="DK474" s="181" t="e">
        <f t="shared" si="964"/>
        <v>#REF!</v>
      </c>
      <c r="DL474" s="181" t="e">
        <f t="shared" si="965"/>
        <v>#REF!</v>
      </c>
      <c r="DM474" s="181" t="e">
        <f t="shared" si="966"/>
        <v>#REF!</v>
      </c>
      <c r="DN474" s="181" t="e">
        <f t="shared" si="967"/>
        <v>#REF!</v>
      </c>
      <c r="DO474" s="181" t="e">
        <f t="shared" si="968"/>
        <v>#REF!</v>
      </c>
      <c r="DP474" s="181" t="e">
        <f t="shared" si="969"/>
        <v>#REF!</v>
      </c>
      <c r="DQ474" s="181" t="e">
        <f t="shared" si="970"/>
        <v>#REF!</v>
      </c>
      <c r="DR474" s="181" t="e">
        <f t="shared" si="971"/>
        <v>#REF!</v>
      </c>
      <c r="DS474" s="181" t="e">
        <f t="shared" si="972"/>
        <v>#REF!</v>
      </c>
      <c r="DT474" s="181" t="e">
        <f t="shared" si="973"/>
        <v>#REF!</v>
      </c>
      <c r="DU474" s="181" t="e">
        <f t="shared" si="974"/>
        <v>#REF!</v>
      </c>
      <c r="DV474" s="181" t="e">
        <f t="shared" si="975"/>
        <v>#REF!</v>
      </c>
      <c r="DW474" s="181" t="e">
        <f t="shared" si="976"/>
        <v>#REF!</v>
      </c>
      <c r="DX474" s="181" t="e">
        <f t="shared" si="977"/>
        <v>#REF!</v>
      </c>
      <c r="DY474" s="181" t="e">
        <f t="shared" si="978"/>
        <v>#REF!</v>
      </c>
      <c r="DZ474" s="181" t="e">
        <f t="shared" si="979"/>
        <v>#REF!</v>
      </c>
      <c r="EA474" s="181" t="e">
        <f t="shared" si="980"/>
        <v>#REF!</v>
      </c>
      <c r="EB474" s="181" t="e">
        <f t="shared" si="981"/>
        <v>#REF!</v>
      </c>
      <c r="EC474" s="181" t="e">
        <f t="shared" si="982"/>
        <v>#REF!</v>
      </c>
      <c r="ED474" s="181" t="e">
        <f t="shared" si="983"/>
        <v>#REF!</v>
      </c>
      <c r="EE474" s="181" t="e">
        <f t="shared" si="984"/>
        <v>#REF!</v>
      </c>
      <c r="EF474" s="181" t="e">
        <f t="shared" si="985"/>
        <v>#REF!</v>
      </c>
      <c r="EG474" s="181" t="e">
        <f t="shared" si="986"/>
        <v>#REF!</v>
      </c>
      <c r="EH474" s="181" t="e">
        <f t="shared" si="987"/>
        <v>#REF!</v>
      </c>
      <c r="EI474" s="181" t="e">
        <f t="shared" si="988"/>
        <v>#REF!</v>
      </c>
      <c r="EJ474" s="181" t="e">
        <f t="shared" si="989"/>
        <v>#REF!</v>
      </c>
      <c r="EK474" s="181" t="e">
        <f t="shared" si="990"/>
        <v>#REF!</v>
      </c>
      <c r="EL474" s="181" t="e">
        <f t="shared" si="991"/>
        <v>#REF!</v>
      </c>
      <c r="EM474" s="181" t="e">
        <f t="shared" si="992"/>
        <v>#REF!</v>
      </c>
      <c r="EN474" s="181" t="e">
        <f t="shared" si="993"/>
        <v>#REF!</v>
      </c>
      <c r="EO474" s="181" t="e">
        <f t="shared" si="994"/>
        <v>#REF!</v>
      </c>
      <c r="EP474" s="181" t="e">
        <f t="shared" si="995"/>
        <v>#REF!</v>
      </c>
      <c r="EQ474" s="181" t="e">
        <f t="shared" si="996"/>
        <v>#REF!</v>
      </c>
      <c r="ER474" s="181" t="e">
        <f t="shared" si="997"/>
        <v>#REF!</v>
      </c>
      <c r="ES474" s="181" t="e">
        <f t="shared" si="998"/>
        <v>#REF!</v>
      </c>
      <c r="ET474" s="181" t="e">
        <f t="shared" si="999"/>
        <v>#REF!</v>
      </c>
      <c r="EU474" s="181" t="e">
        <f t="shared" si="1000"/>
        <v>#REF!</v>
      </c>
      <c r="EV474" s="181" t="e">
        <f t="shared" si="1001"/>
        <v>#REF!</v>
      </c>
      <c r="EW474" s="181" t="e">
        <f t="shared" si="1002"/>
        <v>#REF!</v>
      </c>
      <c r="EX474" s="181" t="e">
        <f t="shared" si="1003"/>
        <v>#REF!</v>
      </c>
      <c r="EY474" s="181" t="e">
        <f t="shared" si="1004"/>
        <v>#REF!</v>
      </c>
      <c r="EZ474" s="181" t="e">
        <f t="shared" si="1005"/>
        <v>#REF!</v>
      </c>
      <c r="FA474" s="181" t="e">
        <f t="shared" si="1006"/>
        <v>#REF!</v>
      </c>
      <c r="FB474" s="181" t="e">
        <f t="shared" si="1007"/>
        <v>#REF!</v>
      </c>
      <c r="FC474" s="181" t="e">
        <f t="shared" si="1008"/>
        <v>#REF!</v>
      </c>
      <c r="FD474" s="181" t="e">
        <f t="shared" si="1009"/>
        <v>#REF!</v>
      </c>
      <c r="FE474" s="181" t="e">
        <f t="shared" si="1010"/>
        <v>#REF!</v>
      </c>
      <c r="FF474" s="181" t="e">
        <f t="shared" si="1011"/>
        <v>#REF!</v>
      </c>
      <c r="FG474" s="181" t="e">
        <f t="shared" si="1012"/>
        <v>#REF!</v>
      </c>
      <c r="FH474" s="181" t="e">
        <f t="shared" si="1013"/>
        <v>#REF!</v>
      </c>
      <c r="FI474" s="181" t="e">
        <f t="shared" si="1014"/>
        <v>#REF!</v>
      </c>
      <c r="FJ474" s="181" t="e">
        <f t="shared" si="1015"/>
        <v>#REF!</v>
      </c>
      <c r="FK474" s="181" t="e">
        <f t="shared" si="1016"/>
        <v>#REF!</v>
      </c>
      <c r="FL474" s="181" t="e">
        <f t="shared" si="1017"/>
        <v>#REF!</v>
      </c>
      <c r="FM474" s="181" t="e">
        <f t="shared" si="1018"/>
        <v>#REF!</v>
      </c>
      <c r="FN474" s="181" t="e">
        <f t="shared" si="1019"/>
        <v>#REF!</v>
      </c>
      <c r="FO474" s="181" t="e">
        <f t="shared" si="1020"/>
        <v>#REF!</v>
      </c>
      <c r="FP474" s="181" t="e">
        <f t="shared" si="1021"/>
        <v>#REF!</v>
      </c>
      <c r="FQ474" s="181" t="e">
        <f t="shared" si="1022"/>
        <v>#REF!</v>
      </c>
      <c r="FR474" s="181" t="e">
        <f t="shared" si="1023"/>
        <v>#REF!</v>
      </c>
      <c r="FS474" s="181" t="e">
        <f t="shared" si="1024"/>
        <v>#REF!</v>
      </c>
      <c r="FT474" s="181" t="e">
        <f t="shared" si="1025"/>
        <v>#REF!</v>
      </c>
      <c r="FU474" s="181" t="e">
        <f t="shared" si="1026"/>
        <v>#REF!</v>
      </c>
      <c r="FV474" s="181" t="e">
        <f t="shared" si="1027"/>
        <v>#REF!</v>
      </c>
      <c r="FW474" s="181" t="e">
        <f t="shared" si="1028"/>
        <v>#REF!</v>
      </c>
      <c r="FX474" s="181" t="e">
        <f t="shared" si="1029"/>
        <v>#REF!</v>
      </c>
      <c r="FY474" s="181" t="e">
        <f t="shared" si="1030"/>
        <v>#REF!</v>
      </c>
      <c r="FZ474" s="181" t="e">
        <f t="shared" si="1031"/>
        <v>#REF!</v>
      </c>
      <c r="GA474" s="181" t="e">
        <f t="shared" si="1032"/>
        <v>#REF!</v>
      </c>
      <c r="GB474" s="181" t="e">
        <f t="shared" si="1033"/>
        <v>#REF!</v>
      </c>
      <c r="GC474" s="181" t="e">
        <f t="shared" si="1034"/>
        <v>#REF!</v>
      </c>
      <c r="GD474" s="181" t="e">
        <f t="shared" si="1035"/>
        <v>#REF!</v>
      </c>
      <c r="GE474" s="181" t="e">
        <f t="shared" si="1036"/>
        <v>#REF!</v>
      </c>
      <c r="GF474" s="181" t="e">
        <f t="shared" si="1037"/>
        <v>#REF!</v>
      </c>
      <c r="GG474" s="181" t="e">
        <f t="shared" si="1038"/>
        <v>#REF!</v>
      </c>
      <c r="GH474" s="181" t="e">
        <f t="shared" si="1039"/>
        <v>#REF!</v>
      </c>
      <c r="GI474" s="181" t="e">
        <f t="shared" si="1040"/>
        <v>#REF!</v>
      </c>
      <c r="GJ474" s="181" t="e">
        <f t="shared" si="1041"/>
        <v>#REF!</v>
      </c>
      <c r="GK474" s="181" t="e">
        <f t="shared" si="1042"/>
        <v>#REF!</v>
      </c>
      <c r="GL474" s="181" t="e">
        <f t="shared" si="1043"/>
        <v>#REF!</v>
      </c>
      <c r="GM474" s="181" t="e">
        <f t="shared" si="1044"/>
        <v>#REF!</v>
      </c>
      <c r="GN474" s="181" t="e">
        <f t="shared" si="1045"/>
        <v>#REF!</v>
      </c>
      <c r="GO474" s="181" t="e">
        <f t="shared" si="1046"/>
        <v>#REF!</v>
      </c>
      <c r="GP474" s="181" t="e">
        <f t="shared" si="1047"/>
        <v>#REF!</v>
      </c>
      <c r="GQ474" s="181" t="e">
        <f t="shared" si="1048"/>
        <v>#REF!</v>
      </c>
      <c r="GR474" s="181" t="e">
        <f t="shared" si="1049"/>
        <v>#REF!</v>
      </c>
      <c r="GS474" s="181" t="e">
        <f t="shared" si="1050"/>
        <v>#REF!</v>
      </c>
      <c r="GT474" s="181" t="e">
        <f t="shared" si="1051"/>
        <v>#REF!</v>
      </c>
      <c r="GU474" s="181" t="e">
        <f t="shared" si="1052"/>
        <v>#REF!</v>
      </c>
      <c r="GV474" s="181" t="e">
        <f t="shared" si="1053"/>
        <v>#REF!</v>
      </c>
      <c r="GW474" s="181" t="e">
        <f t="shared" si="1054"/>
        <v>#REF!</v>
      </c>
      <c r="GX474" s="181" t="e">
        <f t="shared" si="1055"/>
        <v>#REF!</v>
      </c>
      <c r="GY474" s="181" t="e">
        <f t="shared" si="1056"/>
        <v>#REF!</v>
      </c>
      <c r="GZ474" s="181" t="e">
        <f t="shared" si="1057"/>
        <v>#REF!</v>
      </c>
      <c r="HA474" s="181" t="e">
        <f t="shared" si="1058"/>
        <v>#REF!</v>
      </c>
      <c r="HB474" s="181" t="e">
        <f t="shared" si="1059"/>
        <v>#REF!</v>
      </c>
      <c r="HC474" s="181" t="e">
        <f t="shared" si="1060"/>
        <v>#REF!</v>
      </c>
      <c r="HD474" s="181" t="e">
        <f t="shared" si="1061"/>
        <v>#REF!</v>
      </c>
      <c r="HE474" s="181" t="e">
        <f t="shared" si="1062"/>
        <v>#REF!</v>
      </c>
      <c r="HF474" s="181" t="e">
        <f t="shared" si="1063"/>
        <v>#REF!</v>
      </c>
      <c r="HG474" s="181" t="e">
        <f t="shared" si="1064"/>
        <v>#REF!</v>
      </c>
      <c r="HH474" s="181" t="e">
        <f t="shared" si="1065"/>
        <v>#REF!</v>
      </c>
      <c r="HI474" s="181" t="e">
        <f t="shared" si="1066"/>
        <v>#REF!</v>
      </c>
      <c r="HJ474" s="181" t="e">
        <f t="shared" si="1067"/>
        <v>#REF!</v>
      </c>
      <c r="HK474" s="181" t="e">
        <f t="shared" si="1068"/>
        <v>#REF!</v>
      </c>
      <c r="HL474" s="181" t="e">
        <f t="shared" si="1069"/>
        <v>#REF!</v>
      </c>
      <c r="HM474" s="181" t="e">
        <f t="shared" si="1070"/>
        <v>#REF!</v>
      </c>
      <c r="HN474" s="181" t="e">
        <f t="shared" si="1071"/>
        <v>#REF!</v>
      </c>
      <c r="HO474" s="181" t="e">
        <f t="shared" si="1072"/>
        <v>#REF!</v>
      </c>
      <c r="HP474" s="181" t="e">
        <f t="shared" si="1073"/>
        <v>#REF!</v>
      </c>
      <c r="HQ474" s="181" t="e">
        <f t="shared" si="1074"/>
        <v>#REF!</v>
      </c>
      <c r="HR474" s="181" t="e">
        <f t="shared" si="1075"/>
        <v>#REF!</v>
      </c>
      <c r="HS474" s="181" t="e">
        <f t="shared" si="1076"/>
        <v>#REF!</v>
      </c>
      <c r="HT474" s="181" t="e">
        <f t="shared" si="1077"/>
        <v>#REF!</v>
      </c>
      <c r="HU474" s="181" t="e">
        <f t="shared" si="1078"/>
        <v>#REF!</v>
      </c>
      <c r="HV474" s="181" t="e">
        <f t="shared" si="1079"/>
        <v>#REF!</v>
      </c>
      <c r="HW474" s="181" t="e">
        <f t="shared" si="1080"/>
        <v>#REF!</v>
      </c>
      <c r="HX474" s="181" t="e">
        <f t="shared" si="1081"/>
        <v>#REF!</v>
      </c>
      <c r="HY474" s="181" t="e">
        <f t="shared" si="1082"/>
        <v>#REF!</v>
      </c>
      <c r="HZ474" s="181" t="e">
        <f t="shared" si="1083"/>
        <v>#REF!</v>
      </c>
      <c r="IA474" s="181" t="e">
        <f t="shared" si="1084"/>
        <v>#REF!</v>
      </c>
      <c r="IB474" s="181" t="e">
        <f t="shared" si="1085"/>
        <v>#REF!</v>
      </c>
      <c r="IC474" s="181" t="e">
        <f t="shared" si="1086"/>
        <v>#REF!</v>
      </c>
      <c r="ID474" s="181" t="e">
        <f t="shared" si="1087"/>
        <v>#REF!</v>
      </c>
      <c r="IE474" s="181" t="e">
        <f t="shared" si="1088"/>
        <v>#REF!</v>
      </c>
      <c r="IF474" s="181" t="e">
        <f t="shared" si="1089"/>
        <v>#REF!</v>
      </c>
      <c r="IG474" s="181" t="e">
        <f t="shared" si="1090"/>
        <v>#REF!</v>
      </c>
      <c r="IH474" s="181" t="e">
        <f t="shared" si="1091"/>
        <v>#REF!</v>
      </c>
      <c r="II474" s="181" t="e">
        <f t="shared" si="1092"/>
        <v>#REF!</v>
      </c>
      <c r="IJ474" s="181" t="e">
        <f t="shared" si="1093"/>
        <v>#REF!</v>
      </c>
      <c r="IK474" s="181" t="e">
        <f t="shared" si="1094"/>
        <v>#REF!</v>
      </c>
      <c r="IL474" s="181" t="e">
        <f t="shared" si="1095"/>
        <v>#REF!</v>
      </c>
      <c r="IM474" s="181" t="e">
        <f t="shared" si="1096"/>
        <v>#REF!</v>
      </c>
      <c r="IN474" s="181" t="e">
        <f t="shared" si="1097"/>
        <v>#REF!</v>
      </c>
      <c r="IO474" s="181" t="e">
        <f t="shared" si="1098"/>
        <v>#REF!</v>
      </c>
      <c r="IP474" s="181" t="e">
        <f t="shared" si="1099"/>
        <v>#REF!</v>
      </c>
      <c r="IQ474" s="181" t="e">
        <f t="shared" si="1100"/>
        <v>#REF!</v>
      </c>
      <c r="IR474" s="181" t="e">
        <f t="shared" si="1101"/>
        <v>#REF!</v>
      </c>
      <c r="IS474" s="181" t="e">
        <f t="shared" si="1102"/>
        <v>#REF!</v>
      </c>
      <c r="IT474" s="181" t="e">
        <f t="shared" si="1103"/>
        <v>#REF!</v>
      </c>
      <c r="IU474" s="181" t="e">
        <f t="shared" si="1104"/>
        <v>#REF!</v>
      </c>
      <c r="IV474" s="181" t="e">
        <f t="shared" si="1105"/>
        <v>#REF!</v>
      </c>
      <c r="IW474" s="181" t="e">
        <f t="shared" si="1106"/>
        <v>#REF!</v>
      </c>
      <c r="IX474" s="181" t="e">
        <f t="shared" si="1107"/>
        <v>#REF!</v>
      </c>
      <c r="IY474" s="181" t="e">
        <f t="shared" si="1108"/>
        <v>#REF!</v>
      </c>
      <c r="IZ474" s="181" t="e">
        <f t="shared" si="1109"/>
        <v>#REF!</v>
      </c>
      <c r="JA474" s="181" t="e">
        <f t="shared" si="1110"/>
        <v>#REF!</v>
      </c>
      <c r="JB474" s="181" t="e">
        <f t="shared" si="1111"/>
        <v>#REF!</v>
      </c>
    </row>
    <row r="475" spans="2:262">
      <c r="B475" s="188">
        <v>114</v>
      </c>
      <c r="C475" s="187">
        <f t="shared" si="1112"/>
        <v>2.2265625000000015E-3</v>
      </c>
      <c r="D475" s="184" t="e">
        <f t="shared" si="855"/>
        <v>#REF!</v>
      </c>
      <c r="E475" s="183" t="e">
        <f>DP361</f>
        <v>#REF!</v>
      </c>
      <c r="F475" s="182">
        <v>114</v>
      </c>
      <c r="G475" s="181" t="e">
        <f t="shared" si="856"/>
        <v>#REF!</v>
      </c>
      <c r="H475" s="181" t="e">
        <f t="shared" si="857"/>
        <v>#REF!</v>
      </c>
      <c r="I475" s="181" t="e">
        <f t="shared" si="858"/>
        <v>#REF!</v>
      </c>
      <c r="J475" s="181" t="e">
        <f t="shared" si="859"/>
        <v>#REF!</v>
      </c>
      <c r="K475" s="181" t="e">
        <f t="shared" si="860"/>
        <v>#REF!</v>
      </c>
      <c r="L475" s="181" t="e">
        <f t="shared" si="861"/>
        <v>#REF!</v>
      </c>
      <c r="M475" s="181" t="e">
        <f t="shared" si="862"/>
        <v>#REF!</v>
      </c>
      <c r="N475" s="181" t="e">
        <f t="shared" si="863"/>
        <v>#REF!</v>
      </c>
      <c r="O475" s="181" t="e">
        <f t="shared" si="864"/>
        <v>#REF!</v>
      </c>
      <c r="P475" s="181" t="e">
        <f t="shared" si="865"/>
        <v>#REF!</v>
      </c>
      <c r="Q475" s="181" t="e">
        <f t="shared" si="866"/>
        <v>#REF!</v>
      </c>
      <c r="R475" s="181" t="e">
        <f t="shared" si="867"/>
        <v>#REF!</v>
      </c>
      <c r="S475" s="181" t="e">
        <f t="shared" si="868"/>
        <v>#REF!</v>
      </c>
      <c r="T475" s="181" t="e">
        <f t="shared" si="869"/>
        <v>#REF!</v>
      </c>
      <c r="U475" s="181" t="e">
        <f t="shared" si="870"/>
        <v>#REF!</v>
      </c>
      <c r="V475" s="181" t="e">
        <f t="shared" si="871"/>
        <v>#REF!</v>
      </c>
      <c r="W475" s="181" t="e">
        <f t="shared" si="872"/>
        <v>#REF!</v>
      </c>
      <c r="X475" s="181" t="e">
        <f t="shared" si="873"/>
        <v>#REF!</v>
      </c>
      <c r="Y475" s="181" t="e">
        <f t="shared" si="874"/>
        <v>#REF!</v>
      </c>
      <c r="Z475" s="181" t="e">
        <f t="shared" si="875"/>
        <v>#REF!</v>
      </c>
      <c r="AA475" s="181" t="e">
        <f t="shared" si="876"/>
        <v>#REF!</v>
      </c>
      <c r="AB475" s="181" t="e">
        <f t="shared" si="877"/>
        <v>#REF!</v>
      </c>
      <c r="AC475" s="181" t="e">
        <f t="shared" si="878"/>
        <v>#REF!</v>
      </c>
      <c r="AD475" s="181" t="e">
        <f t="shared" si="879"/>
        <v>#REF!</v>
      </c>
      <c r="AE475" s="181" t="e">
        <f t="shared" si="880"/>
        <v>#REF!</v>
      </c>
      <c r="AF475" s="181" t="e">
        <f t="shared" si="881"/>
        <v>#REF!</v>
      </c>
      <c r="AG475" s="181" t="e">
        <f t="shared" si="882"/>
        <v>#REF!</v>
      </c>
      <c r="AH475" s="181" t="e">
        <f t="shared" si="883"/>
        <v>#REF!</v>
      </c>
      <c r="AI475" s="181" t="e">
        <f t="shared" si="884"/>
        <v>#REF!</v>
      </c>
      <c r="AJ475" s="181" t="e">
        <f t="shared" si="885"/>
        <v>#REF!</v>
      </c>
      <c r="AK475" s="181" t="e">
        <f t="shared" si="886"/>
        <v>#REF!</v>
      </c>
      <c r="AL475" s="181" t="e">
        <f t="shared" si="887"/>
        <v>#REF!</v>
      </c>
      <c r="AM475" s="181" t="e">
        <f t="shared" si="888"/>
        <v>#REF!</v>
      </c>
      <c r="AN475" s="181" t="e">
        <f t="shared" si="889"/>
        <v>#REF!</v>
      </c>
      <c r="AO475" s="181" t="e">
        <f t="shared" si="890"/>
        <v>#REF!</v>
      </c>
      <c r="AP475" s="181" t="e">
        <f t="shared" si="891"/>
        <v>#REF!</v>
      </c>
      <c r="AQ475" s="181" t="e">
        <f t="shared" si="892"/>
        <v>#REF!</v>
      </c>
      <c r="AR475" s="181" t="e">
        <f t="shared" si="893"/>
        <v>#REF!</v>
      </c>
      <c r="AS475" s="181" t="e">
        <f t="shared" si="894"/>
        <v>#REF!</v>
      </c>
      <c r="AT475" s="181" t="e">
        <f t="shared" si="895"/>
        <v>#REF!</v>
      </c>
      <c r="AU475" s="181" t="e">
        <f t="shared" si="896"/>
        <v>#REF!</v>
      </c>
      <c r="AV475" s="181" t="e">
        <f t="shared" si="897"/>
        <v>#REF!</v>
      </c>
      <c r="AW475" s="181" t="e">
        <f t="shared" si="898"/>
        <v>#REF!</v>
      </c>
      <c r="AX475" s="181" t="e">
        <f t="shared" si="899"/>
        <v>#REF!</v>
      </c>
      <c r="AY475" s="181" t="e">
        <f t="shared" si="900"/>
        <v>#REF!</v>
      </c>
      <c r="AZ475" s="181" t="e">
        <f t="shared" si="901"/>
        <v>#REF!</v>
      </c>
      <c r="BA475" s="181" t="e">
        <f t="shared" si="902"/>
        <v>#REF!</v>
      </c>
      <c r="BB475" s="181" t="e">
        <f t="shared" si="903"/>
        <v>#REF!</v>
      </c>
      <c r="BC475" s="181" t="e">
        <f t="shared" si="904"/>
        <v>#REF!</v>
      </c>
      <c r="BD475" s="181" t="e">
        <f t="shared" si="905"/>
        <v>#REF!</v>
      </c>
      <c r="BE475" s="181" t="e">
        <f t="shared" si="906"/>
        <v>#REF!</v>
      </c>
      <c r="BF475" s="181" t="e">
        <f t="shared" si="907"/>
        <v>#REF!</v>
      </c>
      <c r="BG475" s="181" t="e">
        <f t="shared" si="908"/>
        <v>#REF!</v>
      </c>
      <c r="BH475" s="181" t="e">
        <f t="shared" si="909"/>
        <v>#REF!</v>
      </c>
      <c r="BI475" s="181" t="e">
        <f t="shared" si="910"/>
        <v>#REF!</v>
      </c>
      <c r="BJ475" s="181" t="e">
        <f t="shared" si="911"/>
        <v>#REF!</v>
      </c>
      <c r="BK475" s="181" t="e">
        <f t="shared" si="912"/>
        <v>#REF!</v>
      </c>
      <c r="BL475" s="181" t="e">
        <f t="shared" si="913"/>
        <v>#REF!</v>
      </c>
      <c r="BM475" s="181" t="e">
        <f t="shared" si="914"/>
        <v>#REF!</v>
      </c>
      <c r="BN475" s="181" t="e">
        <f t="shared" si="915"/>
        <v>#REF!</v>
      </c>
      <c r="BO475" s="181" t="e">
        <f t="shared" si="916"/>
        <v>#REF!</v>
      </c>
      <c r="BP475" s="181" t="e">
        <f t="shared" si="917"/>
        <v>#REF!</v>
      </c>
      <c r="BQ475" s="181" t="e">
        <f t="shared" si="918"/>
        <v>#REF!</v>
      </c>
      <c r="BR475" s="181" t="e">
        <f t="shared" si="919"/>
        <v>#REF!</v>
      </c>
      <c r="BS475" s="181" t="e">
        <f t="shared" si="920"/>
        <v>#REF!</v>
      </c>
      <c r="BT475" s="181" t="e">
        <f t="shared" si="921"/>
        <v>#REF!</v>
      </c>
      <c r="BU475" s="181" t="e">
        <f t="shared" si="922"/>
        <v>#REF!</v>
      </c>
      <c r="BV475" s="181" t="e">
        <f t="shared" si="923"/>
        <v>#REF!</v>
      </c>
      <c r="BW475" s="181" t="e">
        <f t="shared" si="924"/>
        <v>#REF!</v>
      </c>
      <c r="BX475" s="181" t="e">
        <f t="shared" si="925"/>
        <v>#REF!</v>
      </c>
      <c r="BY475" s="181" t="e">
        <f t="shared" si="926"/>
        <v>#REF!</v>
      </c>
      <c r="BZ475" s="181" t="e">
        <f t="shared" si="927"/>
        <v>#REF!</v>
      </c>
      <c r="CA475" s="181" t="e">
        <f t="shared" si="928"/>
        <v>#REF!</v>
      </c>
      <c r="CB475" s="181" t="e">
        <f t="shared" si="929"/>
        <v>#REF!</v>
      </c>
      <c r="CC475" s="181" t="e">
        <f t="shared" si="930"/>
        <v>#REF!</v>
      </c>
      <c r="CD475" s="181" t="e">
        <f t="shared" si="931"/>
        <v>#REF!</v>
      </c>
      <c r="CE475" s="181" t="e">
        <f t="shared" si="932"/>
        <v>#REF!</v>
      </c>
      <c r="CF475" s="181" t="e">
        <f t="shared" si="933"/>
        <v>#REF!</v>
      </c>
      <c r="CG475" s="181" t="e">
        <f t="shared" si="934"/>
        <v>#REF!</v>
      </c>
      <c r="CH475" s="181" t="e">
        <f t="shared" si="935"/>
        <v>#REF!</v>
      </c>
      <c r="CI475" s="181" t="e">
        <f t="shared" si="936"/>
        <v>#REF!</v>
      </c>
      <c r="CJ475" s="181" t="e">
        <f t="shared" si="937"/>
        <v>#REF!</v>
      </c>
      <c r="CK475" s="181" t="e">
        <f t="shared" si="938"/>
        <v>#REF!</v>
      </c>
      <c r="CL475" s="181" t="e">
        <f t="shared" si="939"/>
        <v>#REF!</v>
      </c>
      <c r="CM475" s="181" t="e">
        <f t="shared" si="940"/>
        <v>#REF!</v>
      </c>
      <c r="CN475" s="181" t="e">
        <f t="shared" si="941"/>
        <v>#REF!</v>
      </c>
      <c r="CO475" s="181" t="e">
        <f t="shared" si="942"/>
        <v>#REF!</v>
      </c>
      <c r="CP475" s="181" t="e">
        <f t="shared" si="943"/>
        <v>#REF!</v>
      </c>
      <c r="CQ475" s="181" t="e">
        <f t="shared" si="944"/>
        <v>#REF!</v>
      </c>
      <c r="CR475" s="181" t="e">
        <f t="shared" si="945"/>
        <v>#REF!</v>
      </c>
      <c r="CS475" s="181" t="e">
        <f t="shared" si="946"/>
        <v>#REF!</v>
      </c>
      <c r="CT475" s="181" t="e">
        <f t="shared" si="947"/>
        <v>#REF!</v>
      </c>
      <c r="CU475" s="181" t="e">
        <f t="shared" si="948"/>
        <v>#REF!</v>
      </c>
      <c r="CV475" s="181" t="e">
        <f t="shared" si="949"/>
        <v>#REF!</v>
      </c>
      <c r="CW475" s="181" t="e">
        <f t="shared" si="950"/>
        <v>#REF!</v>
      </c>
      <c r="CX475" s="181" t="e">
        <f t="shared" si="951"/>
        <v>#REF!</v>
      </c>
      <c r="CY475" s="181" t="e">
        <f t="shared" si="952"/>
        <v>#REF!</v>
      </c>
      <c r="CZ475" s="181" t="e">
        <f t="shared" si="953"/>
        <v>#REF!</v>
      </c>
      <c r="DA475" s="181" t="e">
        <f t="shared" si="954"/>
        <v>#REF!</v>
      </c>
      <c r="DB475" s="181" t="e">
        <f t="shared" si="955"/>
        <v>#REF!</v>
      </c>
      <c r="DC475" s="181" t="e">
        <f t="shared" si="956"/>
        <v>#REF!</v>
      </c>
      <c r="DD475" s="181" t="e">
        <f t="shared" si="957"/>
        <v>#REF!</v>
      </c>
      <c r="DE475" s="181" t="e">
        <f t="shared" si="958"/>
        <v>#REF!</v>
      </c>
      <c r="DF475" s="181" t="e">
        <f t="shared" si="959"/>
        <v>#REF!</v>
      </c>
      <c r="DG475" s="181" t="e">
        <f t="shared" si="960"/>
        <v>#REF!</v>
      </c>
      <c r="DH475" s="181" t="e">
        <f t="shared" si="961"/>
        <v>#REF!</v>
      </c>
      <c r="DI475" s="181" t="e">
        <f t="shared" si="962"/>
        <v>#REF!</v>
      </c>
      <c r="DJ475" s="181" t="e">
        <f t="shared" si="963"/>
        <v>#REF!</v>
      </c>
      <c r="DK475" s="181" t="e">
        <f t="shared" si="964"/>
        <v>#REF!</v>
      </c>
      <c r="DL475" s="181" t="e">
        <f t="shared" si="965"/>
        <v>#REF!</v>
      </c>
      <c r="DM475" s="181" t="e">
        <f t="shared" si="966"/>
        <v>#REF!</v>
      </c>
      <c r="DN475" s="181" t="e">
        <f t="shared" si="967"/>
        <v>#REF!</v>
      </c>
      <c r="DO475" s="181" t="e">
        <f t="shared" si="968"/>
        <v>#REF!</v>
      </c>
      <c r="DP475" s="181" t="e">
        <f t="shared" si="969"/>
        <v>#REF!</v>
      </c>
      <c r="DQ475" s="181" t="e">
        <f t="shared" si="970"/>
        <v>#REF!</v>
      </c>
      <c r="DR475" s="181" t="e">
        <f t="shared" si="971"/>
        <v>#REF!</v>
      </c>
      <c r="DS475" s="181" t="e">
        <f t="shared" si="972"/>
        <v>#REF!</v>
      </c>
      <c r="DT475" s="181" t="e">
        <f t="shared" si="973"/>
        <v>#REF!</v>
      </c>
      <c r="DU475" s="181" t="e">
        <f t="shared" si="974"/>
        <v>#REF!</v>
      </c>
      <c r="DV475" s="181" t="e">
        <f t="shared" si="975"/>
        <v>#REF!</v>
      </c>
      <c r="DW475" s="181" t="e">
        <f t="shared" si="976"/>
        <v>#REF!</v>
      </c>
      <c r="DX475" s="181" t="e">
        <f t="shared" si="977"/>
        <v>#REF!</v>
      </c>
      <c r="DY475" s="181" t="e">
        <f t="shared" si="978"/>
        <v>#REF!</v>
      </c>
      <c r="DZ475" s="181" t="e">
        <f t="shared" si="979"/>
        <v>#REF!</v>
      </c>
      <c r="EA475" s="181" t="e">
        <f t="shared" si="980"/>
        <v>#REF!</v>
      </c>
      <c r="EB475" s="181" t="e">
        <f t="shared" si="981"/>
        <v>#REF!</v>
      </c>
      <c r="EC475" s="181" t="e">
        <f t="shared" si="982"/>
        <v>#REF!</v>
      </c>
      <c r="ED475" s="181" t="e">
        <f t="shared" si="983"/>
        <v>#REF!</v>
      </c>
      <c r="EE475" s="181" t="e">
        <f t="shared" si="984"/>
        <v>#REF!</v>
      </c>
      <c r="EF475" s="181" t="e">
        <f t="shared" si="985"/>
        <v>#REF!</v>
      </c>
      <c r="EG475" s="181" t="e">
        <f t="shared" si="986"/>
        <v>#REF!</v>
      </c>
      <c r="EH475" s="181" t="e">
        <f t="shared" si="987"/>
        <v>#REF!</v>
      </c>
      <c r="EI475" s="181" t="e">
        <f t="shared" si="988"/>
        <v>#REF!</v>
      </c>
      <c r="EJ475" s="181" t="e">
        <f t="shared" si="989"/>
        <v>#REF!</v>
      </c>
      <c r="EK475" s="181" t="e">
        <f t="shared" si="990"/>
        <v>#REF!</v>
      </c>
      <c r="EL475" s="181" t="e">
        <f t="shared" si="991"/>
        <v>#REF!</v>
      </c>
      <c r="EM475" s="181" t="e">
        <f t="shared" si="992"/>
        <v>#REF!</v>
      </c>
      <c r="EN475" s="181" t="e">
        <f t="shared" si="993"/>
        <v>#REF!</v>
      </c>
      <c r="EO475" s="181" t="e">
        <f t="shared" si="994"/>
        <v>#REF!</v>
      </c>
      <c r="EP475" s="181" t="e">
        <f t="shared" si="995"/>
        <v>#REF!</v>
      </c>
      <c r="EQ475" s="181" t="e">
        <f t="shared" si="996"/>
        <v>#REF!</v>
      </c>
      <c r="ER475" s="181" t="e">
        <f t="shared" si="997"/>
        <v>#REF!</v>
      </c>
      <c r="ES475" s="181" t="e">
        <f t="shared" si="998"/>
        <v>#REF!</v>
      </c>
      <c r="ET475" s="181" t="e">
        <f t="shared" si="999"/>
        <v>#REF!</v>
      </c>
      <c r="EU475" s="181" t="e">
        <f t="shared" si="1000"/>
        <v>#REF!</v>
      </c>
      <c r="EV475" s="181" t="e">
        <f t="shared" si="1001"/>
        <v>#REF!</v>
      </c>
      <c r="EW475" s="181" t="e">
        <f t="shared" si="1002"/>
        <v>#REF!</v>
      </c>
      <c r="EX475" s="181" t="e">
        <f t="shared" si="1003"/>
        <v>#REF!</v>
      </c>
      <c r="EY475" s="181" t="e">
        <f t="shared" si="1004"/>
        <v>#REF!</v>
      </c>
      <c r="EZ475" s="181" t="e">
        <f t="shared" si="1005"/>
        <v>#REF!</v>
      </c>
      <c r="FA475" s="181" t="e">
        <f t="shared" si="1006"/>
        <v>#REF!</v>
      </c>
      <c r="FB475" s="181" t="e">
        <f t="shared" si="1007"/>
        <v>#REF!</v>
      </c>
      <c r="FC475" s="181" t="e">
        <f t="shared" si="1008"/>
        <v>#REF!</v>
      </c>
      <c r="FD475" s="181" t="e">
        <f t="shared" si="1009"/>
        <v>#REF!</v>
      </c>
      <c r="FE475" s="181" t="e">
        <f t="shared" si="1010"/>
        <v>#REF!</v>
      </c>
      <c r="FF475" s="181" t="e">
        <f t="shared" si="1011"/>
        <v>#REF!</v>
      </c>
      <c r="FG475" s="181" t="e">
        <f t="shared" si="1012"/>
        <v>#REF!</v>
      </c>
      <c r="FH475" s="181" t="e">
        <f t="shared" si="1013"/>
        <v>#REF!</v>
      </c>
      <c r="FI475" s="181" t="e">
        <f t="shared" si="1014"/>
        <v>#REF!</v>
      </c>
      <c r="FJ475" s="181" t="e">
        <f t="shared" si="1015"/>
        <v>#REF!</v>
      </c>
      <c r="FK475" s="181" t="e">
        <f t="shared" si="1016"/>
        <v>#REF!</v>
      </c>
      <c r="FL475" s="181" t="e">
        <f t="shared" si="1017"/>
        <v>#REF!</v>
      </c>
      <c r="FM475" s="181" t="e">
        <f t="shared" si="1018"/>
        <v>#REF!</v>
      </c>
      <c r="FN475" s="181" t="e">
        <f t="shared" si="1019"/>
        <v>#REF!</v>
      </c>
      <c r="FO475" s="181" t="e">
        <f t="shared" si="1020"/>
        <v>#REF!</v>
      </c>
      <c r="FP475" s="181" t="e">
        <f t="shared" si="1021"/>
        <v>#REF!</v>
      </c>
      <c r="FQ475" s="181" t="e">
        <f t="shared" si="1022"/>
        <v>#REF!</v>
      </c>
      <c r="FR475" s="181" t="e">
        <f t="shared" si="1023"/>
        <v>#REF!</v>
      </c>
      <c r="FS475" s="181" t="e">
        <f t="shared" si="1024"/>
        <v>#REF!</v>
      </c>
      <c r="FT475" s="181" t="e">
        <f t="shared" si="1025"/>
        <v>#REF!</v>
      </c>
      <c r="FU475" s="181" t="e">
        <f t="shared" si="1026"/>
        <v>#REF!</v>
      </c>
      <c r="FV475" s="181" t="e">
        <f t="shared" si="1027"/>
        <v>#REF!</v>
      </c>
      <c r="FW475" s="181" t="e">
        <f t="shared" si="1028"/>
        <v>#REF!</v>
      </c>
      <c r="FX475" s="181" t="e">
        <f t="shared" si="1029"/>
        <v>#REF!</v>
      </c>
      <c r="FY475" s="181" t="e">
        <f t="shared" si="1030"/>
        <v>#REF!</v>
      </c>
      <c r="FZ475" s="181" t="e">
        <f t="shared" si="1031"/>
        <v>#REF!</v>
      </c>
      <c r="GA475" s="181" t="e">
        <f t="shared" si="1032"/>
        <v>#REF!</v>
      </c>
      <c r="GB475" s="181" t="e">
        <f t="shared" si="1033"/>
        <v>#REF!</v>
      </c>
      <c r="GC475" s="181" t="e">
        <f t="shared" si="1034"/>
        <v>#REF!</v>
      </c>
      <c r="GD475" s="181" t="e">
        <f t="shared" si="1035"/>
        <v>#REF!</v>
      </c>
      <c r="GE475" s="181" t="e">
        <f t="shared" si="1036"/>
        <v>#REF!</v>
      </c>
      <c r="GF475" s="181" t="e">
        <f t="shared" si="1037"/>
        <v>#REF!</v>
      </c>
      <c r="GG475" s="181" t="e">
        <f t="shared" si="1038"/>
        <v>#REF!</v>
      </c>
      <c r="GH475" s="181" t="e">
        <f t="shared" si="1039"/>
        <v>#REF!</v>
      </c>
      <c r="GI475" s="181" t="e">
        <f t="shared" si="1040"/>
        <v>#REF!</v>
      </c>
      <c r="GJ475" s="181" t="e">
        <f t="shared" si="1041"/>
        <v>#REF!</v>
      </c>
      <c r="GK475" s="181" t="e">
        <f t="shared" si="1042"/>
        <v>#REF!</v>
      </c>
      <c r="GL475" s="181" t="e">
        <f t="shared" si="1043"/>
        <v>#REF!</v>
      </c>
      <c r="GM475" s="181" t="e">
        <f t="shared" si="1044"/>
        <v>#REF!</v>
      </c>
      <c r="GN475" s="181" t="e">
        <f t="shared" si="1045"/>
        <v>#REF!</v>
      </c>
      <c r="GO475" s="181" t="e">
        <f t="shared" si="1046"/>
        <v>#REF!</v>
      </c>
      <c r="GP475" s="181" t="e">
        <f t="shared" si="1047"/>
        <v>#REF!</v>
      </c>
      <c r="GQ475" s="181" t="e">
        <f t="shared" si="1048"/>
        <v>#REF!</v>
      </c>
      <c r="GR475" s="181" t="e">
        <f t="shared" si="1049"/>
        <v>#REF!</v>
      </c>
      <c r="GS475" s="181" t="e">
        <f t="shared" si="1050"/>
        <v>#REF!</v>
      </c>
      <c r="GT475" s="181" t="e">
        <f t="shared" si="1051"/>
        <v>#REF!</v>
      </c>
      <c r="GU475" s="181" t="e">
        <f t="shared" si="1052"/>
        <v>#REF!</v>
      </c>
      <c r="GV475" s="181" t="e">
        <f t="shared" si="1053"/>
        <v>#REF!</v>
      </c>
      <c r="GW475" s="181" t="e">
        <f t="shared" si="1054"/>
        <v>#REF!</v>
      </c>
      <c r="GX475" s="181" t="e">
        <f t="shared" si="1055"/>
        <v>#REF!</v>
      </c>
      <c r="GY475" s="181" t="e">
        <f t="shared" si="1056"/>
        <v>#REF!</v>
      </c>
      <c r="GZ475" s="181" t="e">
        <f t="shared" si="1057"/>
        <v>#REF!</v>
      </c>
      <c r="HA475" s="181" t="e">
        <f t="shared" si="1058"/>
        <v>#REF!</v>
      </c>
      <c r="HB475" s="181" t="e">
        <f t="shared" si="1059"/>
        <v>#REF!</v>
      </c>
      <c r="HC475" s="181" t="e">
        <f t="shared" si="1060"/>
        <v>#REF!</v>
      </c>
      <c r="HD475" s="181" t="e">
        <f t="shared" si="1061"/>
        <v>#REF!</v>
      </c>
      <c r="HE475" s="181" t="e">
        <f t="shared" si="1062"/>
        <v>#REF!</v>
      </c>
      <c r="HF475" s="181" t="e">
        <f t="shared" si="1063"/>
        <v>#REF!</v>
      </c>
      <c r="HG475" s="181" t="e">
        <f t="shared" si="1064"/>
        <v>#REF!</v>
      </c>
      <c r="HH475" s="181" t="e">
        <f t="shared" si="1065"/>
        <v>#REF!</v>
      </c>
      <c r="HI475" s="181" t="e">
        <f t="shared" si="1066"/>
        <v>#REF!</v>
      </c>
      <c r="HJ475" s="181" t="e">
        <f t="shared" si="1067"/>
        <v>#REF!</v>
      </c>
      <c r="HK475" s="181" t="e">
        <f t="shared" si="1068"/>
        <v>#REF!</v>
      </c>
      <c r="HL475" s="181" t="e">
        <f t="shared" si="1069"/>
        <v>#REF!</v>
      </c>
      <c r="HM475" s="181" t="e">
        <f t="shared" si="1070"/>
        <v>#REF!</v>
      </c>
      <c r="HN475" s="181" t="e">
        <f t="shared" si="1071"/>
        <v>#REF!</v>
      </c>
      <c r="HO475" s="181" t="e">
        <f t="shared" si="1072"/>
        <v>#REF!</v>
      </c>
      <c r="HP475" s="181" t="e">
        <f t="shared" si="1073"/>
        <v>#REF!</v>
      </c>
      <c r="HQ475" s="181" t="e">
        <f t="shared" si="1074"/>
        <v>#REF!</v>
      </c>
      <c r="HR475" s="181" t="e">
        <f t="shared" si="1075"/>
        <v>#REF!</v>
      </c>
      <c r="HS475" s="181" t="e">
        <f t="shared" si="1076"/>
        <v>#REF!</v>
      </c>
      <c r="HT475" s="181" t="e">
        <f t="shared" si="1077"/>
        <v>#REF!</v>
      </c>
      <c r="HU475" s="181" t="e">
        <f t="shared" si="1078"/>
        <v>#REF!</v>
      </c>
      <c r="HV475" s="181" t="e">
        <f t="shared" si="1079"/>
        <v>#REF!</v>
      </c>
      <c r="HW475" s="181" t="e">
        <f t="shared" si="1080"/>
        <v>#REF!</v>
      </c>
      <c r="HX475" s="181" t="e">
        <f t="shared" si="1081"/>
        <v>#REF!</v>
      </c>
      <c r="HY475" s="181" t="e">
        <f t="shared" si="1082"/>
        <v>#REF!</v>
      </c>
      <c r="HZ475" s="181" t="e">
        <f t="shared" si="1083"/>
        <v>#REF!</v>
      </c>
      <c r="IA475" s="181" t="e">
        <f t="shared" si="1084"/>
        <v>#REF!</v>
      </c>
      <c r="IB475" s="181" t="e">
        <f t="shared" si="1085"/>
        <v>#REF!</v>
      </c>
      <c r="IC475" s="181" t="e">
        <f t="shared" si="1086"/>
        <v>#REF!</v>
      </c>
      <c r="ID475" s="181" t="e">
        <f t="shared" si="1087"/>
        <v>#REF!</v>
      </c>
      <c r="IE475" s="181" t="e">
        <f t="shared" si="1088"/>
        <v>#REF!</v>
      </c>
      <c r="IF475" s="181" t="e">
        <f t="shared" si="1089"/>
        <v>#REF!</v>
      </c>
      <c r="IG475" s="181" t="e">
        <f t="shared" si="1090"/>
        <v>#REF!</v>
      </c>
      <c r="IH475" s="181" t="e">
        <f t="shared" si="1091"/>
        <v>#REF!</v>
      </c>
      <c r="II475" s="181" t="e">
        <f t="shared" si="1092"/>
        <v>#REF!</v>
      </c>
      <c r="IJ475" s="181" t="e">
        <f t="shared" si="1093"/>
        <v>#REF!</v>
      </c>
      <c r="IK475" s="181" t="e">
        <f t="shared" si="1094"/>
        <v>#REF!</v>
      </c>
      <c r="IL475" s="181" t="e">
        <f t="shared" si="1095"/>
        <v>#REF!</v>
      </c>
      <c r="IM475" s="181" t="e">
        <f t="shared" si="1096"/>
        <v>#REF!</v>
      </c>
      <c r="IN475" s="181" t="e">
        <f t="shared" si="1097"/>
        <v>#REF!</v>
      </c>
      <c r="IO475" s="181" t="e">
        <f t="shared" si="1098"/>
        <v>#REF!</v>
      </c>
      <c r="IP475" s="181" t="e">
        <f t="shared" si="1099"/>
        <v>#REF!</v>
      </c>
      <c r="IQ475" s="181" t="e">
        <f t="shared" si="1100"/>
        <v>#REF!</v>
      </c>
      <c r="IR475" s="181" t="e">
        <f t="shared" si="1101"/>
        <v>#REF!</v>
      </c>
      <c r="IS475" s="181" t="e">
        <f t="shared" si="1102"/>
        <v>#REF!</v>
      </c>
      <c r="IT475" s="181" t="e">
        <f t="shared" si="1103"/>
        <v>#REF!</v>
      </c>
      <c r="IU475" s="181" t="e">
        <f t="shared" si="1104"/>
        <v>#REF!</v>
      </c>
      <c r="IV475" s="181" t="e">
        <f t="shared" si="1105"/>
        <v>#REF!</v>
      </c>
      <c r="IW475" s="181" t="e">
        <f t="shared" si="1106"/>
        <v>#REF!</v>
      </c>
      <c r="IX475" s="181" t="e">
        <f t="shared" si="1107"/>
        <v>#REF!</v>
      </c>
      <c r="IY475" s="181" t="e">
        <f t="shared" si="1108"/>
        <v>#REF!</v>
      </c>
      <c r="IZ475" s="181" t="e">
        <f t="shared" si="1109"/>
        <v>#REF!</v>
      </c>
      <c r="JA475" s="181" t="e">
        <f t="shared" si="1110"/>
        <v>#REF!</v>
      </c>
      <c r="JB475" s="181" t="e">
        <f t="shared" si="1111"/>
        <v>#REF!</v>
      </c>
    </row>
    <row r="476" spans="2:262">
      <c r="B476" s="188">
        <v>115</v>
      </c>
      <c r="C476" s="187">
        <f t="shared" si="1112"/>
        <v>2.2460937500000016E-3</v>
      </c>
      <c r="D476" s="184" t="e">
        <f t="shared" si="855"/>
        <v>#REF!</v>
      </c>
      <c r="E476" s="183" t="e">
        <f>DQ361</f>
        <v>#REF!</v>
      </c>
      <c r="F476" s="182">
        <v>115</v>
      </c>
      <c r="G476" s="181" t="e">
        <f t="shared" si="856"/>
        <v>#REF!</v>
      </c>
      <c r="H476" s="181" t="e">
        <f t="shared" si="857"/>
        <v>#REF!</v>
      </c>
      <c r="I476" s="181" t="e">
        <f t="shared" si="858"/>
        <v>#REF!</v>
      </c>
      <c r="J476" s="181" t="e">
        <f t="shared" si="859"/>
        <v>#REF!</v>
      </c>
      <c r="K476" s="181" t="e">
        <f t="shared" si="860"/>
        <v>#REF!</v>
      </c>
      <c r="L476" s="181" t="e">
        <f t="shared" si="861"/>
        <v>#REF!</v>
      </c>
      <c r="M476" s="181" t="e">
        <f t="shared" si="862"/>
        <v>#REF!</v>
      </c>
      <c r="N476" s="181" t="e">
        <f t="shared" si="863"/>
        <v>#REF!</v>
      </c>
      <c r="O476" s="181" t="e">
        <f t="shared" si="864"/>
        <v>#REF!</v>
      </c>
      <c r="P476" s="181" t="e">
        <f t="shared" si="865"/>
        <v>#REF!</v>
      </c>
      <c r="Q476" s="181" t="e">
        <f t="shared" si="866"/>
        <v>#REF!</v>
      </c>
      <c r="R476" s="181" t="e">
        <f t="shared" si="867"/>
        <v>#REF!</v>
      </c>
      <c r="S476" s="181" t="e">
        <f t="shared" si="868"/>
        <v>#REF!</v>
      </c>
      <c r="T476" s="181" t="e">
        <f t="shared" si="869"/>
        <v>#REF!</v>
      </c>
      <c r="U476" s="181" t="e">
        <f t="shared" si="870"/>
        <v>#REF!</v>
      </c>
      <c r="V476" s="181" t="e">
        <f t="shared" si="871"/>
        <v>#REF!</v>
      </c>
      <c r="W476" s="181" t="e">
        <f t="shared" si="872"/>
        <v>#REF!</v>
      </c>
      <c r="X476" s="181" t="e">
        <f t="shared" si="873"/>
        <v>#REF!</v>
      </c>
      <c r="Y476" s="181" t="e">
        <f t="shared" si="874"/>
        <v>#REF!</v>
      </c>
      <c r="Z476" s="181" t="e">
        <f t="shared" si="875"/>
        <v>#REF!</v>
      </c>
      <c r="AA476" s="181" t="e">
        <f t="shared" si="876"/>
        <v>#REF!</v>
      </c>
      <c r="AB476" s="181" t="e">
        <f t="shared" si="877"/>
        <v>#REF!</v>
      </c>
      <c r="AC476" s="181" t="e">
        <f t="shared" si="878"/>
        <v>#REF!</v>
      </c>
      <c r="AD476" s="181" t="e">
        <f t="shared" si="879"/>
        <v>#REF!</v>
      </c>
      <c r="AE476" s="181" t="e">
        <f t="shared" si="880"/>
        <v>#REF!</v>
      </c>
      <c r="AF476" s="181" t="e">
        <f t="shared" si="881"/>
        <v>#REF!</v>
      </c>
      <c r="AG476" s="181" t="e">
        <f t="shared" si="882"/>
        <v>#REF!</v>
      </c>
      <c r="AH476" s="181" t="e">
        <f t="shared" si="883"/>
        <v>#REF!</v>
      </c>
      <c r="AI476" s="181" t="e">
        <f t="shared" si="884"/>
        <v>#REF!</v>
      </c>
      <c r="AJ476" s="181" t="e">
        <f t="shared" si="885"/>
        <v>#REF!</v>
      </c>
      <c r="AK476" s="181" t="e">
        <f t="shared" si="886"/>
        <v>#REF!</v>
      </c>
      <c r="AL476" s="181" t="e">
        <f t="shared" si="887"/>
        <v>#REF!</v>
      </c>
      <c r="AM476" s="181" t="e">
        <f t="shared" si="888"/>
        <v>#REF!</v>
      </c>
      <c r="AN476" s="181" t="e">
        <f t="shared" si="889"/>
        <v>#REF!</v>
      </c>
      <c r="AO476" s="181" t="e">
        <f t="shared" si="890"/>
        <v>#REF!</v>
      </c>
      <c r="AP476" s="181" t="e">
        <f t="shared" si="891"/>
        <v>#REF!</v>
      </c>
      <c r="AQ476" s="181" t="e">
        <f t="shared" si="892"/>
        <v>#REF!</v>
      </c>
      <c r="AR476" s="181" t="e">
        <f t="shared" si="893"/>
        <v>#REF!</v>
      </c>
      <c r="AS476" s="181" t="e">
        <f t="shared" si="894"/>
        <v>#REF!</v>
      </c>
      <c r="AT476" s="181" t="e">
        <f t="shared" si="895"/>
        <v>#REF!</v>
      </c>
      <c r="AU476" s="181" t="e">
        <f t="shared" si="896"/>
        <v>#REF!</v>
      </c>
      <c r="AV476" s="181" t="e">
        <f t="shared" si="897"/>
        <v>#REF!</v>
      </c>
      <c r="AW476" s="181" t="e">
        <f t="shared" si="898"/>
        <v>#REF!</v>
      </c>
      <c r="AX476" s="181" t="e">
        <f t="shared" si="899"/>
        <v>#REF!</v>
      </c>
      <c r="AY476" s="181" t="e">
        <f t="shared" si="900"/>
        <v>#REF!</v>
      </c>
      <c r="AZ476" s="181" t="e">
        <f t="shared" si="901"/>
        <v>#REF!</v>
      </c>
      <c r="BA476" s="181" t="e">
        <f t="shared" si="902"/>
        <v>#REF!</v>
      </c>
      <c r="BB476" s="181" t="e">
        <f t="shared" si="903"/>
        <v>#REF!</v>
      </c>
      <c r="BC476" s="181" t="e">
        <f t="shared" si="904"/>
        <v>#REF!</v>
      </c>
      <c r="BD476" s="181" t="e">
        <f t="shared" si="905"/>
        <v>#REF!</v>
      </c>
      <c r="BE476" s="181" t="e">
        <f t="shared" si="906"/>
        <v>#REF!</v>
      </c>
      <c r="BF476" s="181" t="e">
        <f t="shared" si="907"/>
        <v>#REF!</v>
      </c>
      <c r="BG476" s="181" t="e">
        <f t="shared" si="908"/>
        <v>#REF!</v>
      </c>
      <c r="BH476" s="181" t="e">
        <f t="shared" si="909"/>
        <v>#REF!</v>
      </c>
      <c r="BI476" s="181" t="e">
        <f t="shared" si="910"/>
        <v>#REF!</v>
      </c>
      <c r="BJ476" s="181" t="e">
        <f t="shared" si="911"/>
        <v>#REF!</v>
      </c>
      <c r="BK476" s="181" t="e">
        <f t="shared" si="912"/>
        <v>#REF!</v>
      </c>
      <c r="BL476" s="181" t="e">
        <f t="shared" si="913"/>
        <v>#REF!</v>
      </c>
      <c r="BM476" s="181" t="e">
        <f t="shared" si="914"/>
        <v>#REF!</v>
      </c>
      <c r="BN476" s="181" t="e">
        <f t="shared" si="915"/>
        <v>#REF!</v>
      </c>
      <c r="BO476" s="181" t="e">
        <f t="shared" si="916"/>
        <v>#REF!</v>
      </c>
      <c r="BP476" s="181" t="e">
        <f t="shared" si="917"/>
        <v>#REF!</v>
      </c>
      <c r="BQ476" s="181" t="e">
        <f t="shared" si="918"/>
        <v>#REF!</v>
      </c>
      <c r="BR476" s="181" t="e">
        <f t="shared" si="919"/>
        <v>#REF!</v>
      </c>
      <c r="BS476" s="181" t="e">
        <f t="shared" si="920"/>
        <v>#REF!</v>
      </c>
      <c r="BT476" s="181" t="e">
        <f t="shared" si="921"/>
        <v>#REF!</v>
      </c>
      <c r="BU476" s="181" t="e">
        <f t="shared" si="922"/>
        <v>#REF!</v>
      </c>
      <c r="BV476" s="181" t="e">
        <f t="shared" si="923"/>
        <v>#REF!</v>
      </c>
      <c r="BW476" s="181" t="e">
        <f t="shared" si="924"/>
        <v>#REF!</v>
      </c>
      <c r="BX476" s="181" t="e">
        <f t="shared" si="925"/>
        <v>#REF!</v>
      </c>
      <c r="BY476" s="181" t="e">
        <f t="shared" si="926"/>
        <v>#REF!</v>
      </c>
      <c r="BZ476" s="181" t="e">
        <f t="shared" si="927"/>
        <v>#REF!</v>
      </c>
      <c r="CA476" s="181" t="e">
        <f t="shared" si="928"/>
        <v>#REF!</v>
      </c>
      <c r="CB476" s="181" t="e">
        <f t="shared" si="929"/>
        <v>#REF!</v>
      </c>
      <c r="CC476" s="181" t="e">
        <f t="shared" si="930"/>
        <v>#REF!</v>
      </c>
      <c r="CD476" s="181" t="e">
        <f t="shared" si="931"/>
        <v>#REF!</v>
      </c>
      <c r="CE476" s="181" t="e">
        <f t="shared" si="932"/>
        <v>#REF!</v>
      </c>
      <c r="CF476" s="181" t="e">
        <f t="shared" si="933"/>
        <v>#REF!</v>
      </c>
      <c r="CG476" s="181" t="e">
        <f t="shared" si="934"/>
        <v>#REF!</v>
      </c>
      <c r="CH476" s="181" t="e">
        <f t="shared" si="935"/>
        <v>#REF!</v>
      </c>
      <c r="CI476" s="181" t="e">
        <f t="shared" si="936"/>
        <v>#REF!</v>
      </c>
      <c r="CJ476" s="181" t="e">
        <f t="shared" si="937"/>
        <v>#REF!</v>
      </c>
      <c r="CK476" s="181" t="e">
        <f t="shared" si="938"/>
        <v>#REF!</v>
      </c>
      <c r="CL476" s="181" t="e">
        <f t="shared" si="939"/>
        <v>#REF!</v>
      </c>
      <c r="CM476" s="181" t="e">
        <f t="shared" si="940"/>
        <v>#REF!</v>
      </c>
      <c r="CN476" s="181" t="e">
        <f t="shared" si="941"/>
        <v>#REF!</v>
      </c>
      <c r="CO476" s="181" t="e">
        <f t="shared" si="942"/>
        <v>#REF!</v>
      </c>
      <c r="CP476" s="181" t="e">
        <f t="shared" si="943"/>
        <v>#REF!</v>
      </c>
      <c r="CQ476" s="181" t="e">
        <f t="shared" si="944"/>
        <v>#REF!</v>
      </c>
      <c r="CR476" s="181" t="e">
        <f t="shared" si="945"/>
        <v>#REF!</v>
      </c>
      <c r="CS476" s="181" t="e">
        <f t="shared" si="946"/>
        <v>#REF!</v>
      </c>
      <c r="CT476" s="181" t="e">
        <f t="shared" si="947"/>
        <v>#REF!</v>
      </c>
      <c r="CU476" s="181" t="e">
        <f t="shared" si="948"/>
        <v>#REF!</v>
      </c>
      <c r="CV476" s="181" t="e">
        <f t="shared" si="949"/>
        <v>#REF!</v>
      </c>
      <c r="CW476" s="181" t="e">
        <f t="shared" si="950"/>
        <v>#REF!</v>
      </c>
      <c r="CX476" s="181" t="e">
        <f t="shared" si="951"/>
        <v>#REF!</v>
      </c>
      <c r="CY476" s="181" t="e">
        <f t="shared" si="952"/>
        <v>#REF!</v>
      </c>
      <c r="CZ476" s="181" t="e">
        <f t="shared" si="953"/>
        <v>#REF!</v>
      </c>
      <c r="DA476" s="181" t="e">
        <f t="shared" si="954"/>
        <v>#REF!</v>
      </c>
      <c r="DB476" s="181" t="e">
        <f t="shared" si="955"/>
        <v>#REF!</v>
      </c>
      <c r="DC476" s="181" t="e">
        <f t="shared" si="956"/>
        <v>#REF!</v>
      </c>
      <c r="DD476" s="181" t="e">
        <f t="shared" si="957"/>
        <v>#REF!</v>
      </c>
      <c r="DE476" s="181" t="e">
        <f t="shared" si="958"/>
        <v>#REF!</v>
      </c>
      <c r="DF476" s="181" t="e">
        <f t="shared" si="959"/>
        <v>#REF!</v>
      </c>
      <c r="DG476" s="181" t="e">
        <f t="shared" si="960"/>
        <v>#REF!</v>
      </c>
      <c r="DH476" s="181" t="e">
        <f t="shared" si="961"/>
        <v>#REF!</v>
      </c>
      <c r="DI476" s="181" t="e">
        <f t="shared" si="962"/>
        <v>#REF!</v>
      </c>
      <c r="DJ476" s="181" t="e">
        <f t="shared" si="963"/>
        <v>#REF!</v>
      </c>
      <c r="DK476" s="181" t="e">
        <f t="shared" si="964"/>
        <v>#REF!</v>
      </c>
      <c r="DL476" s="181" t="e">
        <f t="shared" si="965"/>
        <v>#REF!</v>
      </c>
      <c r="DM476" s="181" t="e">
        <f t="shared" si="966"/>
        <v>#REF!</v>
      </c>
      <c r="DN476" s="181" t="e">
        <f t="shared" si="967"/>
        <v>#REF!</v>
      </c>
      <c r="DO476" s="181" t="e">
        <f t="shared" si="968"/>
        <v>#REF!</v>
      </c>
      <c r="DP476" s="181" t="e">
        <f t="shared" si="969"/>
        <v>#REF!</v>
      </c>
      <c r="DQ476" s="181" t="e">
        <f t="shared" si="970"/>
        <v>#REF!</v>
      </c>
      <c r="DR476" s="181" t="e">
        <f t="shared" si="971"/>
        <v>#REF!</v>
      </c>
      <c r="DS476" s="181" t="e">
        <f t="shared" si="972"/>
        <v>#REF!</v>
      </c>
      <c r="DT476" s="181" t="e">
        <f t="shared" si="973"/>
        <v>#REF!</v>
      </c>
      <c r="DU476" s="181" t="e">
        <f t="shared" si="974"/>
        <v>#REF!</v>
      </c>
      <c r="DV476" s="181" t="e">
        <f t="shared" si="975"/>
        <v>#REF!</v>
      </c>
      <c r="DW476" s="181" t="e">
        <f t="shared" si="976"/>
        <v>#REF!</v>
      </c>
      <c r="DX476" s="181" t="e">
        <f t="shared" si="977"/>
        <v>#REF!</v>
      </c>
      <c r="DY476" s="181" t="e">
        <f t="shared" si="978"/>
        <v>#REF!</v>
      </c>
      <c r="DZ476" s="181" t="e">
        <f t="shared" si="979"/>
        <v>#REF!</v>
      </c>
      <c r="EA476" s="181" t="e">
        <f t="shared" si="980"/>
        <v>#REF!</v>
      </c>
      <c r="EB476" s="181" t="e">
        <f t="shared" si="981"/>
        <v>#REF!</v>
      </c>
      <c r="EC476" s="181" t="e">
        <f t="shared" si="982"/>
        <v>#REF!</v>
      </c>
      <c r="ED476" s="181" t="e">
        <f t="shared" si="983"/>
        <v>#REF!</v>
      </c>
      <c r="EE476" s="181" t="e">
        <f t="shared" si="984"/>
        <v>#REF!</v>
      </c>
      <c r="EF476" s="181" t="e">
        <f t="shared" si="985"/>
        <v>#REF!</v>
      </c>
      <c r="EG476" s="181" t="e">
        <f t="shared" si="986"/>
        <v>#REF!</v>
      </c>
      <c r="EH476" s="181" t="e">
        <f t="shared" si="987"/>
        <v>#REF!</v>
      </c>
      <c r="EI476" s="181" t="e">
        <f t="shared" si="988"/>
        <v>#REF!</v>
      </c>
      <c r="EJ476" s="181" t="e">
        <f t="shared" si="989"/>
        <v>#REF!</v>
      </c>
      <c r="EK476" s="181" t="e">
        <f t="shared" si="990"/>
        <v>#REF!</v>
      </c>
      <c r="EL476" s="181" t="e">
        <f t="shared" si="991"/>
        <v>#REF!</v>
      </c>
      <c r="EM476" s="181" t="e">
        <f t="shared" si="992"/>
        <v>#REF!</v>
      </c>
      <c r="EN476" s="181" t="e">
        <f t="shared" si="993"/>
        <v>#REF!</v>
      </c>
      <c r="EO476" s="181" t="e">
        <f t="shared" si="994"/>
        <v>#REF!</v>
      </c>
      <c r="EP476" s="181" t="e">
        <f t="shared" si="995"/>
        <v>#REF!</v>
      </c>
      <c r="EQ476" s="181" t="e">
        <f t="shared" si="996"/>
        <v>#REF!</v>
      </c>
      <c r="ER476" s="181" t="e">
        <f t="shared" si="997"/>
        <v>#REF!</v>
      </c>
      <c r="ES476" s="181" t="e">
        <f t="shared" si="998"/>
        <v>#REF!</v>
      </c>
      <c r="ET476" s="181" t="e">
        <f t="shared" si="999"/>
        <v>#REF!</v>
      </c>
      <c r="EU476" s="181" t="e">
        <f t="shared" si="1000"/>
        <v>#REF!</v>
      </c>
      <c r="EV476" s="181" t="e">
        <f t="shared" si="1001"/>
        <v>#REF!</v>
      </c>
      <c r="EW476" s="181" t="e">
        <f t="shared" si="1002"/>
        <v>#REF!</v>
      </c>
      <c r="EX476" s="181" t="e">
        <f t="shared" si="1003"/>
        <v>#REF!</v>
      </c>
      <c r="EY476" s="181" t="e">
        <f t="shared" si="1004"/>
        <v>#REF!</v>
      </c>
      <c r="EZ476" s="181" t="e">
        <f t="shared" si="1005"/>
        <v>#REF!</v>
      </c>
      <c r="FA476" s="181" t="e">
        <f t="shared" si="1006"/>
        <v>#REF!</v>
      </c>
      <c r="FB476" s="181" t="e">
        <f t="shared" si="1007"/>
        <v>#REF!</v>
      </c>
      <c r="FC476" s="181" t="e">
        <f t="shared" si="1008"/>
        <v>#REF!</v>
      </c>
      <c r="FD476" s="181" t="e">
        <f t="shared" si="1009"/>
        <v>#REF!</v>
      </c>
      <c r="FE476" s="181" t="e">
        <f t="shared" si="1010"/>
        <v>#REF!</v>
      </c>
      <c r="FF476" s="181" t="e">
        <f t="shared" si="1011"/>
        <v>#REF!</v>
      </c>
      <c r="FG476" s="181" t="e">
        <f t="shared" si="1012"/>
        <v>#REF!</v>
      </c>
      <c r="FH476" s="181" t="e">
        <f t="shared" si="1013"/>
        <v>#REF!</v>
      </c>
      <c r="FI476" s="181" t="e">
        <f t="shared" si="1014"/>
        <v>#REF!</v>
      </c>
      <c r="FJ476" s="181" t="e">
        <f t="shared" si="1015"/>
        <v>#REF!</v>
      </c>
      <c r="FK476" s="181" t="e">
        <f t="shared" si="1016"/>
        <v>#REF!</v>
      </c>
      <c r="FL476" s="181" t="e">
        <f t="shared" si="1017"/>
        <v>#REF!</v>
      </c>
      <c r="FM476" s="181" t="e">
        <f t="shared" si="1018"/>
        <v>#REF!</v>
      </c>
      <c r="FN476" s="181" t="e">
        <f t="shared" si="1019"/>
        <v>#REF!</v>
      </c>
      <c r="FO476" s="181" t="e">
        <f t="shared" si="1020"/>
        <v>#REF!</v>
      </c>
      <c r="FP476" s="181" t="e">
        <f t="shared" si="1021"/>
        <v>#REF!</v>
      </c>
      <c r="FQ476" s="181" t="e">
        <f t="shared" si="1022"/>
        <v>#REF!</v>
      </c>
      <c r="FR476" s="181" t="e">
        <f t="shared" si="1023"/>
        <v>#REF!</v>
      </c>
      <c r="FS476" s="181" t="e">
        <f t="shared" si="1024"/>
        <v>#REF!</v>
      </c>
      <c r="FT476" s="181" t="e">
        <f t="shared" si="1025"/>
        <v>#REF!</v>
      </c>
      <c r="FU476" s="181" t="e">
        <f t="shared" si="1026"/>
        <v>#REF!</v>
      </c>
      <c r="FV476" s="181" t="e">
        <f t="shared" si="1027"/>
        <v>#REF!</v>
      </c>
      <c r="FW476" s="181" t="e">
        <f t="shared" si="1028"/>
        <v>#REF!</v>
      </c>
      <c r="FX476" s="181" t="e">
        <f t="shared" si="1029"/>
        <v>#REF!</v>
      </c>
      <c r="FY476" s="181" t="e">
        <f t="shared" si="1030"/>
        <v>#REF!</v>
      </c>
      <c r="FZ476" s="181" t="e">
        <f t="shared" si="1031"/>
        <v>#REF!</v>
      </c>
      <c r="GA476" s="181" t="e">
        <f t="shared" si="1032"/>
        <v>#REF!</v>
      </c>
      <c r="GB476" s="181" t="e">
        <f t="shared" si="1033"/>
        <v>#REF!</v>
      </c>
      <c r="GC476" s="181" t="e">
        <f t="shared" si="1034"/>
        <v>#REF!</v>
      </c>
      <c r="GD476" s="181" t="e">
        <f t="shared" si="1035"/>
        <v>#REF!</v>
      </c>
      <c r="GE476" s="181" t="e">
        <f t="shared" si="1036"/>
        <v>#REF!</v>
      </c>
      <c r="GF476" s="181" t="e">
        <f t="shared" si="1037"/>
        <v>#REF!</v>
      </c>
      <c r="GG476" s="181" t="e">
        <f t="shared" si="1038"/>
        <v>#REF!</v>
      </c>
      <c r="GH476" s="181" t="e">
        <f t="shared" si="1039"/>
        <v>#REF!</v>
      </c>
      <c r="GI476" s="181" t="e">
        <f t="shared" si="1040"/>
        <v>#REF!</v>
      </c>
      <c r="GJ476" s="181" t="e">
        <f t="shared" si="1041"/>
        <v>#REF!</v>
      </c>
      <c r="GK476" s="181" t="e">
        <f t="shared" si="1042"/>
        <v>#REF!</v>
      </c>
      <c r="GL476" s="181" t="e">
        <f t="shared" si="1043"/>
        <v>#REF!</v>
      </c>
      <c r="GM476" s="181" t="e">
        <f t="shared" si="1044"/>
        <v>#REF!</v>
      </c>
      <c r="GN476" s="181" t="e">
        <f t="shared" si="1045"/>
        <v>#REF!</v>
      </c>
      <c r="GO476" s="181" t="e">
        <f t="shared" si="1046"/>
        <v>#REF!</v>
      </c>
      <c r="GP476" s="181" t="e">
        <f t="shared" si="1047"/>
        <v>#REF!</v>
      </c>
      <c r="GQ476" s="181" t="e">
        <f t="shared" si="1048"/>
        <v>#REF!</v>
      </c>
      <c r="GR476" s="181" t="e">
        <f t="shared" si="1049"/>
        <v>#REF!</v>
      </c>
      <c r="GS476" s="181" t="e">
        <f t="shared" si="1050"/>
        <v>#REF!</v>
      </c>
      <c r="GT476" s="181" t="e">
        <f t="shared" si="1051"/>
        <v>#REF!</v>
      </c>
      <c r="GU476" s="181" t="e">
        <f t="shared" si="1052"/>
        <v>#REF!</v>
      </c>
      <c r="GV476" s="181" t="e">
        <f t="shared" si="1053"/>
        <v>#REF!</v>
      </c>
      <c r="GW476" s="181" t="e">
        <f t="shared" si="1054"/>
        <v>#REF!</v>
      </c>
      <c r="GX476" s="181" t="e">
        <f t="shared" si="1055"/>
        <v>#REF!</v>
      </c>
      <c r="GY476" s="181" t="e">
        <f t="shared" si="1056"/>
        <v>#REF!</v>
      </c>
      <c r="GZ476" s="181" t="e">
        <f t="shared" si="1057"/>
        <v>#REF!</v>
      </c>
      <c r="HA476" s="181" t="e">
        <f t="shared" si="1058"/>
        <v>#REF!</v>
      </c>
      <c r="HB476" s="181" t="e">
        <f t="shared" si="1059"/>
        <v>#REF!</v>
      </c>
      <c r="HC476" s="181" t="e">
        <f t="shared" si="1060"/>
        <v>#REF!</v>
      </c>
      <c r="HD476" s="181" t="e">
        <f t="shared" si="1061"/>
        <v>#REF!</v>
      </c>
      <c r="HE476" s="181" t="e">
        <f t="shared" si="1062"/>
        <v>#REF!</v>
      </c>
      <c r="HF476" s="181" t="e">
        <f t="shared" si="1063"/>
        <v>#REF!</v>
      </c>
      <c r="HG476" s="181" t="e">
        <f t="shared" si="1064"/>
        <v>#REF!</v>
      </c>
      <c r="HH476" s="181" t="e">
        <f t="shared" si="1065"/>
        <v>#REF!</v>
      </c>
      <c r="HI476" s="181" t="e">
        <f t="shared" si="1066"/>
        <v>#REF!</v>
      </c>
      <c r="HJ476" s="181" t="e">
        <f t="shared" si="1067"/>
        <v>#REF!</v>
      </c>
      <c r="HK476" s="181" t="e">
        <f t="shared" si="1068"/>
        <v>#REF!</v>
      </c>
      <c r="HL476" s="181" t="e">
        <f t="shared" si="1069"/>
        <v>#REF!</v>
      </c>
      <c r="HM476" s="181" t="e">
        <f t="shared" si="1070"/>
        <v>#REF!</v>
      </c>
      <c r="HN476" s="181" t="e">
        <f t="shared" si="1071"/>
        <v>#REF!</v>
      </c>
      <c r="HO476" s="181" t="e">
        <f t="shared" si="1072"/>
        <v>#REF!</v>
      </c>
      <c r="HP476" s="181" t="e">
        <f t="shared" si="1073"/>
        <v>#REF!</v>
      </c>
      <c r="HQ476" s="181" t="e">
        <f t="shared" si="1074"/>
        <v>#REF!</v>
      </c>
      <c r="HR476" s="181" t="e">
        <f t="shared" si="1075"/>
        <v>#REF!</v>
      </c>
      <c r="HS476" s="181" t="e">
        <f t="shared" si="1076"/>
        <v>#REF!</v>
      </c>
      <c r="HT476" s="181" t="e">
        <f t="shared" si="1077"/>
        <v>#REF!</v>
      </c>
      <c r="HU476" s="181" t="e">
        <f t="shared" si="1078"/>
        <v>#REF!</v>
      </c>
      <c r="HV476" s="181" t="e">
        <f t="shared" si="1079"/>
        <v>#REF!</v>
      </c>
      <c r="HW476" s="181" t="e">
        <f t="shared" si="1080"/>
        <v>#REF!</v>
      </c>
      <c r="HX476" s="181" t="e">
        <f t="shared" si="1081"/>
        <v>#REF!</v>
      </c>
      <c r="HY476" s="181" t="e">
        <f t="shared" si="1082"/>
        <v>#REF!</v>
      </c>
      <c r="HZ476" s="181" t="e">
        <f t="shared" si="1083"/>
        <v>#REF!</v>
      </c>
      <c r="IA476" s="181" t="e">
        <f t="shared" si="1084"/>
        <v>#REF!</v>
      </c>
      <c r="IB476" s="181" t="e">
        <f t="shared" si="1085"/>
        <v>#REF!</v>
      </c>
      <c r="IC476" s="181" t="e">
        <f t="shared" si="1086"/>
        <v>#REF!</v>
      </c>
      <c r="ID476" s="181" t="e">
        <f t="shared" si="1087"/>
        <v>#REF!</v>
      </c>
      <c r="IE476" s="181" t="e">
        <f t="shared" si="1088"/>
        <v>#REF!</v>
      </c>
      <c r="IF476" s="181" t="e">
        <f t="shared" si="1089"/>
        <v>#REF!</v>
      </c>
      <c r="IG476" s="181" t="e">
        <f t="shared" si="1090"/>
        <v>#REF!</v>
      </c>
      <c r="IH476" s="181" t="e">
        <f t="shared" si="1091"/>
        <v>#REF!</v>
      </c>
      <c r="II476" s="181" t="e">
        <f t="shared" si="1092"/>
        <v>#REF!</v>
      </c>
      <c r="IJ476" s="181" t="e">
        <f t="shared" si="1093"/>
        <v>#REF!</v>
      </c>
      <c r="IK476" s="181" t="e">
        <f t="shared" si="1094"/>
        <v>#REF!</v>
      </c>
      <c r="IL476" s="181" t="e">
        <f t="shared" si="1095"/>
        <v>#REF!</v>
      </c>
      <c r="IM476" s="181" t="e">
        <f t="shared" si="1096"/>
        <v>#REF!</v>
      </c>
      <c r="IN476" s="181" t="e">
        <f t="shared" si="1097"/>
        <v>#REF!</v>
      </c>
      <c r="IO476" s="181" t="e">
        <f t="shared" si="1098"/>
        <v>#REF!</v>
      </c>
      <c r="IP476" s="181" t="e">
        <f t="shared" si="1099"/>
        <v>#REF!</v>
      </c>
      <c r="IQ476" s="181" t="e">
        <f t="shared" si="1100"/>
        <v>#REF!</v>
      </c>
      <c r="IR476" s="181" t="e">
        <f t="shared" si="1101"/>
        <v>#REF!</v>
      </c>
      <c r="IS476" s="181" t="e">
        <f t="shared" si="1102"/>
        <v>#REF!</v>
      </c>
      <c r="IT476" s="181" t="e">
        <f t="shared" si="1103"/>
        <v>#REF!</v>
      </c>
      <c r="IU476" s="181" t="e">
        <f t="shared" si="1104"/>
        <v>#REF!</v>
      </c>
      <c r="IV476" s="181" t="e">
        <f t="shared" si="1105"/>
        <v>#REF!</v>
      </c>
      <c r="IW476" s="181" t="e">
        <f t="shared" si="1106"/>
        <v>#REF!</v>
      </c>
      <c r="IX476" s="181" t="e">
        <f t="shared" si="1107"/>
        <v>#REF!</v>
      </c>
      <c r="IY476" s="181" t="e">
        <f t="shared" si="1108"/>
        <v>#REF!</v>
      </c>
      <c r="IZ476" s="181" t="e">
        <f t="shared" si="1109"/>
        <v>#REF!</v>
      </c>
      <c r="JA476" s="181" t="e">
        <f t="shared" si="1110"/>
        <v>#REF!</v>
      </c>
      <c r="JB476" s="181" t="e">
        <f t="shared" si="1111"/>
        <v>#REF!</v>
      </c>
    </row>
    <row r="477" spans="2:262">
      <c r="B477" s="188">
        <v>116</v>
      </c>
      <c r="C477" s="187">
        <f t="shared" si="1112"/>
        <v>2.2656250000000016E-3</v>
      </c>
      <c r="D477" s="184" t="e">
        <f t="shared" si="855"/>
        <v>#REF!</v>
      </c>
      <c r="E477" s="183" t="e">
        <f>DR361</f>
        <v>#REF!</v>
      </c>
      <c r="F477" s="182">
        <v>116</v>
      </c>
      <c r="G477" s="181" t="e">
        <f t="shared" si="856"/>
        <v>#REF!</v>
      </c>
      <c r="H477" s="181" t="e">
        <f t="shared" si="857"/>
        <v>#REF!</v>
      </c>
      <c r="I477" s="181" t="e">
        <f t="shared" si="858"/>
        <v>#REF!</v>
      </c>
      <c r="J477" s="181" t="e">
        <f t="shared" si="859"/>
        <v>#REF!</v>
      </c>
      <c r="K477" s="181" t="e">
        <f t="shared" si="860"/>
        <v>#REF!</v>
      </c>
      <c r="L477" s="181" t="e">
        <f t="shared" si="861"/>
        <v>#REF!</v>
      </c>
      <c r="M477" s="181" t="e">
        <f t="shared" si="862"/>
        <v>#REF!</v>
      </c>
      <c r="N477" s="181" t="e">
        <f t="shared" si="863"/>
        <v>#REF!</v>
      </c>
      <c r="O477" s="181" t="e">
        <f t="shared" si="864"/>
        <v>#REF!</v>
      </c>
      <c r="P477" s="181" t="e">
        <f t="shared" si="865"/>
        <v>#REF!</v>
      </c>
      <c r="Q477" s="181" t="e">
        <f t="shared" si="866"/>
        <v>#REF!</v>
      </c>
      <c r="R477" s="181" t="e">
        <f t="shared" si="867"/>
        <v>#REF!</v>
      </c>
      <c r="S477" s="181" t="e">
        <f t="shared" si="868"/>
        <v>#REF!</v>
      </c>
      <c r="T477" s="181" t="e">
        <f t="shared" si="869"/>
        <v>#REF!</v>
      </c>
      <c r="U477" s="181" t="e">
        <f t="shared" si="870"/>
        <v>#REF!</v>
      </c>
      <c r="V477" s="181" t="e">
        <f t="shared" si="871"/>
        <v>#REF!</v>
      </c>
      <c r="W477" s="181" t="e">
        <f t="shared" si="872"/>
        <v>#REF!</v>
      </c>
      <c r="X477" s="181" t="e">
        <f t="shared" si="873"/>
        <v>#REF!</v>
      </c>
      <c r="Y477" s="181" t="e">
        <f t="shared" si="874"/>
        <v>#REF!</v>
      </c>
      <c r="Z477" s="181" t="e">
        <f t="shared" si="875"/>
        <v>#REF!</v>
      </c>
      <c r="AA477" s="181" t="e">
        <f t="shared" si="876"/>
        <v>#REF!</v>
      </c>
      <c r="AB477" s="181" t="e">
        <f t="shared" si="877"/>
        <v>#REF!</v>
      </c>
      <c r="AC477" s="181" t="e">
        <f t="shared" si="878"/>
        <v>#REF!</v>
      </c>
      <c r="AD477" s="181" t="e">
        <f t="shared" si="879"/>
        <v>#REF!</v>
      </c>
      <c r="AE477" s="181" t="e">
        <f t="shared" si="880"/>
        <v>#REF!</v>
      </c>
      <c r="AF477" s="181" t="e">
        <f t="shared" si="881"/>
        <v>#REF!</v>
      </c>
      <c r="AG477" s="181" t="e">
        <f t="shared" si="882"/>
        <v>#REF!</v>
      </c>
      <c r="AH477" s="181" t="e">
        <f t="shared" si="883"/>
        <v>#REF!</v>
      </c>
      <c r="AI477" s="181" t="e">
        <f t="shared" si="884"/>
        <v>#REF!</v>
      </c>
      <c r="AJ477" s="181" t="e">
        <f t="shared" si="885"/>
        <v>#REF!</v>
      </c>
      <c r="AK477" s="181" t="e">
        <f t="shared" si="886"/>
        <v>#REF!</v>
      </c>
      <c r="AL477" s="181" t="e">
        <f t="shared" si="887"/>
        <v>#REF!</v>
      </c>
      <c r="AM477" s="181" t="e">
        <f t="shared" si="888"/>
        <v>#REF!</v>
      </c>
      <c r="AN477" s="181" t="e">
        <f t="shared" si="889"/>
        <v>#REF!</v>
      </c>
      <c r="AO477" s="181" t="e">
        <f t="shared" si="890"/>
        <v>#REF!</v>
      </c>
      <c r="AP477" s="181" t="e">
        <f t="shared" si="891"/>
        <v>#REF!</v>
      </c>
      <c r="AQ477" s="181" t="e">
        <f t="shared" si="892"/>
        <v>#REF!</v>
      </c>
      <c r="AR477" s="181" t="e">
        <f t="shared" si="893"/>
        <v>#REF!</v>
      </c>
      <c r="AS477" s="181" t="e">
        <f t="shared" si="894"/>
        <v>#REF!</v>
      </c>
      <c r="AT477" s="181" t="e">
        <f t="shared" si="895"/>
        <v>#REF!</v>
      </c>
      <c r="AU477" s="181" t="e">
        <f t="shared" si="896"/>
        <v>#REF!</v>
      </c>
      <c r="AV477" s="181" t="e">
        <f t="shared" si="897"/>
        <v>#REF!</v>
      </c>
      <c r="AW477" s="181" t="e">
        <f t="shared" si="898"/>
        <v>#REF!</v>
      </c>
      <c r="AX477" s="181" t="e">
        <f t="shared" si="899"/>
        <v>#REF!</v>
      </c>
      <c r="AY477" s="181" t="e">
        <f t="shared" si="900"/>
        <v>#REF!</v>
      </c>
      <c r="AZ477" s="181" t="e">
        <f t="shared" si="901"/>
        <v>#REF!</v>
      </c>
      <c r="BA477" s="181" t="e">
        <f t="shared" si="902"/>
        <v>#REF!</v>
      </c>
      <c r="BB477" s="181" t="e">
        <f t="shared" si="903"/>
        <v>#REF!</v>
      </c>
      <c r="BC477" s="181" t="e">
        <f t="shared" si="904"/>
        <v>#REF!</v>
      </c>
      <c r="BD477" s="181" t="e">
        <f t="shared" si="905"/>
        <v>#REF!</v>
      </c>
      <c r="BE477" s="181" t="e">
        <f t="shared" si="906"/>
        <v>#REF!</v>
      </c>
      <c r="BF477" s="181" t="e">
        <f t="shared" si="907"/>
        <v>#REF!</v>
      </c>
      <c r="BG477" s="181" t="e">
        <f t="shared" si="908"/>
        <v>#REF!</v>
      </c>
      <c r="BH477" s="181" t="e">
        <f t="shared" si="909"/>
        <v>#REF!</v>
      </c>
      <c r="BI477" s="181" t="e">
        <f t="shared" si="910"/>
        <v>#REF!</v>
      </c>
      <c r="BJ477" s="181" t="e">
        <f t="shared" si="911"/>
        <v>#REF!</v>
      </c>
      <c r="BK477" s="181" t="e">
        <f t="shared" si="912"/>
        <v>#REF!</v>
      </c>
      <c r="BL477" s="181" t="e">
        <f t="shared" si="913"/>
        <v>#REF!</v>
      </c>
      <c r="BM477" s="181" t="e">
        <f t="shared" si="914"/>
        <v>#REF!</v>
      </c>
      <c r="BN477" s="181" t="e">
        <f t="shared" si="915"/>
        <v>#REF!</v>
      </c>
      <c r="BO477" s="181" t="e">
        <f t="shared" si="916"/>
        <v>#REF!</v>
      </c>
      <c r="BP477" s="181" t="e">
        <f t="shared" si="917"/>
        <v>#REF!</v>
      </c>
      <c r="BQ477" s="181" t="e">
        <f t="shared" si="918"/>
        <v>#REF!</v>
      </c>
      <c r="BR477" s="181" t="e">
        <f t="shared" si="919"/>
        <v>#REF!</v>
      </c>
      <c r="BS477" s="181" t="e">
        <f t="shared" si="920"/>
        <v>#REF!</v>
      </c>
      <c r="BT477" s="181" t="e">
        <f t="shared" si="921"/>
        <v>#REF!</v>
      </c>
      <c r="BU477" s="181" t="e">
        <f t="shared" si="922"/>
        <v>#REF!</v>
      </c>
      <c r="BV477" s="181" t="e">
        <f t="shared" si="923"/>
        <v>#REF!</v>
      </c>
      <c r="BW477" s="181" t="e">
        <f t="shared" si="924"/>
        <v>#REF!</v>
      </c>
      <c r="BX477" s="181" t="e">
        <f t="shared" si="925"/>
        <v>#REF!</v>
      </c>
      <c r="BY477" s="181" t="e">
        <f t="shared" si="926"/>
        <v>#REF!</v>
      </c>
      <c r="BZ477" s="181" t="e">
        <f t="shared" si="927"/>
        <v>#REF!</v>
      </c>
      <c r="CA477" s="181" t="e">
        <f t="shared" si="928"/>
        <v>#REF!</v>
      </c>
      <c r="CB477" s="181" t="e">
        <f t="shared" si="929"/>
        <v>#REF!</v>
      </c>
      <c r="CC477" s="181" t="e">
        <f t="shared" si="930"/>
        <v>#REF!</v>
      </c>
      <c r="CD477" s="181" t="e">
        <f t="shared" si="931"/>
        <v>#REF!</v>
      </c>
      <c r="CE477" s="181" t="e">
        <f t="shared" si="932"/>
        <v>#REF!</v>
      </c>
      <c r="CF477" s="181" t="e">
        <f t="shared" si="933"/>
        <v>#REF!</v>
      </c>
      <c r="CG477" s="181" t="e">
        <f t="shared" si="934"/>
        <v>#REF!</v>
      </c>
      <c r="CH477" s="181" t="e">
        <f t="shared" si="935"/>
        <v>#REF!</v>
      </c>
      <c r="CI477" s="181" t="e">
        <f t="shared" si="936"/>
        <v>#REF!</v>
      </c>
      <c r="CJ477" s="181" t="e">
        <f t="shared" si="937"/>
        <v>#REF!</v>
      </c>
      <c r="CK477" s="181" t="e">
        <f t="shared" si="938"/>
        <v>#REF!</v>
      </c>
      <c r="CL477" s="181" t="e">
        <f t="shared" si="939"/>
        <v>#REF!</v>
      </c>
      <c r="CM477" s="181" t="e">
        <f t="shared" si="940"/>
        <v>#REF!</v>
      </c>
      <c r="CN477" s="181" t="e">
        <f t="shared" si="941"/>
        <v>#REF!</v>
      </c>
      <c r="CO477" s="181" t="e">
        <f t="shared" si="942"/>
        <v>#REF!</v>
      </c>
      <c r="CP477" s="181" t="e">
        <f t="shared" si="943"/>
        <v>#REF!</v>
      </c>
      <c r="CQ477" s="181" t="e">
        <f t="shared" si="944"/>
        <v>#REF!</v>
      </c>
      <c r="CR477" s="181" t="e">
        <f t="shared" si="945"/>
        <v>#REF!</v>
      </c>
      <c r="CS477" s="181" t="e">
        <f t="shared" si="946"/>
        <v>#REF!</v>
      </c>
      <c r="CT477" s="181" t="e">
        <f t="shared" si="947"/>
        <v>#REF!</v>
      </c>
      <c r="CU477" s="181" t="e">
        <f t="shared" si="948"/>
        <v>#REF!</v>
      </c>
      <c r="CV477" s="181" t="e">
        <f t="shared" si="949"/>
        <v>#REF!</v>
      </c>
      <c r="CW477" s="181" t="e">
        <f t="shared" si="950"/>
        <v>#REF!</v>
      </c>
      <c r="CX477" s="181" t="e">
        <f t="shared" si="951"/>
        <v>#REF!</v>
      </c>
      <c r="CY477" s="181" t="e">
        <f t="shared" si="952"/>
        <v>#REF!</v>
      </c>
      <c r="CZ477" s="181" t="e">
        <f t="shared" si="953"/>
        <v>#REF!</v>
      </c>
      <c r="DA477" s="181" t="e">
        <f t="shared" si="954"/>
        <v>#REF!</v>
      </c>
      <c r="DB477" s="181" t="e">
        <f t="shared" si="955"/>
        <v>#REF!</v>
      </c>
      <c r="DC477" s="181" t="e">
        <f t="shared" si="956"/>
        <v>#REF!</v>
      </c>
      <c r="DD477" s="181" t="e">
        <f t="shared" si="957"/>
        <v>#REF!</v>
      </c>
      <c r="DE477" s="181" t="e">
        <f t="shared" si="958"/>
        <v>#REF!</v>
      </c>
      <c r="DF477" s="181" t="e">
        <f t="shared" si="959"/>
        <v>#REF!</v>
      </c>
      <c r="DG477" s="181" t="e">
        <f t="shared" si="960"/>
        <v>#REF!</v>
      </c>
      <c r="DH477" s="181" t="e">
        <f t="shared" si="961"/>
        <v>#REF!</v>
      </c>
      <c r="DI477" s="181" t="e">
        <f t="shared" si="962"/>
        <v>#REF!</v>
      </c>
      <c r="DJ477" s="181" t="e">
        <f t="shared" si="963"/>
        <v>#REF!</v>
      </c>
      <c r="DK477" s="181" t="e">
        <f t="shared" si="964"/>
        <v>#REF!</v>
      </c>
      <c r="DL477" s="181" t="e">
        <f t="shared" si="965"/>
        <v>#REF!</v>
      </c>
      <c r="DM477" s="181" t="e">
        <f t="shared" si="966"/>
        <v>#REF!</v>
      </c>
      <c r="DN477" s="181" t="e">
        <f t="shared" si="967"/>
        <v>#REF!</v>
      </c>
      <c r="DO477" s="181" t="e">
        <f t="shared" si="968"/>
        <v>#REF!</v>
      </c>
      <c r="DP477" s="181" t="e">
        <f t="shared" si="969"/>
        <v>#REF!</v>
      </c>
      <c r="DQ477" s="181" t="e">
        <f t="shared" si="970"/>
        <v>#REF!</v>
      </c>
      <c r="DR477" s="181" t="e">
        <f t="shared" si="971"/>
        <v>#REF!</v>
      </c>
      <c r="DS477" s="181" t="e">
        <f t="shared" si="972"/>
        <v>#REF!</v>
      </c>
      <c r="DT477" s="181" t="e">
        <f t="shared" si="973"/>
        <v>#REF!</v>
      </c>
      <c r="DU477" s="181" t="e">
        <f t="shared" si="974"/>
        <v>#REF!</v>
      </c>
      <c r="DV477" s="181" t="e">
        <f t="shared" si="975"/>
        <v>#REF!</v>
      </c>
      <c r="DW477" s="181" t="e">
        <f t="shared" si="976"/>
        <v>#REF!</v>
      </c>
      <c r="DX477" s="181" t="e">
        <f t="shared" si="977"/>
        <v>#REF!</v>
      </c>
      <c r="DY477" s="181" t="e">
        <f t="shared" si="978"/>
        <v>#REF!</v>
      </c>
      <c r="DZ477" s="181" t="e">
        <f t="shared" si="979"/>
        <v>#REF!</v>
      </c>
      <c r="EA477" s="181" t="e">
        <f t="shared" si="980"/>
        <v>#REF!</v>
      </c>
      <c r="EB477" s="181" t="e">
        <f t="shared" si="981"/>
        <v>#REF!</v>
      </c>
      <c r="EC477" s="181" t="e">
        <f t="shared" si="982"/>
        <v>#REF!</v>
      </c>
      <c r="ED477" s="181" t="e">
        <f t="shared" si="983"/>
        <v>#REF!</v>
      </c>
      <c r="EE477" s="181" t="e">
        <f t="shared" si="984"/>
        <v>#REF!</v>
      </c>
      <c r="EF477" s="181" t="e">
        <f t="shared" si="985"/>
        <v>#REF!</v>
      </c>
      <c r="EG477" s="181" t="e">
        <f t="shared" si="986"/>
        <v>#REF!</v>
      </c>
      <c r="EH477" s="181" t="e">
        <f t="shared" si="987"/>
        <v>#REF!</v>
      </c>
      <c r="EI477" s="181" t="e">
        <f t="shared" si="988"/>
        <v>#REF!</v>
      </c>
      <c r="EJ477" s="181" t="e">
        <f t="shared" si="989"/>
        <v>#REF!</v>
      </c>
      <c r="EK477" s="181" t="e">
        <f t="shared" si="990"/>
        <v>#REF!</v>
      </c>
      <c r="EL477" s="181" t="e">
        <f t="shared" si="991"/>
        <v>#REF!</v>
      </c>
      <c r="EM477" s="181" t="e">
        <f t="shared" si="992"/>
        <v>#REF!</v>
      </c>
      <c r="EN477" s="181" t="e">
        <f t="shared" si="993"/>
        <v>#REF!</v>
      </c>
      <c r="EO477" s="181" t="e">
        <f t="shared" si="994"/>
        <v>#REF!</v>
      </c>
      <c r="EP477" s="181" t="e">
        <f t="shared" si="995"/>
        <v>#REF!</v>
      </c>
      <c r="EQ477" s="181" t="e">
        <f t="shared" si="996"/>
        <v>#REF!</v>
      </c>
      <c r="ER477" s="181" t="e">
        <f t="shared" si="997"/>
        <v>#REF!</v>
      </c>
      <c r="ES477" s="181" t="e">
        <f t="shared" si="998"/>
        <v>#REF!</v>
      </c>
      <c r="ET477" s="181" t="e">
        <f t="shared" si="999"/>
        <v>#REF!</v>
      </c>
      <c r="EU477" s="181" t="e">
        <f t="shared" si="1000"/>
        <v>#REF!</v>
      </c>
      <c r="EV477" s="181" t="e">
        <f t="shared" si="1001"/>
        <v>#REF!</v>
      </c>
      <c r="EW477" s="181" t="e">
        <f t="shared" si="1002"/>
        <v>#REF!</v>
      </c>
      <c r="EX477" s="181" t="e">
        <f t="shared" si="1003"/>
        <v>#REF!</v>
      </c>
      <c r="EY477" s="181" t="e">
        <f t="shared" si="1004"/>
        <v>#REF!</v>
      </c>
      <c r="EZ477" s="181" t="e">
        <f t="shared" si="1005"/>
        <v>#REF!</v>
      </c>
      <c r="FA477" s="181" t="e">
        <f t="shared" si="1006"/>
        <v>#REF!</v>
      </c>
      <c r="FB477" s="181" t="e">
        <f t="shared" si="1007"/>
        <v>#REF!</v>
      </c>
      <c r="FC477" s="181" t="e">
        <f t="shared" si="1008"/>
        <v>#REF!</v>
      </c>
      <c r="FD477" s="181" t="e">
        <f t="shared" si="1009"/>
        <v>#REF!</v>
      </c>
      <c r="FE477" s="181" t="e">
        <f t="shared" si="1010"/>
        <v>#REF!</v>
      </c>
      <c r="FF477" s="181" t="e">
        <f t="shared" si="1011"/>
        <v>#REF!</v>
      </c>
      <c r="FG477" s="181" t="e">
        <f t="shared" si="1012"/>
        <v>#REF!</v>
      </c>
      <c r="FH477" s="181" t="e">
        <f t="shared" si="1013"/>
        <v>#REF!</v>
      </c>
      <c r="FI477" s="181" t="e">
        <f t="shared" si="1014"/>
        <v>#REF!</v>
      </c>
      <c r="FJ477" s="181" t="e">
        <f t="shared" si="1015"/>
        <v>#REF!</v>
      </c>
      <c r="FK477" s="181" t="e">
        <f t="shared" si="1016"/>
        <v>#REF!</v>
      </c>
      <c r="FL477" s="181" t="e">
        <f t="shared" si="1017"/>
        <v>#REF!</v>
      </c>
      <c r="FM477" s="181" t="e">
        <f t="shared" si="1018"/>
        <v>#REF!</v>
      </c>
      <c r="FN477" s="181" t="e">
        <f t="shared" si="1019"/>
        <v>#REF!</v>
      </c>
      <c r="FO477" s="181" t="e">
        <f t="shared" si="1020"/>
        <v>#REF!</v>
      </c>
      <c r="FP477" s="181" t="e">
        <f t="shared" si="1021"/>
        <v>#REF!</v>
      </c>
      <c r="FQ477" s="181" t="e">
        <f t="shared" si="1022"/>
        <v>#REF!</v>
      </c>
      <c r="FR477" s="181" t="e">
        <f t="shared" si="1023"/>
        <v>#REF!</v>
      </c>
      <c r="FS477" s="181" t="e">
        <f t="shared" si="1024"/>
        <v>#REF!</v>
      </c>
      <c r="FT477" s="181" t="e">
        <f t="shared" si="1025"/>
        <v>#REF!</v>
      </c>
      <c r="FU477" s="181" t="e">
        <f t="shared" si="1026"/>
        <v>#REF!</v>
      </c>
      <c r="FV477" s="181" t="e">
        <f t="shared" si="1027"/>
        <v>#REF!</v>
      </c>
      <c r="FW477" s="181" t="e">
        <f t="shared" si="1028"/>
        <v>#REF!</v>
      </c>
      <c r="FX477" s="181" t="e">
        <f t="shared" si="1029"/>
        <v>#REF!</v>
      </c>
      <c r="FY477" s="181" t="e">
        <f t="shared" si="1030"/>
        <v>#REF!</v>
      </c>
      <c r="FZ477" s="181" t="e">
        <f t="shared" si="1031"/>
        <v>#REF!</v>
      </c>
      <c r="GA477" s="181" t="e">
        <f t="shared" si="1032"/>
        <v>#REF!</v>
      </c>
      <c r="GB477" s="181" t="e">
        <f t="shared" si="1033"/>
        <v>#REF!</v>
      </c>
      <c r="GC477" s="181" t="e">
        <f t="shared" si="1034"/>
        <v>#REF!</v>
      </c>
      <c r="GD477" s="181" t="e">
        <f t="shared" si="1035"/>
        <v>#REF!</v>
      </c>
      <c r="GE477" s="181" t="e">
        <f t="shared" si="1036"/>
        <v>#REF!</v>
      </c>
      <c r="GF477" s="181" t="e">
        <f t="shared" si="1037"/>
        <v>#REF!</v>
      </c>
      <c r="GG477" s="181" t="e">
        <f t="shared" si="1038"/>
        <v>#REF!</v>
      </c>
      <c r="GH477" s="181" t="e">
        <f t="shared" si="1039"/>
        <v>#REF!</v>
      </c>
      <c r="GI477" s="181" t="e">
        <f t="shared" si="1040"/>
        <v>#REF!</v>
      </c>
      <c r="GJ477" s="181" t="e">
        <f t="shared" si="1041"/>
        <v>#REF!</v>
      </c>
      <c r="GK477" s="181" t="e">
        <f t="shared" si="1042"/>
        <v>#REF!</v>
      </c>
      <c r="GL477" s="181" t="e">
        <f t="shared" si="1043"/>
        <v>#REF!</v>
      </c>
      <c r="GM477" s="181" t="e">
        <f t="shared" si="1044"/>
        <v>#REF!</v>
      </c>
      <c r="GN477" s="181" t="e">
        <f t="shared" si="1045"/>
        <v>#REF!</v>
      </c>
      <c r="GO477" s="181" t="e">
        <f t="shared" si="1046"/>
        <v>#REF!</v>
      </c>
      <c r="GP477" s="181" t="e">
        <f t="shared" si="1047"/>
        <v>#REF!</v>
      </c>
      <c r="GQ477" s="181" t="e">
        <f t="shared" si="1048"/>
        <v>#REF!</v>
      </c>
      <c r="GR477" s="181" t="e">
        <f t="shared" si="1049"/>
        <v>#REF!</v>
      </c>
      <c r="GS477" s="181" t="e">
        <f t="shared" si="1050"/>
        <v>#REF!</v>
      </c>
      <c r="GT477" s="181" t="e">
        <f t="shared" si="1051"/>
        <v>#REF!</v>
      </c>
      <c r="GU477" s="181" t="e">
        <f t="shared" si="1052"/>
        <v>#REF!</v>
      </c>
      <c r="GV477" s="181" t="e">
        <f t="shared" si="1053"/>
        <v>#REF!</v>
      </c>
      <c r="GW477" s="181" t="e">
        <f t="shared" si="1054"/>
        <v>#REF!</v>
      </c>
      <c r="GX477" s="181" t="e">
        <f t="shared" si="1055"/>
        <v>#REF!</v>
      </c>
      <c r="GY477" s="181" t="e">
        <f t="shared" si="1056"/>
        <v>#REF!</v>
      </c>
      <c r="GZ477" s="181" t="e">
        <f t="shared" si="1057"/>
        <v>#REF!</v>
      </c>
      <c r="HA477" s="181" t="e">
        <f t="shared" si="1058"/>
        <v>#REF!</v>
      </c>
      <c r="HB477" s="181" t="e">
        <f t="shared" si="1059"/>
        <v>#REF!</v>
      </c>
      <c r="HC477" s="181" t="e">
        <f t="shared" si="1060"/>
        <v>#REF!</v>
      </c>
      <c r="HD477" s="181" t="e">
        <f t="shared" si="1061"/>
        <v>#REF!</v>
      </c>
      <c r="HE477" s="181" t="e">
        <f t="shared" si="1062"/>
        <v>#REF!</v>
      </c>
      <c r="HF477" s="181" t="e">
        <f t="shared" si="1063"/>
        <v>#REF!</v>
      </c>
      <c r="HG477" s="181" t="e">
        <f t="shared" si="1064"/>
        <v>#REF!</v>
      </c>
      <c r="HH477" s="181" t="e">
        <f t="shared" si="1065"/>
        <v>#REF!</v>
      </c>
      <c r="HI477" s="181" t="e">
        <f t="shared" si="1066"/>
        <v>#REF!</v>
      </c>
      <c r="HJ477" s="181" t="e">
        <f t="shared" si="1067"/>
        <v>#REF!</v>
      </c>
      <c r="HK477" s="181" t="e">
        <f t="shared" si="1068"/>
        <v>#REF!</v>
      </c>
      <c r="HL477" s="181" t="e">
        <f t="shared" si="1069"/>
        <v>#REF!</v>
      </c>
      <c r="HM477" s="181" t="e">
        <f t="shared" si="1070"/>
        <v>#REF!</v>
      </c>
      <c r="HN477" s="181" t="e">
        <f t="shared" si="1071"/>
        <v>#REF!</v>
      </c>
      <c r="HO477" s="181" t="e">
        <f t="shared" si="1072"/>
        <v>#REF!</v>
      </c>
      <c r="HP477" s="181" t="e">
        <f t="shared" si="1073"/>
        <v>#REF!</v>
      </c>
      <c r="HQ477" s="181" t="e">
        <f t="shared" si="1074"/>
        <v>#REF!</v>
      </c>
      <c r="HR477" s="181" t="e">
        <f t="shared" si="1075"/>
        <v>#REF!</v>
      </c>
      <c r="HS477" s="181" t="e">
        <f t="shared" si="1076"/>
        <v>#REF!</v>
      </c>
      <c r="HT477" s="181" t="e">
        <f t="shared" si="1077"/>
        <v>#REF!</v>
      </c>
      <c r="HU477" s="181" t="e">
        <f t="shared" si="1078"/>
        <v>#REF!</v>
      </c>
      <c r="HV477" s="181" t="e">
        <f t="shared" si="1079"/>
        <v>#REF!</v>
      </c>
      <c r="HW477" s="181" t="e">
        <f t="shared" si="1080"/>
        <v>#REF!</v>
      </c>
      <c r="HX477" s="181" t="e">
        <f t="shared" si="1081"/>
        <v>#REF!</v>
      </c>
      <c r="HY477" s="181" t="e">
        <f t="shared" si="1082"/>
        <v>#REF!</v>
      </c>
      <c r="HZ477" s="181" t="e">
        <f t="shared" si="1083"/>
        <v>#REF!</v>
      </c>
      <c r="IA477" s="181" t="e">
        <f t="shared" si="1084"/>
        <v>#REF!</v>
      </c>
      <c r="IB477" s="181" t="e">
        <f t="shared" si="1085"/>
        <v>#REF!</v>
      </c>
      <c r="IC477" s="181" t="e">
        <f t="shared" si="1086"/>
        <v>#REF!</v>
      </c>
      <c r="ID477" s="181" t="e">
        <f t="shared" si="1087"/>
        <v>#REF!</v>
      </c>
      <c r="IE477" s="181" t="e">
        <f t="shared" si="1088"/>
        <v>#REF!</v>
      </c>
      <c r="IF477" s="181" t="e">
        <f t="shared" si="1089"/>
        <v>#REF!</v>
      </c>
      <c r="IG477" s="181" t="e">
        <f t="shared" si="1090"/>
        <v>#REF!</v>
      </c>
      <c r="IH477" s="181" t="e">
        <f t="shared" si="1091"/>
        <v>#REF!</v>
      </c>
      <c r="II477" s="181" t="e">
        <f t="shared" si="1092"/>
        <v>#REF!</v>
      </c>
      <c r="IJ477" s="181" t="e">
        <f t="shared" si="1093"/>
        <v>#REF!</v>
      </c>
      <c r="IK477" s="181" t="e">
        <f t="shared" si="1094"/>
        <v>#REF!</v>
      </c>
      <c r="IL477" s="181" t="e">
        <f t="shared" si="1095"/>
        <v>#REF!</v>
      </c>
      <c r="IM477" s="181" t="e">
        <f t="shared" si="1096"/>
        <v>#REF!</v>
      </c>
      <c r="IN477" s="181" t="e">
        <f t="shared" si="1097"/>
        <v>#REF!</v>
      </c>
      <c r="IO477" s="181" t="e">
        <f t="shared" si="1098"/>
        <v>#REF!</v>
      </c>
      <c r="IP477" s="181" t="e">
        <f t="shared" si="1099"/>
        <v>#REF!</v>
      </c>
      <c r="IQ477" s="181" t="e">
        <f t="shared" si="1100"/>
        <v>#REF!</v>
      </c>
      <c r="IR477" s="181" t="e">
        <f t="shared" si="1101"/>
        <v>#REF!</v>
      </c>
      <c r="IS477" s="181" t="e">
        <f t="shared" si="1102"/>
        <v>#REF!</v>
      </c>
      <c r="IT477" s="181" t="e">
        <f t="shared" si="1103"/>
        <v>#REF!</v>
      </c>
      <c r="IU477" s="181" t="e">
        <f t="shared" si="1104"/>
        <v>#REF!</v>
      </c>
      <c r="IV477" s="181" t="e">
        <f t="shared" si="1105"/>
        <v>#REF!</v>
      </c>
      <c r="IW477" s="181" t="e">
        <f t="shared" si="1106"/>
        <v>#REF!</v>
      </c>
      <c r="IX477" s="181" t="e">
        <f t="shared" si="1107"/>
        <v>#REF!</v>
      </c>
      <c r="IY477" s="181" t="e">
        <f t="shared" si="1108"/>
        <v>#REF!</v>
      </c>
      <c r="IZ477" s="181" t="e">
        <f t="shared" si="1109"/>
        <v>#REF!</v>
      </c>
      <c r="JA477" s="181" t="e">
        <f t="shared" si="1110"/>
        <v>#REF!</v>
      </c>
      <c r="JB477" s="181" t="e">
        <f t="shared" si="1111"/>
        <v>#REF!</v>
      </c>
    </row>
    <row r="478" spans="2:262">
      <c r="B478" s="188">
        <v>117</v>
      </c>
      <c r="C478" s="187">
        <f t="shared" si="1112"/>
        <v>2.2851562500000016E-3</v>
      </c>
      <c r="D478" s="184" t="e">
        <f t="shared" si="855"/>
        <v>#REF!</v>
      </c>
      <c r="E478" s="183" t="e">
        <f>DS361</f>
        <v>#REF!</v>
      </c>
      <c r="F478" s="182">
        <v>117</v>
      </c>
      <c r="G478" s="181" t="e">
        <f t="shared" si="856"/>
        <v>#REF!</v>
      </c>
      <c r="H478" s="181" t="e">
        <f t="shared" si="857"/>
        <v>#REF!</v>
      </c>
      <c r="I478" s="181" t="e">
        <f t="shared" si="858"/>
        <v>#REF!</v>
      </c>
      <c r="J478" s="181" t="e">
        <f t="shared" si="859"/>
        <v>#REF!</v>
      </c>
      <c r="K478" s="181" t="e">
        <f t="shared" si="860"/>
        <v>#REF!</v>
      </c>
      <c r="L478" s="181" t="e">
        <f t="shared" si="861"/>
        <v>#REF!</v>
      </c>
      <c r="M478" s="181" t="e">
        <f t="shared" si="862"/>
        <v>#REF!</v>
      </c>
      <c r="N478" s="181" t="e">
        <f t="shared" si="863"/>
        <v>#REF!</v>
      </c>
      <c r="O478" s="181" t="e">
        <f t="shared" si="864"/>
        <v>#REF!</v>
      </c>
      <c r="P478" s="181" t="e">
        <f t="shared" si="865"/>
        <v>#REF!</v>
      </c>
      <c r="Q478" s="181" t="e">
        <f t="shared" si="866"/>
        <v>#REF!</v>
      </c>
      <c r="R478" s="181" t="e">
        <f t="shared" si="867"/>
        <v>#REF!</v>
      </c>
      <c r="S478" s="181" t="e">
        <f t="shared" si="868"/>
        <v>#REF!</v>
      </c>
      <c r="T478" s="181" t="e">
        <f t="shared" si="869"/>
        <v>#REF!</v>
      </c>
      <c r="U478" s="181" t="e">
        <f t="shared" si="870"/>
        <v>#REF!</v>
      </c>
      <c r="V478" s="181" t="e">
        <f t="shared" si="871"/>
        <v>#REF!</v>
      </c>
      <c r="W478" s="181" t="e">
        <f t="shared" si="872"/>
        <v>#REF!</v>
      </c>
      <c r="X478" s="181" t="e">
        <f t="shared" si="873"/>
        <v>#REF!</v>
      </c>
      <c r="Y478" s="181" t="e">
        <f t="shared" si="874"/>
        <v>#REF!</v>
      </c>
      <c r="Z478" s="181" t="e">
        <f t="shared" si="875"/>
        <v>#REF!</v>
      </c>
      <c r="AA478" s="181" t="e">
        <f t="shared" si="876"/>
        <v>#REF!</v>
      </c>
      <c r="AB478" s="181" t="e">
        <f t="shared" si="877"/>
        <v>#REF!</v>
      </c>
      <c r="AC478" s="181" t="e">
        <f t="shared" si="878"/>
        <v>#REF!</v>
      </c>
      <c r="AD478" s="181" t="e">
        <f t="shared" si="879"/>
        <v>#REF!</v>
      </c>
      <c r="AE478" s="181" t="e">
        <f t="shared" si="880"/>
        <v>#REF!</v>
      </c>
      <c r="AF478" s="181" t="e">
        <f t="shared" si="881"/>
        <v>#REF!</v>
      </c>
      <c r="AG478" s="181" t="e">
        <f t="shared" si="882"/>
        <v>#REF!</v>
      </c>
      <c r="AH478" s="181" t="e">
        <f t="shared" si="883"/>
        <v>#REF!</v>
      </c>
      <c r="AI478" s="181" t="e">
        <f t="shared" si="884"/>
        <v>#REF!</v>
      </c>
      <c r="AJ478" s="181" t="e">
        <f t="shared" si="885"/>
        <v>#REF!</v>
      </c>
      <c r="AK478" s="181" t="e">
        <f t="shared" si="886"/>
        <v>#REF!</v>
      </c>
      <c r="AL478" s="181" t="e">
        <f t="shared" si="887"/>
        <v>#REF!</v>
      </c>
      <c r="AM478" s="181" t="e">
        <f t="shared" si="888"/>
        <v>#REF!</v>
      </c>
      <c r="AN478" s="181" t="e">
        <f t="shared" si="889"/>
        <v>#REF!</v>
      </c>
      <c r="AO478" s="181" t="e">
        <f t="shared" si="890"/>
        <v>#REF!</v>
      </c>
      <c r="AP478" s="181" t="e">
        <f t="shared" si="891"/>
        <v>#REF!</v>
      </c>
      <c r="AQ478" s="181" t="e">
        <f t="shared" si="892"/>
        <v>#REF!</v>
      </c>
      <c r="AR478" s="181" t="e">
        <f t="shared" si="893"/>
        <v>#REF!</v>
      </c>
      <c r="AS478" s="181" t="e">
        <f t="shared" si="894"/>
        <v>#REF!</v>
      </c>
      <c r="AT478" s="181" t="e">
        <f t="shared" si="895"/>
        <v>#REF!</v>
      </c>
      <c r="AU478" s="181" t="e">
        <f t="shared" si="896"/>
        <v>#REF!</v>
      </c>
      <c r="AV478" s="181" t="e">
        <f t="shared" si="897"/>
        <v>#REF!</v>
      </c>
      <c r="AW478" s="181" t="e">
        <f t="shared" si="898"/>
        <v>#REF!</v>
      </c>
      <c r="AX478" s="181" t="e">
        <f t="shared" si="899"/>
        <v>#REF!</v>
      </c>
      <c r="AY478" s="181" t="e">
        <f t="shared" si="900"/>
        <v>#REF!</v>
      </c>
      <c r="AZ478" s="181" t="e">
        <f t="shared" si="901"/>
        <v>#REF!</v>
      </c>
      <c r="BA478" s="181" t="e">
        <f t="shared" si="902"/>
        <v>#REF!</v>
      </c>
      <c r="BB478" s="181" t="e">
        <f t="shared" si="903"/>
        <v>#REF!</v>
      </c>
      <c r="BC478" s="181" t="e">
        <f t="shared" si="904"/>
        <v>#REF!</v>
      </c>
      <c r="BD478" s="181" t="e">
        <f t="shared" si="905"/>
        <v>#REF!</v>
      </c>
      <c r="BE478" s="181" t="e">
        <f t="shared" si="906"/>
        <v>#REF!</v>
      </c>
      <c r="BF478" s="181" t="e">
        <f t="shared" si="907"/>
        <v>#REF!</v>
      </c>
      <c r="BG478" s="181" t="e">
        <f t="shared" si="908"/>
        <v>#REF!</v>
      </c>
      <c r="BH478" s="181" t="e">
        <f t="shared" si="909"/>
        <v>#REF!</v>
      </c>
      <c r="BI478" s="181" t="e">
        <f t="shared" si="910"/>
        <v>#REF!</v>
      </c>
      <c r="BJ478" s="181" t="e">
        <f t="shared" si="911"/>
        <v>#REF!</v>
      </c>
      <c r="BK478" s="181" t="e">
        <f t="shared" si="912"/>
        <v>#REF!</v>
      </c>
      <c r="BL478" s="181" t="e">
        <f t="shared" si="913"/>
        <v>#REF!</v>
      </c>
      <c r="BM478" s="181" t="e">
        <f t="shared" si="914"/>
        <v>#REF!</v>
      </c>
      <c r="BN478" s="181" t="e">
        <f t="shared" si="915"/>
        <v>#REF!</v>
      </c>
      <c r="BO478" s="181" t="e">
        <f t="shared" si="916"/>
        <v>#REF!</v>
      </c>
      <c r="BP478" s="181" t="e">
        <f t="shared" si="917"/>
        <v>#REF!</v>
      </c>
      <c r="BQ478" s="181" t="e">
        <f t="shared" si="918"/>
        <v>#REF!</v>
      </c>
      <c r="BR478" s="181" t="e">
        <f t="shared" si="919"/>
        <v>#REF!</v>
      </c>
      <c r="BS478" s="181" t="e">
        <f t="shared" si="920"/>
        <v>#REF!</v>
      </c>
      <c r="BT478" s="181" t="e">
        <f t="shared" si="921"/>
        <v>#REF!</v>
      </c>
      <c r="BU478" s="181" t="e">
        <f t="shared" si="922"/>
        <v>#REF!</v>
      </c>
      <c r="BV478" s="181" t="e">
        <f t="shared" si="923"/>
        <v>#REF!</v>
      </c>
      <c r="BW478" s="181" t="e">
        <f t="shared" si="924"/>
        <v>#REF!</v>
      </c>
      <c r="BX478" s="181" t="e">
        <f t="shared" si="925"/>
        <v>#REF!</v>
      </c>
      <c r="BY478" s="181" t="e">
        <f t="shared" si="926"/>
        <v>#REF!</v>
      </c>
      <c r="BZ478" s="181" t="e">
        <f t="shared" si="927"/>
        <v>#REF!</v>
      </c>
      <c r="CA478" s="181" t="e">
        <f t="shared" si="928"/>
        <v>#REF!</v>
      </c>
      <c r="CB478" s="181" t="e">
        <f t="shared" si="929"/>
        <v>#REF!</v>
      </c>
      <c r="CC478" s="181" t="e">
        <f t="shared" si="930"/>
        <v>#REF!</v>
      </c>
      <c r="CD478" s="181" t="e">
        <f t="shared" si="931"/>
        <v>#REF!</v>
      </c>
      <c r="CE478" s="181" t="e">
        <f t="shared" si="932"/>
        <v>#REF!</v>
      </c>
      <c r="CF478" s="181" t="e">
        <f t="shared" si="933"/>
        <v>#REF!</v>
      </c>
      <c r="CG478" s="181" t="e">
        <f t="shared" si="934"/>
        <v>#REF!</v>
      </c>
      <c r="CH478" s="181" t="e">
        <f t="shared" si="935"/>
        <v>#REF!</v>
      </c>
      <c r="CI478" s="181" t="e">
        <f t="shared" si="936"/>
        <v>#REF!</v>
      </c>
      <c r="CJ478" s="181" t="e">
        <f t="shared" si="937"/>
        <v>#REF!</v>
      </c>
      <c r="CK478" s="181" t="e">
        <f t="shared" si="938"/>
        <v>#REF!</v>
      </c>
      <c r="CL478" s="181" t="e">
        <f t="shared" si="939"/>
        <v>#REF!</v>
      </c>
      <c r="CM478" s="181" t="e">
        <f t="shared" si="940"/>
        <v>#REF!</v>
      </c>
      <c r="CN478" s="181" t="e">
        <f t="shared" si="941"/>
        <v>#REF!</v>
      </c>
      <c r="CO478" s="181" t="e">
        <f t="shared" si="942"/>
        <v>#REF!</v>
      </c>
      <c r="CP478" s="181" t="e">
        <f t="shared" si="943"/>
        <v>#REF!</v>
      </c>
      <c r="CQ478" s="181" t="e">
        <f t="shared" si="944"/>
        <v>#REF!</v>
      </c>
      <c r="CR478" s="181" t="e">
        <f t="shared" si="945"/>
        <v>#REF!</v>
      </c>
      <c r="CS478" s="181" t="e">
        <f t="shared" si="946"/>
        <v>#REF!</v>
      </c>
      <c r="CT478" s="181" t="e">
        <f t="shared" si="947"/>
        <v>#REF!</v>
      </c>
      <c r="CU478" s="181" t="e">
        <f t="shared" si="948"/>
        <v>#REF!</v>
      </c>
      <c r="CV478" s="181" t="e">
        <f t="shared" si="949"/>
        <v>#REF!</v>
      </c>
      <c r="CW478" s="181" t="e">
        <f t="shared" si="950"/>
        <v>#REF!</v>
      </c>
      <c r="CX478" s="181" t="e">
        <f t="shared" si="951"/>
        <v>#REF!</v>
      </c>
      <c r="CY478" s="181" t="e">
        <f t="shared" si="952"/>
        <v>#REF!</v>
      </c>
      <c r="CZ478" s="181" t="e">
        <f t="shared" si="953"/>
        <v>#REF!</v>
      </c>
      <c r="DA478" s="181" t="e">
        <f t="shared" si="954"/>
        <v>#REF!</v>
      </c>
      <c r="DB478" s="181" t="e">
        <f t="shared" si="955"/>
        <v>#REF!</v>
      </c>
      <c r="DC478" s="181" t="e">
        <f t="shared" si="956"/>
        <v>#REF!</v>
      </c>
      <c r="DD478" s="181" t="e">
        <f t="shared" si="957"/>
        <v>#REF!</v>
      </c>
      <c r="DE478" s="181" t="e">
        <f t="shared" si="958"/>
        <v>#REF!</v>
      </c>
      <c r="DF478" s="181" t="e">
        <f t="shared" si="959"/>
        <v>#REF!</v>
      </c>
      <c r="DG478" s="181" t="e">
        <f t="shared" si="960"/>
        <v>#REF!</v>
      </c>
      <c r="DH478" s="181" t="e">
        <f t="shared" si="961"/>
        <v>#REF!</v>
      </c>
      <c r="DI478" s="181" t="e">
        <f t="shared" si="962"/>
        <v>#REF!</v>
      </c>
      <c r="DJ478" s="181" t="e">
        <f t="shared" si="963"/>
        <v>#REF!</v>
      </c>
      <c r="DK478" s="181" t="e">
        <f t="shared" si="964"/>
        <v>#REF!</v>
      </c>
      <c r="DL478" s="181" t="e">
        <f t="shared" si="965"/>
        <v>#REF!</v>
      </c>
      <c r="DM478" s="181" t="e">
        <f t="shared" si="966"/>
        <v>#REF!</v>
      </c>
      <c r="DN478" s="181" t="e">
        <f t="shared" si="967"/>
        <v>#REF!</v>
      </c>
      <c r="DO478" s="181" t="e">
        <f t="shared" si="968"/>
        <v>#REF!</v>
      </c>
      <c r="DP478" s="181" t="e">
        <f t="shared" si="969"/>
        <v>#REF!</v>
      </c>
      <c r="DQ478" s="181" t="e">
        <f t="shared" si="970"/>
        <v>#REF!</v>
      </c>
      <c r="DR478" s="181" t="e">
        <f t="shared" si="971"/>
        <v>#REF!</v>
      </c>
      <c r="DS478" s="181" t="e">
        <f t="shared" si="972"/>
        <v>#REF!</v>
      </c>
      <c r="DT478" s="181" t="e">
        <f t="shared" si="973"/>
        <v>#REF!</v>
      </c>
      <c r="DU478" s="181" t="e">
        <f t="shared" si="974"/>
        <v>#REF!</v>
      </c>
      <c r="DV478" s="181" t="e">
        <f t="shared" si="975"/>
        <v>#REF!</v>
      </c>
      <c r="DW478" s="181" t="e">
        <f t="shared" si="976"/>
        <v>#REF!</v>
      </c>
      <c r="DX478" s="181" t="e">
        <f t="shared" si="977"/>
        <v>#REF!</v>
      </c>
      <c r="DY478" s="181" t="e">
        <f t="shared" si="978"/>
        <v>#REF!</v>
      </c>
      <c r="DZ478" s="181" t="e">
        <f t="shared" si="979"/>
        <v>#REF!</v>
      </c>
      <c r="EA478" s="181" t="e">
        <f t="shared" si="980"/>
        <v>#REF!</v>
      </c>
      <c r="EB478" s="181" t="e">
        <f t="shared" si="981"/>
        <v>#REF!</v>
      </c>
      <c r="EC478" s="181" t="e">
        <f t="shared" si="982"/>
        <v>#REF!</v>
      </c>
      <c r="ED478" s="181" t="e">
        <f t="shared" si="983"/>
        <v>#REF!</v>
      </c>
      <c r="EE478" s="181" t="e">
        <f t="shared" si="984"/>
        <v>#REF!</v>
      </c>
      <c r="EF478" s="181" t="e">
        <f t="shared" si="985"/>
        <v>#REF!</v>
      </c>
      <c r="EG478" s="181" t="e">
        <f t="shared" si="986"/>
        <v>#REF!</v>
      </c>
      <c r="EH478" s="181" t="e">
        <f t="shared" si="987"/>
        <v>#REF!</v>
      </c>
      <c r="EI478" s="181" t="e">
        <f t="shared" si="988"/>
        <v>#REF!</v>
      </c>
      <c r="EJ478" s="181" t="e">
        <f t="shared" si="989"/>
        <v>#REF!</v>
      </c>
      <c r="EK478" s="181" t="e">
        <f t="shared" si="990"/>
        <v>#REF!</v>
      </c>
      <c r="EL478" s="181" t="e">
        <f t="shared" si="991"/>
        <v>#REF!</v>
      </c>
      <c r="EM478" s="181" t="e">
        <f t="shared" si="992"/>
        <v>#REF!</v>
      </c>
      <c r="EN478" s="181" t="e">
        <f t="shared" si="993"/>
        <v>#REF!</v>
      </c>
      <c r="EO478" s="181" t="e">
        <f t="shared" si="994"/>
        <v>#REF!</v>
      </c>
      <c r="EP478" s="181" t="e">
        <f t="shared" si="995"/>
        <v>#REF!</v>
      </c>
      <c r="EQ478" s="181" t="e">
        <f t="shared" si="996"/>
        <v>#REF!</v>
      </c>
      <c r="ER478" s="181" t="e">
        <f t="shared" si="997"/>
        <v>#REF!</v>
      </c>
      <c r="ES478" s="181" t="e">
        <f t="shared" si="998"/>
        <v>#REF!</v>
      </c>
      <c r="ET478" s="181" t="e">
        <f t="shared" si="999"/>
        <v>#REF!</v>
      </c>
      <c r="EU478" s="181" t="e">
        <f t="shared" si="1000"/>
        <v>#REF!</v>
      </c>
      <c r="EV478" s="181" t="e">
        <f t="shared" si="1001"/>
        <v>#REF!</v>
      </c>
      <c r="EW478" s="181" t="e">
        <f t="shared" si="1002"/>
        <v>#REF!</v>
      </c>
      <c r="EX478" s="181" t="e">
        <f t="shared" si="1003"/>
        <v>#REF!</v>
      </c>
      <c r="EY478" s="181" t="e">
        <f t="shared" si="1004"/>
        <v>#REF!</v>
      </c>
      <c r="EZ478" s="181" t="e">
        <f t="shared" si="1005"/>
        <v>#REF!</v>
      </c>
      <c r="FA478" s="181" t="e">
        <f t="shared" si="1006"/>
        <v>#REF!</v>
      </c>
      <c r="FB478" s="181" t="e">
        <f t="shared" si="1007"/>
        <v>#REF!</v>
      </c>
      <c r="FC478" s="181" t="e">
        <f t="shared" si="1008"/>
        <v>#REF!</v>
      </c>
      <c r="FD478" s="181" t="e">
        <f t="shared" si="1009"/>
        <v>#REF!</v>
      </c>
      <c r="FE478" s="181" t="e">
        <f t="shared" si="1010"/>
        <v>#REF!</v>
      </c>
      <c r="FF478" s="181" t="e">
        <f t="shared" si="1011"/>
        <v>#REF!</v>
      </c>
      <c r="FG478" s="181" t="e">
        <f t="shared" si="1012"/>
        <v>#REF!</v>
      </c>
      <c r="FH478" s="181" t="e">
        <f t="shared" si="1013"/>
        <v>#REF!</v>
      </c>
      <c r="FI478" s="181" t="e">
        <f t="shared" si="1014"/>
        <v>#REF!</v>
      </c>
      <c r="FJ478" s="181" t="e">
        <f t="shared" si="1015"/>
        <v>#REF!</v>
      </c>
      <c r="FK478" s="181" t="e">
        <f t="shared" si="1016"/>
        <v>#REF!</v>
      </c>
      <c r="FL478" s="181" t="e">
        <f t="shared" si="1017"/>
        <v>#REF!</v>
      </c>
      <c r="FM478" s="181" t="e">
        <f t="shared" si="1018"/>
        <v>#REF!</v>
      </c>
      <c r="FN478" s="181" t="e">
        <f t="shared" si="1019"/>
        <v>#REF!</v>
      </c>
      <c r="FO478" s="181" t="e">
        <f t="shared" si="1020"/>
        <v>#REF!</v>
      </c>
      <c r="FP478" s="181" t="e">
        <f t="shared" si="1021"/>
        <v>#REF!</v>
      </c>
      <c r="FQ478" s="181" t="e">
        <f t="shared" si="1022"/>
        <v>#REF!</v>
      </c>
      <c r="FR478" s="181" t="e">
        <f t="shared" si="1023"/>
        <v>#REF!</v>
      </c>
      <c r="FS478" s="181" t="e">
        <f t="shared" si="1024"/>
        <v>#REF!</v>
      </c>
      <c r="FT478" s="181" t="e">
        <f t="shared" si="1025"/>
        <v>#REF!</v>
      </c>
      <c r="FU478" s="181" t="e">
        <f t="shared" si="1026"/>
        <v>#REF!</v>
      </c>
      <c r="FV478" s="181" t="e">
        <f t="shared" si="1027"/>
        <v>#REF!</v>
      </c>
      <c r="FW478" s="181" t="e">
        <f t="shared" si="1028"/>
        <v>#REF!</v>
      </c>
      <c r="FX478" s="181" t="e">
        <f t="shared" si="1029"/>
        <v>#REF!</v>
      </c>
      <c r="FY478" s="181" t="e">
        <f t="shared" si="1030"/>
        <v>#REF!</v>
      </c>
      <c r="FZ478" s="181" t="e">
        <f t="shared" si="1031"/>
        <v>#REF!</v>
      </c>
      <c r="GA478" s="181" t="e">
        <f t="shared" si="1032"/>
        <v>#REF!</v>
      </c>
      <c r="GB478" s="181" t="e">
        <f t="shared" si="1033"/>
        <v>#REF!</v>
      </c>
      <c r="GC478" s="181" t="e">
        <f t="shared" si="1034"/>
        <v>#REF!</v>
      </c>
      <c r="GD478" s="181" t="e">
        <f t="shared" si="1035"/>
        <v>#REF!</v>
      </c>
      <c r="GE478" s="181" t="e">
        <f t="shared" si="1036"/>
        <v>#REF!</v>
      </c>
      <c r="GF478" s="181" t="e">
        <f t="shared" si="1037"/>
        <v>#REF!</v>
      </c>
      <c r="GG478" s="181" t="e">
        <f t="shared" si="1038"/>
        <v>#REF!</v>
      </c>
      <c r="GH478" s="181" t="e">
        <f t="shared" si="1039"/>
        <v>#REF!</v>
      </c>
      <c r="GI478" s="181" t="e">
        <f t="shared" si="1040"/>
        <v>#REF!</v>
      </c>
      <c r="GJ478" s="181" t="e">
        <f t="shared" si="1041"/>
        <v>#REF!</v>
      </c>
      <c r="GK478" s="181" t="e">
        <f t="shared" si="1042"/>
        <v>#REF!</v>
      </c>
      <c r="GL478" s="181" t="e">
        <f t="shared" si="1043"/>
        <v>#REF!</v>
      </c>
      <c r="GM478" s="181" t="e">
        <f t="shared" si="1044"/>
        <v>#REF!</v>
      </c>
      <c r="GN478" s="181" t="e">
        <f t="shared" si="1045"/>
        <v>#REF!</v>
      </c>
      <c r="GO478" s="181" t="e">
        <f t="shared" si="1046"/>
        <v>#REF!</v>
      </c>
      <c r="GP478" s="181" t="e">
        <f t="shared" si="1047"/>
        <v>#REF!</v>
      </c>
      <c r="GQ478" s="181" t="e">
        <f t="shared" si="1048"/>
        <v>#REF!</v>
      </c>
      <c r="GR478" s="181" t="e">
        <f t="shared" si="1049"/>
        <v>#REF!</v>
      </c>
      <c r="GS478" s="181" t="e">
        <f t="shared" si="1050"/>
        <v>#REF!</v>
      </c>
      <c r="GT478" s="181" t="e">
        <f t="shared" si="1051"/>
        <v>#REF!</v>
      </c>
      <c r="GU478" s="181" t="e">
        <f t="shared" si="1052"/>
        <v>#REF!</v>
      </c>
      <c r="GV478" s="181" t="e">
        <f t="shared" si="1053"/>
        <v>#REF!</v>
      </c>
      <c r="GW478" s="181" t="e">
        <f t="shared" si="1054"/>
        <v>#REF!</v>
      </c>
      <c r="GX478" s="181" t="e">
        <f t="shared" si="1055"/>
        <v>#REF!</v>
      </c>
      <c r="GY478" s="181" t="e">
        <f t="shared" si="1056"/>
        <v>#REF!</v>
      </c>
      <c r="GZ478" s="181" t="e">
        <f t="shared" si="1057"/>
        <v>#REF!</v>
      </c>
      <c r="HA478" s="181" t="e">
        <f t="shared" si="1058"/>
        <v>#REF!</v>
      </c>
      <c r="HB478" s="181" t="e">
        <f t="shared" si="1059"/>
        <v>#REF!</v>
      </c>
      <c r="HC478" s="181" t="e">
        <f t="shared" si="1060"/>
        <v>#REF!</v>
      </c>
      <c r="HD478" s="181" t="e">
        <f t="shared" si="1061"/>
        <v>#REF!</v>
      </c>
      <c r="HE478" s="181" t="e">
        <f t="shared" si="1062"/>
        <v>#REF!</v>
      </c>
      <c r="HF478" s="181" t="e">
        <f t="shared" si="1063"/>
        <v>#REF!</v>
      </c>
      <c r="HG478" s="181" t="e">
        <f t="shared" si="1064"/>
        <v>#REF!</v>
      </c>
      <c r="HH478" s="181" t="e">
        <f t="shared" si="1065"/>
        <v>#REF!</v>
      </c>
      <c r="HI478" s="181" t="e">
        <f t="shared" si="1066"/>
        <v>#REF!</v>
      </c>
      <c r="HJ478" s="181" t="e">
        <f t="shared" si="1067"/>
        <v>#REF!</v>
      </c>
      <c r="HK478" s="181" t="e">
        <f t="shared" si="1068"/>
        <v>#REF!</v>
      </c>
      <c r="HL478" s="181" t="e">
        <f t="shared" si="1069"/>
        <v>#REF!</v>
      </c>
      <c r="HM478" s="181" t="e">
        <f t="shared" si="1070"/>
        <v>#REF!</v>
      </c>
      <c r="HN478" s="181" t="e">
        <f t="shared" si="1071"/>
        <v>#REF!</v>
      </c>
      <c r="HO478" s="181" t="e">
        <f t="shared" si="1072"/>
        <v>#REF!</v>
      </c>
      <c r="HP478" s="181" t="e">
        <f t="shared" si="1073"/>
        <v>#REF!</v>
      </c>
      <c r="HQ478" s="181" t="e">
        <f t="shared" si="1074"/>
        <v>#REF!</v>
      </c>
      <c r="HR478" s="181" t="e">
        <f t="shared" si="1075"/>
        <v>#REF!</v>
      </c>
      <c r="HS478" s="181" t="e">
        <f t="shared" si="1076"/>
        <v>#REF!</v>
      </c>
      <c r="HT478" s="181" t="e">
        <f t="shared" si="1077"/>
        <v>#REF!</v>
      </c>
      <c r="HU478" s="181" t="e">
        <f t="shared" si="1078"/>
        <v>#REF!</v>
      </c>
      <c r="HV478" s="181" t="e">
        <f t="shared" si="1079"/>
        <v>#REF!</v>
      </c>
      <c r="HW478" s="181" t="e">
        <f t="shared" si="1080"/>
        <v>#REF!</v>
      </c>
      <c r="HX478" s="181" t="e">
        <f t="shared" si="1081"/>
        <v>#REF!</v>
      </c>
      <c r="HY478" s="181" t="e">
        <f t="shared" si="1082"/>
        <v>#REF!</v>
      </c>
      <c r="HZ478" s="181" t="e">
        <f t="shared" si="1083"/>
        <v>#REF!</v>
      </c>
      <c r="IA478" s="181" t="e">
        <f t="shared" si="1084"/>
        <v>#REF!</v>
      </c>
      <c r="IB478" s="181" t="e">
        <f t="shared" si="1085"/>
        <v>#REF!</v>
      </c>
      <c r="IC478" s="181" t="e">
        <f t="shared" si="1086"/>
        <v>#REF!</v>
      </c>
      <c r="ID478" s="181" t="e">
        <f t="shared" si="1087"/>
        <v>#REF!</v>
      </c>
      <c r="IE478" s="181" t="e">
        <f t="shared" si="1088"/>
        <v>#REF!</v>
      </c>
      <c r="IF478" s="181" t="e">
        <f t="shared" si="1089"/>
        <v>#REF!</v>
      </c>
      <c r="IG478" s="181" t="e">
        <f t="shared" si="1090"/>
        <v>#REF!</v>
      </c>
      <c r="IH478" s="181" t="e">
        <f t="shared" si="1091"/>
        <v>#REF!</v>
      </c>
      <c r="II478" s="181" t="e">
        <f t="shared" si="1092"/>
        <v>#REF!</v>
      </c>
      <c r="IJ478" s="181" t="e">
        <f t="shared" si="1093"/>
        <v>#REF!</v>
      </c>
      <c r="IK478" s="181" t="e">
        <f t="shared" si="1094"/>
        <v>#REF!</v>
      </c>
      <c r="IL478" s="181" t="e">
        <f t="shared" si="1095"/>
        <v>#REF!</v>
      </c>
      <c r="IM478" s="181" t="e">
        <f t="shared" si="1096"/>
        <v>#REF!</v>
      </c>
      <c r="IN478" s="181" t="e">
        <f t="shared" si="1097"/>
        <v>#REF!</v>
      </c>
      <c r="IO478" s="181" t="e">
        <f t="shared" si="1098"/>
        <v>#REF!</v>
      </c>
      <c r="IP478" s="181" t="e">
        <f t="shared" si="1099"/>
        <v>#REF!</v>
      </c>
      <c r="IQ478" s="181" t="e">
        <f t="shared" si="1100"/>
        <v>#REF!</v>
      </c>
      <c r="IR478" s="181" t="e">
        <f t="shared" si="1101"/>
        <v>#REF!</v>
      </c>
      <c r="IS478" s="181" t="e">
        <f t="shared" si="1102"/>
        <v>#REF!</v>
      </c>
      <c r="IT478" s="181" t="e">
        <f t="shared" si="1103"/>
        <v>#REF!</v>
      </c>
      <c r="IU478" s="181" t="e">
        <f t="shared" si="1104"/>
        <v>#REF!</v>
      </c>
      <c r="IV478" s="181" t="e">
        <f t="shared" si="1105"/>
        <v>#REF!</v>
      </c>
      <c r="IW478" s="181" t="e">
        <f t="shared" si="1106"/>
        <v>#REF!</v>
      </c>
      <c r="IX478" s="181" t="e">
        <f t="shared" si="1107"/>
        <v>#REF!</v>
      </c>
      <c r="IY478" s="181" t="e">
        <f t="shared" si="1108"/>
        <v>#REF!</v>
      </c>
      <c r="IZ478" s="181" t="e">
        <f t="shared" si="1109"/>
        <v>#REF!</v>
      </c>
      <c r="JA478" s="181" t="e">
        <f t="shared" si="1110"/>
        <v>#REF!</v>
      </c>
      <c r="JB478" s="181" t="e">
        <f t="shared" si="1111"/>
        <v>#REF!</v>
      </c>
    </row>
    <row r="479" spans="2:262">
      <c r="B479" s="188">
        <v>118</v>
      </c>
      <c r="C479" s="187">
        <f t="shared" si="1112"/>
        <v>2.3046875000000016E-3</v>
      </c>
      <c r="D479" s="184" t="e">
        <f t="shared" si="855"/>
        <v>#REF!</v>
      </c>
      <c r="E479" s="183" t="e">
        <f>DT361</f>
        <v>#REF!</v>
      </c>
      <c r="F479" s="182">
        <v>118</v>
      </c>
      <c r="G479" s="181" t="e">
        <f t="shared" si="856"/>
        <v>#REF!</v>
      </c>
      <c r="H479" s="181" t="e">
        <f t="shared" si="857"/>
        <v>#REF!</v>
      </c>
      <c r="I479" s="181" t="e">
        <f t="shared" si="858"/>
        <v>#REF!</v>
      </c>
      <c r="J479" s="181" t="e">
        <f t="shared" si="859"/>
        <v>#REF!</v>
      </c>
      <c r="K479" s="181" t="e">
        <f t="shared" si="860"/>
        <v>#REF!</v>
      </c>
      <c r="L479" s="181" t="e">
        <f t="shared" si="861"/>
        <v>#REF!</v>
      </c>
      <c r="M479" s="181" t="e">
        <f t="shared" si="862"/>
        <v>#REF!</v>
      </c>
      <c r="N479" s="181" t="e">
        <f t="shared" si="863"/>
        <v>#REF!</v>
      </c>
      <c r="O479" s="181" t="e">
        <f t="shared" si="864"/>
        <v>#REF!</v>
      </c>
      <c r="P479" s="181" t="e">
        <f t="shared" si="865"/>
        <v>#REF!</v>
      </c>
      <c r="Q479" s="181" t="e">
        <f t="shared" si="866"/>
        <v>#REF!</v>
      </c>
      <c r="R479" s="181" t="e">
        <f t="shared" si="867"/>
        <v>#REF!</v>
      </c>
      <c r="S479" s="181" t="e">
        <f t="shared" si="868"/>
        <v>#REF!</v>
      </c>
      <c r="T479" s="181" t="e">
        <f t="shared" si="869"/>
        <v>#REF!</v>
      </c>
      <c r="U479" s="181" t="e">
        <f t="shared" si="870"/>
        <v>#REF!</v>
      </c>
      <c r="V479" s="181" t="e">
        <f t="shared" si="871"/>
        <v>#REF!</v>
      </c>
      <c r="W479" s="181" t="e">
        <f t="shared" si="872"/>
        <v>#REF!</v>
      </c>
      <c r="X479" s="181" t="e">
        <f t="shared" si="873"/>
        <v>#REF!</v>
      </c>
      <c r="Y479" s="181" t="e">
        <f t="shared" si="874"/>
        <v>#REF!</v>
      </c>
      <c r="Z479" s="181" t="e">
        <f t="shared" si="875"/>
        <v>#REF!</v>
      </c>
      <c r="AA479" s="181" t="e">
        <f t="shared" si="876"/>
        <v>#REF!</v>
      </c>
      <c r="AB479" s="181" t="e">
        <f t="shared" si="877"/>
        <v>#REF!</v>
      </c>
      <c r="AC479" s="181" t="e">
        <f t="shared" si="878"/>
        <v>#REF!</v>
      </c>
      <c r="AD479" s="181" t="e">
        <f t="shared" si="879"/>
        <v>#REF!</v>
      </c>
      <c r="AE479" s="181" t="e">
        <f t="shared" si="880"/>
        <v>#REF!</v>
      </c>
      <c r="AF479" s="181" t="e">
        <f t="shared" si="881"/>
        <v>#REF!</v>
      </c>
      <c r="AG479" s="181" t="e">
        <f t="shared" si="882"/>
        <v>#REF!</v>
      </c>
      <c r="AH479" s="181" t="e">
        <f t="shared" si="883"/>
        <v>#REF!</v>
      </c>
      <c r="AI479" s="181" t="e">
        <f t="shared" si="884"/>
        <v>#REF!</v>
      </c>
      <c r="AJ479" s="181" t="e">
        <f t="shared" si="885"/>
        <v>#REF!</v>
      </c>
      <c r="AK479" s="181" t="e">
        <f t="shared" si="886"/>
        <v>#REF!</v>
      </c>
      <c r="AL479" s="181" t="e">
        <f t="shared" si="887"/>
        <v>#REF!</v>
      </c>
      <c r="AM479" s="181" t="e">
        <f t="shared" si="888"/>
        <v>#REF!</v>
      </c>
      <c r="AN479" s="181" t="e">
        <f t="shared" si="889"/>
        <v>#REF!</v>
      </c>
      <c r="AO479" s="181" t="e">
        <f t="shared" si="890"/>
        <v>#REF!</v>
      </c>
      <c r="AP479" s="181" t="e">
        <f t="shared" si="891"/>
        <v>#REF!</v>
      </c>
      <c r="AQ479" s="181" t="e">
        <f t="shared" si="892"/>
        <v>#REF!</v>
      </c>
      <c r="AR479" s="181" t="e">
        <f t="shared" si="893"/>
        <v>#REF!</v>
      </c>
      <c r="AS479" s="181" t="e">
        <f t="shared" si="894"/>
        <v>#REF!</v>
      </c>
      <c r="AT479" s="181" t="e">
        <f t="shared" si="895"/>
        <v>#REF!</v>
      </c>
      <c r="AU479" s="181" t="e">
        <f t="shared" si="896"/>
        <v>#REF!</v>
      </c>
      <c r="AV479" s="181" t="e">
        <f t="shared" si="897"/>
        <v>#REF!</v>
      </c>
      <c r="AW479" s="181" t="e">
        <f t="shared" si="898"/>
        <v>#REF!</v>
      </c>
      <c r="AX479" s="181" t="e">
        <f t="shared" si="899"/>
        <v>#REF!</v>
      </c>
      <c r="AY479" s="181" t="e">
        <f t="shared" si="900"/>
        <v>#REF!</v>
      </c>
      <c r="AZ479" s="181" t="e">
        <f t="shared" si="901"/>
        <v>#REF!</v>
      </c>
      <c r="BA479" s="181" t="e">
        <f t="shared" si="902"/>
        <v>#REF!</v>
      </c>
      <c r="BB479" s="181" t="e">
        <f t="shared" si="903"/>
        <v>#REF!</v>
      </c>
      <c r="BC479" s="181" t="e">
        <f t="shared" si="904"/>
        <v>#REF!</v>
      </c>
      <c r="BD479" s="181" t="e">
        <f t="shared" si="905"/>
        <v>#REF!</v>
      </c>
      <c r="BE479" s="181" t="e">
        <f t="shared" si="906"/>
        <v>#REF!</v>
      </c>
      <c r="BF479" s="181" t="e">
        <f t="shared" si="907"/>
        <v>#REF!</v>
      </c>
      <c r="BG479" s="181" t="e">
        <f t="shared" si="908"/>
        <v>#REF!</v>
      </c>
      <c r="BH479" s="181" t="e">
        <f t="shared" si="909"/>
        <v>#REF!</v>
      </c>
      <c r="BI479" s="181" t="e">
        <f t="shared" si="910"/>
        <v>#REF!</v>
      </c>
      <c r="BJ479" s="181" t="e">
        <f t="shared" si="911"/>
        <v>#REF!</v>
      </c>
      <c r="BK479" s="181" t="e">
        <f t="shared" si="912"/>
        <v>#REF!</v>
      </c>
      <c r="BL479" s="181" t="e">
        <f t="shared" si="913"/>
        <v>#REF!</v>
      </c>
      <c r="BM479" s="181" t="e">
        <f t="shared" si="914"/>
        <v>#REF!</v>
      </c>
      <c r="BN479" s="181" t="e">
        <f t="shared" si="915"/>
        <v>#REF!</v>
      </c>
      <c r="BO479" s="181" t="e">
        <f t="shared" si="916"/>
        <v>#REF!</v>
      </c>
      <c r="BP479" s="181" t="e">
        <f t="shared" si="917"/>
        <v>#REF!</v>
      </c>
      <c r="BQ479" s="181" t="e">
        <f t="shared" si="918"/>
        <v>#REF!</v>
      </c>
      <c r="BR479" s="181" t="e">
        <f t="shared" si="919"/>
        <v>#REF!</v>
      </c>
      <c r="BS479" s="181" t="e">
        <f t="shared" si="920"/>
        <v>#REF!</v>
      </c>
      <c r="BT479" s="181" t="e">
        <f t="shared" si="921"/>
        <v>#REF!</v>
      </c>
      <c r="BU479" s="181" t="e">
        <f t="shared" si="922"/>
        <v>#REF!</v>
      </c>
      <c r="BV479" s="181" t="e">
        <f t="shared" si="923"/>
        <v>#REF!</v>
      </c>
      <c r="BW479" s="181" t="e">
        <f t="shared" si="924"/>
        <v>#REF!</v>
      </c>
      <c r="BX479" s="181" t="e">
        <f t="shared" si="925"/>
        <v>#REF!</v>
      </c>
      <c r="BY479" s="181" t="e">
        <f t="shared" si="926"/>
        <v>#REF!</v>
      </c>
      <c r="BZ479" s="181" t="e">
        <f t="shared" si="927"/>
        <v>#REF!</v>
      </c>
      <c r="CA479" s="181" t="e">
        <f t="shared" si="928"/>
        <v>#REF!</v>
      </c>
      <c r="CB479" s="181" t="e">
        <f t="shared" si="929"/>
        <v>#REF!</v>
      </c>
      <c r="CC479" s="181" t="e">
        <f t="shared" si="930"/>
        <v>#REF!</v>
      </c>
      <c r="CD479" s="181" t="e">
        <f t="shared" si="931"/>
        <v>#REF!</v>
      </c>
      <c r="CE479" s="181" t="e">
        <f t="shared" si="932"/>
        <v>#REF!</v>
      </c>
      <c r="CF479" s="181" t="e">
        <f t="shared" si="933"/>
        <v>#REF!</v>
      </c>
      <c r="CG479" s="181" t="e">
        <f t="shared" si="934"/>
        <v>#REF!</v>
      </c>
      <c r="CH479" s="181" t="e">
        <f t="shared" si="935"/>
        <v>#REF!</v>
      </c>
      <c r="CI479" s="181" t="e">
        <f t="shared" si="936"/>
        <v>#REF!</v>
      </c>
      <c r="CJ479" s="181" t="e">
        <f t="shared" si="937"/>
        <v>#REF!</v>
      </c>
      <c r="CK479" s="181" t="e">
        <f t="shared" si="938"/>
        <v>#REF!</v>
      </c>
      <c r="CL479" s="181" t="e">
        <f t="shared" si="939"/>
        <v>#REF!</v>
      </c>
      <c r="CM479" s="181" t="e">
        <f t="shared" si="940"/>
        <v>#REF!</v>
      </c>
      <c r="CN479" s="181" t="e">
        <f t="shared" si="941"/>
        <v>#REF!</v>
      </c>
      <c r="CO479" s="181" t="e">
        <f t="shared" si="942"/>
        <v>#REF!</v>
      </c>
      <c r="CP479" s="181" t="e">
        <f t="shared" si="943"/>
        <v>#REF!</v>
      </c>
      <c r="CQ479" s="181" t="e">
        <f t="shared" si="944"/>
        <v>#REF!</v>
      </c>
      <c r="CR479" s="181" t="e">
        <f t="shared" si="945"/>
        <v>#REF!</v>
      </c>
      <c r="CS479" s="181" t="e">
        <f t="shared" si="946"/>
        <v>#REF!</v>
      </c>
      <c r="CT479" s="181" t="e">
        <f t="shared" si="947"/>
        <v>#REF!</v>
      </c>
      <c r="CU479" s="181" t="e">
        <f t="shared" si="948"/>
        <v>#REF!</v>
      </c>
      <c r="CV479" s="181" t="e">
        <f t="shared" si="949"/>
        <v>#REF!</v>
      </c>
      <c r="CW479" s="181" t="e">
        <f t="shared" si="950"/>
        <v>#REF!</v>
      </c>
      <c r="CX479" s="181" t="e">
        <f t="shared" si="951"/>
        <v>#REF!</v>
      </c>
      <c r="CY479" s="181" t="e">
        <f t="shared" si="952"/>
        <v>#REF!</v>
      </c>
      <c r="CZ479" s="181" t="e">
        <f t="shared" si="953"/>
        <v>#REF!</v>
      </c>
      <c r="DA479" s="181" t="e">
        <f t="shared" si="954"/>
        <v>#REF!</v>
      </c>
      <c r="DB479" s="181" t="e">
        <f t="shared" si="955"/>
        <v>#REF!</v>
      </c>
      <c r="DC479" s="181" t="e">
        <f t="shared" si="956"/>
        <v>#REF!</v>
      </c>
      <c r="DD479" s="181" t="e">
        <f t="shared" si="957"/>
        <v>#REF!</v>
      </c>
      <c r="DE479" s="181" t="e">
        <f t="shared" si="958"/>
        <v>#REF!</v>
      </c>
      <c r="DF479" s="181" t="e">
        <f t="shared" si="959"/>
        <v>#REF!</v>
      </c>
      <c r="DG479" s="181" t="e">
        <f t="shared" si="960"/>
        <v>#REF!</v>
      </c>
      <c r="DH479" s="181" t="e">
        <f t="shared" si="961"/>
        <v>#REF!</v>
      </c>
      <c r="DI479" s="181" t="e">
        <f t="shared" si="962"/>
        <v>#REF!</v>
      </c>
      <c r="DJ479" s="181" t="e">
        <f t="shared" si="963"/>
        <v>#REF!</v>
      </c>
      <c r="DK479" s="181" t="e">
        <f t="shared" si="964"/>
        <v>#REF!</v>
      </c>
      <c r="DL479" s="181" t="e">
        <f t="shared" si="965"/>
        <v>#REF!</v>
      </c>
      <c r="DM479" s="181" t="e">
        <f t="shared" si="966"/>
        <v>#REF!</v>
      </c>
      <c r="DN479" s="181" t="e">
        <f t="shared" si="967"/>
        <v>#REF!</v>
      </c>
      <c r="DO479" s="181" t="e">
        <f t="shared" si="968"/>
        <v>#REF!</v>
      </c>
      <c r="DP479" s="181" t="e">
        <f t="shared" si="969"/>
        <v>#REF!</v>
      </c>
      <c r="DQ479" s="181" t="e">
        <f t="shared" si="970"/>
        <v>#REF!</v>
      </c>
      <c r="DR479" s="181" t="e">
        <f t="shared" si="971"/>
        <v>#REF!</v>
      </c>
      <c r="DS479" s="181" t="e">
        <f t="shared" si="972"/>
        <v>#REF!</v>
      </c>
      <c r="DT479" s="181" t="e">
        <f t="shared" si="973"/>
        <v>#REF!</v>
      </c>
      <c r="DU479" s="181" t="e">
        <f t="shared" si="974"/>
        <v>#REF!</v>
      </c>
      <c r="DV479" s="181" t="e">
        <f t="shared" si="975"/>
        <v>#REF!</v>
      </c>
      <c r="DW479" s="181" t="e">
        <f t="shared" si="976"/>
        <v>#REF!</v>
      </c>
      <c r="DX479" s="181" t="e">
        <f t="shared" si="977"/>
        <v>#REF!</v>
      </c>
      <c r="DY479" s="181" t="e">
        <f t="shared" si="978"/>
        <v>#REF!</v>
      </c>
      <c r="DZ479" s="181" t="e">
        <f t="shared" si="979"/>
        <v>#REF!</v>
      </c>
      <c r="EA479" s="181" t="e">
        <f t="shared" si="980"/>
        <v>#REF!</v>
      </c>
      <c r="EB479" s="181" t="e">
        <f t="shared" si="981"/>
        <v>#REF!</v>
      </c>
      <c r="EC479" s="181" t="e">
        <f t="shared" si="982"/>
        <v>#REF!</v>
      </c>
      <c r="ED479" s="181" t="e">
        <f t="shared" si="983"/>
        <v>#REF!</v>
      </c>
      <c r="EE479" s="181" t="e">
        <f t="shared" si="984"/>
        <v>#REF!</v>
      </c>
      <c r="EF479" s="181" t="e">
        <f t="shared" si="985"/>
        <v>#REF!</v>
      </c>
      <c r="EG479" s="181" t="e">
        <f t="shared" si="986"/>
        <v>#REF!</v>
      </c>
      <c r="EH479" s="181" t="e">
        <f t="shared" si="987"/>
        <v>#REF!</v>
      </c>
      <c r="EI479" s="181" t="e">
        <f t="shared" si="988"/>
        <v>#REF!</v>
      </c>
      <c r="EJ479" s="181" t="e">
        <f t="shared" si="989"/>
        <v>#REF!</v>
      </c>
      <c r="EK479" s="181" t="e">
        <f t="shared" si="990"/>
        <v>#REF!</v>
      </c>
      <c r="EL479" s="181" t="e">
        <f t="shared" si="991"/>
        <v>#REF!</v>
      </c>
      <c r="EM479" s="181" t="e">
        <f t="shared" si="992"/>
        <v>#REF!</v>
      </c>
      <c r="EN479" s="181" t="e">
        <f t="shared" si="993"/>
        <v>#REF!</v>
      </c>
      <c r="EO479" s="181" t="e">
        <f t="shared" si="994"/>
        <v>#REF!</v>
      </c>
      <c r="EP479" s="181" t="e">
        <f t="shared" si="995"/>
        <v>#REF!</v>
      </c>
      <c r="EQ479" s="181" t="e">
        <f t="shared" si="996"/>
        <v>#REF!</v>
      </c>
      <c r="ER479" s="181" t="e">
        <f t="shared" si="997"/>
        <v>#REF!</v>
      </c>
      <c r="ES479" s="181" t="e">
        <f t="shared" si="998"/>
        <v>#REF!</v>
      </c>
      <c r="ET479" s="181" t="e">
        <f t="shared" si="999"/>
        <v>#REF!</v>
      </c>
      <c r="EU479" s="181" t="e">
        <f t="shared" si="1000"/>
        <v>#REF!</v>
      </c>
      <c r="EV479" s="181" t="e">
        <f t="shared" si="1001"/>
        <v>#REF!</v>
      </c>
      <c r="EW479" s="181" t="e">
        <f t="shared" si="1002"/>
        <v>#REF!</v>
      </c>
      <c r="EX479" s="181" t="e">
        <f t="shared" si="1003"/>
        <v>#REF!</v>
      </c>
      <c r="EY479" s="181" t="e">
        <f t="shared" si="1004"/>
        <v>#REF!</v>
      </c>
      <c r="EZ479" s="181" t="e">
        <f t="shared" si="1005"/>
        <v>#REF!</v>
      </c>
      <c r="FA479" s="181" t="e">
        <f t="shared" si="1006"/>
        <v>#REF!</v>
      </c>
      <c r="FB479" s="181" t="e">
        <f t="shared" si="1007"/>
        <v>#REF!</v>
      </c>
      <c r="FC479" s="181" t="e">
        <f t="shared" si="1008"/>
        <v>#REF!</v>
      </c>
      <c r="FD479" s="181" t="e">
        <f t="shared" si="1009"/>
        <v>#REF!</v>
      </c>
      <c r="FE479" s="181" t="e">
        <f t="shared" si="1010"/>
        <v>#REF!</v>
      </c>
      <c r="FF479" s="181" t="e">
        <f t="shared" si="1011"/>
        <v>#REF!</v>
      </c>
      <c r="FG479" s="181" t="e">
        <f t="shared" si="1012"/>
        <v>#REF!</v>
      </c>
      <c r="FH479" s="181" t="e">
        <f t="shared" si="1013"/>
        <v>#REF!</v>
      </c>
      <c r="FI479" s="181" t="e">
        <f t="shared" si="1014"/>
        <v>#REF!</v>
      </c>
      <c r="FJ479" s="181" t="e">
        <f t="shared" si="1015"/>
        <v>#REF!</v>
      </c>
      <c r="FK479" s="181" t="e">
        <f t="shared" si="1016"/>
        <v>#REF!</v>
      </c>
      <c r="FL479" s="181" t="e">
        <f t="shared" si="1017"/>
        <v>#REF!</v>
      </c>
      <c r="FM479" s="181" t="e">
        <f t="shared" si="1018"/>
        <v>#REF!</v>
      </c>
      <c r="FN479" s="181" t="e">
        <f t="shared" si="1019"/>
        <v>#REF!</v>
      </c>
      <c r="FO479" s="181" t="e">
        <f t="shared" si="1020"/>
        <v>#REF!</v>
      </c>
      <c r="FP479" s="181" t="e">
        <f t="shared" si="1021"/>
        <v>#REF!</v>
      </c>
      <c r="FQ479" s="181" t="e">
        <f t="shared" si="1022"/>
        <v>#REF!</v>
      </c>
      <c r="FR479" s="181" t="e">
        <f t="shared" si="1023"/>
        <v>#REF!</v>
      </c>
      <c r="FS479" s="181" t="e">
        <f t="shared" si="1024"/>
        <v>#REF!</v>
      </c>
      <c r="FT479" s="181" t="e">
        <f t="shared" si="1025"/>
        <v>#REF!</v>
      </c>
      <c r="FU479" s="181" t="e">
        <f t="shared" si="1026"/>
        <v>#REF!</v>
      </c>
      <c r="FV479" s="181" t="e">
        <f t="shared" si="1027"/>
        <v>#REF!</v>
      </c>
      <c r="FW479" s="181" t="e">
        <f t="shared" si="1028"/>
        <v>#REF!</v>
      </c>
      <c r="FX479" s="181" t="e">
        <f t="shared" si="1029"/>
        <v>#REF!</v>
      </c>
      <c r="FY479" s="181" t="e">
        <f t="shared" si="1030"/>
        <v>#REF!</v>
      </c>
      <c r="FZ479" s="181" t="e">
        <f t="shared" si="1031"/>
        <v>#REF!</v>
      </c>
      <c r="GA479" s="181" t="e">
        <f t="shared" si="1032"/>
        <v>#REF!</v>
      </c>
      <c r="GB479" s="181" t="e">
        <f t="shared" si="1033"/>
        <v>#REF!</v>
      </c>
      <c r="GC479" s="181" t="e">
        <f t="shared" si="1034"/>
        <v>#REF!</v>
      </c>
      <c r="GD479" s="181" t="e">
        <f t="shared" si="1035"/>
        <v>#REF!</v>
      </c>
      <c r="GE479" s="181" t="e">
        <f t="shared" si="1036"/>
        <v>#REF!</v>
      </c>
      <c r="GF479" s="181" t="e">
        <f t="shared" si="1037"/>
        <v>#REF!</v>
      </c>
      <c r="GG479" s="181" t="e">
        <f t="shared" si="1038"/>
        <v>#REF!</v>
      </c>
      <c r="GH479" s="181" t="e">
        <f t="shared" si="1039"/>
        <v>#REF!</v>
      </c>
      <c r="GI479" s="181" t="e">
        <f t="shared" si="1040"/>
        <v>#REF!</v>
      </c>
      <c r="GJ479" s="181" t="e">
        <f t="shared" si="1041"/>
        <v>#REF!</v>
      </c>
      <c r="GK479" s="181" t="e">
        <f t="shared" si="1042"/>
        <v>#REF!</v>
      </c>
      <c r="GL479" s="181" t="e">
        <f t="shared" si="1043"/>
        <v>#REF!</v>
      </c>
      <c r="GM479" s="181" t="e">
        <f t="shared" si="1044"/>
        <v>#REF!</v>
      </c>
      <c r="GN479" s="181" t="e">
        <f t="shared" si="1045"/>
        <v>#REF!</v>
      </c>
      <c r="GO479" s="181" t="e">
        <f t="shared" si="1046"/>
        <v>#REF!</v>
      </c>
      <c r="GP479" s="181" t="e">
        <f t="shared" si="1047"/>
        <v>#REF!</v>
      </c>
      <c r="GQ479" s="181" t="e">
        <f t="shared" si="1048"/>
        <v>#REF!</v>
      </c>
      <c r="GR479" s="181" t="e">
        <f t="shared" si="1049"/>
        <v>#REF!</v>
      </c>
      <c r="GS479" s="181" t="e">
        <f t="shared" si="1050"/>
        <v>#REF!</v>
      </c>
      <c r="GT479" s="181" t="e">
        <f t="shared" si="1051"/>
        <v>#REF!</v>
      </c>
      <c r="GU479" s="181" t="e">
        <f t="shared" si="1052"/>
        <v>#REF!</v>
      </c>
      <c r="GV479" s="181" t="e">
        <f t="shared" si="1053"/>
        <v>#REF!</v>
      </c>
      <c r="GW479" s="181" t="e">
        <f t="shared" si="1054"/>
        <v>#REF!</v>
      </c>
      <c r="GX479" s="181" t="e">
        <f t="shared" si="1055"/>
        <v>#REF!</v>
      </c>
      <c r="GY479" s="181" t="e">
        <f t="shared" si="1056"/>
        <v>#REF!</v>
      </c>
      <c r="GZ479" s="181" t="e">
        <f t="shared" si="1057"/>
        <v>#REF!</v>
      </c>
      <c r="HA479" s="181" t="e">
        <f t="shared" si="1058"/>
        <v>#REF!</v>
      </c>
      <c r="HB479" s="181" t="e">
        <f t="shared" si="1059"/>
        <v>#REF!</v>
      </c>
      <c r="HC479" s="181" t="e">
        <f t="shared" si="1060"/>
        <v>#REF!</v>
      </c>
      <c r="HD479" s="181" t="e">
        <f t="shared" si="1061"/>
        <v>#REF!</v>
      </c>
      <c r="HE479" s="181" t="e">
        <f t="shared" si="1062"/>
        <v>#REF!</v>
      </c>
      <c r="HF479" s="181" t="e">
        <f t="shared" si="1063"/>
        <v>#REF!</v>
      </c>
      <c r="HG479" s="181" t="e">
        <f t="shared" si="1064"/>
        <v>#REF!</v>
      </c>
      <c r="HH479" s="181" t="e">
        <f t="shared" si="1065"/>
        <v>#REF!</v>
      </c>
      <c r="HI479" s="181" t="e">
        <f t="shared" si="1066"/>
        <v>#REF!</v>
      </c>
      <c r="HJ479" s="181" t="e">
        <f t="shared" si="1067"/>
        <v>#REF!</v>
      </c>
      <c r="HK479" s="181" t="e">
        <f t="shared" si="1068"/>
        <v>#REF!</v>
      </c>
      <c r="HL479" s="181" t="e">
        <f t="shared" si="1069"/>
        <v>#REF!</v>
      </c>
      <c r="HM479" s="181" t="e">
        <f t="shared" si="1070"/>
        <v>#REF!</v>
      </c>
      <c r="HN479" s="181" t="e">
        <f t="shared" si="1071"/>
        <v>#REF!</v>
      </c>
      <c r="HO479" s="181" t="e">
        <f t="shared" si="1072"/>
        <v>#REF!</v>
      </c>
      <c r="HP479" s="181" t="e">
        <f t="shared" si="1073"/>
        <v>#REF!</v>
      </c>
      <c r="HQ479" s="181" t="e">
        <f t="shared" si="1074"/>
        <v>#REF!</v>
      </c>
      <c r="HR479" s="181" t="e">
        <f t="shared" si="1075"/>
        <v>#REF!</v>
      </c>
      <c r="HS479" s="181" t="e">
        <f t="shared" si="1076"/>
        <v>#REF!</v>
      </c>
      <c r="HT479" s="181" t="e">
        <f t="shared" si="1077"/>
        <v>#REF!</v>
      </c>
      <c r="HU479" s="181" t="e">
        <f t="shared" si="1078"/>
        <v>#REF!</v>
      </c>
      <c r="HV479" s="181" t="e">
        <f t="shared" si="1079"/>
        <v>#REF!</v>
      </c>
      <c r="HW479" s="181" t="e">
        <f t="shared" si="1080"/>
        <v>#REF!</v>
      </c>
      <c r="HX479" s="181" t="e">
        <f t="shared" si="1081"/>
        <v>#REF!</v>
      </c>
      <c r="HY479" s="181" t="e">
        <f t="shared" si="1082"/>
        <v>#REF!</v>
      </c>
      <c r="HZ479" s="181" t="e">
        <f t="shared" si="1083"/>
        <v>#REF!</v>
      </c>
      <c r="IA479" s="181" t="e">
        <f t="shared" si="1084"/>
        <v>#REF!</v>
      </c>
      <c r="IB479" s="181" t="e">
        <f t="shared" si="1085"/>
        <v>#REF!</v>
      </c>
      <c r="IC479" s="181" t="e">
        <f t="shared" si="1086"/>
        <v>#REF!</v>
      </c>
      <c r="ID479" s="181" t="e">
        <f t="shared" si="1087"/>
        <v>#REF!</v>
      </c>
      <c r="IE479" s="181" t="e">
        <f t="shared" si="1088"/>
        <v>#REF!</v>
      </c>
      <c r="IF479" s="181" t="e">
        <f t="shared" si="1089"/>
        <v>#REF!</v>
      </c>
      <c r="IG479" s="181" t="e">
        <f t="shared" si="1090"/>
        <v>#REF!</v>
      </c>
      <c r="IH479" s="181" t="e">
        <f t="shared" si="1091"/>
        <v>#REF!</v>
      </c>
      <c r="II479" s="181" t="e">
        <f t="shared" si="1092"/>
        <v>#REF!</v>
      </c>
      <c r="IJ479" s="181" t="e">
        <f t="shared" si="1093"/>
        <v>#REF!</v>
      </c>
      <c r="IK479" s="181" t="e">
        <f t="shared" si="1094"/>
        <v>#REF!</v>
      </c>
      <c r="IL479" s="181" t="e">
        <f t="shared" si="1095"/>
        <v>#REF!</v>
      </c>
      <c r="IM479" s="181" t="e">
        <f t="shared" si="1096"/>
        <v>#REF!</v>
      </c>
      <c r="IN479" s="181" t="e">
        <f t="shared" si="1097"/>
        <v>#REF!</v>
      </c>
      <c r="IO479" s="181" t="e">
        <f t="shared" si="1098"/>
        <v>#REF!</v>
      </c>
      <c r="IP479" s="181" t="e">
        <f t="shared" si="1099"/>
        <v>#REF!</v>
      </c>
      <c r="IQ479" s="181" t="e">
        <f t="shared" si="1100"/>
        <v>#REF!</v>
      </c>
      <c r="IR479" s="181" t="e">
        <f t="shared" si="1101"/>
        <v>#REF!</v>
      </c>
      <c r="IS479" s="181" t="e">
        <f t="shared" si="1102"/>
        <v>#REF!</v>
      </c>
      <c r="IT479" s="181" t="e">
        <f t="shared" si="1103"/>
        <v>#REF!</v>
      </c>
      <c r="IU479" s="181" t="e">
        <f t="shared" si="1104"/>
        <v>#REF!</v>
      </c>
      <c r="IV479" s="181" t="e">
        <f t="shared" si="1105"/>
        <v>#REF!</v>
      </c>
      <c r="IW479" s="181" t="e">
        <f t="shared" si="1106"/>
        <v>#REF!</v>
      </c>
      <c r="IX479" s="181" t="e">
        <f t="shared" si="1107"/>
        <v>#REF!</v>
      </c>
      <c r="IY479" s="181" t="e">
        <f t="shared" si="1108"/>
        <v>#REF!</v>
      </c>
      <c r="IZ479" s="181" t="e">
        <f t="shared" si="1109"/>
        <v>#REF!</v>
      </c>
      <c r="JA479" s="181" t="e">
        <f t="shared" si="1110"/>
        <v>#REF!</v>
      </c>
      <c r="JB479" s="181" t="e">
        <f t="shared" si="1111"/>
        <v>#REF!</v>
      </c>
    </row>
    <row r="480" spans="2:262">
      <c r="B480" s="188">
        <v>119</v>
      </c>
      <c r="C480" s="187">
        <f t="shared" si="1112"/>
        <v>2.3242187500000016E-3</v>
      </c>
      <c r="D480" s="184" t="e">
        <f t="shared" si="855"/>
        <v>#REF!</v>
      </c>
      <c r="E480" s="183" t="e">
        <f>DU361</f>
        <v>#REF!</v>
      </c>
      <c r="F480" s="182">
        <v>119</v>
      </c>
      <c r="G480" s="181" t="e">
        <f t="shared" si="856"/>
        <v>#REF!</v>
      </c>
      <c r="H480" s="181" t="e">
        <f t="shared" si="857"/>
        <v>#REF!</v>
      </c>
      <c r="I480" s="181" t="e">
        <f t="shared" si="858"/>
        <v>#REF!</v>
      </c>
      <c r="J480" s="181" t="e">
        <f t="shared" si="859"/>
        <v>#REF!</v>
      </c>
      <c r="K480" s="181" t="e">
        <f t="shared" si="860"/>
        <v>#REF!</v>
      </c>
      <c r="L480" s="181" t="e">
        <f t="shared" si="861"/>
        <v>#REF!</v>
      </c>
      <c r="M480" s="181" t="e">
        <f t="shared" si="862"/>
        <v>#REF!</v>
      </c>
      <c r="N480" s="181" t="e">
        <f t="shared" si="863"/>
        <v>#REF!</v>
      </c>
      <c r="O480" s="181" t="e">
        <f t="shared" si="864"/>
        <v>#REF!</v>
      </c>
      <c r="P480" s="181" t="e">
        <f t="shared" si="865"/>
        <v>#REF!</v>
      </c>
      <c r="Q480" s="181" t="e">
        <f t="shared" si="866"/>
        <v>#REF!</v>
      </c>
      <c r="R480" s="181" t="e">
        <f t="shared" si="867"/>
        <v>#REF!</v>
      </c>
      <c r="S480" s="181" t="e">
        <f t="shared" si="868"/>
        <v>#REF!</v>
      </c>
      <c r="T480" s="181" t="e">
        <f t="shared" si="869"/>
        <v>#REF!</v>
      </c>
      <c r="U480" s="181" t="e">
        <f t="shared" si="870"/>
        <v>#REF!</v>
      </c>
      <c r="V480" s="181" t="e">
        <f t="shared" si="871"/>
        <v>#REF!</v>
      </c>
      <c r="W480" s="181" t="e">
        <f t="shared" si="872"/>
        <v>#REF!</v>
      </c>
      <c r="X480" s="181" t="e">
        <f t="shared" si="873"/>
        <v>#REF!</v>
      </c>
      <c r="Y480" s="181" t="e">
        <f t="shared" si="874"/>
        <v>#REF!</v>
      </c>
      <c r="Z480" s="181" t="e">
        <f t="shared" si="875"/>
        <v>#REF!</v>
      </c>
      <c r="AA480" s="181" t="e">
        <f t="shared" si="876"/>
        <v>#REF!</v>
      </c>
      <c r="AB480" s="181" t="e">
        <f t="shared" si="877"/>
        <v>#REF!</v>
      </c>
      <c r="AC480" s="181" t="e">
        <f t="shared" si="878"/>
        <v>#REF!</v>
      </c>
      <c r="AD480" s="181" t="e">
        <f t="shared" si="879"/>
        <v>#REF!</v>
      </c>
      <c r="AE480" s="181" t="e">
        <f t="shared" si="880"/>
        <v>#REF!</v>
      </c>
      <c r="AF480" s="181" t="e">
        <f t="shared" si="881"/>
        <v>#REF!</v>
      </c>
      <c r="AG480" s="181" t="e">
        <f t="shared" si="882"/>
        <v>#REF!</v>
      </c>
      <c r="AH480" s="181" t="e">
        <f t="shared" si="883"/>
        <v>#REF!</v>
      </c>
      <c r="AI480" s="181" t="e">
        <f t="shared" si="884"/>
        <v>#REF!</v>
      </c>
      <c r="AJ480" s="181" t="e">
        <f t="shared" si="885"/>
        <v>#REF!</v>
      </c>
      <c r="AK480" s="181" t="e">
        <f t="shared" si="886"/>
        <v>#REF!</v>
      </c>
      <c r="AL480" s="181" t="e">
        <f t="shared" si="887"/>
        <v>#REF!</v>
      </c>
      <c r="AM480" s="181" t="e">
        <f t="shared" si="888"/>
        <v>#REF!</v>
      </c>
      <c r="AN480" s="181" t="e">
        <f t="shared" si="889"/>
        <v>#REF!</v>
      </c>
      <c r="AO480" s="181" t="e">
        <f t="shared" si="890"/>
        <v>#REF!</v>
      </c>
      <c r="AP480" s="181" t="e">
        <f t="shared" si="891"/>
        <v>#REF!</v>
      </c>
      <c r="AQ480" s="181" t="e">
        <f t="shared" si="892"/>
        <v>#REF!</v>
      </c>
      <c r="AR480" s="181" t="e">
        <f t="shared" si="893"/>
        <v>#REF!</v>
      </c>
      <c r="AS480" s="181" t="e">
        <f t="shared" si="894"/>
        <v>#REF!</v>
      </c>
      <c r="AT480" s="181" t="e">
        <f t="shared" si="895"/>
        <v>#REF!</v>
      </c>
      <c r="AU480" s="181" t="e">
        <f t="shared" si="896"/>
        <v>#REF!</v>
      </c>
      <c r="AV480" s="181" t="e">
        <f t="shared" si="897"/>
        <v>#REF!</v>
      </c>
      <c r="AW480" s="181" t="e">
        <f t="shared" si="898"/>
        <v>#REF!</v>
      </c>
      <c r="AX480" s="181" t="e">
        <f t="shared" si="899"/>
        <v>#REF!</v>
      </c>
      <c r="AY480" s="181" t="e">
        <f t="shared" si="900"/>
        <v>#REF!</v>
      </c>
      <c r="AZ480" s="181" t="e">
        <f t="shared" si="901"/>
        <v>#REF!</v>
      </c>
      <c r="BA480" s="181" t="e">
        <f t="shared" si="902"/>
        <v>#REF!</v>
      </c>
      <c r="BB480" s="181" t="e">
        <f t="shared" si="903"/>
        <v>#REF!</v>
      </c>
      <c r="BC480" s="181" t="e">
        <f t="shared" si="904"/>
        <v>#REF!</v>
      </c>
      <c r="BD480" s="181" t="e">
        <f t="shared" si="905"/>
        <v>#REF!</v>
      </c>
      <c r="BE480" s="181" t="e">
        <f t="shared" si="906"/>
        <v>#REF!</v>
      </c>
      <c r="BF480" s="181" t="e">
        <f t="shared" si="907"/>
        <v>#REF!</v>
      </c>
      <c r="BG480" s="181" t="e">
        <f t="shared" si="908"/>
        <v>#REF!</v>
      </c>
      <c r="BH480" s="181" t="e">
        <f t="shared" si="909"/>
        <v>#REF!</v>
      </c>
      <c r="BI480" s="181" t="e">
        <f t="shared" si="910"/>
        <v>#REF!</v>
      </c>
      <c r="BJ480" s="181" t="e">
        <f t="shared" si="911"/>
        <v>#REF!</v>
      </c>
      <c r="BK480" s="181" t="e">
        <f t="shared" si="912"/>
        <v>#REF!</v>
      </c>
      <c r="BL480" s="181" t="e">
        <f t="shared" si="913"/>
        <v>#REF!</v>
      </c>
      <c r="BM480" s="181" t="e">
        <f t="shared" si="914"/>
        <v>#REF!</v>
      </c>
      <c r="BN480" s="181" t="e">
        <f t="shared" si="915"/>
        <v>#REF!</v>
      </c>
      <c r="BO480" s="181" t="e">
        <f t="shared" si="916"/>
        <v>#REF!</v>
      </c>
      <c r="BP480" s="181" t="e">
        <f t="shared" si="917"/>
        <v>#REF!</v>
      </c>
      <c r="BQ480" s="181" t="e">
        <f t="shared" si="918"/>
        <v>#REF!</v>
      </c>
      <c r="BR480" s="181" t="e">
        <f t="shared" si="919"/>
        <v>#REF!</v>
      </c>
      <c r="BS480" s="181" t="e">
        <f t="shared" si="920"/>
        <v>#REF!</v>
      </c>
      <c r="BT480" s="181" t="e">
        <f t="shared" si="921"/>
        <v>#REF!</v>
      </c>
      <c r="BU480" s="181" t="e">
        <f t="shared" si="922"/>
        <v>#REF!</v>
      </c>
      <c r="BV480" s="181" t="e">
        <f t="shared" si="923"/>
        <v>#REF!</v>
      </c>
      <c r="BW480" s="181" t="e">
        <f t="shared" si="924"/>
        <v>#REF!</v>
      </c>
      <c r="BX480" s="181" t="e">
        <f t="shared" si="925"/>
        <v>#REF!</v>
      </c>
      <c r="BY480" s="181" t="e">
        <f t="shared" si="926"/>
        <v>#REF!</v>
      </c>
      <c r="BZ480" s="181" t="e">
        <f t="shared" si="927"/>
        <v>#REF!</v>
      </c>
      <c r="CA480" s="181" t="e">
        <f t="shared" si="928"/>
        <v>#REF!</v>
      </c>
      <c r="CB480" s="181" t="e">
        <f t="shared" si="929"/>
        <v>#REF!</v>
      </c>
      <c r="CC480" s="181" t="e">
        <f t="shared" si="930"/>
        <v>#REF!</v>
      </c>
      <c r="CD480" s="181" t="e">
        <f t="shared" si="931"/>
        <v>#REF!</v>
      </c>
      <c r="CE480" s="181" t="e">
        <f t="shared" si="932"/>
        <v>#REF!</v>
      </c>
      <c r="CF480" s="181" t="e">
        <f t="shared" si="933"/>
        <v>#REF!</v>
      </c>
      <c r="CG480" s="181" t="e">
        <f t="shared" si="934"/>
        <v>#REF!</v>
      </c>
      <c r="CH480" s="181" t="e">
        <f t="shared" si="935"/>
        <v>#REF!</v>
      </c>
      <c r="CI480" s="181" t="e">
        <f t="shared" si="936"/>
        <v>#REF!</v>
      </c>
      <c r="CJ480" s="181" t="e">
        <f t="shared" si="937"/>
        <v>#REF!</v>
      </c>
      <c r="CK480" s="181" t="e">
        <f t="shared" si="938"/>
        <v>#REF!</v>
      </c>
      <c r="CL480" s="181" t="e">
        <f t="shared" si="939"/>
        <v>#REF!</v>
      </c>
      <c r="CM480" s="181" t="e">
        <f t="shared" si="940"/>
        <v>#REF!</v>
      </c>
      <c r="CN480" s="181" t="e">
        <f t="shared" si="941"/>
        <v>#REF!</v>
      </c>
      <c r="CO480" s="181" t="e">
        <f t="shared" si="942"/>
        <v>#REF!</v>
      </c>
      <c r="CP480" s="181" t="e">
        <f t="shared" si="943"/>
        <v>#REF!</v>
      </c>
      <c r="CQ480" s="181" t="e">
        <f t="shared" si="944"/>
        <v>#REF!</v>
      </c>
      <c r="CR480" s="181" t="e">
        <f t="shared" si="945"/>
        <v>#REF!</v>
      </c>
      <c r="CS480" s="181" t="e">
        <f t="shared" si="946"/>
        <v>#REF!</v>
      </c>
      <c r="CT480" s="181" t="e">
        <f t="shared" si="947"/>
        <v>#REF!</v>
      </c>
      <c r="CU480" s="181" t="e">
        <f t="shared" si="948"/>
        <v>#REF!</v>
      </c>
      <c r="CV480" s="181" t="e">
        <f t="shared" si="949"/>
        <v>#REF!</v>
      </c>
      <c r="CW480" s="181" t="e">
        <f t="shared" si="950"/>
        <v>#REF!</v>
      </c>
      <c r="CX480" s="181" t="e">
        <f t="shared" si="951"/>
        <v>#REF!</v>
      </c>
      <c r="CY480" s="181" t="e">
        <f t="shared" si="952"/>
        <v>#REF!</v>
      </c>
      <c r="CZ480" s="181" t="e">
        <f t="shared" si="953"/>
        <v>#REF!</v>
      </c>
      <c r="DA480" s="181" t="e">
        <f t="shared" si="954"/>
        <v>#REF!</v>
      </c>
      <c r="DB480" s="181" t="e">
        <f t="shared" si="955"/>
        <v>#REF!</v>
      </c>
      <c r="DC480" s="181" t="e">
        <f t="shared" si="956"/>
        <v>#REF!</v>
      </c>
      <c r="DD480" s="181" t="e">
        <f t="shared" si="957"/>
        <v>#REF!</v>
      </c>
      <c r="DE480" s="181" t="e">
        <f t="shared" si="958"/>
        <v>#REF!</v>
      </c>
      <c r="DF480" s="181" t="e">
        <f t="shared" si="959"/>
        <v>#REF!</v>
      </c>
      <c r="DG480" s="181" t="e">
        <f t="shared" si="960"/>
        <v>#REF!</v>
      </c>
      <c r="DH480" s="181" t="e">
        <f t="shared" si="961"/>
        <v>#REF!</v>
      </c>
      <c r="DI480" s="181" t="e">
        <f t="shared" si="962"/>
        <v>#REF!</v>
      </c>
      <c r="DJ480" s="181" t="e">
        <f t="shared" si="963"/>
        <v>#REF!</v>
      </c>
      <c r="DK480" s="181" t="e">
        <f t="shared" si="964"/>
        <v>#REF!</v>
      </c>
      <c r="DL480" s="181" t="e">
        <f t="shared" si="965"/>
        <v>#REF!</v>
      </c>
      <c r="DM480" s="181" t="e">
        <f t="shared" si="966"/>
        <v>#REF!</v>
      </c>
      <c r="DN480" s="181" t="e">
        <f t="shared" si="967"/>
        <v>#REF!</v>
      </c>
      <c r="DO480" s="181" t="e">
        <f t="shared" si="968"/>
        <v>#REF!</v>
      </c>
      <c r="DP480" s="181" t="e">
        <f t="shared" si="969"/>
        <v>#REF!</v>
      </c>
      <c r="DQ480" s="181" t="e">
        <f t="shared" si="970"/>
        <v>#REF!</v>
      </c>
      <c r="DR480" s="181" t="e">
        <f t="shared" si="971"/>
        <v>#REF!</v>
      </c>
      <c r="DS480" s="181" t="e">
        <f t="shared" si="972"/>
        <v>#REF!</v>
      </c>
      <c r="DT480" s="181" t="e">
        <f t="shared" si="973"/>
        <v>#REF!</v>
      </c>
      <c r="DU480" s="181" t="e">
        <f t="shared" si="974"/>
        <v>#REF!</v>
      </c>
      <c r="DV480" s="181" t="e">
        <f t="shared" si="975"/>
        <v>#REF!</v>
      </c>
      <c r="DW480" s="181" t="e">
        <f t="shared" si="976"/>
        <v>#REF!</v>
      </c>
      <c r="DX480" s="181" t="e">
        <f t="shared" si="977"/>
        <v>#REF!</v>
      </c>
      <c r="DY480" s="181" t="e">
        <f t="shared" si="978"/>
        <v>#REF!</v>
      </c>
      <c r="DZ480" s="181" t="e">
        <f t="shared" si="979"/>
        <v>#REF!</v>
      </c>
      <c r="EA480" s="181" t="e">
        <f t="shared" si="980"/>
        <v>#REF!</v>
      </c>
      <c r="EB480" s="181" t="e">
        <f t="shared" si="981"/>
        <v>#REF!</v>
      </c>
      <c r="EC480" s="181" t="e">
        <f t="shared" si="982"/>
        <v>#REF!</v>
      </c>
      <c r="ED480" s="181" t="e">
        <f t="shared" si="983"/>
        <v>#REF!</v>
      </c>
      <c r="EE480" s="181" t="e">
        <f t="shared" si="984"/>
        <v>#REF!</v>
      </c>
      <c r="EF480" s="181" t="e">
        <f t="shared" si="985"/>
        <v>#REF!</v>
      </c>
      <c r="EG480" s="181" t="e">
        <f t="shared" si="986"/>
        <v>#REF!</v>
      </c>
      <c r="EH480" s="181" t="e">
        <f t="shared" si="987"/>
        <v>#REF!</v>
      </c>
      <c r="EI480" s="181" t="e">
        <f t="shared" si="988"/>
        <v>#REF!</v>
      </c>
      <c r="EJ480" s="181" t="e">
        <f t="shared" si="989"/>
        <v>#REF!</v>
      </c>
      <c r="EK480" s="181" t="e">
        <f t="shared" si="990"/>
        <v>#REF!</v>
      </c>
      <c r="EL480" s="181" t="e">
        <f t="shared" si="991"/>
        <v>#REF!</v>
      </c>
      <c r="EM480" s="181" t="e">
        <f t="shared" si="992"/>
        <v>#REF!</v>
      </c>
      <c r="EN480" s="181" t="e">
        <f t="shared" si="993"/>
        <v>#REF!</v>
      </c>
      <c r="EO480" s="181" t="e">
        <f t="shared" si="994"/>
        <v>#REF!</v>
      </c>
      <c r="EP480" s="181" t="e">
        <f t="shared" si="995"/>
        <v>#REF!</v>
      </c>
      <c r="EQ480" s="181" t="e">
        <f t="shared" si="996"/>
        <v>#REF!</v>
      </c>
      <c r="ER480" s="181" t="e">
        <f t="shared" si="997"/>
        <v>#REF!</v>
      </c>
      <c r="ES480" s="181" t="e">
        <f t="shared" si="998"/>
        <v>#REF!</v>
      </c>
      <c r="ET480" s="181" t="e">
        <f t="shared" si="999"/>
        <v>#REF!</v>
      </c>
      <c r="EU480" s="181" t="e">
        <f t="shared" si="1000"/>
        <v>#REF!</v>
      </c>
      <c r="EV480" s="181" t="e">
        <f t="shared" si="1001"/>
        <v>#REF!</v>
      </c>
      <c r="EW480" s="181" t="e">
        <f t="shared" si="1002"/>
        <v>#REF!</v>
      </c>
      <c r="EX480" s="181" t="e">
        <f t="shared" si="1003"/>
        <v>#REF!</v>
      </c>
      <c r="EY480" s="181" t="e">
        <f t="shared" si="1004"/>
        <v>#REF!</v>
      </c>
      <c r="EZ480" s="181" t="e">
        <f t="shared" si="1005"/>
        <v>#REF!</v>
      </c>
      <c r="FA480" s="181" t="e">
        <f t="shared" si="1006"/>
        <v>#REF!</v>
      </c>
      <c r="FB480" s="181" t="e">
        <f t="shared" si="1007"/>
        <v>#REF!</v>
      </c>
      <c r="FC480" s="181" t="e">
        <f t="shared" si="1008"/>
        <v>#REF!</v>
      </c>
      <c r="FD480" s="181" t="e">
        <f t="shared" si="1009"/>
        <v>#REF!</v>
      </c>
      <c r="FE480" s="181" t="e">
        <f t="shared" si="1010"/>
        <v>#REF!</v>
      </c>
      <c r="FF480" s="181" t="e">
        <f t="shared" si="1011"/>
        <v>#REF!</v>
      </c>
      <c r="FG480" s="181" t="e">
        <f t="shared" si="1012"/>
        <v>#REF!</v>
      </c>
      <c r="FH480" s="181" t="e">
        <f t="shared" si="1013"/>
        <v>#REF!</v>
      </c>
      <c r="FI480" s="181" t="e">
        <f t="shared" si="1014"/>
        <v>#REF!</v>
      </c>
      <c r="FJ480" s="181" t="e">
        <f t="shared" si="1015"/>
        <v>#REF!</v>
      </c>
      <c r="FK480" s="181" t="e">
        <f t="shared" si="1016"/>
        <v>#REF!</v>
      </c>
      <c r="FL480" s="181" t="e">
        <f t="shared" si="1017"/>
        <v>#REF!</v>
      </c>
      <c r="FM480" s="181" t="e">
        <f t="shared" si="1018"/>
        <v>#REF!</v>
      </c>
      <c r="FN480" s="181" t="e">
        <f t="shared" si="1019"/>
        <v>#REF!</v>
      </c>
      <c r="FO480" s="181" t="e">
        <f t="shared" si="1020"/>
        <v>#REF!</v>
      </c>
      <c r="FP480" s="181" t="e">
        <f t="shared" si="1021"/>
        <v>#REF!</v>
      </c>
      <c r="FQ480" s="181" t="e">
        <f t="shared" si="1022"/>
        <v>#REF!</v>
      </c>
      <c r="FR480" s="181" t="e">
        <f t="shared" si="1023"/>
        <v>#REF!</v>
      </c>
      <c r="FS480" s="181" t="e">
        <f t="shared" si="1024"/>
        <v>#REF!</v>
      </c>
      <c r="FT480" s="181" t="e">
        <f t="shared" si="1025"/>
        <v>#REF!</v>
      </c>
      <c r="FU480" s="181" t="e">
        <f t="shared" si="1026"/>
        <v>#REF!</v>
      </c>
      <c r="FV480" s="181" t="e">
        <f t="shared" si="1027"/>
        <v>#REF!</v>
      </c>
      <c r="FW480" s="181" t="e">
        <f t="shared" si="1028"/>
        <v>#REF!</v>
      </c>
      <c r="FX480" s="181" t="e">
        <f t="shared" si="1029"/>
        <v>#REF!</v>
      </c>
      <c r="FY480" s="181" t="e">
        <f t="shared" si="1030"/>
        <v>#REF!</v>
      </c>
      <c r="FZ480" s="181" t="e">
        <f t="shared" si="1031"/>
        <v>#REF!</v>
      </c>
      <c r="GA480" s="181" t="e">
        <f t="shared" si="1032"/>
        <v>#REF!</v>
      </c>
      <c r="GB480" s="181" t="e">
        <f t="shared" si="1033"/>
        <v>#REF!</v>
      </c>
      <c r="GC480" s="181" t="e">
        <f t="shared" si="1034"/>
        <v>#REF!</v>
      </c>
      <c r="GD480" s="181" t="e">
        <f t="shared" si="1035"/>
        <v>#REF!</v>
      </c>
      <c r="GE480" s="181" t="e">
        <f t="shared" si="1036"/>
        <v>#REF!</v>
      </c>
      <c r="GF480" s="181" t="e">
        <f t="shared" si="1037"/>
        <v>#REF!</v>
      </c>
      <c r="GG480" s="181" t="e">
        <f t="shared" si="1038"/>
        <v>#REF!</v>
      </c>
      <c r="GH480" s="181" t="e">
        <f t="shared" si="1039"/>
        <v>#REF!</v>
      </c>
      <c r="GI480" s="181" t="e">
        <f t="shared" si="1040"/>
        <v>#REF!</v>
      </c>
      <c r="GJ480" s="181" t="e">
        <f t="shared" si="1041"/>
        <v>#REF!</v>
      </c>
      <c r="GK480" s="181" t="e">
        <f t="shared" si="1042"/>
        <v>#REF!</v>
      </c>
      <c r="GL480" s="181" t="e">
        <f t="shared" si="1043"/>
        <v>#REF!</v>
      </c>
      <c r="GM480" s="181" t="e">
        <f t="shared" si="1044"/>
        <v>#REF!</v>
      </c>
      <c r="GN480" s="181" t="e">
        <f t="shared" si="1045"/>
        <v>#REF!</v>
      </c>
      <c r="GO480" s="181" t="e">
        <f t="shared" si="1046"/>
        <v>#REF!</v>
      </c>
      <c r="GP480" s="181" t="e">
        <f t="shared" si="1047"/>
        <v>#REF!</v>
      </c>
      <c r="GQ480" s="181" t="e">
        <f t="shared" si="1048"/>
        <v>#REF!</v>
      </c>
      <c r="GR480" s="181" t="e">
        <f t="shared" si="1049"/>
        <v>#REF!</v>
      </c>
      <c r="GS480" s="181" t="e">
        <f t="shared" si="1050"/>
        <v>#REF!</v>
      </c>
      <c r="GT480" s="181" t="e">
        <f t="shared" si="1051"/>
        <v>#REF!</v>
      </c>
      <c r="GU480" s="181" t="e">
        <f t="shared" si="1052"/>
        <v>#REF!</v>
      </c>
      <c r="GV480" s="181" t="e">
        <f t="shared" si="1053"/>
        <v>#REF!</v>
      </c>
      <c r="GW480" s="181" t="e">
        <f t="shared" si="1054"/>
        <v>#REF!</v>
      </c>
      <c r="GX480" s="181" t="e">
        <f t="shared" si="1055"/>
        <v>#REF!</v>
      </c>
      <c r="GY480" s="181" t="e">
        <f t="shared" si="1056"/>
        <v>#REF!</v>
      </c>
      <c r="GZ480" s="181" t="e">
        <f t="shared" si="1057"/>
        <v>#REF!</v>
      </c>
      <c r="HA480" s="181" t="e">
        <f t="shared" si="1058"/>
        <v>#REF!</v>
      </c>
      <c r="HB480" s="181" t="e">
        <f t="shared" si="1059"/>
        <v>#REF!</v>
      </c>
      <c r="HC480" s="181" t="e">
        <f t="shared" si="1060"/>
        <v>#REF!</v>
      </c>
      <c r="HD480" s="181" t="e">
        <f t="shared" si="1061"/>
        <v>#REF!</v>
      </c>
      <c r="HE480" s="181" t="e">
        <f t="shared" si="1062"/>
        <v>#REF!</v>
      </c>
      <c r="HF480" s="181" t="e">
        <f t="shared" si="1063"/>
        <v>#REF!</v>
      </c>
      <c r="HG480" s="181" t="e">
        <f t="shared" si="1064"/>
        <v>#REF!</v>
      </c>
      <c r="HH480" s="181" t="e">
        <f t="shared" si="1065"/>
        <v>#REF!</v>
      </c>
      <c r="HI480" s="181" t="e">
        <f t="shared" si="1066"/>
        <v>#REF!</v>
      </c>
      <c r="HJ480" s="181" t="e">
        <f t="shared" si="1067"/>
        <v>#REF!</v>
      </c>
      <c r="HK480" s="181" t="e">
        <f t="shared" si="1068"/>
        <v>#REF!</v>
      </c>
      <c r="HL480" s="181" t="e">
        <f t="shared" si="1069"/>
        <v>#REF!</v>
      </c>
      <c r="HM480" s="181" t="e">
        <f t="shared" si="1070"/>
        <v>#REF!</v>
      </c>
      <c r="HN480" s="181" t="e">
        <f t="shared" si="1071"/>
        <v>#REF!</v>
      </c>
      <c r="HO480" s="181" t="e">
        <f t="shared" si="1072"/>
        <v>#REF!</v>
      </c>
      <c r="HP480" s="181" t="e">
        <f t="shared" si="1073"/>
        <v>#REF!</v>
      </c>
      <c r="HQ480" s="181" t="e">
        <f t="shared" si="1074"/>
        <v>#REF!</v>
      </c>
      <c r="HR480" s="181" t="e">
        <f t="shared" si="1075"/>
        <v>#REF!</v>
      </c>
      <c r="HS480" s="181" t="e">
        <f t="shared" si="1076"/>
        <v>#REF!</v>
      </c>
      <c r="HT480" s="181" t="e">
        <f t="shared" si="1077"/>
        <v>#REF!</v>
      </c>
      <c r="HU480" s="181" t="e">
        <f t="shared" si="1078"/>
        <v>#REF!</v>
      </c>
      <c r="HV480" s="181" t="e">
        <f t="shared" si="1079"/>
        <v>#REF!</v>
      </c>
      <c r="HW480" s="181" t="e">
        <f t="shared" si="1080"/>
        <v>#REF!</v>
      </c>
      <c r="HX480" s="181" t="e">
        <f t="shared" si="1081"/>
        <v>#REF!</v>
      </c>
      <c r="HY480" s="181" t="e">
        <f t="shared" si="1082"/>
        <v>#REF!</v>
      </c>
      <c r="HZ480" s="181" t="e">
        <f t="shared" si="1083"/>
        <v>#REF!</v>
      </c>
      <c r="IA480" s="181" t="e">
        <f t="shared" si="1084"/>
        <v>#REF!</v>
      </c>
      <c r="IB480" s="181" t="e">
        <f t="shared" si="1085"/>
        <v>#REF!</v>
      </c>
      <c r="IC480" s="181" t="e">
        <f t="shared" si="1086"/>
        <v>#REF!</v>
      </c>
      <c r="ID480" s="181" t="e">
        <f t="shared" si="1087"/>
        <v>#REF!</v>
      </c>
      <c r="IE480" s="181" t="e">
        <f t="shared" si="1088"/>
        <v>#REF!</v>
      </c>
      <c r="IF480" s="181" t="e">
        <f t="shared" si="1089"/>
        <v>#REF!</v>
      </c>
      <c r="IG480" s="181" t="e">
        <f t="shared" si="1090"/>
        <v>#REF!</v>
      </c>
      <c r="IH480" s="181" t="e">
        <f t="shared" si="1091"/>
        <v>#REF!</v>
      </c>
      <c r="II480" s="181" t="e">
        <f t="shared" si="1092"/>
        <v>#REF!</v>
      </c>
      <c r="IJ480" s="181" t="e">
        <f t="shared" si="1093"/>
        <v>#REF!</v>
      </c>
      <c r="IK480" s="181" t="e">
        <f t="shared" si="1094"/>
        <v>#REF!</v>
      </c>
      <c r="IL480" s="181" t="e">
        <f t="shared" si="1095"/>
        <v>#REF!</v>
      </c>
      <c r="IM480" s="181" t="e">
        <f t="shared" si="1096"/>
        <v>#REF!</v>
      </c>
      <c r="IN480" s="181" t="e">
        <f t="shared" si="1097"/>
        <v>#REF!</v>
      </c>
      <c r="IO480" s="181" t="e">
        <f t="shared" si="1098"/>
        <v>#REF!</v>
      </c>
      <c r="IP480" s="181" t="e">
        <f t="shared" si="1099"/>
        <v>#REF!</v>
      </c>
      <c r="IQ480" s="181" t="e">
        <f t="shared" si="1100"/>
        <v>#REF!</v>
      </c>
      <c r="IR480" s="181" t="e">
        <f t="shared" si="1101"/>
        <v>#REF!</v>
      </c>
      <c r="IS480" s="181" t="e">
        <f t="shared" si="1102"/>
        <v>#REF!</v>
      </c>
      <c r="IT480" s="181" t="e">
        <f t="shared" si="1103"/>
        <v>#REF!</v>
      </c>
      <c r="IU480" s="181" t="e">
        <f t="shared" si="1104"/>
        <v>#REF!</v>
      </c>
      <c r="IV480" s="181" t="e">
        <f t="shared" si="1105"/>
        <v>#REF!</v>
      </c>
      <c r="IW480" s="181" t="e">
        <f t="shared" si="1106"/>
        <v>#REF!</v>
      </c>
      <c r="IX480" s="181" t="e">
        <f t="shared" si="1107"/>
        <v>#REF!</v>
      </c>
      <c r="IY480" s="181" t="e">
        <f t="shared" si="1108"/>
        <v>#REF!</v>
      </c>
      <c r="IZ480" s="181" t="e">
        <f t="shared" si="1109"/>
        <v>#REF!</v>
      </c>
      <c r="JA480" s="181" t="e">
        <f t="shared" si="1110"/>
        <v>#REF!</v>
      </c>
      <c r="JB480" s="181" t="e">
        <f t="shared" si="1111"/>
        <v>#REF!</v>
      </c>
    </row>
    <row r="481" spans="2:262">
      <c r="B481" s="188">
        <v>120</v>
      </c>
      <c r="C481" s="187">
        <f t="shared" si="1112"/>
        <v>2.3437500000000016E-3</v>
      </c>
      <c r="D481" s="184" t="e">
        <f t="shared" si="855"/>
        <v>#REF!</v>
      </c>
      <c r="E481" s="183" t="e">
        <f>DV361</f>
        <v>#REF!</v>
      </c>
      <c r="F481" s="182">
        <v>120</v>
      </c>
      <c r="G481" s="181" t="e">
        <f t="shared" si="856"/>
        <v>#REF!</v>
      </c>
      <c r="H481" s="181" t="e">
        <f t="shared" si="857"/>
        <v>#REF!</v>
      </c>
      <c r="I481" s="181" t="e">
        <f t="shared" si="858"/>
        <v>#REF!</v>
      </c>
      <c r="J481" s="181" t="e">
        <f t="shared" si="859"/>
        <v>#REF!</v>
      </c>
      <c r="K481" s="181" t="e">
        <f t="shared" si="860"/>
        <v>#REF!</v>
      </c>
      <c r="L481" s="181" t="e">
        <f t="shared" si="861"/>
        <v>#REF!</v>
      </c>
      <c r="M481" s="181" t="e">
        <f t="shared" si="862"/>
        <v>#REF!</v>
      </c>
      <c r="N481" s="181" t="e">
        <f t="shared" si="863"/>
        <v>#REF!</v>
      </c>
      <c r="O481" s="181" t="e">
        <f t="shared" si="864"/>
        <v>#REF!</v>
      </c>
      <c r="P481" s="181" t="e">
        <f t="shared" si="865"/>
        <v>#REF!</v>
      </c>
      <c r="Q481" s="181" t="e">
        <f t="shared" si="866"/>
        <v>#REF!</v>
      </c>
      <c r="R481" s="181" t="e">
        <f t="shared" si="867"/>
        <v>#REF!</v>
      </c>
      <c r="S481" s="181" t="e">
        <f t="shared" si="868"/>
        <v>#REF!</v>
      </c>
      <c r="T481" s="181" t="e">
        <f t="shared" si="869"/>
        <v>#REF!</v>
      </c>
      <c r="U481" s="181" t="e">
        <f t="shared" si="870"/>
        <v>#REF!</v>
      </c>
      <c r="V481" s="181" t="e">
        <f t="shared" si="871"/>
        <v>#REF!</v>
      </c>
      <c r="W481" s="181" t="e">
        <f t="shared" si="872"/>
        <v>#REF!</v>
      </c>
      <c r="X481" s="181" t="e">
        <f t="shared" si="873"/>
        <v>#REF!</v>
      </c>
      <c r="Y481" s="181" t="e">
        <f t="shared" si="874"/>
        <v>#REF!</v>
      </c>
      <c r="Z481" s="181" t="e">
        <f t="shared" si="875"/>
        <v>#REF!</v>
      </c>
      <c r="AA481" s="181" t="e">
        <f t="shared" si="876"/>
        <v>#REF!</v>
      </c>
      <c r="AB481" s="181" t="e">
        <f t="shared" si="877"/>
        <v>#REF!</v>
      </c>
      <c r="AC481" s="181" t="e">
        <f t="shared" si="878"/>
        <v>#REF!</v>
      </c>
      <c r="AD481" s="181" t="e">
        <f t="shared" si="879"/>
        <v>#REF!</v>
      </c>
      <c r="AE481" s="181" t="e">
        <f t="shared" si="880"/>
        <v>#REF!</v>
      </c>
      <c r="AF481" s="181" t="e">
        <f t="shared" si="881"/>
        <v>#REF!</v>
      </c>
      <c r="AG481" s="181" t="e">
        <f t="shared" si="882"/>
        <v>#REF!</v>
      </c>
      <c r="AH481" s="181" t="e">
        <f t="shared" si="883"/>
        <v>#REF!</v>
      </c>
      <c r="AI481" s="181" t="e">
        <f t="shared" si="884"/>
        <v>#REF!</v>
      </c>
      <c r="AJ481" s="181" t="e">
        <f t="shared" si="885"/>
        <v>#REF!</v>
      </c>
      <c r="AK481" s="181" t="e">
        <f t="shared" si="886"/>
        <v>#REF!</v>
      </c>
      <c r="AL481" s="181" t="e">
        <f t="shared" si="887"/>
        <v>#REF!</v>
      </c>
      <c r="AM481" s="181" t="e">
        <f t="shared" si="888"/>
        <v>#REF!</v>
      </c>
      <c r="AN481" s="181" t="e">
        <f t="shared" si="889"/>
        <v>#REF!</v>
      </c>
      <c r="AO481" s="181" t="e">
        <f t="shared" si="890"/>
        <v>#REF!</v>
      </c>
      <c r="AP481" s="181" t="e">
        <f t="shared" si="891"/>
        <v>#REF!</v>
      </c>
      <c r="AQ481" s="181" t="e">
        <f t="shared" si="892"/>
        <v>#REF!</v>
      </c>
      <c r="AR481" s="181" t="e">
        <f t="shared" si="893"/>
        <v>#REF!</v>
      </c>
      <c r="AS481" s="181" t="e">
        <f t="shared" si="894"/>
        <v>#REF!</v>
      </c>
      <c r="AT481" s="181" t="e">
        <f t="shared" si="895"/>
        <v>#REF!</v>
      </c>
      <c r="AU481" s="181" t="e">
        <f t="shared" si="896"/>
        <v>#REF!</v>
      </c>
      <c r="AV481" s="181" t="e">
        <f t="shared" si="897"/>
        <v>#REF!</v>
      </c>
      <c r="AW481" s="181" t="e">
        <f t="shared" si="898"/>
        <v>#REF!</v>
      </c>
      <c r="AX481" s="181" t="e">
        <f t="shared" si="899"/>
        <v>#REF!</v>
      </c>
      <c r="AY481" s="181" t="e">
        <f t="shared" si="900"/>
        <v>#REF!</v>
      </c>
      <c r="AZ481" s="181" t="e">
        <f t="shared" si="901"/>
        <v>#REF!</v>
      </c>
      <c r="BA481" s="181" t="e">
        <f t="shared" si="902"/>
        <v>#REF!</v>
      </c>
      <c r="BB481" s="181" t="e">
        <f t="shared" si="903"/>
        <v>#REF!</v>
      </c>
      <c r="BC481" s="181" t="e">
        <f t="shared" si="904"/>
        <v>#REF!</v>
      </c>
      <c r="BD481" s="181" t="e">
        <f t="shared" si="905"/>
        <v>#REF!</v>
      </c>
      <c r="BE481" s="181" t="e">
        <f t="shared" si="906"/>
        <v>#REF!</v>
      </c>
      <c r="BF481" s="181" t="e">
        <f t="shared" si="907"/>
        <v>#REF!</v>
      </c>
      <c r="BG481" s="181" t="e">
        <f t="shared" si="908"/>
        <v>#REF!</v>
      </c>
      <c r="BH481" s="181" t="e">
        <f t="shared" si="909"/>
        <v>#REF!</v>
      </c>
      <c r="BI481" s="181" t="e">
        <f t="shared" si="910"/>
        <v>#REF!</v>
      </c>
      <c r="BJ481" s="181" t="e">
        <f t="shared" si="911"/>
        <v>#REF!</v>
      </c>
      <c r="BK481" s="181" t="e">
        <f t="shared" si="912"/>
        <v>#REF!</v>
      </c>
      <c r="BL481" s="181" t="e">
        <f t="shared" si="913"/>
        <v>#REF!</v>
      </c>
      <c r="BM481" s="181" t="e">
        <f t="shared" si="914"/>
        <v>#REF!</v>
      </c>
      <c r="BN481" s="181" t="e">
        <f t="shared" si="915"/>
        <v>#REF!</v>
      </c>
      <c r="BO481" s="181" t="e">
        <f t="shared" si="916"/>
        <v>#REF!</v>
      </c>
      <c r="BP481" s="181" t="e">
        <f t="shared" si="917"/>
        <v>#REF!</v>
      </c>
      <c r="BQ481" s="181" t="e">
        <f t="shared" si="918"/>
        <v>#REF!</v>
      </c>
      <c r="BR481" s="181" t="e">
        <f t="shared" si="919"/>
        <v>#REF!</v>
      </c>
      <c r="BS481" s="181" t="e">
        <f t="shared" si="920"/>
        <v>#REF!</v>
      </c>
      <c r="BT481" s="181" t="e">
        <f t="shared" si="921"/>
        <v>#REF!</v>
      </c>
      <c r="BU481" s="181" t="e">
        <f t="shared" si="922"/>
        <v>#REF!</v>
      </c>
      <c r="BV481" s="181" t="e">
        <f t="shared" si="923"/>
        <v>#REF!</v>
      </c>
      <c r="BW481" s="181" t="e">
        <f t="shared" si="924"/>
        <v>#REF!</v>
      </c>
      <c r="BX481" s="181" t="e">
        <f t="shared" si="925"/>
        <v>#REF!</v>
      </c>
      <c r="BY481" s="181" t="e">
        <f t="shared" si="926"/>
        <v>#REF!</v>
      </c>
      <c r="BZ481" s="181" t="e">
        <f t="shared" si="927"/>
        <v>#REF!</v>
      </c>
      <c r="CA481" s="181" t="e">
        <f t="shared" si="928"/>
        <v>#REF!</v>
      </c>
      <c r="CB481" s="181" t="e">
        <f t="shared" si="929"/>
        <v>#REF!</v>
      </c>
      <c r="CC481" s="181" t="e">
        <f t="shared" si="930"/>
        <v>#REF!</v>
      </c>
      <c r="CD481" s="181" t="e">
        <f t="shared" si="931"/>
        <v>#REF!</v>
      </c>
      <c r="CE481" s="181" t="e">
        <f t="shared" si="932"/>
        <v>#REF!</v>
      </c>
      <c r="CF481" s="181" t="e">
        <f t="shared" si="933"/>
        <v>#REF!</v>
      </c>
      <c r="CG481" s="181" t="e">
        <f t="shared" si="934"/>
        <v>#REF!</v>
      </c>
      <c r="CH481" s="181" t="e">
        <f t="shared" si="935"/>
        <v>#REF!</v>
      </c>
      <c r="CI481" s="181" t="e">
        <f t="shared" si="936"/>
        <v>#REF!</v>
      </c>
      <c r="CJ481" s="181" t="e">
        <f t="shared" si="937"/>
        <v>#REF!</v>
      </c>
      <c r="CK481" s="181" t="e">
        <f t="shared" si="938"/>
        <v>#REF!</v>
      </c>
      <c r="CL481" s="181" t="e">
        <f t="shared" si="939"/>
        <v>#REF!</v>
      </c>
      <c r="CM481" s="181" t="e">
        <f t="shared" si="940"/>
        <v>#REF!</v>
      </c>
      <c r="CN481" s="181" t="e">
        <f t="shared" si="941"/>
        <v>#REF!</v>
      </c>
      <c r="CO481" s="181" t="e">
        <f t="shared" si="942"/>
        <v>#REF!</v>
      </c>
      <c r="CP481" s="181" t="e">
        <f t="shared" si="943"/>
        <v>#REF!</v>
      </c>
      <c r="CQ481" s="181" t="e">
        <f t="shared" si="944"/>
        <v>#REF!</v>
      </c>
      <c r="CR481" s="181" t="e">
        <f t="shared" si="945"/>
        <v>#REF!</v>
      </c>
      <c r="CS481" s="181" t="e">
        <f t="shared" si="946"/>
        <v>#REF!</v>
      </c>
      <c r="CT481" s="181" t="e">
        <f t="shared" si="947"/>
        <v>#REF!</v>
      </c>
      <c r="CU481" s="181" t="e">
        <f t="shared" si="948"/>
        <v>#REF!</v>
      </c>
      <c r="CV481" s="181" t="e">
        <f t="shared" si="949"/>
        <v>#REF!</v>
      </c>
      <c r="CW481" s="181" t="e">
        <f t="shared" si="950"/>
        <v>#REF!</v>
      </c>
      <c r="CX481" s="181" t="e">
        <f t="shared" si="951"/>
        <v>#REF!</v>
      </c>
      <c r="CY481" s="181" t="e">
        <f t="shared" si="952"/>
        <v>#REF!</v>
      </c>
      <c r="CZ481" s="181" t="e">
        <f t="shared" si="953"/>
        <v>#REF!</v>
      </c>
      <c r="DA481" s="181" t="e">
        <f t="shared" si="954"/>
        <v>#REF!</v>
      </c>
      <c r="DB481" s="181" t="e">
        <f t="shared" si="955"/>
        <v>#REF!</v>
      </c>
      <c r="DC481" s="181" t="e">
        <f t="shared" si="956"/>
        <v>#REF!</v>
      </c>
      <c r="DD481" s="181" t="e">
        <f t="shared" si="957"/>
        <v>#REF!</v>
      </c>
      <c r="DE481" s="181" t="e">
        <f t="shared" si="958"/>
        <v>#REF!</v>
      </c>
      <c r="DF481" s="181" t="e">
        <f t="shared" si="959"/>
        <v>#REF!</v>
      </c>
      <c r="DG481" s="181" t="e">
        <f t="shared" si="960"/>
        <v>#REF!</v>
      </c>
      <c r="DH481" s="181" t="e">
        <f t="shared" si="961"/>
        <v>#REF!</v>
      </c>
      <c r="DI481" s="181" t="e">
        <f t="shared" si="962"/>
        <v>#REF!</v>
      </c>
      <c r="DJ481" s="181" t="e">
        <f t="shared" si="963"/>
        <v>#REF!</v>
      </c>
      <c r="DK481" s="181" t="e">
        <f t="shared" si="964"/>
        <v>#REF!</v>
      </c>
      <c r="DL481" s="181" t="e">
        <f t="shared" si="965"/>
        <v>#REF!</v>
      </c>
      <c r="DM481" s="181" t="e">
        <f t="shared" si="966"/>
        <v>#REF!</v>
      </c>
      <c r="DN481" s="181" t="e">
        <f t="shared" si="967"/>
        <v>#REF!</v>
      </c>
      <c r="DO481" s="181" t="e">
        <f t="shared" si="968"/>
        <v>#REF!</v>
      </c>
      <c r="DP481" s="181" t="e">
        <f t="shared" si="969"/>
        <v>#REF!</v>
      </c>
      <c r="DQ481" s="181" t="e">
        <f t="shared" si="970"/>
        <v>#REF!</v>
      </c>
      <c r="DR481" s="181" t="e">
        <f t="shared" si="971"/>
        <v>#REF!</v>
      </c>
      <c r="DS481" s="181" t="e">
        <f t="shared" si="972"/>
        <v>#REF!</v>
      </c>
      <c r="DT481" s="181" t="e">
        <f t="shared" si="973"/>
        <v>#REF!</v>
      </c>
      <c r="DU481" s="181" t="e">
        <f t="shared" si="974"/>
        <v>#REF!</v>
      </c>
      <c r="DV481" s="181" t="e">
        <f t="shared" si="975"/>
        <v>#REF!</v>
      </c>
      <c r="DW481" s="181" t="e">
        <f t="shared" si="976"/>
        <v>#REF!</v>
      </c>
      <c r="DX481" s="181" t="e">
        <f t="shared" si="977"/>
        <v>#REF!</v>
      </c>
      <c r="DY481" s="181" t="e">
        <f t="shared" si="978"/>
        <v>#REF!</v>
      </c>
      <c r="DZ481" s="181" t="e">
        <f t="shared" si="979"/>
        <v>#REF!</v>
      </c>
      <c r="EA481" s="181" t="e">
        <f t="shared" si="980"/>
        <v>#REF!</v>
      </c>
      <c r="EB481" s="181" t="e">
        <f t="shared" si="981"/>
        <v>#REF!</v>
      </c>
      <c r="EC481" s="181" t="e">
        <f t="shared" si="982"/>
        <v>#REF!</v>
      </c>
      <c r="ED481" s="181" t="e">
        <f t="shared" si="983"/>
        <v>#REF!</v>
      </c>
      <c r="EE481" s="181" t="e">
        <f t="shared" si="984"/>
        <v>#REF!</v>
      </c>
      <c r="EF481" s="181" t="e">
        <f t="shared" si="985"/>
        <v>#REF!</v>
      </c>
      <c r="EG481" s="181" t="e">
        <f t="shared" si="986"/>
        <v>#REF!</v>
      </c>
      <c r="EH481" s="181" t="e">
        <f t="shared" si="987"/>
        <v>#REF!</v>
      </c>
      <c r="EI481" s="181" t="e">
        <f t="shared" si="988"/>
        <v>#REF!</v>
      </c>
      <c r="EJ481" s="181" t="e">
        <f t="shared" si="989"/>
        <v>#REF!</v>
      </c>
      <c r="EK481" s="181" t="e">
        <f t="shared" si="990"/>
        <v>#REF!</v>
      </c>
      <c r="EL481" s="181" t="e">
        <f t="shared" si="991"/>
        <v>#REF!</v>
      </c>
      <c r="EM481" s="181" t="e">
        <f t="shared" si="992"/>
        <v>#REF!</v>
      </c>
      <c r="EN481" s="181" t="e">
        <f t="shared" si="993"/>
        <v>#REF!</v>
      </c>
      <c r="EO481" s="181" t="e">
        <f t="shared" si="994"/>
        <v>#REF!</v>
      </c>
      <c r="EP481" s="181" t="e">
        <f t="shared" si="995"/>
        <v>#REF!</v>
      </c>
      <c r="EQ481" s="181" t="e">
        <f t="shared" si="996"/>
        <v>#REF!</v>
      </c>
      <c r="ER481" s="181" t="e">
        <f t="shared" si="997"/>
        <v>#REF!</v>
      </c>
      <c r="ES481" s="181" t="e">
        <f t="shared" si="998"/>
        <v>#REF!</v>
      </c>
      <c r="ET481" s="181" t="e">
        <f t="shared" si="999"/>
        <v>#REF!</v>
      </c>
      <c r="EU481" s="181" t="e">
        <f t="shared" si="1000"/>
        <v>#REF!</v>
      </c>
      <c r="EV481" s="181" t="e">
        <f t="shared" si="1001"/>
        <v>#REF!</v>
      </c>
      <c r="EW481" s="181" t="e">
        <f t="shared" si="1002"/>
        <v>#REF!</v>
      </c>
      <c r="EX481" s="181" t="e">
        <f t="shared" si="1003"/>
        <v>#REF!</v>
      </c>
      <c r="EY481" s="181" t="e">
        <f t="shared" si="1004"/>
        <v>#REF!</v>
      </c>
      <c r="EZ481" s="181" t="e">
        <f t="shared" si="1005"/>
        <v>#REF!</v>
      </c>
      <c r="FA481" s="181" t="e">
        <f t="shared" si="1006"/>
        <v>#REF!</v>
      </c>
      <c r="FB481" s="181" t="e">
        <f t="shared" si="1007"/>
        <v>#REF!</v>
      </c>
      <c r="FC481" s="181" t="e">
        <f t="shared" si="1008"/>
        <v>#REF!</v>
      </c>
      <c r="FD481" s="181" t="e">
        <f t="shared" si="1009"/>
        <v>#REF!</v>
      </c>
      <c r="FE481" s="181" t="e">
        <f t="shared" si="1010"/>
        <v>#REF!</v>
      </c>
      <c r="FF481" s="181" t="e">
        <f t="shared" si="1011"/>
        <v>#REF!</v>
      </c>
      <c r="FG481" s="181" t="e">
        <f t="shared" si="1012"/>
        <v>#REF!</v>
      </c>
      <c r="FH481" s="181" t="e">
        <f t="shared" si="1013"/>
        <v>#REF!</v>
      </c>
      <c r="FI481" s="181" t="e">
        <f t="shared" si="1014"/>
        <v>#REF!</v>
      </c>
      <c r="FJ481" s="181" t="e">
        <f t="shared" si="1015"/>
        <v>#REF!</v>
      </c>
      <c r="FK481" s="181" t="e">
        <f t="shared" si="1016"/>
        <v>#REF!</v>
      </c>
      <c r="FL481" s="181" t="e">
        <f t="shared" si="1017"/>
        <v>#REF!</v>
      </c>
      <c r="FM481" s="181" t="e">
        <f t="shared" si="1018"/>
        <v>#REF!</v>
      </c>
      <c r="FN481" s="181" t="e">
        <f t="shared" si="1019"/>
        <v>#REF!</v>
      </c>
      <c r="FO481" s="181" t="e">
        <f t="shared" si="1020"/>
        <v>#REF!</v>
      </c>
      <c r="FP481" s="181" t="e">
        <f t="shared" si="1021"/>
        <v>#REF!</v>
      </c>
      <c r="FQ481" s="181" t="e">
        <f t="shared" si="1022"/>
        <v>#REF!</v>
      </c>
      <c r="FR481" s="181" t="e">
        <f t="shared" si="1023"/>
        <v>#REF!</v>
      </c>
      <c r="FS481" s="181" t="e">
        <f t="shared" si="1024"/>
        <v>#REF!</v>
      </c>
      <c r="FT481" s="181" t="e">
        <f t="shared" si="1025"/>
        <v>#REF!</v>
      </c>
      <c r="FU481" s="181" t="e">
        <f t="shared" si="1026"/>
        <v>#REF!</v>
      </c>
      <c r="FV481" s="181" t="e">
        <f t="shared" si="1027"/>
        <v>#REF!</v>
      </c>
      <c r="FW481" s="181" t="e">
        <f t="shared" si="1028"/>
        <v>#REF!</v>
      </c>
      <c r="FX481" s="181" t="e">
        <f t="shared" si="1029"/>
        <v>#REF!</v>
      </c>
      <c r="FY481" s="181" t="e">
        <f t="shared" si="1030"/>
        <v>#REF!</v>
      </c>
      <c r="FZ481" s="181" t="e">
        <f t="shared" si="1031"/>
        <v>#REF!</v>
      </c>
      <c r="GA481" s="181" t="e">
        <f t="shared" si="1032"/>
        <v>#REF!</v>
      </c>
      <c r="GB481" s="181" t="e">
        <f t="shared" si="1033"/>
        <v>#REF!</v>
      </c>
      <c r="GC481" s="181" t="e">
        <f t="shared" si="1034"/>
        <v>#REF!</v>
      </c>
      <c r="GD481" s="181" t="e">
        <f t="shared" si="1035"/>
        <v>#REF!</v>
      </c>
      <c r="GE481" s="181" t="e">
        <f t="shared" si="1036"/>
        <v>#REF!</v>
      </c>
      <c r="GF481" s="181" t="e">
        <f t="shared" si="1037"/>
        <v>#REF!</v>
      </c>
      <c r="GG481" s="181" t="e">
        <f t="shared" si="1038"/>
        <v>#REF!</v>
      </c>
      <c r="GH481" s="181" t="e">
        <f t="shared" si="1039"/>
        <v>#REF!</v>
      </c>
      <c r="GI481" s="181" t="e">
        <f t="shared" si="1040"/>
        <v>#REF!</v>
      </c>
      <c r="GJ481" s="181" t="e">
        <f t="shared" si="1041"/>
        <v>#REF!</v>
      </c>
      <c r="GK481" s="181" t="e">
        <f t="shared" si="1042"/>
        <v>#REF!</v>
      </c>
      <c r="GL481" s="181" t="e">
        <f t="shared" si="1043"/>
        <v>#REF!</v>
      </c>
      <c r="GM481" s="181" t="e">
        <f t="shared" si="1044"/>
        <v>#REF!</v>
      </c>
      <c r="GN481" s="181" t="e">
        <f t="shared" si="1045"/>
        <v>#REF!</v>
      </c>
      <c r="GO481" s="181" t="e">
        <f t="shared" si="1046"/>
        <v>#REF!</v>
      </c>
      <c r="GP481" s="181" t="e">
        <f t="shared" si="1047"/>
        <v>#REF!</v>
      </c>
      <c r="GQ481" s="181" t="e">
        <f t="shared" si="1048"/>
        <v>#REF!</v>
      </c>
      <c r="GR481" s="181" t="e">
        <f t="shared" si="1049"/>
        <v>#REF!</v>
      </c>
      <c r="GS481" s="181" t="e">
        <f t="shared" si="1050"/>
        <v>#REF!</v>
      </c>
      <c r="GT481" s="181" t="e">
        <f t="shared" si="1051"/>
        <v>#REF!</v>
      </c>
      <c r="GU481" s="181" t="e">
        <f t="shared" si="1052"/>
        <v>#REF!</v>
      </c>
      <c r="GV481" s="181" t="e">
        <f t="shared" si="1053"/>
        <v>#REF!</v>
      </c>
      <c r="GW481" s="181" t="e">
        <f t="shared" si="1054"/>
        <v>#REF!</v>
      </c>
      <c r="GX481" s="181" t="e">
        <f t="shared" si="1055"/>
        <v>#REF!</v>
      </c>
      <c r="GY481" s="181" t="e">
        <f t="shared" si="1056"/>
        <v>#REF!</v>
      </c>
      <c r="GZ481" s="181" t="e">
        <f t="shared" si="1057"/>
        <v>#REF!</v>
      </c>
      <c r="HA481" s="181" t="e">
        <f t="shared" si="1058"/>
        <v>#REF!</v>
      </c>
      <c r="HB481" s="181" t="e">
        <f t="shared" si="1059"/>
        <v>#REF!</v>
      </c>
      <c r="HC481" s="181" t="e">
        <f t="shared" si="1060"/>
        <v>#REF!</v>
      </c>
      <c r="HD481" s="181" t="e">
        <f t="shared" si="1061"/>
        <v>#REF!</v>
      </c>
      <c r="HE481" s="181" t="e">
        <f t="shared" si="1062"/>
        <v>#REF!</v>
      </c>
      <c r="HF481" s="181" t="e">
        <f t="shared" si="1063"/>
        <v>#REF!</v>
      </c>
      <c r="HG481" s="181" t="e">
        <f t="shared" si="1064"/>
        <v>#REF!</v>
      </c>
      <c r="HH481" s="181" t="e">
        <f t="shared" si="1065"/>
        <v>#REF!</v>
      </c>
      <c r="HI481" s="181" t="e">
        <f t="shared" si="1066"/>
        <v>#REF!</v>
      </c>
      <c r="HJ481" s="181" t="e">
        <f t="shared" si="1067"/>
        <v>#REF!</v>
      </c>
      <c r="HK481" s="181" t="e">
        <f t="shared" si="1068"/>
        <v>#REF!</v>
      </c>
      <c r="HL481" s="181" t="e">
        <f t="shared" si="1069"/>
        <v>#REF!</v>
      </c>
      <c r="HM481" s="181" t="e">
        <f t="shared" si="1070"/>
        <v>#REF!</v>
      </c>
      <c r="HN481" s="181" t="e">
        <f t="shared" si="1071"/>
        <v>#REF!</v>
      </c>
      <c r="HO481" s="181" t="e">
        <f t="shared" si="1072"/>
        <v>#REF!</v>
      </c>
      <c r="HP481" s="181" t="e">
        <f t="shared" si="1073"/>
        <v>#REF!</v>
      </c>
      <c r="HQ481" s="181" t="e">
        <f t="shared" si="1074"/>
        <v>#REF!</v>
      </c>
      <c r="HR481" s="181" t="e">
        <f t="shared" si="1075"/>
        <v>#REF!</v>
      </c>
      <c r="HS481" s="181" t="e">
        <f t="shared" si="1076"/>
        <v>#REF!</v>
      </c>
      <c r="HT481" s="181" t="e">
        <f t="shared" si="1077"/>
        <v>#REF!</v>
      </c>
      <c r="HU481" s="181" t="e">
        <f t="shared" si="1078"/>
        <v>#REF!</v>
      </c>
      <c r="HV481" s="181" t="e">
        <f t="shared" si="1079"/>
        <v>#REF!</v>
      </c>
      <c r="HW481" s="181" t="e">
        <f t="shared" si="1080"/>
        <v>#REF!</v>
      </c>
      <c r="HX481" s="181" t="e">
        <f t="shared" si="1081"/>
        <v>#REF!</v>
      </c>
      <c r="HY481" s="181" t="e">
        <f t="shared" si="1082"/>
        <v>#REF!</v>
      </c>
      <c r="HZ481" s="181" t="e">
        <f t="shared" si="1083"/>
        <v>#REF!</v>
      </c>
      <c r="IA481" s="181" t="e">
        <f t="shared" si="1084"/>
        <v>#REF!</v>
      </c>
      <c r="IB481" s="181" t="e">
        <f t="shared" si="1085"/>
        <v>#REF!</v>
      </c>
      <c r="IC481" s="181" t="e">
        <f t="shared" si="1086"/>
        <v>#REF!</v>
      </c>
      <c r="ID481" s="181" t="e">
        <f t="shared" si="1087"/>
        <v>#REF!</v>
      </c>
      <c r="IE481" s="181" t="e">
        <f t="shared" si="1088"/>
        <v>#REF!</v>
      </c>
      <c r="IF481" s="181" t="e">
        <f t="shared" si="1089"/>
        <v>#REF!</v>
      </c>
      <c r="IG481" s="181" t="e">
        <f t="shared" si="1090"/>
        <v>#REF!</v>
      </c>
      <c r="IH481" s="181" t="e">
        <f t="shared" si="1091"/>
        <v>#REF!</v>
      </c>
      <c r="II481" s="181" t="e">
        <f t="shared" si="1092"/>
        <v>#REF!</v>
      </c>
      <c r="IJ481" s="181" t="e">
        <f t="shared" si="1093"/>
        <v>#REF!</v>
      </c>
      <c r="IK481" s="181" t="e">
        <f t="shared" si="1094"/>
        <v>#REF!</v>
      </c>
      <c r="IL481" s="181" t="e">
        <f t="shared" si="1095"/>
        <v>#REF!</v>
      </c>
      <c r="IM481" s="181" t="e">
        <f t="shared" si="1096"/>
        <v>#REF!</v>
      </c>
      <c r="IN481" s="181" t="e">
        <f t="shared" si="1097"/>
        <v>#REF!</v>
      </c>
      <c r="IO481" s="181" t="e">
        <f t="shared" si="1098"/>
        <v>#REF!</v>
      </c>
      <c r="IP481" s="181" t="e">
        <f t="shared" si="1099"/>
        <v>#REF!</v>
      </c>
      <c r="IQ481" s="181" t="e">
        <f t="shared" si="1100"/>
        <v>#REF!</v>
      </c>
      <c r="IR481" s="181" t="e">
        <f t="shared" si="1101"/>
        <v>#REF!</v>
      </c>
      <c r="IS481" s="181" t="e">
        <f t="shared" si="1102"/>
        <v>#REF!</v>
      </c>
      <c r="IT481" s="181" t="e">
        <f t="shared" si="1103"/>
        <v>#REF!</v>
      </c>
      <c r="IU481" s="181" t="e">
        <f t="shared" si="1104"/>
        <v>#REF!</v>
      </c>
      <c r="IV481" s="181" t="e">
        <f t="shared" si="1105"/>
        <v>#REF!</v>
      </c>
      <c r="IW481" s="181" t="e">
        <f t="shared" si="1106"/>
        <v>#REF!</v>
      </c>
      <c r="IX481" s="181" t="e">
        <f t="shared" si="1107"/>
        <v>#REF!</v>
      </c>
      <c r="IY481" s="181" t="e">
        <f t="shared" si="1108"/>
        <v>#REF!</v>
      </c>
      <c r="IZ481" s="181" t="e">
        <f t="shared" si="1109"/>
        <v>#REF!</v>
      </c>
      <c r="JA481" s="181" t="e">
        <f t="shared" si="1110"/>
        <v>#REF!</v>
      </c>
      <c r="JB481" s="181" t="e">
        <f t="shared" si="1111"/>
        <v>#REF!</v>
      </c>
    </row>
    <row r="482" spans="2:262">
      <c r="B482" s="188">
        <v>121</v>
      </c>
      <c r="C482" s="187">
        <f t="shared" si="1112"/>
        <v>2.3632812500000017E-3</v>
      </c>
      <c r="D482" s="184" t="e">
        <f t="shared" si="855"/>
        <v>#REF!</v>
      </c>
      <c r="E482" s="183" t="e">
        <f>DW361</f>
        <v>#REF!</v>
      </c>
      <c r="F482" s="182">
        <v>121</v>
      </c>
      <c r="G482" s="181" t="e">
        <f t="shared" si="856"/>
        <v>#REF!</v>
      </c>
      <c r="H482" s="181" t="e">
        <f t="shared" si="857"/>
        <v>#REF!</v>
      </c>
      <c r="I482" s="181" t="e">
        <f t="shared" si="858"/>
        <v>#REF!</v>
      </c>
      <c r="J482" s="181" t="e">
        <f t="shared" si="859"/>
        <v>#REF!</v>
      </c>
      <c r="K482" s="181" t="e">
        <f t="shared" si="860"/>
        <v>#REF!</v>
      </c>
      <c r="L482" s="181" t="e">
        <f t="shared" si="861"/>
        <v>#REF!</v>
      </c>
      <c r="M482" s="181" t="e">
        <f t="shared" si="862"/>
        <v>#REF!</v>
      </c>
      <c r="N482" s="181" t="e">
        <f t="shared" si="863"/>
        <v>#REF!</v>
      </c>
      <c r="O482" s="181" t="e">
        <f t="shared" si="864"/>
        <v>#REF!</v>
      </c>
      <c r="P482" s="181" t="e">
        <f t="shared" si="865"/>
        <v>#REF!</v>
      </c>
      <c r="Q482" s="181" t="e">
        <f t="shared" si="866"/>
        <v>#REF!</v>
      </c>
      <c r="R482" s="181" t="e">
        <f t="shared" si="867"/>
        <v>#REF!</v>
      </c>
      <c r="S482" s="181" t="e">
        <f t="shared" si="868"/>
        <v>#REF!</v>
      </c>
      <c r="T482" s="181" t="e">
        <f t="shared" si="869"/>
        <v>#REF!</v>
      </c>
      <c r="U482" s="181" t="e">
        <f t="shared" si="870"/>
        <v>#REF!</v>
      </c>
      <c r="V482" s="181" t="e">
        <f t="shared" si="871"/>
        <v>#REF!</v>
      </c>
      <c r="W482" s="181" t="e">
        <f t="shared" si="872"/>
        <v>#REF!</v>
      </c>
      <c r="X482" s="181" t="e">
        <f t="shared" si="873"/>
        <v>#REF!</v>
      </c>
      <c r="Y482" s="181" t="e">
        <f t="shared" si="874"/>
        <v>#REF!</v>
      </c>
      <c r="Z482" s="181" t="e">
        <f t="shared" si="875"/>
        <v>#REF!</v>
      </c>
      <c r="AA482" s="181" t="e">
        <f t="shared" si="876"/>
        <v>#REF!</v>
      </c>
      <c r="AB482" s="181" t="e">
        <f t="shared" si="877"/>
        <v>#REF!</v>
      </c>
      <c r="AC482" s="181" t="e">
        <f t="shared" si="878"/>
        <v>#REF!</v>
      </c>
      <c r="AD482" s="181" t="e">
        <f t="shared" si="879"/>
        <v>#REF!</v>
      </c>
      <c r="AE482" s="181" t="e">
        <f t="shared" si="880"/>
        <v>#REF!</v>
      </c>
      <c r="AF482" s="181" t="e">
        <f t="shared" si="881"/>
        <v>#REF!</v>
      </c>
      <c r="AG482" s="181" t="e">
        <f t="shared" si="882"/>
        <v>#REF!</v>
      </c>
      <c r="AH482" s="181" t="e">
        <f t="shared" si="883"/>
        <v>#REF!</v>
      </c>
      <c r="AI482" s="181" t="e">
        <f t="shared" si="884"/>
        <v>#REF!</v>
      </c>
      <c r="AJ482" s="181" t="e">
        <f t="shared" si="885"/>
        <v>#REF!</v>
      </c>
      <c r="AK482" s="181" t="e">
        <f t="shared" si="886"/>
        <v>#REF!</v>
      </c>
      <c r="AL482" s="181" t="e">
        <f t="shared" si="887"/>
        <v>#REF!</v>
      </c>
      <c r="AM482" s="181" t="e">
        <f t="shared" si="888"/>
        <v>#REF!</v>
      </c>
      <c r="AN482" s="181" t="e">
        <f t="shared" si="889"/>
        <v>#REF!</v>
      </c>
      <c r="AO482" s="181" t="e">
        <f t="shared" si="890"/>
        <v>#REF!</v>
      </c>
      <c r="AP482" s="181" t="e">
        <f t="shared" si="891"/>
        <v>#REF!</v>
      </c>
      <c r="AQ482" s="181" t="e">
        <f t="shared" si="892"/>
        <v>#REF!</v>
      </c>
      <c r="AR482" s="181" t="e">
        <f t="shared" si="893"/>
        <v>#REF!</v>
      </c>
      <c r="AS482" s="181" t="e">
        <f t="shared" si="894"/>
        <v>#REF!</v>
      </c>
      <c r="AT482" s="181" t="e">
        <f t="shared" si="895"/>
        <v>#REF!</v>
      </c>
      <c r="AU482" s="181" t="e">
        <f t="shared" si="896"/>
        <v>#REF!</v>
      </c>
      <c r="AV482" s="181" t="e">
        <f t="shared" si="897"/>
        <v>#REF!</v>
      </c>
      <c r="AW482" s="181" t="e">
        <f t="shared" si="898"/>
        <v>#REF!</v>
      </c>
      <c r="AX482" s="181" t="e">
        <f t="shared" si="899"/>
        <v>#REF!</v>
      </c>
      <c r="AY482" s="181" t="e">
        <f t="shared" si="900"/>
        <v>#REF!</v>
      </c>
      <c r="AZ482" s="181" t="e">
        <f t="shared" si="901"/>
        <v>#REF!</v>
      </c>
      <c r="BA482" s="181" t="e">
        <f t="shared" si="902"/>
        <v>#REF!</v>
      </c>
      <c r="BB482" s="181" t="e">
        <f t="shared" si="903"/>
        <v>#REF!</v>
      </c>
      <c r="BC482" s="181" t="e">
        <f t="shared" si="904"/>
        <v>#REF!</v>
      </c>
      <c r="BD482" s="181" t="e">
        <f t="shared" si="905"/>
        <v>#REF!</v>
      </c>
      <c r="BE482" s="181" t="e">
        <f t="shared" si="906"/>
        <v>#REF!</v>
      </c>
      <c r="BF482" s="181" t="e">
        <f t="shared" si="907"/>
        <v>#REF!</v>
      </c>
      <c r="BG482" s="181" t="e">
        <f t="shared" si="908"/>
        <v>#REF!</v>
      </c>
      <c r="BH482" s="181" t="e">
        <f t="shared" si="909"/>
        <v>#REF!</v>
      </c>
      <c r="BI482" s="181" t="e">
        <f t="shared" si="910"/>
        <v>#REF!</v>
      </c>
      <c r="BJ482" s="181" t="e">
        <f t="shared" si="911"/>
        <v>#REF!</v>
      </c>
      <c r="BK482" s="181" t="e">
        <f t="shared" si="912"/>
        <v>#REF!</v>
      </c>
      <c r="BL482" s="181" t="e">
        <f t="shared" si="913"/>
        <v>#REF!</v>
      </c>
      <c r="BM482" s="181" t="e">
        <f t="shared" si="914"/>
        <v>#REF!</v>
      </c>
      <c r="BN482" s="181" t="e">
        <f t="shared" si="915"/>
        <v>#REF!</v>
      </c>
      <c r="BO482" s="181" t="e">
        <f t="shared" si="916"/>
        <v>#REF!</v>
      </c>
      <c r="BP482" s="181" t="e">
        <f t="shared" si="917"/>
        <v>#REF!</v>
      </c>
      <c r="BQ482" s="181" t="e">
        <f t="shared" si="918"/>
        <v>#REF!</v>
      </c>
      <c r="BR482" s="181" t="e">
        <f t="shared" si="919"/>
        <v>#REF!</v>
      </c>
      <c r="BS482" s="181" t="e">
        <f t="shared" si="920"/>
        <v>#REF!</v>
      </c>
      <c r="BT482" s="181" t="e">
        <f t="shared" si="921"/>
        <v>#REF!</v>
      </c>
      <c r="BU482" s="181" t="e">
        <f t="shared" si="922"/>
        <v>#REF!</v>
      </c>
      <c r="BV482" s="181" t="e">
        <f t="shared" si="923"/>
        <v>#REF!</v>
      </c>
      <c r="BW482" s="181" t="e">
        <f t="shared" si="924"/>
        <v>#REF!</v>
      </c>
      <c r="BX482" s="181" t="e">
        <f t="shared" si="925"/>
        <v>#REF!</v>
      </c>
      <c r="BY482" s="181" t="e">
        <f t="shared" si="926"/>
        <v>#REF!</v>
      </c>
      <c r="BZ482" s="181" t="e">
        <f t="shared" si="927"/>
        <v>#REF!</v>
      </c>
      <c r="CA482" s="181" t="e">
        <f t="shared" si="928"/>
        <v>#REF!</v>
      </c>
      <c r="CB482" s="181" t="e">
        <f t="shared" si="929"/>
        <v>#REF!</v>
      </c>
      <c r="CC482" s="181" t="e">
        <f t="shared" si="930"/>
        <v>#REF!</v>
      </c>
      <c r="CD482" s="181" t="e">
        <f t="shared" si="931"/>
        <v>#REF!</v>
      </c>
      <c r="CE482" s="181" t="e">
        <f t="shared" si="932"/>
        <v>#REF!</v>
      </c>
      <c r="CF482" s="181" t="e">
        <f t="shared" si="933"/>
        <v>#REF!</v>
      </c>
      <c r="CG482" s="181" t="e">
        <f t="shared" si="934"/>
        <v>#REF!</v>
      </c>
      <c r="CH482" s="181" t="e">
        <f t="shared" si="935"/>
        <v>#REF!</v>
      </c>
      <c r="CI482" s="181" t="e">
        <f t="shared" si="936"/>
        <v>#REF!</v>
      </c>
      <c r="CJ482" s="181" t="e">
        <f t="shared" si="937"/>
        <v>#REF!</v>
      </c>
      <c r="CK482" s="181" t="e">
        <f t="shared" si="938"/>
        <v>#REF!</v>
      </c>
      <c r="CL482" s="181" t="e">
        <f t="shared" si="939"/>
        <v>#REF!</v>
      </c>
      <c r="CM482" s="181" t="e">
        <f t="shared" si="940"/>
        <v>#REF!</v>
      </c>
      <c r="CN482" s="181" t="e">
        <f t="shared" si="941"/>
        <v>#REF!</v>
      </c>
      <c r="CO482" s="181" t="e">
        <f t="shared" si="942"/>
        <v>#REF!</v>
      </c>
      <c r="CP482" s="181" t="e">
        <f t="shared" si="943"/>
        <v>#REF!</v>
      </c>
      <c r="CQ482" s="181" t="e">
        <f t="shared" si="944"/>
        <v>#REF!</v>
      </c>
      <c r="CR482" s="181" t="e">
        <f t="shared" si="945"/>
        <v>#REF!</v>
      </c>
      <c r="CS482" s="181" t="e">
        <f t="shared" si="946"/>
        <v>#REF!</v>
      </c>
      <c r="CT482" s="181" t="e">
        <f t="shared" si="947"/>
        <v>#REF!</v>
      </c>
      <c r="CU482" s="181" t="e">
        <f t="shared" si="948"/>
        <v>#REF!</v>
      </c>
      <c r="CV482" s="181" t="e">
        <f t="shared" si="949"/>
        <v>#REF!</v>
      </c>
      <c r="CW482" s="181" t="e">
        <f t="shared" si="950"/>
        <v>#REF!</v>
      </c>
      <c r="CX482" s="181" t="e">
        <f t="shared" si="951"/>
        <v>#REF!</v>
      </c>
      <c r="CY482" s="181" t="e">
        <f t="shared" si="952"/>
        <v>#REF!</v>
      </c>
      <c r="CZ482" s="181" t="e">
        <f t="shared" si="953"/>
        <v>#REF!</v>
      </c>
      <c r="DA482" s="181" t="e">
        <f t="shared" si="954"/>
        <v>#REF!</v>
      </c>
      <c r="DB482" s="181" t="e">
        <f t="shared" si="955"/>
        <v>#REF!</v>
      </c>
      <c r="DC482" s="181" t="e">
        <f t="shared" si="956"/>
        <v>#REF!</v>
      </c>
      <c r="DD482" s="181" t="e">
        <f t="shared" si="957"/>
        <v>#REF!</v>
      </c>
      <c r="DE482" s="181" t="e">
        <f t="shared" si="958"/>
        <v>#REF!</v>
      </c>
      <c r="DF482" s="181" t="e">
        <f t="shared" si="959"/>
        <v>#REF!</v>
      </c>
      <c r="DG482" s="181" t="e">
        <f t="shared" si="960"/>
        <v>#REF!</v>
      </c>
      <c r="DH482" s="181" t="e">
        <f t="shared" si="961"/>
        <v>#REF!</v>
      </c>
      <c r="DI482" s="181" t="e">
        <f t="shared" si="962"/>
        <v>#REF!</v>
      </c>
      <c r="DJ482" s="181" t="e">
        <f t="shared" si="963"/>
        <v>#REF!</v>
      </c>
      <c r="DK482" s="181" t="e">
        <f t="shared" si="964"/>
        <v>#REF!</v>
      </c>
      <c r="DL482" s="181" t="e">
        <f t="shared" si="965"/>
        <v>#REF!</v>
      </c>
      <c r="DM482" s="181" t="e">
        <f t="shared" si="966"/>
        <v>#REF!</v>
      </c>
      <c r="DN482" s="181" t="e">
        <f t="shared" si="967"/>
        <v>#REF!</v>
      </c>
      <c r="DO482" s="181" t="e">
        <f t="shared" si="968"/>
        <v>#REF!</v>
      </c>
      <c r="DP482" s="181" t="e">
        <f t="shared" si="969"/>
        <v>#REF!</v>
      </c>
      <c r="DQ482" s="181" t="e">
        <f t="shared" si="970"/>
        <v>#REF!</v>
      </c>
      <c r="DR482" s="181" t="e">
        <f t="shared" si="971"/>
        <v>#REF!</v>
      </c>
      <c r="DS482" s="181" t="e">
        <f t="shared" si="972"/>
        <v>#REF!</v>
      </c>
      <c r="DT482" s="181" t="e">
        <f t="shared" si="973"/>
        <v>#REF!</v>
      </c>
      <c r="DU482" s="181" t="e">
        <f t="shared" si="974"/>
        <v>#REF!</v>
      </c>
      <c r="DV482" s="181" t="e">
        <f t="shared" si="975"/>
        <v>#REF!</v>
      </c>
      <c r="DW482" s="181" t="e">
        <f t="shared" si="976"/>
        <v>#REF!</v>
      </c>
      <c r="DX482" s="181" t="e">
        <f t="shared" si="977"/>
        <v>#REF!</v>
      </c>
      <c r="DY482" s="181" t="e">
        <f t="shared" si="978"/>
        <v>#REF!</v>
      </c>
      <c r="DZ482" s="181" t="e">
        <f t="shared" si="979"/>
        <v>#REF!</v>
      </c>
      <c r="EA482" s="181" t="e">
        <f t="shared" si="980"/>
        <v>#REF!</v>
      </c>
      <c r="EB482" s="181" t="e">
        <f t="shared" si="981"/>
        <v>#REF!</v>
      </c>
      <c r="EC482" s="181" t="e">
        <f t="shared" si="982"/>
        <v>#REF!</v>
      </c>
      <c r="ED482" s="181" t="e">
        <f t="shared" si="983"/>
        <v>#REF!</v>
      </c>
      <c r="EE482" s="181" t="e">
        <f t="shared" si="984"/>
        <v>#REF!</v>
      </c>
      <c r="EF482" s="181" t="e">
        <f t="shared" si="985"/>
        <v>#REF!</v>
      </c>
      <c r="EG482" s="181" t="e">
        <f t="shared" si="986"/>
        <v>#REF!</v>
      </c>
      <c r="EH482" s="181" t="e">
        <f t="shared" si="987"/>
        <v>#REF!</v>
      </c>
      <c r="EI482" s="181" t="e">
        <f t="shared" si="988"/>
        <v>#REF!</v>
      </c>
      <c r="EJ482" s="181" t="e">
        <f t="shared" si="989"/>
        <v>#REF!</v>
      </c>
      <c r="EK482" s="181" t="e">
        <f t="shared" si="990"/>
        <v>#REF!</v>
      </c>
      <c r="EL482" s="181" t="e">
        <f t="shared" si="991"/>
        <v>#REF!</v>
      </c>
      <c r="EM482" s="181" t="e">
        <f t="shared" si="992"/>
        <v>#REF!</v>
      </c>
      <c r="EN482" s="181" t="e">
        <f t="shared" si="993"/>
        <v>#REF!</v>
      </c>
      <c r="EO482" s="181" t="e">
        <f t="shared" si="994"/>
        <v>#REF!</v>
      </c>
      <c r="EP482" s="181" t="e">
        <f t="shared" si="995"/>
        <v>#REF!</v>
      </c>
      <c r="EQ482" s="181" t="e">
        <f t="shared" si="996"/>
        <v>#REF!</v>
      </c>
      <c r="ER482" s="181" t="e">
        <f t="shared" si="997"/>
        <v>#REF!</v>
      </c>
      <c r="ES482" s="181" t="e">
        <f t="shared" si="998"/>
        <v>#REF!</v>
      </c>
      <c r="ET482" s="181" t="e">
        <f t="shared" si="999"/>
        <v>#REF!</v>
      </c>
      <c r="EU482" s="181" t="e">
        <f t="shared" si="1000"/>
        <v>#REF!</v>
      </c>
      <c r="EV482" s="181" t="e">
        <f t="shared" si="1001"/>
        <v>#REF!</v>
      </c>
      <c r="EW482" s="181" t="e">
        <f t="shared" si="1002"/>
        <v>#REF!</v>
      </c>
      <c r="EX482" s="181" t="e">
        <f t="shared" si="1003"/>
        <v>#REF!</v>
      </c>
      <c r="EY482" s="181" t="e">
        <f t="shared" si="1004"/>
        <v>#REF!</v>
      </c>
      <c r="EZ482" s="181" t="e">
        <f t="shared" si="1005"/>
        <v>#REF!</v>
      </c>
      <c r="FA482" s="181" t="e">
        <f t="shared" si="1006"/>
        <v>#REF!</v>
      </c>
      <c r="FB482" s="181" t="e">
        <f t="shared" si="1007"/>
        <v>#REF!</v>
      </c>
      <c r="FC482" s="181" t="e">
        <f t="shared" si="1008"/>
        <v>#REF!</v>
      </c>
      <c r="FD482" s="181" t="e">
        <f t="shared" si="1009"/>
        <v>#REF!</v>
      </c>
      <c r="FE482" s="181" t="e">
        <f t="shared" si="1010"/>
        <v>#REF!</v>
      </c>
      <c r="FF482" s="181" t="e">
        <f t="shared" si="1011"/>
        <v>#REF!</v>
      </c>
      <c r="FG482" s="181" t="e">
        <f t="shared" si="1012"/>
        <v>#REF!</v>
      </c>
      <c r="FH482" s="181" t="e">
        <f t="shared" si="1013"/>
        <v>#REF!</v>
      </c>
      <c r="FI482" s="181" t="e">
        <f t="shared" si="1014"/>
        <v>#REF!</v>
      </c>
      <c r="FJ482" s="181" t="e">
        <f t="shared" si="1015"/>
        <v>#REF!</v>
      </c>
      <c r="FK482" s="181" t="e">
        <f t="shared" si="1016"/>
        <v>#REF!</v>
      </c>
      <c r="FL482" s="181" t="e">
        <f t="shared" si="1017"/>
        <v>#REF!</v>
      </c>
      <c r="FM482" s="181" t="e">
        <f t="shared" si="1018"/>
        <v>#REF!</v>
      </c>
      <c r="FN482" s="181" t="e">
        <f t="shared" si="1019"/>
        <v>#REF!</v>
      </c>
      <c r="FO482" s="181" t="e">
        <f t="shared" si="1020"/>
        <v>#REF!</v>
      </c>
      <c r="FP482" s="181" t="e">
        <f t="shared" si="1021"/>
        <v>#REF!</v>
      </c>
      <c r="FQ482" s="181" t="e">
        <f t="shared" si="1022"/>
        <v>#REF!</v>
      </c>
      <c r="FR482" s="181" t="e">
        <f t="shared" si="1023"/>
        <v>#REF!</v>
      </c>
      <c r="FS482" s="181" t="e">
        <f t="shared" si="1024"/>
        <v>#REF!</v>
      </c>
      <c r="FT482" s="181" t="e">
        <f t="shared" si="1025"/>
        <v>#REF!</v>
      </c>
      <c r="FU482" s="181" t="e">
        <f t="shared" si="1026"/>
        <v>#REF!</v>
      </c>
      <c r="FV482" s="181" t="e">
        <f t="shared" si="1027"/>
        <v>#REF!</v>
      </c>
      <c r="FW482" s="181" t="e">
        <f t="shared" si="1028"/>
        <v>#REF!</v>
      </c>
      <c r="FX482" s="181" t="e">
        <f t="shared" si="1029"/>
        <v>#REF!</v>
      </c>
      <c r="FY482" s="181" t="e">
        <f t="shared" si="1030"/>
        <v>#REF!</v>
      </c>
      <c r="FZ482" s="181" t="e">
        <f t="shared" si="1031"/>
        <v>#REF!</v>
      </c>
      <c r="GA482" s="181" t="e">
        <f t="shared" si="1032"/>
        <v>#REF!</v>
      </c>
      <c r="GB482" s="181" t="e">
        <f t="shared" si="1033"/>
        <v>#REF!</v>
      </c>
      <c r="GC482" s="181" t="e">
        <f t="shared" si="1034"/>
        <v>#REF!</v>
      </c>
      <c r="GD482" s="181" t="e">
        <f t="shared" si="1035"/>
        <v>#REF!</v>
      </c>
      <c r="GE482" s="181" t="e">
        <f t="shared" si="1036"/>
        <v>#REF!</v>
      </c>
      <c r="GF482" s="181" t="e">
        <f t="shared" si="1037"/>
        <v>#REF!</v>
      </c>
      <c r="GG482" s="181" t="e">
        <f t="shared" si="1038"/>
        <v>#REF!</v>
      </c>
      <c r="GH482" s="181" t="e">
        <f t="shared" si="1039"/>
        <v>#REF!</v>
      </c>
      <c r="GI482" s="181" t="e">
        <f t="shared" si="1040"/>
        <v>#REF!</v>
      </c>
      <c r="GJ482" s="181" t="e">
        <f t="shared" si="1041"/>
        <v>#REF!</v>
      </c>
      <c r="GK482" s="181" t="e">
        <f t="shared" si="1042"/>
        <v>#REF!</v>
      </c>
      <c r="GL482" s="181" t="e">
        <f t="shared" si="1043"/>
        <v>#REF!</v>
      </c>
      <c r="GM482" s="181" t="e">
        <f t="shared" si="1044"/>
        <v>#REF!</v>
      </c>
      <c r="GN482" s="181" t="e">
        <f t="shared" si="1045"/>
        <v>#REF!</v>
      </c>
      <c r="GO482" s="181" t="e">
        <f t="shared" si="1046"/>
        <v>#REF!</v>
      </c>
      <c r="GP482" s="181" t="e">
        <f t="shared" si="1047"/>
        <v>#REF!</v>
      </c>
      <c r="GQ482" s="181" t="e">
        <f t="shared" si="1048"/>
        <v>#REF!</v>
      </c>
      <c r="GR482" s="181" t="e">
        <f t="shared" si="1049"/>
        <v>#REF!</v>
      </c>
      <c r="GS482" s="181" t="e">
        <f t="shared" si="1050"/>
        <v>#REF!</v>
      </c>
      <c r="GT482" s="181" t="e">
        <f t="shared" si="1051"/>
        <v>#REF!</v>
      </c>
      <c r="GU482" s="181" t="e">
        <f t="shared" si="1052"/>
        <v>#REF!</v>
      </c>
      <c r="GV482" s="181" t="e">
        <f t="shared" si="1053"/>
        <v>#REF!</v>
      </c>
      <c r="GW482" s="181" t="e">
        <f t="shared" si="1054"/>
        <v>#REF!</v>
      </c>
      <c r="GX482" s="181" t="e">
        <f t="shared" si="1055"/>
        <v>#REF!</v>
      </c>
      <c r="GY482" s="181" t="e">
        <f t="shared" si="1056"/>
        <v>#REF!</v>
      </c>
      <c r="GZ482" s="181" t="e">
        <f t="shared" si="1057"/>
        <v>#REF!</v>
      </c>
      <c r="HA482" s="181" t="e">
        <f t="shared" si="1058"/>
        <v>#REF!</v>
      </c>
      <c r="HB482" s="181" t="e">
        <f t="shared" si="1059"/>
        <v>#REF!</v>
      </c>
      <c r="HC482" s="181" t="e">
        <f t="shared" si="1060"/>
        <v>#REF!</v>
      </c>
      <c r="HD482" s="181" t="e">
        <f t="shared" si="1061"/>
        <v>#REF!</v>
      </c>
      <c r="HE482" s="181" t="e">
        <f t="shared" si="1062"/>
        <v>#REF!</v>
      </c>
      <c r="HF482" s="181" t="e">
        <f t="shared" si="1063"/>
        <v>#REF!</v>
      </c>
      <c r="HG482" s="181" t="e">
        <f t="shared" si="1064"/>
        <v>#REF!</v>
      </c>
      <c r="HH482" s="181" t="e">
        <f t="shared" si="1065"/>
        <v>#REF!</v>
      </c>
      <c r="HI482" s="181" t="e">
        <f t="shared" si="1066"/>
        <v>#REF!</v>
      </c>
      <c r="HJ482" s="181" t="e">
        <f t="shared" si="1067"/>
        <v>#REF!</v>
      </c>
      <c r="HK482" s="181" t="e">
        <f t="shared" si="1068"/>
        <v>#REF!</v>
      </c>
      <c r="HL482" s="181" t="e">
        <f t="shared" si="1069"/>
        <v>#REF!</v>
      </c>
      <c r="HM482" s="181" t="e">
        <f t="shared" si="1070"/>
        <v>#REF!</v>
      </c>
      <c r="HN482" s="181" t="e">
        <f t="shared" si="1071"/>
        <v>#REF!</v>
      </c>
      <c r="HO482" s="181" t="e">
        <f t="shared" si="1072"/>
        <v>#REF!</v>
      </c>
      <c r="HP482" s="181" t="e">
        <f t="shared" si="1073"/>
        <v>#REF!</v>
      </c>
      <c r="HQ482" s="181" t="e">
        <f t="shared" si="1074"/>
        <v>#REF!</v>
      </c>
      <c r="HR482" s="181" t="e">
        <f t="shared" si="1075"/>
        <v>#REF!</v>
      </c>
      <c r="HS482" s="181" t="e">
        <f t="shared" si="1076"/>
        <v>#REF!</v>
      </c>
      <c r="HT482" s="181" t="e">
        <f t="shared" si="1077"/>
        <v>#REF!</v>
      </c>
      <c r="HU482" s="181" t="e">
        <f t="shared" si="1078"/>
        <v>#REF!</v>
      </c>
      <c r="HV482" s="181" t="e">
        <f t="shared" si="1079"/>
        <v>#REF!</v>
      </c>
      <c r="HW482" s="181" t="e">
        <f t="shared" si="1080"/>
        <v>#REF!</v>
      </c>
      <c r="HX482" s="181" t="e">
        <f t="shared" si="1081"/>
        <v>#REF!</v>
      </c>
      <c r="HY482" s="181" t="e">
        <f t="shared" si="1082"/>
        <v>#REF!</v>
      </c>
      <c r="HZ482" s="181" t="e">
        <f t="shared" si="1083"/>
        <v>#REF!</v>
      </c>
      <c r="IA482" s="181" t="e">
        <f t="shared" si="1084"/>
        <v>#REF!</v>
      </c>
      <c r="IB482" s="181" t="e">
        <f t="shared" si="1085"/>
        <v>#REF!</v>
      </c>
      <c r="IC482" s="181" t="e">
        <f t="shared" si="1086"/>
        <v>#REF!</v>
      </c>
      <c r="ID482" s="181" t="e">
        <f t="shared" si="1087"/>
        <v>#REF!</v>
      </c>
      <c r="IE482" s="181" t="e">
        <f t="shared" si="1088"/>
        <v>#REF!</v>
      </c>
      <c r="IF482" s="181" t="e">
        <f t="shared" si="1089"/>
        <v>#REF!</v>
      </c>
      <c r="IG482" s="181" t="e">
        <f t="shared" si="1090"/>
        <v>#REF!</v>
      </c>
      <c r="IH482" s="181" t="e">
        <f t="shared" si="1091"/>
        <v>#REF!</v>
      </c>
      <c r="II482" s="181" t="e">
        <f t="shared" si="1092"/>
        <v>#REF!</v>
      </c>
      <c r="IJ482" s="181" t="e">
        <f t="shared" si="1093"/>
        <v>#REF!</v>
      </c>
      <c r="IK482" s="181" t="e">
        <f t="shared" si="1094"/>
        <v>#REF!</v>
      </c>
      <c r="IL482" s="181" t="e">
        <f t="shared" si="1095"/>
        <v>#REF!</v>
      </c>
      <c r="IM482" s="181" t="e">
        <f t="shared" si="1096"/>
        <v>#REF!</v>
      </c>
      <c r="IN482" s="181" t="e">
        <f t="shared" si="1097"/>
        <v>#REF!</v>
      </c>
      <c r="IO482" s="181" t="e">
        <f t="shared" si="1098"/>
        <v>#REF!</v>
      </c>
      <c r="IP482" s="181" t="e">
        <f t="shared" si="1099"/>
        <v>#REF!</v>
      </c>
      <c r="IQ482" s="181" t="e">
        <f t="shared" si="1100"/>
        <v>#REF!</v>
      </c>
      <c r="IR482" s="181" t="e">
        <f t="shared" si="1101"/>
        <v>#REF!</v>
      </c>
      <c r="IS482" s="181" t="e">
        <f t="shared" si="1102"/>
        <v>#REF!</v>
      </c>
      <c r="IT482" s="181" t="e">
        <f t="shared" si="1103"/>
        <v>#REF!</v>
      </c>
      <c r="IU482" s="181" t="e">
        <f t="shared" si="1104"/>
        <v>#REF!</v>
      </c>
      <c r="IV482" s="181" t="e">
        <f t="shared" si="1105"/>
        <v>#REF!</v>
      </c>
      <c r="IW482" s="181" t="e">
        <f t="shared" si="1106"/>
        <v>#REF!</v>
      </c>
      <c r="IX482" s="181" t="e">
        <f t="shared" si="1107"/>
        <v>#REF!</v>
      </c>
      <c r="IY482" s="181" t="e">
        <f t="shared" si="1108"/>
        <v>#REF!</v>
      </c>
      <c r="IZ482" s="181" t="e">
        <f t="shared" si="1109"/>
        <v>#REF!</v>
      </c>
      <c r="JA482" s="181" t="e">
        <f t="shared" si="1110"/>
        <v>#REF!</v>
      </c>
      <c r="JB482" s="181" t="e">
        <f t="shared" si="1111"/>
        <v>#REF!</v>
      </c>
    </row>
    <row r="483" spans="2:262">
      <c r="B483" s="188">
        <v>122</v>
      </c>
      <c r="C483" s="187">
        <f t="shared" si="1112"/>
        <v>2.3828125000000017E-3</v>
      </c>
      <c r="D483" s="184" t="e">
        <f t="shared" si="855"/>
        <v>#REF!</v>
      </c>
      <c r="E483" s="183" t="e">
        <f>DX361</f>
        <v>#REF!</v>
      </c>
      <c r="F483" s="182">
        <v>122</v>
      </c>
      <c r="G483" s="181" t="e">
        <f t="shared" si="856"/>
        <v>#REF!</v>
      </c>
      <c r="H483" s="181" t="e">
        <f t="shared" si="857"/>
        <v>#REF!</v>
      </c>
      <c r="I483" s="181" t="e">
        <f t="shared" si="858"/>
        <v>#REF!</v>
      </c>
      <c r="J483" s="181" t="e">
        <f t="shared" si="859"/>
        <v>#REF!</v>
      </c>
      <c r="K483" s="181" t="e">
        <f t="shared" si="860"/>
        <v>#REF!</v>
      </c>
      <c r="L483" s="181" t="e">
        <f t="shared" si="861"/>
        <v>#REF!</v>
      </c>
      <c r="M483" s="181" t="e">
        <f t="shared" si="862"/>
        <v>#REF!</v>
      </c>
      <c r="N483" s="181" t="e">
        <f t="shared" si="863"/>
        <v>#REF!</v>
      </c>
      <c r="O483" s="181" t="e">
        <f t="shared" si="864"/>
        <v>#REF!</v>
      </c>
      <c r="P483" s="181" t="e">
        <f t="shared" si="865"/>
        <v>#REF!</v>
      </c>
      <c r="Q483" s="181" t="e">
        <f t="shared" si="866"/>
        <v>#REF!</v>
      </c>
      <c r="R483" s="181" t="e">
        <f t="shared" si="867"/>
        <v>#REF!</v>
      </c>
      <c r="S483" s="181" t="e">
        <f t="shared" si="868"/>
        <v>#REF!</v>
      </c>
      <c r="T483" s="181" t="e">
        <f t="shared" si="869"/>
        <v>#REF!</v>
      </c>
      <c r="U483" s="181" t="e">
        <f t="shared" si="870"/>
        <v>#REF!</v>
      </c>
      <c r="V483" s="181" t="e">
        <f t="shared" si="871"/>
        <v>#REF!</v>
      </c>
      <c r="W483" s="181" t="e">
        <f t="shared" si="872"/>
        <v>#REF!</v>
      </c>
      <c r="X483" s="181" t="e">
        <f t="shared" si="873"/>
        <v>#REF!</v>
      </c>
      <c r="Y483" s="181" t="e">
        <f t="shared" si="874"/>
        <v>#REF!</v>
      </c>
      <c r="Z483" s="181" t="e">
        <f t="shared" si="875"/>
        <v>#REF!</v>
      </c>
      <c r="AA483" s="181" t="e">
        <f t="shared" si="876"/>
        <v>#REF!</v>
      </c>
      <c r="AB483" s="181" t="e">
        <f t="shared" si="877"/>
        <v>#REF!</v>
      </c>
      <c r="AC483" s="181" t="e">
        <f t="shared" si="878"/>
        <v>#REF!</v>
      </c>
      <c r="AD483" s="181" t="e">
        <f t="shared" si="879"/>
        <v>#REF!</v>
      </c>
      <c r="AE483" s="181" t="e">
        <f t="shared" si="880"/>
        <v>#REF!</v>
      </c>
      <c r="AF483" s="181" t="e">
        <f t="shared" si="881"/>
        <v>#REF!</v>
      </c>
      <c r="AG483" s="181" t="e">
        <f t="shared" si="882"/>
        <v>#REF!</v>
      </c>
      <c r="AH483" s="181" t="e">
        <f t="shared" si="883"/>
        <v>#REF!</v>
      </c>
      <c r="AI483" s="181" t="e">
        <f t="shared" si="884"/>
        <v>#REF!</v>
      </c>
      <c r="AJ483" s="181" t="e">
        <f t="shared" si="885"/>
        <v>#REF!</v>
      </c>
      <c r="AK483" s="181" t="e">
        <f t="shared" si="886"/>
        <v>#REF!</v>
      </c>
      <c r="AL483" s="181" t="e">
        <f t="shared" si="887"/>
        <v>#REF!</v>
      </c>
      <c r="AM483" s="181" t="e">
        <f t="shared" si="888"/>
        <v>#REF!</v>
      </c>
      <c r="AN483" s="181" t="e">
        <f t="shared" si="889"/>
        <v>#REF!</v>
      </c>
      <c r="AO483" s="181" t="e">
        <f t="shared" si="890"/>
        <v>#REF!</v>
      </c>
      <c r="AP483" s="181" t="e">
        <f t="shared" si="891"/>
        <v>#REF!</v>
      </c>
      <c r="AQ483" s="181" t="e">
        <f t="shared" si="892"/>
        <v>#REF!</v>
      </c>
      <c r="AR483" s="181" t="e">
        <f t="shared" si="893"/>
        <v>#REF!</v>
      </c>
      <c r="AS483" s="181" t="e">
        <f t="shared" si="894"/>
        <v>#REF!</v>
      </c>
      <c r="AT483" s="181" t="e">
        <f t="shared" si="895"/>
        <v>#REF!</v>
      </c>
      <c r="AU483" s="181" t="e">
        <f t="shared" si="896"/>
        <v>#REF!</v>
      </c>
      <c r="AV483" s="181" t="e">
        <f t="shared" si="897"/>
        <v>#REF!</v>
      </c>
      <c r="AW483" s="181" t="e">
        <f t="shared" si="898"/>
        <v>#REF!</v>
      </c>
      <c r="AX483" s="181" t="e">
        <f t="shared" si="899"/>
        <v>#REF!</v>
      </c>
      <c r="AY483" s="181" t="e">
        <f t="shared" si="900"/>
        <v>#REF!</v>
      </c>
      <c r="AZ483" s="181" t="e">
        <f t="shared" si="901"/>
        <v>#REF!</v>
      </c>
      <c r="BA483" s="181" t="e">
        <f t="shared" si="902"/>
        <v>#REF!</v>
      </c>
      <c r="BB483" s="181" t="e">
        <f t="shared" si="903"/>
        <v>#REF!</v>
      </c>
      <c r="BC483" s="181" t="e">
        <f t="shared" si="904"/>
        <v>#REF!</v>
      </c>
      <c r="BD483" s="181" t="e">
        <f t="shared" si="905"/>
        <v>#REF!</v>
      </c>
      <c r="BE483" s="181" t="e">
        <f t="shared" si="906"/>
        <v>#REF!</v>
      </c>
      <c r="BF483" s="181" t="e">
        <f t="shared" si="907"/>
        <v>#REF!</v>
      </c>
      <c r="BG483" s="181" t="e">
        <f t="shared" si="908"/>
        <v>#REF!</v>
      </c>
      <c r="BH483" s="181" t="e">
        <f t="shared" si="909"/>
        <v>#REF!</v>
      </c>
      <c r="BI483" s="181" t="e">
        <f t="shared" si="910"/>
        <v>#REF!</v>
      </c>
      <c r="BJ483" s="181" t="e">
        <f t="shared" si="911"/>
        <v>#REF!</v>
      </c>
      <c r="BK483" s="181" t="e">
        <f t="shared" si="912"/>
        <v>#REF!</v>
      </c>
      <c r="BL483" s="181" t="e">
        <f t="shared" si="913"/>
        <v>#REF!</v>
      </c>
      <c r="BM483" s="181" t="e">
        <f t="shared" si="914"/>
        <v>#REF!</v>
      </c>
      <c r="BN483" s="181" t="e">
        <f t="shared" si="915"/>
        <v>#REF!</v>
      </c>
      <c r="BO483" s="181" t="e">
        <f t="shared" si="916"/>
        <v>#REF!</v>
      </c>
      <c r="BP483" s="181" t="e">
        <f t="shared" si="917"/>
        <v>#REF!</v>
      </c>
      <c r="BQ483" s="181" t="e">
        <f t="shared" si="918"/>
        <v>#REF!</v>
      </c>
      <c r="BR483" s="181" t="e">
        <f t="shared" si="919"/>
        <v>#REF!</v>
      </c>
      <c r="BS483" s="181" t="e">
        <f t="shared" si="920"/>
        <v>#REF!</v>
      </c>
      <c r="BT483" s="181" t="e">
        <f t="shared" si="921"/>
        <v>#REF!</v>
      </c>
      <c r="BU483" s="181" t="e">
        <f t="shared" si="922"/>
        <v>#REF!</v>
      </c>
      <c r="BV483" s="181" t="e">
        <f t="shared" si="923"/>
        <v>#REF!</v>
      </c>
      <c r="BW483" s="181" t="e">
        <f t="shared" si="924"/>
        <v>#REF!</v>
      </c>
      <c r="BX483" s="181" t="e">
        <f t="shared" si="925"/>
        <v>#REF!</v>
      </c>
      <c r="BY483" s="181" t="e">
        <f t="shared" si="926"/>
        <v>#REF!</v>
      </c>
      <c r="BZ483" s="181" t="e">
        <f t="shared" si="927"/>
        <v>#REF!</v>
      </c>
      <c r="CA483" s="181" t="e">
        <f t="shared" si="928"/>
        <v>#REF!</v>
      </c>
      <c r="CB483" s="181" t="e">
        <f t="shared" si="929"/>
        <v>#REF!</v>
      </c>
      <c r="CC483" s="181" t="e">
        <f t="shared" si="930"/>
        <v>#REF!</v>
      </c>
      <c r="CD483" s="181" t="e">
        <f t="shared" si="931"/>
        <v>#REF!</v>
      </c>
      <c r="CE483" s="181" t="e">
        <f t="shared" si="932"/>
        <v>#REF!</v>
      </c>
      <c r="CF483" s="181" t="e">
        <f t="shared" si="933"/>
        <v>#REF!</v>
      </c>
      <c r="CG483" s="181" t="e">
        <f t="shared" si="934"/>
        <v>#REF!</v>
      </c>
      <c r="CH483" s="181" t="e">
        <f t="shared" si="935"/>
        <v>#REF!</v>
      </c>
      <c r="CI483" s="181" t="e">
        <f t="shared" si="936"/>
        <v>#REF!</v>
      </c>
      <c r="CJ483" s="181" t="e">
        <f t="shared" si="937"/>
        <v>#REF!</v>
      </c>
      <c r="CK483" s="181" t="e">
        <f t="shared" si="938"/>
        <v>#REF!</v>
      </c>
      <c r="CL483" s="181" t="e">
        <f t="shared" si="939"/>
        <v>#REF!</v>
      </c>
      <c r="CM483" s="181" t="e">
        <f t="shared" si="940"/>
        <v>#REF!</v>
      </c>
      <c r="CN483" s="181" t="e">
        <f t="shared" si="941"/>
        <v>#REF!</v>
      </c>
      <c r="CO483" s="181" t="e">
        <f t="shared" si="942"/>
        <v>#REF!</v>
      </c>
      <c r="CP483" s="181" t="e">
        <f t="shared" si="943"/>
        <v>#REF!</v>
      </c>
      <c r="CQ483" s="181" t="e">
        <f t="shared" si="944"/>
        <v>#REF!</v>
      </c>
      <c r="CR483" s="181" t="e">
        <f t="shared" si="945"/>
        <v>#REF!</v>
      </c>
      <c r="CS483" s="181" t="e">
        <f t="shared" si="946"/>
        <v>#REF!</v>
      </c>
      <c r="CT483" s="181" t="e">
        <f t="shared" si="947"/>
        <v>#REF!</v>
      </c>
      <c r="CU483" s="181" t="e">
        <f t="shared" si="948"/>
        <v>#REF!</v>
      </c>
      <c r="CV483" s="181" t="e">
        <f t="shared" si="949"/>
        <v>#REF!</v>
      </c>
      <c r="CW483" s="181" t="e">
        <f t="shared" si="950"/>
        <v>#REF!</v>
      </c>
      <c r="CX483" s="181" t="e">
        <f t="shared" si="951"/>
        <v>#REF!</v>
      </c>
      <c r="CY483" s="181" t="e">
        <f t="shared" si="952"/>
        <v>#REF!</v>
      </c>
      <c r="CZ483" s="181" t="e">
        <f t="shared" si="953"/>
        <v>#REF!</v>
      </c>
      <c r="DA483" s="181" t="e">
        <f t="shared" si="954"/>
        <v>#REF!</v>
      </c>
      <c r="DB483" s="181" t="e">
        <f t="shared" si="955"/>
        <v>#REF!</v>
      </c>
      <c r="DC483" s="181" t="e">
        <f t="shared" si="956"/>
        <v>#REF!</v>
      </c>
      <c r="DD483" s="181" t="e">
        <f t="shared" si="957"/>
        <v>#REF!</v>
      </c>
      <c r="DE483" s="181" t="e">
        <f t="shared" si="958"/>
        <v>#REF!</v>
      </c>
      <c r="DF483" s="181" t="e">
        <f t="shared" si="959"/>
        <v>#REF!</v>
      </c>
      <c r="DG483" s="181" t="e">
        <f t="shared" si="960"/>
        <v>#REF!</v>
      </c>
      <c r="DH483" s="181" t="e">
        <f t="shared" si="961"/>
        <v>#REF!</v>
      </c>
      <c r="DI483" s="181" t="e">
        <f t="shared" si="962"/>
        <v>#REF!</v>
      </c>
      <c r="DJ483" s="181" t="e">
        <f t="shared" si="963"/>
        <v>#REF!</v>
      </c>
      <c r="DK483" s="181" t="e">
        <f t="shared" si="964"/>
        <v>#REF!</v>
      </c>
      <c r="DL483" s="181" t="e">
        <f t="shared" si="965"/>
        <v>#REF!</v>
      </c>
      <c r="DM483" s="181" t="e">
        <f t="shared" si="966"/>
        <v>#REF!</v>
      </c>
      <c r="DN483" s="181" t="e">
        <f t="shared" si="967"/>
        <v>#REF!</v>
      </c>
      <c r="DO483" s="181" t="e">
        <f t="shared" si="968"/>
        <v>#REF!</v>
      </c>
      <c r="DP483" s="181" t="e">
        <f t="shared" si="969"/>
        <v>#REF!</v>
      </c>
      <c r="DQ483" s="181" t="e">
        <f t="shared" si="970"/>
        <v>#REF!</v>
      </c>
      <c r="DR483" s="181" t="e">
        <f t="shared" si="971"/>
        <v>#REF!</v>
      </c>
      <c r="DS483" s="181" t="e">
        <f t="shared" si="972"/>
        <v>#REF!</v>
      </c>
      <c r="DT483" s="181" t="e">
        <f t="shared" si="973"/>
        <v>#REF!</v>
      </c>
      <c r="DU483" s="181" t="e">
        <f t="shared" si="974"/>
        <v>#REF!</v>
      </c>
      <c r="DV483" s="181" t="e">
        <f t="shared" si="975"/>
        <v>#REF!</v>
      </c>
      <c r="DW483" s="181" t="e">
        <f t="shared" si="976"/>
        <v>#REF!</v>
      </c>
      <c r="DX483" s="181" t="e">
        <f t="shared" si="977"/>
        <v>#REF!</v>
      </c>
      <c r="DY483" s="181" t="e">
        <f t="shared" si="978"/>
        <v>#REF!</v>
      </c>
      <c r="DZ483" s="181" t="e">
        <f t="shared" si="979"/>
        <v>#REF!</v>
      </c>
      <c r="EA483" s="181" t="e">
        <f t="shared" si="980"/>
        <v>#REF!</v>
      </c>
      <c r="EB483" s="181" t="e">
        <f t="shared" si="981"/>
        <v>#REF!</v>
      </c>
      <c r="EC483" s="181" t="e">
        <f t="shared" si="982"/>
        <v>#REF!</v>
      </c>
      <c r="ED483" s="181" t="e">
        <f t="shared" si="983"/>
        <v>#REF!</v>
      </c>
      <c r="EE483" s="181" t="e">
        <f t="shared" si="984"/>
        <v>#REF!</v>
      </c>
      <c r="EF483" s="181" t="e">
        <f t="shared" si="985"/>
        <v>#REF!</v>
      </c>
      <c r="EG483" s="181" t="e">
        <f t="shared" si="986"/>
        <v>#REF!</v>
      </c>
      <c r="EH483" s="181" t="e">
        <f t="shared" si="987"/>
        <v>#REF!</v>
      </c>
      <c r="EI483" s="181" t="e">
        <f t="shared" si="988"/>
        <v>#REF!</v>
      </c>
      <c r="EJ483" s="181" t="e">
        <f t="shared" si="989"/>
        <v>#REF!</v>
      </c>
      <c r="EK483" s="181" t="e">
        <f t="shared" si="990"/>
        <v>#REF!</v>
      </c>
      <c r="EL483" s="181" t="e">
        <f t="shared" si="991"/>
        <v>#REF!</v>
      </c>
      <c r="EM483" s="181" t="e">
        <f t="shared" si="992"/>
        <v>#REF!</v>
      </c>
      <c r="EN483" s="181" t="e">
        <f t="shared" si="993"/>
        <v>#REF!</v>
      </c>
      <c r="EO483" s="181" t="e">
        <f t="shared" si="994"/>
        <v>#REF!</v>
      </c>
      <c r="EP483" s="181" t="e">
        <f t="shared" si="995"/>
        <v>#REF!</v>
      </c>
      <c r="EQ483" s="181" t="e">
        <f t="shared" si="996"/>
        <v>#REF!</v>
      </c>
      <c r="ER483" s="181" t="e">
        <f t="shared" si="997"/>
        <v>#REF!</v>
      </c>
      <c r="ES483" s="181" t="e">
        <f t="shared" si="998"/>
        <v>#REF!</v>
      </c>
      <c r="ET483" s="181" t="e">
        <f t="shared" si="999"/>
        <v>#REF!</v>
      </c>
      <c r="EU483" s="181" t="e">
        <f t="shared" si="1000"/>
        <v>#REF!</v>
      </c>
      <c r="EV483" s="181" t="e">
        <f t="shared" si="1001"/>
        <v>#REF!</v>
      </c>
      <c r="EW483" s="181" t="e">
        <f t="shared" si="1002"/>
        <v>#REF!</v>
      </c>
      <c r="EX483" s="181" t="e">
        <f t="shared" si="1003"/>
        <v>#REF!</v>
      </c>
      <c r="EY483" s="181" t="e">
        <f t="shared" si="1004"/>
        <v>#REF!</v>
      </c>
      <c r="EZ483" s="181" t="e">
        <f t="shared" si="1005"/>
        <v>#REF!</v>
      </c>
      <c r="FA483" s="181" t="e">
        <f t="shared" si="1006"/>
        <v>#REF!</v>
      </c>
      <c r="FB483" s="181" t="e">
        <f t="shared" si="1007"/>
        <v>#REF!</v>
      </c>
      <c r="FC483" s="181" t="e">
        <f t="shared" si="1008"/>
        <v>#REF!</v>
      </c>
      <c r="FD483" s="181" t="e">
        <f t="shared" si="1009"/>
        <v>#REF!</v>
      </c>
      <c r="FE483" s="181" t="e">
        <f t="shared" si="1010"/>
        <v>#REF!</v>
      </c>
      <c r="FF483" s="181" t="e">
        <f t="shared" si="1011"/>
        <v>#REF!</v>
      </c>
      <c r="FG483" s="181" t="e">
        <f t="shared" si="1012"/>
        <v>#REF!</v>
      </c>
      <c r="FH483" s="181" t="e">
        <f t="shared" si="1013"/>
        <v>#REF!</v>
      </c>
      <c r="FI483" s="181" t="e">
        <f t="shared" si="1014"/>
        <v>#REF!</v>
      </c>
      <c r="FJ483" s="181" t="e">
        <f t="shared" si="1015"/>
        <v>#REF!</v>
      </c>
      <c r="FK483" s="181" t="e">
        <f t="shared" si="1016"/>
        <v>#REF!</v>
      </c>
      <c r="FL483" s="181" t="e">
        <f t="shared" si="1017"/>
        <v>#REF!</v>
      </c>
      <c r="FM483" s="181" t="e">
        <f t="shared" si="1018"/>
        <v>#REF!</v>
      </c>
      <c r="FN483" s="181" t="e">
        <f t="shared" si="1019"/>
        <v>#REF!</v>
      </c>
      <c r="FO483" s="181" t="e">
        <f t="shared" si="1020"/>
        <v>#REF!</v>
      </c>
      <c r="FP483" s="181" t="e">
        <f t="shared" si="1021"/>
        <v>#REF!</v>
      </c>
      <c r="FQ483" s="181" t="e">
        <f t="shared" si="1022"/>
        <v>#REF!</v>
      </c>
      <c r="FR483" s="181" t="e">
        <f t="shared" si="1023"/>
        <v>#REF!</v>
      </c>
      <c r="FS483" s="181" t="e">
        <f t="shared" si="1024"/>
        <v>#REF!</v>
      </c>
      <c r="FT483" s="181" t="e">
        <f t="shared" si="1025"/>
        <v>#REF!</v>
      </c>
      <c r="FU483" s="181" t="e">
        <f t="shared" si="1026"/>
        <v>#REF!</v>
      </c>
      <c r="FV483" s="181" t="e">
        <f t="shared" si="1027"/>
        <v>#REF!</v>
      </c>
      <c r="FW483" s="181" t="e">
        <f t="shared" si="1028"/>
        <v>#REF!</v>
      </c>
      <c r="FX483" s="181" t="e">
        <f t="shared" si="1029"/>
        <v>#REF!</v>
      </c>
      <c r="FY483" s="181" t="e">
        <f t="shared" si="1030"/>
        <v>#REF!</v>
      </c>
      <c r="FZ483" s="181" t="e">
        <f t="shared" si="1031"/>
        <v>#REF!</v>
      </c>
      <c r="GA483" s="181" t="e">
        <f t="shared" si="1032"/>
        <v>#REF!</v>
      </c>
      <c r="GB483" s="181" t="e">
        <f t="shared" si="1033"/>
        <v>#REF!</v>
      </c>
      <c r="GC483" s="181" t="e">
        <f t="shared" si="1034"/>
        <v>#REF!</v>
      </c>
      <c r="GD483" s="181" t="e">
        <f t="shared" si="1035"/>
        <v>#REF!</v>
      </c>
      <c r="GE483" s="181" t="e">
        <f t="shared" si="1036"/>
        <v>#REF!</v>
      </c>
      <c r="GF483" s="181" t="e">
        <f t="shared" si="1037"/>
        <v>#REF!</v>
      </c>
      <c r="GG483" s="181" t="e">
        <f t="shared" si="1038"/>
        <v>#REF!</v>
      </c>
      <c r="GH483" s="181" t="e">
        <f t="shared" si="1039"/>
        <v>#REF!</v>
      </c>
      <c r="GI483" s="181" t="e">
        <f t="shared" si="1040"/>
        <v>#REF!</v>
      </c>
      <c r="GJ483" s="181" t="e">
        <f t="shared" si="1041"/>
        <v>#REF!</v>
      </c>
      <c r="GK483" s="181" t="e">
        <f t="shared" si="1042"/>
        <v>#REF!</v>
      </c>
      <c r="GL483" s="181" t="e">
        <f t="shared" si="1043"/>
        <v>#REF!</v>
      </c>
      <c r="GM483" s="181" t="e">
        <f t="shared" si="1044"/>
        <v>#REF!</v>
      </c>
      <c r="GN483" s="181" t="e">
        <f t="shared" si="1045"/>
        <v>#REF!</v>
      </c>
      <c r="GO483" s="181" t="e">
        <f t="shared" si="1046"/>
        <v>#REF!</v>
      </c>
      <c r="GP483" s="181" t="e">
        <f t="shared" si="1047"/>
        <v>#REF!</v>
      </c>
      <c r="GQ483" s="181" t="e">
        <f t="shared" si="1048"/>
        <v>#REF!</v>
      </c>
      <c r="GR483" s="181" t="e">
        <f t="shared" si="1049"/>
        <v>#REF!</v>
      </c>
      <c r="GS483" s="181" t="e">
        <f t="shared" si="1050"/>
        <v>#REF!</v>
      </c>
      <c r="GT483" s="181" t="e">
        <f t="shared" si="1051"/>
        <v>#REF!</v>
      </c>
      <c r="GU483" s="181" t="e">
        <f t="shared" si="1052"/>
        <v>#REF!</v>
      </c>
      <c r="GV483" s="181" t="e">
        <f t="shared" si="1053"/>
        <v>#REF!</v>
      </c>
      <c r="GW483" s="181" t="e">
        <f t="shared" si="1054"/>
        <v>#REF!</v>
      </c>
      <c r="GX483" s="181" t="e">
        <f t="shared" si="1055"/>
        <v>#REF!</v>
      </c>
      <c r="GY483" s="181" t="e">
        <f t="shared" si="1056"/>
        <v>#REF!</v>
      </c>
      <c r="GZ483" s="181" t="e">
        <f t="shared" si="1057"/>
        <v>#REF!</v>
      </c>
      <c r="HA483" s="181" t="e">
        <f t="shared" si="1058"/>
        <v>#REF!</v>
      </c>
      <c r="HB483" s="181" t="e">
        <f t="shared" si="1059"/>
        <v>#REF!</v>
      </c>
      <c r="HC483" s="181" t="e">
        <f t="shared" si="1060"/>
        <v>#REF!</v>
      </c>
      <c r="HD483" s="181" t="e">
        <f t="shared" si="1061"/>
        <v>#REF!</v>
      </c>
      <c r="HE483" s="181" t="e">
        <f t="shared" si="1062"/>
        <v>#REF!</v>
      </c>
      <c r="HF483" s="181" t="e">
        <f t="shared" si="1063"/>
        <v>#REF!</v>
      </c>
      <c r="HG483" s="181" t="e">
        <f t="shared" si="1064"/>
        <v>#REF!</v>
      </c>
      <c r="HH483" s="181" t="e">
        <f t="shared" si="1065"/>
        <v>#REF!</v>
      </c>
      <c r="HI483" s="181" t="e">
        <f t="shared" si="1066"/>
        <v>#REF!</v>
      </c>
      <c r="HJ483" s="181" t="e">
        <f t="shared" si="1067"/>
        <v>#REF!</v>
      </c>
      <c r="HK483" s="181" t="e">
        <f t="shared" si="1068"/>
        <v>#REF!</v>
      </c>
      <c r="HL483" s="181" t="e">
        <f t="shared" si="1069"/>
        <v>#REF!</v>
      </c>
      <c r="HM483" s="181" t="e">
        <f t="shared" si="1070"/>
        <v>#REF!</v>
      </c>
      <c r="HN483" s="181" t="e">
        <f t="shared" si="1071"/>
        <v>#REF!</v>
      </c>
      <c r="HO483" s="181" t="e">
        <f t="shared" si="1072"/>
        <v>#REF!</v>
      </c>
      <c r="HP483" s="181" t="e">
        <f t="shared" si="1073"/>
        <v>#REF!</v>
      </c>
      <c r="HQ483" s="181" t="e">
        <f t="shared" si="1074"/>
        <v>#REF!</v>
      </c>
      <c r="HR483" s="181" t="e">
        <f t="shared" si="1075"/>
        <v>#REF!</v>
      </c>
      <c r="HS483" s="181" t="e">
        <f t="shared" si="1076"/>
        <v>#REF!</v>
      </c>
      <c r="HT483" s="181" t="e">
        <f t="shared" si="1077"/>
        <v>#REF!</v>
      </c>
      <c r="HU483" s="181" t="e">
        <f t="shared" si="1078"/>
        <v>#REF!</v>
      </c>
      <c r="HV483" s="181" t="e">
        <f t="shared" si="1079"/>
        <v>#REF!</v>
      </c>
      <c r="HW483" s="181" t="e">
        <f t="shared" si="1080"/>
        <v>#REF!</v>
      </c>
      <c r="HX483" s="181" t="e">
        <f t="shared" si="1081"/>
        <v>#REF!</v>
      </c>
      <c r="HY483" s="181" t="e">
        <f t="shared" si="1082"/>
        <v>#REF!</v>
      </c>
      <c r="HZ483" s="181" t="e">
        <f t="shared" si="1083"/>
        <v>#REF!</v>
      </c>
      <c r="IA483" s="181" t="e">
        <f t="shared" si="1084"/>
        <v>#REF!</v>
      </c>
      <c r="IB483" s="181" t="e">
        <f t="shared" si="1085"/>
        <v>#REF!</v>
      </c>
      <c r="IC483" s="181" t="e">
        <f t="shared" si="1086"/>
        <v>#REF!</v>
      </c>
      <c r="ID483" s="181" t="e">
        <f t="shared" si="1087"/>
        <v>#REF!</v>
      </c>
      <c r="IE483" s="181" t="e">
        <f t="shared" si="1088"/>
        <v>#REF!</v>
      </c>
      <c r="IF483" s="181" t="e">
        <f t="shared" si="1089"/>
        <v>#REF!</v>
      </c>
      <c r="IG483" s="181" t="e">
        <f t="shared" si="1090"/>
        <v>#REF!</v>
      </c>
      <c r="IH483" s="181" t="e">
        <f t="shared" si="1091"/>
        <v>#REF!</v>
      </c>
      <c r="II483" s="181" t="e">
        <f t="shared" si="1092"/>
        <v>#REF!</v>
      </c>
      <c r="IJ483" s="181" t="e">
        <f t="shared" si="1093"/>
        <v>#REF!</v>
      </c>
      <c r="IK483" s="181" t="e">
        <f t="shared" si="1094"/>
        <v>#REF!</v>
      </c>
      <c r="IL483" s="181" t="e">
        <f t="shared" si="1095"/>
        <v>#REF!</v>
      </c>
      <c r="IM483" s="181" t="e">
        <f t="shared" si="1096"/>
        <v>#REF!</v>
      </c>
      <c r="IN483" s="181" t="e">
        <f t="shared" si="1097"/>
        <v>#REF!</v>
      </c>
      <c r="IO483" s="181" t="e">
        <f t="shared" si="1098"/>
        <v>#REF!</v>
      </c>
      <c r="IP483" s="181" t="e">
        <f t="shared" si="1099"/>
        <v>#REF!</v>
      </c>
      <c r="IQ483" s="181" t="e">
        <f t="shared" si="1100"/>
        <v>#REF!</v>
      </c>
      <c r="IR483" s="181" t="e">
        <f t="shared" si="1101"/>
        <v>#REF!</v>
      </c>
      <c r="IS483" s="181" t="e">
        <f t="shared" si="1102"/>
        <v>#REF!</v>
      </c>
      <c r="IT483" s="181" t="e">
        <f t="shared" si="1103"/>
        <v>#REF!</v>
      </c>
      <c r="IU483" s="181" t="e">
        <f t="shared" si="1104"/>
        <v>#REF!</v>
      </c>
      <c r="IV483" s="181" t="e">
        <f t="shared" si="1105"/>
        <v>#REF!</v>
      </c>
      <c r="IW483" s="181" t="e">
        <f t="shared" si="1106"/>
        <v>#REF!</v>
      </c>
      <c r="IX483" s="181" t="e">
        <f t="shared" si="1107"/>
        <v>#REF!</v>
      </c>
      <c r="IY483" s="181" t="e">
        <f t="shared" si="1108"/>
        <v>#REF!</v>
      </c>
      <c r="IZ483" s="181" t="e">
        <f t="shared" si="1109"/>
        <v>#REF!</v>
      </c>
      <c r="JA483" s="181" t="e">
        <f t="shared" si="1110"/>
        <v>#REF!</v>
      </c>
      <c r="JB483" s="181" t="e">
        <f t="shared" si="1111"/>
        <v>#REF!</v>
      </c>
    </row>
    <row r="484" spans="2:262">
      <c r="B484" s="188">
        <v>123</v>
      </c>
      <c r="C484" s="187">
        <f t="shared" si="1112"/>
        <v>2.4023437500000017E-3</v>
      </c>
      <c r="D484" s="184" t="e">
        <f t="shared" si="855"/>
        <v>#REF!</v>
      </c>
      <c r="E484" s="183" t="e">
        <f>DY361</f>
        <v>#REF!</v>
      </c>
      <c r="F484" s="182">
        <v>123</v>
      </c>
      <c r="G484" s="181" t="e">
        <f t="shared" si="856"/>
        <v>#REF!</v>
      </c>
      <c r="H484" s="181" t="e">
        <f t="shared" si="857"/>
        <v>#REF!</v>
      </c>
      <c r="I484" s="181" t="e">
        <f t="shared" si="858"/>
        <v>#REF!</v>
      </c>
      <c r="J484" s="181" t="e">
        <f t="shared" si="859"/>
        <v>#REF!</v>
      </c>
      <c r="K484" s="181" t="e">
        <f t="shared" si="860"/>
        <v>#REF!</v>
      </c>
      <c r="L484" s="181" t="e">
        <f t="shared" si="861"/>
        <v>#REF!</v>
      </c>
      <c r="M484" s="181" t="e">
        <f t="shared" si="862"/>
        <v>#REF!</v>
      </c>
      <c r="N484" s="181" t="e">
        <f t="shared" si="863"/>
        <v>#REF!</v>
      </c>
      <c r="O484" s="181" t="e">
        <f t="shared" si="864"/>
        <v>#REF!</v>
      </c>
      <c r="P484" s="181" t="e">
        <f t="shared" si="865"/>
        <v>#REF!</v>
      </c>
      <c r="Q484" s="181" t="e">
        <f t="shared" si="866"/>
        <v>#REF!</v>
      </c>
      <c r="R484" s="181" t="e">
        <f t="shared" si="867"/>
        <v>#REF!</v>
      </c>
      <c r="S484" s="181" t="e">
        <f t="shared" si="868"/>
        <v>#REF!</v>
      </c>
      <c r="T484" s="181" t="e">
        <f t="shared" si="869"/>
        <v>#REF!</v>
      </c>
      <c r="U484" s="181" t="e">
        <f t="shared" si="870"/>
        <v>#REF!</v>
      </c>
      <c r="V484" s="181" t="e">
        <f t="shared" si="871"/>
        <v>#REF!</v>
      </c>
      <c r="W484" s="181" t="e">
        <f t="shared" si="872"/>
        <v>#REF!</v>
      </c>
      <c r="X484" s="181" t="e">
        <f t="shared" si="873"/>
        <v>#REF!</v>
      </c>
      <c r="Y484" s="181" t="e">
        <f t="shared" si="874"/>
        <v>#REF!</v>
      </c>
      <c r="Z484" s="181" t="e">
        <f t="shared" si="875"/>
        <v>#REF!</v>
      </c>
      <c r="AA484" s="181" t="e">
        <f t="shared" si="876"/>
        <v>#REF!</v>
      </c>
      <c r="AB484" s="181" t="e">
        <f t="shared" si="877"/>
        <v>#REF!</v>
      </c>
      <c r="AC484" s="181" t="e">
        <f t="shared" si="878"/>
        <v>#REF!</v>
      </c>
      <c r="AD484" s="181" t="e">
        <f t="shared" si="879"/>
        <v>#REF!</v>
      </c>
      <c r="AE484" s="181" t="e">
        <f t="shared" si="880"/>
        <v>#REF!</v>
      </c>
      <c r="AF484" s="181" t="e">
        <f t="shared" si="881"/>
        <v>#REF!</v>
      </c>
      <c r="AG484" s="181" t="e">
        <f t="shared" si="882"/>
        <v>#REF!</v>
      </c>
      <c r="AH484" s="181" t="e">
        <f t="shared" si="883"/>
        <v>#REF!</v>
      </c>
      <c r="AI484" s="181" t="e">
        <f t="shared" si="884"/>
        <v>#REF!</v>
      </c>
      <c r="AJ484" s="181" t="e">
        <f t="shared" si="885"/>
        <v>#REF!</v>
      </c>
      <c r="AK484" s="181" t="e">
        <f t="shared" si="886"/>
        <v>#REF!</v>
      </c>
      <c r="AL484" s="181" t="e">
        <f t="shared" si="887"/>
        <v>#REF!</v>
      </c>
      <c r="AM484" s="181" t="e">
        <f t="shared" si="888"/>
        <v>#REF!</v>
      </c>
      <c r="AN484" s="181" t="e">
        <f t="shared" si="889"/>
        <v>#REF!</v>
      </c>
      <c r="AO484" s="181" t="e">
        <f t="shared" si="890"/>
        <v>#REF!</v>
      </c>
      <c r="AP484" s="181" t="e">
        <f t="shared" si="891"/>
        <v>#REF!</v>
      </c>
      <c r="AQ484" s="181" t="e">
        <f t="shared" si="892"/>
        <v>#REF!</v>
      </c>
      <c r="AR484" s="181" t="e">
        <f t="shared" si="893"/>
        <v>#REF!</v>
      </c>
      <c r="AS484" s="181" t="e">
        <f t="shared" si="894"/>
        <v>#REF!</v>
      </c>
      <c r="AT484" s="181" t="e">
        <f t="shared" si="895"/>
        <v>#REF!</v>
      </c>
      <c r="AU484" s="181" t="e">
        <f t="shared" si="896"/>
        <v>#REF!</v>
      </c>
      <c r="AV484" s="181" t="e">
        <f t="shared" si="897"/>
        <v>#REF!</v>
      </c>
      <c r="AW484" s="181" t="e">
        <f t="shared" si="898"/>
        <v>#REF!</v>
      </c>
      <c r="AX484" s="181" t="e">
        <f t="shared" si="899"/>
        <v>#REF!</v>
      </c>
      <c r="AY484" s="181" t="e">
        <f t="shared" si="900"/>
        <v>#REF!</v>
      </c>
      <c r="AZ484" s="181" t="e">
        <f t="shared" si="901"/>
        <v>#REF!</v>
      </c>
      <c r="BA484" s="181" t="e">
        <f t="shared" si="902"/>
        <v>#REF!</v>
      </c>
      <c r="BB484" s="181" t="e">
        <f t="shared" si="903"/>
        <v>#REF!</v>
      </c>
      <c r="BC484" s="181" t="e">
        <f t="shared" si="904"/>
        <v>#REF!</v>
      </c>
      <c r="BD484" s="181" t="e">
        <f t="shared" si="905"/>
        <v>#REF!</v>
      </c>
      <c r="BE484" s="181" t="e">
        <f t="shared" si="906"/>
        <v>#REF!</v>
      </c>
      <c r="BF484" s="181" t="e">
        <f t="shared" si="907"/>
        <v>#REF!</v>
      </c>
      <c r="BG484" s="181" t="e">
        <f t="shared" si="908"/>
        <v>#REF!</v>
      </c>
      <c r="BH484" s="181" t="e">
        <f t="shared" si="909"/>
        <v>#REF!</v>
      </c>
      <c r="BI484" s="181" t="e">
        <f t="shared" si="910"/>
        <v>#REF!</v>
      </c>
      <c r="BJ484" s="181" t="e">
        <f t="shared" si="911"/>
        <v>#REF!</v>
      </c>
      <c r="BK484" s="181" t="e">
        <f t="shared" si="912"/>
        <v>#REF!</v>
      </c>
      <c r="BL484" s="181" t="e">
        <f t="shared" si="913"/>
        <v>#REF!</v>
      </c>
      <c r="BM484" s="181" t="e">
        <f t="shared" si="914"/>
        <v>#REF!</v>
      </c>
      <c r="BN484" s="181" t="e">
        <f t="shared" si="915"/>
        <v>#REF!</v>
      </c>
      <c r="BO484" s="181" t="e">
        <f t="shared" si="916"/>
        <v>#REF!</v>
      </c>
      <c r="BP484" s="181" t="e">
        <f t="shared" si="917"/>
        <v>#REF!</v>
      </c>
      <c r="BQ484" s="181" t="e">
        <f t="shared" si="918"/>
        <v>#REF!</v>
      </c>
      <c r="BR484" s="181" t="e">
        <f t="shared" si="919"/>
        <v>#REF!</v>
      </c>
      <c r="BS484" s="181" t="e">
        <f t="shared" si="920"/>
        <v>#REF!</v>
      </c>
      <c r="BT484" s="181" t="e">
        <f t="shared" si="921"/>
        <v>#REF!</v>
      </c>
      <c r="BU484" s="181" t="e">
        <f t="shared" si="922"/>
        <v>#REF!</v>
      </c>
      <c r="BV484" s="181" t="e">
        <f t="shared" si="923"/>
        <v>#REF!</v>
      </c>
      <c r="BW484" s="181" t="e">
        <f t="shared" si="924"/>
        <v>#REF!</v>
      </c>
      <c r="BX484" s="181" t="e">
        <f t="shared" si="925"/>
        <v>#REF!</v>
      </c>
      <c r="BY484" s="181" t="e">
        <f t="shared" si="926"/>
        <v>#REF!</v>
      </c>
      <c r="BZ484" s="181" t="e">
        <f t="shared" si="927"/>
        <v>#REF!</v>
      </c>
      <c r="CA484" s="181" t="e">
        <f t="shared" si="928"/>
        <v>#REF!</v>
      </c>
      <c r="CB484" s="181" t="e">
        <f t="shared" si="929"/>
        <v>#REF!</v>
      </c>
      <c r="CC484" s="181" t="e">
        <f t="shared" si="930"/>
        <v>#REF!</v>
      </c>
      <c r="CD484" s="181" t="e">
        <f t="shared" si="931"/>
        <v>#REF!</v>
      </c>
      <c r="CE484" s="181" t="e">
        <f t="shared" si="932"/>
        <v>#REF!</v>
      </c>
      <c r="CF484" s="181" t="e">
        <f t="shared" si="933"/>
        <v>#REF!</v>
      </c>
      <c r="CG484" s="181" t="e">
        <f t="shared" si="934"/>
        <v>#REF!</v>
      </c>
      <c r="CH484" s="181" t="e">
        <f t="shared" si="935"/>
        <v>#REF!</v>
      </c>
      <c r="CI484" s="181" t="e">
        <f t="shared" si="936"/>
        <v>#REF!</v>
      </c>
      <c r="CJ484" s="181" t="e">
        <f t="shared" si="937"/>
        <v>#REF!</v>
      </c>
      <c r="CK484" s="181" t="e">
        <f t="shared" si="938"/>
        <v>#REF!</v>
      </c>
      <c r="CL484" s="181" t="e">
        <f t="shared" si="939"/>
        <v>#REF!</v>
      </c>
      <c r="CM484" s="181" t="e">
        <f t="shared" si="940"/>
        <v>#REF!</v>
      </c>
      <c r="CN484" s="181" t="e">
        <f t="shared" si="941"/>
        <v>#REF!</v>
      </c>
      <c r="CO484" s="181" t="e">
        <f t="shared" si="942"/>
        <v>#REF!</v>
      </c>
      <c r="CP484" s="181" t="e">
        <f t="shared" si="943"/>
        <v>#REF!</v>
      </c>
      <c r="CQ484" s="181" t="e">
        <f t="shared" si="944"/>
        <v>#REF!</v>
      </c>
      <c r="CR484" s="181" t="e">
        <f t="shared" si="945"/>
        <v>#REF!</v>
      </c>
      <c r="CS484" s="181" t="e">
        <f t="shared" si="946"/>
        <v>#REF!</v>
      </c>
      <c r="CT484" s="181" t="e">
        <f t="shared" si="947"/>
        <v>#REF!</v>
      </c>
      <c r="CU484" s="181" t="e">
        <f t="shared" si="948"/>
        <v>#REF!</v>
      </c>
      <c r="CV484" s="181" t="e">
        <f t="shared" si="949"/>
        <v>#REF!</v>
      </c>
      <c r="CW484" s="181" t="e">
        <f t="shared" si="950"/>
        <v>#REF!</v>
      </c>
      <c r="CX484" s="181" t="e">
        <f t="shared" si="951"/>
        <v>#REF!</v>
      </c>
      <c r="CY484" s="181" t="e">
        <f t="shared" si="952"/>
        <v>#REF!</v>
      </c>
      <c r="CZ484" s="181" t="e">
        <f t="shared" si="953"/>
        <v>#REF!</v>
      </c>
      <c r="DA484" s="181" t="e">
        <f t="shared" si="954"/>
        <v>#REF!</v>
      </c>
      <c r="DB484" s="181" t="e">
        <f t="shared" si="955"/>
        <v>#REF!</v>
      </c>
      <c r="DC484" s="181" t="e">
        <f t="shared" si="956"/>
        <v>#REF!</v>
      </c>
      <c r="DD484" s="181" t="e">
        <f t="shared" si="957"/>
        <v>#REF!</v>
      </c>
      <c r="DE484" s="181" t="e">
        <f t="shared" si="958"/>
        <v>#REF!</v>
      </c>
      <c r="DF484" s="181" t="e">
        <f t="shared" si="959"/>
        <v>#REF!</v>
      </c>
      <c r="DG484" s="181" t="e">
        <f t="shared" si="960"/>
        <v>#REF!</v>
      </c>
      <c r="DH484" s="181" t="e">
        <f t="shared" si="961"/>
        <v>#REF!</v>
      </c>
      <c r="DI484" s="181" t="e">
        <f t="shared" si="962"/>
        <v>#REF!</v>
      </c>
      <c r="DJ484" s="181" t="e">
        <f t="shared" si="963"/>
        <v>#REF!</v>
      </c>
      <c r="DK484" s="181" t="e">
        <f t="shared" si="964"/>
        <v>#REF!</v>
      </c>
      <c r="DL484" s="181" t="e">
        <f t="shared" si="965"/>
        <v>#REF!</v>
      </c>
      <c r="DM484" s="181" t="e">
        <f t="shared" si="966"/>
        <v>#REF!</v>
      </c>
      <c r="DN484" s="181" t="e">
        <f t="shared" si="967"/>
        <v>#REF!</v>
      </c>
      <c r="DO484" s="181" t="e">
        <f t="shared" si="968"/>
        <v>#REF!</v>
      </c>
      <c r="DP484" s="181" t="e">
        <f t="shared" si="969"/>
        <v>#REF!</v>
      </c>
      <c r="DQ484" s="181" t="e">
        <f t="shared" si="970"/>
        <v>#REF!</v>
      </c>
      <c r="DR484" s="181" t="e">
        <f t="shared" si="971"/>
        <v>#REF!</v>
      </c>
      <c r="DS484" s="181" t="e">
        <f t="shared" si="972"/>
        <v>#REF!</v>
      </c>
      <c r="DT484" s="181" t="e">
        <f t="shared" si="973"/>
        <v>#REF!</v>
      </c>
      <c r="DU484" s="181" t="e">
        <f t="shared" si="974"/>
        <v>#REF!</v>
      </c>
      <c r="DV484" s="181" t="e">
        <f t="shared" si="975"/>
        <v>#REF!</v>
      </c>
      <c r="DW484" s="181" t="e">
        <f t="shared" si="976"/>
        <v>#REF!</v>
      </c>
      <c r="DX484" s="181" t="e">
        <f t="shared" si="977"/>
        <v>#REF!</v>
      </c>
      <c r="DY484" s="181" t="e">
        <f t="shared" si="978"/>
        <v>#REF!</v>
      </c>
      <c r="DZ484" s="181" t="e">
        <f t="shared" si="979"/>
        <v>#REF!</v>
      </c>
      <c r="EA484" s="181" t="e">
        <f t="shared" si="980"/>
        <v>#REF!</v>
      </c>
      <c r="EB484" s="181" t="e">
        <f t="shared" si="981"/>
        <v>#REF!</v>
      </c>
      <c r="EC484" s="181" t="e">
        <f t="shared" si="982"/>
        <v>#REF!</v>
      </c>
      <c r="ED484" s="181" t="e">
        <f t="shared" si="983"/>
        <v>#REF!</v>
      </c>
      <c r="EE484" s="181" t="e">
        <f t="shared" si="984"/>
        <v>#REF!</v>
      </c>
      <c r="EF484" s="181" t="e">
        <f t="shared" si="985"/>
        <v>#REF!</v>
      </c>
      <c r="EG484" s="181" t="e">
        <f t="shared" si="986"/>
        <v>#REF!</v>
      </c>
      <c r="EH484" s="181" t="e">
        <f t="shared" si="987"/>
        <v>#REF!</v>
      </c>
      <c r="EI484" s="181" t="e">
        <f t="shared" si="988"/>
        <v>#REF!</v>
      </c>
      <c r="EJ484" s="181" t="e">
        <f t="shared" si="989"/>
        <v>#REF!</v>
      </c>
      <c r="EK484" s="181" t="e">
        <f t="shared" si="990"/>
        <v>#REF!</v>
      </c>
      <c r="EL484" s="181" t="e">
        <f t="shared" si="991"/>
        <v>#REF!</v>
      </c>
      <c r="EM484" s="181" t="e">
        <f t="shared" si="992"/>
        <v>#REF!</v>
      </c>
      <c r="EN484" s="181" t="e">
        <f t="shared" si="993"/>
        <v>#REF!</v>
      </c>
      <c r="EO484" s="181" t="e">
        <f t="shared" si="994"/>
        <v>#REF!</v>
      </c>
      <c r="EP484" s="181" t="e">
        <f t="shared" si="995"/>
        <v>#REF!</v>
      </c>
      <c r="EQ484" s="181" t="e">
        <f t="shared" si="996"/>
        <v>#REF!</v>
      </c>
      <c r="ER484" s="181" t="e">
        <f t="shared" si="997"/>
        <v>#REF!</v>
      </c>
      <c r="ES484" s="181" t="e">
        <f t="shared" si="998"/>
        <v>#REF!</v>
      </c>
      <c r="ET484" s="181" t="e">
        <f t="shared" si="999"/>
        <v>#REF!</v>
      </c>
      <c r="EU484" s="181" t="e">
        <f t="shared" si="1000"/>
        <v>#REF!</v>
      </c>
      <c r="EV484" s="181" t="e">
        <f t="shared" si="1001"/>
        <v>#REF!</v>
      </c>
      <c r="EW484" s="181" t="e">
        <f t="shared" si="1002"/>
        <v>#REF!</v>
      </c>
      <c r="EX484" s="181" t="e">
        <f t="shared" si="1003"/>
        <v>#REF!</v>
      </c>
      <c r="EY484" s="181" t="e">
        <f t="shared" si="1004"/>
        <v>#REF!</v>
      </c>
      <c r="EZ484" s="181" t="e">
        <f t="shared" si="1005"/>
        <v>#REF!</v>
      </c>
      <c r="FA484" s="181" t="e">
        <f t="shared" si="1006"/>
        <v>#REF!</v>
      </c>
      <c r="FB484" s="181" t="e">
        <f t="shared" si="1007"/>
        <v>#REF!</v>
      </c>
      <c r="FC484" s="181" t="e">
        <f t="shared" si="1008"/>
        <v>#REF!</v>
      </c>
      <c r="FD484" s="181" t="e">
        <f t="shared" si="1009"/>
        <v>#REF!</v>
      </c>
      <c r="FE484" s="181" t="e">
        <f t="shared" si="1010"/>
        <v>#REF!</v>
      </c>
      <c r="FF484" s="181" t="e">
        <f t="shared" si="1011"/>
        <v>#REF!</v>
      </c>
      <c r="FG484" s="181" t="e">
        <f t="shared" si="1012"/>
        <v>#REF!</v>
      </c>
      <c r="FH484" s="181" t="e">
        <f t="shared" si="1013"/>
        <v>#REF!</v>
      </c>
      <c r="FI484" s="181" t="e">
        <f t="shared" si="1014"/>
        <v>#REF!</v>
      </c>
      <c r="FJ484" s="181" t="e">
        <f t="shared" si="1015"/>
        <v>#REF!</v>
      </c>
      <c r="FK484" s="181" t="e">
        <f t="shared" si="1016"/>
        <v>#REF!</v>
      </c>
      <c r="FL484" s="181" t="e">
        <f t="shared" si="1017"/>
        <v>#REF!</v>
      </c>
      <c r="FM484" s="181" t="e">
        <f t="shared" si="1018"/>
        <v>#REF!</v>
      </c>
      <c r="FN484" s="181" t="e">
        <f t="shared" si="1019"/>
        <v>#REF!</v>
      </c>
      <c r="FO484" s="181" t="e">
        <f t="shared" si="1020"/>
        <v>#REF!</v>
      </c>
      <c r="FP484" s="181" t="e">
        <f t="shared" si="1021"/>
        <v>#REF!</v>
      </c>
      <c r="FQ484" s="181" t="e">
        <f t="shared" si="1022"/>
        <v>#REF!</v>
      </c>
      <c r="FR484" s="181" t="e">
        <f t="shared" si="1023"/>
        <v>#REF!</v>
      </c>
      <c r="FS484" s="181" t="e">
        <f t="shared" si="1024"/>
        <v>#REF!</v>
      </c>
      <c r="FT484" s="181" t="e">
        <f t="shared" si="1025"/>
        <v>#REF!</v>
      </c>
      <c r="FU484" s="181" t="e">
        <f t="shared" si="1026"/>
        <v>#REF!</v>
      </c>
      <c r="FV484" s="181" t="e">
        <f t="shared" si="1027"/>
        <v>#REF!</v>
      </c>
      <c r="FW484" s="181" t="e">
        <f t="shared" si="1028"/>
        <v>#REF!</v>
      </c>
      <c r="FX484" s="181" t="e">
        <f t="shared" si="1029"/>
        <v>#REF!</v>
      </c>
      <c r="FY484" s="181" t="e">
        <f t="shared" si="1030"/>
        <v>#REF!</v>
      </c>
      <c r="FZ484" s="181" t="e">
        <f t="shared" si="1031"/>
        <v>#REF!</v>
      </c>
      <c r="GA484" s="181" t="e">
        <f t="shared" si="1032"/>
        <v>#REF!</v>
      </c>
      <c r="GB484" s="181" t="e">
        <f t="shared" si="1033"/>
        <v>#REF!</v>
      </c>
      <c r="GC484" s="181" t="e">
        <f t="shared" si="1034"/>
        <v>#REF!</v>
      </c>
      <c r="GD484" s="181" t="e">
        <f t="shared" si="1035"/>
        <v>#REF!</v>
      </c>
      <c r="GE484" s="181" t="e">
        <f t="shared" si="1036"/>
        <v>#REF!</v>
      </c>
      <c r="GF484" s="181" t="e">
        <f t="shared" si="1037"/>
        <v>#REF!</v>
      </c>
      <c r="GG484" s="181" t="e">
        <f t="shared" si="1038"/>
        <v>#REF!</v>
      </c>
      <c r="GH484" s="181" t="e">
        <f t="shared" si="1039"/>
        <v>#REF!</v>
      </c>
      <c r="GI484" s="181" t="e">
        <f t="shared" si="1040"/>
        <v>#REF!</v>
      </c>
      <c r="GJ484" s="181" t="e">
        <f t="shared" si="1041"/>
        <v>#REF!</v>
      </c>
      <c r="GK484" s="181" t="e">
        <f t="shared" si="1042"/>
        <v>#REF!</v>
      </c>
      <c r="GL484" s="181" t="e">
        <f t="shared" si="1043"/>
        <v>#REF!</v>
      </c>
      <c r="GM484" s="181" t="e">
        <f t="shared" si="1044"/>
        <v>#REF!</v>
      </c>
      <c r="GN484" s="181" t="e">
        <f t="shared" si="1045"/>
        <v>#REF!</v>
      </c>
      <c r="GO484" s="181" t="e">
        <f t="shared" si="1046"/>
        <v>#REF!</v>
      </c>
      <c r="GP484" s="181" t="e">
        <f t="shared" si="1047"/>
        <v>#REF!</v>
      </c>
      <c r="GQ484" s="181" t="e">
        <f t="shared" si="1048"/>
        <v>#REF!</v>
      </c>
      <c r="GR484" s="181" t="e">
        <f t="shared" si="1049"/>
        <v>#REF!</v>
      </c>
      <c r="GS484" s="181" t="e">
        <f t="shared" si="1050"/>
        <v>#REF!</v>
      </c>
      <c r="GT484" s="181" t="e">
        <f t="shared" si="1051"/>
        <v>#REF!</v>
      </c>
      <c r="GU484" s="181" t="e">
        <f t="shared" si="1052"/>
        <v>#REF!</v>
      </c>
      <c r="GV484" s="181" t="e">
        <f t="shared" si="1053"/>
        <v>#REF!</v>
      </c>
      <c r="GW484" s="181" t="e">
        <f t="shared" si="1054"/>
        <v>#REF!</v>
      </c>
      <c r="GX484" s="181" t="e">
        <f t="shared" si="1055"/>
        <v>#REF!</v>
      </c>
      <c r="GY484" s="181" t="e">
        <f t="shared" si="1056"/>
        <v>#REF!</v>
      </c>
      <c r="GZ484" s="181" t="e">
        <f t="shared" si="1057"/>
        <v>#REF!</v>
      </c>
      <c r="HA484" s="181" t="e">
        <f t="shared" si="1058"/>
        <v>#REF!</v>
      </c>
      <c r="HB484" s="181" t="e">
        <f t="shared" si="1059"/>
        <v>#REF!</v>
      </c>
      <c r="HC484" s="181" t="e">
        <f t="shared" si="1060"/>
        <v>#REF!</v>
      </c>
      <c r="HD484" s="181" t="e">
        <f t="shared" si="1061"/>
        <v>#REF!</v>
      </c>
      <c r="HE484" s="181" t="e">
        <f t="shared" si="1062"/>
        <v>#REF!</v>
      </c>
      <c r="HF484" s="181" t="e">
        <f t="shared" si="1063"/>
        <v>#REF!</v>
      </c>
      <c r="HG484" s="181" t="e">
        <f t="shared" si="1064"/>
        <v>#REF!</v>
      </c>
      <c r="HH484" s="181" t="e">
        <f t="shared" si="1065"/>
        <v>#REF!</v>
      </c>
      <c r="HI484" s="181" t="e">
        <f t="shared" si="1066"/>
        <v>#REF!</v>
      </c>
      <c r="HJ484" s="181" t="e">
        <f t="shared" si="1067"/>
        <v>#REF!</v>
      </c>
      <c r="HK484" s="181" t="e">
        <f t="shared" si="1068"/>
        <v>#REF!</v>
      </c>
      <c r="HL484" s="181" t="e">
        <f t="shared" si="1069"/>
        <v>#REF!</v>
      </c>
      <c r="HM484" s="181" t="e">
        <f t="shared" si="1070"/>
        <v>#REF!</v>
      </c>
      <c r="HN484" s="181" t="e">
        <f t="shared" si="1071"/>
        <v>#REF!</v>
      </c>
      <c r="HO484" s="181" t="e">
        <f t="shared" si="1072"/>
        <v>#REF!</v>
      </c>
      <c r="HP484" s="181" t="e">
        <f t="shared" si="1073"/>
        <v>#REF!</v>
      </c>
      <c r="HQ484" s="181" t="e">
        <f t="shared" si="1074"/>
        <v>#REF!</v>
      </c>
      <c r="HR484" s="181" t="e">
        <f t="shared" si="1075"/>
        <v>#REF!</v>
      </c>
      <c r="HS484" s="181" t="e">
        <f t="shared" si="1076"/>
        <v>#REF!</v>
      </c>
      <c r="HT484" s="181" t="e">
        <f t="shared" si="1077"/>
        <v>#REF!</v>
      </c>
      <c r="HU484" s="181" t="e">
        <f t="shared" si="1078"/>
        <v>#REF!</v>
      </c>
      <c r="HV484" s="181" t="e">
        <f t="shared" si="1079"/>
        <v>#REF!</v>
      </c>
      <c r="HW484" s="181" t="e">
        <f t="shared" si="1080"/>
        <v>#REF!</v>
      </c>
      <c r="HX484" s="181" t="e">
        <f t="shared" si="1081"/>
        <v>#REF!</v>
      </c>
      <c r="HY484" s="181" t="e">
        <f t="shared" si="1082"/>
        <v>#REF!</v>
      </c>
      <c r="HZ484" s="181" t="e">
        <f t="shared" si="1083"/>
        <v>#REF!</v>
      </c>
      <c r="IA484" s="181" t="e">
        <f t="shared" si="1084"/>
        <v>#REF!</v>
      </c>
      <c r="IB484" s="181" t="e">
        <f t="shared" si="1085"/>
        <v>#REF!</v>
      </c>
      <c r="IC484" s="181" t="e">
        <f t="shared" si="1086"/>
        <v>#REF!</v>
      </c>
      <c r="ID484" s="181" t="e">
        <f t="shared" si="1087"/>
        <v>#REF!</v>
      </c>
      <c r="IE484" s="181" t="e">
        <f t="shared" si="1088"/>
        <v>#REF!</v>
      </c>
      <c r="IF484" s="181" t="e">
        <f t="shared" si="1089"/>
        <v>#REF!</v>
      </c>
      <c r="IG484" s="181" t="e">
        <f t="shared" si="1090"/>
        <v>#REF!</v>
      </c>
      <c r="IH484" s="181" t="e">
        <f t="shared" si="1091"/>
        <v>#REF!</v>
      </c>
      <c r="II484" s="181" t="e">
        <f t="shared" si="1092"/>
        <v>#REF!</v>
      </c>
      <c r="IJ484" s="181" t="e">
        <f t="shared" si="1093"/>
        <v>#REF!</v>
      </c>
      <c r="IK484" s="181" t="e">
        <f t="shared" si="1094"/>
        <v>#REF!</v>
      </c>
      <c r="IL484" s="181" t="e">
        <f t="shared" si="1095"/>
        <v>#REF!</v>
      </c>
      <c r="IM484" s="181" t="e">
        <f t="shared" si="1096"/>
        <v>#REF!</v>
      </c>
      <c r="IN484" s="181" t="e">
        <f t="shared" si="1097"/>
        <v>#REF!</v>
      </c>
      <c r="IO484" s="181" t="e">
        <f t="shared" si="1098"/>
        <v>#REF!</v>
      </c>
      <c r="IP484" s="181" t="e">
        <f t="shared" si="1099"/>
        <v>#REF!</v>
      </c>
      <c r="IQ484" s="181" t="e">
        <f t="shared" si="1100"/>
        <v>#REF!</v>
      </c>
      <c r="IR484" s="181" t="e">
        <f t="shared" si="1101"/>
        <v>#REF!</v>
      </c>
      <c r="IS484" s="181" t="e">
        <f t="shared" si="1102"/>
        <v>#REF!</v>
      </c>
      <c r="IT484" s="181" t="e">
        <f t="shared" si="1103"/>
        <v>#REF!</v>
      </c>
      <c r="IU484" s="181" t="e">
        <f t="shared" si="1104"/>
        <v>#REF!</v>
      </c>
      <c r="IV484" s="181" t="e">
        <f t="shared" si="1105"/>
        <v>#REF!</v>
      </c>
      <c r="IW484" s="181" t="e">
        <f t="shared" si="1106"/>
        <v>#REF!</v>
      </c>
      <c r="IX484" s="181" t="e">
        <f t="shared" si="1107"/>
        <v>#REF!</v>
      </c>
      <c r="IY484" s="181" t="e">
        <f t="shared" si="1108"/>
        <v>#REF!</v>
      </c>
      <c r="IZ484" s="181" t="e">
        <f t="shared" si="1109"/>
        <v>#REF!</v>
      </c>
      <c r="JA484" s="181" t="e">
        <f t="shared" si="1110"/>
        <v>#REF!</v>
      </c>
      <c r="JB484" s="181" t="e">
        <f t="shared" si="1111"/>
        <v>#REF!</v>
      </c>
    </row>
    <row r="485" spans="2:262">
      <c r="B485" s="188">
        <v>124</v>
      </c>
      <c r="C485" s="187">
        <f t="shared" si="1112"/>
        <v>2.4218750000000017E-3</v>
      </c>
      <c r="D485" s="184" t="e">
        <f t="shared" si="855"/>
        <v>#REF!</v>
      </c>
      <c r="E485" s="183" t="e">
        <f>DZ361</f>
        <v>#REF!</v>
      </c>
      <c r="F485" s="182">
        <v>124</v>
      </c>
      <c r="G485" s="181" t="e">
        <f t="shared" si="856"/>
        <v>#REF!</v>
      </c>
      <c r="H485" s="181" t="e">
        <f t="shared" si="857"/>
        <v>#REF!</v>
      </c>
      <c r="I485" s="181" t="e">
        <f t="shared" si="858"/>
        <v>#REF!</v>
      </c>
      <c r="J485" s="181" t="e">
        <f t="shared" si="859"/>
        <v>#REF!</v>
      </c>
      <c r="K485" s="181" t="e">
        <f t="shared" si="860"/>
        <v>#REF!</v>
      </c>
      <c r="L485" s="181" t="e">
        <f t="shared" si="861"/>
        <v>#REF!</v>
      </c>
      <c r="M485" s="181" t="e">
        <f t="shared" si="862"/>
        <v>#REF!</v>
      </c>
      <c r="N485" s="181" t="e">
        <f t="shared" si="863"/>
        <v>#REF!</v>
      </c>
      <c r="O485" s="181" t="e">
        <f t="shared" si="864"/>
        <v>#REF!</v>
      </c>
      <c r="P485" s="181" t="e">
        <f t="shared" si="865"/>
        <v>#REF!</v>
      </c>
      <c r="Q485" s="181" t="e">
        <f t="shared" si="866"/>
        <v>#REF!</v>
      </c>
      <c r="R485" s="181" t="e">
        <f t="shared" si="867"/>
        <v>#REF!</v>
      </c>
      <c r="S485" s="181" t="e">
        <f t="shared" si="868"/>
        <v>#REF!</v>
      </c>
      <c r="T485" s="181" t="e">
        <f t="shared" si="869"/>
        <v>#REF!</v>
      </c>
      <c r="U485" s="181" t="e">
        <f t="shared" si="870"/>
        <v>#REF!</v>
      </c>
      <c r="V485" s="181" t="e">
        <f t="shared" si="871"/>
        <v>#REF!</v>
      </c>
      <c r="W485" s="181" t="e">
        <f t="shared" si="872"/>
        <v>#REF!</v>
      </c>
      <c r="X485" s="181" t="e">
        <f t="shared" si="873"/>
        <v>#REF!</v>
      </c>
      <c r="Y485" s="181" t="e">
        <f t="shared" si="874"/>
        <v>#REF!</v>
      </c>
      <c r="Z485" s="181" t="e">
        <f t="shared" si="875"/>
        <v>#REF!</v>
      </c>
      <c r="AA485" s="181" t="e">
        <f t="shared" si="876"/>
        <v>#REF!</v>
      </c>
      <c r="AB485" s="181" t="e">
        <f t="shared" si="877"/>
        <v>#REF!</v>
      </c>
      <c r="AC485" s="181" t="e">
        <f t="shared" si="878"/>
        <v>#REF!</v>
      </c>
      <c r="AD485" s="181" t="e">
        <f t="shared" si="879"/>
        <v>#REF!</v>
      </c>
      <c r="AE485" s="181" t="e">
        <f t="shared" si="880"/>
        <v>#REF!</v>
      </c>
      <c r="AF485" s="181" t="e">
        <f t="shared" si="881"/>
        <v>#REF!</v>
      </c>
      <c r="AG485" s="181" t="e">
        <f t="shared" si="882"/>
        <v>#REF!</v>
      </c>
      <c r="AH485" s="181" t="e">
        <f t="shared" si="883"/>
        <v>#REF!</v>
      </c>
      <c r="AI485" s="181" t="e">
        <f t="shared" si="884"/>
        <v>#REF!</v>
      </c>
      <c r="AJ485" s="181" t="e">
        <f t="shared" si="885"/>
        <v>#REF!</v>
      </c>
      <c r="AK485" s="181" t="e">
        <f t="shared" si="886"/>
        <v>#REF!</v>
      </c>
      <c r="AL485" s="181" t="e">
        <f t="shared" si="887"/>
        <v>#REF!</v>
      </c>
      <c r="AM485" s="181" t="e">
        <f t="shared" si="888"/>
        <v>#REF!</v>
      </c>
      <c r="AN485" s="181" t="e">
        <f t="shared" si="889"/>
        <v>#REF!</v>
      </c>
      <c r="AO485" s="181" t="e">
        <f t="shared" si="890"/>
        <v>#REF!</v>
      </c>
      <c r="AP485" s="181" t="e">
        <f t="shared" si="891"/>
        <v>#REF!</v>
      </c>
      <c r="AQ485" s="181" t="e">
        <f t="shared" si="892"/>
        <v>#REF!</v>
      </c>
      <c r="AR485" s="181" t="e">
        <f t="shared" si="893"/>
        <v>#REF!</v>
      </c>
      <c r="AS485" s="181" t="e">
        <f t="shared" si="894"/>
        <v>#REF!</v>
      </c>
      <c r="AT485" s="181" t="e">
        <f t="shared" si="895"/>
        <v>#REF!</v>
      </c>
      <c r="AU485" s="181" t="e">
        <f t="shared" si="896"/>
        <v>#REF!</v>
      </c>
      <c r="AV485" s="181" t="e">
        <f t="shared" si="897"/>
        <v>#REF!</v>
      </c>
      <c r="AW485" s="181" t="e">
        <f t="shared" si="898"/>
        <v>#REF!</v>
      </c>
      <c r="AX485" s="181" t="e">
        <f t="shared" si="899"/>
        <v>#REF!</v>
      </c>
      <c r="AY485" s="181" t="e">
        <f t="shared" si="900"/>
        <v>#REF!</v>
      </c>
      <c r="AZ485" s="181" t="e">
        <f t="shared" si="901"/>
        <v>#REF!</v>
      </c>
      <c r="BA485" s="181" t="e">
        <f t="shared" si="902"/>
        <v>#REF!</v>
      </c>
      <c r="BB485" s="181" t="e">
        <f t="shared" si="903"/>
        <v>#REF!</v>
      </c>
      <c r="BC485" s="181" t="e">
        <f t="shared" si="904"/>
        <v>#REF!</v>
      </c>
      <c r="BD485" s="181" t="e">
        <f t="shared" si="905"/>
        <v>#REF!</v>
      </c>
      <c r="BE485" s="181" t="e">
        <f t="shared" si="906"/>
        <v>#REF!</v>
      </c>
      <c r="BF485" s="181" t="e">
        <f t="shared" si="907"/>
        <v>#REF!</v>
      </c>
      <c r="BG485" s="181" t="e">
        <f t="shared" si="908"/>
        <v>#REF!</v>
      </c>
      <c r="BH485" s="181" t="e">
        <f t="shared" si="909"/>
        <v>#REF!</v>
      </c>
      <c r="BI485" s="181" t="e">
        <f t="shared" si="910"/>
        <v>#REF!</v>
      </c>
      <c r="BJ485" s="181" t="e">
        <f t="shared" si="911"/>
        <v>#REF!</v>
      </c>
      <c r="BK485" s="181" t="e">
        <f t="shared" si="912"/>
        <v>#REF!</v>
      </c>
      <c r="BL485" s="181" t="e">
        <f t="shared" si="913"/>
        <v>#REF!</v>
      </c>
      <c r="BM485" s="181" t="e">
        <f t="shared" si="914"/>
        <v>#REF!</v>
      </c>
      <c r="BN485" s="181" t="e">
        <f t="shared" si="915"/>
        <v>#REF!</v>
      </c>
      <c r="BO485" s="181" t="e">
        <f t="shared" si="916"/>
        <v>#REF!</v>
      </c>
      <c r="BP485" s="181" t="e">
        <f t="shared" si="917"/>
        <v>#REF!</v>
      </c>
      <c r="BQ485" s="181" t="e">
        <f t="shared" si="918"/>
        <v>#REF!</v>
      </c>
      <c r="BR485" s="181" t="e">
        <f t="shared" si="919"/>
        <v>#REF!</v>
      </c>
      <c r="BS485" s="181" t="e">
        <f t="shared" si="920"/>
        <v>#REF!</v>
      </c>
      <c r="BT485" s="181" t="e">
        <f t="shared" si="921"/>
        <v>#REF!</v>
      </c>
      <c r="BU485" s="181" t="e">
        <f t="shared" si="922"/>
        <v>#REF!</v>
      </c>
      <c r="BV485" s="181" t="e">
        <f t="shared" si="923"/>
        <v>#REF!</v>
      </c>
      <c r="BW485" s="181" t="e">
        <f t="shared" si="924"/>
        <v>#REF!</v>
      </c>
      <c r="BX485" s="181" t="e">
        <f t="shared" si="925"/>
        <v>#REF!</v>
      </c>
      <c r="BY485" s="181" t="e">
        <f t="shared" si="926"/>
        <v>#REF!</v>
      </c>
      <c r="BZ485" s="181" t="e">
        <f t="shared" si="927"/>
        <v>#REF!</v>
      </c>
      <c r="CA485" s="181" t="e">
        <f t="shared" si="928"/>
        <v>#REF!</v>
      </c>
      <c r="CB485" s="181" t="e">
        <f t="shared" si="929"/>
        <v>#REF!</v>
      </c>
      <c r="CC485" s="181" t="e">
        <f t="shared" si="930"/>
        <v>#REF!</v>
      </c>
      <c r="CD485" s="181" t="e">
        <f t="shared" si="931"/>
        <v>#REF!</v>
      </c>
      <c r="CE485" s="181" t="e">
        <f t="shared" si="932"/>
        <v>#REF!</v>
      </c>
      <c r="CF485" s="181" t="e">
        <f t="shared" si="933"/>
        <v>#REF!</v>
      </c>
      <c r="CG485" s="181" t="e">
        <f t="shared" si="934"/>
        <v>#REF!</v>
      </c>
      <c r="CH485" s="181" t="e">
        <f t="shared" si="935"/>
        <v>#REF!</v>
      </c>
      <c r="CI485" s="181" t="e">
        <f t="shared" si="936"/>
        <v>#REF!</v>
      </c>
      <c r="CJ485" s="181" t="e">
        <f t="shared" si="937"/>
        <v>#REF!</v>
      </c>
      <c r="CK485" s="181" t="e">
        <f t="shared" si="938"/>
        <v>#REF!</v>
      </c>
      <c r="CL485" s="181" t="e">
        <f t="shared" si="939"/>
        <v>#REF!</v>
      </c>
      <c r="CM485" s="181" t="e">
        <f t="shared" si="940"/>
        <v>#REF!</v>
      </c>
      <c r="CN485" s="181" t="e">
        <f t="shared" si="941"/>
        <v>#REF!</v>
      </c>
      <c r="CO485" s="181" t="e">
        <f t="shared" si="942"/>
        <v>#REF!</v>
      </c>
      <c r="CP485" s="181" t="e">
        <f t="shared" si="943"/>
        <v>#REF!</v>
      </c>
      <c r="CQ485" s="181" t="e">
        <f t="shared" si="944"/>
        <v>#REF!</v>
      </c>
      <c r="CR485" s="181" t="e">
        <f t="shared" si="945"/>
        <v>#REF!</v>
      </c>
      <c r="CS485" s="181" t="e">
        <f t="shared" si="946"/>
        <v>#REF!</v>
      </c>
      <c r="CT485" s="181" t="e">
        <f t="shared" si="947"/>
        <v>#REF!</v>
      </c>
      <c r="CU485" s="181" t="e">
        <f t="shared" si="948"/>
        <v>#REF!</v>
      </c>
      <c r="CV485" s="181" t="e">
        <f t="shared" si="949"/>
        <v>#REF!</v>
      </c>
      <c r="CW485" s="181" t="e">
        <f t="shared" si="950"/>
        <v>#REF!</v>
      </c>
      <c r="CX485" s="181" t="e">
        <f t="shared" si="951"/>
        <v>#REF!</v>
      </c>
      <c r="CY485" s="181" t="e">
        <f t="shared" si="952"/>
        <v>#REF!</v>
      </c>
      <c r="CZ485" s="181" t="e">
        <f t="shared" si="953"/>
        <v>#REF!</v>
      </c>
      <c r="DA485" s="181" t="e">
        <f t="shared" si="954"/>
        <v>#REF!</v>
      </c>
      <c r="DB485" s="181" t="e">
        <f t="shared" si="955"/>
        <v>#REF!</v>
      </c>
      <c r="DC485" s="181" t="e">
        <f t="shared" si="956"/>
        <v>#REF!</v>
      </c>
      <c r="DD485" s="181" t="e">
        <f t="shared" si="957"/>
        <v>#REF!</v>
      </c>
      <c r="DE485" s="181" t="e">
        <f t="shared" si="958"/>
        <v>#REF!</v>
      </c>
      <c r="DF485" s="181" t="e">
        <f t="shared" si="959"/>
        <v>#REF!</v>
      </c>
      <c r="DG485" s="181" t="e">
        <f t="shared" si="960"/>
        <v>#REF!</v>
      </c>
      <c r="DH485" s="181" t="e">
        <f t="shared" si="961"/>
        <v>#REF!</v>
      </c>
      <c r="DI485" s="181" t="e">
        <f t="shared" si="962"/>
        <v>#REF!</v>
      </c>
      <c r="DJ485" s="181" t="e">
        <f t="shared" si="963"/>
        <v>#REF!</v>
      </c>
      <c r="DK485" s="181" t="e">
        <f t="shared" si="964"/>
        <v>#REF!</v>
      </c>
      <c r="DL485" s="181" t="e">
        <f t="shared" si="965"/>
        <v>#REF!</v>
      </c>
      <c r="DM485" s="181" t="e">
        <f t="shared" si="966"/>
        <v>#REF!</v>
      </c>
      <c r="DN485" s="181" t="e">
        <f t="shared" si="967"/>
        <v>#REF!</v>
      </c>
      <c r="DO485" s="181" t="e">
        <f t="shared" si="968"/>
        <v>#REF!</v>
      </c>
      <c r="DP485" s="181" t="e">
        <f t="shared" si="969"/>
        <v>#REF!</v>
      </c>
      <c r="DQ485" s="181" t="e">
        <f t="shared" si="970"/>
        <v>#REF!</v>
      </c>
      <c r="DR485" s="181" t="e">
        <f t="shared" si="971"/>
        <v>#REF!</v>
      </c>
      <c r="DS485" s="181" t="e">
        <f t="shared" si="972"/>
        <v>#REF!</v>
      </c>
      <c r="DT485" s="181" t="e">
        <f t="shared" si="973"/>
        <v>#REF!</v>
      </c>
      <c r="DU485" s="181" t="e">
        <f t="shared" si="974"/>
        <v>#REF!</v>
      </c>
      <c r="DV485" s="181" t="e">
        <f t="shared" si="975"/>
        <v>#REF!</v>
      </c>
      <c r="DW485" s="181" t="e">
        <f t="shared" si="976"/>
        <v>#REF!</v>
      </c>
      <c r="DX485" s="181" t="e">
        <f t="shared" si="977"/>
        <v>#REF!</v>
      </c>
      <c r="DY485" s="181" t="e">
        <f t="shared" si="978"/>
        <v>#REF!</v>
      </c>
      <c r="DZ485" s="181" t="e">
        <f t="shared" si="979"/>
        <v>#REF!</v>
      </c>
      <c r="EA485" s="181" t="e">
        <f t="shared" si="980"/>
        <v>#REF!</v>
      </c>
      <c r="EB485" s="181" t="e">
        <f t="shared" si="981"/>
        <v>#REF!</v>
      </c>
      <c r="EC485" s="181" t="e">
        <f t="shared" si="982"/>
        <v>#REF!</v>
      </c>
      <c r="ED485" s="181" t="e">
        <f t="shared" si="983"/>
        <v>#REF!</v>
      </c>
      <c r="EE485" s="181" t="e">
        <f t="shared" si="984"/>
        <v>#REF!</v>
      </c>
      <c r="EF485" s="181" t="e">
        <f t="shared" si="985"/>
        <v>#REF!</v>
      </c>
      <c r="EG485" s="181" t="e">
        <f t="shared" si="986"/>
        <v>#REF!</v>
      </c>
      <c r="EH485" s="181" t="e">
        <f t="shared" si="987"/>
        <v>#REF!</v>
      </c>
      <c r="EI485" s="181" t="e">
        <f t="shared" si="988"/>
        <v>#REF!</v>
      </c>
      <c r="EJ485" s="181" t="e">
        <f t="shared" si="989"/>
        <v>#REF!</v>
      </c>
      <c r="EK485" s="181" t="e">
        <f t="shared" si="990"/>
        <v>#REF!</v>
      </c>
      <c r="EL485" s="181" t="e">
        <f t="shared" si="991"/>
        <v>#REF!</v>
      </c>
      <c r="EM485" s="181" t="e">
        <f t="shared" si="992"/>
        <v>#REF!</v>
      </c>
      <c r="EN485" s="181" t="e">
        <f t="shared" si="993"/>
        <v>#REF!</v>
      </c>
      <c r="EO485" s="181" t="e">
        <f t="shared" si="994"/>
        <v>#REF!</v>
      </c>
      <c r="EP485" s="181" t="e">
        <f t="shared" si="995"/>
        <v>#REF!</v>
      </c>
      <c r="EQ485" s="181" t="e">
        <f t="shared" si="996"/>
        <v>#REF!</v>
      </c>
      <c r="ER485" s="181" t="e">
        <f t="shared" si="997"/>
        <v>#REF!</v>
      </c>
      <c r="ES485" s="181" t="e">
        <f t="shared" si="998"/>
        <v>#REF!</v>
      </c>
      <c r="ET485" s="181" t="e">
        <f t="shared" si="999"/>
        <v>#REF!</v>
      </c>
      <c r="EU485" s="181" t="e">
        <f t="shared" si="1000"/>
        <v>#REF!</v>
      </c>
      <c r="EV485" s="181" t="e">
        <f t="shared" si="1001"/>
        <v>#REF!</v>
      </c>
      <c r="EW485" s="181" t="e">
        <f t="shared" si="1002"/>
        <v>#REF!</v>
      </c>
      <c r="EX485" s="181" t="e">
        <f t="shared" si="1003"/>
        <v>#REF!</v>
      </c>
      <c r="EY485" s="181" t="e">
        <f t="shared" si="1004"/>
        <v>#REF!</v>
      </c>
      <c r="EZ485" s="181" t="e">
        <f t="shared" si="1005"/>
        <v>#REF!</v>
      </c>
      <c r="FA485" s="181" t="e">
        <f t="shared" si="1006"/>
        <v>#REF!</v>
      </c>
      <c r="FB485" s="181" t="e">
        <f t="shared" si="1007"/>
        <v>#REF!</v>
      </c>
      <c r="FC485" s="181" t="e">
        <f t="shared" si="1008"/>
        <v>#REF!</v>
      </c>
      <c r="FD485" s="181" t="e">
        <f t="shared" si="1009"/>
        <v>#REF!</v>
      </c>
      <c r="FE485" s="181" t="e">
        <f t="shared" si="1010"/>
        <v>#REF!</v>
      </c>
      <c r="FF485" s="181" t="e">
        <f t="shared" si="1011"/>
        <v>#REF!</v>
      </c>
      <c r="FG485" s="181" t="e">
        <f t="shared" si="1012"/>
        <v>#REF!</v>
      </c>
      <c r="FH485" s="181" t="e">
        <f t="shared" si="1013"/>
        <v>#REF!</v>
      </c>
      <c r="FI485" s="181" t="e">
        <f t="shared" si="1014"/>
        <v>#REF!</v>
      </c>
      <c r="FJ485" s="181" t="e">
        <f t="shared" si="1015"/>
        <v>#REF!</v>
      </c>
      <c r="FK485" s="181" t="e">
        <f t="shared" si="1016"/>
        <v>#REF!</v>
      </c>
      <c r="FL485" s="181" t="e">
        <f t="shared" si="1017"/>
        <v>#REF!</v>
      </c>
      <c r="FM485" s="181" t="e">
        <f t="shared" si="1018"/>
        <v>#REF!</v>
      </c>
      <c r="FN485" s="181" t="e">
        <f t="shared" si="1019"/>
        <v>#REF!</v>
      </c>
      <c r="FO485" s="181" t="e">
        <f t="shared" si="1020"/>
        <v>#REF!</v>
      </c>
      <c r="FP485" s="181" t="e">
        <f t="shared" si="1021"/>
        <v>#REF!</v>
      </c>
      <c r="FQ485" s="181" t="e">
        <f t="shared" si="1022"/>
        <v>#REF!</v>
      </c>
      <c r="FR485" s="181" t="e">
        <f t="shared" si="1023"/>
        <v>#REF!</v>
      </c>
      <c r="FS485" s="181" t="e">
        <f t="shared" si="1024"/>
        <v>#REF!</v>
      </c>
      <c r="FT485" s="181" t="e">
        <f t="shared" si="1025"/>
        <v>#REF!</v>
      </c>
      <c r="FU485" s="181" t="e">
        <f t="shared" si="1026"/>
        <v>#REF!</v>
      </c>
      <c r="FV485" s="181" t="e">
        <f t="shared" si="1027"/>
        <v>#REF!</v>
      </c>
      <c r="FW485" s="181" t="e">
        <f t="shared" si="1028"/>
        <v>#REF!</v>
      </c>
      <c r="FX485" s="181" t="e">
        <f t="shared" si="1029"/>
        <v>#REF!</v>
      </c>
      <c r="FY485" s="181" t="e">
        <f t="shared" si="1030"/>
        <v>#REF!</v>
      </c>
      <c r="FZ485" s="181" t="e">
        <f t="shared" si="1031"/>
        <v>#REF!</v>
      </c>
      <c r="GA485" s="181" t="e">
        <f t="shared" si="1032"/>
        <v>#REF!</v>
      </c>
      <c r="GB485" s="181" t="e">
        <f t="shared" si="1033"/>
        <v>#REF!</v>
      </c>
      <c r="GC485" s="181" t="e">
        <f t="shared" si="1034"/>
        <v>#REF!</v>
      </c>
      <c r="GD485" s="181" t="e">
        <f t="shared" si="1035"/>
        <v>#REF!</v>
      </c>
      <c r="GE485" s="181" t="e">
        <f t="shared" si="1036"/>
        <v>#REF!</v>
      </c>
      <c r="GF485" s="181" t="e">
        <f t="shared" si="1037"/>
        <v>#REF!</v>
      </c>
      <c r="GG485" s="181" t="e">
        <f t="shared" si="1038"/>
        <v>#REF!</v>
      </c>
      <c r="GH485" s="181" t="e">
        <f t="shared" si="1039"/>
        <v>#REF!</v>
      </c>
      <c r="GI485" s="181" t="e">
        <f t="shared" si="1040"/>
        <v>#REF!</v>
      </c>
      <c r="GJ485" s="181" t="e">
        <f t="shared" si="1041"/>
        <v>#REF!</v>
      </c>
      <c r="GK485" s="181" t="e">
        <f t="shared" si="1042"/>
        <v>#REF!</v>
      </c>
      <c r="GL485" s="181" t="e">
        <f t="shared" si="1043"/>
        <v>#REF!</v>
      </c>
      <c r="GM485" s="181" t="e">
        <f t="shared" si="1044"/>
        <v>#REF!</v>
      </c>
      <c r="GN485" s="181" t="e">
        <f t="shared" si="1045"/>
        <v>#REF!</v>
      </c>
      <c r="GO485" s="181" t="e">
        <f t="shared" si="1046"/>
        <v>#REF!</v>
      </c>
      <c r="GP485" s="181" t="e">
        <f t="shared" si="1047"/>
        <v>#REF!</v>
      </c>
      <c r="GQ485" s="181" t="e">
        <f t="shared" si="1048"/>
        <v>#REF!</v>
      </c>
      <c r="GR485" s="181" t="e">
        <f t="shared" si="1049"/>
        <v>#REF!</v>
      </c>
      <c r="GS485" s="181" t="e">
        <f t="shared" si="1050"/>
        <v>#REF!</v>
      </c>
      <c r="GT485" s="181" t="e">
        <f t="shared" si="1051"/>
        <v>#REF!</v>
      </c>
      <c r="GU485" s="181" t="e">
        <f t="shared" si="1052"/>
        <v>#REF!</v>
      </c>
      <c r="GV485" s="181" t="e">
        <f t="shared" si="1053"/>
        <v>#REF!</v>
      </c>
      <c r="GW485" s="181" t="e">
        <f t="shared" si="1054"/>
        <v>#REF!</v>
      </c>
      <c r="GX485" s="181" t="e">
        <f t="shared" si="1055"/>
        <v>#REF!</v>
      </c>
      <c r="GY485" s="181" t="e">
        <f t="shared" si="1056"/>
        <v>#REF!</v>
      </c>
      <c r="GZ485" s="181" t="e">
        <f t="shared" si="1057"/>
        <v>#REF!</v>
      </c>
      <c r="HA485" s="181" t="e">
        <f t="shared" si="1058"/>
        <v>#REF!</v>
      </c>
      <c r="HB485" s="181" t="e">
        <f t="shared" si="1059"/>
        <v>#REF!</v>
      </c>
      <c r="HC485" s="181" t="e">
        <f t="shared" si="1060"/>
        <v>#REF!</v>
      </c>
      <c r="HD485" s="181" t="e">
        <f t="shared" si="1061"/>
        <v>#REF!</v>
      </c>
      <c r="HE485" s="181" t="e">
        <f t="shared" si="1062"/>
        <v>#REF!</v>
      </c>
      <c r="HF485" s="181" t="e">
        <f t="shared" si="1063"/>
        <v>#REF!</v>
      </c>
      <c r="HG485" s="181" t="e">
        <f t="shared" si="1064"/>
        <v>#REF!</v>
      </c>
      <c r="HH485" s="181" t="e">
        <f t="shared" si="1065"/>
        <v>#REF!</v>
      </c>
      <c r="HI485" s="181" t="e">
        <f t="shared" si="1066"/>
        <v>#REF!</v>
      </c>
      <c r="HJ485" s="181" t="e">
        <f t="shared" si="1067"/>
        <v>#REF!</v>
      </c>
      <c r="HK485" s="181" t="e">
        <f t="shared" si="1068"/>
        <v>#REF!</v>
      </c>
      <c r="HL485" s="181" t="e">
        <f t="shared" si="1069"/>
        <v>#REF!</v>
      </c>
      <c r="HM485" s="181" t="e">
        <f t="shared" si="1070"/>
        <v>#REF!</v>
      </c>
      <c r="HN485" s="181" t="e">
        <f t="shared" si="1071"/>
        <v>#REF!</v>
      </c>
      <c r="HO485" s="181" t="e">
        <f t="shared" si="1072"/>
        <v>#REF!</v>
      </c>
      <c r="HP485" s="181" t="e">
        <f t="shared" si="1073"/>
        <v>#REF!</v>
      </c>
      <c r="HQ485" s="181" t="e">
        <f t="shared" si="1074"/>
        <v>#REF!</v>
      </c>
      <c r="HR485" s="181" t="e">
        <f t="shared" si="1075"/>
        <v>#REF!</v>
      </c>
      <c r="HS485" s="181" t="e">
        <f t="shared" si="1076"/>
        <v>#REF!</v>
      </c>
      <c r="HT485" s="181" t="e">
        <f t="shared" si="1077"/>
        <v>#REF!</v>
      </c>
      <c r="HU485" s="181" t="e">
        <f t="shared" si="1078"/>
        <v>#REF!</v>
      </c>
      <c r="HV485" s="181" t="e">
        <f t="shared" si="1079"/>
        <v>#REF!</v>
      </c>
      <c r="HW485" s="181" t="e">
        <f t="shared" si="1080"/>
        <v>#REF!</v>
      </c>
      <c r="HX485" s="181" t="e">
        <f t="shared" si="1081"/>
        <v>#REF!</v>
      </c>
      <c r="HY485" s="181" t="e">
        <f t="shared" si="1082"/>
        <v>#REF!</v>
      </c>
      <c r="HZ485" s="181" t="e">
        <f t="shared" si="1083"/>
        <v>#REF!</v>
      </c>
      <c r="IA485" s="181" t="e">
        <f t="shared" si="1084"/>
        <v>#REF!</v>
      </c>
      <c r="IB485" s="181" t="e">
        <f t="shared" si="1085"/>
        <v>#REF!</v>
      </c>
      <c r="IC485" s="181" t="e">
        <f t="shared" si="1086"/>
        <v>#REF!</v>
      </c>
      <c r="ID485" s="181" t="e">
        <f t="shared" si="1087"/>
        <v>#REF!</v>
      </c>
      <c r="IE485" s="181" t="e">
        <f t="shared" si="1088"/>
        <v>#REF!</v>
      </c>
      <c r="IF485" s="181" t="e">
        <f t="shared" si="1089"/>
        <v>#REF!</v>
      </c>
      <c r="IG485" s="181" t="e">
        <f t="shared" si="1090"/>
        <v>#REF!</v>
      </c>
      <c r="IH485" s="181" t="e">
        <f t="shared" si="1091"/>
        <v>#REF!</v>
      </c>
      <c r="II485" s="181" t="e">
        <f t="shared" si="1092"/>
        <v>#REF!</v>
      </c>
      <c r="IJ485" s="181" t="e">
        <f t="shared" si="1093"/>
        <v>#REF!</v>
      </c>
      <c r="IK485" s="181" t="e">
        <f t="shared" si="1094"/>
        <v>#REF!</v>
      </c>
      <c r="IL485" s="181" t="e">
        <f t="shared" si="1095"/>
        <v>#REF!</v>
      </c>
      <c r="IM485" s="181" t="e">
        <f t="shared" si="1096"/>
        <v>#REF!</v>
      </c>
      <c r="IN485" s="181" t="e">
        <f t="shared" si="1097"/>
        <v>#REF!</v>
      </c>
      <c r="IO485" s="181" t="e">
        <f t="shared" si="1098"/>
        <v>#REF!</v>
      </c>
      <c r="IP485" s="181" t="e">
        <f t="shared" si="1099"/>
        <v>#REF!</v>
      </c>
      <c r="IQ485" s="181" t="e">
        <f t="shared" si="1100"/>
        <v>#REF!</v>
      </c>
      <c r="IR485" s="181" t="e">
        <f t="shared" si="1101"/>
        <v>#REF!</v>
      </c>
      <c r="IS485" s="181" t="e">
        <f t="shared" si="1102"/>
        <v>#REF!</v>
      </c>
      <c r="IT485" s="181" t="e">
        <f t="shared" si="1103"/>
        <v>#REF!</v>
      </c>
      <c r="IU485" s="181" t="e">
        <f t="shared" si="1104"/>
        <v>#REF!</v>
      </c>
      <c r="IV485" s="181" t="e">
        <f t="shared" si="1105"/>
        <v>#REF!</v>
      </c>
      <c r="IW485" s="181" t="e">
        <f t="shared" si="1106"/>
        <v>#REF!</v>
      </c>
      <c r="IX485" s="181" t="e">
        <f t="shared" si="1107"/>
        <v>#REF!</v>
      </c>
      <c r="IY485" s="181" t="e">
        <f t="shared" si="1108"/>
        <v>#REF!</v>
      </c>
      <c r="IZ485" s="181" t="e">
        <f t="shared" si="1109"/>
        <v>#REF!</v>
      </c>
      <c r="JA485" s="181" t="e">
        <f t="shared" si="1110"/>
        <v>#REF!</v>
      </c>
      <c r="JB485" s="181" t="e">
        <f t="shared" si="1111"/>
        <v>#REF!</v>
      </c>
    </row>
    <row r="486" spans="2:262">
      <c r="B486" s="188">
        <v>125</v>
      </c>
      <c r="C486" s="187">
        <f t="shared" si="1112"/>
        <v>2.4414062500000017E-3</v>
      </c>
      <c r="D486" s="184" t="e">
        <f t="shared" si="855"/>
        <v>#REF!</v>
      </c>
      <c r="E486" s="183" t="e">
        <f>EA361</f>
        <v>#REF!</v>
      </c>
      <c r="F486" s="182">
        <v>125</v>
      </c>
      <c r="G486" s="181" t="e">
        <f t="shared" si="856"/>
        <v>#REF!</v>
      </c>
      <c r="H486" s="181" t="e">
        <f t="shared" si="857"/>
        <v>#REF!</v>
      </c>
      <c r="I486" s="181" t="e">
        <f t="shared" si="858"/>
        <v>#REF!</v>
      </c>
      <c r="J486" s="181" t="e">
        <f t="shared" si="859"/>
        <v>#REF!</v>
      </c>
      <c r="K486" s="181" t="e">
        <f t="shared" si="860"/>
        <v>#REF!</v>
      </c>
      <c r="L486" s="181" t="e">
        <f t="shared" si="861"/>
        <v>#REF!</v>
      </c>
      <c r="M486" s="181" t="e">
        <f t="shared" si="862"/>
        <v>#REF!</v>
      </c>
      <c r="N486" s="181" t="e">
        <f t="shared" si="863"/>
        <v>#REF!</v>
      </c>
      <c r="O486" s="181" t="e">
        <f t="shared" si="864"/>
        <v>#REF!</v>
      </c>
      <c r="P486" s="181" t="e">
        <f t="shared" si="865"/>
        <v>#REF!</v>
      </c>
      <c r="Q486" s="181" t="e">
        <f t="shared" si="866"/>
        <v>#REF!</v>
      </c>
      <c r="R486" s="181" t="e">
        <f t="shared" si="867"/>
        <v>#REF!</v>
      </c>
      <c r="S486" s="181" t="e">
        <f t="shared" si="868"/>
        <v>#REF!</v>
      </c>
      <c r="T486" s="181" t="e">
        <f t="shared" si="869"/>
        <v>#REF!</v>
      </c>
      <c r="U486" s="181" t="e">
        <f t="shared" si="870"/>
        <v>#REF!</v>
      </c>
      <c r="V486" s="181" t="e">
        <f t="shared" si="871"/>
        <v>#REF!</v>
      </c>
      <c r="W486" s="181" t="e">
        <f t="shared" si="872"/>
        <v>#REF!</v>
      </c>
      <c r="X486" s="181" t="e">
        <f t="shared" si="873"/>
        <v>#REF!</v>
      </c>
      <c r="Y486" s="181" t="e">
        <f t="shared" si="874"/>
        <v>#REF!</v>
      </c>
      <c r="Z486" s="181" t="e">
        <f t="shared" si="875"/>
        <v>#REF!</v>
      </c>
      <c r="AA486" s="181" t="e">
        <f t="shared" si="876"/>
        <v>#REF!</v>
      </c>
      <c r="AB486" s="181" t="e">
        <f t="shared" si="877"/>
        <v>#REF!</v>
      </c>
      <c r="AC486" s="181" t="e">
        <f t="shared" si="878"/>
        <v>#REF!</v>
      </c>
      <c r="AD486" s="181" t="e">
        <f t="shared" si="879"/>
        <v>#REF!</v>
      </c>
      <c r="AE486" s="181" t="e">
        <f t="shared" si="880"/>
        <v>#REF!</v>
      </c>
      <c r="AF486" s="181" t="e">
        <f t="shared" si="881"/>
        <v>#REF!</v>
      </c>
      <c r="AG486" s="181" t="e">
        <f t="shared" si="882"/>
        <v>#REF!</v>
      </c>
      <c r="AH486" s="181" t="e">
        <f t="shared" si="883"/>
        <v>#REF!</v>
      </c>
      <c r="AI486" s="181" t="e">
        <f t="shared" si="884"/>
        <v>#REF!</v>
      </c>
      <c r="AJ486" s="181" t="e">
        <f t="shared" si="885"/>
        <v>#REF!</v>
      </c>
      <c r="AK486" s="181" t="e">
        <f t="shared" si="886"/>
        <v>#REF!</v>
      </c>
      <c r="AL486" s="181" t="e">
        <f t="shared" si="887"/>
        <v>#REF!</v>
      </c>
      <c r="AM486" s="181" t="e">
        <f t="shared" si="888"/>
        <v>#REF!</v>
      </c>
      <c r="AN486" s="181" t="e">
        <f t="shared" si="889"/>
        <v>#REF!</v>
      </c>
      <c r="AO486" s="181" t="e">
        <f t="shared" si="890"/>
        <v>#REF!</v>
      </c>
      <c r="AP486" s="181" t="e">
        <f t="shared" si="891"/>
        <v>#REF!</v>
      </c>
      <c r="AQ486" s="181" t="e">
        <f t="shared" si="892"/>
        <v>#REF!</v>
      </c>
      <c r="AR486" s="181" t="e">
        <f t="shared" si="893"/>
        <v>#REF!</v>
      </c>
      <c r="AS486" s="181" t="e">
        <f t="shared" si="894"/>
        <v>#REF!</v>
      </c>
      <c r="AT486" s="181" t="e">
        <f t="shared" si="895"/>
        <v>#REF!</v>
      </c>
      <c r="AU486" s="181" t="e">
        <f t="shared" si="896"/>
        <v>#REF!</v>
      </c>
      <c r="AV486" s="181" t="e">
        <f t="shared" si="897"/>
        <v>#REF!</v>
      </c>
      <c r="AW486" s="181" t="e">
        <f t="shared" si="898"/>
        <v>#REF!</v>
      </c>
      <c r="AX486" s="181" t="e">
        <f t="shared" si="899"/>
        <v>#REF!</v>
      </c>
      <c r="AY486" s="181" t="e">
        <f t="shared" si="900"/>
        <v>#REF!</v>
      </c>
      <c r="AZ486" s="181" t="e">
        <f t="shared" si="901"/>
        <v>#REF!</v>
      </c>
      <c r="BA486" s="181" t="e">
        <f t="shared" si="902"/>
        <v>#REF!</v>
      </c>
      <c r="BB486" s="181" t="e">
        <f t="shared" si="903"/>
        <v>#REF!</v>
      </c>
      <c r="BC486" s="181" t="e">
        <f t="shared" si="904"/>
        <v>#REF!</v>
      </c>
      <c r="BD486" s="181" t="e">
        <f t="shared" si="905"/>
        <v>#REF!</v>
      </c>
      <c r="BE486" s="181" t="e">
        <f t="shared" si="906"/>
        <v>#REF!</v>
      </c>
      <c r="BF486" s="181" t="e">
        <f t="shared" si="907"/>
        <v>#REF!</v>
      </c>
      <c r="BG486" s="181" t="e">
        <f t="shared" si="908"/>
        <v>#REF!</v>
      </c>
      <c r="BH486" s="181" t="e">
        <f t="shared" si="909"/>
        <v>#REF!</v>
      </c>
      <c r="BI486" s="181" t="e">
        <f t="shared" si="910"/>
        <v>#REF!</v>
      </c>
      <c r="BJ486" s="181" t="e">
        <f t="shared" si="911"/>
        <v>#REF!</v>
      </c>
      <c r="BK486" s="181" t="e">
        <f t="shared" si="912"/>
        <v>#REF!</v>
      </c>
      <c r="BL486" s="181" t="e">
        <f t="shared" si="913"/>
        <v>#REF!</v>
      </c>
      <c r="BM486" s="181" t="e">
        <f t="shared" si="914"/>
        <v>#REF!</v>
      </c>
      <c r="BN486" s="181" t="e">
        <f t="shared" si="915"/>
        <v>#REF!</v>
      </c>
      <c r="BO486" s="181" t="e">
        <f t="shared" si="916"/>
        <v>#REF!</v>
      </c>
      <c r="BP486" s="181" t="e">
        <f t="shared" si="917"/>
        <v>#REF!</v>
      </c>
      <c r="BQ486" s="181" t="e">
        <f t="shared" si="918"/>
        <v>#REF!</v>
      </c>
      <c r="BR486" s="181" t="e">
        <f t="shared" si="919"/>
        <v>#REF!</v>
      </c>
      <c r="BS486" s="181" t="e">
        <f t="shared" si="920"/>
        <v>#REF!</v>
      </c>
      <c r="BT486" s="181" t="e">
        <f t="shared" si="921"/>
        <v>#REF!</v>
      </c>
      <c r="BU486" s="181" t="e">
        <f t="shared" si="922"/>
        <v>#REF!</v>
      </c>
      <c r="BV486" s="181" t="e">
        <f t="shared" si="923"/>
        <v>#REF!</v>
      </c>
      <c r="BW486" s="181" t="e">
        <f t="shared" si="924"/>
        <v>#REF!</v>
      </c>
      <c r="BX486" s="181" t="e">
        <f t="shared" si="925"/>
        <v>#REF!</v>
      </c>
      <c r="BY486" s="181" t="e">
        <f t="shared" si="926"/>
        <v>#REF!</v>
      </c>
      <c r="BZ486" s="181" t="e">
        <f t="shared" si="927"/>
        <v>#REF!</v>
      </c>
      <c r="CA486" s="181" t="e">
        <f t="shared" si="928"/>
        <v>#REF!</v>
      </c>
      <c r="CB486" s="181" t="e">
        <f t="shared" si="929"/>
        <v>#REF!</v>
      </c>
      <c r="CC486" s="181" t="e">
        <f t="shared" si="930"/>
        <v>#REF!</v>
      </c>
      <c r="CD486" s="181" t="e">
        <f t="shared" si="931"/>
        <v>#REF!</v>
      </c>
      <c r="CE486" s="181" t="e">
        <f t="shared" si="932"/>
        <v>#REF!</v>
      </c>
      <c r="CF486" s="181" t="e">
        <f t="shared" si="933"/>
        <v>#REF!</v>
      </c>
      <c r="CG486" s="181" t="e">
        <f t="shared" si="934"/>
        <v>#REF!</v>
      </c>
      <c r="CH486" s="181" t="e">
        <f t="shared" si="935"/>
        <v>#REF!</v>
      </c>
      <c r="CI486" s="181" t="e">
        <f t="shared" si="936"/>
        <v>#REF!</v>
      </c>
      <c r="CJ486" s="181" t="e">
        <f t="shared" si="937"/>
        <v>#REF!</v>
      </c>
      <c r="CK486" s="181" t="e">
        <f t="shared" si="938"/>
        <v>#REF!</v>
      </c>
      <c r="CL486" s="181" t="e">
        <f t="shared" si="939"/>
        <v>#REF!</v>
      </c>
      <c r="CM486" s="181" t="e">
        <f t="shared" si="940"/>
        <v>#REF!</v>
      </c>
      <c r="CN486" s="181" t="e">
        <f t="shared" si="941"/>
        <v>#REF!</v>
      </c>
      <c r="CO486" s="181" t="e">
        <f t="shared" si="942"/>
        <v>#REF!</v>
      </c>
      <c r="CP486" s="181" t="e">
        <f t="shared" si="943"/>
        <v>#REF!</v>
      </c>
      <c r="CQ486" s="181" t="e">
        <f t="shared" si="944"/>
        <v>#REF!</v>
      </c>
      <c r="CR486" s="181" t="e">
        <f t="shared" si="945"/>
        <v>#REF!</v>
      </c>
      <c r="CS486" s="181" t="e">
        <f t="shared" si="946"/>
        <v>#REF!</v>
      </c>
      <c r="CT486" s="181" t="e">
        <f t="shared" si="947"/>
        <v>#REF!</v>
      </c>
      <c r="CU486" s="181" t="e">
        <f t="shared" si="948"/>
        <v>#REF!</v>
      </c>
      <c r="CV486" s="181" t="e">
        <f t="shared" si="949"/>
        <v>#REF!</v>
      </c>
      <c r="CW486" s="181" t="e">
        <f t="shared" si="950"/>
        <v>#REF!</v>
      </c>
      <c r="CX486" s="181" t="e">
        <f t="shared" si="951"/>
        <v>#REF!</v>
      </c>
      <c r="CY486" s="181" t="e">
        <f t="shared" si="952"/>
        <v>#REF!</v>
      </c>
      <c r="CZ486" s="181" t="e">
        <f t="shared" si="953"/>
        <v>#REF!</v>
      </c>
      <c r="DA486" s="181" t="e">
        <f t="shared" si="954"/>
        <v>#REF!</v>
      </c>
      <c r="DB486" s="181" t="e">
        <f t="shared" si="955"/>
        <v>#REF!</v>
      </c>
      <c r="DC486" s="181" t="e">
        <f t="shared" si="956"/>
        <v>#REF!</v>
      </c>
      <c r="DD486" s="181" t="e">
        <f t="shared" si="957"/>
        <v>#REF!</v>
      </c>
      <c r="DE486" s="181" t="e">
        <f t="shared" si="958"/>
        <v>#REF!</v>
      </c>
      <c r="DF486" s="181" t="e">
        <f t="shared" si="959"/>
        <v>#REF!</v>
      </c>
      <c r="DG486" s="181" t="e">
        <f t="shared" si="960"/>
        <v>#REF!</v>
      </c>
      <c r="DH486" s="181" t="e">
        <f t="shared" si="961"/>
        <v>#REF!</v>
      </c>
      <c r="DI486" s="181" t="e">
        <f t="shared" si="962"/>
        <v>#REF!</v>
      </c>
      <c r="DJ486" s="181" t="e">
        <f t="shared" si="963"/>
        <v>#REF!</v>
      </c>
      <c r="DK486" s="181" t="e">
        <f t="shared" si="964"/>
        <v>#REF!</v>
      </c>
      <c r="DL486" s="181" t="e">
        <f t="shared" si="965"/>
        <v>#REF!</v>
      </c>
      <c r="DM486" s="181" t="e">
        <f t="shared" si="966"/>
        <v>#REF!</v>
      </c>
      <c r="DN486" s="181" t="e">
        <f t="shared" si="967"/>
        <v>#REF!</v>
      </c>
      <c r="DO486" s="181" t="e">
        <f t="shared" si="968"/>
        <v>#REF!</v>
      </c>
      <c r="DP486" s="181" t="e">
        <f t="shared" si="969"/>
        <v>#REF!</v>
      </c>
      <c r="DQ486" s="181" t="e">
        <f t="shared" si="970"/>
        <v>#REF!</v>
      </c>
      <c r="DR486" s="181" t="e">
        <f t="shared" si="971"/>
        <v>#REF!</v>
      </c>
      <c r="DS486" s="181" t="e">
        <f t="shared" si="972"/>
        <v>#REF!</v>
      </c>
      <c r="DT486" s="181" t="e">
        <f t="shared" si="973"/>
        <v>#REF!</v>
      </c>
      <c r="DU486" s="181" t="e">
        <f t="shared" si="974"/>
        <v>#REF!</v>
      </c>
      <c r="DV486" s="181" t="e">
        <f t="shared" si="975"/>
        <v>#REF!</v>
      </c>
      <c r="DW486" s="181" t="e">
        <f t="shared" si="976"/>
        <v>#REF!</v>
      </c>
      <c r="DX486" s="181" t="e">
        <f t="shared" si="977"/>
        <v>#REF!</v>
      </c>
      <c r="DY486" s="181" t="e">
        <f t="shared" si="978"/>
        <v>#REF!</v>
      </c>
      <c r="DZ486" s="181" t="e">
        <f t="shared" si="979"/>
        <v>#REF!</v>
      </c>
      <c r="EA486" s="181" t="e">
        <f t="shared" si="980"/>
        <v>#REF!</v>
      </c>
      <c r="EB486" s="181" t="e">
        <f t="shared" si="981"/>
        <v>#REF!</v>
      </c>
      <c r="EC486" s="181" t="e">
        <f t="shared" si="982"/>
        <v>#REF!</v>
      </c>
      <c r="ED486" s="181" t="e">
        <f t="shared" si="983"/>
        <v>#REF!</v>
      </c>
      <c r="EE486" s="181" t="e">
        <f t="shared" si="984"/>
        <v>#REF!</v>
      </c>
      <c r="EF486" s="181" t="e">
        <f t="shared" si="985"/>
        <v>#REF!</v>
      </c>
      <c r="EG486" s="181" t="e">
        <f t="shared" si="986"/>
        <v>#REF!</v>
      </c>
      <c r="EH486" s="181" t="e">
        <f t="shared" si="987"/>
        <v>#REF!</v>
      </c>
      <c r="EI486" s="181" t="e">
        <f t="shared" si="988"/>
        <v>#REF!</v>
      </c>
      <c r="EJ486" s="181" t="e">
        <f t="shared" si="989"/>
        <v>#REF!</v>
      </c>
      <c r="EK486" s="181" t="e">
        <f t="shared" si="990"/>
        <v>#REF!</v>
      </c>
      <c r="EL486" s="181" t="e">
        <f t="shared" si="991"/>
        <v>#REF!</v>
      </c>
      <c r="EM486" s="181" t="e">
        <f t="shared" si="992"/>
        <v>#REF!</v>
      </c>
      <c r="EN486" s="181" t="e">
        <f t="shared" si="993"/>
        <v>#REF!</v>
      </c>
      <c r="EO486" s="181" t="e">
        <f t="shared" si="994"/>
        <v>#REF!</v>
      </c>
      <c r="EP486" s="181" t="e">
        <f t="shared" si="995"/>
        <v>#REF!</v>
      </c>
      <c r="EQ486" s="181" t="e">
        <f t="shared" si="996"/>
        <v>#REF!</v>
      </c>
      <c r="ER486" s="181" t="e">
        <f t="shared" si="997"/>
        <v>#REF!</v>
      </c>
      <c r="ES486" s="181" t="e">
        <f t="shared" si="998"/>
        <v>#REF!</v>
      </c>
      <c r="ET486" s="181" t="e">
        <f t="shared" si="999"/>
        <v>#REF!</v>
      </c>
      <c r="EU486" s="181" t="e">
        <f t="shared" si="1000"/>
        <v>#REF!</v>
      </c>
      <c r="EV486" s="181" t="e">
        <f t="shared" si="1001"/>
        <v>#REF!</v>
      </c>
      <c r="EW486" s="181" t="e">
        <f t="shared" si="1002"/>
        <v>#REF!</v>
      </c>
      <c r="EX486" s="181" t="e">
        <f t="shared" si="1003"/>
        <v>#REF!</v>
      </c>
      <c r="EY486" s="181" t="e">
        <f t="shared" si="1004"/>
        <v>#REF!</v>
      </c>
      <c r="EZ486" s="181" t="e">
        <f t="shared" si="1005"/>
        <v>#REF!</v>
      </c>
      <c r="FA486" s="181" t="e">
        <f t="shared" si="1006"/>
        <v>#REF!</v>
      </c>
      <c r="FB486" s="181" t="e">
        <f t="shared" si="1007"/>
        <v>#REF!</v>
      </c>
      <c r="FC486" s="181" t="e">
        <f t="shared" si="1008"/>
        <v>#REF!</v>
      </c>
      <c r="FD486" s="181" t="e">
        <f t="shared" si="1009"/>
        <v>#REF!</v>
      </c>
      <c r="FE486" s="181" t="e">
        <f t="shared" si="1010"/>
        <v>#REF!</v>
      </c>
      <c r="FF486" s="181" t="e">
        <f t="shared" si="1011"/>
        <v>#REF!</v>
      </c>
      <c r="FG486" s="181" t="e">
        <f t="shared" si="1012"/>
        <v>#REF!</v>
      </c>
      <c r="FH486" s="181" t="e">
        <f t="shared" si="1013"/>
        <v>#REF!</v>
      </c>
      <c r="FI486" s="181" t="e">
        <f t="shared" si="1014"/>
        <v>#REF!</v>
      </c>
      <c r="FJ486" s="181" t="e">
        <f t="shared" si="1015"/>
        <v>#REF!</v>
      </c>
      <c r="FK486" s="181" t="e">
        <f t="shared" si="1016"/>
        <v>#REF!</v>
      </c>
      <c r="FL486" s="181" t="e">
        <f t="shared" si="1017"/>
        <v>#REF!</v>
      </c>
      <c r="FM486" s="181" t="e">
        <f t="shared" si="1018"/>
        <v>#REF!</v>
      </c>
      <c r="FN486" s="181" t="e">
        <f t="shared" si="1019"/>
        <v>#REF!</v>
      </c>
      <c r="FO486" s="181" t="e">
        <f t="shared" si="1020"/>
        <v>#REF!</v>
      </c>
      <c r="FP486" s="181" t="e">
        <f t="shared" si="1021"/>
        <v>#REF!</v>
      </c>
      <c r="FQ486" s="181" t="e">
        <f t="shared" si="1022"/>
        <v>#REF!</v>
      </c>
      <c r="FR486" s="181" t="e">
        <f t="shared" si="1023"/>
        <v>#REF!</v>
      </c>
      <c r="FS486" s="181" t="e">
        <f t="shared" si="1024"/>
        <v>#REF!</v>
      </c>
      <c r="FT486" s="181" t="e">
        <f t="shared" si="1025"/>
        <v>#REF!</v>
      </c>
      <c r="FU486" s="181" t="e">
        <f t="shared" si="1026"/>
        <v>#REF!</v>
      </c>
      <c r="FV486" s="181" t="e">
        <f t="shared" si="1027"/>
        <v>#REF!</v>
      </c>
      <c r="FW486" s="181" t="e">
        <f t="shared" si="1028"/>
        <v>#REF!</v>
      </c>
      <c r="FX486" s="181" t="e">
        <f t="shared" si="1029"/>
        <v>#REF!</v>
      </c>
      <c r="FY486" s="181" t="e">
        <f t="shared" si="1030"/>
        <v>#REF!</v>
      </c>
      <c r="FZ486" s="181" t="e">
        <f t="shared" si="1031"/>
        <v>#REF!</v>
      </c>
      <c r="GA486" s="181" t="e">
        <f t="shared" si="1032"/>
        <v>#REF!</v>
      </c>
      <c r="GB486" s="181" t="e">
        <f t="shared" si="1033"/>
        <v>#REF!</v>
      </c>
      <c r="GC486" s="181" t="e">
        <f t="shared" si="1034"/>
        <v>#REF!</v>
      </c>
      <c r="GD486" s="181" t="e">
        <f t="shared" si="1035"/>
        <v>#REF!</v>
      </c>
      <c r="GE486" s="181" t="e">
        <f t="shared" si="1036"/>
        <v>#REF!</v>
      </c>
      <c r="GF486" s="181" t="e">
        <f t="shared" si="1037"/>
        <v>#REF!</v>
      </c>
      <c r="GG486" s="181" t="e">
        <f t="shared" si="1038"/>
        <v>#REF!</v>
      </c>
      <c r="GH486" s="181" t="e">
        <f t="shared" si="1039"/>
        <v>#REF!</v>
      </c>
      <c r="GI486" s="181" t="e">
        <f t="shared" si="1040"/>
        <v>#REF!</v>
      </c>
      <c r="GJ486" s="181" t="e">
        <f t="shared" si="1041"/>
        <v>#REF!</v>
      </c>
      <c r="GK486" s="181" t="e">
        <f t="shared" si="1042"/>
        <v>#REF!</v>
      </c>
      <c r="GL486" s="181" t="e">
        <f t="shared" si="1043"/>
        <v>#REF!</v>
      </c>
      <c r="GM486" s="181" t="e">
        <f t="shared" si="1044"/>
        <v>#REF!</v>
      </c>
      <c r="GN486" s="181" t="e">
        <f t="shared" si="1045"/>
        <v>#REF!</v>
      </c>
      <c r="GO486" s="181" t="e">
        <f t="shared" si="1046"/>
        <v>#REF!</v>
      </c>
      <c r="GP486" s="181" t="e">
        <f t="shared" si="1047"/>
        <v>#REF!</v>
      </c>
      <c r="GQ486" s="181" t="e">
        <f t="shared" si="1048"/>
        <v>#REF!</v>
      </c>
      <c r="GR486" s="181" t="e">
        <f t="shared" si="1049"/>
        <v>#REF!</v>
      </c>
      <c r="GS486" s="181" t="e">
        <f t="shared" si="1050"/>
        <v>#REF!</v>
      </c>
      <c r="GT486" s="181" t="e">
        <f t="shared" si="1051"/>
        <v>#REF!</v>
      </c>
      <c r="GU486" s="181" t="e">
        <f t="shared" si="1052"/>
        <v>#REF!</v>
      </c>
      <c r="GV486" s="181" t="e">
        <f t="shared" si="1053"/>
        <v>#REF!</v>
      </c>
      <c r="GW486" s="181" t="e">
        <f t="shared" si="1054"/>
        <v>#REF!</v>
      </c>
      <c r="GX486" s="181" t="e">
        <f t="shared" si="1055"/>
        <v>#REF!</v>
      </c>
      <c r="GY486" s="181" t="e">
        <f t="shared" si="1056"/>
        <v>#REF!</v>
      </c>
      <c r="GZ486" s="181" t="e">
        <f t="shared" si="1057"/>
        <v>#REF!</v>
      </c>
      <c r="HA486" s="181" t="e">
        <f t="shared" si="1058"/>
        <v>#REF!</v>
      </c>
      <c r="HB486" s="181" t="e">
        <f t="shared" si="1059"/>
        <v>#REF!</v>
      </c>
      <c r="HC486" s="181" t="e">
        <f t="shared" si="1060"/>
        <v>#REF!</v>
      </c>
      <c r="HD486" s="181" t="e">
        <f t="shared" si="1061"/>
        <v>#REF!</v>
      </c>
      <c r="HE486" s="181" t="e">
        <f t="shared" si="1062"/>
        <v>#REF!</v>
      </c>
      <c r="HF486" s="181" t="e">
        <f t="shared" si="1063"/>
        <v>#REF!</v>
      </c>
      <c r="HG486" s="181" t="e">
        <f t="shared" si="1064"/>
        <v>#REF!</v>
      </c>
      <c r="HH486" s="181" t="e">
        <f t="shared" si="1065"/>
        <v>#REF!</v>
      </c>
      <c r="HI486" s="181" t="e">
        <f t="shared" si="1066"/>
        <v>#REF!</v>
      </c>
      <c r="HJ486" s="181" t="e">
        <f t="shared" si="1067"/>
        <v>#REF!</v>
      </c>
      <c r="HK486" s="181" t="e">
        <f t="shared" si="1068"/>
        <v>#REF!</v>
      </c>
      <c r="HL486" s="181" t="e">
        <f t="shared" si="1069"/>
        <v>#REF!</v>
      </c>
      <c r="HM486" s="181" t="e">
        <f t="shared" si="1070"/>
        <v>#REF!</v>
      </c>
      <c r="HN486" s="181" t="e">
        <f t="shared" si="1071"/>
        <v>#REF!</v>
      </c>
      <c r="HO486" s="181" t="e">
        <f t="shared" si="1072"/>
        <v>#REF!</v>
      </c>
      <c r="HP486" s="181" t="e">
        <f t="shared" si="1073"/>
        <v>#REF!</v>
      </c>
      <c r="HQ486" s="181" t="e">
        <f t="shared" si="1074"/>
        <v>#REF!</v>
      </c>
      <c r="HR486" s="181" t="e">
        <f t="shared" si="1075"/>
        <v>#REF!</v>
      </c>
      <c r="HS486" s="181" t="e">
        <f t="shared" si="1076"/>
        <v>#REF!</v>
      </c>
      <c r="HT486" s="181" t="e">
        <f t="shared" si="1077"/>
        <v>#REF!</v>
      </c>
      <c r="HU486" s="181" t="e">
        <f t="shared" si="1078"/>
        <v>#REF!</v>
      </c>
      <c r="HV486" s="181" t="e">
        <f t="shared" si="1079"/>
        <v>#REF!</v>
      </c>
      <c r="HW486" s="181" t="e">
        <f t="shared" si="1080"/>
        <v>#REF!</v>
      </c>
      <c r="HX486" s="181" t="e">
        <f t="shared" si="1081"/>
        <v>#REF!</v>
      </c>
      <c r="HY486" s="181" t="e">
        <f t="shared" si="1082"/>
        <v>#REF!</v>
      </c>
      <c r="HZ486" s="181" t="e">
        <f t="shared" si="1083"/>
        <v>#REF!</v>
      </c>
      <c r="IA486" s="181" t="e">
        <f t="shared" si="1084"/>
        <v>#REF!</v>
      </c>
      <c r="IB486" s="181" t="e">
        <f t="shared" si="1085"/>
        <v>#REF!</v>
      </c>
      <c r="IC486" s="181" t="e">
        <f t="shared" si="1086"/>
        <v>#REF!</v>
      </c>
      <c r="ID486" s="181" t="e">
        <f t="shared" si="1087"/>
        <v>#REF!</v>
      </c>
      <c r="IE486" s="181" t="e">
        <f t="shared" si="1088"/>
        <v>#REF!</v>
      </c>
      <c r="IF486" s="181" t="e">
        <f t="shared" si="1089"/>
        <v>#REF!</v>
      </c>
      <c r="IG486" s="181" t="e">
        <f t="shared" si="1090"/>
        <v>#REF!</v>
      </c>
      <c r="IH486" s="181" t="e">
        <f t="shared" si="1091"/>
        <v>#REF!</v>
      </c>
      <c r="II486" s="181" t="e">
        <f t="shared" si="1092"/>
        <v>#REF!</v>
      </c>
      <c r="IJ486" s="181" t="e">
        <f t="shared" si="1093"/>
        <v>#REF!</v>
      </c>
      <c r="IK486" s="181" t="e">
        <f t="shared" si="1094"/>
        <v>#REF!</v>
      </c>
      <c r="IL486" s="181" t="e">
        <f t="shared" si="1095"/>
        <v>#REF!</v>
      </c>
      <c r="IM486" s="181" t="e">
        <f t="shared" si="1096"/>
        <v>#REF!</v>
      </c>
      <c r="IN486" s="181" t="e">
        <f t="shared" si="1097"/>
        <v>#REF!</v>
      </c>
      <c r="IO486" s="181" t="e">
        <f t="shared" si="1098"/>
        <v>#REF!</v>
      </c>
      <c r="IP486" s="181" t="e">
        <f t="shared" si="1099"/>
        <v>#REF!</v>
      </c>
      <c r="IQ486" s="181" t="e">
        <f t="shared" si="1100"/>
        <v>#REF!</v>
      </c>
      <c r="IR486" s="181" t="e">
        <f t="shared" si="1101"/>
        <v>#REF!</v>
      </c>
      <c r="IS486" s="181" t="e">
        <f t="shared" si="1102"/>
        <v>#REF!</v>
      </c>
      <c r="IT486" s="181" t="e">
        <f t="shared" si="1103"/>
        <v>#REF!</v>
      </c>
      <c r="IU486" s="181" t="e">
        <f t="shared" si="1104"/>
        <v>#REF!</v>
      </c>
      <c r="IV486" s="181" t="e">
        <f t="shared" si="1105"/>
        <v>#REF!</v>
      </c>
      <c r="IW486" s="181" t="e">
        <f t="shared" si="1106"/>
        <v>#REF!</v>
      </c>
      <c r="IX486" s="181" t="e">
        <f t="shared" si="1107"/>
        <v>#REF!</v>
      </c>
      <c r="IY486" s="181" t="e">
        <f t="shared" si="1108"/>
        <v>#REF!</v>
      </c>
      <c r="IZ486" s="181" t="e">
        <f t="shared" si="1109"/>
        <v>#REF!</v>
      </c>
      <c r="JA486" s="181" t="e">
        <f t="shared" si="1110"/>
        <v>#REF!</v>
      </c>
      <c r="JB486" s="181" t="e">
        <f t="shared" si="1111"/>
        <v>#REF!</v>
      </c>
    </row>
    <row r="487" spans="2:262">
      <c r="B487" s="188">
        <v>126</v>
      </c>
      <c r="C487" s="187">
        <f t="shared" si="1112"/>
        <v>2.4609375000000018E-3</v>
      </c>
      <c r="D487" s="184" t="e">
        <f t="shared" si="855"/>
        <v>#REF!</v>
      </c>
      <c r="E487" s="183" t="e">
        <f>EB361</f>
        <v>#REF!</v>
      </c>
      <c r="F487" s="182">
        <v>126</v>
      </c>
      <c r="G487" s="181" t="e">
        <f t="shared" si="856"/>
        <v>#REF!</v>
      </c>
      <c r="H487" s="181" t="e">
        <f t="shared" si="857"/>
        <v>#REF!</v>
      </c>
      <c r="I487" s="181" t="e">
        <f t="shared" si="858"/>
        <v>#REF!</v>
      </c>
      <c r="J487" s="181" t="e">
        <f t="shared" si="859"/>
        <v>#REF!</v>
      </c>
      <c r="K487" s="181" t="e">
        <f t="shared" si="860"/>
        <v>#REF!</v>
      </c>
      <c r="L487" s="181" t="e">
        <f t="shared" si="861"/>
        <v>#REF!</v>
      </c>
      <c r="M487" s="181" t="e">
        <f t="shared" si="862"/>
        <v>#REF!</v>
      </c>
      <c r="N487" s="181" t="e">
        <f t="shared" si="863"/>
        <v>#REF!</v>
      </c>
      <c r="O487" s="181" t="e">
        <f t="shared" si="864"/>
        <v>#REF!</v>
      </c>
      <c r="P487" s="181" t="e">
        <f t="shared" si="865"/>
        <v>#REF!</v>
      </c>
      <c r="Q487" s="181" t="e">
        <f t="shared" si="866"/>
        <v>#REF!</v>
      </c>
      <c r="R487" s="181" t="e">
        <f t="shared" si="867"/>
        <v>#REF!</v>
      </c>
      <c r="S487" s="181" t="e">
        <f t="shared" si="868"/>
        <v>#REF!</v>
      </c>
      <c r="T487" s="181" t="e">
        <f t="shared" si="869"/>
        <v>#REF!</v>
      </c>
      <c r="U487" s="181" t="e">
        <f t="shared" si="870"/>
        <v>#REF!</v>
      </c>
      <c r="V487" s="181" t="e">
        <f t="shared" si="871"/>
        <v>#REF!</v>
      </c>
      <c r="W487" s="181" t="e">
        <f t="shared" si="872"/>
        <v>#REF!</v>
      </c>
      <c r="X487" s="181" t="e">
        <f t="shared" si="873"/>
        <v>#REF!</v>
      </c>
      <c r="Y487" s="181" t="e">
        <f t="shared" si="874"/>
        <v>#REF!</v>
      </c>
      <c r="Z487" s="181" t="e">
        <f t="shared" si="875"/>
        <v>#REF!</v>
      </c>
      <c r="AA487" s="181" t="e">
        <f t="shared" si="876"/>
        <v>#REF!</v>
      </c>
      <c r="AB487" s="181" t="e">
        <f t="shared" si="877"/>
        <v>#REF!</v>
      </c>
      <c r="AC487" s="181" t="e">
        <f t="shared" si="878"/>
        <v>#REF!</v>
      </c>
      <c r="AD487" s="181" t="e">
        <f t="shared" si="879"/>
        <v>#REF!</v>
      </c>
      <c r="AE487" s="181" t="e">
        <f t="shared" si="880"/>
        <v>#REF!</v>
      </c>
      <c r="AF487" s="181" t="e">
        <f t="shared" si="881"/>
        <v>#REF!</v>
      </c>
      <c r="AG487" s="181" t="e">
        <f t="shared" si="882"/>
        <v>#REF!</v>
      </c>
      <c r="AH487" s="181" t="e">
        <f t="shared" si="883"/>
        <v>#REF!</v>
      </c>
      <c r="AI487" s="181" t="e">
        <f t="shared" si="884"/>
        <v>#REF!</v>
      </c>
      <c r="AJ487" s="181" t="e">
        <f t="shared" si="885"/>
        <v>#REF!</v>
      </c>
      <c r="AK487" s="181" t="e">
        <f t="shared" si="886"/>
        <v>#REF!</v>
      </c>
      <c r="AL487" s="181" t="e">
        <f t="shared" si="887"/>
        <v>#REF!</v>
      </c>
      <c r="AM487" s="181" t="e">
        <f t="shared" si="888"/>
        <v>#REF!</v>
      </c>
      <c r="AN487" s="181" t="e">
        <f t="shared" si="889"/>
        <v>#REF!</v>
      </c>
      <c r="AO487" s="181" t="e">
        <f t="shared" si="890"/>
        <v>#REF!</v>
      </c>
      <c r="AP487" s="181" t="e">
        <f t="shared" si="891"/>
        <v>#REF!</v>
      </c>
      <c r="AQ487" s="181" t="e">
        <f t="shared" si="892"/>
        <v>#REF!</v>
      </c>
      <c r="AR487" s="181" t="e">
        <f t="shared" si="893"/>
        <v>#REF!</v>
      </c>
      <c r="AS487" s="181" t="e">
        <f t="shared" si="894"/>
        <v>#REF!</v>
      </c>
      <c r="AT487" s="181" t="e">
        <f t="shared" si="895"/>
        <v>#REF!</v>
      </c>
      <c r="AU487" s="181" t="e">
        <f t="shared" si="896"/>
        <v>#REF!</v>
      </c>
      <c r="AV487" s="181" t="e">
        <f t="shared" si="897"/>
        <v>#REF!</v>
      </c>
      <c r="AW487" s="181" t="e">
        <f t="shared" si="898"/>
        <v>#REF!</v>
      </c>
      <c r="AX487" s="181" t="e">
        <f t="shared" si="899"/>
        <v>#REF!</v>
      </c>
      <c r="AY487" s="181" t="e">
        <f t="shared" si="900"/>
        <v>#REF!</v>
      </c>
      <c r="AZ487" s="181" t="e">
        <f t="shared" si="901"/>
        <v>#REF!</v>
      </c>
      <c r="BA487" s="181" t="e">
        <f t="shared" si="902"/>
        <v>#REF!</v>
      </c>
      <c r="BB487" s="181" t="e">
        <f t="shared" si="903"/>
        <v>#REF!</v>
      </c>
      <c r="BC487" s="181" t="e">
        <f t="shared" si="904"/>
        <v>#REF!</v>
      </c>
      <c r="BD487" s="181" t="e">
        <f t="shared" si="905"/>
        <v>#REF!</v>
      </c>
      <c r="BE487" s="181" t="e">
        <f t="shared" si="906"/>
        <v>#REF!</v>
      </c>
      <c r="BF487" s="181" t="e">
        <f t="shared" si="907"/>
        <v>#REF!</v>
      </c>
      <c r="BG487" s="181" t="e">
        <f t="shared" si="908"/>
        <v>#REF!</v>
      </c>
      <c r="BH487" s="181" t="e">
        <f t="shared" si="909"/>
        <v>#REF!</v>
      </c>
      <c r="BI487" s="181" t="e">
        <f t="shared" si="910"/>
        <v>#REF!</v>
      </c>
      <c r="BJ487" s="181" t="e">
        <f t="shared" si="911"/>
        <v>#REF!</v>
      </c>
      <c r="BK487" s="181" t="e">
        <f t="shared" si="912"/>
        <v>#REF!</v>
      </c>
      <c r="BL487" s="181" t="e">
        <f t="shared" si="913"/>
        <v>#REF!</v>
      </c>
      <c r="BM487" s="181" t="e">
        <f t="shared" si="914"/>
        <v>#REF!</v>
      </c>
      <c r="BN487" s="181" t="e">
        <f t="shared" si="915"/>
        <v>#REF!</v>
      </c>
      <c r="BO487" s="181" t="e">
        <f t="shared" si="916"/>
        <v>#REF!</v>
      </c>
      <c r="BP487" s="181" t="e">
        <f t="shared" si="917"/>
        <v>#REF!</v>
      </c>
      <c r="BQ487" s="181" t="e">
        <f t="shared" si="918"/>
        <v>#REF!</v>
      </c>
      <c r="BR487" s="181" t="e">
        <f t="shared" si="919"/>
        <v>#REF!</v>
      </c>
      <c r="BS487" s="181" t="e">
        <f t="shared" si="920"/>
        <v>#REF!</v>
      </c>
      <c r="BT487" s="181" t="e">
        <f t="shared" si="921"/>
        <v>#REF!</v>
      </c>
      <c r="BU487" s="181" t="e">
        <f t="shared" si="922"/>
        <v>#REF!</v>
      </c>
      <c r="BV487" s="181" t="e">
        <f t="shared" si="923"/>
        <v>#REF!</v>
      </c>
      <c r="BW487" s="181" t="e">
        <f t="shared" si="924"/>
        <v>#REF!</v>
      </c>
      <c r="BX487" s="181" t="e">
        <f t="shared" si="925"/>
        <v>#REF!</v>
      </c>
      <c r="BY487" s="181" t="e">
        <f t="shared" si="926"/>
        <v>#REF!</v>
      </c>
      <c r="BZ487" s="181" t="e">
        <f t="shared" si="927"/>
        <v>#REF!</v>
      </c>
      <c r="CA487" s="181" t="e">
        <f t="shared" si="928"/>
        <v>#REF!</v>
      </c>
      <c r="CB487" s="181" t="e">
        <f t="shared" si="929"/>
        <v>#REF!</v>
      </c>
      <c r="CC487" s="181" t="e">
        <f t="shared" si="930"/>
        <v>#REF!</v>
      </c>
      <c r="CD487" s="181" t="e">
        <f t="shared" si="931"/>
        <v>#REF!</v>
      </c>
      <c r="CE487" s="181" t="e">
        <f t="shared" si="932"/>
        <v>#REF!</v>
      </c>
      <c r="CF487" s="181" t="e">
        <f t="shared" si="933"/>
        <v>#REF!</v>
      </c>
      <c r="CG487" s="181" t="e">
        <f t="shared" si="934"/>
        <v>#REF!</v>
      </c>
      <c r="CH487" s="181" t="e">
        <f t="shared" si="935"/>
        <v>#REF!</v>
      </c>
      <c r="CI487" s="181" t="e">
        <f t="shared" si="936"/>
        <v>#REF!</v>
      </c>
      <c r="CJ487" s="181" t="e">
        <f t="shared" si="937"/>
        <v>#REF!</v>
      </c>
      <c r="CK487" s="181" t="e">
        <f t="shared" si="938"/>
        <v>#REF!</v>
      </c>
      <c r="CL487" s="181" t="e">
        <f t="shared" si="939"/>
        <v>#REF!</v>
      </c>
      <c r="CM487" s="181" t="e">
        <f t="shared" si="940"/>
        <v>#REF!</v>
      </c>
      <c r="CN487" s="181" t="e">
        <f t="shared" si="941"/>
        <v>#REF!</v>
      </c>
      <c r="CO487" s="181" t="e">
        <f t="shared" si="942"/>
        <v>#REF!</v>
      </c>
      <c r="CP487" s="181" t="e">
        <f t="shared" si="943"/>
        <v>#REF!</v>
      </c>
      <c r="CQ487" s="181" t="e">
        <f t="shared" si="944"/>
        <v>#REF!</v>
      </c>
      <c r="CR487" s="181" t="e">
        <f t="shared" si="945"/>
        <v>#REF!</v>
      </c>
      <c r="CS487" s="181" t="e">
        <f t="shared" si="946"/>
        <v>#REF!</v>
      </c>
      <c r="CT487" s="181" t="e">
        <f t="shared" si="947"/>
        <v>#REF!</v>
      </c>
      <c r="CU487" s="181" t="e">
        <f t="shared" si="948"/>
        <v>#REF!</v>
      </c>
      <c r="CV487" s="181" t="e">
        <f t="shared" si="949"/>
        <v>#REF!</v>
      </c>
      <c r="CW487" s="181" t="e">
        <f t="shared" si="950"/>
        <v>#REF!</v>
      </c>
      <c r="CX487" s="181" t="e">
        <f t="shared" si="951"/>
        <v>#REF!</v>
      </c>
      <c r="CY487" s="181" t="e">
        <f t="shared" si="952"/>
        <v>#REF!</v>
      </c>
      <c r="CZ487" s="181" t="e">
        <f t="shared" si="953"/>
        <v>#REF!</v>
      </c>
      <c r="DA487" s="181" t="e">
        <f t="shared" si="954"/>
        <v>#REF!</v>
      </c>
      <c r="DB487" s="181" t="e">
        <f t="shared" si="955"/>
        <v>#REF!</v>
      </c>
      <c r="DC487" s="181" t="e">
        <f t="shared" si="956"/>
        <v>#REF!</v>
      </c>
      <c r="DD487" s="181" t="e">
        <f t="shared" si="957"/>
        <v>#REF!</v>
      </c>
      <c r="DE487" s="181" t="e">
        <f t="shared" si="958"/>
        <v>#REF!</v>
      </c>
      <c r="DF487" s="181" t="e">
        <f t="shared" si="959"/>
        <v>#REF!</v>
      </c>
      <c r="DG487" s="181" t="e">
        <f t="shared" si="960"/>
        <v>#REF!</v>
      </c>
      <c r="DH487" s="181" t="e">
        <f t="shared" si="961"/>
        <v>#REF!</v>
      </c>
      <c r="DI487" s="181" t="e">
        <f t="shared" si="962"/>
        <v>#REF!</v>
      </c>
      <c r="DJ487" s="181" t="e">
        <f t="shared" si="963"/>
        <v>#REF!</v>
      </c>
      <c r="DK487" s="181" t="e">
        <f t="shared" si="964"/>
        <v>#REF!</v>
      </c>
      <c r="DL487" s="181" t="e">
        <f t="shared" si="965"/>
        <v>#REF!</v>
      </c>
      <c r="DM487" s="181" t="e">
        <f t="shared" si="966"/>
        <v>#REF!</v>
      </c>
      <c r="DN487" s="181" t="e">
        <f t="shared" si="967"/>
        <v>#REF!</v>
      </c>
      <c r="DO487" s="181" t="e">
        <f t="shared" si="968"/>
        <v>#REF!</v>
      </c>
      <c r="DP487" s="181" t="e">
        <f t="shared" si="969"/>
        <v>#REF!</v>
      </c>
      <c r="DQ487" s="181" t="e">
        <f t="shared" si="970"/>
        <v>#REF!</v>
      </c>
      <c r="DR487" s="181" t="e">
        <f t="shared" si="971"/>
        <v>#REF!</v>
      </c>
      <c r="DS487" s="181" t="e">
        <f t="shared" si="972"/>
        <v>#REF!</v>
      </c>
      <c r="DT487" s="181" t="e">
        <f t="shared" si="973"/>
        <v>#REF!</v>
      </c>
      <c r="DU487" s="181" t="e">
        <f t="shared" si="974"/>
        <v>#REF!</v>
      </c>
      <c r="DV487" s="181" t="e">
        <f t="shared" si="975"/>
        <v>#REF!</v>
      </c>
      <c r="DW487" s="181" t="e">
        <f t="shared" si="976"/>
        <v>#REF!</v>
      </c>
      <c r="DX487" s="181" t="e">
        <f t="shared" si="977"/>
        <v>#REF!</v>
      </c>
      <c r="DY487" s="181" t="e">
        <f t="shared" si="978"/>
        <v>#REF!</v>
      </c>
      <c r="DZ487" s="181" t="e">
        <f t="shared" si="979"/>
        <v>#REF!</v>
      </c>
      <c r="EA487" s="181" t="e">
        <f t="shared" si="980"/>
        <v>#REF!</v>
      </c>
      <c r="EB487" s="181" t="e">
        <f t="shared" si="981"/>
        <v>#REF!</v>
      </c>
      <c r="EC487" s="181" t="e">
        <f t="shared" si="982"/>
        <v>#REF!</v>
      </c>
      <c r="ED487" s="181" t="e">
        <f t="shared" si="983"/>
        <v>#REF!</v>
      </c>
      <c r="EE487" s="181" t="e">
        <f t="shared" si="984"/>
        <v>#REF!</v>
      </c>
      <c r="EF487" s="181" t="e">
        <f t="shared" si="985"/>
        <v>#REF!</v>
      </c>
      <c r="EG487" s="181" t="e">
        <f t="shared" si="986"/>
        <v>#REF!</v>
      </c>
      <c r="EH487" s="181" t="e">
        <f t="shared" si="987"/>
        <v>#REF!</v>
      </c>
      <c r="EI487" s="181" t="e">
        <f t="shared" si="988"/>
        <v>#REF!</v>
      </c>
      <c r="EJ487" s="181" t="e">
        <f t="shared" si="989"/>
        <v>#REF!</v>
      </c>
      <c r="EK487" s="181" t="e">
        <f t="shared" si="990"/>
        <v>#REF!</v>
      </c>
      <c r="EL487" s="181" t="e">
        <f t="shared" si="991"/>
        <v>#REF!</v>
      </c>
      <c r="EM487" s="181" t="e">
        <f t="shared" si="992"/>
        <v>#REF!</v>
      </c>
      <c r="EN487" s="181" t="e">
        <f t="shared" si="993"/>
        <v>#REF!</v>
      </c>
      <c r="EO487" s="181" t="e">
        <f t="shared" si="994"/>
        <v>#REF!</v>
      </c>
      <c r="EP487" s="181" t="e">
        <f t="shared" si="995"/>
        <v>#REF!</v>
      </c>
      <c r="EQ487" s="181" t="e">
        <f t="shared" si="996"/>
        <v>#REF!</v>
      </c>
      <c r="ER487" s="181" t="e">
        <f t="shared" si="997"/>
        <v>#REF!</v>
      </c>
      <c r="ES487" s="181" t="e">
        <f t="shared" si="998"/>
        <v>#REF!</v>
      </c>
      <c r="ET487" s="181" t="e">
        <f t="shared" si="999"/>
        <v>#REF!</v>
      </c>
      <c r="EU487" s="181" t="e">
        <f t="shared" si="1000"/>
        <v>#REF!</v>
      </c>
      <c r="EV487" s="181" t="e">
        <f t="shared" si="1001"/>
        <v>#REF!</v>
      </c>
      <c r="EW487" s="181" t="e">
        <f t="shared" si="1002"/>
        <v>#REF!</v>
      </c>
      <c r="EX487" s="181" t="e">
        <f t="shared" si="1003"/>
        <v>#REF!</v>
      </c>
      <c r="EY487" s="181" t="e">
        <f t="shared" si="1004"/>
        <v>#REF!</v>
      </c>
      <c r="EZ487" s="181" t="e">
        <f t="shared" si="1005"/>
        <v>#REF!</v>
      </c>
      <c r="FA487" s="181" t="e">
        <f t="shared" si="1006"/>
        <v>#REF!</v>
      </c>
      <c r="FB487" s="181" t="e">
        <f t="shared" si="1007"/>
        <v>#REF!</v>
      </c>
      <c r="FC487" s="181" t="e">
        <f t="shared" si="1008"/>
        <v>#REF!</v>
      </c>
      <c r="FD487" s="181" t="e">
        <f t="shared" si="1009"/>
        <v>#REF!</v>
      </c>
      <c r="FE487" s="181" t="e">
        <f t="shared" si="1010"/>
        <v>#REF!</v>
      </c>
      <c r="FF487" s="181" t="e">
        <f t="shared" si="1011"/>
        <v>#REF!</v>
      </c>
      <c r="FG487" s="181" t="e">
        <f t="shared" si="1012"/>
        <v>#REF!</v>
      </c>
      <c r="FH487" s="181" t="e">
        <f t="shared" si="1013"/>
        <v>#REF!</v>
      </c>
      <c r="FI487" s="181" t="e">
        <f t="shared" si="1014"/>
        <v>#REF!</v>
      </c>
      <c r="FJ487" s="181" t="e">
        <f t="shared" si="1015"/>
        <v>#REF!</v>
      </c>
      <c r="FK487" s="181" t="e">
        <f t="shared" si="1016"/>
        <v>#REF!</v>
      </c>
      <c r="FL487" s="181" t="e">
        <f t="shared" si="1017"/>
        <v>#REF!</v>
      </c>
      <c r="FM487" s="181" t="e">
        <f t="shared" si="1018"/>
        <v>#REF!</v>
      </c>
      <c r="FN487" s="181" t="e">
        <f t="shared" si="1019"/>
        <v>#REF!</v>
      </c>
      <c r="FO487" s="181" t="e">
        <f t="shared" si="1020"/>
        <v>#REF!</v>
      </c>
      <c r="FP487" s="181" t="e">
        <f t="shared" si="1021"/>
        <v>#REF!</v>
      </c>
      <c r="FQ487" s="181" t="e">
        <f t="shared" si="1022"/>
        <v>#REF!</v>
      </c>
      <c r="FR487" s="181" t="e">
        <f t="shared" si="1023"/>
        <v>#REF!</v>
      </c>
      <c r="FS487" s="181" t="e">
        <f t="shared" si="1024"/>
        <v>#REF!</v>
      </c>
      <c r="FT487" s="181" t="e">
        <f t="shared" si="1025"/>
        <v>#REF!</v>
      </c>
      <c r="FU487" s="181" t="e">
        <f t="shared" si="1026"/>
        <v>#REF!</v>
      </c>
      <c r="FV487" s="181" t="e">
        <f t="shared" si="1027"/>
        <v>#REF!</v>
      </c>
      <c r="FW487" s="181" t="e">
        <f t="shared" si="1028"/>
        <v>#REF!</v>
      </c>
      <c r="FX487" s="181" t="e">
        <f t="shared" si="1029"/>
        <v>#REF!</v>
      </c>
      <c r="FY487" s="181" t="e">
        <f t="shared" si="1030"/>
        <v>#REF!</v>
      </c>
      <c r="FZ487" s="181" t="e">
        <f t="shared" si="1031"/>
        <v>#REF!</v>
      </c>
      <c r="GA487" s="181" t="e">
        <f t="shared" si="1032"/>
        <v>#REF!</v>
      </c>
      <c r="GB487" s="181" t="e">
        <f t="shared" si="1033"/>
        <v>#REF!</v>
      </c>
      <c r="GC487" s="181" t="e">
        <f t="shared" si="1034"/>
        <v>#REF!</v>
      </c>
      <c r="GD487" s="181" t="e">
        <f t="shared" si="1035"/>
        <v>#REF!</v>
      </c>
      <c r="GE487" s="181" t="e">
        <f t="shared" si="1036"/>
        <v>#REF!</v>
      </c>
      <c r="GF487" s="181" t="e">
        <f t="shared" si="1037"/>
        <v>#REF!</v>
      </c>
      <c r="GG487" s="181" t="e">
        <f t="shared" si="1038"/>
        <v>#REF!</v>
      </c>
      <c r="GH487" s="181" t="e">
        <f t="shared" si="1039"/>
        <v>#REF!</v>
      </c>
      <c r="GI487" s="181" t="e">
        <f t="shared" si="1040"/>
        <v>#REF!</v>
      </c>
      <c r="GJ487" s="181" t="e">
        <f t="shared" si="1041"/>
        <v>#REF!</v>
      </c>
      <c r="GK487" s="181" t="e">
        <f t="shared" si="1042"/>
        <v>#REF!</v>
      </c>
      <c r="GL487" s="181" t="e">
        <f t="shared" si="1043"/>
        <v>#REF!</v>
      </c>
      <c r="GM487" s="181" t="e">
        <f t="shared" si="1044"/>
        <v>#REF!</v>
      </c>
      <c r="GN487" s="181" t="e">
        <f t="shared" si="1045"/>
        <v>#REF!</v>
      </c>
      <c r="GO487" s="181" t="e">
        <f t="shared" si="1046"/>
        <v>#REF!</v>
      </c>
      <c r="GP487" s="181" t="e">
        <f t="shared" si="1047"/>
        <v>#REF!</v>
      </c>
      <c r="GQ487" s="181" t="e">
        <f t="shared" si="1048"/>
        <v>#REF!</v>
      </c>
      <c r="GR487" s="181" t="e">
        <f t="shared" si="1049"/>
        <v>#REF!</v>
      </c>
      <c r="GS487" s="181" t="e">
        <f t="shared" si="1050"/>
        <v>#REF!</v>
      </c>
      <c r="GT487" s="181" t="e">
        <f t="shared" si="1051"/>
        <v>#REF!</v>
      </c>
      <c r="GU487" s="181" t="e">
        <f t="shared" si="1052"/>
        <v>#REF!</v>
      </c>
      <c r="GV487" s="181" t="e">
        <f t="shared" si="1053"/>
        <v>#REF!</v>
      </c>
      <c r="GW487" s="181" t="e">
        <f t="shared" si="1054"/>
        <v>#REF!</v>
      </c>
      <c r="GX487" s="181" t="e">
        <f t="shared" si="1055"/>
        <v>#REF!</v>
      </c>
      <c r="GY487" s="181" t="e">
        <f t="shared" si="1056"/>
        <v>#REF!</v>
      </c>
      <c r="GZ487" s="181" t="e">
        <f t="shared" si="1057"/>
        <v>#REF!</v>
      </c>
      <c r="HA487" s="181" t="e">
        <f t="shared" si="1058"/>
        <v>#REF!</v>
      </c>
      <c r="HB487" s="181" t="e">
        <f t="shared" si="1059"/>
        <v>#REF!</v>
      </c>
      <c r="HC487" s="181" t="e">
        <f t="shared" si="1060"/>
        <v>#REF!</v>
      </c>
      <c r="HD487" s="181" t="e">
        <f t="shared" si="1061"/>
        <v>#REF!</v>
      </c>
      <c r="HE487" s="181" t="e">
        <f t="shared" si="1062"/>
        <v>#REF!</v>
      </c>
      <c r="HF487" s="181" t="e">
        <f t="shared" si="1063"/>
        <v>#REF!</v>
      </c>
      <c r="HG487" s="181" t="e">
        <f t="shared" si="1064"/>
        <v>#REF!</v>
      </c>
      <c r="HH487" s="181" t="e">
        <f t="shared" si="1065"/>
        <v>#REF!</v>
      </c>
      <c r="HI487" s="181" t="e">
        <f t="shared" si="1066"/>
        <v>#REF!</v>
      </c>
      <c r="HJ487" s="181" t="e">
        <f t="shared" si="1067"/>
        <v>#REF!</v>
      </c>
      <c r="HK487" s="181" t="e">
        <f t="shared" si="1068"/>
        <v>#REF!</v>
      </c>
      <c r="HL487" s="181" t="e">
        <f t="shared" si="1069"/>
        <v>#REF!</v>
      </c>
      <c r="HM487" s="181" t="e">
        <f t="shared" si="1070"/>
        <v>#REF!</v>
      </c>
      <c r="HN487" s="181" t="e">
        <f t="shared" si="1071"/>
        <v>#REF!</v>
      </c>
      <c r="HO487" s="181" t="e">
        <f t="shared" si="1072"/>
        <v>#REF!</v>
      </c>
      <c r="HP487" s="181" t="e">
        <f t="shared" si="1073"/>
        <v>#REF!</v>
      </c>
      <c r="HQ487" s="181" t="e">
        <f t="shared" si="1074"/>
        <v>#REF!</v>
      </c>
      <c r="HR487" s="181" t="e">
        <f t="shared" si="1075"/>
        <v>#REF!</v>
      </c>
      <c r="HS487" s="181" t="e">
        <f t="shared" si="1076"/>
        <v>#REF!</v>
      </c>
      <c r="HT487" s="181" t="e">
        <f t="shared" si="1077"/>
        <v>#REF!</v>
      </c>
      <c r="HU487" s="181" t="e">
        <f t="shared" si="1078"/>
        <v>#REF!</v>
      </c>
      <c r="HV487" s="181" t="e">
        <f t="shared" si="1079"/>
        <v>#REF!</v>
      </c>
      <c r="HW487" s="181" t="e">
        <f t="shared" si="1080"/>
        <v>#REF!</v>
      </c>
      <c r="HX487" s="181" t="e">
        <f t="shared" si="1081"/>
        <v>#REF!</v>
      </c>
      <c r="HY487" s="181" t="e">
        <f t="shared" si="1082"/>
        <v>#REF!</v>
      </c>
      <c r="HZ487" s="181" t="e">
        <f t="shared" si="1083"/>
        <v>#REF!</v>
      </c>
      <c r="IA487" s="181" t="e">
        <f t="shared" si="1084"/>
        <v>#REF!</v>
      </c>
      <c r="IB487" s="181" t="e">
        <f t="shared" si="1085"/>
        <v>#REF!</v>
      </c>
      <c r="IC487" s="181" t="e">
        <f t="shared" si="1086"/>
        <v>#REF!</v>
      </c>
      <c r="ID487" s="181" t="e">
        <f t="shared" si="1087"/>
        <v>#REF!</v>
      </c>
      <c r="IE487" s="181" t="e">
        <f t="shared" si="1088"/>
        <v>#REF!</v>
      </c>
      <c r="IF487" s="181" t="e">
        <f t="shared" si="1089"/>
        <v>#REF!</v>
      </c>
      <c r="IG487" s="181" t="e">
        <f t="shared" si="1090"/>
        <v>#REF!</v>
      </c>
      <c r="IH487" s="181" t="e">
        <f t="shared" si="1091"/>
        <v>#REF!</v>
      </c>
      <c r="II487" s="181" t="e">
        <f t="shared" si="1092"/>
        <v>#REF!</v>
      </c>
      <c r="IJ487" s="181" t="e">
        <f t="shared" si="1093"/>
        <v>#REF!</v>
      </c>
      <c r="IK487" s="181" t="e">
        <f t="shared" si="1094"/>
        <v>#REF!</v>
      </c>
      <c r="IL487" s="181" t="e">
        <f t="shared" si="1095"/>
        <v>#REF!</v>
      </c>
      <c r="IM487" s="181" t="e">
        <f t="shared" si="1096"/>
        <v>#REF!</v>
      </c>
      <c r="IN487" s="181" t="e">
        <f t="shared" si="1097"/>
        <v>#REF!</v>
      </c>
      <c r="IO487" s="181" t="e">
        <f t="shared" si="1098"/>
        <v>#REF!</v>
      </c>
      <c r="IP487" s="181" t="e">
        <f t="shared" si="1099"/>
        <v>#REF!</v>
      </c>
      <c r="IQ487" s="181" t="e">
        <f t="shared" si="1100"/>
        <v>#REF!</v>
      </c>
      <c r="IR487" s="181" t="e">
        <f t="shared" si="1101"/>
        <v>#REF!</v>
      </c>
      <c r="IS487" s="181" t="e">
        <f t="shared" si="1102"/>
        <v>#REF!</v>
      </c>
      <c r="IT487" s="181" t="e">
        <f t="shared" si="1103"/>
        <v>#REF!</v>
      </c>
      <c r="IU487" s="181" t="e">
        <f t="shared" si="1104"/>
        <v>#REF!</v>
      </c>
      <c r="IV487" s="181" t="e">
        <f t="shared" si="1105"/>
        <v>#REF!</v>
      </c>
      <c r="IW487" s="181" t="e">
        <f t="shared" si="1106"/>
        <v>#REF!</v>
      </c>
      <c r="IX487" s="181" t="e">
        <f t="shared" si="1107"/>
        <v>#REF!</v>
      </c>
      <c r="IY487" s="181" t="e">
        <f t="shared" si="1108"/>
        <v>#REF!</v>
      </c>
      <c r="IZ487" s="181" t="e">
        <f t="shared" si="1109"/>
        <v>#REF!</v>
      </c>
      <c r="JA487" s="181" t="e">
        <f t="shared" si="1110"/>
        <v>#REF!</v>
      </c>
      <c r="JB487" s="181" t="e">
        <f t="shared" si="1111"/>
        <v>#REF!</v>
      </c>
    </row>
    <row r="488" spans="2:262">
      <c r="B488" s="188">
        <v>127</v>
      </c>
      <c r="C488" s="187">
        <f t="shared" si="1112"/>
        <v>2.4804687500000018E-3</v>
      </c>
      <c r="D488" s="184" t="e">
        <f t="shared" si="855"/>
        <v>#REF!</v>
      </c>
      <c r="E488" s="183" t="e">
        <f>EC361</f>
        <v>#REF!</v>
      </c>
      <c r="F488" s="182">
        <v>127</v>
      </c>
      <c r="G488" s="181" t="e">
        <f t="shared" si="856"/>
        <v>#REF!</v>
      </c>
      <c r="H488" s="181" t="e">
        <f t="shared" si="857"/>
        <v>#REF!</v>
      </c>
      <c r="I488" s="181" t="e">
        <f t="shared" si="858"/>
        <v>#REF!</v>
      </c>
      <c r="J488" s="181" t="e">
        <f t="shared" si="859"/>
        <v>#REF!</v>
      </c>
      <c r="K488" s="181" t="e">
        <f t="shared" si="860"/>
        <v>#REF!</v>
      </c>
      <c r="L488" s="181" t="e">
        <f t="shared" si="861"/>
        <v>#REF!</v>
      </c>
      <c r="M488" s="181" t="e">
        <f t="shared" si="862"/>
        <v>#REF!</v>
      </c>
      <c r="N488" s="181" t="e">
        <f t="shared" si="863"/>
        <v>#REF!</v>
      </c>
      <c r="O488" s="181" t="e">
        <f t="shared" si="864"/>
        <v>#REF!</v>
      </c>
      <c r="P488" s="181" t="e">
        <f t="shared" si="865"/>
        <v>#REF!</v>
      </c>
      <c r="Q488" s="181" t="e">
        <f t="shared" si="866"/>
        <v>#REF!</v>
      </c>
      <c r="R488" s="181" t="e">
        <f t="shared" si="867"/>
        <v>#REF!</v>
      </c>
      <c r="S488" s="181" t="e">
        <f t="shared" si="868"/>
        <v>#REF!</v>
      </c>
      <c r="T488" s="181" t="e">
        <f t="shared" si="869"/>
        <v>#REF!</v>
      </c>
      <c r="U488" s="181" t="e">
        <f t="shared" si="870"/>
        <v>#REF!</v>
      </c>
      <c r="V488" s="181" t="e">
        <f t="shared" si="871"/>
        <v>#REF!</v>
      </c>
      <c r="W488" s="181" t="e">
        <f t="shared" si="872"/>
        <v>#REF!</v>
      </c>
      <c r="X488" s="181" t="e">
        <f t="shared" si="873"/>
        <v>#REF!</v>
      </c>
      <c r="Y488" s="181" t="e">
        <f t="shared" si="874"/>
        <v>#REF!</v>
      </c>
      <c r="Z488" s="181" t="e">
        <f t="shared" si="875"/>
        <v>#REF!</v>
      </c>
      <c r="AA488" s="181" t="e">
        <f t="shared" si="876"/>
        <v>#REF!</v>
      </c>
      <c r="AB488" s="181" t="e">
        <f t="shared" si="877"/>
        <v>#REF!</v>
      </c>
      <c r="AC488" s="181" t="e">
        <f t="shared" si="878"/>
        <v>#REF!</v>
      </c>
      <c r="AD488" s="181" t="e">
        <f t="shared" si="879"/>
        <v>#REF!</v>
      </c>
      <c r="AE488" s="181" t="e">
        <f t="shared" si="880"/>
        <v>#REF!</v>
      </c>
      <c r="AF488" s="181" t="e">
        <f t="shared" si="881"/>
        <v>#REF!</v>
      </c>
      <c r="AG488" s="181" t="e">
        <f t="shared" si="882"/>
        <v>#REF!</v>
      </c>
      <c r="AH488" s="181" t="e">
        <f t="shared" si="883"/>
        <v>#REF!</v>
      </c>
      <c r="AI488" s="181" t="e">
        <f t="shared" si="884"/>
        <v>#REF!</v>
      </c>
      <c r="AJ488" s="181" t="e">
        <f t="shared" si="885"/>
        <v>#REF!</v>
      </c>
      <c r="AK488" s="181" t="e">
        <f t="shared" si="886"/>
        <v>#REF!</v>
      </c>
      <c r="AL488" s="181" t="e">
        <f t="shared" si="887"/>
        <v>#REF!</v>
      </c>
      <c r="AM488" s="181" t="e">
        <f t="shared" si="888"/>
        <v>#REF!</v>
      </c>
      <c r="AN488" s="181" t="e">
        <f t="shared" si="889"/>
        <v>#REF!</v>
      </c>
      <c r="AO488" s="181" t="e">
        <f t="shared" si="890"/>
        <v>#REF!</v>
      </c>
      <c r="AP488" s="181" t="e">
        <f t="shared" si="891"/>
        <v>#REF!</v>
      </c>
      <c r="AQ488" s="181" t="e">
        <f t="shared" si="892"/>
        <v>#REF!</v>
      </c>
      <c r="AR488" s="181" t="e">
        <f t="shared" si="893"/>
        <v>#REF!</v>
      </c>
      <c r="AS488" s="181" t="e">
        <f t="shared" si="894"/>
        <v>#REF!</v>
      </c>
      <c r="AT488" s="181" t="e">
        <f t="shared" si="895"/>
        <v>#REF!</v>
      </c>
      <c r="AU488" s="181" t="e">
        <f t="shared" si="896"/>
        <v>#REF!</v>
      </c>
      <c r="AV488" s="181" t="e">
        <f t="shared" si="897"/>
        <v>#REF!</v>
      </c>
      <c r="AW488" s="181" t="e">
        <f t="shared" si="898"/>
        <v>#REF!</v>
      </c>
      <c r="AX488" s="181" t="e">
        <f t="shared" si="899"/>
        <v>#REF!</v>
      </c>
      <c r="AY488" s="181" t="e">
        <f t="shared" si="900"/>
        <v>#REF!</v>
      </c>
      <c r="AZ488" s="181" t="e">
        <f t="shared" si="901"/>
        <v>#REF!</v>
      </c>
      <c r="BA488" s="181" t="e">
        <f t="shared" si="902"/>
        <v>#REF!</v>
      </c>
      <c r="BB488" s="181" t="e">
        <f t="shared" si="903"/>
        <v>#REF!</v>
      </c>
      <c r="BC488" s="181" t="e">
        <f t="shared" si="904"/>
        <v>#REF!</v>
      </c>
      <c r="BD488" s="181" t="e">
        <f t="shared" si="905"/>
        <v>#REF!</v>
      </c>
      <c r="BE488" s="181" t="e">
        <f t="shared" si="906"/>
        <v>#REF!</v>
      </c>
      <c r="BF488" s="181" t="e">
        <f t="shared" si="907"/>
        <v>#REF!</v>
      </c>
      <c r="BG488" s="181" t="e">
        <f t="shared" si="908"/>
        <v>#REF!</v>
      </c>
      <c r="BH488" s="181" t="e">
        <f t="shared" si="909"/>
        <v>#REF!</v>
      </c>
      <c r="BI488" s="181" t="e">
        <f t="shared" si="910"/>
        <v>#REF!</v>
      </c>
      <c r="BJ488" s="181" t="e">
        <f t="shared" si="911"/>
        <v>#REF!</v>
      </c>
      <c r="BK488" s="181" t="e">
        <f t="shared" si="912"/>
        <v>#REF!</v>
      </c>
      <c r="BL488" s="181" t="e">
        <f t="shared" si="913"/>
        <v>#REF!</v>
      </c>
      <c r="BM488" s="181" t="e">
        <f t="shared" si="914"/>
        <v>#REF!</v>
      </c>
      <c r="BN488" s="181" t="e">
        <f t="shared" si="915"/>
        <v>#REF!</v>
      </c>
      <c r="BO488" s="181" t="e">
        <f t="shared" si="916"/>
        <v>#REF!</v>
      </c>
      <c r="BP488" s="181" t="e">
        <f t="shared" si="917"/>
        <v>#REF!</v>
      </c>
      <c r="BQ488" s="181" t="e">
        <f t="shared" si="918"/>
        <v>#REF!</v>
      </c>
      <c r="BR488" s="181" t="e">
        <f t="shared" si="919"/>
        <v>#REF!</v>
      </c>
      <c r="BS488" s="181" t="e">
        <f t="shared" si="920"/>
        <v>#REF!</v>
      </c>
      <c r="BT488" s="181" t="e">
        <f t="shared" si="921"/>
        <v>#REF!</v>
      </c>
      <c r="BU488" s="181" t="e">
        <f t="shared" si="922"/>
        <v>#REF!</v>
      </c>
      <c r="BV488" s="181" t="e">
        <f t="shared" si="923"/>
        <v>#REF!</v>
      </c>
      <c r="BW488" s="181" t="e">
        <f t="shared" si="924"/>
        <v>#REF!</v>
      </c>
      <c r="BX488" s="181" t="e">
        <f t="shared" si="925"/>
        <v>#REF!</v>
      </c>
      <c r="BY488" s="181" t="e">
        <f t="shared" si="926"/>
        <v>#REF!</v>
      </c>
      <c r="BZ488" s="181" t="e">
        <f t="shared" si="927"/>
        <v>#REF!</v>
      </c>
      <c r="CA488" s="181" t="e">
        <f t="shared" si="928"/>
        <v>#REF!</v>
      </c>
      <c r="CB488" s="181" t="e">
        <f t="shared" si="929"/>
        <v>#REF!</v>
      </c>
      <c r="CC488" s="181" t="e">
        <f t="shared" si="930"/>
        <v>#REF!</v>
      </c>
      <c r="CD488" s="181" t="e">
        <f t="shared" si="931"/>
        <v>#REF!</v>
      </c>
      <c r="CE488" s="181" t="e">
        <f t="shared" si="932"/>
        <v>#REF!</v>
      </c>
      <c r="CF488" s="181" t="e">
        <f t="shared" si="933"/>
        <v>#REF!</v>
      </c>
      <c r="CG488" s="181" t="e">
        <f t="shared" si="934"/>
        <v>#REF!</v>
      </c>
      <c r="CH488" s="181" t="e">
        <f t="shared" si="935"/>
        <v>#REF!</v>
      </c>
      <c r="CI488" s="181" t="e">
        <f t="shared" si="936"/>
        <v>#REF!</v>
      </c>
      <c r="CJ488" s="181" t="e">
        <f t="shared" si="937"/>
        <v>#REF!</v>
      </c>
      <c r="CK488" s="181" t="e">
        <f t="shared" si="938"/>
        <v>#REF!</v>
      </c>
      <c r="CL488" s="181" t="e">
        <f t="shared" si="939"/>
        <v>#REF!</v>
      </c>
      <c r="CM488" s="181" t="e">
        <f t="shared" si="940"/>
        <v>#REF!</v>
      </c>
      <c r="CN488" s="181" t="e">
        <f t="shared" si="941"/>
        <v>#REF!</v>
      </c>
      <c r="CO488" s="181" t="e">
        <f t="shared" si="942"/>
        <v>#REF!</v>
      </c>
      <c r="CP488" s="181" t="e">
        <f t="shared" si="943"/>
        <v>#REF!</v>
      </c>
      <c r="CQ488" s="181" t="e">
        <f t="shared" si="944"/>
        <v>#REF!</v>
      </c>
      <c r="CR488" s="181" t="e">
        <f t="shared" si="945"/>
        <v>#REF!</v>
      </c>
      <c r="CS488" s="181" t="e">
        <f t="shared" si="946"/>
        <v>#REF!</v>
      </c>
      <c r="CT488" s="181" t="e">
        <f t="shared" si="947"/>
        <v>#REF!</v>
      </c>
      <c r="CU488" s="181" t="e">
        <f t="shared" si="948"/>
        <v>#REF!</v>
      </c>
      <c r="CV488" s="181" t="e">
        <f t="shared" si="949"/>
        <v>#REF!</v>
      </c>
      <c r="CW488" s="181" t="e">
        <f t="shared" si="950"/>
        <v>#REF!</v>
      </c>
      <c r="CX488" s="181" t="e">
        <f t="shared" si="951"/>
        <v>#REF!</v>
      </c>
      <c r="CY488" s="181" t="e">
        <f t="shared" si="952"/>
        <v>#REF!</v>
      </c>
      <c r="CZ488" s="181" t="e">
        <f t="shared" si="953"/>
        <v>#REF!</v>
      </c>
      <c r="DA488" s="181" t="e">
        <f t="shared" si="954"/>
        <v>#REF!</v>
      </c>
      <c r="DB488" s="181" t="e">
        <f t="shared" si="955"/>
        <v>#REF!</v>
      </c>
      <c r="DC488" s="181" t="e">
        <f t="shared" si="956"/>
        <v>#REF!</v>
      </c>
      <c r="DD488" s="181" t="e">
        <f t="shared" si="957"/>
        <v>#REF!</v>
      </c>
      <c r="DE488" s="181" t="e">
        <f t="shared" si="958"/>
        <v>#REF!</v>
      </c>
      <c r="DF488" s="181" t="e">
        <f t="shared" si="959"/>
        <v>#REF!</v>
      </c>
      <c r="DG488" s="181" t="e">
        <f t="shared" si="960"/>
        <v>#REF!</v>
      </c>
      <c r="DH488" s="181" t="e">
        <f t="shared" si="961"/>
        <v>#REF!</v>
      </c>
      <c r="DI488" s="181" t="e">
        <f t="shared" si="962"/>
        <v>#REF!</v>
      </c>
      <c r="DJ488" s="181" t="e">
        <f t="shared" si="963"/>
        <v>#REF!</v>
      </c>
      <c r="DK488" s="181" t="e">
        <f t="shared" si="964"/>
        <v>#REF!</v>
      </c>
      <c r="DL488" s="181" t="e">
        <f t="shared" si="965"/>
        <v>#REF!</v>
      </c>
      <c r="DM488" s="181" t="e">
        <f t="shared" si="966"/>
        <v>#REF!</v>
      </c>
      <c r="DN488" s="181" t="e">
        <f t="shared" si="967"/>
        <v>#REF!</v>
      </c>
      <c r="DO488" s="181" t="e">
        <f t="shared" si="968"/>
        <v>#REF!</v>
      </c>
      <c r="DP488" s="181" t="e">
        <f t="shared" si="969"/>
        <v>#REF!</v>
      </c>
      <c r="DQ488" s="181" t="e">
        <f t="shared" si="970"/>
        <v>#REF!</v>
      </c>
      <c r="DR488" s="181" t="e">
        <f t="shared" si="971"/>
        <v>#REF!</v>
      </c>
      <c r="DS488" s="181" t="e">
        <f t="shared" si="972"/>
        <v>#REF!</v>
      </c>
      <c r="DT488" s="181" t="e">
        <f t="shared" si="973"/>
        <v>#REF!</v>
      </c>
      <c r="DU488" s="181" t="e">
        <f t="shared" si="974"/>
        <v>#REF!</v>
      </c>
      <c r="DV488" s="181" t="e">
        <f t="shared" si="975"/>
        <v>#REF!</v>
      </c>
      <c r="DW488" s="181" t="e">
        <f t="shared" si="976"/>
        <v>#REF!</v>
      </c>
      <c r="DX488" s="181" t="e">
        <f t="shared" si="977"/>
        <v>#REF!</v>
      </c>
      <c r="DY488" s="181" t="e">
        <f t="shared" si="978"/>
        <v>#REF!</v>
      </c>
      <c r="DZ488" s="181" t="e">
        <f t="shared" si="979"/>
        <v>#REF!</v>
      </c>
      <c r="EA488" s="181" t="e">
        <f t="shared" si="980"/>
        <v>#REF!</v>
      </c>
      <c r="EB488" s="181" t="e">
        <f t="shared" si="981"/>
        <v>#REF!</v>
      </c>
      <c r="EC488" s="181" t="e">
        <f t="shared" si="982"/>
        <v>#REF!</v>
      </c>
      <c r="ED488" s="181" t="e">
        <f t="shared" si="983"/>
        <v>#REF!</v>
      </c>
      <c r="EE488" s="181" t="e">
        <f t="shared" si="984"/>
        <v>#REF!</v>
      </c>
      <c r="EF488" s="181" t="e">
        <f t="shared" si="985"/>
        <v>#REF!</v>
      </c>
      <c r="EG488" s="181" t="e">
        <f t="shared" si="986"/>
        <v>#REF!</v>
      </c>
      <c r="EH488" s="181" t="e">
        <f t="shared" si="987"/>
        <v>#REF!</v>
      </c>
      <c r="EI488" s="181" t="e">
        <f t="shared" si="988"/>
        <v>#REF!</v>
      </c>
      <c r="EJ488" s="181" t="e">
        <f t="shared" si="989"/>
        <v>#REF!</v>
      </c>
      <c r="EK488" s="181" t="e">
        <f t="shared" si="990"/>
        <v>#REF!</v>
      </c>
      <c r="EL488" s="181" t="e">
        <f t="shared" si="991"/>
        <v>#REF!</v>
      </c>
      <c r="EM488" s="181" t="e">
        <f t="shared" si="992"/>
        <v>#REF!</v>
      </c>
      <c r="EN488" s="181" t="e">
        <f t="shared" si="993"/>
        <v>#REF!</v>
      </c>
      <c r="EO488" s="181" t="e">
        <f t="shared" si="994"/>
        <v>#REF!</v>
      </c>
      <c r="EP488" s="181" t="e">
        <f t="shared" si="995"/>
        <v>#REF!</v>
      </c>
      <c r="EQ488" s="181" t="e">
        <f t="shared" si="996"/>
        <v>#REF!</v>
      </c>
      <c r="ER488" s="181" t="e">
        <f t="shared" si="997"/>
        <v>#REF!</v>
      </c>
      <c r="ES488" s="181" t="e">
        <f t="shared" si="998"/>
        <v>#REF!</v>
      </c>
      <c r="ET488" s="181" t="e">
        <f t="shared" si="999"/>
        <v>#REF!</v>
      </c>
      <c r="EU488" s="181" t="e">
        <f t="shared" si="1000"/>
        <v>#REF!</v>
      </c>
      <c r="EV488" s="181" t="e">
        <f t="shared" si="1001"/>
        <v>#REF!</v>
      </c>
      <c r="EW488" s="181" t="e">
        <f t="shared" si="1002"/>
        <v>#REF!</v>
      </c>
      <c r="EX488" s="181" t="e">
        <f t="shared" si="1003"/>
        <v>#REF!</v>
      </c>
      <c r="EY488" s="181" t="e">
        <f t="shared" si="1004"/>
        <v>#REF!</v>
      </c>
      <c r="EZ488" s="181" t="e">
        <f t="shared" si="1005"/>
        <v>#REF!</v>
      </c>
      <c r="FA488" s="181" t="e">
        <f t="shared" si="1006"/>
        <v>#REF!</v>
      </c>
      <c r="FB488" s="181" t="e">
        <f t="shared" si="1007"/>
        <v>#REF!</v>
      </c>
      <c r="FC488" s="181" t="e">
        <f t="shared" si="1008"/>
        <v>#REF!</v>
      </c>
      <c r="FD488" s="181" t="e">
        <f t="shared" si="1009"/>
        <v>#REF!</v>
      </c>
      <c r="FE488" s="181" t="e">
        <f t="shared" si="1010"/>
        <v>#REF!</v>
      </c>
      <c r="FF488" s="181" t="e">
        <f t="shared" si="1011"/>
        <v>#REF!</v>
      </c>
      <c r="FG488" s="181" t="e">
        <f t="shared" si="1012"/>
        <v>#REF!</v>
      </c>
      <c r="FH488" s="181" t="e">
        <f t="shared" si="1013"/>
        <v>#REF!</v>
      </c>
      <c r="FI488" s="181" t="e">
        <f t="shared" si="1014"/>
        <v>#REF!</v>
      </c>
      <c r="FJ488" s="181" t="e">
        <f t="shared" si="1015"/>
        <v>#REF!</v>
      </c>
      <c r="FK488" s="181" t="e">
        <f t="shared" si="1016"/>
        <v>#REF!</v>
      </c>
      <c r="FL488" s="181" t="e">
        <f t="shared" si="1017"/>
        <v>#REF!</v>
      </c>
      <c r="FM488" s="181" t="e">
        <f t="shared" si="1018"/>
        <v>#REF!</v>
      </c>
      <c r="FN488" s="181" t="e">
        <f t="shared" si="1019"/>
        <v>#REF!</v>
      </c>
      <c r="FO488" s="181" t="e">
        <f t="shared" si="1020"/>
        <v>#REF!</v>
      </c>
      <c r="FP488" s="181" t="e">
        <f t="shared" si="1021"/>
        <v>#REF!</v>
      </c>
      <c r="FQ488" s="181" t="e">
        <f t="shared" si="1022"/>
        <v>#REF!</v>
      </c>
      <c r="FR488" s="181" t="e">
        <f t="shared" si="1023"/>
        <v>#REF!</v>
      </c>
      <c r="FS488" s="181" t="e">
        <f t="shared" si="1024"/>
        <v>#REF!</v>
      </c>
      <c r="FT488" s="181" t="e">
        <f t="shared" si="1025"/>
        <v>#REF!</v>
      </c>
      <c r="FU488" s="181" t="e">
        <f t="shared" si="1026"/>
        <v>#REF!</v>
      </c>
      <c r="FV488" s="181" t="e">
        <f t="shared" si="1027"/>
        <v>#REF!</v>
      </c>
      <c r="FW488" s="181" t="e">
        <f t="shared" si="1028"/>
        <v>#REF!</v>
      </c>
      <c r="FX488" s="181" t="e">
        <f t="shared" si="1029"/>
        <v>#REF!</v>
      </c>
      <c r="FY488" s="181" t="e">
        <f t="shared" si="1030"/>
        <v>#REF!</v>
      </c>
      <c r="FZ488" s="181" t="e">
        <f t="shared" si="1031"/>
        <v>#REF!</v>
      </c>
      <c r="GA488" s="181" t="e">
        <f t="shared" si="1032"/>
        <v>#REF!</v>
      </c>
      <c r="GB488" s="181" t="e">
        <f t="shared" si="1033"/>
        <v>#REF!</v>
      </c>
      <c r="GC488" s="181" t="e">
        <f t="shared" si="1034"/>
        <v>#REF!</v>
      </c>
      <c r="GD488" s="181" t="e">
        <f t="shared" si="1035"/>
        <v>#REF!</v>
      </c>
      <c r="GE488" s="181" t="e">
        <f t="shared" si="1036"/>
        <v>#REF!</v>
      </c>
      <c r="GF488" s="181" t="e">
        <f t="shared" si="1037"/>
        <v>#REF!</v>
      </c>
      <c r="GG488" s="181" t="e">
        <f t="shared" si="1038"/>
        <v>#REF!</v>
      </c>
      <c r="GH488" s="181" t="e">
        <f t="shared" si="1039"/>
        <v>#REF!</v>
      </c>
      <c r="GI488" s="181" t="e">
        <f t="shared" si="1040"/>
        <v>#REF!</v>
      </c>
      <c r="GJ488" s="181" t="e">
        <f t="shared" si="1041"/>
        <v>#REF!</v>
      </c>
      <c r="GK488" s="181" t="e">
        <f t="shared" si="1042"/>
        <v>#REF!</v>
      </c>
      <c r="GL488" s="181" t="e">
        <f t="shared" si="1043"/>
        <v>#REF!</v>
      </c>
      <c r="GM488" s="181" t="e">
        <f t="shared" si="1044"/>
        <v>#REF!</v>
      </c>
      <c r="GN488" s="181" t="e">
        <f t="shared" si="1045"/>
        <v>#REF!</v>
      </c>
      <c r="GO488" s="181" t="e">
        <f t="shared" si="1046"/>
        <v>#REF!</v>
      </c>
      <c r="GP488" s="181" t="e">
        <f t="shared" si="1047"/>
        <v>#REF!</v>
      </c>
      <c r="GQ488" s="181" t="e">
        <f t="shared" si="1048"/>
        <v>#REF!</v>
      </c>
      <c r="GR488" s="181" t="e">
        <f t="shared" si="1049"/>
        <v>#REF!</v>
      </c>
      <c r="GS488" s="181" t="e">
        <f t="shared" si="1050"/>
        <v>#REF!</v>
      </c>
      <c r="GT488" s="181" t="e">
        <f t="shared" si="1051"/>
        <v>#REF!</v>
      </c>
      <c r="GU488" s="181" t="e">
        <f t="shared" si="1052"/>
        <v>#REF!</v>
      </c>
      <c r="GV488" s="181" t="e">
        <f t="shared" si="1053"/>
        <v>#REF!</v>
      </c>
      <c r="GW488" s="181" t="e">
        <f t="shared" si="1054"/>
        <v>#REF!</v>
      </c>
      <c r="GX488" s="181" t="e">
        <f t="shared" si="1055"/>
        <v>#REF!</v>
      </c>
      <c r="GY488" s="181" t="e">
        <f t="shared" si="1056"/>
        <v>#REF!</v>
      </c>
      <c r="GZ488" s="181" t="e">
        <f t="shared" si="1057"/>
        <v>#REF!</v>
      </c>
      <c r="HA488" s="181" t="e">
        <f t="shared" si="1058"/>
        <v>#REF!</v>
      </c>
      <c r="HB488" s="181" t="e">
        <f t="shared" si="1059"/>
        <v>#REF!</v>
      </c>
      <c r="HC488" s="181" t="e">
        <f t="shared" si="1060"/>
        <v>#REF!</v>
      </c>
      <c r="HD488" s="181" t="e">
        <f t="shared" si="1061"/>
        <v>#REF!</v>
      </c>
      <c r="HE488" s="181" t="e">
        <f t="shared" si="1062"/>
        <v>#REF!</v>
      </c>
      <c r="HF488" s="181" t="e">
        <f t="shared" si="1063"/>
        <v>#REF!</v>
      </c>
      <c r="HG488" s="181" t="e">
        <f t="shared" si="1064"/>
        <v>#REF!</v>
      </c>
      <c r="HH488" s="181" t="e">
        <f t="shared" si="1065"/>
        <v>#REF!</v>
      </c>
      <c r="HI488" s="181" t="e">
        <f t="shared" si="1066"/>
        <v>#REF!</v>
      </c>
      <c r="HJ488" s="181" t="e">
        <f t="shared" si="1067"/>
        <v>#REF!</v>
      </c>
      <c r="HK488" s="181" t="e">
        <f t="shared" si="1068"/>
        <v>#REF!</v>
      </c>
      <c r="HL488" s="181" t="e">
        <f t="shared" si="1069"/>
        <v>#REF!</v>
      </c>
      <c r="HM488" s="181" t="e">
        <f t="shared" si="1070"/>
        <v>#REF!</v>
      </c>
      <c r="HN488" s="181" t="e">
        <f t="shared" si="1071"/>
        <v>#REF!</v>
      </c>
      <c r="HO488" s="181" t="e">
        <f t="shared" si="1072"/>
        <v>#REF!</v>
      </c>
      <c r="HP488" s="181" t="e">
        <f t="shared" si="1073"/>
        <v>#REF!</v>
      </c>
      <c r="HQ488" s="181" t="e">
        <f t="shared" si="1074"/>
        <v>#REF!</v>
      </c>
      <c r="HR488" s="181" t="e">
        <f t="shared" si="1075"/>
        <v>#REF!</v>
      </c>
      <c r="HS488" s="181" t="e">
        <f t="shared" si="1076"/>
        <v>#REF!</v>
      </c>
      <c r="HT488" s="181" t="e">
        <f t="shared" si="1077"/>
        <v>#REF!</v>
      </c>
      <c r="HU488" s="181" t="e">
        <f t="shared" si="1078"/>
        <v>#REF!</v>
      </c>
      <c r="HV488" s="181" t="e">
        <f t="shared" si="1079"/>
        <v>#REF!</v>
      </c>
      <c r="HW488" s="181" t="e">
        <f t="shared" si="1080"/>
        <v>#REF!</v>
      </c>
      <c r="HX488" s="181" t="e">
        <f t="shared" si="1081"/>
        <v>#REF!</v>
      </c>
      <c r="HY488" s="181" t="e">
        <f t="shared" si="1082"/>
        <v>#REF!</v>
      </c>
      <c r="HZ488" s="181" t="e">
        <f t="shared" si="1083"/>
        <v>#REF!</v>
      </c>
      <c r="IA488" s="181" t="e">
        <f t="shared" si="1084"/>
        <v>#REF!</v>
      </c>
      <c r="IB488" s="181" t="e">
        <f t="shared" si="1085"/>
        <v>#REF!</v>
      </c>
      <c r="IC488" s="181" t="e">
        <f t="shared" si="1086"/>
        <v>#REF!</v>
      </c>
      <c r="ID488" s="181" t="e">
        <f t="shared" si="1087"/>
        <v>#REF!</v>
      </c>
      <c r="IE488" s="181" t="e">
        <f t="shared" si="1088"/>
        <v>#REF!</v>
      </c>
      <c r="IF488" s="181" t="e">
        <f t="shared" si="1089"/>
        <v>#REF!</v>
      </c>
      <c r="IG488" s="181" t="e">
        <f t="shared" si="1090"/>
        <v>#REF!</v>
      </c>
      <c r="IH488" s="181" t="e">
        <f t="shared" si="1091"/>
        <v>#REF!</v>
      </c>
      <c r="II488" s="181" t="e">
        <f t="shared" si="1092"/>
        <v>#REF!</v>
      </c>
      <c r="IJ488" s="181" t="e">
        <f t="shared" si="1093"/>
        <v>#REF!</v>
      </c>
      <c r="IK488" s="181" t="e">
        <f t="shared" si="1094"/>
        <v>#REF!</v>
      </c>
      <c r="IL488" s="181" t="e">
        <f t="shared" si="1095"/>
        <v>#REF!</v>
      </c>
      <c r="IM488" s="181" t="e">
        <f t="shared" si="1096"/>
        <v>#REF!</v>
      </c>
      <c r="IN488" s="181" t="e">
        <f t="shared" si="1097"/>
        <v>#REF!</v>
      </c>
      <c r="IO488" s="181" t="e">
        <f t="shared" si="1098"/>
        <v>#REF!</v>
      </c>
      <c r="IP488" s="181" t="e">
        <f t="shared" si="1099"/>
        <v>#REF!</v>
      </c>
      <c r="IQ488" s="181" t="e">
        <f t="shared" si="1100"/>
        <v>#REF!</v>
      </c>
      <c r="IR488" s="181" t="e">
        <f t="shared" si="1101"/>
        <v>#REF!</v>
      </c>
      <c r="IS488" s="181" t="e">
        <f t="shared" si="1102"/>
        <v>#REF!</v>
      </c>
      <c r="IT488" s="181" t="e">
        <f t="shared" si="1103"/>
        <v>#REF!</v>
      </c>
      <c r="IU488" s="181" t="e">
        <f t="shared" si="1104"/>
        <v>#REF!</v>
      </c>
      <c r="IV488" s="181" t="e">
        <f t="shared" si="1105"/>
        <v>#REF!</v>
      </c>
      <c r="IW488" s="181" t="e">
        <f t="shared" si="1106"/>
        <v>#REF!</v>
      </c>
      <c r="IX488" s="181" t="e">
        <f t="shared" si="1107"/>
        <v>#REF!</v>
      </c>
      <c r="IY488" s="181" t="e">
        <f t="shared" si="1108"/>
        <v>#REF!</v>
      </c>
      <c r="IZ488" s="181" t="e">
        <f t="shared" si="1109"/>
        <v>#REF!</v>
      </c>
      <c r="JA488" s="181" t="e">
        <f t="shared" si="1110"/>
        <v>#REF!</v>
      </c>
      <c r="JB488" s="181" t="e">
        <f t="shared" si="1111"/>
        <v>#REF!</v>
      </c>
    </row>
    <row r="489" spans="2:262">
      <c r="B489" s="188">
        <v>128</v>
      </c>
      <c r="C489" s="187">
        <f t="shared" si="1112"/>
        <v>2.5000000000000018E-3</v>
      </c>
      <c r="D489" s="184" t="e">
        <f t="shared" si="855"/>
        <v>#REF!</v>
      </c>
      <c r="E489" s="183" t="e">
        <f>ED361</f>
        <v>#REF!</v>
      </c>
      <c r="F489" s="182">
        <v>128</v>
      </c>
      <c r="G489" s="181" t="e">
        <f t="shared" si="856"/>
        <v>#REF!</v>
      </c>
      <c r="H489" s="181" t="e">
        <f t="shared" si="857"/>
        <v>#REF!</v>
      </c>
      <c r="I489" s="181" t="e">
        <f t="shared" si="858"/>
        <v>#REF!</v>
      </c>
      <c r="J489" s="181" t="e">
        <f t="shared" si="859"/>
        <v>#REF!</v>
      </c>
      <c r="K489" s="181" t="e">
        <f t="shared" si="860"/>
        <v>#REF!</v>
      </c>
      <c r="L489" s="181" t="e">
        <f t="shared" si="861"/>
        <v>#REF!</v>
      </c>
      <c r="M489" s="181" t="e">
        <f t="shared" si="862"/>
        <v>#REF!</v>
      </c>
      <c r="N489" s="181" t="e">
        <f t="shared" si="863"/>
        <v>#REF!</v>
      </c>
      <c r="O489" s="181" t="e">
        <f t="shared" si="864"/>
        <v>#REF!</v>
      </c>
      <c r="P489" s="181" t="e">
        <f t="shared" si="865"/>
        <v>#REF!</v>
      </c>
      <c r="Q489" s="181" t="e">
        <f t="shared" si="866"/>
        <v>#REF!</v>
      </c>
      <c r="R489" s="181" t="e">
        <f t="shared" si="867"/>
        <v>#REF!</v>
      </c>
      <c r="S489" s="181" t="e">
        <f t="shared" si="868"/>
        <v>#REF!</v>
      </c>
      <c r="T489" s="181" t="e">
        <f t="shared" si="869"/>
        <v>#REF!</v>
      </c>
      <c r="U489" s="181" t="e">
        <f t="shared" si="870"/>
        <v>#REF!</v>
      </c>
      <c r="V489" s="181" t="e">
        <f t="shared" si="871"/>
        <v>#REF!</v>
      </c>
      <c r="W489" s="181" t="e">
        <f t="shared" si="872"/>
        <v>#REF!</v>
      </c>
      <c r="X489" s="181" t="e">
        <f t="shared" si="873"/>
        <v>#REF!</v>
      </c>
      <c r="Y489" s="181" t="e">
        <f t="shared" si="874"/>
        <v>#REF!</v>
      </c>
      <c r="Z489" s="181" t="e">
        <f t="shared" si="875"/>
        <v>#REF!</v>
      </c>
      <c r="AA489" s="181" t="e">
        <f t="shared" si="876"/>
        <v>#REF!</v>
      </c>
      <c r="AB489" s="181" t="e">
        <f t="shared" si="877"/>
        <v>#REF!</v>
      </c>
      <c r="AC489" s="181" t="e">
        <f t="shared" si="878"/>
        <v>#REF!</v>
      </c>
      <c r="AD489" s="181" t="e">
        <f t="shared" si="879"/>
        <v>#REF!</v>
      </c>
      <c r="AE489" s="181" t="e">
        <f t="shared" si="880"/>
        <v>#REF!</v>
      </c>
      <c r="AF489" s="181" t="e">
        <f t="shared" si="881"/>
        <v>#REF!</v>
      </c>
      <c r="AG489" s="181" t="e">
        <f t="shared" si="882"/>
        <v>#REF!</v>
      </c>
      <c r="AH489" s="181" t="e">
        <f t="shared" si="883"/>
        <v>#REF!</v>
      </c>
      <c r="AI489" s="181" t="e">
        <f t="shared" si="884"/>
        <v>#REF!</v>
      </c>
      <c r="AJ489" s="181" t="e">
        <f t="shared" si="885"/>
        <v>#REF!</v>
      </c>
      <c r="AK489" s="181" t="e">
        <f t="shared" si="886"/>
        <v>#REF!</v>
      </c>
      <c r="AL489" s="181" t="e">
        <f t="shared" si="887"/>
        <v>#REF!</v>
      </c>
      <c r="AM489" s="181" t="e">
        <f t="shared" si="888"/>
        <v>#REF!</v>
      </c>
      <c r="AN489" s="181" t="e">
        <f t="shared" si="889"/>
        <v>#REF!</v>
      </c>
      <c r="AO489" s="181" t="e">
        <f t="shared" si="890"/>
        <v>#REF!</v>
      </c>
      <c r="AP489" s="181" t="e">
        <f t="shared" si="891"/>
        <v>#REF!</v>
      </c>
      <c r="AQ489" s="181" t="e">
        <f t="shared" si="892"/>
        <v>#REF!</v>
      </c>
      <c r="AR489" s="181" t="e">
        <f t="shared" si="893"/>
        <v>#REF!</v>
      </c>
      <c r="AS489" s="181" t="e">
        <f t="shared" si="894"/>
        <v>#REF!</v>
      </c>
      <c r="AT489" s="181" t="e">
        <f t="shared" si="895"/>
        <v>#REF!</v>
      </c>
      <c r="AU489" s="181" t="e">
        <f t="shared" si="896"/>
        <v>#REF!</v>
      </c>
      <c r="AV489" s="181" t="e">
        <f t="shared" si="897"/>
        <v>#REF!</v>
      </c>
      <c r="AW489" s="181" t="e">
        <f t="shared" si="898"/>
        <v>#REF!</v>
      </c>
      <c r="AX489" s="181" t="e">
        <f t="shared" si="899"/>
        <v>#REF!</v>
      </c>
      <c r="AY489" s="181" t="e">
        <f t="shared" si="900"/>
        <v>#REF!</v>
      </c>
      <c r="AZ489" s="181" t="e">
        <f t="shared" si="901"/>
        <v>#REF!</v>
      </c>
      <c r="BA489" s="181" t="e">
        <f t="shared" si="902"/>
        <v>#REF!</v>
      </c>
      <c r="BB489" s="181" t="e">
        <f t="shared" si="903"/>
        <v>#REF!</v>
      </c>
      <c r="BC489" s="181" t="e">
        <f t="shared" si="904"/>
        <v>#REF!</v>
      </c>
      <c r="BD489" s="181" t="e">
        <f t="shared" si="905"/>
        <v>#REF!</v>
      </c>
      <c r="BE489" s="181" t="e">
        <f t="shared" si="906"/>
        <v>#REF!</v>
      </c>
      <c r="BF489" s="181" t="e">
        <f t="shared" si="907"/>
        <v>#REF!</v>
      </c>
      <c r="BG489" s="181" t="e">
        <f t="shared" si="908"/>
        <v>#REF!</v>
      </c>
      <c r="BH489" s="181" t="e">
        <f t="shared" si="909"/>
        <v>#REF!</v>
      </c>
      <c r="BI489" s="181" t="e">
        <f t="shared" si="910"/>
        <v>#REF!</v>
      </c>
      <c r="BJ489" s="181" t="e">
        <f t="shared" si="911"/>
        <v>#REF!</v>
      </c>
      <c r="BK489" s="181" t="e">
        <f t="shared" si="912"/>
        <v>#REF!</v>
      </c>
      <c r="BL489" s="181" t="e">
        <f t="shared" si="913"/>
        <v>#REF!</v>
      </c>
      <c r="BM489" s="181" t="e">
        <f t="shared" si="914"/>
        <v>#REF!</v>
      </c>
      <c r="BN489" s="181" t="e">
        <f t="shared" si="915"/>
        <v>#REF!</v>
      </c>
      <c r="BO489" s="181" t="e">
        <f t="shared" si="916"/>
        <v>#REF!</v>
      </c>
      <c r="BP489" s="181" t="e">
        <f t="shared" si="917"/>
        <v>#REF!</v>
      </c>
      <c r="BQ489" s="181" t="e">
        <f t="shared" si="918"/>
        <v>#REF!</v>
      </c>
      <c r="BR489" s="181" t="e">
        <f t="shared" si="919"/>
        <v>#REF!</v>
      </c>
      <c r="BS489" s="181" t="e">
        <f t="shared" si="920"/>
        <v>#REF!</v>
      </c>
      <c r="BT489" s="181" t="e">
        <f t="shared" si="921"/>
        <v>#REF!</v>
      </c>
      <c r="BU489" s="181" t="e">
        <f t="shared" si="922"/>
        <v>#REF!</v>
      </c>
      <c r="BV489" s="181" t="e">
        <f t="shared" si="923"/>
        <v>#REF!</v>
      </c>
      <c r="BW489" s="181" t="e">
        <f t="shared" si="924"/>
        <v>#REF!</v>
      </c>
      <c r="BX489" s="181" t="e">
        <f t="shared" si="925"/>
        <v>#REF!</v>
      </c>
      <c r="BY489" s="181" t="e">
        <f t="shared" si="926"/>
        <v>#REF!</v>
      </c>
      <c r="BZ489" s="181" t="e">
        <f t="shared" si="927"/>
        <v>#REF!</v>
      </c>
      <c r="CA489" s="181" t="e">
        <f t="shared" si="928"/>
        <v>#REF!</v>
      </c>
      <c r="CB489" s="181" t="e">
        <f t="shared" si="929"/>
        <v>#REF!</v>
      </c>
      <c r="CC489" s="181" t="e">
        <f t="shared" si="930"/>
        <v>#REF!</v>
      </c>
      <c r="CD489" s="181" t="e">
        <f t="shared" si="931"/>
        <v>#REF!</v>
      </c>
      <c r="CE489" s="181" t="e">
        <f t="shared" si="932"/>
        <v>#REF!</v>
      </c>
      <c r="CF489" s="181" t="e">
        <f t="shared" si="933"/>
        <v>#REF!</v>
      </c>
      <c r="CG489" s="181" t="e">
        <f t="shared" si="934"/>
        <v>#REF!</v>
      </c>
      <c r="CH489" s="181" t="e">
        <f t="shared" si="935"/>
        <v>#REF!</v>
      </c>
      <c r="CI489" s="181" t="e">
        <f t="shared" si="936"/>
        <v>#REF!</v>
      </c>
      <c r="CJ489" s="181" t="e">
        <f t="shared" si="937"/>
        <v>#REF!</v>
      </c>
      <c r="CK489" s="181" t="e">
        <f t="shared" si="938"/>
        <v>#REF!</v>
      </c>
      <c r="CL489" s="181" t="e">
        <f t="shared" si="939"/>
        <v>#REF!</v>
      </c>
      <c r="CM489" s="181" t="e">
        <f t="shared" si="940"/>
        <v>#REF!</v>
      </c>
      <c r="CN489" s="181" t="e">
        <f t="shared" si="941"/>
        <v>#REF!</v>
      </c>
      <c r="CO489" s="181" t="e">
        <f t="shared" si="942"/>
        <v>#REF!</v>
      </c>
      <c r="CP489" s="181" t="e">
        <f t="shared" si="943"/>
        <v>#REF!</v>
      </c>
      <c r="CQ489" s="181" t="e">
        <f t="shared" si="944"/>
        <v>#REF!</v>
      </c>
      <c r="CR489" s="181" t="e">
        <f t="shared" si="945"/>
        <v>#REF!</v>
      </c>
      <c r="CS489" s="181" t="e">
        <f t="shared" si="946"/>
        <v>#REF!</v>
      </c>
      <c r="CT489" s="181" t="e">
        <f t="shared" si="947"/>
        <v>#REF!</v>
      </c>
      <c r="CU489" s="181" t="e">
        <f t="shared" si="948"/>
        <v>#REF!</v>
      </c>
      <c r="CV489" s="181" t="e">
        <f t="shared" si="949"/>
        <v>#REF!</v>
      </c>
      <c r="CW489" s="181" t="e">
        <f t="shared" si="950"/>
        <v>#REF!</v>
      </c>
      <c r="CX489" s="181" t="e">
        <f t="shared" si="951"/>
        <v>#REF!</v>
      </c>
      <c r="CY489" s="181" t="e">
        <f t="shared" si="952"/>
        <v>#REF!</v>
      </c>
      <c r="CZ489" s="181" t="e">
        <f t="shared" si="953"/>
        <v>#REF!</v>
      </c>
      <c r="DA489" s="181" t="e">
        <f t="shared" si="954"/>
        <v>#REF!</v>
      </c>
      <c r="DB489" s="181" t="e">
        <f t="shared" si="955"/>
        <v>#REF!</v>
      </c>
      <c r="DC489" s="181" t="e">
        <f t="shared" si="956"/>
        <v>#REF!</v>
      </c>
      <c r="DD489" s="181" t="e">
        <f t="shared" si="957"/>
        <v>#REF!</v>
      </c>
      <c r="DE489" s="181" t="e">
        <f t="shared" si="958"/>
        <v>#REF!</v>
      </c>
      <c r="DF489" s="181" t="e">
        <f t="shared" si="959"/>
        <v>#REF!</v>
      </c>
      <c r="DG489" s="181" t="e">
        <f t="shared" si="960"/>
        <v>#REF!</v>
      </c>
      <c r="DH489" s="181" t="e">
        <f t="shared" si="961"/>
        <v>#REF!</v>
      </c>
      <c r="DI489" s="181" t="e">
        <f t="shared" si="962"/>
        <v>#REF!</v>
      </c>
      <c r="DJ489" s="181" t="e">
        <f t="shared" si="963"/>
        <v>#REF!</v>
      </c>
      <c r="DK489" s="181" t="e">
        <f t="shared" si="964"/>
        <v>#REF!</v>
      </c>
      <c r="DL489" s="181" t="e">
        <f t="shared" si="965"/>
        <v>#REF!</v>
      </c>
      <c r="DM489" s="181" t="e">
        <f t="shared" si="966"/>
        <v>#REF!</v>
      </c>
      <c r="DN489" s="181" t="e">
        <f t="shared" si="967"/>
        <v>#REF!</v>
      </c>
      <c r="DO489" s="181" t="e">
        <f t="shared" si="968"/>
        <v>#REF!</v>
      </c>
      <c r="DP489" s="181" t="e">
        <f t="shared" si="969"/>
        <v>#REF!</v>
      </c>
      <c r="DQ489" s="181" t="e">
        <f t="shared" si="970"/>
        <v>#REF!</v>
      </c>
      <c r="DR489" s="181" t="e">
        <f t="shared" si="971"/>
        <v>#REF!</v>
      </c>
      <c r="DS489" s="181" t="e">
        <f t="shared" si="972"/>
        <v>#REF!</v>
      </c>
      <c r="DT489" s="181" t="e">
        <f t="shared" si="973"/>
        <v>#REF!</v>
      </c>
      <c r="DU489" s="181" t="e">
        <f t="shared" si="974"/>
        <v>#REF!</v>
      </c>
      <c r="DV489" s="181" t="e">
        <f t="shared" si="975"/>
        <v>#REF!</v>
      </c>
      <c r="DW489" s="181" t="e">
        <f t="shared" si="976"/>
        <v>#REF!</v>
      </c>
      <c r="DX489" s="181" t="e">
        <f t="shared" si="977"/>
        <v>#REF!</v>
      </c>
      <c r="DY489" s="181" t="e">
        <f t="shared" si="978"/>
        <v>#REF!</v>
      </c>
      <c r="DZ489" s="181" t="e">
        <f t="shared" si="979"/>
        <v>#REF!</v>
      </c>
      <c r="EA489" s="181" t="e">
        <f t="shared" si="980"/>
        <v>#REF!</v>
      </c>
      <c r="EB489" s="181" t="e">
        <f t="shared" si="981"/>
        <v>#REF!</v>
      </c>
      <c r="EC489" s="181" t="e">
        <f t="shared" si="982"/>
        <v>#REF!</v>
      </c>
      <c r="ED489" s="181" t="e">
        <f t="shared" si="983"/>
        <v>#REF!</v>
      </c>
      <c r="EE489" s="181" t="e">
        <f t="shared" si="984"/>
        <v>#REF!</v>
      </c>
      <c r="EF489" s="181" t="e">
        <f t="shared" si="985"/>
        <v>#REF!</v>
      </c>
      <c r="EG489" s="181" t="e">
        <f t="shared" si="986"/>
        <v>#REF!</v>
      </c>
      <c r="EH489" s="181" t="e">
        <f t="shared" si="987"/>
        <v>#REF!</v>
      </c>
      <c r="EI489" s="181" t="e">
        <f t="shared" si="988"/>
        <v>#REF!</v>
      </c>
      <c r="EJ489" s="181" t="e">
        <f t="shared" si="989"/>
        <v>#REF!</v>
      </c>
      <c r="EK489" s="181" t="e">
        <f t="shared" si="990"/>
        <v>#REF!</v>
      </c>
      <c r="EL489" s="181" t="e">
        <f t="shared" si="991"/>
        <v>#REF!</v>
      </c>
      <c r="EM489" s="181" t="e">
        <f t="shared" si="992"/>
        <v>#REF!</v>
      </c>
      <c r="EN489" s="181" t="e">
        <f t="shared" si="993"/>
        <v>#REF!</v>
      </c>
      <c r="EO489" s="181" t="e">
        <f t="shared" si="994"/>
        <v>#REF!</v>
      </c>
      <c r="EP489" s="181" t="e">
        <f t="shared" si="995"/>
        <v>#REF!</v>
      </c>
      <c r="EQ489" s="181" t="e">
        <f t="shared" si="996"/>
        <v>#REF!</v>
      </c>
      <c r="ER489" s="181" t="e">
        <f t="shared" si="997"/>
        <v>#REF!</v>
      </c>
      <c r="ES489" s="181" t="e">
        <f t="shared" si="998"/>
        <v>#REF!</v>
      </c>
      <c r="ET489" s="181" t="e">
        <f t="shared" si="999"/>
        <v>#REF!</v>
      </c>
      <c r="EU489" s="181" t="e">
        <f t="shared" si="1000"/>
        <v>#REF!</v>
      </c>
      <c r="EV489" s="181" t="e">
        <f t="shared" si="1001"/>
        <v>#REF!</v>
      </c>
      <c r="EW489" s="181" t="e">
        <f t="shared" si="1002"/>
        <v>#REF!</v>
      </c>
      <c r="EX489" s="181" t="e">
        <f t="shared" si="1003"/>
        <v>#REF!</v>
      </c>
      <c r="EY489" s="181" t="e">
        <f t="shared" si="1004"/>
        <v>#REF!</v>
      </c>
      <c r="EZ489" s="181" t="e">
        <f t="shared" si="1005"/>
        <v>#REF!</v>
      </c>
      <c r="FA489" s="181" t="e">
        <f t="shared" si="1006"/>
        <v>#REF!</v>
      </c>
      <c r="FB489" s="181" t="e">
        <f t="shared" si="1007"/>
        <v>#REF!</v>
      </c>
      <c r="FC489" s="181" t="e">
        <f t="shared" si="1008"/>
        <v>#REF!</v>
      </c>
      <c r="FD489" s="181" t="e">
        <f t="shared" si="1009"/>
        <v>#REF!</v>
      </c>
      <c r="FE489" s="181" t="e">
        <f t="shared" si="1010"/>
        <v>#REF!</v>
      </c>
      <c r="FF489" s="181" t="e">
        <f t="shared" si="1011"/>
        <v>#REF!</v>
      </c>
      <c r="FG489" s="181" t="e">
        <f t="shared" si="1012"/>
        <v>#REF!</v>
      </c>
      <c r="FH489" s="181" t="e">
        <f t="shared" si="1013"/>
        <v>#REF!</v>
      </c>
      <c r="FI489" s="181" t="e">
        <f t="shared" si="1014"/>
        <v>#REF!</v>
      </c>
      <c r="FJ489" s="181" t="e">
        <f t="shared" si="1015"/>
        <v>#REF!</v>
      </c>
      <c r="FK489" s="181" t="e">
        <f t="shared" si="1016"/>
        <v>#REF!</v>
      </c>
      <c r="FL489" s="181" t="e">
        <f t="shared" si="1017"/>
        <v>#REF!</v>
      </c>
      <c r="FM489" s="181" t="e">
        <f t="shared" si="1018"/>
        <v>#REF!</v>
      </c>
      <c r="FN489" s="181" t="e">
        <f t="shared" si="1019"/>
        <v>#REF!</v>
      </c>
      <c r="FO489" s="181" t="e">
        <f t="shared" si="1020"/>
        <v>#REF!</v>
      </c>
      <c r="FP489" s="181" t="e">
        <f t="shared" si="1021"/>
        <v>#REF!</v>
      </c>
      <c r="FQ489" s="181" t="e">
        <f t="shared" si="1022"/>
        <v>#REF!</v>
      </c>
      <c r="FR489" s="181" t="e">
        <f t="shared" si="1023"/>
        <v>#REF!</v>
      </c>
      <c r="FS489" s="181" t="e">
        <f t="shared" si="1024"/>
        <v>#REF!</v>
      </c>
      <c r="FT489" s="181" t="e">
        <f t="shared" si="1025"/>
        <v>#REF!</v>
      </c>
      <c r="FU489" s="181" t="e">
        <f t="shared" si="1026"/>
        <v>#REF!</v>
      </c>
      <c r="FV489" s="181" t="e">
        <f t="shared" si="1027"/>
        <v>#REF!</v>
      </c>
      <c r="FW489" s="181" t="e">
        <f t="shared" si="1028"/>
        <v>#REF!</v>
      </c>
      <c r="FX489" s="181" t="e">
        <f t="shared" si="1029"/>
        <v>#REF!</v>
      </c>
      <c r="FY489" s="181" t="e">
        <f t="shared" si="1030"/>
        <v>#REF!</v>
      </c>
      <c r="FZ489" s="181" t="e">
        <f t="shared" si="1031"/>
        <v>#REF!</v>
      </c>
      <c r="GA489" s="181" t="e">
        <f t="shared" si="1032"/>
        <v>#REF!</v>
      </c>
      <c r="GB489" s="181" t="e">
        <f t="shared" si="1033"/>
        <v>#REF!</v>
      </c>
      <c r="GC489" s="181" t="e">
        <f t="shared" si="1034"/>
        <v>#REF!</v>
      </c>
      <c r="GD489" s="181" t="e">
        <f t="shared" si="1035"/>
        <v>#REF!</v>
      </c>
      <c r="GE489" s="181" t="e">
        <f t="shared" si="1036"/>
        <v>#REF!</v>
      </c>
      <c r="GF489" s="181" t="e">
        <f t="shared" si="1037"/>
        <v>#REF!</v>
      </c>
      <c r="GG489" s="181" t="e">
        <f t="shared" si="1038"/>
        <v>#REF!</v>
      </c>
      <c r="GH489" s="181" t="e">
        <f t="shared" si="1039"/>
        <v>#REF!</v>
      </c>
      <c r="GI489" s="181" t="e">
        <f t="shared" si="1040"/>
        <v>#REF!</v>
      </c>
      <c r="GJ489" s="181" t="e">
        <f t="shared" si="1041"/>
        <v>#REF!</v>
      </c>
      <c r="GK489" s="181" t="e">
        <f t="shared" si="1042"/>
        <v>#REF!</v>
      </c>
      <c r="GL489" s="181" t="e">
        <f t="shared" si="1043"/>
        <v>#REF!</v>
      </c>
      <c r="GM489" s="181" t="e">
        <f t="shared" si="1044"/>
        <v>#REF!</v>
      </c>
      <c r="GN489" s="181" t="e">
        <f t="shared" si="1045"/>
        <v>#REF!</v>
      </c>
      <c r="GO489" s="181" t="e">
        <f t="shared" si="1046"/>
        <v>#REF!</v>
      </c>
      <c r="GP489" s="181" t="e">
        <f t="shared" si="1047"/>
        <v>#REF!</v>
      </c>
      <c r="GQ489" s="181" t="e">
        <f t="shared" si="1048"/>
        <v>#REF!</v>
      </c>
      <c r="GR489" s="181" t="e">
        <f t="shared" si="1049"/>
        <v>#REF!</v>
      </c>
      <c r="GS489" s="181" t="e">
        <f t="shared" si="1050"/>
        <v>#REF!</v>
      </c>
      <c r="GT489" s="181" t="e">
        <f t="shared" si="1051"/>
        <v>#REF!</v>
      </c>
      <c r="GU489" s="181" t="e">
        <f t="shared" si="1052"/>
        <v>#REF!</v>
      </c>
      <c r="GV489" s="181" t="e">
        <f t="shared" si="1053"/>
        <v>#REF!</v>
      </c>
      <c r="GW489" s="181" t="e">
        <f t="shared" si="1054"/>
        <v>#REF!</v>
      </c>
      <c r="GX489" s="181" t="e">
        <f t="shared" si="1055"/>
        <v>#REF!</v>
      </c>
      <c r="GY489" s="181" t="e">
        <f t="shared" si="1056"/>
        <v>#REF!</v>
      </c>
      <c r="GZ489" s="181" t="e">
        <f t="shared" si="1057"/>
        <v>#REF!</v>
      </c>
      <c r="HA489" s="181" t="e">
        <f t="shared" si="1058"/>
        <v>#REF!</v>
      </c>
      <c r="HB489" s="181" t="e">
        <f t="shared" si="1059"/>
        <v>#REF!</v>
      </c>
      <c r="HC489" s="181" t="e">
        <f t="shared" si="1060"/>
        <v>#REF!</v>
      </c>
      <c r="HD489" s="181" t="e">
        <f t="shared" si="1061"/>
        <v>#REF!</v>
      </c>
      <c r="HE489" s="181" t="e">
        <f t="shared" si="1062"/>
        <v>#REF!</v>
      </c>
      <c r="HF489" s="181" t="e">
        <f t="shared" si="1063"/>
        <v>#REF!</v>
      </c>
      <c r="HG489" s="181" t="e">
        <f t="shared" si="1064"/>
        <v>#REF!</v>
      </c>
      <c r="HH489" s="181" t="e">
        <f t="shared" si="1065"/>
        <v>#REF!</v>
      </c>
      <c r="HI489" s="181" t="e">
        <f t="shared" si="1066"/>
        <v>#REF!</v>
      </c>
      <c r="HJ489" s="181" t="e">
        <f t="shared" si="1067"/>
        <v>#REF!</v>
      </c>
      <c r="HK489" s="181" t="e">
        <f t="shared" si="1068"/>
        <v>#REF!</v>
      </c>
      <c r="HL489" s="181" t="e">
        <f t="shared" si="1069"/>
        <v>#REF!</v>
      </c>
      <c r="HM489" s="181" t="e">
        <f t="shared" si="1070"/>
        <v>#REF!</v>
      </c>
      <c r="HN489" s="181" t="e">
        <f t="shared" si="1071"/>
        <v>#REF!</v>
      </c>
      <c r="HO489" s="181" t="e">
        <f t="shared" si="1072"/>
        <v>#REF!</v>
      </c>
      <c r="HP489" s="181" t="e">
        <f t="shared" si="1073"/>
        <v>#REF!</v>
      </c>
      <c r="HQ489" s="181" t="e">
        <f t="shared" si="1074"/>
        <v>#REF!</v>
      </c>
      <c r="HR489" s="181" t="e">
        <f t="shared" si="1075"/>
        <v>#REF!</v>
      </c>
      <c r="HS489" s="181" t="e">
        <f t="shared" si="1076"/>
        <v>#REF!</v>
      </c>
      <c r="HT489" s="181" t="e">
        <f t="shared" si="1077"/>
        <v>#REF!</v>
      </c>
      <c r="HU489" s="181" t="e">
        <f t="shared" si="1078"/>
        <v>#REF!</v>
      </c>
      <c r="HV489" s="181" t="e">
        <f t="shared" si="1079"/>
        <v>#REF!</v>
      </c>
      <c r="HW489" s="181" t="e">
        <f t="shared" si="1080"/>
        <v>#REF!</v>
      </c>
      <c r="HX489" s="181" t="e">
        <f t="shared" si="1081"/>
        <v>#REF!</v>
      </c>
      <c r="HY489" s="181" t="e">
        <f t="shared" si="1082"/>
        <v>#REF!</v>
      </c>
      <c r="HZ489" s="181" t="e">
        <f t="shared" si="1083"/>
        <v>#REF!</v>
      </c>
      <c r="IA489" s="181" t="e">
        <f t="shared" si="1084"/>
        <v>#REF!</v>
      </c>
      <c r="IB489" s="181" t="e">
        <f t="shared" si="1085"/>
        <v>#REF!</v>
      </c>
      <c r="IC489" s="181" t="e">
        <f t="shared" si="1086"/>
        <v>#REF!</v>
      </c>
      <c r="ID489" s="181" t="e">
        <f t="shared" si="1087"/>
        <v>#REF!</v>
      </c>
      <c r="IE489" s="181" t="e">
        <f t="shared" si="1088"/>
        <v>#REF!</v>
      </c>
      <c r="IF489" s="181" t="e">
        <f t="shared" si="1089"/>
        <v>#REF!</v>
      </c>
      <c r="IG489" s="181" t="e">
        <f t="shared" si="1090"/>
        <v>#REF!</v>
      </c>
      <c r="IH489" s="181" t="e">
        <f t="shared" si="1091"/>
        <v>#REF!</v>
      </c>
      <c r="II489" s="181" t="e">
        <f t="shared" si="1092"/>
        <v>#REF!</v>
      </c>
      <c r="IJ489" s="181" t="e">
        <f t="shared" si="1093"/>
        <v>#REF!</v>
      </c>
      <c r="IK489" s="181" t="e">
        <f t="shared" si="1094"/>
        <v>#REF!</v>
      </c>
      <c r="IL489" s="181" t="e">
        <f t="shared" si="1095"/>
        <v>#REF!</v>
      </c>
      <c r="IM489" s="181" t="e">
        <f t="shared" si="1096"/>
        <v>#REF!</v>
      </c>
      <c r="IN489" s="181" t="e">
        <f t="shared" si="1097"/>
        <v>#REF!</v>
      </c>
      <c r="IO489" s="181" t="e">
        <f t="shared" si="1098"/>
        <v>#REF!</v>
      </c>
      <c r="IP489" s="181" t="e">
        <f t="shared" si="1099"/>
        <v>#REF!</v>
      </c>
      <c r="IQ489" s="181" t="e">
        <f t="shared" si="1100"/>
        <v>#REF!</v>
      </c>
      <c r="IR489" s="181" t="e">
        <f t="shared" si="1101"/>
        <v>#REF!</v>
      </c>
      <c r="IS489" s="181" t="e">
        <f t="shared" si="1102"/>
        <v>#REF!</v>
      </c>
      <c r="IT489" s="181" t="e">
        <f t="shared" si="1103"/>
        <v>#REF!</v>
      </c>
      <c r="IU489" s="181" t="e">
        <f t="shared" si="1104"/>
        <v>#REF!</v>
      </c>
      <c r="IV489" s="181" t="e">
        <f t="shared" si="1105"/>
        <v>#REF!</v>
      </c>
      <c r="IW489" s="181" t="e">
        <f t="shared" si="1106"/>
        <v>#REF!</v>
      </c>
      <c r="IX489" s="181" t="e">
        <f t="shared" si="1107"/>
        <v>#REF!</v>
      </c>
      <c r="IY489" s="181" t="e">
        <f t="shared" si="1108"/>
        <v>#REF!</v>
      </c>
      <c r="IZ489" s="181" t="e">
        <f t="shared" si="1109"/>
        <v>#REF!</v>
      </c>
      <c r="JA489" s="181" t="e">
        <f t="shared" si="1110"/>
        <v>#REF!</v>
      </c>
      <c r="JB489" s="181" t="e">
        <f t="shared" si="1111"/>
        <v>#REF!</v>
      </c>
    </row>
    <row r="490" spans="2:262">
      <c r="B490" s="188">
        <v>129</v>
      </c>
      <c r="C490" s="187">
        <f t="shared" si="1112"/>
        <v>2.5195312500000018E-3</v>
      </c>
      <c r="D490" s="184" t="e">
        <f t="shared" ref="D490:D553" si="1113">Vo_set2+E490</f>
        <v>#REF!</v>
      </c>
      <c r="E490" s="183" t="e">
        <f>EE361</f>
        <v>#REF!</v>
      </c>
      <c r="F490" s="182">
        <v>129</v>
      </c>
      <c r="G490" s="181" t="e">
        <f t="shared" ref="G490:G553" si="1114">2*IMREAL(K229)*COS(2*PI()*B229*1/Nt_load2)-2*IMAGINARY(K229)*SIN(2*PI()*B229*1/Nt_load2)</f>
        <v>#REF!</v>
      </c>
      <c r="H490" s="181" t="e">
        <f t="shared" ref="H490:H553" si="1115">2*IMREAL(K229)*COS(2*PI()*B229*2/Nt_load2)-2*IMAGINARY(K229)*SIN(2*PI()*B229*2/Nt_load2)</f>
        <v>#REF!</v>
      </c>
      <c r="I490" s="181" t="e">
        <f t="shared" ref="I490:I553" si="1116">2*IMREAL(K229)*COS(2*PI()*B229*3/Nt_load2)-2*IMAGINARY(K229)*SIN(2*PI()*B229*3/Nt_load2)</f>
        <v>#REF!</v>
      </c>
      <c r="J490" s="181" t="e">
        <f t="shared" ref="J490:J553" si="1117">2*IMREAL(K229)*COS(2*PI()*B229*4/Nt_load2)-2*IMAGINARY(K229)*SIN(2*PI()*B229*4/Nt_load2)</f>
        <v>#REF!</v>
      </c>
      <c r="K490" s="181" t="e">
        <f t="shared" ref="K490:K553" si="1118">2*IMREAL(K229)*COS(2*PI()*B229*5/Nt_load2)-2*IMAGINARY(K229)*SIN(2*PI()*B229*5/Nt_load2)</f>
        <v>#REF!</v>
      </c>
      <c r="L490" s="181" t="e">
        <f t="shared" ref="L490:L553" si="1119">2*IMREAL(K229)*COS(2*PI()*B229*6/Nt_load2)-2*IMAGINARY(K229)*SIN(2*PI()*B229*6/Nt_load2)</f>
        <v>#REF!</v>
      </c>
      <c r="M490" s="181" t="e">
        <f t="shared" ref="M490:M553" si="1120">2*IMREAL(K229)*COS(2*PI()*B229*7/Nt_load2)-2*IMAGINARY(K229)*SIN(2*PI()*B229*7/Nt_load2)</f>
        <v>#REF!</v>
      </c>
      <c r="N490" s="181" t="e">
        <f t="shared" ref="N490:N553" si="1121">2*IMREAL(K229)*COS(2*PI()*B229*8/Nt_load2)-2*IMAGINARY(K229)*SIN(2*PI()*B229*8/Nt_load2)</f>
        <v>#REF!</v>
      </c>
      <c r="O490" s="181" t="e">
        <f t="shared" ref="O490:O553" si="1122">2*IMREAL(K229)*COS(2*PI()*B229*9/Nt_load2)-2*IMAGINARY(K229)*SIN(2*PI()*B229*9/Nt_load2)</f>
        <v>#REF!</v>
      </c>
      <c r="P490" s="181" t="e">
        <f t="shared" ref="P490:P553" si="1123">2*IMREAL(K229)*COS(2*PI()*B229*10/Nt_load2)-2*IMAGINARY(K229)*SIN(2*PI()*B229*10/Nt_load2)</f>
        <v>#REF!</v>
      </c>
      <c r="Q490" s="181" t="e">
        <f t="shared" ref="Q490:Q553" si="1124">2*IMREAL(K229)*COS(2*PI()*B229*11/Nt_load2)-2*IMAGINARY(K229)*SIN(2*PI()*B229*11/Nt_load2)</f>
        <v>#REF!</v>
      </c>
      <c r="R490" s="181" t="e">
        <f t="shared" ref="R490:R553" si="1125">2*IMREAL(K229)*COS(2*PI()*B229*12/Nt_load2)-2*IMAGINARY(K229)*SIN(2*PI()*B229*12/Nt_load2)</f>
        <v>#REF!</v>
      </c>
      <c r="S490" s="181" t="e">
        <f t="shared" ref="S490:S553" si="1126">2*IMREAL(K229)*COS(2*PI()*B229*13/Nt_load2)-2*IMAGINARY(K229)*SIN(2*PI()*B229*13/Nt_load2)</f>
        <v>#REF!</v>
      </c>
      <c r="T490" s="181" t="e">
        <f t="shared" ref="T490:T553" si="1127">2*IMREAL(K229)*COS(2*PI()*B229*14/Nt_load2)-2*IMAGINARY(K229)*SIN(2*PI()*B229*14/Nt_load2)</f>
        <v>#REF!</v>
      </c>
      <c r="U490" s="181" t="e">
        <f t="shared" ref="U490:U553" si="1128">2*IMREAL(K229)*COS(2*PI()*B229*15/Nt_load2)-2*IMAGINARY(K229)*SIN(2*PI()*B229*15/Nt_load2)</f>
        <v>#REF!</v>
      </c>
      <c r="V490" s="181" t="e">
        <f t="shared" ref="V490:V553" si="1129">2*IMREAL(K229)*COS(2*PI()*B229*16/Nt_load2)-2*IMAGINARY(K229)*SIN(2*PI()*B229*16/Nt_load2)</f>
        <v>#REF!</v>
      </c>
      <c r="W490" s="181" t="e">
        <f t="shared" ref="W490:W553" si="1130">2*IMREAL(K229)*COS(2*PI()*B229*17/Nt_load2)-2*IMAGINARY(K229)*SIN(2*PI()*B229*17/Nt_load2)</f>
        <v>#REF!</v>
      </c>
      <c r="X490" s="181" t="e">
        <f t="shared" ref="X490:X553" si="1131">2*IMREAL(K229)*COS(2*PI()*B229*18/Nt_load2)-2*IMAGINARY(K229)*SIN(2*PI()*B229*18/Nt_load2)</f>
        <v>#REF!</v>
      </c>
      <c r="Y490" s="181" t="e">
        <f t="shared" ref="Y490:Y553" si="1132">2*IMREAL(K229)*COS(2*PI()*B229*19/Nt_load2)-2*IMAGINARY(K229)*SIN(2*PI()*B229*19/Nt_load2)</f>
        <v>#REF!</v>
      </c>
      <c r="Z490" s="181" t="e">
        <f t="shared" ref="Z490:Z553" si="1133">2*IMREAL(K229)*COS(2*PI()*B229*20/Nt_load2)-2*IMAGINARY(K229)*SIN(2*PI()*B229*20/Nt_load2)</f>
        <v>#REF!</v>
      </c>
      <c r="AA490" s="181" t="e">
        <f t="shared" ref="AA490:AA553" si="1134">2*IMREAL(K229)*COS(2*PI()*B229*21/Nt_load2)-2*IMAGINARY(K229)*SIN(2*PI()*B229*21/Nt_load2)</f>
        <v>#REF!</v>
      </c>
      <c r="AB490" s="181" t="e">
        <f t="shared" ref="AB490:AB553" si="1135">2*IMREAL(K229)*COS(2*PI()*B229*22/Nt_load2)-2*IMAGINARY(K229)*SIN(2*PI()*B229*22/Nt_load2)</f>
        <v>#REF!</v>
      </c>
      <c r="AC490" s="181" t="e">
        <f t="shared" ref="AC490:AC553" si="1136">2*IMREAL(K229)*COS(2*PI()*B229*23/Nt_load2)-2*IMAGINARY(K229)*SIN(2*PI()*B229*23/Nt_load2)</f>
        <v>#REF!</v>
      </c>
      <c r="AD490" s="181" t="e">
        <f t="shared" ref="AD490:AD553" si="1137">2*IMREAL(K229)*COS(2*PI()*B229*24/Nt_load2)-2*IMAGINARY(K229)*SIN(2*PI()*B229*24/Nt_load2)</f>
        <v>#REF!</v>
      </c>
      <c r="AE490" s="181" t="e">
        <f t="shared" ref="AE490:AE553" si="1138">2*IMREAL(K229)*COS(2*PI()*B229*25/Nt_load2)-2*IMAGINARY(K229)*SIN(2*PI()*B229*25/Nt_load2)</f>
        <v>#REF!</v>
      </c>
      <c r="AF490" s="181" t="e">
        <f t="shared" ref="AF490:AF553" si="1139">2*IMREAL(K229)*COS(2*PI()*B229*26/Nt_load2)-2*IMAGINARY(K229)*SIN(2*PI()*B229*26/Nt_load2)</f>
        <v>#REF!</v>
      </c>
      <c r="AG490" s="181" t="e">
        <f t="shared" ref="AG490:AG553" si="1140">2*IMREAL(K229)*COS(2*PI()*B229*27/Nt_load2)-2*IMAGINARY(K229)*SIN(2*PI()*B229*27/Nt_load2)</f>
        <v>#REF!</v>
      </c>
      <c r="AH490" s="181" t="e">
        <f t="shared" ref="AH490:AH553" si="1141">2*IMREAL(K229)*COS(2*PI()*B229*28/Nt_load2)-2*IMAGINARY(K229)*SIN(2*PI()*B229*28/Nt_load2)</f>
        <v>#REF!</v>
      </c>
      <c r="AI490" s="181" t="e">
        <f t="shared" ref="AI490:AI553" si="1142">2*IMREAL(K229)*COS(2*PI()*B229*29/Nt_load2)-2*IMAGINARY(K229)*SIN(2*PI()*B229*29/Nt_load2)</f>
        <v>#REF!</v>
      </c>
      <c r="AJ490" s="181" t="e">
        <f t="shared" ref="AJ490:AJ553" si="1143">2*IMREAL(K229)*COS(2*PI()*B229*30/Nt_load2)-2*IMAGINARY(K229)*SIN(2*PI()*B229*30/Nt_load2)</f>
        <v>#REF!</v>
      </c>
      <c r="AK490" s="181" t="e">
        <f t="shared" ref="AK490:AK553" si="1144">2*IMREAL(K229)*COS(2*PI()*B229*31/Nt_load2)-2*IMAGINARY(K229)*SIN(2*PI()*B229*31/Nt_load2)</f>
        <v>#REF!</v>
      </c>
      <c r="AL490" s="181" t="e">
        <f t="shared" ref="AL490:AL553" si="1145">2*IMREAL(K229)*COS(2*PI()*B229*32/Nt_load2)-2*IMAGINARY(K229)*SIN(2*PI()*B229*32/Nt_load2)</f>
        <v>#REF!</v>
      </c>
      <c r="AM490" s="181" t="e">
        <f t="shared" ref="AM490:AM553" si="1146">2*IMREAL(K229)*COS(2*PI()*B229*33/Nt_load2)-2*IMAGINARY(K229)*SIN(2*PI()*B229*33/Nt_load2)</f>
        <v>#REF!</v>
      </c>
      <c r="AN490" s="181" t="e">
        <f t="shared" ref="AN490:AN553" si="1147">2*IMREAL(K229)*COS(2*PI()*B229*34/Nt_load2)-2*IMAGINARY(K229)*SIN(2*PI()*B229*34/Nt_load2)</f>
        <v>#REF!</v>
      </c>
      <c r="AO490" s="181" t="e">
        <f t="shared" ref="AO490:AO553" si="1148">2*IMREAL(K229)*COS(2*PI()*B229*35/Nt_load2)-2*IMAGINARY(K229)*SIN(2*PI()*B229*35/Nt_load2)</f>
        <v>#REF!</v>
      </c>
      <c r="AP490" s="181" t="e">
        <f t="shared" ref="AP490:AP553" si="1149">2*IMREAL(K229)*COS(2*PI()*B229*36/Nt_load2)-2*IMAGINARY(K229)*SIN(2*PI()*B229*36/Nt_load2)</f>
        <v>#REF!</v>
      </c>
      <c r="AQ490" s="181" t="e">
        <f t="shared" ref="AQ490:AQ553" si="1150">2*IMREAL(K229)*COS(2*PI()*B229*37/Nt_load2)-2*IMAGINARY(K229)*SIN(2*PI()*B229*37/Nt_load2)</f>
        <v>#REF!</v>
      </c>
      <c r="AR490" s="181" t="e">
        <f t="shared" ref="AR490:AR553" si="1151">2*IMREAL(K229)*COS(2*PI()*B229*38/Nt_load2)-2*IMAGINARY(K229)*SIN(2*PI()*B229*38/Nt_load2)</f>
        <v>#REF!</v>
      </c>
      <c r="AS490" s="181" t="e">
        <f t="shared" ref="AS490:AS553" si="1152">2*IMREAL(K229)*COS(2*PI()*B229*39/Nt_load2)-2*IMAGINARY(K229)*SIN(2*PI()*B229*39/Nt_load2)</f>
        <v>#REF!</v>
      </c>
      <c r="AT490" s="181" t="e">
        <f t="shared" ref="AT490:AT553" si="1153">2*IMREAL(K229)*COS(2*PI()*B229*40/Nt_load2)-2*IMAGINARY(K229)*SIN(2*PI()*B229*40/Nt_load2)</f>
        <v>#REF!</v>
      </c>
      <c r="AU490" s="181" t="e">
        <f t="shared" ref="AU490:AU553" si="1154">2*IMREAL(K229)*COS(2*PI()*B229*41/Nt_load2)-2*IMAGINARY(K229)*SIN(2*PI()*B229*41/Nt_load2)</f>
        <v>#REF!</v>
      </c>
      <c r="AV490" s="181" t="e">
        <f t="shared" ref="AV490:AV553" si="1155">2*IMREAL(K229)*COS(2*PI()*B229*42/Nt_load2)-2*IMAGINARY(K229)*SIN(2*PI()*B229*42/Nt_load2)</f>
        <v>#REF!</v>
      </c>
      <c r="AW490" s="181" t="e">
        <f t="shared" ref="AW490:AW553" si="1156">2*IMREAL(K229)*COS(2*PI()*B229*43/Nt_load2)-2*IMAGINARY(K229)*SIN(2*PI()*B229*43/Nt_load2)</f>
        <v>#REF!</v>
      </c>
      <c r="AX490" s="181" t="e">
        <f t="shared" ref="AX490:AX553" si="1157">2*IMREAL(K229)*COS(2*PI()*B229*44/Nt_load2)-2*IMAGINARY(K229)*SIN(2*PI()*B229*44/Nt_load2)</f>
        <v>#REF!</v>
      </c>
      <c r="AY490" s="181" t="e">
        <f t="shared" ref="AY490:AY553" si="1158">2*IMREAL(K229)*COS(2*PI()*B229*45/Nt_load2)-2*IMAGINARY(K229)*SIN(2*PI()*B229*45/Nt_load2)</f>
        <v>#REF!</v>
      </c>
      <c r="AZ490" s="181" t="e">
        <f t="shared" ref="AZ490:AZ553" si="1159">2*IMREAL(K229)*COS(2*PI()*B229*46/Nt_load2)-2*IMAGINARY(K229)*SIN(2*PI()*B229*46/Nt_load2)</f>
        <v>#REF!</v>
      </c>
      <c r="BA490" s="181" t="e">
        <f t="shared" ref="BA490:BA553" si="1160">2*IMREAL(K229)*COS(2*PI()*B229*47/Nt_load2)-2*IMAGINARY(K229)*SIN(2*PI()*B229*47/Nt_load2)</f>
        <v>#REF!</v>
      </c>
      <c r="BB490" s="181" t="e">
        <f t="shared" ref="BB490:BB553" si="1161">2*IMREAL(K229)*COS(2*PI()*B229*48/Nt_load2)-2*IMAGINARY(K229)*SIN(2*PI()*B229*48/Nt_load2)</f>
        <v>#REF!</v>
      </c>
      <c r="BC490" s="181" t="e">
        <f t="shared" ref="BC490:BC553" si="1162">2*IMREAL(K229)*COS(2*PI()*B229*49/Nt_load2)-2*IMAGINARY(K229)*SIN(2*PI()*B229*49/Nt_load2)</f>
        <v>#REF!</v>
      </c>
      <c r="BD490" s="181" t="e">
        <f t="shared" ref="BD490:BD553" si="1163">2*IMREAL(K229)*COS(2*PI()*B229*50/Nt_load2)-2*IMAGINARY(K229)*SIN(2*PI()*B229*50/Nt_load2)</f>
        <v>#REF!</v>
      </c>
      <c r="BE490" s="181" t="e">
        <f t="shared" ref="BE490:BE553" si="1164">2*IMREAL(K229)*COS(2*PI()*B229*51/Nt_load2)-2*IMAGINARY(K229)*SIN(2*PI()*B229*51/Nt_load2)</f>
        <v>#REF!</v>
      </c>
      <c r="BF490" s="181" t="e">
        <f t="shared" ref="BF490:BF553" si="1165">2*IMREAL(K229)*COS(2*PI()*B229*52/Nt_load2)-2*IMAGINARY(K229)*SIN(2*PI()*B229*52/Nt_load2)</f>
        <v>#REF!</v>
      </c>
      <c r="BG490" s="181" t="e">
        <f t="shared" ref="BG490:BG553" si="1166">2*IMREAL(K229)*COS(2*PI()*B229*53/Nt_load2)-2*IMAGINARY(K229)*SIN(2*PI()*B229*53/Nt_load2)</f>
        <v>#REF!</v>
      </c>
      <c r="BH490" s="181" t="e">
        <f t="shared" ref="BH490:BH553" si="1167">2*IMREAL(K229)*COS(2*PI()*B229*54/Nt_load2)-2*IMAGINARY(K229)*SIN(2*PI()*B229*54/Nt_load2)</f>
        <v>#REF!</v>
      </c>
      <c r="BI490" s="181" t="e">
        <f t="shared" ref="BI490:BI553" si="1168">2*IMREAL(K229)*COS(2*PI()*B229*55/Nt_load2)-2*IMAGINARY(K229)*SIN(2*PI()*B229*55/Nt_load2)</f>
        <v>#REF!</v>
      </c>
      <c r="BJ490" s="181" t="e">
        <f t="shared" ref="BJ490:BJ553" si="1169">2*IMREAL(K229)*COS(2*PI()*B229*56/Nt_load2)-2*IMAGINARY(K229)*SIN(2*PI()*B229*56/Nt_load2)</f>
        <v>#REF!</v>
      </c>
      <c r="BK490" s="181" t="e">
        <f t="shared" ref="BK490:BK553" si="1170">2*IMREAL(K229)*COS(2*PI()*B229*57/Nt_load2)-2*IMAGINARY(K229)*SIN(2*PI()*B229*57/Nt_load2)</f>
        <v>#REF!</v>
      </c>
      <c r="BL490" s="181" t="e">
        <f t="shared" ref="BL490:BL553" si="1171">2*IMREAL(K229)*COS(2*PI()*B229*58/Nt_load2)-2*IMAGINARY(K229)*SIN(2*PI()*B229*58/Nt_load2)</f>
        <v>#REF!</v>
      </c>
      <c r="BM490" s="181" t="e">
        <f t="shared" ref="BM490:BM553" si="1172">2*IMREAL(K229)*COS(2*PI()*B229*59/Nt_load2)-2*IMAGINARY(K229)*SIN(2*PI()*B229*59/Nt_load2)</f>
        <v>#REF!</v>
      </c>
      <c r="BN490" s="181" t="e">
        <f t="shared" ref="BN490:BN553" si="1173">2*IMREAL(K229)*COS(2*PI()*B229*60/Nt_load2)-2*IMAGINARY(K229)*SIN(2*PI()*B229*60/Nt_load2)</f>
        <v>#REF!</v>
      </c>
      <c r="BO490" s="181" t="e">
        <f t="shared" ref="BO490:BO553" si="1174">2*IMREAL(K229)*COS(2*PI()*B229*61/Nt_load2)-2*IMAGINARY(K229)*SIN(2*PI()*B229*61/Nt_load2)</f>
        <v>#REF!</v>
      </c>
      <c r="BP490" s="181" t="e">
        <f t="shared" ref="BP490:BP553" si="1175">2*IMREAL(K229)*COS(2*PI()*B229*62/Nt_load2)-2*IMAGINARY(K229)*SIN(2*PI()*B229*62/Nt_load2)</f>
        <v>#REF!</v>
      </c>
      <c r="BQ490" s="181" t="e">
        <f t="shared" ref="BQ490:BQ553" si="1176">2*IMREAL(K229)*COS(2*PI()*B229*63/Nt_load2)-2*IMAGINARY(K229)*SIN(2*PI()*B229*63/Nt_load2)</f>
        <v>#REF!</v>
      </c>
      <c r="BR490" s="181" t="e">
        <f t="shared" ref="BR490:BR553" si="1177">2*IMREAL(K229)*COS(2*PI()*B229*64/Nt_load2)-2*IMAGINARY(K229)*SIN(2*PI()*B229*64/Nt_load2)</f>
        <v>#REF!</v>
      </c>
      <c r="BS490" s="181" t="e">
        <f t="shared" ref="BS490:BS553" si="1178">2*IMREAL(K229)*COS(2*PI()*B229*65/Nt_load2)-2*IMAGINARY(K229)*SIN(2*PI()*B229*65/Nt_load2)</f>
        <v>#REF!</v>
      </c>
      <c r="BT490" s="181" t="e">
        <f t="shared" ref="BT490:BT553" si="1179">2*IMREAL(K229)*COS(2*PI()*B229*66/Nt_load2)-2*IMAGINARY(K229)*SIN(2*PI()*B229*66/Nt_load2)</f>
        <v>#REF!</v>
      </c>
      <c r="BU490" s="181" t="e">
        <f t="shared" ref="BU490:BU553" si="1180">2*IMREAL(K229)*COS(2*PI()*B229*67/Nt_load2)-2*IMAGINARY(K229)*SIN(2*PI()*B229*67/Nt_load2)</f>
        <v>#REF!</v>
      </c>
      <c r="BV490" s="181" t="e">
        <f t="shared" ref="BV490:BV553" si="1181">2*IMREAL(K229)*COS(2*PI()*B229*68/Nt_load2)-2*IMAGINARY(K229)*SIN(2*PI()*B229*68/Nt_load2)</f>
        <v>#REF!</v>
      </c>
      <c r="BW490" s="181" t="e">
        <f t="shared" ref="BW490:BW553" si="1182">2*IMREAL(K229)*COS(2*PI()*B229*69/Nt_load2)-2*IMAGINARY(K229)*SIN(2*PI()*B229*69/Nt_load2)</f>
        <v>#REF!</v>
      </c>
      <c r="BX490" s="181" t="e">
        <f t="shared" ref="BX490:BX553" si="1183">2*IMREAL(K229)*COS(2*PI()*B229*70/Nt_load2)-2*IMAGINARY(K229)*SIN(2*PI()*B229*70/Nt_load2)</f>
        <v>#REF!</v>
      </c>
      <c r="BY490" s="181" t="e">
        <f t="shared" ref="BY490:BY553" si="1184">2*IMREAL(K229)*COS(2*PI()*B229*71/Nt_load2)-2*IMAGINARY(K229)*SIN(2*PI()*B229*71/Nt_load2)</f>
        <v>#REF!</v>
      </c>
      <c r="BZ490" s="181" t="e">
        <f t="shared" ref="BZ490:BZ553" si="1185">2*IMREAL(K229)*COS(2*PI()*B229*72/Nt_load2)-2*IMAGINARY(K229)*SIN(2*PI()*B229*72/Nt_load2)</f>
        <v>#REF!</v>
      </c>
      <c r="CA490" s="181" t="e">
        <f t="shared" ref="CA490:CA553" si="1186">2*IMREAL(K229)*COS(2*PI()*B229*73/Nt_load2)-2*IMAGINARY(K229)*SIN(2*PI()*B229*73/Nt_load2)</f>
        <v>#REF!</v>
      </c>
      <c r="CB490" s="181" t="e">
        <f t="shared" ref="CB490:CB553" si="1187">2*IMREAL(K229)*COS(2*PI()*B229*74/Nt_load2)-2*IMAGINARY(K229)*SIN(2*PI()*B229*74/Nt_load2)</f>
        <v>#REF!</v>
      </c>
      <c r="CC490" s="181" t="e">
        <f t="shared" ref="CC490:CC553" si="1188">2*IMREAL(K229)*COS(2*PI()*B229*75/Nt_load2)-2*IMAGINARY(K229)*SIN(2*PI()*B229*75/Nt_load2)</f>
        <v>#REF!</v>
      </c>
      <c r="CD490" s="181" t="e">
        <f t="shared" ref="CD490:CD553" si="1189">2*IMREAL(K229)*COS(2*PI()*B229*76/Nt_load2)-2*IMAGINARY(K229)*SIN(2*PI()*B229*76/Nt_load2)</f>
        <v>#REF!</v>
      </c>
      <c r="CE490" s="181" t="e">
        <f t="shared" ref="CE490:CE553" si="1190">2*IMREAL(K229)*COS(2*PI()*B229*77/Nt_load2)-2*IMAGINARY(K229)*SIN(2*PI()*B229*77/Nt_load2)</f>
        <v>#REF!</v>
      </c>
      <c r="CF490" s="181" t="e">
        <f t="shared" ref="CF490:CF553" si="1191">2*IMREAL(K229)*COS(2*PI()*B229*78/Nt_load2)-2*IMAGINARY(K229)*SIN(2*PI()*B229*78/Nt_load2)</f>
        <v>#REF!</v>
      </c>
      <c r="CG490" s="181" t="e">
        <f t="shared" ref="CG490:CG553" si="1192">2*IMREAL(K229)*COS(2*PI()*B229*79/Nt_load2)-2*IMAGINARY(K229)*SIN(2*PI()*B229*79/Nt_load2)</f>
        <v>#REF!</v>
      </c>
      <c r="CH490" s="181" t="e">
        <f t="shared" ref="CH490:CH553" si="1193">2*IMREAL(K229)*COS(2*PI()*B229*80/Nt_load2)-2*IMAGINARY(K229)*SIN(2*PI()*B229*80/Nt_load2)</f>
        <v>#REF!</v>
      </c>
      <c r="CI490" s="181" t="e">
        <f t="shared" ref="CI490:CI553" si="1194">2*IMREAL(K229)*COS(2*PI()*B229*81/Nt_load2)-2*IMAGINARY(K229)*SIN(2*PI()*B229*81/Nt_load2)</f>
        <v>#REF!</v>
      </c>
      <c r="CJ490" s="181" t="e">
        <f t="shared" ref="CJ490:CJ553" si="1195">2*IMREAL(K229)*COS(2*PI()*B229*82/Nt_load2)-2*IMAGINARY(K229)*SIN(2*PI()*B229*82/Nt_load2)</f>
        <v>#REF!</v>
      </c>
      <c r="CK490" s="181" t="e">
        <f t="shared" ref="CK490:CK553" si="1196">2*IMREAL(K229)*COS(2*PI()*B229*83/Nt_load2)-2*IMAGINARY(K229)*SIN(2*PI()*B229*83/Nt_load2)</f>
        <v>#REF!</v>
      </c>
      <c r="CL490" s="181" t="e">
        <f t="shared" ref="CL490:CL553" si="1197">2*IMREAL(K229)*COS(2*PI()*B229*84/Nt_load2)-2*IMAGINARY(K229)*SIN(2*PI()*B229*84/Nt_load2)</f>
        <v>#REF!</v>
      </c>
      <c r="CM490" s="181" t="e">
        <f t="shared" ref="CM490:CM553" si="1198">2*IMREAL(K229)*COS(2*PI()*B229*85/Nt_load2)-2*IMAGINARY(K229)*SIN(2*PI()*B229*85/Nt_load2)</f>
        <v>#REF!</v>
      </c>
      <c r="CN490" s="181" t="e">
        <f t="shared" ref="CN490:CN553" si="1199">2*IMREAL(K229)*COS(2*PI()*B229*86/Nt_load2)-2*IMAGINARY(K229)*SIN(2*PI()*B229*86/Nt_load2)</f>
        <v>#REF!</v>
      </c>
      <c r="CO490" s="181" t="e">
        <f t="shared" ref="CO490:CO553" si="1200">2*IMREAL(K229)*COS(2*PI()*B229*87/Nt_load2)-2*IMAGINARY(K229)*SIN(2*PI()*B229*87/Nt_load2)</f>
        <v>#REF!</v>
      </c>
      <c r="CP490" s="181" t="e">
        <f t="shared" ref="CP490:CP553" si="1201">2*IMREAL(K229)*COS(2*PI()*B229*88/Nt_load2)-2*IMAGINARY(K229)*SIN(2*PI()*B229*88/Nt_load2)</f>
        <v>#REF!</v>
      </c>
      <c r="CQ490" s="181" t="e">
        <f t="shared" ref="CQ490:CQ553" si="1202">2*IMREAL(K229)*COS(2*PI()*B229*89/Nt_load2)-2*IMAGINARY(K229)*SIN(2*PI()*B229*89/Nt_load2)</f>
        <v>#REF!</v>
      </c>
      <c r="CR490" s="181" t="e">
        <f t="shared" ref="CR490:CR553" si="1203">2*IMREAL(K229)*COS(2*PI()*B229*90/Nt_load2)-2*IMAGINARY(K229)*SIN(2*PI()*B229*90/Nt_load2)</f>
        <v>#REF!</v>
      </c>
      <c r="CS490" s="181" t="e">
        <f t="shared" ref="CS490:CS553" si="1204">2*IMREAL(K229)*COS(2*PI()*B229*91/Nt_load2)-2*IMAGINARY(K229)*SIN(2*PI()*B229*91/Nt_load2)</f>
        <v>#REF!</v>
      </c>
      <c r="CT490" s="181" t="e">
        <f t="shared" ref="CT490:CT553" si="1205">2*IMREAL(K229)*COS(2*PI()*B229*92/Nt_load2)-2*IMAGINARY(K229)*SIN(2*PI()*B229*92/Nt_load2)</f>
        <v>#REF!</v>
      </c>
      <c r="CU490" s="181" t="e">
        <f t="shared" ref="CU490:CU553" si="1206">2*IMREAL(K229)*COS(2*PI()*B229*93/Nt_load2)-2*IMAGINARY(K229)*SIN(2*PI()*B229*93/Nt_load2)</f>
        <v>#REF!</v>
      </c>
      <c r="CV490" s="181" t="e">
        <f t="shared" ref="CV490:CV553" si="1207">2*IMREAL(K229)*COS(2*PI()*B229*94/Nt_load2)-2*IMAGINARY(K229)*SIN(2*PI()*B229*94/Nt_load2)</f>
        <v>#REF!</v>
      </c>
      <c r="CW490" s="181" t="e">
        <f t="shared" ref="CW490:CW553" si="1208">2*IMREAL(K229)*COS(2*PI()*B229*95/Nt_load2)-2*IMAGINARY(K229)*SIN(2*PI()*B229*95/Nt_load2)</f>
        <v>#REF!</v>
      </c>
      <c r="CX490" s="181" t="e">
        <f t="shared" ref="CX490:CX553" si="1209">2*IMREAL(K229)*COS(2*PI()*B229*96/Nt_load2)-2*IMAGINARY(K229)*SIN(2*PI()*B229*96/Nt_load2)</f>
        <v>#REF!</v>
      </c>
      <c r="CY490" s="181" t="e">
        <f t="shared" ref="CY490:CY553" si="1210">2*IMREAL(K229)*COS(2*PI()*B229*97/Nt_load2)-2*IMAGINARY(K229)*SIN(2*PI()*B229*97/Nt_load2)</f>
        <v>#REF!</v>
      </c>
      <c r="CZ490" s="181" t="e">
        <f t="shared" ref="CZ490:CZ553" si="1211">2*IMREAL(K229)*COS(2*PI()*B229*98/Nt_load2)-2*IMAGINARY(K229)*SIN(2*PI()*B229*98/Nt_load2)</f>
        <v>#REF!</v>
      </c>
      <c r="DA490" s="181" t="e">
        <f t="shared" ref="DA490:DA553" si="1212">2*IMREAL(K229)*COS(2*PI()*B229*99/Nt_load2)-2*IMAGINARY(K229)*SIN(2*PI()*B229*99/Nt_load2)</f>
        <v>#REF!</v>
      </c>
      <c r="DB490" s="181" t="e">
        <f t="shared" ref="DB490:DB553" si="1213">2*IMREAL(K229)*COS(2*PI()*B229*100/Nt_load2)-2*IMAGINARY(K229)*SIN(2*PI()*B229*100/Nt_load2)</f>
        <v>#REF!</v>
      </c>
      <c r="DC490" s="181" t="e">
        <f t="shared" ref="DC490:DC553" si="1214">2*IMREAL(K229)*COS(2*PI()*B229*101/Nt_load2)-2*IMAGINARY(K229)*SIN(2*PI()*B229*101/Nt_load2)</f>
        <v>#REF!</v>
      </c>
      <c r="DD490" s="181" t="e">
        <f t="shared" ref="DD490:DD553" si="1215">2*IMREAL(K229)*COS(2*PI()*B229*102/Nt_load2)-2*IMAGINARY(K229)*SIN(2*PI()*B229*102/Nt_load2)</f>
        <v>#REF!</v>
      </c>
      <c r="DE490" s="181" t="e">
        <f t="shared" ref="DE490:DE553" si="1216">2*IMREAL(K229)*COS(2*PI()*B229*103/Nt_load2)-2*IMAGINARY(K229)*SIN(2*PI()*B229*103/Nt_load2)</f>
        <v>#REF!</v>
      </c>
      <c r="DF490" s="181" t="e">
        <f t="shared" ref="DF490:DF553" si="1217">2*IMREAL(K229)*COS(2*PI()*B229*104/Nt_load2)-2*IMAGINARY(K229)*SIN(2*PI()*B229*104/Nt_load2)</f>
        <v>#REF!</v>
      </c>
      <c r="DG490" s="181" t="e">
        <f t="shared" ref="DG490:DG553" si="1218">2*IMREAL(K229)*COS(2*PI()*B229*105/Nt_load2)-2*IMAGINARY(K229)*SIN(2*PI()*B229*105/Nt_load2)</f>
        <v>#REF!</v>
      </c>
      <c r="DH490" s="181" t="e">
        <f t="shared" ref="DH490:DH553" si="1219">2*IMREAL(K229)*COS(2*PI()*B229*106/Nt_load2)-2*IMAGINARY(K229)*SIN(2*PI()*B229*106/Nt_load2)</f>
        <v>#REF!</v>
      </c>
      <c r="DI490" s="181" t="e">
        <f t="shared" ref="DI490:DI553" si="1220">2*IMREAL(K229)*COS(2*PI()*B229*107/Nt_load2)-2*IMAGINARY(K229)*SIN(2*PI()*B229*107/Nt_load2)</f>
        <v>#REF!</v>
      </c>
      <c r="DJ490" s="181" t="e">
        <f t="shared" ref="DJ490:DJ553" si="1221">2*IMREAL(K229)*COS(2*PI()*B229*108/Nt_load2)-2*IMAGINARY(K229)*SIN(2*PI()*B229*108/Nt_load2)</f>
        <v>#REF!</v>
      </c>
      <c r="DK490" s="181" t="e">
        <f t="shared" ref="DK490:DK553" si="1222">2*IMREAL(K229)*COS(2*PI()*B229*109/Nt_load2)-2*IMAGINARY(K229)*SIN(2*PI()*B229*109/Nt_load2)</f>
        <v>#REF!</v>
      </c>
      <c r="DL490" s="181" t="e">
        <f t="shared" ref="DL490:DL553" si="1223">2*IMREAL(K229)*COS(2*PI()*B229*110/Nt_load2)-2*IMAGINARY(K229)*SIN(2*PI()*B229*110/Nt_load2)</f>
        <v>#REF!</v>
      </c>
      <c r="DM490" s="181" t="e">
        <f t="shared" ref="DM490:DM553" si="1224">2*IMREAL(K229)*COS(2*PI()*B229*111/Nt_load2)-2*IMAGINARY(K229)*SIN(2*PI()*B229*111/Nt_load2)</f>
        <v>#REF!</v>
      </c>
      <c r="DN490" s="181" t="e">
        <f t="shared" ref="DN490:DN553" si="1225">2*IMREAL(K229)*COS(2*PI()*B229*112/Nt_load2)-2*IMAGINARY(K229)*SIN(2*PI()*B229*112/Nt_load2)</f>
        <v>#REF!</v>
      </c>
      <c r="DO490" s="181" t="e">
        <f t="shared" ref="DO490:DO553" si="1226">2*IMREAL(K229)*COS(2*PI()*B229*113/Nt_load2)-2*IMAGINARY(K229)*SIN(2*PI()*B229*113/Nt_load2)</f>
        <v>#REF!</v>
      </c>
      <c r="DP490" s="181" t="e">
        <f t="shared" ref="DP490:DP553" si="1227">2*IMREAL(K229)*COS(2*PI()*B229*114/Nt_load2)-2*IMAGINARY(K229)*SIN(2*PI()*B229*114/Nt_load2)</f>
        <v>#REF!</v>
      </c>
      <c r="DQ490" s="181" t="e">
        <f t="shared" ref="DQ490:DQ553" si="1228">2*IMREAL(K229)*COS(2*PI()*B229*115/Nt_load2)-2*IMAGINARY(K229)*SIN(2*PI()*B229*115/Nt_load2)</f>
        <v>#REF!</v>
      </c>
      <c r="DR490" s="181" t="e">
        <f t="shared" ref="DR490:DR553" si="1229">2*IMREAL(K229)*COS(2*PI()*B229*116/Nt_load2)-2*IMAGINARY(K229)*SIN(2*PI()*B229*116/Nt_load2)</f>
        <v>#REF!</v>
      </c>
      <c r="DS490" s="181" t="e">
        <f t="shared" ref="DS490:DS553" si="1230">2*IMREAL(K229)*COS(2*PI()*B229*117/Nt_load2)-2*IMAGINARY(K229)*SIN(2*PI()*B229*117/Nt_load2)</f>
        <v>#REF!</v>
      </c>
      <c r="DT490" s="181" t="e">
        <f t="shared" ref="DT490:DT553" si="1231">2*IMREAL(K229)*COS(2*PI()*B229*118/Nt_load2)-2*IMAGINARY(K229)*SIN(2*PI()*B229*118/Nt_load2)</f>
        <v>#REF!</v>
      </c>
      <c r="DU490" s="181" t="e">
        <f t="shared" ref="DU490:DU553" si="1232">2*IMREAL(K229)*COS(2*PI()*B229*119/Nt_load2)-2*IMAGINARY(K229)*SIN(2*PI()*B229*119/Nt_load2)</f>
        <v>#REF!</v>
      </c>
      <c r="DV490" s="181" t="e">
        <f t="shared" ref="DV490:DV553" si="1233">2*IMREAL(K229)*COS(2*PI()*B229*120/Nt_load2)-2*IMAGINARY(K229)*SIN(2*PI()*B229*120/Nt_load2)</f>
        <v>#REF!</v>
      </c>
      <c r="DW490" s="181" t="e">
        <f t="shared" ref="DW490:DW553" si="1234">2*IMREAL(K229)*COS(2*PI()*B229*121/Nt_load2)-2*IMAGINARY(K229)*SIN(2*PI()*B229*121/Nt_load2)</f>
        <v>#REF!</v>
      </c>
      <c r="DX490" s="181" t="e">
        <f t="shared" ref="DX490:DX553" si="1235">2*IMREAL(K229)*COS(2*PI()*B229*122/Nt_load2)-2*IMAGINARY(K229)*SIN(2*PI()*B229*122/Nt_load2)</f>
        <v>#REF!</v>
      </c>
      <c r="DY490" s="181" t="e">
        <f t="shared" ref="DY490:DY553" si="1236">2*IMREAL(K229)*COS(2*PI()*B229*123/Nt_load2)-2*IMAGINARY(K229)*SIN(2*PI()*B229*123/Nt_load2)</f>
        <v>#REF!</v>
      </c>
      <c r="DZ490" s="181" t="e">
        <f t="shared" ref="DZ490:DZ553" si="1237">2*IMREAL(K229)*COS(2*PI()*B229*124/Nt_load2)-2*IMAGINARY(K229)*SIN(2*PI()*B229*124/Nt_load2)</f>
        <v>#REF!</v>
      </c>
      <c r="EA490" s="181" t="e">
        <f t="shared" ref="EA490:EA553" si="1238">2*IMREAL(K229)*COS(2*PI()*B229*125/Nt_load2)-2*IMAGINARY(K229)*SIN(2*PI()*B229*125/Nt_load2)</f>
        <v>#REF!</v>
      </c>
      <c r="EB490" s="181" t="e">
        <f t="shared" ref="EB490:EB553" si="1239">2*IMREAL(K229)*COS(2*PI()*B229*126/Nt_load2)-2*IMAGINARY(K229)*SIN(2*PI()*B229*126/Nt_load2)</f>
        <v>#REF!</v>
      </c>
      <c r="EC490" s="181" t="e">
        <f t="shared" ref="EC490:EC553" si="1240">2*IMREAL(K229)*COS(2*PI()*B229*127/Nt_load2)-2*IMAGINARY(K229)*SIN(2*PI()*B229*127/Nt_load2)</f>
        <v>#REF!</v>
      </c>
      <c r="ED490" s="181" t="e">
        <f t="shared" ref="ED490:ED553" si="1241">2*IMREAL(K229)*COS(2*PI()*B229*128/Nt_load2)-2*IMAGINARY(K229)*SIN(2*PI()*B229*128/Nt_load2)</f>
        <v>#REF!</v>
      </c>
      <c r="EE490" s="181" t="e">
        <f t="shared" ref="EE490:EE553" si="1242">2*IMREAL(K229)*COS(2*PI()*B229*129/Nt_load2)-2*IMAGINARY(K229)*SIN(2*PI()*B229*129/Nt_load2)</f>
        <v>#REF!</v>
      </c>
      <c r="EF490" s="181" t="e">
        <f t="shared" ref="EF490:EF553" si="1243">2*IMREAL(K229)*COS(2*PI()*B229*130/Nt_load2)-2*IMAGINARY(K229)*SIN(2*PI()*B229*130/Nt_load2)</f>
        <v>#REF!</v>
      </c>
      <c r="EG490" s="181" t="e">
        <f t="shared" ref="EG490:EG553" si="1244">2*IMREAL(K229)*COS(2*PI()*B229*131/Nt_load2)-2*IMAGINARY(K229)*SIN(2*PI()*B229*131/Nt_load2)</f>
        <v>#REF!</v>
      </c>
      <c r="EH490" s="181" t="e">
        <f t="shared" ref="EH490:EH553" si="1245">2*IMREAL(K229)*COS(2*PI()*B229*132/Nt_load2)-2*IMAGINARY(K229)*SIN(2*PI()*B229*132/Nt_load2)</f>
        <v>#REF!</v>
      </c>
      <c r="EI490" s="181" t="e">
        <f t="shared" ref="EI490:EI553" si="1246">2*IMREAL(K229)*COS(2*PI()*B229*133/Nt_load2)-2*IMAGINARY(K229)*SIN(2*PI()*B229*133/Nt_load2)</f>
        <v>#REF!</v>
      </c>
      <c r="EJ490" s="181" t="e">
        <f t="shared" ref="EJ490:EJ553" si="1247">2*IMREAL(K229)*COS(2*PI()*B229*134/Nt_load2)-2*IMAGINARY(K229)*SIN(2*PI()*B229*134/Nt_load2)</f>
        <v>#REF!</v>
      </c>
      <c r="EK490" s="181" t="e">
        <f t="shared" ref="EK490:EK553" si="1248">2*IMREAL(K229)*COS(2*PI()*B229*135/Nt_load2)-2*IMAGINARY(K229)*SIN(2*PI()*B229*135/Nt_load2)</f>
        <v>#REF!</v>
      </c>
      <c r="EL490" s="181" t="e">
        <f t="shared" ref="EL490:EL553" si="1249">2*IMREAL(K229)*COS(2*PI()*B229*136/Nt_load2)-2*IMAGINARY(K229)*SIN(2*PI()*B229*136/Nt_load2)</f>
        <v>#REF!</v>
      </c>
      <c r="EM490" s="181" t="e">
        <f t="shared" ref="EM490:EM553" si="1250">2*IMREAL(K229)*COS(2*PI()*B229*137/Nt_load2)-2*IMAGINARY(K229)*SIN(2*PI()*B229*137/Nt_load2)</f>
        <v>#REF!</v>
      </c>
      <c r="EN490" s="181" t="e">
        <f t="shared" ref="EN490:EN553" si="1251">2*IMREAL(K229)*COS(2*PI()*B229*138/Nt_load2)-2*IMAGINARY(K229)*SIN(2*PI()*B229*138/Nt_load2)</f>
        <v>#REF!</v>
      </c>
      <c r="EO490" s="181" t="e">
        <f t="shared" ref="EO490:EO553" si="1252">2*IMREAL(K229)*COS(2*PI()*B229*139/Nt_load2)-2*IMAGINARY(K229)*SIN(2*PI()*B229*139/Nt_load2)</f>
        <v>#REF!</v>
      </c>
      <c r="EP490" s="181" t="e">
        <f t="shared" ref="EP490:EP553" si="1253">2*IMREAL(K229)*COS(2*PI()*B229*140/Nt_load2)-2*IMAGINARY(K229)*SIN(2*PI()*B229*140/Nt_load2)</f>
        <v>#REF!</v>
      </c>
      <c r="EQ490" s="181" t="e">
        <f t="shared" ref="EQ490:EQ553" si="1254">2*IMREAL(K229)*COS(2*PI()*B229*141/Nt_load2)-2*IMAGINARY(K229)*SIN(2*PI()*B229*141/Nt_load2)</f>
        <v>#REF!</v>
      </c>
      <c r="ER490" s="181" t="e">
        <f t="shared" ref="ER490:ER553" si="1255">2*IMREAL(K229)*COS(2*PI()*B229*142/Nt_load2)-2*IMAGINARY(K229)*SIN(2*PI()*B229*142/Nt_load2)</f>
        <v>#REF!</v>
      </c>
      <c r="ES490" s="181" t="e">
        <f t="shared" ref="ES490:ES553" si="1256">2*IMREAL(K229)*COS(2*PI()*B229*143/Nt_load2)-2*IMAGINARY(K229)*SIN(2*PI()*B229*143/Nt_load2)</f>
        <v>#REF!</v>
      </c>
      <c r="ET490" s="181" t="e">
        <f t="shared" ref="ET490:ET553" si="1257">2*IMREAL(K229)*COS(2*PI()*B229*144/Nt_load2)-2*IMAGINARY(K229)*SIN(2*PI()*B229*144/Nt_load2)</f>
        <v>#REF!</v>
      </c>
      <c r="EU490" s="181" t="e">
        <f t="shared" ref="EU490:EU553" si="1258">2*IMREAL(K229)*COS(2*PI()*B229*145/Nt_load2)-2*IMAGINARY(K229)*SIN(2*PI()*B229*145/Nt_load2)</f>
        <v>#REF!</v>
      </c>
      <c r="EV490" s="181" t="e">
        <f t="shared" ref="EV490:EV553" si="1259">2*IMREAL(K229)*COS(2*PI()*B229*146/Nt_load2)-2*IMAGINARY(K229)*SIN(2*PI()*B229*146/Nt_load2)</f>
        <v>#REF!</v>
      </c>
      <c r="EW490" s="181" t="e">
        <f t="shared" ref="EW490:EW553" si="1260">2*IMREAL(K229)*COS(2*PI()*B229*147/Nt_load2)-2*IMAGINARY(K229)*SIN(2*PI()*B229*147/Nt_load2)</f>
        <v>#REF!</v>
      </c>
      <c r="EX490" s="181" t="e">
        <f t="shared" ref="EX490:EX553" si="1261">2*IMREAL(K229)*COS(2*PI()*B229*148/Nt_load2)-2*IMAGINARY(K229)*SIN(2*PI()*B229*148/Nt_load2)</f>
        <v>#REF!</v>
      </c>
      <c r="EY490" s="181" t="e">
        <f t="shared" ref="EY490:EY553" si="1262">2*IMREAL(K229)*COS(2*PI()*B229*149/Nt_load2)-2*IMAGINARY(K229)*SIN(2*PI()*B229*149/Nt_load2)</f>
        <v>#REF!</v>
      </c>
      <c r="EZ490" s="181" t="e">
        <f t="shared" ref="EZ490:EZ553" si="1263">2*IMREAL(K229)*COS(2*PI()*B229*150/Nt_load2)-2*IMAGINARY(K229)*SIN(2*PI()*B229*150/Nt_load2)</f>
        <v>#REF!</v>
      </c>
      <c r="FA490" s="181" t="e">
        <f t="shared" ref="FA490:FA553" si="1264">2*IMREAL(K229)*COS(2*PI()*B229*151/Nt_load2)-2*IMAGINARY(K229)*SIN(2*PI()*B229*151/Nt_load2)</f>
        <v>#REF!</v>
      </c>
      <c r="FB490" s="181" t="e">
        <f t="shared" ref="FB490:FB553" si="1265">2*IMREAL(K229)*COS(2*PI()*B229*152/Nt_load2)-2*IMAGINARY(K229)*SIN(2*PI()*B229*152/Nt_load2)</f>
        <v>#REF!</v>
      </c>
      <c r="FC490" s="181" t="e">
        <f t="shared" ref="FC490:FC553" si="1266">2*IMREAL(K229)*COS(2*PI()*B229*153/Nt_load2)-2*IMAGINARY(K229)*SIN(2*PI()*B229*153/Nt_load2)</f>
        <v>#REF!</v>
      </c>
      <c r="FD490" s="181" t="e">
        <f t="shared" ref="FD490:FD553" si="1267">2*IMREAL(K229)*COS(2*PI()*B229*154/Nt_load2)-2*IMAGINARY(K229)*SIN(2*PI()*B229*154/Nt_load2)</f>
        <v>#REF!</v>
      </c>
      <c r="FE490" s="181" t="e">
        <f t="shared" ref="FE490:FE553" si="1268">2*IMREAL(K229)*COS(2*PI()*B229*155/Nt_load2)-2*IMAGINARY(K229)*SIN(2*PI()*B229*155/Nt_load2)</f>
        <v>#REF!</v>
      </c>
      <c r="FF490" s="181" t="e">
        <f t="shared" ref="FF490:FF553" si="1269">2*IMREAL(K229)*COS(2*PI()*B229*156/Nt_load2)-2*IMAGINARY(K229)*SIN(2*PI()*B229*156/Nt_load2)</f>
        <v>#REF!</v>
      </c>
      <c r="FG490" s="181" t="e">
        <f t="shared" ref="FG490:FG553" si="1270">2*IMREAL(K229)*COS(2*PI()*B229*157/Nt_load2)-2*IMAGINARY(K229)*SIN(2*PI()*B229*157/Nt_load2)</f>
        <v>#REF!</v>
      </c>
      <c r="FH490" s="181" t="e">
        <f t="shared" ref="FH490:FH553" si="1271">2*IMREAL(K229)*COS(2*PI()*B229*158/Nt_load2)-2*IMAGINARY(K229)*SIN(2*PI()*B229*158/Nt_load2)</f>
        <v>#REF!</v>
      </c>
      <c r="FI490" s="181" t="e">
        <f t="shared" ref="FI490:FI553" si="1272">2*IMREAL(K229)*COS(2*PI()*B229*159/Nt_load2)-2*IMAGINARY(K229)*SIN(2*PI()*B229*159/Nt_load2)</f>
        <v>#REF!</v>
      </c>
      <c r="FJ490" s="181" t="e">
        <f t="shared" ref="FJ490:FJ553" si="1273">2*IMREAL(K229)*COS(2*PI()*B229*160/Nt_load2)-2*IMAGINARY(K229)*SIN(2*PI()*B229*160/Nt_load2)</f>
        <v>#REF!</v>
      </c>
      <c r="FK490" s="181" t="e">
        <f t="shared" ref="FK490:FK553" si="1274">2*IMREAL(K229)*COS(2*PI()*B229*161/Nt_load2)-2*IMAGINARY(K229)*SIN(2*PI()*B229*161/Nt_load2)</f>
        <v>#REF!</v>
      </c>
      <c r="FL490" s="181" t="e">
        <f t="shared" ref="FL490:FL553" si="1275">2*IMREAL(K229)*COS(2*PI()*B229*162/Nt_load2)-2*IMAGINARY(K229)*SIN(2*PI()*B229*162/Nt_load2)</f>
        <v>#REF!</v>
      </c>
      <c r="FM490" s="181" t="e">
        <f t="shared" ref="FM490:FM553" si="1276">2*IMREAL(K229)*COS(2*PI()*B229*163/Nt_load2)-2*IMAGINARY(K229)*SIN(2*PI()*B229*163/Nt_load2)</f>
        <v>#REF!</v>
      </c>
      <c r="FN490" s="181" t="e">
        <f t="shared" ref="FN490:FN553" si="1277">2*IMREAL(K229)*COS(2*PI()*B229*164/Nt_load2)-2*IMAGINARY(K229)*SIN(2*PI()*B229*164/Nt_load2)</f>
        <v>#REF!</v>
      </c>
      <c r="FO490" s="181" t="e">
        <f t="shared" ref="FO490:FO553" si="1278">2*IMREAL(K229)*COS(2*PI()*B229*165/Nt_load2)-2*IMAGINARY(K229)*SIN(2*PI()*B229*165/Nt_load2)</f>
        <v>#REF!</v>
      </c>
      <c r="FP490" s="181" t="e">
        <f t="shared" ref="FP490:FP553" si="1279">2*IMREAL(K229)*COS(2*PI()*B229*166/Nt_load2)-2*IMAGINARY(K229)*SIN(2*PI()*B229*166/Nt_load2)</f>
        <v>#REF!</v>
      </c>
      <c r="FQ490" s="181" t="e">
        <f t="shared" ref="FQ490:FQ553" si="1280">2*IMREAL(K229)*COS(2*PI()*B229*167/Nt_load2)-2*IMAGINARY(K229)*SIN(2*PI()*B229*167/Nt_load2)</f>
        <v>#REF!</v>
      </c>
      <c r="FR490" s="181" t="e">
        <f t="shared" ref="FR490:FR553" si="1281">2*IMREAL(K229)*COS(2*PI()*B229*168/Nt_load2)-2*IMAGINARY(K229)*SIN(2*PI()*B229*168/Nt_load2)</f>
        <v>#REF!</v>
      </c>
      <c r="FS490" s="181" t="e">
        <f t="shared" ref="FS490:FS553" si="1282">2*IMREAL(K229)*COS(2*PI()*B229*169/Nt_load2)-2*IMAGINARY(K229)*SIN(2*PI()*B229*169/Nt_load2)</f>
        <v>#REF!</v>
      </c>
      <c r="FT490" s="181" t="e">
        <f t="shared" ref="FT490:FT553" si="1283">2*IMREAL(K229)*COS(2*PI()*B229*170/Nt_load2)-2*IMAGINARY(K229)*SIN(2*PI()*B229*170/Nt_load2)</f>
        <v>#REF!</v>
      </c>
      <c r="FU490" s="181" t="e">
        <f t="shared" ref="FU490:FU553" si="1284">2*IMREAL(K229)*COS(2*PI()*B229*171/Nt_load2)-2*IMAGINARY(K229)*SIN(2*PI()*B229*171/Nt_load2)</f>
        <v>#REF!</v>
      </c>
      <c r="FV490" s="181" t="e">
        <f t="shared" ref="FV490:FV553" si="1285">2*IMREAL(K229)*COS(2*PI()*B229*172/Nt_load2)-2*IMAGINARY(K229)*SIN(2*PI()*B229*172/Nt_load2)</f>
        <v>#REF!</v>
      </c>
      <c r="FW490" s="181" t="e">
        <f t="shared" ref="FW490:FW553" si="1286">2*IMREAL(K229)*COS(2*PI()*B229*173/Nt_load2)-2*IMAGINARY(K229)*SIN(2*PI()*B229*173/Nt_load2)</f>
        <v>#REF!</v>
      </c>
      <c r="FX490" s="181" t="e">
        <f t="shared" ref="FX490:FX553" si="1287">2*IMREAL(K229)*COS(2*PI()*B229*174/Nt_load2)-2*IMAGINARY(K229)*SIN(2*PI()*B229*174/Nt_load2)</f>
        <v>#REF!</v>
      </c>
      <c r="FY490" s="181" t="e">
        <f t="shared" ref="FY490:FY553" si="1288">2*IMREAL(K229)*COS(2*PI()*B229*175/Nt_load2)-2*IMAGINARY(K229)*SIN(2*PI()*B229*175/Nt_load2)</f>
        <v>#REF!</v>
      </c>
      <c r="FZ490" s="181" t="e">
        <f t="shared" ref="FZ490:FZ553" si="1289">2*IMREAL(K229)*COS(2*PI()*B229*176/Nt_load2)-2*IMAGINARY(K229)*SIN(2*PI()*B229*176/Nt_load2)</f>
        <v>#REF!</v>
      </c>
      <c r="GA490" s="181" t="e">
        <f t="shared" ref="GA490:GA553" si="1290">2*IMREAL(K229)*COS(2*PI()*B229*177/Nt_load2)-2*IMAGINARY(K229)*SIN(2*PI()*B229*177/Nt_load2)</f>
        <v>#REF!</v>
      </c>
      <c r="GB490" s="181" t="e">
        <f t="shared" ref="GB490:GB553" si="1291">2*IMREAL(K229)*COS(2*PI()*B229*178/Nt_load2)-2*IMAGINARY(K229)*SIN(2*PI()*B229*178/Nt_load2)</f>
        <v>#REF!</v>
      </c>
      <c r="GC490" s="181" t="e">
        <f t="shared" ref="GC490:GC553" si="1292">2*IMREAL(K229)*COS(2*PI()*B229*179/Nt_load2)-2*IMAGINARY(K229)*SIN(2*PI()*B229*179/Nt_load2)</f>
        <v>#REF!</v>
      </c>
      <c r="GD490" s="181" t="e">
        <f t="shared" ref="GD490:GD553" si="1293">2*IMREAL(K229)*COS(2*PI()*B229*180/Nt_load2)-2*IMAGINARY(K229)*SIN(2*PI()*B229*180/Nt_load2)</f>
        <v>#REF!</v>
      </c>
      <c r="GE490" s="181" t="e">
        <f t="shared" ref="GE490:GE553" si="1294">2*IMREAL(K229)*COS(2*PI()*B229*181/Nt_load2)-2*IMAGINARY(K229)*SIN(2*PI()*B229*181/Nt_load2)</f>
        <v>#REF!</v>
      </c>
      <c r="GF490" s="181" t="e">
        <f t="shared" ref="GF490:GF553" si="1295">2*IMREAL(K229)*COS(2*PI()*B229*182/Nt_load2)-2*IMAGINARY(K229)*SIN(2*PI()*B229*182/Nt_load2)</f>
        <v>#REF!</v>
      </c>
      <c r="GG490" s="181" t="e">
        <f t="shared" ref="GG490:GG553" si="1296">2*IMREAL(K229)*COS(2*PI()*B229*183/Nt_load2)-2*IMAGINARY(K229)*SIN(2*PI()*B229*183/Nt_load2)</f>
        <v>#REF!</v>
      </c>
      <c r="GH490" s="181" t="e">
        <f t="shared" ref="GH490:GH553" si="1297">2*IMREAL(K229)*COS(2*PI()*B229*184/Nt_load2)-2*IMAGINARY(K229)*SIN(2*PI()*B229*184/Nt_load2)</f>
        <v>#REF!</v>
      </c>
      <c r="GI490" s="181" t="e">
        <f t="shared" ref="GI490:GI553" si="1298">2*IMREAL(K229)*COS(2*PI()*B229*185/Nt_load2)-2*IMAGINARY(K229)*SIN(2*PI()*B229*185/Nt_load2)</f>
        <v>#REF!</v>
      </c>
      <c r="GJ490" s="181" t="e">
        <f t="shared" ref="GJ490:GJ553" si="1299">2*IMREAL(K229)*COS(2*PI()*B229*186/Nt_load2)-2*IMAGINARY(K229)*SIN(2*PI()*B229*186/Nt_load2)</f>
        <v>#REF!</v>
      </c>
      <c r="GK490" s="181" t="e">
        <f t="shared" ref="GK490:GK553" si="1300">2*IMREAL(K229)*COS(2*PI()*B229*187/Nt_load2)-2*IMAGINARY(K229)*SIN(2*PI()*B229*187/Nt_load2)</f>
        <v>#REF!</v>
      </c>
      <c r="GL490" s="181" t="e">
        <f t="shared" ref="GL490:GL553" si="1301">2*IMREAL(K229)*COS(2*PI()*B229*188/Nt_load2)-2*IMAGINARY(K229)*SIN(2*PI()*B229*188/Nt_load2)</f>
        <v>#REF!</v>
      </c>
      <c r="GM490" s="181" t="e">
        <f t="shared" ref="GM490:GM553" si="1302">2*IMREAL(K229)*COS(2*PI()*B229*189/Nt_load2)-2*IMAGINARY(K229)*SIN(2*PI()*B229*189/Nt_load2)</f>
        <v>#REF!</v>
      </c>
      <c r="GN490" s="181" t="e">
        <f t="shared" ref="GN490:GN553" si="1303">2*IMREAL(K229)*COS(2*PI()*B229*190/Nt_load2)-2*IMAGINARY(K229)*SIN(2*PI()*B229*190/Nt_load2)</f>
        <v>#REF!</v>
      </c>
      <c r="GO490" s="181" t="e">
        <f t="shared" ref="GO490:GO553" si="1304">2*IMREAL(K229)*COS(2*PI()*B229*191/Nt_load2)-2*IMAGINARY(K229)*SIN(2*PI()*B229*191/Nt_load2)</f>
        <v>#REF!</v>
      </c>
      <c r="GP490" s="181" t="e">
        <f t="shared" ref="GP490:GP553" si="1305">2*IMREAL(K229)*COS(2*PI()*B229*192/Nt_load2)-2*IMAGINARY(K229)*SIN(2*PI()*B229*192/Nt_load2)</f>
        <v>#REF!</v>
      </c>
      <c r="GQ490" s="181" t="e">
        <f t="shared" ref="GQ490:GQ553" si="1306">2*IMREAL(K229)*COS(2*PI()*B229*193/Nt_load2)-2*IMAGINARY(K229)*SIN(2*PI()*B229*193/Nt_load2)</f>
        <v>#REF!</v>
      </c>
      <c r="GR490" s="181" t="e">
        <f t="shared" ref="GR490:GR553" si="1307">2*IMREAL(K229)*COS(2*PI()*B229*194/Nt_load2)-2*IMAGINARY(K229)*SIN(2*PI()*B229*194/Nt_load2)</f>
        <v>#REF!</v>
      </c>
      <c r="GS490" s="181" t="e">
        <f t="shared" ref="GS490:GS553" si="1308">2*IMREAL(K229)*COS(2*PI()*B229*195/Nt_load2)-2*IMAGINARY(K229)*SIN(2*PI()*B229*195/Nt_load2)</f>
        <v>#REF!</v>
      </c>
      <c r="GT490" s="181" t="e">
        <f t="shared" ref="GT490:GT553" si="1309">2*IMREAL(K229)*COS(2*PI()*B229*196/Nt_load2)-2*IMAGINARY(K229)*SIN(2*PI()*B229*196/Nt_load2)</f>
        <v>#REF!</v>
      </c>
      <c r="GU490" s="181" t="e">
        <f t="shared" ref="GU490:GU553" si="1310">2*IMREAL(K229)*COS(2*PI()*B229*197/Nt_load2)-2*IMAGINARY(K229)*SIN(2*PI()*B229*197/Nt_load2)</f>
        <v>#REF!</v>
      </c>
      <c r="GV490" s="181" t="e">
        <f t="shared" ref="GV490:GV553" si="1311">2*IMREAL(K229)*COS(2*PI()*B229*198/Nt_load2)-2*IMAGINARY(K229)*SIN(2*PI()*B229*198/Nt_load2)</f>
        <v>#REF!</v>
      </c>
      <c r="GW490" s="181" t="e">
        <f t="shared" ref="GW490:GW553" si="1312">2*IMREAL(K229)*COS(2*PI()*B229*199/Nt_load2)-2*IMAGINARY(K229)*SIN(2*PI()*B229*199/Nt_load2)</f>
        <v>#REF!</v>
      </c>
      <c r="GX490" s="181" t="e">
        <f t="shared" ref="GX490:GX553" si="1313">2*IMREAL(K229)*COS(2*PI()*B229*200/Nt_load2)-2*IMAGINARY(K229)*SIN(2*PI()*B229*200/Nt_load2)</f>
        <v>#REF!</v>
      </c>
      <c r="GY490" s="181" t="e">
        <f t="shared" ref="GY490:GY553" si="1314">2*IMREAL(K229)*COS(2*PI()*B229*201/Nt_load2)-2*IMAGINARY(K229)*SIN(2*PI()*B229*201/Nt_load2)</f>
        <v>#REF!</v>
      </c>
      <c r="GZ490" s="181" t="e">
        <f t="shared" ref="GZ490:GZ553" si="1315">2*IMREAL(K229)*COS(2*PI()*B229*202/Nt_load2)-2*IMAGINARY(K229)*SIN(2*PI()*B229*202/Nt_load2)</f>
        <v>#REF!</v>
      </c>
      <c r="HA490" s="181" t="e">
        <f t="shared" ref="HA490:HA553" si="1316">2*IMREAL(K229)*COS(2*PI()*B229*203/Nt_load2)-2*IMAGINARY(K229)*SIN(2*PI()*B229*203/Nt_load2)</f>
        <v>#REF!</v>
      </c>
      <c r="HB490" s="181" t="e">
        <f t="shared" ref="HB490:HB553" si="1317">2*IMREAL(K229)*COS(2*PI()*B229*204/Nt_load2)-2*IMAGINARY(K229)*SIN(2*PI()*B229*204/Nt_load2)</f>
        <v>#REF!</v>
      </c>
      <c r="HC490" s="181" t="e">
        <f t="shared" ref="HC490:HC553" si="1318">2*IMREAL(K229)*COS(2*PI()*B229*205/Nt_load2)-2*IMAGINARY(K229)*SIN(2*PI()*B229*205/Nt_load2)</f>
        <v>#REF!</v>
      </c>
      <c r="HD490" s="181" t="e">
        <f t="shared" ref="HD490:HD553" si="1319">2*IMREAL(K229)*COS(2*PI()*B229*206/Nt_load2)-2*IMAGINARY(K229)*SIN(2*PI()*B229*206/Nt_load2)</f>
        <v>#REF!</v>
      </c>
      <c r="HE490" s="181" t="e">
        <f t="shared" ref="HE490:HE553" si="1320">2*IMREAL(K229)*COS(2*PI()*B229*207/Nt_load2)-2*IMAGINARY(K229)*SIN(2*PI()*B229*207/Nt_load2)</f>
        <v>#REF!</v>
      </c>
      <c r="HF490" s="181" t="e">
        <f t="shared" ref="HF490:HF553" si="1321">2*IMREAL(K229)*COS(2*PI()*B229*208/Nt_load2)-2*IMAGINARY(K229)*SIN(2*PI()*B229*208/Nt_load2)</f>
        <v>#REF!</v>
      </c>
      <c r="HG490" s="181" t="e">
        <f t="shared" ref="HG490:HG553" si="1322">2*IMREAL(K229)*COS(2*PI()*B229*209/Nt_load2)-2*IMAGINARY(K229)*SIN(2*PI()*B229*209/Nt_load2)</f>
        <v>#REF!</v>
      </c>
      <c r="HH490" s="181" t="e">
        <f t="shared" ref="HH490:HH553" si="1323">2*IMREAL(K229)*COS(2*PI()*B229*210/Nt_load2)-2*IMAGINARY(K229)*SIN(2*PI()*B229*210/Nt_load2)</f>
        <v>#REF!</v>
      </c>
      <c r="HI490" s="181" t="e">
        <f t="shared" ref="HI490:HI553" si="1324">2*IMREAL(K229)*COS(2*PI()*B229*211/Nt_load2)-2*IMAGINARY(K229)*SIN(2*PI()*B229*211/Nt_load2)</f>
        <v>#REF!</v>
      </c>
      <c r="HJ490" s="181" t="e">
        <f t="shared" ref="HJ490:HJ553" si="1325">2*IMREAL(K229)*COS(2*PI()*B229*212/Nt_load2)-2*IMAGINARY(K229)*SIN(2*PI()*B229*212/Nt_load2)</f>
        <v>#REF!</v>
      </c>
      <c r="HK490" s="181" t="e">
        <f t="shared" ref="HK490:HK553" si="1326">2*IMREAL(K229)*COS(2*PI()*B229*213/Nt_load2)-2*IMAGINARY(K229)*SIN(2*PI()*B229*213/Nt_load2)</f>
        <v>#REF!</v>
      </c>
      <c r="HL490" s="181" t="e">
        <f t="shared" ref="HL490:HL553" si="1327">2*IMREAL(K229)*COS(2*PI()*B229*214/Nt_load2)-2*IMAGINARY(K229)*SIN(2*PI()*B229*214/Nt_load2)</f>
        <v>#REF!</v>
      </c>
      <c r="HM490" s="181" t="e">
        <f t="shared" ref="HM490:HM553" si="1328">2*IMREAL(K229)*COS(2*PI()*B229*215/Nt_load2)-2*IMAGINARY(K229)*SIN(2*PI()*B229*215/Nt_load2)</f>
        <v>#REF!</v>
      </c>
      <c r="HN490" s="181" t="e">
        <f t="shared" ref="HN490:HN553" si="1329">2*IMREAL(K229)*COS(2*PI()*B229*216/Nt_load2)-2*IMAGINARY(K229)*SIN(2*PI()*B229*216/Nt_load2)</f>
        <v>#REF!</v>
      </c>
      <c r="HO490" s="181" t="e">
        <f t="shared" ref="HO490:HO553" si="1330">2*IMREAL(K229)*COS(2*PI()*B229*217/Nt_load2)-2*IMAGINARY(K229)*SIN(2*PI()*B229*217/Nt_load2)</f>
        <v>#REF!</v>
      </c>
      <c r="HP490" s="181" t="e">
        <f t="shared" ref="HP490:HP553" si="1331">2*IMREAL(K229)*COS(2*PI()*B229*218/Nt_load2)-2*IMAGINARY(K229)*SIN(2*PI()*B229*218/Nt_load2)</f>
        <v>#REF!</v>
      </c>
      <c r="HQ490" s="181" t="e">
        <f t="shared" ref="HQ490:HQ553" si="1332">2*IMREAL(K229)*COS(2*PI()*B229*219/Nt_load2)-2*IMAGINARY(K229)*SIN(2*PI()*B229*219/Nt_load2)</f>
        <v>#REF!</v>
      </c>
      <c r="HR490" s="181" t="e">
        <f t="shared" ref="HR490:HR553" si="1333">2*IMREAL(K229)*COS(2*PI()*B229*220/Nt_load2)-2*IMAGINARY(K229)*SIN(2*PI()*B229*220/Nt_load2)</f>
        <v>#REF!</v>
      </c>
      <c r="HS490" s="181" t="e">
        <f t="shared" ref="HS490:HS553" si="1334">2*IMREAL(K229)*COS(2*PI()*B229*221/Nt_load2)-2*IMAGINARY(K229)*SIN(2*PI()*B229*221/Nt_load2)</f>
        <v>#REF!</v>
      </c>
      <c r="HT490" s="181" t="e">
        <f t="shared" ref="HT490:HT553" si="1335">2*IMREAL(K229)*COS(2*PI()*B229*222/Nt_load2)-2*IMAGINARY(K229)*SIN(2*PI()*B229*222/Nt_load2)</f>
        <v>#REF!</v>
      </c>
      <c r="HU490" s="181" t="e">
        <f t="shared" ref="HU490:HU553" si="1336">2*IMREAL(K229)*COS(2*PI()*B229*223/Nt_load2)-2*IMAGINARY(K229)*SIN(2*PI()*B229*223/Nt_load2)</f>
        <v>#REF!</v>
      </c>
      <c r="HV490" s="181" t="e">
        <f t="shared" ref="HV490:HV553" si="1337">2*IMREAL(K229)*COS(2*PI()*B229*224/Nt_load2)-2*IMAGINARY(K229)*SIN(2*PI()*B229*224/Nt_load2)</f>
        <v>#REF!</v>
      </c>
      <c r="HW490" s="181" t="e">
        <f t="shared" ref="HW490:HW553" si="1338">2*IMREAL(K229)*COS(2*PI()*B229*225/Nt_load2)-2*IMAGINARY(K229)*SIN(2*PI()*B229*225/Nt_load2)</f>
        <v>#REF!</v>
      </c>
      <c r="HX490" s="181" t="e">
        <f t="shared" ref="HX490:HX553" si="1339">2*IMREAL(K229)*COS(2*PI()*B229*226/Nt_load2)-2*IMAGINARY(K229)*SIN(2*PI()*B229*226/Nt_load2)</f>
        <v>#REF!</v>
      </c>
      <c r="HY490" s="181" t="e">
        <f t="shared" ref="HY490:HY553" si="1340">2*IMREAL(K229)*COS(2*PI()*B229*227/Nt_load2)-2*IMAGINARY(K229)*SIN(2*PI()*B229*227/Nt_load2)</f>
        <v>#REF!</v>
      </c>
      <c r="HZ490" s="181" t="e">
        <f t="shared" ref="HZ490:HZ553" si="1341">2*IMREAL(K229)*COS(2*PI()*B229*228/Nt_load2)-2*IMAGINARY(K229)*SIN(2*PI()*B229*228/Nt_load2)</f>
        <v>#REF!</v>
      </c>
      <c r="IA490" s="181" t="e">
        <f t="shared" ref="IA490:IA553" si="1342">2*IMREAL(K229)*COS(2*PI()*B229*229/Nt_load2)-2*IMAGINARY(K229)*SIN(2*PI()*B229*229/Nt_load2)</f>
        <v>#REF!</v>
      </c>
      <c r="IB490" s="181" t="e">
        <f t="shared" ref="IB490:IB553" si="1343">2*IMREAL(K229)*COS(2*PI()*B229*230/Nt_load2)-2*IMAGINARY(K229)*SIN(2*PI()*B229*230/Nt_load2)</f>
        <v>#REF!</v>
      </c>
      <c r="IC490" s="181" t="e">
        <f t="shared" ref="IC490:IC553" si="1344">2*IMREAL(K229)*COS(2*PI()*B229*231/Nt_load2)-2*IMAGINARY(K229)*SIN(2*PI()*B229*231/Nt_load2)</f>
        <v>#REF!</v>
      </c>
      <c r="ID490" s="181" t="e">
        <f t="shared" ref="ID490:ID553" si="1345">2*IMREAL(K229)*COS(2*PI()*B229*232/Nt_load2)-2*IMAGINARY(K229)*SIN(2*PI()*B229*232/Nt_load2)</f>
        <v>#REF!</v>
      </c>
      <c r="IE490" s="181" t="e">
        <f t="shared" ref="IE490:IE553" si="1346">2*IMREAL(K229)*COS(2*PI()*B229*233/Nt_load2)-2*IMAGINARY(K229)*SIN(2*PI()*B229*223/Nt_load2)</f>
        <v>#REF!</v>
      </c>
      <c r="IF490" s="181" t="e">
        <f t="shared" ref="IF490:IF553" si="1347">2*IMREAL(K229)*COS(2*PI()*B229*234/Nt_load2)-2*IMAGINARY(K229)*SIN(2*PI()*B229*234/Nt_load2)</f>
        <v>#REF!</v>
      </c>
      <c r="IG490" s="181" t="e">
        <f t="shared" ref="IG490:IG553" si="1348">2*IMREAL(K229)*COS(2*PI()*B229*235/Nt_load2)-2*IMAGINARY(K229)*SIN(2*PI()*B229*235/Nt_load2)</f>
        <v>#REF!</v>
      </c>
      <c r="IH490" s="181" t="e">
        <f t="shared" ref="IH490:IH553" si="1349">2*IMREAL(K229)*COS(2*PI()*B229*236/Nt_load2)-2*IMAGINARY(K229)*SIN(2*PI()*B229*236/Nt_load2)</f>
        <v>#REF!</v>
      </c>
      <c r="II490" s="181" t="e">
        <f t="shared" ref="II490:II553" si="1350">2*IMREAL(K229)*COS(2*PI()*B229*237/Nt_load2)-2*IMAGINARY(K229)*SIN(2*PI()*B229*237/Nt_load2)</f>
        <v>#REF!</v>
      </c>
      <c r="IJ490" s="181" t="e">
        <f t="shared" ref="IJ490:IJ553" si="1351">2*IMREAL(K229)*COS(2*PI()*B229*238/Nt_load2)-2*IMAGINARY(K229)*SIN(2*PI()*B229*238/Nt_load2)</f>
        <v>#REF!</v>
      </c>
      <c r="IK490" s="181" t="e">
        <f t="shared" ref="IK490:IK553" si="1352">2*IMREAL(K229)*COS(2*PI()*B229*239/Nt_load2)-2*IMAGINARY(K229)*SIN(2*PI()*B229*239/Nt_load2)</f>
        <v>#REF!</v>
      </c>
      <c r="IL490" s="181" t="e">
        <f t="shared" ref="IL490:IL553" si="1353">2*IMREAL(K229)*COS(2*PI()*B229*240/Nt_load2)-2*IMAGINARY(K229)*SIN(2*PI()*B229*240/Nt_load2)</f>
        <v>#REF!</v>
      </c>
      <c r="IM490" s="181" t="e">
        <f t="shared" ref="IM490:IM553" si="1354">2*IMREAL(K229)*COS(2*PI()*B229*241/Nt_load2)-2*IMAGINARY(K229)*SIN(2*PI()*B229*241/Nt_load2)</f>
        <v>#REF!</v>
      </c>
      <c r="IN490" s="181" t="e">
        <f t="shared" ref="IN490:IN553" si="1355">2*IMREAL(K229)*COS(2*PI()*B229*242/Nt_load2)-2*IMAGINARY(K229)*SIN(2*PI()*B229*242/Nt_load2)</f>
        <v>#REF!</v>
      </c>
      <c r="IO490" s="181" t="e">
        <f t="shared" ref="IO490:IO553" si="1356">2*IMREAL(K229)*COS(2*PI()*B229*243/Nt_load2)-2*IMAGINARY(K229)*SIN(2*PI()*B229*243/Nt_load2)</f>
        <v>#REF!</v>
      </c>
      <c r="IP490" s="181" t="e">
        <f t="shared" ref="IP490:IP553" si="1357">2*IMREAL(K229)*COS(2*PI()*B229*244/Nt_load2)-2*IMAGINARY(K229)*SIN(2*PI()*B229*244/Nt_load2)</f>
        <v>#REF!</v>
      </c>
      <c r="IQ490" s="181" t="e">
        <f t="shared" ref="IQ490:IQ553" si="1358">2*IMREAL(K229)*COS(2*PI()*B229*245/Nt_load2)-2*IMAGINARY(K229)*SIN(2*PI()*B229*245/Nt_load2)</f>
        <v>#REF!</v>
      </c>
      <c r="IR490" s="181" t="e">
        <f t="shared" ref="IR490:IR553" si="1359">2*IMREAL(K229)*COS(2*PI()*B229*246/Nt_load2)-2*IMAGINARY(K229)*SIN(2*PI()*B229*246/Nt_load2)</f>
        <v>#REF!</v>
      </c>
      <c r="IS490" s="181" t="e">
        <f t="shared" ref="IS490:IS553" si="1360">2*IMREAL(K229)*COS(2*PI()*B229*247/Nt_load2)-2*IMAGINARY(K229)*SIN(2*PI()*B229*247/Nt_load2)</f>
        <v>#REF!</v>
      </c>
      <c r="IT490" s="181" t="e">
        <f t="shared" ref="IT490:IT553" si="1361">2*IMREAL(K229)*COS(2*PI()*B229*248/Nt_load2)-2*IMAGINARY(K229)*SIN(2*PI()*B229*248/Nt_load2)</f>
        <v>#REF!</v>
      </c>
      <c r="IU490" s="181" t="e">
        <f t="shared" ref="IU490:IU553" si="1362">2*IMREAL(K229)*COS(2*PI()*B229*249/Nt_load2)-2*IMAGINARY(K229)*SIN(2*PI()*B229*249/Nt_load2)</f>
        <v>#REF!</v>
      </c>
      <c r="IV490" s="181" t="e">
        <f t="shared" ref="IV490:IV553" si="1363">2*IMREAL(K229)*COS(2*PI()*B229*250/Nt_load2)-2*IMAGINARY(K229)*SIN(2*PI()*B229*250/Nt_load2)</f>
        <v>#REF!</v>
      </c>
      <c r="IW490" s="181" t="e">
        <f t="shared" ref="IW490:IW553" si="1364">2*IMREAL(K229)*COS(2*PI()*B229*251/Nt_load2)-2*IMAGINARY(K229)*SIN(2*PI()*B229*251/Nt_load2)</f>
        <v>#REF!</v>
      </c>
      <c r="IX490" s="181" t="e">
        <f t="shared" ref="IX490:IX553" si="1365">2*IMREAL(K229)*COS(2*PI()*B229*252/Nt_load2)-2*IMAGINARY(K229)*SIN(2*PI()*B229*252/Nt_load2)</f>
        <v>#REF!</v>
      </c>
      <c r="IY490" s="181" t="e">
        <f t="shared" ref="IY490:IY553" si="1366">2*IMREAL(K229)*COS(2*PI()*B229*253/Nt_load2)-2*IMAGINARY(K229)*SIN(2*PI()*B229*253/Nt_load2)</f>
        <v>#REF!</v>
      </c>
      <c r="IZ490" s="181" t="e">
        <f t="shared" ref="IZ490:IZ553" si="1367">2*IMREAL(K229)*COS(2*PI()*B229*254/Nt_load2)-2*IMAGINARY(K229)*SIN(2*PI()*B229*254/Nt_load2)</f>
        <v>#REF!</v>
      </c>
      <c r="JA490" s="181" t="e">
        <f t="shared" ref="JA490:JA553" si="1368">2*IMREAL(K229)*COS(2*PI()*B229*255/Nt_load2)-2*IMAGINARY(K229)*SIN(2*PI()*B229*255/Nt_load2)</f>
        <v>#REF!</v>
      </c>
      <c r="JB490" s="181" t="e">
        <f t="shared" ref="JB490:JB553" si="1369">2*IMREAL(K229)*COS(2*PI()*B229*256/Nt_load2)-2*IMAGINARY(K229)*SIN(2*PI()*B229*256/Nt_load2)</f>
        <v>#REF!</v>
      </c>
    </row>
    <row r="491" spans="2:262">
      <c r="B491" s="188">
        <v>130</v>
      </c>
      <c r="C491" s="187">
        <f t="shared" ref="C491:C554" si="1370">C490+Div_Nt_load2</f>
        <v>2.5390625000000018E-3</v>
      </c>
      <c r="D491" s="184" t="e">
        <f t="shared" si="1113"/>
        <v>#REF!</v>
      </c>
      <c r="E491" s="183" t="e">
        <f>EF361</f>
        <v>#REF!</v>
      </c>
      <c r="F491" s="182">
        <v>130</v>
      </c>
      <c r="G491" s="181" t="e">
        <f t="shared" si="1114"/>
        <v>#REF!</v>
      </c>
      <c r="H491" s="181" t="e">
        <f t="shared" si="1115"/>
        <v>#REF!</v>
      </c>
      <c r="I491" s="181" t="e">
        <f t="shared" si="1116"/>
        <v>#REF!</v>
      </c>
      <c r="J491" s="181" t="e">
        <f t="shared" si="1117"/>
        <v>#REF!</v>
      </c>
      <c r="K491" s="181" t="e">
        <f t="shared" si="1118"/>
        <v>#REF!</v>
      </c>
      <c r="L491" s="181" t="e">
        <f t="shared" si="1119"/>
        <v>#REF!</v>
      </c>
      <c r="M491" s="181" t="e">
        <f t="shared" si="1120"/>
        <v>#REF!</v>
      </c>
      <c r="N491" s="181" t="e">
        <f t="shared" si="1121"/>
        <v>#REF!</v>
      </c>
      <c r="O491" s="181" t="e">
        <f t="shared" si="1122"/>
        <v>#REF!</v>
      </c>
      <c r="P491" s="181" t="e">
        <f t="shared" si="1123"/>
        <v>#REF!</v>
      </c>
      <c r="Q491" s="181" t="e">
        <f t="shared" si="1124"/>
        <v>#REF!</v>
      </c>
      <c r="R491" s="181" t="e">
        <f t="shared" si="1125"/>
        <v>#REF!</v>
      </c>
      <c r="S491" s="181" t="e">
        <f t="shared" si="1126"/>
        <v>#REF!</v>
      </c>
      <c r="T491" s="181" t="e">
        <f t="shared" si="1127"/>
        <v>#REF!</v>
      </c>
      <c r="U491" s="181" t="e">
        <f t="shared" si="1128"/>
        <v>#REF!</v>
      </c>
      <c r="V491" s="181" t="e">
        <f t="shared" si="1129"/>
        <v>#REF!</v>
      </c>
      <c r="W491" s="181" t="e">
        <f t="shared" si="1130"/>
        <v>#REF!</v>
      </c>
      <c r="X491" s="181" t="e">
        <f t="shared" si="1131"/>
        <v>#REF!</v>
      </c>
      <c r="Y491" s="181" t="e">
        <f t="shared" si="1132"/>
        <v>#REF!</v>
      </c>
      <c r="Z491" s="181" t="e">
        <f t="shared" si="1133"/>
        <v>#REF!</v>
      </c>
      <c r="AA491" s="181" t="e">
        <f t="shared" si="1134"/>
        <v>#REF!</v>
      </c>
      <c r="AB491" s="181" t="e">
        <f t="shared" si="1135"/>
        <v>#REF!</v>
      </c>
      <c r="AC491" s="181" t="e">
        <f t="shared" si="1136"/>
        <v>#REF!</v>
      </c>
      <c r="AD491" s="181" t="e">
        <f t="shared" si="1137"/>
        <v>#REF!</v>
      </c>
      <c r="AE491" s="181" t="e">
        <f t="shared" si="1138"/>
        <v>#REF!</v>
      </c>
      <c r="AF491" s="181" t="e">
        <f t="shared" si="1139"/>
        <v>#REF!</v>
      </c>
      <c r="AG491" s="181" t="e">
        <f t="shared" si="1140"/>
        <v>#REF!</v>
      </c>
      <c r="AH491" s="181" t="e">
        <f t="shared" si="1141"/>
        <v>#REF!</v>
      </c>
      <c r="AI491" s="181" t="e">
        <f t="shared" si="1142"/>
        <v>#REF!</v>
      </c>
      <c r="AJ491" s="181" t="e">
        <f t="shared" si="1143"/>
        <v>#REF!</v>
      </c>
      <c r="AK491" s="181" t="e">
        <f t="shared" si="1144"/>
        <v>#REF!</v>
      </c>
      <c r="AL491" s="181" t="e">
        <f t="shared" si="1145"/>
        <v>#REF!</v>
      </c>
      <c r="AM491" s="181" t="e">
        <f t="shared" si="1146"/>
        <v>#REF!</v>
      </c>
      <c r="AN491" s="181" t="e">
        <f t="shared" si="1147"/>
        <v>#REF!</v>
      </c>
      <c r="AO491" s="181" t="e">
        <f t="shared" si="1148"/>
        <v>#REF!</v>
      </c>
      <c r="AP491" s="181" t="e">
        <f t="shared" si="1149"/>
        <v>#REF!</v>
      </c>
      <c r="AQ491" s="181" t="e">
        <f t="shared" si="1150"/>
        <v>#REF!</v>
      </c>
      <c r="AR491" s="181" t="e">
        <f t="shared" si="1151"/>
        <v>#REF!</v>
      </c>
      <c r="AS491" s="181" t="e">
        <f t="shared" si="1152"/>
        <v>#REF!</v>
      </c>
      <c r="AT491" s="181" t="e">
        <f t="shared" si="1153"/>
        <v>#REF!</v>
      </c>
      <c r="AU491" s="181" t="e">
        <f t="shared" si="1154"/>
        <v>#REF!</v>
      </c>
      <c r="AV491" s="181" t="e">
        <f t="shared" si="1155"/>
        <v>#REF!</v>
      </c>
      <c r="AW491" s="181" t="e">
        <f t="shared" si="1156"/>
        <v>#REF!</v>
      </c>
      <c r="AX491" s="181" t="e">
        <f t="shared" si="1157"/>
        <v>#REF!</v>
      </c>
      <c r="AY491" s="181" t="e">
        <f t="shared" si="1158"/>
        <v>#REF!</v>
      </c>
      <c r="AZ491" s="181" t="e">
        <f t="shared" si="1159"/>
        <v>#REF!</v>
      </c>
      <c r="BA491" s="181" t="e">
        <f t="shared" si="1160"/>
        <v>#REF!</v>
      </c>
      <c r="BB491" s="181" t="e">
        <f t="shared" si="1161"/>
        <v>#REF!</v>
      </c>
      <c r="BC491" s="181" t="e">
        <f t="shared" si="1162"/>
        <v>#REF!</v>
      </c>
      <c r="BD491" s="181" t="e">
        <f t="shared" si="1163"/>
        <v>#REF!</v>
      </c>
      <c r="BE491" s="181" t="e">
        <f t="shared" si="1164"/>
        <v>#REF!</v>
      </c>
      <c r="BF491" s="181" t="e">
        <f t="shared" si="1165"/>
        <v>#REF!</v>
      </c>
      <c r="BG491" s="181" t="e">
        <f t="shared" si="1166"/>
        <v>#REF!</v>
      </c>
      <c r="BH491" s="181" t="e">
        <f t="shared" si="1167"/>
        <v>#REF!</v>
      </c>
      <c r="BI491" s="181" t="e">
        <f t="shared" si="1168"/>
        <v>#REF!</v>
      </c>
      <c r="BJ491" s="181" t="e">
        <f t="shared" si="1169"/>
        <v>#REF!</v>
      </c>
      <c r="BK491" s="181" t="e">
        <f t="shared" si="1170"/>
        <v>#REF!</v>
      </c>
      <c r="BL491" s="181" t="e">
        <f t="shared" si="1171"/>
        <v>#REF!</v>
      </c>
      <c r="BM491" s="181" t="e">
        <f t="shared" si="1172"/>
        <v>#REF!</v>
      </c>
      <c r="BN491" s="181" t="e">
        <f t="shared" si="1173"/>
        <v>#REF!</v>
      </c>
      <c r="BO491" s="181" t="e">
        <f t="shared" si="1174"/>
        <v>#REF!</v>
      </c>
      <c r="BP491" s="181" t="e">
        <f t="shared" si="1175"/>
        <v>#REF!</v>
      </c>
      <c r="BQ491" s="181" t="e">
        <f t="shared" si="1176"/>
        <v>#REF!</v>
      </c>
      <c r="BR491" s="181" t="e">
        <f t="shared" si="1177"/>
        <v>#REF!</v>
      </c>
      <c r="BS491" s="181" t="e">
        <f t="shared" si="1178"/>
        <v>#REF!</v>
      </c>
      <c r="BT491" s="181" t="e">
        <f t="shared" si="1179"/>
        <v>#REF!</v>
      </c>
      <c r="BU491" s="181" t="e">
        <f t="shared" si="1180"/>
        <v>#REF!</v>
      </c>
      <c r="BV491" s="181" t="e">
        <f t="shared" si="1181"/>
        <v>#REF!</v>
      </c>
      <c r="BW491" s="181" t="e">
        <f t="shared" si="1182"/>
        <v>#REF!</v>
      </c>
      <c r="BX491" s="181" t="e">
        <f t="shared" si="1183"/>
        <v>#REF!</v>
      </c>
      <c r="BY491" s="181" t="e">
        <f t="shared" si="1184"/>
        <v>#REF!</v>
      </c>
      <c r="BZ491" s="181" t="e">
        <f t="shared" si="1185"/>
        <v>#REF!</v>
      </c>
      <c r="CA491" s="181" t="e">
        <f t="shared" si="1186"/>
        <v>#REF!</v>
      </c>
      <c r="CB491" s="181" t="e">
        <f t="shared" si="1187"/>
        <v>#REF!</v>
      </c>
      <c r="CC491" s="181" t="e">
        <f t="shared" si="1188"/>
        <v>#REF!</v>
      </c>
      <c r="CD491" s="181" t="e">
        <f t="shared" si="1189"/>
        <v>#REF!</v>
      </c>
      <c r="CE491" s="181" t="e">
        <f t="shared" si="1190"/>
        <v>#REF!</v>
      </c>
      <c r="CF491" s="181" t="e">
        <f t="shared" si="1191"/>
        <v>#REF!</v>
      </c>
      <c r="CG491" s="181" t="e">
        <f t="shared" si="1192"/>
        <v>#REF!</v>
      </c>
      <c r="CH491" s="181" t="e">
        <f t="shared" si="1193"/>
        <v>#REF!</v>
      </c>
      <c r="CI491" s="181" t="e">
        <f t="shared" si="1194"/>
        <v>#REF!</v>
      </c>
      <c r="CJ491" s="181" t="e">
        <f t="shared" si="1195"/>
        <v>#REF!</v>
      </c>
      <c r="CK491" s="181" t="e">
        <f t="shared" si="1196"/>
        <v>#REF!</v>
      </c>
      <c r="CL491" s="181" t="e">
        <f t="shared" si="1197"/>
        <v>#REF!</v>
      </c>
      <c r="CM491" s="181" t="e">
        <f t="shared" si="1198"/>
        <v>#REF!</v>
      </c>
      <c r="CN491" s="181" t="e">
        <f t="shared" si="1199"/>
        <v>#REF!</v>
      </c>
      <c r="CO491" s="181" t="e">
        <f t="shared" si="1200"/>
        <v>#REF!</v>
      </c>
      <c r="CP491" s="181" t="e">
        <f t="shared" si="1201"/>
        <v>#REF!</v>
      </c>
      <c r="CQ491" s="181" t="e">
        <f t="shared" si="1202"/>
        <v>#REF!</v>
      </c>
      <c r="CR491" s="181" t="e">
        <f t="shared" si="1203"/>
        <v>#REF!</v>
      </c>
      <c r="CS491" s="181" t="e">
        <f t="shared" si="1204"/>
        <v>#REF!</v>
      </c>
      <c r="CT491" s="181" t="e">
        <f t="shared" si="1205"/>
        <v>#REF!</v>
      </c>
      <c r="CU491" s="181" t="e">
        <f t="shared" si="1206"/>
        <v>#REF!</v>
      </c>
      <c r="CV491" s="181" t="e">
        <f t="shared" si="1207"/>
        <v>#REF!</v>
      </c>
      <c r="CW491" s="181" t="e">
        <f t="shared" si="1208"/>
        <v>#REF!</v>
      </c>
      <c r="CX491" s="181" t="e">
        <f t="shared" si="1209"/>
        <v>#REF!</v>
      </c>
      <c r="CY491" s="181" t="e">
        <f t="shared" si="1210"/>
        <v>#REF!</v>
      </c>
      <c r="CZ491" s="181" t="e">
        <f t="shared" si="1211"/>
        <v>#REF!</v>
      </c>
      <c r="DA491" s="181" t="e">
        <f t="shared" si="1212"/>
        <v>#REF!</v>
      </c>
      <c r="DB491" s="181" t="e">
        <f t="shared" si="1213"/>
        <v>#REF!</v>
      </c>
      <c r="DC491" s="181" t="e">
        <f t="shared" si="1214"/>
        <v>#REF!</v>
      </c>
      <c r="DD491" s="181" t="e">
        <f t="shared" si="1215"/>
        <v>#REF!</v>
      </c>
      <c r="DE491" s="181" t="e">
        <f t="shared" si="1216"/>
        <v>#REF!</v>
      </c>
      <c r="DF491" s="181" t="e">
        <f t="shared" si="1217"/>
        <v>#REF!</v>
      </c>
      <c r="DG491" s="181" t="e">
        <f t="shared" si="1218"/>
        <v>#REF!</v>
      </c>
      <c r="DH491" s="181" t="e">
        <f t="shared" si="1219"/>
        <v>#REF!</v>
      </c>
      <c r="DI491" s="181" t="e">
        <f t="shared" si="1220"/>
        <v>#REF!</v>
      </c>
      <c r="DJ491" s="181" t="e">
        <f t="shared" si="1221"/>
        <v>#REF!</v>
      </c>
      <c r="DK491" s="181" t="e">
        <f t="shared" si="1222"/>
        <v>#REF!</v>
      </c>
      <c r="DL491" s="181" t="e">
        <f t="shared" si="1223"/>
        <v>#REF!</v>
      </c>
      <c r="DM491" s="181" t="e">
        <f t="shared" si="1224"/>
        <v>#REF!</v>
      </c>
      <c r="DN491" s="181" t="e">
        <f t="shared" si="1225"/>
        <v>#REF!</v>
      </c>
      <c r="DO491" s="181" t="e">
        <f t="shared" si="1226"/>
        <v>#REF!</v>
      </c>
      <c r="DP491" s="181" t="e">
        <f t="shared" si="1227"/>
        <v>#REF!</v>
      </c>
      <c r="DQ491" s="181" t="e">
        <f t="shared" si="1228"/>
        <v>#REF!</v>
      </c>
      <c r="DR491" s="181" t="e">
        <f t="shared" si="1229"/>
        <v>#REF!</v>
      </c>
      <c r="DS491" s="181" t="e">
        <f t="shared" si="1230"/>
        <v>#REF!</v>
      </c>
      <c r="DT491" s="181" t="e">
        <f t="shared" si="1231"/>
        <v>#REF!</v>
      </c>
      <c r="DU491" s="181" t="e">
        <f t="shared" si="1232"/>
        <v>#REF!</v>
      </c>
      <c r="DV491" s="181" t="e">
        <f t="shared" si="1233"/>
        <v>#REF!</v>
      </c>
      <c r="DW491" s="181" t="e">
        <f t="shared" si="1234"/>
        <v>#REF!</v>
      </c>
      <c r="DX491" s="181" t="e">
        <f t="shared" si="1235"/>
        <v>#REF!</v>
      </c>
      <c r="DY491" s="181" t="e">
        <f t="shared" si="1236"/>
        <v>#REF!</v>
      </c>
      <c r="DZ491" s="181" t="e">
        <f t="shared" si="1237"/>
        <v>#REF!</v>
      </c>
      <c r="EA491" s="181" t="e">
        <f t="shared" si="1238"/>
        <v>#REF!</v>
      </c>
      <c r="EB491" s="181" t="e">
        <f t="shared" si="1239"/>
        <v>#REF!</v>
      </c>
      <c r="EC491" s="181" t="e">
        <f t="shared" si="1240"/>
        <v>#REF!</v>
      </c>
      <c r="ED491" s="181" t="e">
        <f t="shared" si="1241"/>
        <v>#REF!</v>
      </c>
      <c r="EE491" s="181" t="e">
        <f t="shared" si="1242"/>
        <v>#REF!</v>
      </c>
      <c r="EF491" s="181" t="e">
        <f t="shared" si="1243"/>
        <v>#REF!</v>
      </c>
      <c r="EG491" s="181" t="e">
        <f t="shared" si="1244"/>
        <v>#REF!</v>
      </c>
      <c r="EH491" s="181" t="e">
        <f t="shared" si="1245"/>
        <v>#REF!</v>
      </c>
      <c r="EI491" s="181" t="e">
        <f t="shared" si="1246"/>
        <v>#REF!</v>
      </c>
      <c r="EJ491" s="181" t="e">
        <f t="shared" si="1247"/>
        <v>#REF!</v>
      </c>
      <c r="EK491" s="181" t="e">
        <f t="shared" si="1248"/>
        <v>#REF!</v>
      </c>
      <c r="EL491" s="181" t="e">
        <f t="shared" si="1249"/>
        <v>#REF!</v>
      </c>
      <c r="EM491" s="181" t="e">
        <f t="shared" si="1250"/>
        <v>#REF!</v>
      </c>
      <c r="EN491" s="181" t="e">
        <f t="shared" si="1251"/>
        <v>#REF!</v>
      </c>
      <c r="EO491" s="181" t="e">
        <f t="shared" si="1252"/>
        <v>#REF!</v>
      </c>
      <c r="EP491" s="181" t="e">
        <f t="shared" si="1253"/>
        <v>#REF!</v>
      </c>
      <c r="EQ491" s="181" t="e">
        <f t="shared" si="1254"/>
        <v>#REF!</v>
      </c>
      <c r="ER491" s="181" t="e">
        <f t="shared" si="1255"/>
        <v>#REF!</v>
      </c>
      <c r="ES491" s="181" t="e">
        <f t="shared" si="1256"/>
        <v>#REF!</v>
      </c>
      <c r="ET491" s="181" t="e">
        <f t="shared" si="1257"/>
        <v>#REF!</v>
      </c>
      <c r="EU491" s="181" t="e">
        <f t="shared" si="1258"/>
        <v>#REF!</v>
      </c>
      <c r="EV491" s="181" t="e">
        <f t="shared" si="1259"/>
        <v>#REF!</v>
      </c>
      <c r="EW491" s="181" t="e">
        <f t="shared" si="1260"/>
        <v>#REF!</v>
      </c>
      <c r="EX491" s="181" t="e">
        <f t="shared" si="1261"/>
        <v>#REF!</v>
      </c>
      <c r="EY491" s="181" t="e">
        <f t="shared" si="1262"/>
        <v>#REF!</v>
      </c>
      <c r="EZ491" s="181" t="e">
        <f t="shared" si="1263"/>
        <v>#REF!</v>
      </c>
      <c r="FA491" s="181" t="e">
        <f t="shared" si="1264"/>
        <v>#REF!</v>
      </c>
      <c r="FB491" s="181" t="e">
        <f t="shared" si="1265"/>
        <v>#REF!</v>
      </c>
      <c r="FC491" s="181" t="e">
        <f t="shared" si="1266"/>
        <v>#REF!</v>
      </c>
      <c r="FD491" s="181" t="e">
        <f t="shared" si="1267"/>
        <v>#REF!</v>
      </c>
      <c r="FE491" s="181" t="e">
        <f t="shared" si="1268"/>
        <v>#REF!</v>
      </c>
      <c r="FF491" s="181" t="e">
        <f t="shared" si="1269"/>
        <v>#REF!</v>
      </c>
      <c r="FG491" s="181" t="e">
        <f t="shared" si="1270"/>
        <v>#REF!</v>
      </c>
      <c r="FH491" s="181" t="e">
        <f t="shared" si="1271"/>
        <v>#REF!</v>
      </c>
      <c r="FI491" s="181" t="e">
        <f t="shared" si="1272"/>
        <v>#REF!</v>
      </c>
      <c r="FJ491" s="181" t="e">
        <f t="shared" si="1273"/>
        <v>#REF!</v>
      </c>
      <c r="FK491" s="181" t="e">
        <f t="shared" si="1274"/>
        <v>#REF!</v>
      </c>
      <c r="FL491" s="181" t="e">
        <f t="shared" si="1275"/>
        <v>#REF!</v>
      </c>
      <c r="FM491" s="181" t="e">
        <f t="shared" si="1276"/>
        <v>#REF!</v>
      </c>
      <c r="FN491" s="181" t="e">
        <f t="shared" si="1277"/>
        <v>#REF!</v>
      </c>
      <c r="FO491" s="181" t="e">
        <f t="shared" si="1278"/>
        <v>#REF!</v>
      </c>
      <c r="FP491" s="181" t="e">
        <f t="shared" si="1279"/>
        <v>#REF!</v>
      </c>
      <c r="FQ491" s="181" t="e">
        <f t="shared" si="1280"/>
        <v>#REF!</v>
      </c>
      <c r="FR491" s="181" t="e">
        <f t="shared" si="1281"/>
        <v>#REF!</v>
      </c>
      <c r="FS491" s="181" t="e">
        <f t="shared" si="1282"/>
        <v>#REF!</v>
      </c>
      <c r="FT491" s="181" t="e">
        <f t="shared" si="1283"/>
        <v>#REF!</v>
      </c>
      <c r="FU491" s="181" t="e">
        <f t="shared" si="1284"/>
        <v>#REF!</v>
      </c>
      <c r="FV491" s="181" t="e">
        <f t="shared" si="1285"/>
        <v>#REF!</v>
      </c>
      <c r="FW491" s="181" t="e">
        <f t="shared" si="1286"/>
        <v>#REF!</v>
      </c>
      <c r="FX491" s="181" t="e">
        <f t="shared" si="1287"/>
        <v>#REF!</v>
      </c>
      <c r="FY491" s="181" t="e">
        <f t="shared" si="1288"/>
        <v>#REF!</v>
      </c>
      <c r="FZ491" s="181" t="e">
        <f t="shared" si="1289"/>
        <v>#REF!</v>
      </c>
      <c r="GA491" s="181" t="e">
        <f t="shared" si="1290"/>
        <v>#REF!</v>
      </c>
      <c r="GB491" s="181" t="e">
        <f t="shared" si="1291"/>
        <v>#REF!</v>
      </c>
      <c r="GC491" s="181" t="e">
        <f t="shared" si="1292"/>
        <v>#REF!</v>
      </c>
      <c r="GD491" s="181" t="e">
        <f t="shared" si="1293"/>
        <v>#REF!</v>
      </c>
      <c r="GE491" s="181" t="e">
        <f t="shared" si="1294"/>
        <v>#REF!</v>
      </c>
      <c r="GF491" s="181" t="e">
        <f t="shared" si="1295"/>
        <v>#REF!</v>
      </c>
      <c r="GG491" s="181" t="e">
        <f t="shared" si="1296"/>
        <v>#REF!</v>
      </c>
      <c r="GH491" s="181" t="e">
        <f t="shared" si="1297"/>
        <v>#REF!</v>
      </c>
      <c r="GI491" s="181" t="e">
        <f t="shared" si="1298"/>
        <v>#REF!</v>
      </c>
      <c r="GJ491" s="181" t="e">
        <f t="shared" si="1299"/>
        <v>#REF!</v>
      </c>
      <c r="GK491" s="181" t="e">
        <f t="shared" si="1300"/>
        <v>#REF!</v>
      </c>
      <c r="GL491" s="181" t="e">
        <f t="shared" si="1301"/>
        <v>#REF!</v>
      </c>
      <c r="GM491" s="181" t="e">
        <f t="shared" si="1302"/>
        <v>#REF!</v>
      </c>
      <c r="GN491" s="181" t="e">
        <f t="shared" si="1303"/>
        <v>#REF!</v>
      </c>
      <c r="GO491" s="181" t="e">
        <f t="shared" si="1304"/>
        <v>#REF!</v>
      </c>
      <c r="GP491" s="181" t="e">
        <f t="shared" si="1305"/>
        <v>#REF!</v>
      </c>
      <c r="GQ491" s="181" t="e">
        <f t="shared" si="1306"/>
        <v>#REF!</v>
      </c>
      <c r="GR491" s="181" t="e">
        <f t="shared" si="1307"/>
        <v>#REF!</v>
      </c>
      <c r="GS491" s="181" t="e">
        <f t="shared" si="1308"/>
        <v>#REF!</v>
      </c>
      <c r="GT491" s="181" t="e">
        <f t="shared" si="1309"/>
        <v>#REF!</v>
      </c>
      <c r="GU491" s="181" t="e">
        <f t="shared" si="1310"/>
        <v>#REF!</v>
      </c>
      <c r="GV491" s="181" t="e">
        <f t="shared" si="1311"/>
        <v>#REF!</v>
      </c>
      <c r="GW491" s="181" t="e">
        <f t="shared" si="1312"/>
        <v>#REF!</v>
      </c>
      <c r="GX491" s="181" t="e">
        <f t="shared" si="1313"/>
        <v>#REF!</v>
      </c>
      <c r="GY491" s="181" t="e">
        <f t="shared" si="1314"/>
        <v>#REF!</v>
      </c>
      <c r="GZ491" s="181" t="e">
        <f t="shared" si="1315"/>
        <v>#REF!</v>
      </c>
      <c r="HA491" s="181" t="e">
        <f t="shared" si="1316"/>
        <v>#REF!</v>
      </c>
      <c r="HB491" s="181" t="e">
        <f t="shared" si="1317"/>
        <v>#REF!</v>
      </c>
      <c r="HC491" s="181" t="e">
        <f t="shared" si="1318"/>
        <v>#REF!</v>
      </c>
      <c r="HD491" s="181" t="e">
        <f t="shared" si="1319"/>
        <v>#REF!</v>
      </c>
      <c r="HE491" s="181" t="e">
        <f t="shared" si="1320"/>
        <v>#REF!</v>
      </c>
      <c r="HF491" s="181" t="e">
        <f t="shared" si="1321"/>
        <v>#REF!</v>
      </c>
      <c r="HG491" s="181" t="e">
        <f t="shared" si="1322"/>
        <v>#REF!</v>
      </c>
      <c r="HH491" s="181" t="e">
        <f t="shared" si="1323"/>
        <v>#REF!</v>
      </c>
      <c r="HI491" s="181" t="e">
        <f t="shared" si="1324"/>
        <v>#REF!</v>
      </c>
      <c r="HJ491" s="181" t="e">
        <f t="shared" si="1325"/>
        <v>#REF!</v>
      </c>
      <c r="HK491" s="181" t="e">
        <f t="shared" si="1326"/>
        <v>#REF!</v>
      </c>
      <c r="HL491" s="181" t="e">
        <f t="shared" si="1327"/>
        <v>#REF!</v>
      </c>
      <c r="HM491" s="181" t="e">
        <f t="shared" si="1328"/>
        <v>#REF!</v>
      </c>
      <c r="HN491" s="181" t="e">
        <f t="shared" si="1329"/>
        <v>#REF!</v>
      </c>
      <c r="HO491" s="181" t="e">
        <f t="shared" si="1330"/>
        <v>#REF!</v>
      </c>
      <c r="HP491" s="181" t="e">
        <f t="shared" si="1331"/>
        <v>#REF!</v>
      </c>
      <c r="HQ491" s="181" t="e">
        <f t="shared" si="1332"/>
        <v>#REF!</v>
      </c>
      <c r="HR491" s="181" t="e">
        <f t="shared" si="1333"/>
        <v>#REF!</v>
      </c>
      <c r="HS491" s="181" t="e">
        <f t="shared" si="1334"/>
        <v>#REF!</v>
      </c>
      <c r="HT491" s="181" t="e">
        <f t="shared" si="1335"/>
        <v>#REF!</v>
      </c>
      <c r="HU491" s="181" t="e">
        <f t="shared" si="1336"/>
        <v>#REF!</v>
      </c>
      <c r="HV491" s="181" t="e">
        <f t="shared" si="1337"/>
        <v>#REF!</v>
      </c>
      <c r="HW491" s="181" t="e">
        <f t="shared" si="1338"/>
        <v>#REF!</v>
      </c>
      <c r="HX491" s="181" t="e">
        <f t="shared" si="1339"/>
        <v>#REF!</v>
      </c>
      <c r="HY491" s="181" t="e">
        <f t="shared" si="1340"/>
        <v>#REF!</v>
      </c>
      <c r="HZ491" s="181" t="e">
        <f t="shared" si="1341"/>
        <v>#REF!</v>
      </c>
      <c r="IA491" s="181" t="e">
        <f t="shared" si="1342"/>
        <v>#REF!</v>
      </c>
      <c r="IB491" s="181" t="e">
        <f t="shared" si="1343"/>
        <v>#REF!</v>
      </c>
      <c r="IC491" s="181" t="e">
        <f t="shared" si="1344"/>
        <v>#REF!</v>
      </c>
      <c r="ID491" s="181" t="e">
        <f t="shared" si="1345"/>
        <v>#REF!</v>
      </c>
      <c r="IE491" s="181" t="e">
        <f t="shared" si="1346"/>
        <v>#REF!</v>
      </c>
      <c r="IF491" s="181" t="e">
        <f t="shared" si="1347"/>
        <v>#REF!</v>
      </c>
      <c r="IG491" s="181" t="e">
        <f t="shared" si="1348"/>
        <v>#REF!</v>
      </c>
      <c r="IH491" s="181" t="e">
        <f t="shared" si="1349"/>
        <v>#REF!</v>
      </c>
      <c r="II491" s="181" t="e">
        <f t="shared" si="1350"/>
        <v>#REF!</v>
      </c>
      <c r="IJ491" s="181" t="e">
        <f t="shared" si="1351"/>
        <v>#REF!</v>
      </c>
      <c r="IK491" s="181" t="e">
        <f t="shared" si="1352"/>
        <v>#REF!</v>
      </c>
      <c r="IL491" s="181" t="e">
        <f t="shared" si="1353"/>
        <v>#REF!</v>
      </c>
      <c r="IM491" s="181" t="e">
        <f t="shared" si="1354"/>
        <v>#REF!</v>
      </c>
      <c r="IN491" s="181" t="e">
        <f t="shared" si="1355"/>
        <v>#REF!</v>
      </c>
      <c r="IO491" s="181" t="e">
        <f t="shared" si="1356"/>
        <v>#REF!</v>
      </c>
      <c r="IP491" s="181" t="e">
        <f t="shared" si="1357"/>
        <v>#REF!</v>
      </c>
      <c r="IQ491" s="181" t="e">
        <f t="shared" si="1358"/>
        <v>#REF!</v>
      </c>
      <c r="IR491" s="181" t="e">
        <f t="shared" si="1359"/>
        <v>#REF!</v>
      </c>
      <c r="IS491" s="181" t="e">
        <f t="shared" si="1360"/>
        <v>#REF!</v>
      </c>
      <c r="IT491" s="181" t="e">
        <f t="shared" si="1361"/>
        <v>#REF!</v>
      </c>
      <c r="IU491" s="181" t="e">
        <f t="shared" si="1362"/>
        <v>#REF!</v>
      </c>
      <c r="IV491" s="181" t="e">
        <f t="shared" si="1363"/>
        <v>#REF!</v>
      </c>
      <c r="IW491" s="181" t="e">
        <f t="shared" si="1364"/>
        <v>#REF!</v>
      </c>
      <c r="IX491" s="181" t="e">
        <f t="shared" si="1365"/>
        <v>#REF!</v>
      </c>
      <c r="IY491" s="181" t="e">
        <f t="shared" si="1366"/>
        <v>#REF!</v>
      </c>
      <c r="IZ491" s="181" t="e">
        <f t="shared" si="1367"/>
        <v>#REF!</v>
      </c>
      <c r="JA491" s="181" t="e">
        <f t="shared" si="1368"/>
        <v>#REF!</v>
      </c>
      <c r="JB491" s="181" t="e">
        <f t="shared" si="1369"/>
        <v>#REF!</v>
      </c>
    </row>
    <row r="492" spans="2:262">
      <c r="B492" s="188">
        <v>131</v>
      </c>
      <c r="C492" s="187">
        <f t="shared" si="1370"/>
        <v>2.5585937500000018E-3</v>
      </c>
      <c r="D492" s="184" t="e">
        <f t="shared" si="1113"/>
        <v>#REF!</v>
      </c>
      <c r="E492" s="183" t="e">
        <f>EG361</f>
        <v>#REF!</v>
      </c>
      <c r="F492" s="182">
        <v>131</v>
      </c>
      <c r="G492" s="181" t="e">
        <f t="shared" si="1114"/>
        <v>#REF!</v>
      </c>
      <c r="H492" s="181" t="e">
        <f t="shared" si="1115"/>
        <v>#REF!</v>
      </c>
      <c r="I492" s="181" t="e">
        <f t="shared" si="1116"/>
        <v>#REF!</v>
      </c>
      <c r="J492" s="181" t="e">
        <f t="shared" si="1117"/>
        <v>#REF!</v>
      </c>
      <c r="K492" s="181" t="e">
        <f t="shared" si="1118"/>
        <v>#REF!</v>
      </c>
      <c r="L492" s="181" t="e">
        <f t="shared" si="1119"/>
        <v>#REF!</v>
      </c>
      <c r="M492" s="181" t="e">
        <f t="shared" si="1120"/>
        <v>#REF!</v>
      </c>
      <c r="N492" s="181" t="e">
        <f t="shared" si="1121"/>
        <v>#REF!</v>
      </c>
      <c r="O492" s="181" t="e">
        <f t="shared" si="1122"/>
        <v>#REF!</v>
      </c>
      <c r="P492" s="181" t="e">
        <f t="shared" si="1123"/>
        <v>#REF!</v>
      </c>
      <c r="Q492" s="181" t="e">
        <f t="shared" si="1124"/>
        <v>#REF!</v>
      </c>
      <c r="R492" s="181" t="e">
        <f t="shared" si="1125"/>
        <v>#REF!</v>
      </c>
      <c r="S492" s="181" t="e">
        <f t="shared" si="1126"/>
        <v>#REF!</v>
      </c>
      <c r="T492" s="181" t="e">
        <f t="shared" si="1127"/>
        <v>#REF!</v>
      </c>
      <c r="U492" s="181" t="e">
        <f t="shared" si="1128"/>
        <v>#REF!</v>
      </c>
      <c r="V492" s="181" t="e">
        <f t="shared" si="1129"/>
        <v>#REF!</v>
      </c>
      <c r="W492" s="181" t="e">
        <f t="shared" si="1130"/>
        <v>#REF!</v>
      </c>
      <c r="X492" s="181" t="e">
        <f t="shared" si="1131"/>
        <v>#REF!</v>
      </c>
      <c r="Y492" s="181" t="e">
        <f t="shared" si="1132"/>
        <v>#REF!</v>
      </c>
      <c r="Z492" s="181" t="e">
        <f t="shared" si="1133"/>
        <v>#REF!</v>
      </c>
      <c r="AA492" s="181" t="e">
        <f t="shared" si="1134"/>
        <v>#REF!</v>
      </c>
      <c r="AB492" s="181" t="e">
        <f t="shared" si="1135"/>
        <v>#REF!</v>
      </c>
      <c r="AC492" s="181" t="e">
        <f t="shared" si="1136"/>
        <v>#REF!</v>
      </c>
      <c r="AD492" s="181" t="e">
        <f t="shared" si="1137"/>
        <v>#REF!</v>
      </c>
      <c r="AE492" s="181" t="e">
        <f t="shared" si="1138"/>
        <v>#REF!</v>
      </c>
      <c r="AF492" s="181" t="e">
        <f t="shared" si="1139"/>
        <v>#REF!</v>
      </c>
      <c r="AG492" s="181" t="e">
        <f t="shared" si="1140"/>
        <v>#REF!</v>
      </c>
      <c r="AH492" s="181" t="e">
        <f t="shared" si="1141"/>
        <v>#REF!</v>
      </c>
      <c r="AI492" s="181" t="e">
        <f t="shared" si="1142"/>
        <v>#REF!</v>
      </c>
      <c r="AJ492" s="181" t="e">
        <f t="shared" si="1143"/>
        <v>#REF!</v>
      </c>
      <c r="AK492" s="181" t="e">
        <f t="shared" si="1144"/>
        <v>#REF!</v>
      </c>
      <c r="AL492" s="181" t="e">
        <f t="shared" si="1145"/>
        <v>#REF!</v>
      </c>
      <c r="AM492" s="181" t="e">
        <f t="shared" si="1146"/>
        <v>#REF!</v>
      </c>
      <c r="AN492" s="181" t="e">
        <f t="shared" si="1147"/>
        <v>#REF!</v>
      </c>
      <c r="AO492" s="181" t="e">
        <f t="shared" si="1148"/>
        <v>#REF!</v>
      </c>
      <c r="AP492" s="181" t="e">
        <f t="shared" si="1149"/>
        <v>#REF!</v>
      </c>
      <c r="AQ492" s="181" t="e">
        <f t="shared" si="1150"/>
        <v>#REF!</v>
      </c>
      <c r="AR492" s="181" t="e">
        <f t="shared" si="1151"/>
        <v>#REF!</v>
      </c>
      <c r="AS492" s="181" t="e">
        <f t="shared" si="1152"/>
        <v>#REF!</v>
      </c>
      <c r="AT492" s="181" t="e">
        <f t="shared" si="1153"/>
        <v>#REF!</v>
      </c>
      <c r="AU492" s="181" t="e">
        <f t="shared" si="1154"/>
        <v>#REF!</v>
      </c>
      <c r="AV492" s="181" t="e">
        <f t="shared" si="1155"/>
        <v>#REF!</v>
      </c>
      <c r="AW492" s="181" t="e">
        <f t="shared" si="1156"/>
        <v>#REF!</v>
      </c>
      <c r="AX492" s="181" t="e">
        <f t="shared" si="1157"/>
        <v>#REF!</v>
      </c>
      <c r="AY492" s="181" t="e">
        <f t="shared" si="1158"/>
        <v>#REF!</v>
      </c>
      <c r="AZ492" s="181" t="e">
        <f t="shared" si="1159"/>
        <v>#REF!</v>
      </c>
      <c r="BA492" s="181" t="e">
        <f t="shared" si="1160"/>
        <v>#REF!</v>
      </c>
      <c r="BB492" s="181" t="e">
        <f t="shared" si="1161"/>
        <v>#REF!</v>
      </c>
      <c r="BC492" s="181" t="e">
        <f t="shared" si="1162"/>
        <v>#REF!</v>
      </c>
      <c r="BD492" s="181" t="e">
        <f t="shared" si="1163"/>
        <v>#REF!</v>
      </c>
      <c r="BE492" s="181" t="e">
        <f t="shared" si="1164"/>
        <v>#REF!</v>
      </c>
      <c r="BF492" s="181" t="e">
        <f t="shared" si="1165"/>
        <v>#REF!</v>
      </c>
      <c r="BG492" s="181" t="e">
        <f t="shared" si="1166"/>
        <v>#REF!</v>
      </c>
      <c r="BH492" s="181" t="e">
        <f t="shared" si="1167"/>
        <v>#REF!</v>
      </c>
      <c r="BI492" s="181" t="e">
        <f t="shared" si="1168"/>
        <v>#REF!</v>
      </c>
      <c r="BJ492" s="181" t="e">
        <f t="shared" si="1169"/>
        <v>#REF!</v>
      </c>
      <c r="BK492" s="181" t="e">
        <f t="shared" si="1170"/>
        <v>#REF!</v>
      </c>
      <c r="BL492" s="181" t="e">
        <f t="shared" si="1171"/>
        <v>#REF!</v>
      </c>
      <c r="BM492" s="181" t="e">
        <f t="shared" si="1172"/>
        <v>#REF!</v>
      </c>
      <c r="BN492" s="181" t="e">
        <f t="shared" si="1173"/>
        <v>#REF!</v>
      </c>
      <c r="BO492" s="181" t="e">
        <f t="shared" si="1174"/>
        <v>#REF!</v>
      </c>
      <c r="BP492" s="181" t="e">
        <f t="shared" si="1175"/>
        <v>#REF!</v>
      </c>
      <c r="BQ492" s="181" t="e">
        <f t="shared" si="1176"/>
        <v>#REF!</v>
      </c>
      <c r="BR492" s="181" t="e">
        <f t="shared" si="1177"/>
        <v>#REF!</v>
      </c>
      <c r="BS492" s="181" t="e">
        <f t="shared" si="1178"/>
        <v>#REF!</v>
      </c>
      <c r="BT492" s="181" t="e">
        <f t="shared" si="1179"/>
        <v>#REF!</v>
      </c>
      <c r="BU492" s="181" t="e">
        <f t="shared" si="1180"/>
        <v>#REF!</v>
      </c>
      <c r="BV492" s="181" t="e">
        <f t="shared" si="1181"/>
        <v>#REF!</v>
      </c>
      <c r="BW492" s="181" t="e">
        <f t="shared" si="1182"/>
        <v>#REF!</v>
      </c>
      <c r="BX492" s="181" t="e">
        <f t="shared" si="1183"/>
        <v>#REF!</v>
      </c>
      <c r="BY492" s="181" t="e">
        <f t="shared" si="1184"/>
        <v>#REF!</v>
      </c>
      <c r="BZ492" s="181" t="e">
        <f t="shared" si="1185"/>
        <v>#REF!</v>
      </c>
      <c r="CA492" s="181" t="e">
        <f t="shared" si="1186"/>
        <v>#REF!</v>
      </c>
      <c r="CB492" s="181" t="e">
        <f t="shared" si="1187"/>
        <v>#REF!</v>
      </c>
      <c r="CC492" s="181" t="e">
        <f t="shared" si="1188"/>
        <v>#REF!</v>
      </c>
      <c r="CD492" s="181" t="e">
        <f t="shared" si="1189"/>
        <v>#REF!</v>
      </c>
      <c r="CE492" s="181" t="e">
        <f t="shared" si="1190"/>
        <v>#REF!</v>
      </c>
      <c r="CF492" s="181" t="e">
        <f t="shared" si="1191"/>
        <v>#REF!</v>
      </c>
      <c r="CG492" s="181" t="e">
        <f t="shared" si="1192"/>
        <v>#REF!</v>
      </c>
      <c r="CH492" s="181" t="e">
        <f t="shared" si="1193"/>
        <v>#REF!</v>
      </c>
      <c r="CI492" s="181" t="e">
        <f t="shared" si="1194"/>
        <v>#REF!</v>
      </c>
      <c r="CJ492" s="181" t="e">
        <f t="shared" si="1195"/>
        <v>#REF!</v>
      </c>
      <c r="CK492" s="181" t="e">
        <f t="shared" si="1196"/>
        <v>#REF!</v>
      </c>
      <c r="CL492" s="181" t="e">
        <f t="shared" si="1197"/>
        <v>#REF!</v>
      </c>
      <c r="CM492" s="181" t="e">
        <f t="shared" si="1198"/>
        <v>#REF!</v>
      </c>
      <c r="CN492" s="181" t="e">
        <f t="shared" si="1199"/>
        <v>#REF!</v>
      </c>
      <c r="CO492" s="181" t="e">
        <f t="shared" si="1200"/>
        <v>#REF!</v>
      </c>
      <c r="CP492" s="181" t="e">
        <f t="shared" si="1201"/>
        <v>#REF!</v>
      </c>
      <c r="CQ492" s="181" t="e">
        <f t="shared" si="1202"/>
        <v>#REF!</v>
      </c>
      <c r="CR492" s="181" t="e">
        <f t="shared" si="1203"/>
        <v>#REF!</v>
      </c>
      <c r="CS492" s="181" t="e">
        <f t="shared" si="1204"/>
        <v>#REF!</v>
      </c>
      <c r="CT492" s="181" t="e">
        <f t="shared" si="1205"/>
        <v>#REF!</v>
      </c>
      <c r="CU492" s="181" t="e">
        <f t="shared" si="1206"/>
        <v>#REF!</v>
      </c>
      <c r="CV492" s="181" t="e">
        <f t="shared" si="1207"/>
        <v>#REF!</v>
      </c>
      <c r="CW492" s="181" t="e">
        <f t="shared" si="1208"/>
        <v>#REF!</v>
      </c>
      <c r="CX492" s="181" t="e">
        <f t="shared" si="1209"/>
        <v>#REF!</v>
      </c>
      <c r="CY492" s="181" t="e">
        <f t="shared" si="1210"/>
        <v>#REF!</v>
      </c>
      <c r="CZ492" s="181" t="e">
        <f t="shared" si="1211"/>
        <v>#REF!</v>
      </c>
      <c r="DA492" s="181" t="e">
        <f t="shared" si="1212"/>
        <v>#REF!</v>
      </c>
      <c r="DB492" s="181" t="e">
        <f t="shared" si="1213"/>
        <v>#REF!</v>
      </c>
      <c r="DC492" s="181" t="e">
        <f t="shared" si="1214"/>
        <v>#REF!</v>
      </c>
      <c r="DD492" s="181" t="e">
        <f t="shared" si="1215"/>
        <v>#REF!</v>
      </c>
      <c r="DE492" s="181" t="e">
        <f t="shared" si="1216"/>
        <v>#REF!</v>
      </c>
      <c r="DF492" s="181" t="e">
        <f t="shared" si="1217"/>
        <v>#REF!</v>
      </c>
      <c r="DG492" s="181" t="e">
        <f t="shared" si="1218"/>
        <v>#REF!</v>
      </c>
      <c r="DH492" s="181" t="e">
        <f t="shared" si="1219"/>
        <v>#REF!</v>
      </c>
      <c r="DI492" s="181" t="e">
        <f t="shared" si="1220"/>
        <v>#REF!</v>
      </c>
      <c r="DJ492" s="181" t="e">
        <f t="shared" si="1221"/>
        <v>#REF!</v>
      </c>
      <c r="DK492" s="181" t="e">
        <f t="shared" si="1222"/>
        <v>#REF!</v>
      </c>
      <c r="DL492" s="181" t="e">
        <f t="shared" si="1223"/>
        <v>#REF!</v>
      </c>
      <c r="DM492" s="181" t="e">
        <f t="shared" si="1224"/>
        <v>#REF!</v>
      </c>
      <c r="DN492" s="181" t="e">
        <f t="shared" si="1225"/>
        <v>#REF!</v>
      </c>
      <c r="DO492" s="181" t="e">
        <f t="shared" si="1226"/>
        <v>#REF!</v>
      </c>
      <c r="DP492" s="181" t="e">
        <f t="shared" si="1227"/>
        <v>#REF!</v>
      </c>
      <c r="DQ492" s="181" t="e">
        <f t="shared" si="1228"/>
        <v>#REF!</v>
      </c>
      <c r="DR492" s="181" t="e">
        <f t="shared" si="1229"/>
        <v>#REF!</v>
      </c>
      <c r="DS492" s="181" t="e">
        <f t="shared" si="1230"/>
        <v>#REF!</v>
      </c>
      <c r="DT492" s="181" t="e">
        <f t="shared" si="1231"/>
        <v>#REF!</v>
      </c>
      <c r="DU492" s="181" t="e">
        <f t="shared" si="1232"/>
        <v>#REF!</v>
      </c>
      <c r="DV492" s="181" t="e">
        <f t="shared" si="1233"/>
        <v>#REF!</v>
      </c>
      <c r="DW492" s="181" t="e">
        <f t="shared" si="1234"/>
        <v>#REF!</v>
      </c>
      <c r="DX492" s="181" t="e">
        <f t="shared" si="1235"/>
        <v>#REF!</v>
      </c>
      <c r="DY492" s="181" t="e">
        <f t="shared" si="1236"/>
        <v>#REF!</v>
      </c>
      <c r="DZ492" s="181" t="e">
        <f t="shared" si="1237"/>
        <v>#REF!</v>
      </c>
      <c r="EA492" s="181" t="e">
        <f t="shared" si="1238"/>
        <v>#REF!</v>
      </c>
      <c r="EB492" s="181" t="e">
        <f t="shared" si="1239"/>
        <v>#REF!</v>
      </c>
      <c r="EC492" s="181" t="e">
        <f t="shared" si="1240"/>
        <v>#REF!</v>
      </c>
      <c r="ED492" s="181" t="e">
        <f t="shared" si="1241"/>
        <v>#REF!</v>
      </c>
      <c r="EE492" s="181" t="e">
        <f t="shared" si="1242"/>
        <v>#REF!</v>
      </c>
      <c r="EF492" s="181" t="e">
        <f t="shared" si="1243"/>
        <v>#REF!</v>
      </c>
      <c r="EG492" s="181" t="e">
        <f t="shared" si="1244"/>
        <v>#REF!</v>
      </c>
      <c r="EH492" s="181" t="e">
        <f t="shared" si="1245"/>
        <v>#REF!</v>
      </c>
      <c r="EI492" s="181" t="e">
        <f t="shared" si="1246"/>
        <v>#REF!</v>
      </c>
      <c r="EJ492" s="181" t="e">
        <f t="shared" si="1247"/>
        <v>#REF!</v>
      </c>
      <c r="EK492" s="181" t="e">
        <f t="shared" si="1248"/>
        <v>#REF!</v>
      </c>
      <c r="EL492" s="181" t="e">
        <f t="shared" si="1249"/>
        <v>#REF!</v>
      </c>
      <c r="EM492" s="181" t="e">
        <f t="shared" si="1250"/>
        <v>#REF!</v>
      </c>
      <c r="EN492" s="181" t="e">
        <f t="shared" si="1251"/>
        <v>#REF!</v>
      </c>
      <c r="EO492" s="181" t="e">
        <f t="shared" si="1252"/>
        <v>#REF!</v>
      </c>
      <c r="EP492" s="181" t="e">
        <f t="shared" si="1253"/>
        <v>#REF!</v>
      </c>
      <c r="EQ492" s="181" t="e">
        <f t="shared" si="1254"/>
        <v>#REF!</v>
      </c>
      <c r="ER492" s="181" t="e">
        <f t="shared" si="1255"/>
        <v>#REF!</v>
      </c>
      <c r="ES492" s="181" t="e">
        <f t="shared" si="1256"/>
        <v>#REF!</v>
      </c>
      <c r="ET492" s="181" t="e">
        <f t="shared" si="1257"/>
        <v>#REF!</v>
      </c>
      <c r="EU492" s="181" t="e">
        <f t="shared" si="1258"/>
        <v>#REF!</v>
      </c>
      <c r="EV492" s="181" t="e">
        <f t="shared" si="1259"/>
        <v>#REF!</v>
      </c>
      <c r="EW492" s="181" t="e">
        <f t="shared" si="1260"/>
        <v>#REF!</v>
      </c>
      <c r="EX492" s="181" t="e">
        <f t="shared" si="1261"/>
        <v>#REF!</v>
      </c>
      <c r="EY492" s="181" t="e">
        <f t="shared" si="1262"/>
        <v>#REF!</v>
      </c>
      <c r="EZ492" s="181" t="e">
        <f t="shared" si="1263"/>
        <v>#REF!</v>
      </c>
      <c r="FA492" s="181" t="e">
        <f t="shared" si="1264"/>
        <v>#REF!</v>
      </c>
      <c r="FB492" s="181" t="e">
        <f t="shared" si="1265"/>
        <v>#REF!</v>
      </c>
      <c r="FC492" s="181" t="e">
        <f t="shared" si="1266"/>
        <v>#REF!</v>
      </c>
      <c r="FD492" s="181" t="e">
        <f t="shared" si="1267"/>
        <v>#REF!</v>
      </c>
      <c r="FE492" s="181" t="e">
        <f t="shared" si="1268"/>
        <v>#REF!</v>
      </c>
      <c r="FF492" s="181" t="e">
        <f t="shared" si="1269"/>
        <v>#REF!</v>
      </c>
      <c r="FG492" s="181" t="e">
        <f t="shared" si="1270"/>
        <v>#REF!</v>
      </c>
      <c r="FH492" s="181" t="e">
        <f t="shared" si="1271"/>
        <v>#REF!</v>
      </c>
      <c r="FI492" s="181" t="e">
        <f t="shared" si="1272"/>
        <v>#REF!</v>
      </c>
      <c r="FJ492" s="181" t="e">
        <f t="shared" si="1273"/>
        <v>#REF!</v>
      </c>
      <c r="FK492" s="181" t="e">
        <f t="shared" si="1274"/>
        <v>#REF!</v>
      </c>
      <c r="FL492" s="181" t="e">
        <f t="shared" si="1275"/>
        <v>#REF!</v>
      </c>
      <c r="FM492" s="181" t="e">
        <f t="shared" si="1276"/>
        <v>#REF!</v>
      </c>
      <c r="FN492" s="181" t="e">
        <f t="shared" si="1277"/>
        <v>#REF!</v>
      </c>
      <c r="FO492" s="181" t="e">
        <f t="shared" si="1278"/>
        <v>#REF!</v>
      </c>
      <c r="FP492" s="181" t="e">
        <f t="shared" si="1279"/>
        <v>#REF!</v>
      </c>
      <c r="FQ492" s="181" t="e">
        <f t="shared" si="1280"/>
        <v>#REF!</v>
      </c>
      <c r="FR492" s="181" t="e">
        <f t="shared" si="1281"/>
        <v>#REF!</v>
      </c>
      <c r="FS492" s="181" t="e">
        <f t="shared" si="1282"/>
        <v>#REF!</v>
      </c>
      <c r="FT492" s="181" t="e">
        <f t="shared" si="1283"/>
        <v>#REF!</v>
      </c>
      <c r="FU492" s="181" t="e">
        <f t="shared" si="1284"/>
        <v>#REF!</v>
      </c>
      <c r="FV492" s="181" t="e">
        <f t="shared" si="1285"/>
        <v>#REF!</v>
      </c>
      <c r="FW492" s="181" t="e">
        <f t="shared" si="1286"/>
        <v>#REF!</v>
      </c>
      <c r="FX492" s="181" t="e">
        <f t="shared" si="1287"/>
        <v>#REF!</v>
      </c>
      <c r="FY492" s="181" t="e">
        <f t="shared" si="1288"/>
        <v>#REF!</v>
      </c>
      <c r="FZ492" s="181" t="e">
        <f t="shared" si="1289"/>
        <v>#REF!</v>
      </c>
      <c r="GA492" s="181" t="e">
        <f t="shared" si="1290"/>
        <v>#REF!</v>
      </c>
      <c r="GB492" s="181" t="e">
        <f t="shared" si="1291"/>
        <v>#REF!</v>
      </c>
      <c r="GC492" s="181" t="e">
        <f t="shared" si="1292"/>
        <v>#REF!</v>
      </c>
      <c r="GD492" s="181" t="e">
        <f t="shared" si="1293"/>
        <v>#REF!</v>
      </c>
      <c r="GE492" s="181" t="e">
        <f t="shared" si="1294"/>
        <v>#REF!</v>
      </c>
      <c r="GF492" s="181" t="e">
        <f t="shared" si="1295"/>
        <v>#REF!</v>
      </c>
      <c r="GG492" s="181" t="e">
        <f t="shared" si="1296"/>
        <v>#REF!</v>
      </c>
      <c r="GH492" s="181" t="e">
        <f t="shared" si="1297"/>
        <v>#REF!</v>
      </c>
      <c r="GI492" s="181" t="e">
        <f t="shared" si="1298"/>
        <v>#REF!</v>
      </c>
      <c r="GJ492" s="181" t="e">
        <f t="shared" si="1299"/>
        <v>#REF!</v>
      </c>
      <c r="GK492" s="181" t="e">
        <f t="shared" si="1300"/>
        <v>#REF!</v>
      </c>
      <c r="GL492" s="181" t="e">
        <f t="shared" si="1301"/>
        <v>#REF!</v>
      </c>
      <c r="GM492" s="181" t="e">
        <f t="shared" si="1302"/>
        <v>#REF!</v>
      </c>
      <c r="GN492" s="181" t="e">
        <f t="shared" si="1303"/>
        <v>#REF!</v>
      </c>
      <c r="GO492" s="181" t="e">
        <f t="shared" si="1304"/>
        <v>#REF!</v>
      </c>
      <c r="GP492" s="181" t="e">
        <f t="shared" si="1305"/>
        <v>#REF!</v>
      </c>
      <c r="GQ492" s="181" t="e">
        <f t="shared" si="1306"/>
        <v>#REF!</v>
      </c>
      <c r="GR492" s="181" t="e">
        <f t="shared" si="1307"/>
        <v>#REF!</v>
      </c>
      <c r="GS492" s="181" t="e">
        <f t="shared" si="1308"/>
        <v>#REF!</v>
      </c>
      <c r="GT492" s="181" t="e">
        <f t="shared" si="1309"/>
        <v>#REF!</v>
      </c>
      <c r="GU492" s="181" t="e">
        <f t="shared" si="1310"/>
        <v>#REF!</v>
      </c>
      <c r="GV492" s="181" t="e">
        <f t="shared" si="1311"/>
        <v>#REF!</v>
      </c>
      <c r="GW492" s="181" t="e">
        <f t="shared" si="1312"/>
        <v>#REF!</v>
      </c>
      <c r="GX492" s="181" t="e">
        <f t="shared" si="1313"/>
        <v>#REF!</v>
      </c>
      <c r="GY492" s="181" t="e">
        <f t="shared" si="1314"/>
        <v>#REF!</v>
      </c>
      <c r="GZ492" s="181" t="e">
        <f t="shared" si="1315"/>
        <v>#REF!</v>
      </c>
      <c r="HA492" s="181" t="e">
        <f t="shared" si="1316"/>
        <v>#REF!</v>
      </c>
      <c r="HB492" s="181" t="e">
        <f t="shared" si="1317"/>
        <v>#REF!</v>
      </c>
      <c r="HC492" s="181" t="e">
        <f t="shared" si="1318"/>
        <v>#REF!</v>
      </c>
      <c r="HD492" s="181" t="e">
        <f t="shared" si="1319"/>
        <v>#REF!</v>
      </c>
      <c r="HE492" s="181" t="e">
        <f t="shared" si="1320"/>
        <v>#REF!</v>
      </c>
      <c r="HF492" s="181" t="e">
        <f t="shared" si="1321"/>
        <v>#REF!</v>
      </c>
      <c r="HG492" s="181" t="e">
        <f t="shared" si="1322"/>
        <v>#REF!</v>
      </c>
      <c r="HH492" s="181" t="e">
        <f t="shared" si="1323"/>
        <v>#REF!</v>
      </c>
      <c r="HI492" s="181" t="e">
        <f t="shared" si="1324"/>
        <v>#REF!</v>
      </c>
      <c r="HJ492" s="181" t="e">
        <f t="shared" si="1325"/>
        <v>#REF!</v>
      </c>
      <c r="HK492" s="181" t="e">
        <f t="shared" si="1326"/>
        <v>#REF!</v>
      </c>
      <c r="HL492" s="181" t="e">
        <f t="shared" si="1327"/>
        <v>#REF!</v>
      </c>
      <c r="HM492" s="181" t="e">
        <f t="shared" si="1328"/>
        <v>#REF!</v>
      </c>
      <c r="HN492" s="181" t="e">
        <f t="shared" si="1329"/>
        <v>#REF!</v>
      </c>
      <c r="HO492" s="181" t="e">
        <f t="shared" si="1330"/>
        <v>#REF!</v>
      </c>
      <c r="HP492" s="181" t="e">
        <f t="shared" si="1331"/>
        <v>#REF!</v>
      </c>
      <c r="HQ492" s="181" t="e">
        <f t="shared" si="1332"/>
        <v>#REF!</v>
      </c>
      <c r="HR492" s="181" t="e">
        <f t="shared" si="1333"/>
        <v>#REF!</v>
      </c>
      <c r="HS492" s="181" t="e">
        <f t="shared" si="1334"/>
        <v>#REF!</v>
      </c>
      <c r="HT492" s="181" t="e">
        <f t="shared" si="1335"/>
        <v>#REF!</v>
      </c>
      <c r="HU492" s="181" t="e">
        <f t="shared" si="1336"/>
        <v>#REF!</v>
      </c>
      <c r="HV492" s="181" t="e">
        <f t="shared" si="1337"/>
        <v>#REF!</v>
      </c>
      <c r="HW492" s="181" t="e">
        <f t="shared" si="1338"/>
        <v>#REF!</v>
      </c>
      <c r="HX492" s="181" t="e">
        <f t="shared" si="1339"/>
        <v>#REF!</v>
      </c>
      <c r="HY492" s="181" t="e">
        <f t="shared" si="1340"/>
        <v>#REF!</v>
      </c>
      <c r="HZ492" s="181" t="e">
        <f t="shared" si="1341"/>
        <v>#REF!</v>
      </c>
      <c r="IA492" s="181" t="e">
        <f t="shared" si="1342"/>
        <v>#REF!</v>
      </c>
      <c r="IB492" s="181" t="e">
        <f t="shared" si="1343"/>
        <v>#REF!</v>
      </c>
      <c r="IC492" s="181" t="e">
        <f t="shared" si="1344"/>
        <v>#REF!</v>
      </c>
      <c r="ID492" s="181" t="e">
        <f t="shared" si="1345"/>
        <v>#REF!</v>
      </c>
      <c r="IE492" s="181" t="e">
        <f t="shared" si="1346"/>
        <v>#REF!</v>
      </c>
      <c r="IF492" s="181" t="e">
        <f t="shared" si="1347"/>
        <v>#REF!</v>
      </c>
      <c r="IG492" s="181" t="e">
        <f t="shared" si="1348"/>
        <v>#REF!</v>
      </c>
      <c r="IH492" s="181" t="e">
        <f t="shared" si="1349"/>
        <v>#REF!</v>
      </c>
      <c r="II492" s="181" t="e">
        <f t="shared" si="1350"/>
        <v>#REF!</v>
      </c>
      <c r="IJ492" s="181" t="e">
        <f t="shared" si="1351"/>
        <v>#REF!</v>
      </c>
      <c r="IK492" s="181" t="e">
        <f t="shared" si="1352"/>
        <v>#REF!</v>
      </c>
      <c r="IL492" s="181" t="e">
        <f t="shared" si="1353"/>
        <v>#REF!</v>
      </c>
      <c r="IM492" s="181" t="e">
        <f t="shared" si="1354"/>
        <v>#REF!</v>
      </c>
      <c r="IN492" s="181" t="e">
        <f t="shared" si="1355"/>
        <v>#REF!</v>
      </c>
      <c r="IO492" s="181" t="e">
        <f t="shared" si="1356"/>
        <v>#REF!</v>
      </c>
      <c r="IP492" s="181" t="e">
        <f t="shared" si="1357"/>
        <v>#REF!</v>
      </c>
      <c r="IQ492" s="181" t="e">
        <f t="shared" si="1358"/>
        <v>#REF!</v>
      </c>
      <c r="IR492" s="181" t="e">
        <f t="shared" si="1359"/>
        <v>#REF!</v>
      </c>
      <c r="IS492" s="181" t="e">
        <f t="shared" si="1360"/>
        <v>#REF!</v>
      </c>
      <c r="IT492" s="181" t="e">
        <f t="shared" si="1361"/>
        <v>#REF!</v>
      </c>
      <c r="IU492" s="181" t="e">
        <f t="shared" si="1362"/>
        <v>#REF!</v>
      </c>
      <c r="IV492" s="181" t="e">
        <f t="shared" si="1363"/>
        <v>#REF!</v>
      </c>
      <c r="IW492" s="181" t="e">
        <f t="shared" si="1364"/>
        <v>#REF!</v>
      </c>
      <c r="IX492" s="181" t="e">
        <f t="shared" si="1365"/>
        <v>#REF!</v>
      </c>
      <c r="IY492" s="181" t="e">
        <f t="shared" si="1366"/>
        <v>#REF!</v>
      </c>
      <c r="IZ492" s="181" t="e">
        <f t="shared" si="1367"/>
        <v>#REF!</v>
      </c>
      <c r="JA492" s="181" t="e">
        <f t="shared" si="1368"/>
        <v>#REF!</v>
      </c>
      <c r="JB492" s="181" t="e">
        <f t="shared" si="1369"/>
        <v>#REF!</v>
      </c>
    </row>
    <row r="493" spans="2:262">
      <c r="B493" s="188">
        <v>132</v>
      </c>
      <c r="C493" s="187">
        <f t="shared" si="1370"/>
        <v>2.5781250000000019E-3</v>
      </c>
      <c r="D493" s="184" t="e">
        <f t="shared" si="1113"/>
        <v>#REF!</v>
      </c>
      <c r="E493" s="183" t="e">
        <f>EH361</f>
        <v>#REF!</v>
      </c>
      <c r="F493" s="182">
        <v>132</v>
      </c>
      <c r="G493" s="181" t="e">
        <f t="shared" si="1114"/>
        <v>#REF!</v>
      </c>
      <c r="H493" s="181" t="e">
        <f t="shared" si="1115"/>
        <v>#REF!</v>
      </c>
      <c r="I493" s="181" t="e">
        <f t="shared" si="1116"/>
        <v>#REF!</v>
      </c>
      <c r="J493" s="181" t="e">
        <f t="shared" si="1117"/>
        <v>#REF!</v>
      </c>
      <c r="K493" s="181" t="e">
        <f t="shared" si="1118"/>
        <v>#REF!</v>
      </c>
      <c r="L493" s="181" t="e">
        <f t="shared" si="1119"/>
        <v>#REF!</v>
      </c>
      <c r="M493" s="181" t="e">
        <f t="shared" si="1120"/>
        <v>#REF!</v>
      </c>
      <c r="N493" s="181" t="e">
        <f t="shared" si="1121"/>
        <v>#REF!</v>
      </c>
      <c r="O493" s="181" t="e">
        <f t="shared" si="1122"/>
        <v>#REF!</v>
      </c>
      <c r="P493" s="181" t="e">
        <f t="shared" si="1123"/>
        <v>#REF!</v>
      </c>
      <c r="Q493" s="181" t="e">
        <f t="shared" si="1124"/>
        <v>#REF!</v>
      </c>
      <c r="R493" s="181" t="e">
        <f t="shared" si="1125"/>
        <v>#REF!</v>
      </c>
      <c r="S493" s="181" t="e">
        <f t="shared" si="1126"/>
        <v>#REF!</v>
      </c>
      <c r="T493" s="181" t="e">
        <f t="shared" si="1127"/>
        <v>#REF!</v>
      </c>
      <c r="U493" s="181" t="e">
        <f t="shared" si="1128"/>
        <v>#REF!</v>
      </c>
      <c r="V493" s="181" t="e">
        <f t="shared" si="1129"/>
        <v>#REF!</v>
      </c>
      <c r="W493" s="181" t="e">
        <f t="shared" si="1130"/>
        <v>#REF!</v>
      </c>
      <c r="X493" s="181" t="e">
        <f t="shared" si="1131"/>
        <v>#REF!</v>
      </c>
      <c r="Y493" s="181" t="e">
        <f t="shared" si="1132"/>
        <v>#REF!</v>
      </c>
      <c r="Z493" s="181" t="e">
        <f t="shared" si="1133"/>
        <v>#REF!</v>
      </c>
      <c r="AA493" s="181" t="e">
        <f t="shared" si="1134"/>
        <v>#REF!</v>
      </c>
      <c r="AB493" s="181" t="e">
        <f t="shared" si="1135"/>
        <v>#REF!</v>
      </c>
      <c r="AC493" s="181" t="e">
        <f t="shared" si="1136"/>
        <v>#REF!</v>
      </c>
      <c r="AD493" s="181" t="e">
        <f t="shared" si="1137"/>
        <v>#REF!</v>
      </c>
      <c r="AE493" s="181" t="e">
        <f t="shared" si="1138"/>
        <v>#REF!</v>
      </c>
      <c r="AF493" s="181" t="e">
        <f t="shared" si="1139"/>
        <v>#REF!</v>
      </c>
      <c r="AG493" s="181" t="e">
        <f t="shared" si="1140"/>
        <v>#REF!</v>
      </c>
      <c r="AH493" s="181" t="e">
        <f t="shared" si="1141"/>
        <v>#REF!</v>
      </c>
      <c r="AI493" s="181" t="e">
        <f t="shared" si="1142"/>
        <v>#REF!</v>
      </c>
      <c r="AJ493" s="181" t="e">
        <f t="shared" si="1143"/>
        <v>#REF!</v>
      </c>
      <c r="AK493" s="181" t="e">
        <f t="shared" si="1144"/>
        <v>#REF!</v>
      </c>
      <c r="AL493" s="181" t="e">
        <f t="shared" si="1145"/>
        <v>#REF!</v>
      </c>
      <c r="AM493" s="181" t="e">
        <f t="shared" si="1146"/>
        <v>#REF!</v>
      </c>
      <c r="AN493" s="181" t="e">
        <f t="shared" si="1147"/>
        <v>#REF!</v>
      </c>
      <c r="AO493" s="181" t="e">
        <f t="shared" si="1148"/>
        <v>#REF!</v>
      </c>
      <c r="AP493" s="181" t="e">
        <f t="shared" si="1149"/>
        <v>#REF!</v>
      </c>
      <c r="AQ493" s="181" t="e">
        <f t="shared" si="1150"/>
        <v>#REF!</v>
      </c>
      <c r="AR493" s="181" t="e">
        <f t="shared" si="1151"/>
        <v>#REF!</v>
      </c>
      <c r="AS493" s="181" t="e">
        <f t="shared" si="1152"/>
        <v>#REF!</v>
      </c>
      <c r="AT493" s="181" t="e">
        <f t="shared" si="1153"/>
        <v>#REF!</v>
      </c>
      <c r="AU493" s="181" t="e">
        <f t="shared" si="1154"/>
        <v>#REF!</v>
      </c>
      <c r="AV493" s="181" t="e">
        <f t="shared" si="1155"/>
        <v>#REF!</v>
      </c>
      <c r="AW493" s="181" t="e">
        <f t="shared" si="1156"/>
        <v>#REF!</v>
      </c>
      <c r="AX493" s="181" t="e">
        <f t="shared" si="1157"/>
        <v>#REF!</v>
      </c>
      <c r="AY493" s="181" t="e">
        <f t="shared" si="1158"/>
        <v>#REF!</v>
      </c>
      <c r="AZ493" s="181" t="e">
        <f t="shared" si="1159"/>
        <v>#REF!</v>
      </c>
      <c r="BA493" s="181" t="e">
        <f t="shared" si="1160"/>
        <v>#REF!</v>
      </c>
      <c r="BB493" s="181" t="e">
        <f t="shared" si="1161"/>
        <v>#REF!</v>
      </c>
      <c r="BC493" s="181" t="e">
        <f t="shared" si="1162"/>
        <v>#REF!</v>
      </c>
      <c r="BD493" s="181" t="e">
        <f t="shared" si="1163"/>
        <v>#REF!</v>
      </c>
      <c r="BE493" s="181" t="e">
        <f t="shared" si="1164"/>
        <v>#REF!</v>
      </c>
      <c r="BF493" s="181" t="e">
        <f t="shared" si="1165"/>
        <v>#REF!</v>
      </c>
      <c r="BG493" s="181" t="e">
        <f t="shared" si="1166"/>
        <v>#REF!</v>
      </c>
      <c r="BH493" s="181" t="e">
        <f t="shared" si="1167"/>
        <v>#REF!</v>
      </c>
      <c r="BI493" s="181" t="e">
        <f t="shared" si="1168"/>
        <v>#REF!</v>
      </c>
      <c r="BJ493" s="181" t="e">
        <f t="shared" si="1169"/>
        <v>#REF!</v>
      </c>
      <c r="BK493" s="181" t="e">
        <f t="shared" si="1170"/>
        <v>#REF!</v>
      </c>
      <c r="BL493" s="181" t="e">
        <f t="shared" si="1171"/>
        <v>#REF!</v>
      </c>
      <c r="BM493" s="181" t="e">
        <f t="shared" si="1172"/>
        <v>#REF!</v>
      </c>
      <c r="BN493" s="181" t="e">
        <f t="shared" si="1173"/>
        <v>#REF!</v>
      </c>
      <c r="BO493" s="181" t="e">
        <f t="shared" si="1174"/>
        <v>#REF!</v>
      </c>
      <c r="BP493" s="181" t="e">
        <f t="shared" si="1175"/>
        <v>#REF!</v>
      </c>
      <c r="BQ493" s="181" t="e">
        <f t="shared" si="1176"/>
        <v>#REF!</v>
      </c>
      <c r="BR493" s="181" t="e">
        <f t="shared" si="1177"/>
        <v>#REF!</v>
      </c>
      <c r="BS493" s="181" t="e">
        <f t="shared" si="1178"/>
        <v>#REF!</v>
      </c>
      <c r="BT493" s="181" t="e">
        <f t="shared" si="1179"/>
        <v>#REF!</v>
      </c>
      <c r="BU493" s="181" t="e">
        <f t="shared" si="1180"/>
        <v>#REF!</v>
      </c>
      <c r="BV493" s="181" t="e">
        <f t="shared" si="1181"/>
        <v>#REF!</v>
      </c>
      <c r="BW493" s="181" t="e">
        <f t="shared" si="1182"/>
        <v>#REF!</v>
      </c>
      <c r="BX493" s="181" t="e">
        <f t="shared" si="1183"/>
        <v>#REF!</v>
      </c>
      <c r="BY493" s="181" t="e">
        <f t="shared" si="1184"/>
        <v>#REF!</v>
      </c>
      <c r="BZ493" s="181" t="e">
        <f t="shared" si="1185"/>
        <v>#REF!</v>
      </c>
      <c r="CA493" s="181" t="e">
        <f t="shared" si="1186"/>
        <v>#REF!</v>
      </c>
      <c r="CB493" s="181" t="e">
        <f t="shared" si="1187"/>
        <v>#REF!</v>
      </c>
      <c r="CC493" s="181" t="e">
        <f t="shared" si="1188"/>
        <v>#REF!</v>
      </c>
      <c r="CD493" s="181" t="e">
        <f t="shared" si="1189"/>
        <v>#REF!</v>
      </c>
      <c r="CE493" s="181" t="e">
        <f t="shared" si="1190"/>
        <v>#REF!</v>
      </c>
      <c r="CF493" s="181" t="e">
        <f t="shared" si="1191"/>
        <v>#REF!</v>
      </c>
      <c r="CG493" s="181" t="e">
        <f t="shared" si="1192"/>
        <v>#REF!</v>
      </c>
      <c r="CH493" s="181" t="e">
        <f t="shared" si="1193"/>
        <v>#REF!</v>
      </c>
      <c r="CI493" s="181" t="e">
        <f t="shared" si="1194"/>
        <v>#REF!</v>
      </c>
      <c r="CJ493" s="181" t="e">
        <f t="shared" si="1195"/>
        <v>#REF!</v>
      </c>
      <c r="CK493" s="181" t="e">
        <f t="shared" si="1196"/>
        <v>#REF!</v>
      </c>
      <c r="CL493" s="181" t="e">
        <f t="shared" si="1197"/>
        <v>#REF!</v>
      </c>
      <c r="CM493" s="181" t="e">
        <f t="shared" si="1198"/>
        <v>#REF!</v>
      </c>
      <c r="CN493" s="181" t="e">
        <f t="shared" si="1199"/>
        <v>#REF!</v>
      </c>
      <c r="CO493" s="181" t="e">
        <f t="shared" si="1200"/>
        <v>#REF!</v>
      </c>
      <c r="CP493" s="181" t="e">
        <f t="shared" si="1201"/>
        <v>#REF!</v>
      </c>
      <c r="CQ493" s="181" t="e">
        <f t="shared" si="1202"/>
        <v>#REF!</v>
      </c>
      <c r="CR493" s="181" t="e">
        <f t="shared" si="1203"/>
        <v>#REF!</v>
      </c>
      <c r="CS493" s="181" t="e">
        <f t="shared" si="1204"/>
        <v>#REF!</v>
      </c>
      <c r="CT493" s="181" t="e">
        <f t="shared" si="1205"/>
        <v>#REF!</v>
      </c>
      <c r="CU493" s="181" t="e">
        <f t="shared" si="1206"/>
        <v>#REF!</v>
      </c>
      <c r="CV493" s="181" t="e">
        <f t="shared" si="1207"/>
        <v>#REF!</v>
      </c>
      <c r="CW493" s="181" t="e">
        <f t="shared" si="1208"/>
        <v>#REF!</v>
      </c>
      <c r="CX493" s="181" t="e">
        <f t="shared" si="1209"/>
        <v>#REF!</v>
      </c>
      <c r="CY493" s="181" t="e">
        <f t="shared" si="1210"/>
        <v>#REF!</v>
      </c>
      <c r="CZ493" s="181" t="e">
        <f t="shared" si="1211"/>
        <v>#REF!</v>
      </c>
      <c r="DA493" s="181" t="e">
        <f t="shared" si="1212"/>
        <v>#REF!</v>
      </c>
      <c r="DB493" s="181" t="e">
        <f t="shared" si="1213"/>
        <v>#REF!</v>
      </c>
      <c r="DC493" s="181" t="e">
        <f t="shared" si="1214"/>
        <v>#REF!</v>
      </c>
      <c r="DD493" s="181" t="e">
        <f t="shared" si="1215"/>
        <v>#REF!</v>
      </c>
      <c r="DE493" s="181" t="e">
        <f t="shared" si="1216"/>
        <v>#REF!</v>
      </c>
      <c r="DF493" s="181" t="e">
        <f t="shared" si="1217"/>
        <v>#REF!</v>
      </c>
      <c r="DG493" s="181" t="e">
        <f t="shared" si="1218"/>
        <v>#REF!</v>
      </c>
      <c r="DH493" s="181" t="e">
        <f t="shared" si="1219"/>
        <v>#REF!</v>
      </c>
      <c r="DI493" s="181" t="e">
        <f t="shared" si="1220"/>
        <v>#REF!</v>
      </c>
      <c r="DJ493" s="181" t="e">
        <f t="shared" si="1221"/>
        <v>#REF!</v>
      </c>
      <c r="DK493" s="181" t="e">
        <f t="shared" si="1222"/>
        <v>#REF!</v>
      </c>
      <c r="DL493" s="181" t="e">
        <f t="shared" si="1223"/>
        <v>#REF!</v>
      </c>
      <c r="DM493" s="181" t="e">
        <f t="shared" si="1224"/>
        <v>#REF!</v>
      </c>
      <c r="DN493" s="181" t="e">
        <f t="shared" si="1225"/>
        <v>#REF!</v>
      </c>
      <c r="DO493" s="181" t="e">
        <f t="shared" si="1226"/>
        <v>#REF!</v>
      </c>
      <c r="DP493" s="181" t="e">
        <f t="shared" si="1227"/>
        <v>#REF!</v>
      </c>
      <c r="DQ493" s="181" t="e">
        <f t="shared" si="1228"/>
        <v>#REF!</v>
      </c>
      <c r="DR493" s="181" t="e">
        <f t="shared" si="1229"/>
        <v>#REF!</v>
      </c>
      <c r="DS493" s="181" t="e">
        <f t="shared" si="1230"/>
        <v>#REF!</v>
      </c>
      <c r="DT493" s="181" t="e">
        <f t="shared" si="1231"/>
        <v>#REF!</v>
      </c>
      <c r="DU493" s="181" t="e">
        <f t="shared" si="1232"/>
        <v>#REF!</v>
      </c>
      <c r="DV493" s="181" t="e">
        <f t="shared" si="1233"/>
        <v>#REF!</v>
      </c>
      <c r="DW493" s="181" t="e">
        <f t="shared" si="1234"/>
        <v>#REF!</v>
      </c>
      <c r="DX493" s="181" t="e">
        <f t="shared" si="1235"/>
        <v>#REF!</v>
      </c>
      <c r="DY493" s="181" t="e">
        <f t="shared" si="1236"/>
        <v>#REF!</v>
      </c>
      <c r="DZ493" s="181" t="e">
        <f t="shared" si="1237"/>
        <v>#REF!</v>
      </c>
      <c r="EA493" s="181" t="e">
        <f t="shared" si="1238"/>
        <v>#REF!</v>
      </c>
      <c r="EB493" s="181" t="e">
        <f t="shared" si="1239"/>
        <v>#REF!</v>
      </c>
      <c r="EC493" s="181" t="e">
        <f t="shared" si="1240"/>
        <v>#REF!</v>
      </c>
      <c r="ED493" s="181" t="e">
        <f t="shared" si="1241"/>
        <v>#REF!</v>
      </c>
      <c r="EE493" s="181" t="e">
        <f t="shared" si="1242"/>
        <v>#REF!</v>
      </c>
      <c r="EF493" s="181" t="e">
        <f t="shared" si="1243"/>
        <v>#REF!</v>
      </c>
      <c r="EG493" s="181" t="e">
        <f t="shared" si="1244"/>
        <v>#REF!</v>
      </c>
      <c r="EH493" s="181" t="e">
        <f t="shared" si="1245"/>
        <v>#REF!</v>
      </c>
      <c r="EI493" s="181" t="e">
        <f t="shared" si="1246"/>
        <v>#REF!</v>
      </c>
      <c r="EJ493" s="181" t="e">
        <f t="shared" si="1247"/>
        <v>#REF!</v>
      </c>
      <c r="EK493" s="181" t="e">
        <f t="shared" si="1248"/>
        <v>#REF!</v>
      </c>
      <c r="EL493" s="181" t="e">
        <f t="shared" si="1249"/>
        <v>#REF!</v>
      </c>
      <c r="EM493" s="181" t="e">
        <f t="shared" si="1250"/>
        <v>#REF!</v>
      </c>
      <c r="EN493" s="181" t="e">
        <f t="shared" si="1251"/>
        <v>#REF!</v>
      </c>
      <c r="EO493" s="181" t="e">
        <f t="shared" si="1252"/>
        <v>#REF!</v>
      </c>
      <c r="EP493" s="181" t="e">
        <f t="shared" si="1253"/>
        <v>#REF!</v>
      </c>
      <c r="EQ493" s="181" t="e">
        <f t="shared" si="1254"/>
        <v>#REF!</v>
      </c>
      <c r="ER493" s="181" t="e">
        <f t="shared" si="1255"/>
        <v>#REF!</v>
      </c>
      <c r="ES493" s="181" t="e">
        <f t="shared" si="1256"/>
        <v>#REF!</v>
      </c>
      <c r="ET493" s="181" t="e">
        <f t="shared" si="1257"/>
        <v>#REF!</v>
      </c>
      <c r="EU493" s="181" t="e">
        <f t="shared" si="1258"/>
        <v>#REF!</v>
      </c>
      <c r="EV493" s="181" t="e">
        <f t="shared" si="1259"/>
        <v>#REF!</v>
      </c>
      <c r="EW493" s="181" t="e">
        <f t="shared" si="1260"/>
        <v>#REF!</v>
      </c>
      <c r="EX493" s="181" t="e">
        <f t="shared" si="1261"/>
        <v>#REF!</v>
      </c>
      <c r="EY493" s="181" t="e">
        <f t="shared" si="1262"/>
        <v>#REF!</v>
      </c>
      <c r="EZ493" s="181" t="e">
        <f t="shared" si="1263"/>
        <v>#REF!</v>
      </c>
      <c r="FA493" s="181" t="e">
        <f t="shared" si="1264"/>
        <v>#REF!</v>
      </c>
      <c r="FB493" s="181" t="e">
        <f t="shared" si="1265"/>
        <v>#REF!</v>
      </c>
      <c r="FC493" s="181" t="e">
        <f t="shared" si="1266"/>
        <v>#REF!</v>
      </c>
      <c r="FD493" s="181" t="e">
        <f t="shared" si="1267"/>
        <v>#REF!</v>
      </c>
      <c r="FE493" s="181" t="e">
        <f t="shared" si="1268"/>
        <v>#REF!</v>
      </c>
      <c r="FF493" s="181" t="e">
        <f t="shared" si="1269"/>
        <v>#REF!</v>
      </c>
      <c r="FG493" s="181" t="e">
        <f t="shared" si="1270"/>
        <v>#REF!</v>
      </c>
      <c r="FH493" s="181" t="e">
        <f t="shared" si="1271"/>
        <v>#REF!</v>
      </c>
      <c r="FI493" s="181" t="e">
        <f t="shared" si="1272"/>
        <v>#REF!</v>
      </c>
      <c r="FJ493" s="181" t="e">
        <f t="shared" si="1273"/>
        <v>#REF!</v>
      </c>
      <c r="FK493" s="181" t="e">
        <f t="shared" si="1274"/>
        <v>#REF!</v>
      </c>
      <c r="FL493" s="181" t="e">
        <f t="shared" si="1275"/>
        <v>#REF!</v>
      </c>
      <c r="FM493" s="181" t="e">
        <f t="shared" si="1276"/>
        <v>#REF!</v>
      </c>
      <c r="FN493" s="181" t="e">
        <f t="shared" si="1277"/>
        <v>#REF!</v>
      </c>
      <c r="FO493" s="181" t="e">
        <f t="shared" si="1278"/>
        <v>#REF!</v>
      </c>
      <c r="FP493" s="181" t="e">
        <f t="shared" si="1279"/>
        <v>#REF!</v>
      </c>
      <c r="FQ493" s="181" t="e">
        <f t="shared" si="1280"/>
        <v>#REF!</v>
      </c>
      <c r="FR493" s="181" t="e">
        <f t="shared" si="1281"/>
        <v>#REF!</v>
      </c>
      <c r="FS493" s="181" t="e">
        <f t="shared" si="1282"/>
        <v>#REF!</v>
      </c>
      <c r="FT493" s="181" t="e">
        <f t="shared" si="1283"/>
        <v>#REF!</v>
      </c>
      <c r="FU493" s="181" t="e">
        <f t="shared" si="1284"/>
        <v>#REF!</v>
      </c>
      <c r="FV493" s="181" t="e">
        <f t="shared" si="1285"/>
        <v>#REF!</v>
      </c>
      <c r="FW493" s="181" t="e">
        <f t="shared" si="1286"/>
        <v>#REF!</v>
      </c>
      <c r="FX493" s="181" t="e">
        <f t="shared" si="1287"/>
        <v>#REF!</v>
      </c>
      <c r="FY493" s="181" t="e">
        <f t="shared" si="1288"/>
        <v>#REF!</v>
      </c>
      <c r="FZ493" s="181" t="e">
        <f t="shared" si="1289"/>
        <v>#REF!</v>
      </c>
      <c r="GA493" s="181" t="e">
        <f t="shared" si="1290"/>
        <v>#REF!</v>
      </c>
      <c r="GB493" s="181" t="e">
        <f t="shared" si="1291"/>
        <v>#REF!</v>
      </c>
      <c r="GC493" s="181" t="e">
        <f t="shared" si="1292"/>
        <v>#REF!</v>
      </c>
      <c r="GD493" s="181" t="e">
        <f t="shared" si="1293"/>
        <v>#REF!</v>
      </c>
      <c r="GE493" s="181" t="e">
        <f t="shared" si="1294"/>
        <v>#REF!</v>
      </c>
      <c r="GF493" s="181" t="e">
        <f t="shared" si="1295"/>
        <v>#REF!</v>
      </c>
      <c r="GG493" s="181" t="e">
        <f t="shared" si="1296"/>
        <v>#REF!</v>
      </c>
      <c r="GH493" s="181" t="e">
        <f t="shared" si="1297"/>
        <v>#REF!</v>
      </c>
      <c r="GI493" s="181" t="e">
        <f t="shared" si="1298"/>
        <v>#REF!</v>
      </c>
      <c r="GJ493" s="181" t="e">
        <f t="shared" si="1299"/>
        <v>#REF!</v>
      </c>
      <c r="GK493" s="181" t="e">
        <f t="shared" si="1300"/>
        <v>#REF!</v>
      </c>
      <c r="GL493" s="181" t="e">
        <f t="shared" si="1301"/>
        <v>#REF!</v>
      </c>
      <c r="GM493" s="181" t="e">
        <f t="shared" si="1302"/>
        <v>#REF!</v>
      </c>
      <c r="GN493" s="181" t="e">
        <f t="shared" si="1303"/>
        <v>#REF!</v>
      </c>
      <c r="GO493" s="181" t="e">
        <f t="shared" si="1304"/>
        <v>#REF!</v>
      </c>
      <c r="GP493" s="181" t="e">
        <f t="shared" si="1305"/>
        <v>#REF!</v>
      </c>
      <c r="GQ493" s="181" t="e">
        <f t="shared" si="1306"/>
        <v>#REF!</v>
      </c>
      <c r="GR493" s="181" t="e">
        <f t="shared" si="1307"/>
        <v>#REF!</v>
      </c>
      <c r="GS493" s="181" t="e">
        <f t="shared" si="1308"/>
        <v>#REF!</v>
      </c>
      <c r="GT493" s="181" t="e">
        <f t="shared" si="1309"/>
        <v>#REF!</v>
      </c>
      <c r="GU493" s="181" t="e">
        <f t="shared" si="1310"/>
        <v>#REF!</v>
      </c>
      <c r="GV493" s="181" t="e">
        <f t="shared" si="1311"/>
        <v>#REF!</v>
      </c>
      <c r="GW493" s="181" t="e">
        <f t="shared" si="1312"/>
        <v>#REF!</v>
      </c>
      <c r="GX493" s="181" t="e">
        <f t="shared" si="1313"/>
        <v>#REF!</v>
      </c>
      <c r="GY493" s="181" t="e">
        <f t="shared" si="1314"/>
        <v>#REF!</v>
      </c>
      <c r="GZ493" s="181" t="e">
        <f t="shared" si="1315"/>
        <v>#REF!</v>
      </c>
      <c r="HA493" s="181" t="e">
        <f t="shared" si="1316"/>
        <v>#REF!</v>
      </c>
      <c r="HB493" s="181" t="e">
        <f t="shared" si="1317"/>
        <v>#REF!</v>
      </c>
      <c r="HC493" s="181" t="e">
        <f t="shared" si="1318"/>
        <v>#REF!</v>
      </c>
      <c r="HD493" s="181" t="e">
        <f t="shared" si="1319"/>
        <v>#REF!</v>
      </c>
      <c r="HE493" s="181" t="e">
        <f t="shared" si="1320"/>
        <v>#REF!</v>
      </c>
      <c r="HF493" s="181" t="e">
        <f t="shared" si="1321"/>
        <v>#REF!</v>
      </c>
      <c r="HG493" s="181" t="e">
        <f t="shared" si="1322"/>
        <v>#REF!</v>
      </c>
      <c r="HH493" s="181" t="e">
        <f t="shared" si="1323"/>
        <v>#REF!</v>
      </c>
      <c r="HI493" s="181" t="e">
        <f t="shared" si="1324"/>
        <v>#REF!</v>
      </c>
      <c r="HJ493" s="181" t="e">
        <f t="shared" si="1325"/>
        <v>#REF!</v>
      </c>
      <c r="HK493" s="181" t="e">
        <f t="shared" si="1326"/>
        <v>#REF!</v>
      </c>
      <c r="HL493" s="181" t="e">
        <f t="shared" si="1327"/>
        <v>#REF!</v>
      </c>
      <c r="HM493" s="181" t="e">
        <f t="shared" si="1328"/>
        <v>#REF!</v>
      </c>
      <c r="HN493" s="181" t="e">
        <f t="shared" si="1329"/>
        <v>#REF!</v>
      </c>
      <c r="HO493" s="181" t="e">
        <f t="shared" si="1330"/>
        <v>#REF!</v>
      </c>
      <c r="HP493" s="181" t="e">
        <f t="shared" si="1331"/>
        <v>#REF!</v>
      </c>
      <c r="HQ493" s="181" t="e">
        <f t="shared" si="1332"/>
        <v>#REF!</v>
      </c>
      <c r="HR493" s="181" t="e">
        <f t="shared" si="1333"/>
        <v>#REF!</v>
      </c>
      <c r="HS493" s="181" t="e">
        <f t="shared" si="1334"/>
        <v>#REF!</v>
      </c>
      <c r="HT493" s="181" t="e">
        <f t="shared" si="1335"/>
        <v>#REF!</v>
      </c>
      <c r="HU493" s="181" t="e">
        <f t="shared" si="1336"/>
        <v>#REF!</v>
      </c>
      <c r="HV493" s="181" t="e">
        <f t="shared" si="1337"/>
        <v>#REF!</v>
      </c>
      <c r="HW493" s="181" t="e">
        <f t="shared" si="1338"/>
        <v>#REF!</v>
      </c>
      <c r="HX493" s="181" t="e">
        <f t="shared" si="1339"/>
        <v>#REF!</v>
      </c>
      <c r="HY493" s="181" t="e">
        <f t="shared" si="1340"/>
        <v>#REF!</v>
      </c>
      <c r="HZ493" s="181" t="e">
        <f t="shared" si="1341"/>
        <v>#REF!</v>
      </c>
      <c r="IA493" s="181" t="e">
        <f t="shared" si="1342"/>
        <v>#REF!</v>
      </c>
      <c r="IB493" s="181" t="e">
        <f t="shared" si="1343"/>
        <v>#REF!</v>
      </c>
      <c r="IC493" s="181" t="e">
        <f t="shared" si="1344"/>
        <v>#REF!</v>
      </c>
      <c r="ID493" s="181" t="e">
        <f t="shared" si="1345"/>
        <v>#REF!</v>
      </c>
      <c r="IE493" s="181" t="e">
        <f t="shared" si="1346"/>
        <v>#REF!</v>
      </c>
      <c r="IF493" s="181" t="e">
        <f t="shared" si="1347"/>
        <v>#REF!</v>
      </c>
      <c r="IG493" s="181" t="e">
        <f t="shared" si="1348"/>
        <v>#REF!</v>
      </c>
      <c r="IH493" s="181" t="e">
        <f t="shared" si="1349"/>
        <v>#REF!</v>
      </c>
      <c r="II493" s="181" t="e">
        <f t="shared" si="1350"/>
        <v>#REF!</v>
      </c>
      <c r="IJ493" s="181" t="e">
        <f t="shared" si="1351"/>
        <v>#REF!</v>
      </c>
      <c r="IK493" s="181" t="e">
        <f t="shared" si="1352"/>
        <v>#REF!</v>
      </c>
      <c r="IL493" s="181" t="e">
        <f t="shared" si="1353"/>
        <v>#REF!</v>
      </c>
      <c r="IM493" s="181" t="e">
        <f t="shared" si="1354"/>
        <v>#REF!</v>
      </c>
      <c r="IN493" s="181" t="e">
        <f t="shared" si="1355"/>
        <v>#REF!</v>
      </c>
      <c r="IO493" s="181" t="e">
        <f t="shared" si="1356"/>
        <v>#REF!</v>
      </c>
      <c r="IP493" s="181" t="e">
        <f t="shared" si="1357"/>
        <v>#REF!</v>
      </c>
      <c r="IQ493" s="181" t="e">
        <f t="shared" si="1358"/>
        <v>#REF!</v>
      </c>
      <c r="IR493" s="181" t="e">
        <f t="shared" si="1359"/>
        <v>#REF!</v>
      </c>
      <c r="IS493" s="181" t="e">
        <f t="shared" si="1360"/>
        <v>#REF!</v>
      </c>
      <c r="IT493" s="181" t="e">
        <f t="shared" si="1361"/>
        <v>#REF!</v>
      </c>
      <c r="IU493" s="181" t="e">
        <f t="shared" si="1362"/>
        <v>#REF!</v>
      </c>
      <c r="IV493" s="181" t="e">
        <f t="shared" si="1363"/>
        <v>#REF!</v>
      </c>
      <c r="IW493" s="181" t="e">
        <f t="shared" si="1364"/>
        <v>#REF!</v>
      </c>
      <c r="IX493" s="181" t="e">
        <f t="shared" si="1365"/>
        <v>#REF!</v>
      </c>
      <c r="IY493" s="181" t="e">
        <f t="shared" si="1366"/>
        <v>#REF!</v>
      </c>
      <c r="IZ493" s="181" t="e">
        <f t="shared" si="1367"/>
        <v>#REF!</v>
      </c>
      <c r="JA493" s="181" t="e">
        <f t="shared" si="1368"/>
        <v>#REF!</v>
      </c>
      <c r="JB493" s="181" t="e">
        <f t="shared" si="1369"/>
        <v>#REF!</v>
      </c>
    </row>
    <row r="494" spans="2:262">
      <c r="B494" s="188">
        <v>133</v>
      </c>
      <c r="C494" s="187">
        <f t="shared" si="1370"/>
        <v>2.5976562500000019E-3</v>
      </c>
      <c r="D494" s="184" t="e">
        <f t="shared" si="1113"/>
        <v>#REF!</v>
      </c>
      <c r="E494" s="183" t="e">
        <f>EI361</f>
        <v>#REF!</v>
      </c>
      <c r="F494" s="182">
        <v>133</v>
      </c>
      <c r="G494" s="181" t="e">
        <f t="shared" si="1114"/>
        <v>#REF!</v>
      </c>
      <c r="H494" s="181" t="e">
        <f t="shared" si="1115"/>
        <v>#REF!</v>
      </c>
      <c r="I494" s="181" t="e">
        <f t="shared" si="1116"/>
        <v>#REF!</v>
      </c>
      <c r="J494" s="181" t="e">
        <f t="shared" si="1117"/>
        <v>#REF!</v>
      </c>
      <c r="K494" s="181" t="e">
        <f t="shared" si="1118"/>
        <v>#REF!</v>
      </c>
      <c r="L494" s="181" t="e">
        <f t="shared" si="1119"/>
        <v>#REF!</v>
      </c>
      <c r="M494" s="181" t="e">
        <f t="shared" si="1120"/>
        <v>#REF!</v>
      </c>
      <c r="N494" s="181" t="e">
        <f t="shared" si="1121"/>
        <v>#REF!</v>
      </c>
      <c r="O494" s="181" t="e">
        <f t="shared" si="1122"/>
        <v>#REF!</v>
      </c>
      <c r="P494" s="181" t="e">
        <f t="shared" si="1123"/>
        <v>#REF!</v>
      </c>
      <c r="Q494" s="181" t="e">
        <f t="shared" si="1124"/>
        <v>#REF!</v>
      </c>
      <c r="R494" s="181" t="e">
        <f t="shared" si="1125"/>
        <v>#REF!</v>
      </c>
      <c r="S494" s="181" t="e">
        <f t="shared" si="1126"/>
        <v>#REF!</v>
      </c>
      <c r="T494" s="181" t="e">
        <f t="shared" si="1127"/>
        <v>#REF!</v>
      </c>
      <c r="U494" s="181" t="e">
        <f t="shared" si="1128"/>
        <v>#REF!</v>
      </c>
      <c r="V494" s="181" t="e">
        <f t="shared" si="1129"/>
        <v>#REF!</v>
      </c>
      <c r="W494" s="181" t="e">
        <f t="shared" si="1130"/>
        <v>#REF!</v>
      </c>
      <c r="X494" s="181" t="e">
        <f t="shared" si="1131"/>
        <v>#REF!</v>
      </c>
      <c r="Y494" s="181" t="e">
        <f t="shared" si="1132"/>
        <v>#REF!</v>
      </c>
      <c r="Z494" s="181" t="e">
        <f t="shared" si="1133"/>
        <v>#REF!</v>
      </c>
      <c r="AA494" s="181" t="e">
        <f t="shared" si="1134"/>
        <v>#REF!</v>
      </c>
      <c r="AB494" s="181" t="e">
        <f t="shared" si="1135"/>
        <v>#REF!</v>
      </c>
      <c r="AC494" s="181" t="e">
        <f t="shared" si="1136"/>
        <v>#REF!</v>
      </c>
      <c r="AD494" s="181" t="e">
        <f t="shared" si="1137"/>
        <v>#REF!</v>
      </c>
      <c r="AE494" s="181" t="e">
        <f t="shared" si="1138"/>
        <v>#REF!</v>
      </c>
      <c r="AF494" s="181" t="e">
        <f t="shared" si="1139"/>
        <v>#REF!</v>
      </c>
      <c r="AG494" s="181" t="e">
        <f t="shared" si="1140"/>
        <v>#REF!</v>
      </c>
      <c r="AH494" s="181" t="e">
        <f t="shared" si="1141"/>
        <v>#REF!</v>
      </c>
      <c r="AI494" s="181" t="e">
        <f t="shared" si="1142"/>
        <v>#REF!</v>
      </c>
      <c r="AJ494" s="181" t="e">
        <f t="shared" si="1143"/>
        <v>#REF!</v>
      </c>
      <c r="AK494" s="181" t="e">
        <f t="shared" si="1144"/>
        <v>#REF!</v>
      </c>
      <c r="AL494" s="181" t="e">
        <f t="shared" si="1145"/>
        <v>#REF!</v>
      </c>
      <c r="AM494" s="181" t="e">
        <f t="shared" si="1146"/>
        <v>#REF!</v>
      </c>
      <c r="AN494" s="181" t="e">
        <f t="shared" si="1147"/>
        <v>#REF!</v>
      </c>
      <c r="AO494" s="181" t="e">
        <f t="shared" si="1148"/>
        <v>#REF!</v>
      </c>
      <c r="AP494" s="181" t="e">
        <f t="shared" si="1149"/>
        <v>#REF!</v>
      </c>
      <c r="AQ494" s="181" t="e">
        <f t="shared" si="1150"/>
        <v>#REF!</v>
      </c>
      <c r="AR494" s="181" t="e">
        <f t="shared" si="1151"/>
        <v>#REF!</v>
      </c>
      <c r="AS494" s="181" t="e">
        <f t="shared" si="1152"/>
        <v>#REF!</v>
      </c>
      <c r="AT494" s="181" t="e">
        <f t="shared" si="1153"/>
        <v>#REF!</v>
      </c>
      <c r="AU494" s="181" t="e">
        <f t="shared" si="1154"/>
        <v>#REF!</v>
      </c>
      <c r="AV494" s="181" t="e">
        <f t="shared" si="1155"/>
        <v>#REF!</v>
      </c>
      <c r="AW494" s="181" t="e">
        <f t="shared" si="1156"/>
        <v>#REF!</v>
      </c>
      <c r="AX494" s="181" t="e">
        <f t="shared" si="1157"/>
        <v>#REF!</v>
      </c>
      <c r="AY494" s="181" t="e">
        <f t="shared" si="1158"/>
        <v>#REF!</v>
      </c>
      <c r="AZ494" s="181" t="e">
        <f t="shared" si="1159"/>
        <v>#REF!</v>
      </c>
      <c r="BA494" s="181" t="e">
        <f t="shared" si="1160"/>
        <v>#REF!</v>
      </c>
      <c r="BB494" s="181" t="e">
        <f t="shared" si="1161"/>
        <v>#REF!</v>
      </c>
      <c r="BC494" s="181" t="e">
        <f t="shared" si="1162"/>
        <v>#REF!</v>
      </c>
      <c r="BD494" s="181" t="e">
        <f t="shared" si="1163"/>
        <v>#REF!</v>
      </c>
      <c r="BE494" s="181" t="e">
        <f t="shared" si="1164"/>
        <v>#REF!</v>
      </c>
      <c r="BF494" s="181" t="e">
        <f t="shared" si="1165"/>
        <v>#REF!</v>
      </c>
      <c r="BG494" s="181" t="e">
        <f t="shared" si="1166"/>
        <v>#REF!</v>
      </c>
      <c r="BH494" s="181" t="e">
        <f t="shared" si="1167"/>
        <v>#REF!</v>
      </c>
      <c r="BI494" s="181" t="e">
        <f t="shared" si="1168"/>
        <v>#REF!</v>
      </c>
      <c r="BJ494" s="181" t="e">
        <f t="shared" si="1169"/>
        <v>#REF!</v>
      </c>
      <c r="BK494" s="181" t="e">
        <f t="shared" si="1170"/>
        <v>#REF!</v>
      </c>
      <c r="BL494" s="181" t="e">
        <f t="shared" si="1171"/>
        <v>#REF!</v>
      </c>
      <c r="BM494" s="181" t="e">
        <f t="shared" si="1172"/>
        <v>#REF!</v>
      </c>
      <c r="BN494" s="181" t="e">
        <f t="shared" si="1173"/>
        <v>#REF!</v>
      </c>
      <c r="BO494" s="181" t="e">
        <f t="shared" si="1174"/>
        <v>#REF!</v>
      </c>
      <c r="BP494" s="181" t="e">
        <f t="shared" si="1175"/>
        <v>#REF!</v>
      </c>
      <c r="BQ494" s="181" t="e">
        <f t="shared" si="1176"/>
        <v>#REF!</v>
      </c>
      <c r="BR494" s="181" t="e">
        <f t="shared" si="1177"/>
        <v>#REF!</v>
      </c>
      <c r="BS494" s="181" t="e">
        <f t="shared" si="1178"/>
        <v>#REF!</v>
      </c>
      <c r="BT494" s="181" t="e">
        <f t="shared" si="1179"/>
        <v>#REF!</v>
      </c>
      <c r="BU494" s="181" t="e">
        <f t="shared" si="1180"/>
        <v>#REF!</v>
      </c>
      <c r="BV494" s="181" t="e">
        <f t="shared" si="1181"/>
        <v>#REF!</v>
      </c>
      <c r="BW494" s="181" t="e">
        <f t="shared" si="1182"/>
        <v>#REF!</v>
      </c>
      <c r="BX494" s="181" t="e">
        <f t="shared" si="1183"/>
        <v>#REF!</v>
      </c>
      <c r="BY494" s="181" t="e">
        <f t="shared" si="1184"/>
        <v>#REF!</v>
      </c>
      <c r="BZ494" s="181" t="e">
        <f t="shared" si="1185"/>
        <v>#REF!</v>
      </c>
      <c r="CA494" s="181" t="e">
        <f t="shared" si="1186"/>
        <v>#REF!</v>
      </c>
      <c r="CB494" s="181" t="e">
        <f t="shared" si="1187"/>
        <v>#REF!</v>
      </c>
      <c r="CC494" s="181" t="e">
        <f t="shared" si="1188"/>
        <v>#REF!</v>
      </c>
      <c r="CD494" s="181" t="e">
        <f t="shared" si="1189"/>
        <v>#REF!</v>
      </c>
      <c r="CE494" s="181" t="e">
        <f t="shared" si="1190"/>
        <v>#REF!</v>
      </c>
      <c r="CF494" s="181" t="e">
        <f t="shared" si="1191"/>
        <v>#REF!</v>
      </c>
      <c r="CG494" s="181" t="e">
        <f t="shared" si="1192"/>
        <v>#REF!</v>
      </c>
      <c r="CH494" s="181" t="e">
        <f t="shared" si="1193"/>
        <v>#REF!</v>
      </c>
      <c r="CI494" s="181" t="e">
        <f t="shared" si="1194"/>
        <v>#REF!</v>
      </c>
      <c r="CJ494" s="181" t="e">
        <f t="shared" si="1195"/>
        <v>#REF!</v>
      </c>
      <c r="CK494" s="181" t="e">
        <f t="shared" si="1196"/>
        <v>#REF!</v>
      </c>
      <c r="CL494" s="181" t="e">
        <f t="shared" si="1197"/>
        <v>#REF!</v>
      </c>
      <c r="CM494" s="181" t="e">
        <f t="shared" si="1198"/>
        <v>#REF!</v>
      </c>
      <c r="CN494" s="181" t="e">
        <f t="shared" si="1199"/>
        <v>#REF!</v>
      </c>
      <c r="CO494" s="181" t="e">
        <f t="shared" si="1200"/>
        <v>#REF!</v>
      </c>
      <c r="CP494" s="181" t="e">
        <f t="shared" si="1201"/>
        <v>#REF!</v>
      </c>
      <c r="CQ494" s="181" t="e">
        <f t="shared" si="1202"/>
        <v>#REF!</v>
      </c>
      <c r="CR494" s="181" t="e">
        <f t="shared" si="1203"/>
        <v>#REF!</v>
      </c>
      <c r="CS494" s="181" t="e">
        <f t="shared" si="1204"/>
        <v>#REF!</v>
      </c>
      <c r="CT494" s="181" t="e">
        <f t="shared" si="1205"/>
        <v>#REF!</v>
      </c>
      <c r="CU494" s="181" t="e">
        <f t="shared" si="1206"/>
        <v>#REF!</v>
      </c>
      <c r="CV494" s="181" t="e">
        <f t="shared" si="1207"/>
        <v>#REF!</v>
      </c>
      <c r="CW494" s="181" t="e">
        <f t="shared" si="1208"/>
        <v>#REF!</v>
      </c>
      <c r="CX494" s="181" t="e">
        <f t="shared" si="1209"/>
        <v>#REF!</v>
      </c>
      <c r="CY494" s="181" t="e">
        <f t="shared" si="1210"/>
        <v>#REF!</v>
      </c>
      <c r="CZ494" s="181" t="e">
        <f t="shared" si="1211"/>
        <v>#REF!</v>
      </c>
      <c r="DA494" s="181" t="e">
        <f t="shared" si="1212"/>
        <v>#REF!</v>
      </c>
      <c r="DB494" s="181" t="e">
        <f t="shared" si="1213"/>
        <v>#REF!</v>
      </c>
      <c r="DC494" s="181" t="e">
        <f t="shared" si="1214"/>
        <v>#REF!</v>
      </c>
      <c r="DD494" s="181" t="e">
        <f t="shared" si="1215"/>
        <v>#REF!</v>
      </c>
      <c r="DE494" s="181" t="e">
        <f t="shared" si="1216"/>
        <v>#REF!</v>
      </c>
      <c r="DF494" s="181" t="e">
        <f t="shared" si="1217"/>
        <v>#REF!</v>
      </c>
      <c r="DG494" s="181" t="e">
        <f t="shared" si="1218"/>
        <v>#REF!</v>
      </c>
      <c r="DH494" s="181" t="e">
        <f t="shared" si="1219"/>
        <v>#REF!</v>
      </c>
      <c r="DI494" s="181" t="e">
        <f t="shared" si="1220"/>
        <v>#REF!</v>
      </c>
      <c r="DJ494" s="181" t="e">
        <f t="shared" si="1221"/>
        <v>#REF!</v>
      </c>
      <c r="DK494" s="181" t="e">
        <f t="shared" si="1222"/>
        <v>#REF!</v>
      </c>
      <c r="DL494" s="181" t="e">
        <f t="shared" si="1223"/>
        <v>#REF!</v>
      </c>
      <c r="DM494" s="181" t="e">
        <f t="shared" si="1224"/>
        <v>#REF!</v>
      </c>
      <c r="DN494" s="181" t="e">
        <f t="shared" si="1225"/>
        <v>#REF!</v>
      </c>
      <c r="DO494" s="181" t="e">
        <f t="shared" si="1226"/>
        <v>#REF!</v>
      </c>
      <c r="DP494" s="181" t="e">
        <f t="shared" si="1227"/>
        <v>#REF!</v>
      </c>
      <c r="DQ494" s="181" t="e">
        <f t="shared" si="1228"/>
        <v>#REF!</v>
      </c>
      <c r="DR494" s="181" t="e">
        <f t="shared" si="1229"/>
        <v>#REF!</v>
      </c>
      <c r="DS494" s="181" t="e">
        <f t="shared" si="1230"/>
        <v>#REF!</v>
      </c>
      <c r="DT494" s="181" t="e">
        <f t="shared" si="1231"/>
        <v>#REF!</v>
      </c>
      <c r="DU494" s="181" t="e">
        <f t="shared" si="1232"/>
        <v>#REF!</v>
      </c>
      <c r="DV494" s="181" t="e">
        <f t="shared" si="1233"/>
        <v>#REF!</v>
      </c>
      <c r="DW494" s="181" t="e">
        <f t="shared" si="1234"/>
        <v>#REF!</v>
      </c>
      <c r="DX494" s="181" t="e">
        <f t="shared" si="1235"/>
        <v>#REF!</v>
      </c>
      <c r="DY494" s="181" t="e">
        <f t="shared" si="1236"/>
        <v>#REF!</v>
      </c>
      <c r="DZ494" s="181" t="e">
        <f t="shared" si="1237"/>
        <v>#REF!</v>
      </c>
      <c r="EA494" s="181" t="e">
        <f t="shared" si="1238"/>
        <v>#REF!</v>
      </c>
      <c r="EB494" s="181" t="e">
        <f t="shared" si="1239"/>
        <v>#REF!</v>
      </c>
      <c r="EC494" s="181" t="e">
        <f t="shared" si="1240"/>
        <v>#REF!</v>
      </c>
      <c r="ED494" s="181" t="e">
        <f t="shared" si="1241"/>
        <v>#REF!</v>
      </c>
      <c r="EE494" s="181" t="e">
        <f t="shared" si="1242"/>
        <v>#REF!</v>
      </c>
      <c r="EF494" s="181" t="e">
        <f t="shared" si="1243"/>
        <v>#REF!</v>
      </c>
      <c r="EG494" s="181" t="e">
        <f t="shared" si="1244"/>
        <v>#REF!</v>
      </c>
      <c r="EH494" s="181" t="e">
        <f t="shared" si="1245"/>
        <v>#REF!</v>
      </c>
      <c r="EI494" s="181" t="e">
        <f t="shared" si="1246"/>
        <v>#REF!</v>
      </c>
      <c r="EJ494" s="181" t="e">
        <f t="shared" si="1247"/>
        <v>#REF!</v>
      </c>
      <c r="EK494" s="181" t="e">
        <f t="shared" si="1248"/>
        <v>#REF!</v>
      </c>
      <c r="EL494" s="181" t="e">
        <f t="shared" si="1249"/>
        <v>#REF!</v>
      </c>
      <c r="EM494" s="181" t="e">
        <f t="shared" si="1250"/>
        <v>#REF!</v>
      </c>
      <c r="EN494" s="181" t="e">
        <f t="shared" si="1251"/>
        <v>#REF!</v>
      </c>
      <c r="EO494" s="181" t="e">
        <f t="shared" si="1252"/>
        <v>#REF!</v>
      </c>
      <c r="EP494" s="181" t="e">
        <f t="shared" si="1253"/>
        <v>#REF!</v>
      </c>
      <c r="EQ494" s="181" t="e">
        <f t="shared" si="1254"/>
        <v>#REF!</v>
      </c>
      <c r="ER494" s="181" t="e">
        <f t="shared" si="1255"/>
        <v>#REF!</v>
      </c>
      <c r="ES494" s="181" t="e">
        <f t="shared" si="1256"/>
        <v>#REF!</v>
      </c>
      <c r="ET494" s="181" t="e">
        <f t="shared" si="1257"/>
        <v>#REF!</v>
      </c>
      <c r="EU494" s="181" t="e">
        <f t="shared" si="1258"/>
        <v>#REF!</v>
      </c>
      <c r="EV494" s="181" t="e">
        <f t="shared" si="1259"/>
        <v>#REF!</v>
      </c>
      <c r="EW494" s="181" t="e">
        <f t="shared" si="1260"/>
        <v>#REF!</v>
      </c>
      <c r="EX494" s="181" t="e">
        <f t="shared" si="1261"/>
        <v>#REF!</v>
      </c>
      <c r="EY494" s="181" t="e">
        <f t="shared" si="1262"/>
        <v>#REF!</v>
      </c>
      <c r="EZ494" s="181" t="e">
        <f t="shared" si="1263"/>
        <v>#REF!</v>
      </c>
      <c r="FA494" s="181" t="e">
        <f t="shared" si="1264"/>
        <v>#REF!</v>
      </c>
      <c r="FB494" s="181" t="e">
        <f t="shared" si="1265"/>
        <v>#REF!</v>
      </c>
      <c r="FC494" s="181" t="e">
        <f t="shared" si="1266"/>
        <v>#REF!</v>
      </c>
      <c r="FD494" s="181" t="e">
        <f t="shared" si="1267"/>
        <v>#REF!</v>
      </c>
      <c r="FE494" s="181" t="e">
        <f t="shared" si="1268"/>
        <v>#REF!</v>
      </c>
      <c r="FF494" s="181" t="e">
        <f t="shared" si="1269"/>
        <v>#REF!</v>
      </c>
      <c r="FG494" s="181" t="e">
        <f t="shared" si="1270"/>
        <v>#REF!</v>
      </c>
      <c r="FH494" s="181" t="e">
        <f t="shared" si="1271"/>
        <v>#REF!</v>
      </c>
      <c r="FI494" s="181" t="e">
        <f t="shared" si="1272"/>
        <v>#REF!</v>
      </c>
      <c r="FJ494" s="181" t="e">
        <f t="shared" si="1273"/>
        <v>#REF!</v>
      </c>
      <c r="FK494" s="181" t="e">
        <f t="shared" si="1274"/>
        <v>#REF!</v>
      </c>
      <c r="FL494" s="181" t="e">
        <f t="shared" si="1275"/>
        <v>#REF!</v>
      </c>
      <c r="FM494" s="181" t="e">
        <f t="shared" si="1276"/>
        <v>#REF!</v>
      </c>
      <c r="FN494" s="181" t="e">
        <f t="shared" si="1277"/>
        <v>#REF!</v>
      </c>
      <c r="FO494" s="181" t="e">
        <f t="shared" si="1278"/>
        <v>#REF!</v>
      </c>
      <c r="FP494" s="181" t="e">
        <f t="shared" si="1279"/>
        <v>#REF!</v>
      </c>
      <c r="FQ494" s="181" t="e">
        <f t="shared" si="1280"/>
        <v>#REF!</v>
      </c>
      <c r="FR494" s="181" t="e">
        <f t="shared" si="1281"/>
        <v>#REF!</v>
      </c>
      <c r="FS494" s="181" t="e">
        <f t="shared" si="1282"/>
        <v>#REF!</v>
      </c>
      <c r="FT494" s="181" t="e">
        <f t="shared" si="1283"/>
        <v>#REF!</v>
      </c>
      <c r="FU494" s="181" t="e">
        <f t="shared" si="1284"/>
        <v>#REF!</v>
      </c>
      <c r="FV494" s="181" t="e">
        <f t="shared" si="1285"/>
        <v>#REF!</v>
      </c>
      <c r="FW494" s="181" t="e">
        <f t="shared" si="1286"/>
        <v>#REF!</v>
      </c>
      <c r="FX494" s="181" t="e">
        <f t="shared" si="1287"/>
        <v>#REF!</v>
      </c>
      <c r="FY494" s="181" t="e">
        <f t="shared" si="1288"/>
        <v>#REF!</v>
      </c>
      <c r="FZ494" s="181" t="e">
        <f t="shared" si="1289"/>
        <v>#REF!</v>
      </c>
      <c r="GA494" s="181" t="e">
        <f t="shared" si="1290"/>
        <v>#REF!</v>
      </c>
      <c r="GB494" s="181" t="e">
        <f t="shared" si="1291"/>
        <v>#REF!</v>
      </c>
      <c r="GC494" s="181" t="e">
        <f t="shared" si="1292"/>
        <v>#REF!</v>
      </c>
      <c r="GD494" s="181" t="e">
        <f t="shared" si="1293"/>
        <v>#REF!</v>
      </c>
      <c r="GE494" s="181" t="e">
        <f t="shared" si="1294"/>
        <v>#REF!</v>
      </c>
      <c r="GF494" s="181" t="e">
        <f t="shared" si="1295"/>
        <v>#REF!</v>
      </c>
      <c r="GG494" s="181" t="e">
        <f t="shared" si="1296"/>
        <v>#REF!</v>
      </c>
      <c r="GH494" s="181" t="e">
        <f t="shared" si="1297"/>
        <v>#REF!</v>
      </c>
      <c r="GI494" s="181" t="e">
        <f t="shared" si="1298"/>
        <v>#REF!</v>
      </c>
      <c r="GJ494" s="181" t="e">
        <f t="shared" si="1299"/>
        <v>#REF!</v>
      </c>
      <c r="GK494" s="181" t="e">
        <f t="shared" si="1300"/>
        <v>#REF!</v>
      </c>
      <c r="GL494" s="181" t="e">
        <f t="shared" si="1301"/>
        <v>#REF!</v>
      </c>
      <c r="GM494" s="181" t="e">
        <f t="shared" si="1302"/>
        <v>#REF!</v>
      </c>
      <c r="GN494" s="181" t="e">
        <f t="shared" si="1303"/>
        <v>#REF!</v>
      </c>
      <c r="GO494" s="181" t="e">
        <f t="shared" si="1304"/>
        <v>#REF!</v>
      </c>
      <c r="GP494" s="181" t="e">
        <f t="shared" si="1305"/>
        <v>#REF!</v>
      </c>
      <c r="GQ494" s="181" t="e">
        <f t="shared" si="1306"/>
        <v>#REF!</v>
      </c>
      <c r="GR494" s="181" t="e">
        <f t="shared" si="1307"/>
        <v>#REF!</v>
      </c>
      <c r="GS494" s="181" t="e">
        <f t="shared" si="1308"/>
        <v>#REF!</v>
      </c>
      <c r="GT494" s="181" t="e">
        <f t="shared" si="1309"/>
        <v>#REF!</v>
      </c>
      <c r="GU494" s="181" t="e">
        <f t="shared" si="1310"/>
        <v>#REF!</v>
      </c>
      <c r="GV494" s="181" t="e">
        <f t="shared" si="1311"/>
        <v>#REF!</v>
      </c>
      <c r="GW494" s="181" t="e">
        <f t="shared" si="1312"/>
        <v>#REF!</v>
      </c>
      <c r="GX494" s="181" t="e">
        <f t="shared" si="1313"/>
        <v>#REF!</v>
      </c>
      <c r="GY494" s="181" t="e">
        <f t="shared" si="1314"/>
        <v>#REF!</v>
      </c>
      <c r="GZ494" s="181" t="e">
        <f t="shared" si="1315"/>
        <v>#REF!</v>
      </c>
      <c r="HA494" s="181" t="e">
        <f t="shared" si="1316"/>
        <v>#REF!</v>
      </c>
      <c r="HB494" s="181" t="e">
        <f t="shared" si="1317"/>
        <v>#REF!</v>
      </c>
      <c r="HC494" s="181" t="e">
        <f t="shared" si="1318"/>
        <v>#REF!</v>
      </c>
      <c r="HD494" s="181" t="e">
        <f t="shared" si="1319"/>
        <v>#REF!</v>
      </c>
      <c r="HE494" s="181" t="e">
        <f t="shared" si="1320"/>
        <v>#REF!</v>
      </c>
      <c r="HF494" s="181" t="e">
        <f t="shared" si="1321"/>
        <v>#REF!</v>
      </c>
      <c r="HG494" s="181" t="e">
        <f t="shared" si="1322"/>
        <v>#REF!</v>
      </c>
      <c r="HH494" s="181" t="e">
        <f t="shared" si="1323"/>
        <v>#REF!</v>
      </c>
      <c r="HI494" s="181" t="e">
        <f t="shared" si="1324"/>
        <v>#REF!</v>
      </c>
      <c r="HJ494" s="181" t="e">
        <f t="shared" si="1325"/>
        <v>#REF!</v>
      </c>
      <c r="HK494" s="181" t="e">
        <f t="shared" si="1326"/>
        <v>#REF!</v>
      </c>
      <c r="HL494" s="181" t="e">
        <f t="shared" si="1327"/>
        <v>#REF!</v>
      </c>
      <c r="HM494" s="181" t="e">
        <f t="shared" si="1328"/>
        <v>#REF!</v>
      </c>
      <c r="HN494" s="181" t="e">
        <f t="shared" si="1329"/>
        <v>#REF!</v>
      </c>
      <c r="HO494" s="181" t="e">
        <f t="shared" si="1330"/>
        <v>#REF!</v>
      </c>
      <c r="HP494" s="181" t="e">
        <f t="shared" si="1331"/>
        <v>#REF!</v>
      </c>
      <c r="HQ494" s="181" t="e">
        <f t="shared" si="1332"/>
        <v>#REF!</v>
      </c>
      <c r="HR494" s="181" t="e">
        <f t="shared" si="1333"/>
        <v>#REF!</v>
      </c>
      <c r="HS494" s="181" t="e">
        <f t="shared" si="1334"/>
        <v>#REF!</v>
      </c>
      <c r="HT494" s="181" t="e">
        <f t="shared" si="1335"/>
        <v>#REF!</v>
      </c>
      <c r="HU494" s="181" t="e">
        <f t="shared" si="1336"/>
        <v>#REF!</v>
      </c>
      <c r="HV494" s="181" t="e">
        <f t="shared" si="1337"/>
        <v>#REF!</v>
      </c>
      <c r="HW494" s="181" t="e">
        <f t="shared" si="1338"/>
        <v>#REF!</v>
      </c>
      <c r="HX494" s="181" t="e">
        <f t="shared" si="1339"/>
        <v>#REF!</v>
      </c>
      <c r="HY494" s="181" t="e">
        <f t="shared" si="1340"/>
        <v>#REF!</v>
      </c>
      <c r="HZ494" s="181" t="e">
        <f t="shared" si="1341"/>
        <v>#REF!</v>
      </c>
      <c r="IA494" s="181" t="e">
        <f t="shared" si="1342"/>
        <v>#REF!</v>
      </c>
      <c r="IB494" s="181" t="e">
        <f t="shared" si="1343"/>
        <v>#REF!</v>
      </c>
      <c r="IC494" s="181" t="e">
        <f t="shared" si="1344"/>
        <v>#REF!</v>
      </c>
      <c r="ID494" s="181" t="e">
        <f t="shared" si="1345"/>
        <v>#REF!</v>
      </c>
      <c r="IE494" s="181" t="e">
        <f t="shared" si="1346"/>
        <v>#REF!</v>
      </c>
      <c r="IF494" s="181" t="e">
        <f t="shared" si="1347"/>
        <v>#REF!</v>
      </c>
      <c r="IG494" s="181" t="e">
        <f t="shared" si="1348"/>
        <v>#REF!</v>
      </c>
      <c r="IH494" s="181" t="e">
        <f t="shared" si="1349"/>
        <v>#REF!</v>
      </c>
      <c r="II494" s="181" t="e">
        <f t="shared" si="1350"/>
        <v>#REF!</v>
      </c>
      <c r="IJ494" s="181" t="e">
        <f t="shared" si="1351"/>
        <v>#REF!</v>
      </c>
      <c r="IK494" s="181" t="e">
        <f t="shared" si="1352"/>
        <v>#REF!</v>
      </c>
      <c r="IL494" s="181" t="e">
        <f t="shared" si="1353"/>
        <v>#REF!</v>
      </c>
      <c r="IM494" s="181" t="e">
        <f t="shared" si="1354"/>
        <v>#REF!</v>
      </c>
      <c r="IN494" s="181" t="e">
        <f t="shared" si="1355"/>
        <v>#REF!</v>
      </c>
      <c r="IO494" s="181" t="e">
        <f t="shared" si="1356"/>
        <v>#REF!</v>
      </c>
      <c r="IP494" s="181" t="e">
        <f t="shared" si="1357"/>
        <v>#REF!</v>
      </c>
      <c r="IQ494" s="181" t="e">
        <f t="shared" si="1358"/>
        <v>#REF!</v>
      </c>
      <c r="IR494" s="181" t="e">
        <f t="shared" si="1359"/>
        <v>#REF!</v>
      </c>
      <c r="IS494" s="181" t="e">
        <f t="shared" si="1360"/>
        <v>#REF!</v>
      </c>
      <c r="IT494" s="181" t="e">
        <f t="shared" si="1361"/>
        <v>#REF!</v>
      </c>
      <c r="IU494" s="181" t="e">
        <f t="shared" si="1362"/>
        <v>#REF!</v>
      </c>
      <c r="IV494" s="181" t="e">
        <f t="shared" si="1363"/>
        <v>#REF!</v>
      </c>
      <c r="IW494" s="181" t="e">
        <f t="shared" si="1364"/>
        <v>#REF!</v>
      </c>
      <c r="IX494" s="181" t="e">
        <f t="shared" si="1365"/>
        <v>#REF!</v>
      </c>
      <c r="IY494" s="181" t="e">
        <f t="shared" si="1366"/>
        <v>#REF!</v>
      </c>
      <c r="IZ494" s="181" t="e">
        <f t="shared" si="1367"/>
        <v>#REF!</v>
      </c>
      <c r="JA494" s="181" t="e">
        <f t="shared" si="1368"/>
        <v>#REF!</v>
      </c>
      <c r="JB494" s="181" t="e">
        <f t="shared" si="1369"/>
        <v>#REF!</v>
      </c>
    </row>
    <row r="495" spans="2:262">
      <c r="B495" s="188">
        <v>134</v>
      </c>
      <c r="C495" s="187">
        <f t="shared" si="1370"/>
        <v>2.6171875000000019E-3</v>
      </c>
      <c r="D495" s="184" t="e">
        <f t="shared" si="1113"/>
        <v>#REF!</v>
      </c>
      <c r="E495" s="183" t="e">
        <f>EJ361</f>
        <v>#REF!</v>
      </c>
      <c r="F495" s="182">
        <v>134</v>
      </c>
      <c r="G495" s="181" t="e">
        <f t="shared" si="1114"/>
        <v>#REF!</v>
      </c>
      <c r="H495" s="181" t="e">
        <f t="shared" si="1115"/>
        <v>#REF!</v>
      </c>
      <c r="I495" s="181" t="e">
        <f t="shared" si="1116"/>
        <v>#REF!</v>
      </c>
      <c r="J495" s="181" t="e">
        <f t="shared" si="1117"/>
        <v>#REF!</v>
      </c>
      <c r="K495" s="181" t="e">
        <f t="shared" si="1118"/>
        <v>#REF!</v>
      </c>
      <c r="L495" s="181" t="e">
        <f t="shared" si="1119"/>
        <v>#REF!</v>
      </c>
      <c r="M495" s="181" t="e">
        <f t="shared" si="1120"/>
        <v>#REF!</v>
      </c>
      <c r="N495" s="181" t="e">
        <f t="shared" si="1121"/>
        <v>#REF!</v>
      </c>
      <c r="O495" s="181" t="e">
        <f t="shared" si="1122"/>
        <v>#REF!</v>
      </c>
      <c r="P495" s="181" t="e">
        <f t="shared" si="1123"/>
        <v>#REF!</v>
      </c>
      <c r="Q495" s="181" t="e">
        <f t="shared" si="1124"/>
        <v>#REF!</v>
      </c>
      <c r="R495" s="181" t="e">
        <f t="shared" si="1125"/>
        <v>#REF!</v>
      </c>
      <c r="S495" s="181" t="e">
        <f t="shared" si="1126"/>
        <v>#REF!</v>
      </c>
      <c r="T495" s="181" t="e">
        <f t="shared" si="1127"/>
        <v>#REF!</v>
      </c>
      <c r="U495" s="181" t="e">
        <f t="shared" si="1128"/>
        <v>#REF!</v>
      </c>
      <c r="V495" s="181" t="e">
        <f t="shared" si="1129"/>
        <v>#REF!</v>
      </c>
      <c r="W495" s="181" t="e">
        <f t="shared" si="1130"/>
        <v>#REF!</v>
      </c>
      <c r="X495" s="181" t="e">
        <f t="shared" si="1131"/>
        <v>#REF!</v>
      </c>
      <c r="Y495" s="181" t="e">
        <f t="shared" si="1132"/>
        <v>#REF!</v>
      </c>
      <c r="Z495" s="181" t="e">
        <f t="shared" si="1133"/>
        <v>#REF!</v>
      </c>
      <c r="AA495" s="181" t="e">
        <f t="shared" si="1134"/>
        <v>#REF!</v>
      </c>
      <c r="AB495" s="181" t="e">
        <f t="shared" si="1135"/>
        <v>#REF!</v>
      </c>
      <c r="AC495" s="181" t="e">
        <f t="shared" si="1136"/>
        <v>#REF!</v>
      </c>
      <c r="AD495" s="181" t="e">
        <f t="shared" si="1137"/>
        <v>#REF!</v>
      </c>
      <c r="AE495" s="181" t="e">
        <f t="shared" si="1138"/>
        <v>#REF!</v>
      </c>
      <c r="AF495" s="181" t="e">
        <f t="shared" si="1139"/>
        <v>#REF!</v>
      </c>
      <c r="AG495" s="181" t="e">
        <f t="shared" si="1140"/>
        <v>#REF!</v>
      </c>
      <c r="AH495" s="181" t="e">
        <f t="shared" si="1141"/>
        <v>#REF!</v>
      </c>
      <c r="AI495" s="181" t="e">
        <f t="shared" si="1142"/>
        <v>#REF!</v>
      </c>
      <c r="AJ495" s="181" t="e">
        <f t="shared" si="1143"/>
        <v>#REF!</v>
      </c>
      <c r="AK495" s="181" t="e">
        <f t="shared" si="1144"/>
        <v>#REF!</v>
      </c>
      <c r="AL495" s="181" t="e">
        <f t="shared" si="1145"/>
        <v>#REF!</v>
      </c>
      <c r="AM495" s="181" t="e">
        <f t="shared" si="1146"/>
        <v>#REF!</v>
      </c>
      <c r="AN495" s="181" t="e">
        <f t="shared" si="1147"/>
        <v>#REF!</v>
      </c>
      <c r="AO495" s="181" t="e">
        <f t="shared" si="1148"/>
        <v>#REF!</v>
      </c>
      <c r="AP495" s="181" t="e">
        <f t="shared" si="1149"/>
        <v>#REF!</v>
      </c>
      <c r="AQ495" s="181" t="e">
        <f t="shared" si="1150"/>
        <v>#REF!</v>
      </c>
      <c r="AR495" s="181" t="e">
        <f t="shared" si="1151"/>
        <v>#REF!</v>
      </c>
      <c r="AS495" s="181" t="e">
        <f t="shared" si="1152"/>
        <v>#REF!</v>
      </c>
      <c r="AT495" s="181" t="e">
        <f t="shared" si="1153"/>
        <v>#REF!</v>
      </c>
      <c r="AU495" s="181" t="e">
        <f t="shared" si="1154"/>
        <v>#REF!</v>
      </c>
      <c r="AV495" s="181" t="e">
        <f t="shared" si="1155"/>
        <v>#REF!</v>
      </c>
      <c r="AW495" s="181" t="e">
        <f t="shared" si="1156"/>
        <v>#REF!</v>
      </c>
      <c r="AX495" s="181" t="e">
        <f t="shared" si="1157"/>
        <v>#REF!</v>
      </c>
      <c r="AY495" s="181" t="e">
        <f t="shared" si="1158"/>
        <v>#REF!</v>
      </c>
      <c r="AZ495" s="181" t="e">
        <f t="shared" si="1159"/>
        <v>#REF!</v>
      </c>
      <c r="BA495" s="181" t="e">
        <f t="shared" si="1160"/>
        <v>#REF!</v>
      </c>
      <c r="BB495" s="181" t="e">
        <f t="shared" si="1161"/>
        <v>#REF!</v>
      </c>
      <c r="BC495" s="181" t="e">
        <f t="shared" si="1162"/>
        <v>#REF!</v>
      </c>
      <c r="BD495" s="181" t="e">
        <f t="shared" si="1163"/>
        <v>#REF!</v>
      </c>
      <c r="BE495" s="181" t="e">
        <f t="shared" si="1164"/>
        <v>#REF!</v>
      </c>
      <c r="BF495" s="181" t="e">
        <f t="shared" si="1165"/>
        <v>#REF!</v>
      </c>
      <c r="BG495" s="181" t="e">
        <f t="shared" si="1166"/>
        <v>#REF!</v>
      </c>
      <c r="BH495" s="181" t="e">
        <f t="shared" si="1167"/>
        <v>#REF!</v>
      </c>
      <c r="BI495" s="181" t="e">
        <f t="shared" si="1168"/>
        <v>#REF!</v>
      </c>
      <c r="BJ495" s="181" t="e">
        <f t="shared" si="1169"/>
        <v>#REF!</v>
      </c>
      <c r="BK495" s="181" t="e">
        <f t="shared" si="1170"/>
        <v>#REF!</v>
      </c>
      <c r="BL495" s="181" t="e">
        <f t="shared" si="1171"/>
        <v>#REF!</v>
      </c>
      <c r="BM495" s="181" t="e">
        <f t="shared" si="1172"/>
        <v>#REF!</v>
      </c>
      <c r="BN495" s="181" t="e">
        <f t="shared" si="1173"/>
        <v>#REF!</v>
      </c>
      <c r="BO495" s="181" t="e">
        <f t="shared" si="1174"/>
        <v>#REF!</v>
      </c>
      <c r="BP495" s="181" t="e">
        <f t="shared" si="1175"/>
        <v>#REF!</v>
      </c>
      <c r="BQ495" s="181" t="e">
        <f t="shared" si="1176"/>
        <v>#REF!</v>
      </c>
      <c r="BR495" s="181" t="e">
        <f t="shared" si="1177"/>
        <v>#REF!</v>
      </c>
      <c r="BS495" s="181" t="e">
        <f t="shared" si="1178"/>
        <v>#REF!</v>
      </c>
      <c r="BT495" s="181" t="e">
        <f t="shared" si="1179"/>
        <v>#REF!</v>
      </c>
      <c r="BU495" s="181" t="e">
        <f t="shared" si="1180"/>
        <v>#REF!</v>
      </c>
      <c r="BV495" s="181" t="e">
        <f t="shared" si="1181"/>
        <v>#REF!</v>
      </c>
      <c r="BW495" s="181" t="e">
        <f t="shared" si="1182"/>
        <v>#REF!</v>
      </c>
      <c r="BX495" s="181" t="e">
        <f t="shared" si="1183"/>
        <v>#REF!</v>
      </c>
      <c r="BY495" s="181" t="e">
        <f t="shared" si="1184"/>
        <v>#REF!</v>
      </c>
      <c r="BZ495" s="181" t="e">
        <f t="shared" si="1185"/>
        <v>#REF!</v>
      </c>
      <c r="CA495" s="181" t="e">
        <f t="shared" si="1186"/>
        <v>#REF!</v>
      </c>
      <c r="CB495" s="181" t="e">
        <f t="shared" si="1187"/>
        <v>#REF!</v>
      </c>
      <c r="CC495" s="181" t="e">
        <f t="shared" si="1188"/>
        <v>#REF!</v>
      </c>
      <c r="CD495" s="181" t="e">
        <f t="shared" si="1189"/>
        <v>#REF!</v>
      </c>
      <c r="CE495" s="181" t="e">
        <f t="shared" si="1190"/>
        <v>#REF!</v>
      </c>
      <c r="CF495" s="181" t="e">
        <f t="shared" si="1191"/>
        <v>#REF!</v>
      </c>
      <c r="CG495" s="181" t="e">
        <f t="shared" si="1192"/>
        <v>#REF!</v>
      </c>
      <c r="CH495" s="181" t="e">
        <f t="shared" si="1193"/>
        <v>#REF!</v>
      </c>
      <c r="CI495" s="181" t="e">
        <f t="shared" si="1194"/>
        <v>#REF!</v>
      </c>
      <c r="CJ495" s="181" t="e">
        <f t="shared" si="1195"/>
        <v>#REF!</v>
      </c>
      <c r="CK495" s="181" t="e">
        <f t="shared" si="1196"/>
        <v>#REF!</v>
      </c>
      <c r="CL495" s="181" t="e">
        <f t="shared" si="1197"/>
        <v>#REF!</v>
      </c>
      <c r="CM495" s="181" t="e">
        <f t="shared" si="1198"/>
        <v>#REF!</v>
      </c>
      <c r="CN495" s="181" t="e">
        <f t="shared" si="1199"/>
        <v>#REF!</v>
      </c>
      <c r="CO495" s="181" t="e">
        <f t="shared" si="1200"/>
        <v>#REF!</v>
      </c>
      <c r="CP495" s="181" t="e">
        <f t="shared" si="1201"/>
        <v>#REF!</v>
      </c>
      <c r="CQ495" s="181" t="e">
        <f t="shared" si="1202"/>
        <v>#REF!</v>
      </c>
      <c r="CR495" s="181" t="e">
        <f t="shared" si="1203"/>
        <v>#REF!</v>
      </c>
      <c r="CS495" s="181" t="e">
        <f t="shared" si="1204"/>
        <v>#REF!</v>
      </c>
      <c r="CT495" s="181" t="e">
        <f t="shared" si="1205"/>
        <v>#REF!</v>
      </c>
      <c r="CU495" s="181" t="e">
        <f t="shared" si="1206"/>
        <v>#REF!</v>
      </c>
      <c r="CV495" s="181" t="e">
        <f t="shared" si="1207"/>
        <v>#REF!</v>
      </c>
      <c r="CW495" s="181" t="e">
        <f t="shared" si="1208"/>
        <v>#REF!</v>
      </c>
      <c r="CX495" s="181" t="e">
        <f t="shared" si="1209"/>
        <v>#REF!</v>
      </c>
      <c r="CY495" s="181" t="e">
        <f t="shared" si="1210"/>
        <v>#REF!</v>
      </c>
      <c r="CZ495" s="181" t="e">
        <f t="shared" si="1211"/>
        <v>#REF!</v>
      </c>
      <c r="DA495" s="181" t="e">
        <f t="shared" si="1212"/>
        <v>#REF!</v>
      </c>
      <c r="DB495" s="181" t="e">
        <f t="shared" si="1213"/>
        <v>#REF!</v>
      </c>
      <c r="DC495" s="181" t="e">
        <f t="shared" si="1214"/>
        <v>#REF!</v>
      </c>
      <c r="DD495" s="181" t="e">
        <f t="shared" si="1215"/>
        <v>#REF!</v>
      </c>
      <c r="DE495" s="181" t="e">
        <f t="shared" si="1216"/>
        <v>#REF!</v>
      </c>
      <c r="DF495" s="181" t="e">
        <f t="shared" si="1217"/>
        <v>#REF!</v>
      </c>
      <c r="DG495" s="181" t="e">
        <f t="shared" si="1218"/>
        <v>#REF!</v>
      </c>
      <c r="DH495" s="181" t="e">
        <f t="shared" si="1219"/>
        <v>#REF!</v>
      </c>
      <c r="DI495" s="181" t="e">
        <f t="shared" si="1220"/>
        <v>#REF!</v>
      </c>
      <c r="DJ495" s="181" t="e">
        <f t="shared" si="1221"/>
        <v>#REF!</v>
      </c>
      <c r="DK495" s="181" t="e">
        <f t="shared" si="1222"/>
        <v>#REF!</v>
      </c>
      <c r="DL495" s="181" t="e">
        <f t="shared" si="1223"/>
        <v>#REF!</v>
      </c>
      <c r="DM495" s="181" t="e">
        <f t="shared" si="1224"/>
        <v>#REF!</v>
      </c>
      <c r="DN495" s="181" t="e">
        <f t="shared" si="1225"/>
        <v>#REF!</v>
      </c>
      <c r="DO495" s="181" t="e">
        <f t="shared" si="1226"/>
        <v>#REF!</v>
      </c>
      <c r="DP495" s="181" t="e">
        <f t="shared" si="1227"/>
        <v>#REF!</v>
      </c>
      <c r="DQ495" s="181" t="e">
        <f t="shared" si="1228"/>
        <v>#REF!</v>
      </c>
      <c r="DR495" s="181" t="e">
        <f t="shared" si="1229"/>
        <v>#REF!</v>
      </c>
      <c r="DS495" s="181" t="e">
        <f t="shared" si="1230"/>
        <v>#REF!</v>
      </c>
      <c r="DT495" s="181" t="e">
        <f t="shared" si="1231"/>
        <v>#REF!</v>
      </c>
      <c r="DU495" s="181" t="e">
        <f t="shared" si="1232"/>
        <v>#REF!</v>
      </c>
      <c r="DV495" s="181" t="e">
        <f t="shared" si="1233"/>
        <v>#REF!</v>
      </c>
      <c r="DW495" s="181" t="e">
        <f t="shared" si="1234"/>
        <v>#REF!</v>
      </c>
      <c r="DX495" s="181" t="e">
        <f t="shared" si="1235"/>
        <v>#REF!</v>
      </c>
      <c r="DY495" s="181" t="e">
        <f t="shared" si="1236"/>
        <v>#REF!</v>
      </c>
      <c r="DZ495" s="181" t="e">
        <f t="shared" si="1237"/>
        <v>#REF!</v>
      </c>
      <c r="EA495" s="181" t="e">
        <f t="shared" si="1238"/>
        <v>#REF!</v>
      </c>
      <c r="EB495" s="181" t="e">
        <f t="shared" si="1239"/>
        <v>#REF!</v>
      </c>
      <c r="EC495" s="181" t="e">
        <f t="shared" si="1240"/>
        <v>#REF!</v>
      </c>
      <c r="ED495" s="181" t="e">
        <f t="shared" si="1241"/>
        <v>#REF!</v>
      </c>
      <c r="EE495" s="181" t="e">
        <f t="shared" si="1242"/>
        <v>#REF!</v>
      </c>
      <c r="EF495" s="181" t="e">
        <f t="shared" si="1243"/>
        <v>#REF!</v>
      </c>
      <c r="EG495" s="181" t="e">
        <f t="shared" si="1244"/>
        <v>#REF!</v>
      </c>
      <c r="EH495" s="181" t="e">
        <f t="shared" si="1245"/>
        <v>#REF!</v>
      </c>
      <c r="EI495" s="181" t="e">
        <f t="shared" si="1246"/>
        <v>#REF!</v>
      </c>
      <c r="EJ495" s="181" t="e">
        <f t="shared" si="1247"/>
        <v>#REF!</v>
      </c>
      <c r="EK495" s="181" t="e">
        <f t="shared" si="1248"/>
        <v>#REF!</v>
      </c>
      <c r="EL495" s="181" t="e">
        <f t="shared" si="1249"/>
        <v>#REF!</v>
      </c>
      <c r="EM495" s="181" t="e">
        <f t="shared" si="1250"/>
        <v>#REF!</v>
      </c>
      <c r="EN495" s="181" t="e">
        <f t="shared" si="1251"/>
        <v>#REF!</v>
      </c>
      <c r="EO495" s="181" t="e">
        <f t="shared" si="1252"/>
        <v>#REF!</v>
      </c>
      <c r="EP495" s="181" t="e">
        <f t="shared" si="1253"/>
        <v>#REF!</v>
      </c>
      <c r="EQ495" s="181" t="e">
        <f t="shared" si="1254"/>
        <v>#REF!</v>
      </c>
      <c r="ER495" s="181" t="e">
        <f t="shared" si="1255"/>
        <v>#REF!</v>
      </c>
      <c r="ES495" s="181" t="e">
        <f t="shared" si="1256"/>
        <v>#REF!</v>
      </c>
      <c r="ET495" s="181" t="e">
        <f t="shared" si="1257"/>
        <v>#REF!</v>
      </c>
      <c r="EU495" s="181" t="e">
        <f t="shared" si="1258"/>
        <v>#REF!</v>
      </c>
      <c r="EV495" s="181" t="e">
        <f t="shared" si="1259"/>
        <v>#REF!</v>
      </c>
      <c r="EW495" s="181" t="e">
        <f t="shared" si="1260"/>
        <v>#REF!</v>
      </c>
      <c r="EX495" s="181" t="e">
        <f t="shared" si="1261"/>
        <v>#REF!</v>
      </c>
      <c r="EY495" s="181" t="e">
        <f t="shared" si="1262"/>
        <v>#REF!</v>
      </c>
      <c r="EZ495" s="181" t="e">
        <f t="shared" si="1263"/>
        <v>#REF!</v>
      </c>
      <c r="FA495" s="181" t="e">
        <f t="shared" si="1264"/>
        <v>#REF!</v>
      </c>
      <c r="FB495" s="181" t="e">
        <f t="shared" si="1265"/>
        <v>#REF!</v>
      </c>
      <c r="FC495" s="181" t="e">
        <f t="shared" si="1266"/>
        <v>#REF!</v>
      </c>
      <c r="FD495" s="181" t="e">
        <f t="shared" si="1267"/>
        <v>#REF!</v>
      </c>
      <c r="FE495" s="181" t="e">
        <f t="shared" si="1268"/>
        <v>#REF!</v>
      </c>
      <c r="FF495" s="181" t="e">
        <f t="shared" si="1269"/>
        <v>#REF!</v>
      </c>
      <c r="FG495" s="181" t="e">
        <f t="shared" si="1270"/>
        <v>#REF!</v>
      </c>
      <c r="FH495" s="181" t="e">
        <f t="shared" si="1271"/>
        <v>#REF!</v>
      </c>
      <c r="FI495" s="181" t="e">
        <f t="shared" si="1272"/>
        <v>#REF!</v>
      </c>
      <c r="FJ495" s="181" t="e">
        <f t="shared" si="1273"/>
        <v>#REF!</v>
      </c>
      <c r="FK495" s="181" t="e">
        <f t="shared" si="1274"/>
        <v>#REF!</v>
      </c>
      <c r="FL495" s="181" t="e">
        <f t="shared" si="1275"/>
        <v>#REF!</v>
      </c>
      <c r="FM495" s="181" t="e">
        <f t="shared" si="1276"/>
        <v>#REF!</v>
      </c>
      <c r="FN495" s="181" t="e">
        <f t="shared" si="1277"/>
        <v>#REF!</v>
      </c>
      <c r="FO495" s="181" t="e">
        <f t="shared" si="1278"/>
        <v>#REF!</v>
      </c>
      <c r="FP495" s="181" t="e">
        <f t="shared" si="1279"/>
        <v>#REF!</v>
      </c>
      <c r="FQ495" s="181" t="e">
        <f t="shared" si="1280"/>
        <v>#REF!</v>
      </c>
      <c r="FR495" s="181" t="e">
        <f t="shared" si="1281"/>
        <v>#REF!</v>
      </c>
      <c r="FS495" s="181" t="e">
        <f t="shared" si="1282"/>
        <v>#REF!</v>
      </c>
      <c r="FT495" s="181" t="e">
        <f t="shared" si="1283"/>
        <v>#REF!</v>
      </c>
      <c r="FU495" s="181" t="e">
        <f t="shared" si="1284"/>
        <v>#REF!</v>
      </c>
      <c r="FV495" s="181" t="e">
        <f t="shared" si="1285"/>
        <v>#REF!</v>
      </c>
      <c r="FW495" s="181" t="e">
        <f t="shared" si="1286"/>
        <v>#REF!</v>
      </c>
      <c r="FX495" s="181" t="e">
        <f t="shared" si="1287"/>
        <v>#REF!</v>
      </c>
      <c r="FY495" s="181" t="e">
        <f t="shared" si="1288"/>
        <v>#REF!</v>
      </c>
      <c r="FZ495" s="181" t="e">
        <f t="shared" si="1289"/>
        <v>#REF!</v>
      </c>
      <c r="GA495" s="181" t="e">
        <f t="shared" si="1290"/>
        <v>#REF!</v>
      </c>
      <c r="GB495" s="181" t="e">
        <f t="shared" si="1291"/>
        <v>#REF!</v>
      </c>
      <c r="GC495" s="181" t="e">
        <f t="shared" si="1292"/>
        <v>#REF!</v>
      </c>
      <c r="GD495" s="181" t="e">
        <f t="shared" si="1293"/>
        <v>#REF!</v>
      </c>
      <c r="GE495" s="181" t="e">
        <f t="shared" si="1294"/>
        <v>#REF!</v>
      </c>
      <c r="GF495" s="181" t="e">
        <f t="shared" si="1295"/>
        <v>#REF!</v>
      </c>
      <c r="GG495" s="181" t="e">
        <f t="shared" si="1296"/>
        <v>#REF!</v>
      </c>
      <c r="GH495" s="181" t="e">
        <f t="shared" si="1297"/>
        <v>#REF!</v>
      </c>
      <c r="GI495" s="181" t="e">
        <f t="shared" si="1298"/>
        <v>#REF!</v>
      </c>
      <c r="GJ495" s="181" t="e">
        <f t="shared" si="1299"/>
        <v>#REF!</v>
      </c>
      <c r="GK495" s="181" t="e">
        <f t="shared" si="1300"/>
        <v>#REF!</v>
      </c>
      <c r="GL495" s="181" t="e">
        <f t="shared" si="1301"/>
        <v>#REF!</v>
      </c>
      <c r="GM495" s="181" t="e">
        <f t="shared" si="1302"/>
        <v>#REF!</v>
      </c>
      <c r="GN495" s="181" t="e">
        <f t="shared" si="1303"/>
        <v>#REF!</v>
      </c>
      <c r="GO495" s="181" t="e">
        <f t="shared" si="1304"/>
        <v>#REF!</v>
      </c>
      <c r="GP495" s="181" t="e">
        <f t="shared" si="1305"/>
        <v>#REF!</v>
      </c>
      <c r="GQ495" s="181" t="e">
        <f t="shared" si="1306"/>
        <v>#REF!</v>
      </c>
      <c r="GR495" s="181" t="e">
        <f t="shared" si="1307"/>
        <v>#REF!</v>
      </c>
      <c r="GS495" s="181" t="e">
        <f t="shared" si="1308"/>
        <v>#REF!</v>
      </c>
      <c r="GT495" s="181" t="e">
        <f t="shared" si="1309"/>
        <v>#REF!</v>
      </c>
      <c r="GU495" s="181" t="e">
        <f t="shared" si="1310"/>
        <v>#REF!</v>
      </c>
      <c r="GV495" s="181" t="e">
        <f t="shared" si="1311"/>
        <v>#REF!</v>
      </c>
      <c r="GW495" s="181" t="e">
        <f t="shared" si="1312"/>
        <v>#REF!</v>
      </c>
      <c r="GX495" s="181" t="e">
        <f t="shared" si="1313"/>
        <v>#REF!</v>
      </c>
      <c r="GY495" s="181" t="e">
        <f t="shared" si="1314"/>
        <v>#REF!</v>
      </c>
      <c r="GZ495" s="181" t="e">
        <f t="shared" si="1315"/>
        <v>#REF!</v>
      </c>
      <c r="HA495" s="181" t="e">
        <f t="shared" si="1316"/>
        <v>#REF!</v>
      </c>
      <c r="HB495" s="181" t="e">
        <f t="shared" si="1317"/>
        <v>#REF!</v>
      </c>
      <c r="HC495" s="181" t="e">
        <f t="shared" si="1318"/>
        <v>#REF!</v>
      </c>
      <c r="HD495" s="181" t="e">
        <f t="shared" si="1319"/>
        <v>#REF!</v>
      </c>
      <c r="HE495" s="181" t="e">
        <f t="shared" si="1320"/>
        <v>#REF!</v>
      </c>
      <c r="HF495" s="181" t="e">
        <f t="shared" si="1321"/>
        <v>#REF!</v>
      </c>
      <c r="HG495" s="181" t="e">
        <f t="shared" si="1322"/>
        <v>#REF!</v>
      </c>
      <c r="HH495" s="181" t="e">
        <f t="shared" si="1323"/>
        <v>#REF!</v>
      </c>
      <c r="HI495" s="181" t="e">
        <f t="shared" si="1324"/>
        <v>#REF!</v>
      </c>
      <c r="HJ495" s="181" t="e">
        <f t="shared" si="1325"/>
        <v>#REF!</v>
      </c>
      <c r="HK495" s="181" t="e">
        <f t="shared" si="1326"/>
        <v>#REF!</v>
      </c>
      <c r="HL495" s="181" t="e">
        <f t="shared" si="1327"/>
        <v>#REF!</v>
      </c>
      <c r="HM495" s="181" t="e">
        <f t="shared" si="1328"/>
        <v>#REF!</v>
      </c>
      <c r="HN495" s="181" t="e">
        <f t="shared" si="1329"/>
        <v>#REF!</v>
      </c>
      <c r="HO495" s="181" t="e">
        <f t="shared" si="1330"/>
        <v>#REF!</v>
      </c>
      <c r="HP495" s="181" t="e">
        <f t="shared" si="1331"/>
        <v>#REF!</v>
      </c>
      <c r="HQ495" s="181" t="e">
        <f t="shared" si="1332"/>
        <v>#REF!</v>
      </c>
      <c r="HR495" s="181" t="e">
        <f t="shared" si="1333"/>
        <v>#REF!</v>
      </c>
      <c r="HS495" s="181" t="e">
        <f t="shared" si="1334"/>
        <v>#REF!</v>
      </c>
      <c r="HT495" s="181" t="e">
        <f t="shared" si="1335"/>
        <v>#REF!</v>
      </c>
      <c r="HU495" s="181" t="e">
        <f t="shared" si="1336"/>
        <v>#REF!</v>
      </c>
      <c r="HV495" s="181" t="e">
        <f t="shared" si="1337"/>
        <v>#REF!</v>
      </c>
      <c r="HW495" s="181" t="e">
        <f t="shared" si="1338"/>
        <v>#REF!</v>
      </c>
      <c r="HX495" s="181" t="e">
        <f t="shared" si="1339"/>
        <v>#REF!</v>
      </c>
      <c r="HY495" s="181" t="e">
        <f t="shared" si="1340"/>
        <v>#REF!</v>
      </c>
      <c r="HZ495" s="181" t="e">
        <f t="shared" si="1341"/>
        <v>#REF!</v>
      </c>
      <c r="IA495" s="181" t="e">
        <f t="shared" si="1342"/>
        <v>#REF!</v>
      </c>
      <c r="IB495" s="181" t="e">
        <f t="shared" si="1343"/>
        <v>#REF!</v>
      </c>
      <c r="IC495" s="181" t="e">
        <f t="shared" si="1344"/>
        <v>#REF!</v>
      </c>
      <c r="ID495" s="181" t="e">
        <f t="shared" si="1345"/>
        <v>#REF!</v>
      </c>
      <c r="IE495" s="181" t="e">
        <f t="shared" si="1346"/>
        <v>#REF!</v>
      </c>
      <c r="IF495" s="181" t="e">
        <f t="shared" si="1347"/>
        <v>#REF!</v>
      </c>
      <c r="IG495" s="181" t="e">
        <f t="shared" si="1348"/>
        <v>#REF!</v>
      </c>
      <c r="IH495" s="181" t="e">
        <f t="shared" si="1349"/>
        <v>#REF!</v>
      </c>
      <c r="II495" s="181" t="e">
        <f t="shared" si="1350"/>
        <v>#REF!</v>
      </c>
      <c r="IJ495" s="181" t="e">
        <f t="shared" si="1351"/>
        <v>#REF!</v>
      </c>
      <c r="IK495" s="181" t="e">
        <f t="shared" si="1352"/>
        <v>#REF!</v>
      </c>
      <c r="IL495" s="181" t="e">
        <f t="shared" si="1353"/>
        <v>#REF!</v>
      </c>
      <c r="IM495" s="181" t="e">
        <f t="shared" si="1354"/>
        <v>#REF!</v>
      </c>
      <c r="IN495" s="181" t="e">
        <f t="shared" si="1355"/>
        <v>#REF!</v>
      </c>
      <c r="IO495" s="181" t="e">
        <f t="shared" si="1356"/>
        <v>#REF!</v>
      </c>
      <c r="IP495" s="181" t="e">
        <f t="shared" si="1357"/>
        <v>#REF!</v>
      </c>
      <c r="IQ495" s="181" t="e">
        <f t="shared" si="1358"/>
        <v>#REF!</v>
      </c>
      <c r="IR495" s="181" t="e">
        <f t="shared" si="1359"/>
        <v>#REF!</v>
      </c>
      <c r="IS495" s="181" t="e">
        <f t="shared" si="1360"/>
        <v>#REF!</v>
      </c>
      <c r="IT495" s="181" t="e">
        <f t="shared" si="1361"/>
        <v>#REF!</v>
      </c>
      <c r="IU495" s="181" t="e">
        <f t="shared" si="1362"/>
        <v>#REF!</v>
      </c>
      <c r="IV495" s="181" t="e">
        <f t="shared" si="1363"/>
        <v>#REF!</v>
      </c>
      <c r="IW495" s="181" t="e">
        <f t="shared" si="1364"/>
        <v>#REF!</v>
      </c>
      <c r="IX495" s="181" t="e">
        <f t="shared" si="1365"/>
        <v>#REF!</v>
      </c>
      <c r="IY495" s="181" t="e">
        <f t="shared" si="1366"/>
        <v>#REF!</v>
      </c>
      <c r="IZ495" s="181" t="e">
        <f t="shared" si="1367"/>
        <v>#REF!</v>
      </c>
      <c r="JA495" s="181" t="e">
        <f t="shared" si="1368"/>
        <v>#REF!</v>
      </c>
      <c r="JB495" s="181" t="e">
        <f t="shared" si="1369"/>
        <v>#REF!</v>
      </c>
    </row>
    <row r="496" spans="2:262">
      <c r="B496" s="188">
        <v>135</v>
      </c>
      <c r="C496" s="187">
        <f t="shared" si="1370"/>
        <v>2.6367187500000019E-3</v>
      </c>
      <c r="D496" s="184" t="e">
        <f t="shared" si="1113"/>
        <v>#REF!</v>
      </c>
      <c r="E496" s="183" t="e">
        <f>EK361</f>
        <v>#REF!</v>
      </c>
      <c r="F496" s="182">
        <v>135</v>
      </c>
      <c r="G496" s="181" t="e">
        <f t="shared" si="1114"/>
        <v>#REF!</v>
      </c>
      <c r="H496" s="181" t="e">
        <f t="shared" si="1115"/>
        <v>#REF!</v>
      </c>
      <c r="I496" s="181" t="e">
        <f t="shared" si="1116"/>
        <v>#REF!</v>
      </c>
      <c r="J496" s="181" t="e">
        <f t="shared" si="1117"/>
        <v>#REF!</v>
      </c>
      <c r="K496" s="181" t="e">
        <f t="shared" si="1118"/>
        <v>#REF!</v>
      </c>
      <c r="L496" s="181" t="e">
        <f t="shared" si="1119"/>
        <v>#REF!</v>
      </c>
      <c r="M496" s="181" t="e">
        <f t="shared" si="1120"/>
        <v>#REF!</v>
      </c>
      <c r="N496" s="181" t="e">
        <f t="shared" si="1121"/>
        <v>#REF!</v>
      </c>
      <c r="O496" s="181" t="e">
        <f t="shared" si="1122"/>
        <v>#REF!</v>
      </c>
      <c r="P496" s="181" t="e">
        <f t="shared" si="1123"/>
        <v>#REF!</v>
      </c>
      <c r="Q496" s="181" t="e">
        <f t="shared" si="1124"/>
        <v>#REF!</v>
      </c>
      <c r="R496" s="181" t="e">
        <f t="shared" si="1125"/>
        <v>#REF!</v>
      </c>
      <c r="S496" s="181" t="e">
        <f t="shared" si="1126"/>
        <v>#REF!</v>
      </c>
      <c r="T496" s="181" t="e">
        <f t="shared" si="1127"/>
        <v>#REF!</v>
      </c>
      <c r="U496" s="181" t="e">
        <f t="shared" si="1128"/>
        <v>#REF!</v>
      </c>
      <c r="V496" s="181" t="e">
        <f t="shared" si="1129"/>
        <v>#REF!</v>
      </c>
      <c r="W496" s="181" t="e">
        <f t="shared" si="1130"/>
        <v>#REF!</v>
      </c>
      <c r="X496" s="181" t="e">
        <f t="shared" si="1131"/>
        <v>#REF!</v>
      </c>
      <c r="Y496" s="181" t="e">
        <f t="shared" si="1132"/>
        <v>#REF!</v>
      </c>
      <c r="Z496" s="181" t="e">
        <f t="shared" si="1133"/>
        <v>#REF!</v>
      </c>
      <c r="AA496" s="181" t="e">
        <f t="shared" si="1134"/>
        <v>#REF!</v>
      </c>
      <c r="AB496" s="181" t="e">
        <f t="shared" si="1135"/>
        <v>#REF!</v>
      </c>
      <c r="AC496" s="181" t="e">
        <f t="shared" si="1136"/>
        <v>#REF!</v>
      </c>
      <c r="AD496" s="181" t="e">
        <f t="shared" si="1137"/>
        <v>#REF!</v>
      </c>
      <c r="AE496" s="181" t="e">
        <f t="shared" si="1138"/>
        <v>#REF!</v>
      </c>
      <c r="AF496" s="181" t="e">
        <f t="shared" si="1139"/>
        <v>#REF!</v>
      </c>
      <c r="AG496" s="181" t="e">
        <f t="shared" si="1140"/>
        <v>#REF!</v>
      </c>
      <c r="AH496" s="181" t="e">
        <f t="shared" si="1141"/>
        <v>#REF!</v>
      </c>
      <c r="AI496" s="181" t="e">
        <f t="shared" si="1142"/>
        <v>#REF!</v>
      </c>
      <c r="AJ496" s="181" t="e">
        <f t="shared" si="1143"/>
        <v>#REF!</v>
      </c>
      <c r="AK496" s="181" t="e">
        <f t="shared" si="1144"/>
        <v>#REF!</v>
      </c>
      <c r="AL496" s="181" t="e">
        <f t="shared" si="1145"/>
        <v>#REF!</v>
      </c>
      <c r="AM496" s="181" t="e">
        <f t="shared" si="1146"/>
        <v>#REF!</v>
      </c>
      <c r="AN496" s="181" t="e">
        <f t="shared" si="1147"/>
        <v>#REF!</v>
      </c>
      <c r="AO496" s="181" t="e">
        <f t="shared" si="1148"/>
        <v>#REF!</v>
      </c>
      <c r="AP496" s="181" t="e">
        <f t="shared" si="1149"/>
        <v>#REF!</v>
      </c>
      <c r="AQ496" s="181" t="e">
        <f t="shared" si="1150"/>
        <v>#REF!</v>
      </c>
      <c r="AR496" s="181" t="e">
        <f t="shared" si="1151"/>
        <v>#REF!</v>
      </c>
      <c r="AS496" s="181" t="e">
        <f t="shared" si="1152"/>
        <v>#REF!</v>
      </c>
      <c r="AT496" s="181" t="e">
        <f t="shared" si="1153"/>
        <v>#REF!</v>
      </c>
      <c r="AU496" s="181" t="e">
        <f t="shared" si="1154"/>
        <v>#REF!</v>
      </c>
      <c r="AV496" s="181" t="e">
        <f t="shared" si="1155"/>
        <v>#REF!</v>
      </c>
      <c r="AW496" s="181" t="e">
        <f t="shared" si="1156"/>
        <v>#REF!</v>
      </c>
      <c r="AX496" s="181" t="e">
        <f t="shared" si="1157"/>
        <v>#REF!</v>
      </c>
      <c r="AY496" s="181" t="e">
        <f t="shared" si="1158"/>
        <v>#REF!</v>
      </c>
      <c r="AZ496" s="181" t="e">
        <f t="shared" si="1159"/>
        <v>#REF!</v>
      </c>
      <c r="BA496" s="181" t="e">
        <f t="shared" si="1160"/>
        <v>#REF!</v>
      </c>
      <c r="BB496" s="181" t="e">
        <f t="shared" si="1161"/>
        <v>#REF!</v>
      </c>
      <c r="BC496" s="181" t="e">
        <f t="shared" si="1162"/>
        <v>#REF!</v>
      </c>
      <c r="BD496" s="181" t="e">
        <f t="shared" si="1163"/>
        <v>#REF!</v>
      </c>
      <c r="BE496" s="181" t="e">
        <f t="shared" si="1164"/>
        <v>#REF!</v>
      </c>
      <c r="BF496" s="181" t="e">
        <f t="shared" si="1165"/>
        <v>#REF!</v>
      </c>
      <c r="BG496" s="181" t="e">
        <f t="shared" si="1166"/>
        <v>#REF!</v>
      </c>
      <c r="BH496" s="181" t="e">
        <f t="shared" si="1167"/>
        <v>#REF!</v>
      </c>
      <c r="BI496" s="181" t="e">
        <f t="shared" si="1168"/>
        <v>#REF!</v>
      </c>
      <c r="BJ496" s="181" t="e">
        <f t="shared" si="1169"/>
        <v>#REF!</v>
      </c>
      <c r="BK496" s="181" t="e">
        <f t="shared" si="1170"/>
        <v>#REF!</v>
      </c>
      <c r="BL496" s="181" t="e">
        <f t="shared" si="1171"/>
        <v>#REF!</v>
      </c>
      <c r="BM496" s="181" t="e">
        <f t="shared" si="1172"/>
        <v>#REF!</v>
      </c>
      <c r="BN496" s="181" t="e">
        <f t="shared" si="1173"/>
        <v>#REF!</v>
      </c>
      <c r="BO496" s="181" t="e">
        <f t="shared" si="1174"/>
        <v>#REF!</v>
      </c>
      <c r="BP496" s="181" t="e">
        <f t="shared" si="1175"/>
        <v>#REF!</v>
      </c>
      <c r="BQ496" s="181" t="e">
        <f t="shared" si="1176"/>
        <v>#REF!</v>
      </c>
      <c r="BR496" s="181" t="e">
        <f t="shared" si="1177"/>
        <v>#REF!</v>
      </c>
      <c r="BS496" s="181" t="e">
        <f t="shared" si="1178"/>
        <v>#REF!</v>
      </c>
      <c r="BT496" s="181" t="e">
        <f t="shared" si="1179"/>
        <v>#REF!</v>
      </c>
      <c r="BU496" s="181" t="e">
        <f t="shared" si="1180"/>
        <v>#REF!</v>
      </c>
      <c r="BV496" s="181" t="e">
        <f t="shared" si="1181"/>
        <v>#REF!</v>
      </c>
      <c r="BW496" s="181" t="e">
        <f t="shared" si="1182"/>
        <v>#REF!</v>
      </c>
      <c r="BX496" s="181" t="e">
        <f t="shared" si="1183"/>
        <v>#REF!</v>
      </c>
      <c r="BY496" s="181" t="e">
        <f t="shared" si="1184"/>
        <v>#REF!</v>
      </c>
      <c r="BZ496" s="181" t="e">
        <f t="shared" si="1185"/>
        <v>#REF!</v>
      </c>
      <c r="CA496" s="181" t="e">
        <f t="shared" si="1186"/>
        <v>#REF!</v>
      </c>
      <c r="CB496" s="181" t="e">
        <f t="shared" si="1187"/>
        <v>#REF!</v>
      </c>
      <c r="CC496" s="181" t="e">
        <f t="shared" si="1188"/>
        <v>#REF!</v>
      </c>
      <c r="CD496" s="181" t="e">
        <f t="shared" si="1189"/>
        <v>#REF!</v>
      </c>
      <c r="CE496" s="181" t="e">
        <f t="shared" si="1190"/>
        <v>#REF!</v>
      </c>
      <c r="CF496" s="181" t="e">
        <f t="shared" si="1191"/>
        <v>#REF!</v>
      </c>
      <c r="CG496" s="181" t="e">
        <f t="shared" si="1192"/>
        <v>#REF!</v>
      </c>
      <c r="CH496" s="181" t="e">
        <f t="shared" si="1193"/>
        <v>#REF!</v>
      </c>
      <c r="CI496" s="181" t="e">
        <f t="shared" si="1194"/>
        <v>#REF!</v>
      </c>
      <c r="CJ496" s="181" t="e">
        <f t="shared" si="1195"/>
        <v>#REF!</v>
      </c>
      <c r="CK496" s="181" t="e">
        <f t="shared" si="1196"/>
        <v>#REF!</v>
      </c>
      <c r="CL496" s="181" t="e">
        <f t="shared" si="1197"/>
        <v>#REF!</v>
      </c>
      <c r="CM496" s="181" t="e">
        <f t="shared" si="1198"/>
        <v>#REF!</v>
      </c>
      <c r="CN496" s="181" t="e">
        <f t="shared" si="1199"/>
        <v>#REF!</v>
      </c>
      <c r="CO496" s="181" t="e">
        <f t="shared" si="1200"/>
        <v>#REF!</v>
      </c>
      <c r="CP496" s="181" t="e">
        <f t="shared" si="1201"/>
        <v>#REF!</v>
      </c>
      <c r="CQ496" s="181" t="e">
        <f t="shared" si="1202"/>
        <v>#REF!</v>
      </c>
      <c r="CR496" s="181" t="e">
        <f t="shared" si="1203"/>
        <v>#REF!</v>
      </c>
      <c r="CS496" s="181" t="e">
        <f t="shared" si="1204"/>
        <v>#REF!</v>
      </c>
      <c r="CT496" s="181" t="e">
        <f t="shared" si="1205"/>
        <v>#REF!</v>
      </c>
      <c r="CU496" s="181" t="e">
        <f t="shared" si="1206"/>
        <v>#REF!</v>
      </c>
      <c r="CV496" s="181" t="e">
        <f t="shared" si="1207"/>
        <v>#REF!</v>
      </c>
      <c r="CW496" s="181" t="e">
        <f t="shared" si="1208"/>
        <v>#REF!</v>
      </c>
      <c r="CX496" s="181" t="e">
        <f t="shared" si="1209"/>
        <v>#REF!</v>
      </c>
      <c r="CY496" s="181" t="e">
        <f t="shared" si="1210"/>
        <v>#REF!</v>
      </c>
      <c r="CZ496" s="181" t="e">
        <f t="shared" si="1211"/>
        <v>#REF!</v>
      </c>
      <c r="DA496" s="181" t="e">
        <f t="shared" si="1212"/>
        <v>#REF!</v>
      </c>
      <c r="DB496" s="181" t="e">
        <f t="shared" si="1213"/>
        <v>#REF!</v>
      </c>
      <c r="DC496" s="181" t="e">
        <f t="shared" si="1214"/>
        <v>#REF!</v>
      </c>
      <c r="DD496" s="181" t="e">
        <f t="shared" si="1215"/>
        <v>#REF!</v>
      </c>
      <c r="DE496" s="181" t="e">
        <f t="shared" si="1216"/>
        <v>#REF!</v>
      </c>
      <c r="DF496" s="181" t="e">
        <f t="shared" si="1217"/>
        <v>#REF!</v>
      </c>
      <c r="DG496" s="181" t="e">
        <f t="shared" si="1218"/>
        <v>#REF!</v>
      </c>
      <c r="DH496" s="181" t="e">
        <f t="shared" si="1219"/>
        <v>#REF!</v>
      </c>
      <c r="DI496" s="181" t="e">
        <f t="shared" si="1220"/>
        <v>#REF!</v>
      </c>
      <c r="DJ496" s="181" t="e">
        <f t="shared" si="1221"/>
        <v>#REF!</v>
      </c>
      <c r="DK496" s="181" t="e">
        <f t="shared" si="1222"/>
        <v>#REF!</v>
      </c>
      <c r="DL496" s="181" t="e">
        <f t="shared" si="1223"/>
        <v>#REF!</v>
      </c>
      <c r="DM496" s="181" t="e">
        <f t="shared" si="1224"/>
        <v>#REF!</v>
      </c>
      <c r="DN496" s="181" t="e">
        <f t="shared" si="1225"/>
        <v>#REF!</v>
      </c>
      <c r="DO496" s="181" t="e">
        <f t="shared" si="1226"/>
        <v>#REF!</v>
      </c>
      <c r="DP496" s="181" t="e">
        <f t="shared" si="1227"/>
        <v>#REF!</v>
      </c>
      <c r="DQ496" s="181" t="e">
        <f t="shared" si="1228"/>
        <v>#REF!</v>
      </c>
      <c r="DR496" s="181" t="e">
        <f t="shared" si="1229"/>
        <v>#REF!</v>
      </c>
      <c r="DS496" s="181" t="e">
        <f t="shared" si="1230"/>
        <v>#REF!</v>
      </c>
      <c r="DT496" s="181" t="e">
        <f t="shared" si="1231"/>
        <v>#REF!</v>
      </c>
      <c r="DU496" s="181" t="e">
        <f t="shared" si="1232"/>
        <v>#REF!</v>
      </c>
      <c r="DV496" s="181" t="e">
        <f t="shared" si="1233"/>
        <v>#REF!</v>
      </c>
      <c r="DW496" s="181" t="e">
        <f t="shared" si="1234"/>
        <v>#REF!</v>
      </c>
      <c r="DX496" s="181" t="e">
        <f t="shared" si="1235"/>
        <v>#REF!</v>
      </c>
      <c r="DY496" s="181" t="e">
        <f t="shared" si="1236"/>
        <v>#REF!</v>
      </c>
      <c r="DZ496" s="181" t="e">
        <f t="shared" si="1237"/>
        <v>#REF!</v>
      </c>
      <c r="EA496" s="181" t="e">
        <f t="shared" si="1238"/>
        <v>#REF!</v>
      </c>
      <c r="EB496" s="181" t="e">
        <f t="shared" si="1239"/>
        <v>#REF!</v>
      </c>
      <c r="EC496" s="181" t="e">
        <f t="shared" si="1240"/>
        <v>#REF!</v>
      </c>
      <c r="ED496" s="181" t="e">
        <f t="shared" si="1241"/>
        <v>#REF!</v>
      </c>
      <c r="EE496" s="181" t="e">
        <f t="shared" si="1242"/>
        <v>#REF!</v>
      </c>
      <c r="EF496" s="181" t="e">
        <f t="shared" si="1243"/>
        <v>#REF!</v>
      </c>
      <c r="EG496" s="181" t="e">
        <f t="shared" si="1244"/>
        <v>#REF!</v>
      </c>
      <c r="EH496" s="181" t="e">
        <f t="shared" si="1245"/>
        <v>#REF!</v>
      </c>
      <c r="EI496" s="181" t="e">
        <f t="shared" si="1246"/>
        <v>#REF!</v>
      </c>
      <c r="EJ496" s="181" t="e">
        <f t="shared" si="1247"/>
        <v>#REF!</v>
      </c>
      <c r="EK496" s="181" t="e">
        <f t="shared" si="1248"/>
        <v>#REF!</v>
      </c>
      <c r="EL496" s="181" t="e">
        <f t="shared" si="1249"/>
        <v>#REF!</v>
      </c>
      <c r="EM496" s="181" t="e">
        <f t="shared" si="1250"/>
        <v>#REF!</v>
      </c>
      <c r="EN496" s="181" t="e">
        <f t="shared" si="1251"/>
        <v>#REF!</v>
      </c>
      <c r="EO496" s="181" t="e">
        <f t="shared" si="1252"/>
        <v>#REF!</v>
      </c>
      <c r="EP496" s="181" t="e">
        <f t="shared" si="1253"/>
        <v>#REF!</v>
      </c>
      <c r="EQ496" s="181" t="e">
        <f t="shared" si="1254"/>
        <v>#REF!</v>
      </c>
      <c r="ER496" s="181" t="e">
        <f t="shared" si="1255"/>
        <v>#REF!</v>
      </c>
      <c r="ES496" s="181" t="e">
        <f t="shared" si="1256"/>
        <v>#REF!</v>
      </c>
      <c r="ET496" s="181" t="e">
        <f t="shared" si="1257"/>
        <v>#REF!</v>
      </c>
      <c r="EU496" s="181" t="e">
        <f t="shared" si="1258"/>
        <v>#REF!</v>
      </c>
      <c r="EV496" s="181" t="e">
        <f t="shared" si="1259"/>
        <v>#REF!</v>
      </c>
      <c r="EW496" s="181" t="e">
        <f t="shared" si="1260"/>
        <v>#REF!</v>
      </c>
      <c r="EX496" s="181" t="e">
        <f t="shared" si="1261"/>
        <v>#REF!</v>
      </c>
      <c r="EY496" s="181" t="e">
        <f t="shared" si="1262"/>
        <v>#REF!</v>
      </c>
      <c r="EZ496" s="181" t="e">
        <f t="shared" si="1263"/>
        <v>#REF!</v>
      </c>
      <c r="FA496" s="181" t="e">
        <f t="shared" si="1264"/>
        <v>#REF!</v>
      </c>
      <c r="FB496" s="181" t="e">
        <f t="shared" si="1265"/>
        <v>#REF!</v>
      </c>
      <c r="FC496" s="181" t="e">
        <f t="shared" si="1266"/>
        <v>#REF!</v>
      </c>
      <c r="FD496" s="181" t="e">
        <f t="shared" si="1267"/>
        <v>#REF!</v>
      </c>
      <c r="FE496" s="181" t="e">
        <f t="shared" si="1268"/>
        <v>#REF!</v>
      </c>
      <c r="FF496" s="181" t="e">
        <f t="shared" si="1269"/>
        <v>#REF!</v>
      </c>
      <c r="FG496" s="181" t="e">
        <f t="shared" si="1270"/>
        <v>#REF!</v>
      </c>
      <c r="FH496" s="181" t="e">
        <f t="shared" si="1271"/>
        <v>#REF!</v>
      </c>
      <c r="FI496" s="181" t="e">
        <f t="shared" si="1272"/>
        <v>#REF!</v>
      </c>
      <c r="FJ496" s="181" t="e">
        <f t="shared" si="1273"/>
        <v>#REF!</v>
      </c>
      <c r="FK496" s="181" t="e">
        <f t="shared" si="1274"/>
        <v>#REF!</v>
      </c>
      <c r="FL496" s="181" t="e">
        <f t="shared" si="1275"/>
        <v>#REF!</v>
      </c>
      <c r="FM496" s="181" t="e">
        <f t="shared" si="1276"/>
        <v>#REF!</v>
      </c>
      <c r="FN496" s="181" t="e">
        <f t="shared" si="1277"/>
        <v>#REF!</v>
      </c>
      <c r="FO496" s="181" t="e">
        <f t="shared" si="1278"/>
        <v>#REF!</v>
      </c>
      <c r="FP496" s="181" t="e">
        <f t="shared" si="1279"/>
        <v>#REF!</v>
      </c>
      <c r="FQ496" s="181" t="e">
        <f t="shared" si="1280"/>
        <v>#REF!</v>
      </c>
      <c r="FR496" s="181" t="e">
        <f t="shared" si="1281"/>
        <v>#REF!</v>
      </c>
      <c r="FS496" s="181" t="e">
        <f t="shared" si="1282"/>
        <v>#REF!</v>
      </c>
      <c r="FT496" s="181" t="e">
        <f t="shared" si="1283"/>
        <v>#REF!</v>
      </c>
      <c r="FU496" s="181" t="e">
        <f t="shared" si="1284"/>
        <v>#REF!</v>
      </c>
      <c r="FV496" s="181" t="e">
        <f t="shared" si="1285"/>
        <v>#REF!</v>
      </c>
      <c r="FW496" s="181" t="e">
        <f t="shared" si="1286"/>
        <v>#REF!</v>
      </c>
      <c r="FX496" s="181" t="e">
        <f t="shared" si="1287"/>
        <v>#REF!</v>
      </c>
      <c r="FY496" s="181" t="e">
        <f t="shared" si="1288"/>
        <v>#REF!</v>
      </c>
      <c r="FZ496" s="181" t="e">
        <f t="shared" si="1289"/>
        <v>#REF!</v>
      </c>
      <c r="GA496" s="181" t="e">
        <f t="shared" si="1290"/>
        <v>#REF!</v>
      </c>
      <c r="GB496" s="181" t="e">
        <f t="shared" si="1291"/>
        <v>#REF!</v>
      </c>
      <c r="GC496" s="181" t="e">
        <f t="shared" si="1292"/>
        <v>#REF!</v>
      </c>
      <c r="GD496" s="181" t="e">
        <f t="shared" si="1293"/>
        <v>#REF!</v>
      </c>
      <c r="GE496" s="181" t="e">
        <f t="shared" si="1294"/>
        <v>#REF!</v>
      </c>
      <c r="GF496" s="181" t="e">
        <f t="shared" si="1295"/>
        <v>#REF!</v>
      </c>
      <c r="GG496" s="181" t="e">
        <f t="shared" si="1296"/>
        <v>#REF!</v>
      </c>
      <c r="GH496" s="181" t="e">
        <f t="shared" si="1297"/>
        <v>#REF!</v>
      </c>
      <c r="GI496" s="181" t="e">
        <f t="shared" si="1298"/>
        <v>#REF!</v>
      </c>
      <c r="GJ496" s="181" t="e">
        <f t="shared" si="1299"/>
        <v>#REF!</v>
      </c>
      <c r="GK496" s="181" t="e">
        <f t="shared" si="1300"/>
        <v>#REF!</v>
      </c>
      <c r="GL496" s="181" t="e">
        <f t="shared" si="1301"/>
        <v>#REF!</v>
      </c>
      <c r="GM496" s="181" t="e">
        <f t="shared" si="1302"/>
        <v>#REF!</v>
      </c>
      <c r="GN496" s="181" t="e">
        <f t="shared" si="1303"/>
        <v>#REF!</v>
      </c>
      <c r="GO496" s="181" t="e">
        <f t="shared" si="1304"/>
        <v>#REF!</v>
      </c>
      <c r="GP496" s="181" t="e">
        <f t="shared" si="1305"/>
        <v>#REF!</v>
      </c>
      <c r="GQ496" s="181" t="e">
        <f t="shared" si="1306"/>
        <v>#REF!</v>
      </c>
      <c r="GR496" s="181" t="e">
        <f t="shared" si="1307"/>
        <v>#REF!</v>
      </c>
      <c r="GS496" s="181" t="e">
        <f t="shared" si="1308"/>
        <v>#REF!</v>
      </c>
      <c r="GT496" s="181" t="e">
        <f t="shared" si="1309"/>
        <v>#REF!</v>
      </c>
      <c r="GU496" s="181" t="e">
        <f t="shared" si="1310"/>
        <v>#REF!</v>
      </c>
      <c r="GV496" s="181" t="e">
        <f t="shared" si="1311"/>
        <v>#REF!</v>
      </c>
      <c r="GW496" s="181" t="e">
        <f t="shared" si="1312"/>
        <v>#REF!</v>
      </c>
      <c r="GX496" s="181" t="e">
        <f t="shared" si="1313"/>
        <v>#REF!</v>
      </c>
      <c r="GY496" s="181" t="e">
        <f t="shared" si="1314"/>
        <v>#REF!</v>
      </c>
      <c r="GZ496" s="181" t="e">
        <f t="shared" si="1315"/>
        <v>#REF!</v>
      </c>
      <c r="HA496" s="181" t="e">
        <f t="shared" si="1316"/>
        <v>#REF!</v>
      </c>
      <c r="HB496" s="181" t="e">
        <f t="shared" si="1317"/>
        <v>#REF!</v>
      </c>
      <c r="HC496" s="181" t="e">
        <f t="shared" si="1318"/>
        <v>#REF!</v>
      </c>
      <c r="HD496" s="181" t="e">
        <f t="shared" si="1319"/>
        <v>#REF!</v>
      </c>
      <c r="HE496" s="181" t="e">
        <f t="shared" si="1320"/>
        <v>#REF!</v>
      </c>
      <c r="HF496" s="181" t="e">
        <f t="shared" si="1321"/>
        <v>#REF!</v>
      </c>
      <c r="HG496" s="181" t="e">
        <f t="shared" si="1322"/>
        <v>#REF!</v>
      </c>
      <c r="HH496" s="181" t="e">
        <f t="shared" si="1323"/>
        <v>#REF!</v>
      </c>
      <c r="HI496" s="181" t="e">
        <f t="shared" si="1324"/>
        <v>#REF!</v>
      </c>
      <c r="HJ496" s="181" t="e">
        <f t="shared" si="1325"/>
        <v>#REF!</v>
      </c>
      <c r="HK496" s="181" t="e">
        <f t="shared" si="1326"/>
        <v>#REF!</v>
      </c>
      <c r="HL496" s="181" t="e">
        <f t="shared" si="1327"/>
        <v>#REF!</v>
      </c>
      <c r="HM496" s="181" t="e">
        <f t="shared" si="1328"/>
        <v>#REF!</v>
      </c>
      <c r="HN496" s="181" t="e">
        <f t="shared" si="1329"/>
        <v>#REF!</v>
      </c>
      <c r="HO496" s="181" t="e">
        <f t="shared" si="1330"/>
        <v>#REF!</v>
      </c>
      <c r="HP496" s="181" t="e">
        <f t="shared" si="1331"/>
        <v>#REF!</v>
      </c>
      <c r="HQ496" s="181" t="e">
        <f t="shared" si="1332"/>
        <v>#REF!</v>
      </c>
      <c r="HR496" s="181" t="e">
        <f t="shared" si="1333"/>
        <v>#REF!</v>
      </c>
      <c r="HS496" s="181" t="e">
        <f t="shared" si="1334"/>
        <v>#REF!</v>
      </c>
      <c r="HT496" s="181" t="e">
        <f t="shared" si="1335"/>
        <v>#REF!</v>
      </c>
      <c r="HU496" s="181" t="e">
        <f t="shared" si="1336"/>
        <v>#REF!</v>
      </c>
      <c r="HV496" s="181" t="e">
        <f t="shared" si="1337"/>
        <v>#REF!</v>
      </c>
      <c r="HW496" s="181" t="e">
        <f t="shared" si="1338"/>
        <v>#REF!</v>
      </c>
      <c r="HX496" s="181" t="e">
        <f t="shared" si="1339"/>
        <v>#REF!</v>
      </c>
      <c r="HY496" s="181" t="e">
        <f t="shared" si="1340"/>
        <v>#REF!</v>
      </c>
      <c r="HZ496" s="181" t="e">
        <f t="shared" si="1341"/>
        <v>#REF!</v>
      </c>
      <c r="IA496" s="181" t="e">
        <f t="shared" si="1342"/>
        <v>#REF!</v>
      </c>
      <c r="IB496" s="181" t="e">
        <f t="shared" si="1343"/>
        <v>#REF!</v>
      </c>
      <c r="IC496" s="181" t="e">
        <f t="shared" si="1344"/>
        <v>#REF!</v>
      </c>
      <c r="ID496" s="181" t="e">
        <f t="shared" si="1345"/>
        <v>#REF!</v>
      </c>
      <c r="IE496" s="181" t="e">
        <f t="shared" si="1346"/>
        <v>#REF!</v>
      </c>
      <c r="IF496" s="181" t="e">
        <f t="shared" si="1347"/>
        <v>#REF!</v>
      </c>
      <c r="IG496" s="181" t="e">
        <f t="shared" si="1348"/>
        <v>#REF!</v>
      </c>
      <c r="IH496" s="181" t="e">
        <f t="shared" si="1349"/>
        <v>#REF!</v>
      </c>
      <c r="II496" s="181" t="e">
        <f t="shared" si="1350"/>
        <v>#REF!</v>
      </c>
      <c r="IJ496" s="181" t="e">
        <f t="shared" si="1351"/>
        <v>#REF!</v>
      </c>
      <c r="IK496" s="181" t="e">
        <f t="shared" si="1352"/>
        <v>#REF!</v>
      </c>
      <c r="IL496" s="181" t="e">
        <f t="shared" si="1353"/>
        <v>#REF!</v>
      </c>
      <c r="IM496" s="181" t="e">
        <f t="shared" si="1354"/>
        <v>#REF!</v>
      </c>
      <c r="IN496" s="181" t="e">
        <f t="shared" si="1355"/>
        <v>#REF!</v>
      </c>
      <c r="IO496" s="181" t="e">
        <f t="shared" si="1356"/>
        <v>#REF!</v>
      </c>
      <c r="IP496" s="181" t="e">
        <f t="shared" si="1357"/>
        <v>#REF!</v>
      </c>
      <c r="IQ496" s="181" t="e">
        <f t="shared" si="1358"/>
        <v>#REF!</v>
      </c>
      <c r="IR496" s="181" t="e">
        <f t="shared" si="1359"/>
        <v>#REF!</v>
      </c>
      <c r="IS496" s="181" t="e">
        <f t="shared" si="1360"/>
        <v>#REF!</v>
      </c>
      <c r="IT496" s="181" t="e">
        <f t="shared" si="1361"/>
        <v>#REF!</v>
      </c>
      <c r="IU496" s="181" t="e">
        <f t="shared" si="1362"/>
        <v>#REF!</v>
      </c>
      <c r="IV496" s="181" t="e">
        <f t="shared" si="1363"/>
        <v>#REF!</v>
      </c>
      <c r="IW496" s="181" t="e">
        <f t="shared" si="1364"/>
        <v>#REF!</v>
      </c>
      <c r="IX496" s="181" t="e">
        <f t="shared" si="1365"/>
        <v>#REF!</v>
      </c>
      <c r="IY496" s="181" t="e">
        <f t="shared" si="1366"/>
        <v>#REF!</v>
      </c>
      <c r="IZ496" s="181" t="e">
        <f t="shared" si="1367"/>
        <v>#REF!</v>
      </c>
      <c r="JA496" s="181" t="e">
        <f t="shared" si="1368"/>
        <v>#REF!</v>
      </c>
      <c r="JB496" s="181" t="e">
        <f t="shared" si="1369"/>
        <v>#REF!</v>
      </c>
    </row>
    <row r="497" spans="2:262">
      <c r="B497" s="188">
        <v>136</v>
      </c>
      <c r="C497" s="187">
        <f t="shared" si="1370"/>
        <v>2.6562500000000019E-3</v>
      </c>
      <c r="D497" s="184" t="e">
        <f t="shared" si="1113"/>
        <v>#REF!</v>
      </c>
      <c r="E497" s="183" t="e">
        <f>EL361</f>
        <v>#REF!</v>
      </c>
      <c r="F497" s="182">
        <v>136</v>
      </c>
      <c r="G497" s="181" t="e">
        <f t="shared" si="1114"/>
        <v>#REF!</v>
      </c>
      <c r="H497" s="181" t="e">
        <f t="shared" si="1115"/>
        <v>#REF!</v>
      </c>
      <c r="I497" s="181" t="e">
        <f t="shared" si="1116"/>
        <v>#REF!</v>
      </c>
      <c r="J497" s="181" t="e">
        <f t="shared" si="1117"/>
        <v>#REF!</v>
      </c>
      <c r="K497" s="181" t="e">
        <f t="shared" si="1118"/>
        <v>#REF!</v>
      </c>
      <c r="L497" s="181" t="e">
        <f t="shared" si="1119"/>
        <v>#REF!</v>
      </c>
      <c r="M497" s="181" t="e">
        <f t="shared" si="1120"/>
        <v>#REF!</v>
      </c>
      <c r="N497" s="181" t="e">
        <f t="shared" si="1121"/>
        <v>#REF!</v>
      </c>
      <c r="O497" s="181" t="e">
        <f t="shared" si="1122"/>
        <v>#REF!</v>
      </c>
      <c r="P497" s="181" t="e">
        <f t="shared" si="1123"/>
        <v>#REF!</v>
      </c>
      <c r="Q497" s="181" t="e">
        <f t="shared" si="1124"/>
        <v>#REF!</v>
      </c>
      <c r="R497" s="181" t="e">
        <f t="shared" si="1125"/>
        <v>#REF!</v>
      </c>
      <c r="S497" s="181" t="e">
        <f t="shared" si="1126"/>
        <v>#REF!</v>
      </c>
      <c r="T497" s="181" t="e">
        <f t="shared" si="1127"/>
        <v>#REF!</v>
      </c>
      <c r="U497" s="181" t="e">
        <f t="shared" si="1128"/>
        <v>#REF!</v>
      </c>
      <c r="V497" s="181" t="e">
        <f t="shared" si="1129"/>
        <v>#REF!</v>
      </c>
      <c r="W497" s="181" t="e">
        <f t="shared" si="1130"/>
        <v>#REF!</v>
      </c>
      <c r="X497" s="181" t="e">
        <f t="shared" si="1131"/>
        <v>#REF!</v>
      </c>
      <c r="Y497" s="181" t="e">
        <f t="shared" si="1132"/>
        <v>#REF!</v>
      </c>
      <c r="Z497" s="181" t="e">
        <f t="shared" si="1133"/>
        <v>#REF!</v>
      </c>
      <c r="AA497" s="181" t="e">
        <f t="shared" si="1134"/>
        <v>#REF!</v>
      </c>
      <c r="AB497" s="181" t="e">
        <f t="shared" si="1135"/>
        <v>#REF!</v>
      </c>
      <c r="AC497" s="181" t="e">
        <f t="shared" si="1136"/>
        <v>#REF!</v>
      </c>
      <c r="AD497" s="181" t="e">
        <f t="shared" si="1137"/>
        <v>#REF!</v>
      </c>
      <c r="AE497" s="181" t="e">
        <f t="shared" si="1138"/>
        <v>#REF!</v>
      </c>
      <c r="AF497" s="181" t="e">
        <f t="shared" si="1139"/>
        <v>#REF!</v>
      </c>
      <c r="AG497" s="181" t="e">
        <f t="shared" si="1140"/>
        <v>#REF!</v>
      </c>
      <c r="AH497" s="181" t="e">
        <f t="shared" si="1141"/>
        <v>#REF!</v>
      </c>
      <c r="AI497" s="181" t="e">
        <f t="shared" si="1142"/>
        <v>#REF!</v>
      </c>
      <c r="AJ497" s="181" t="e">
        <f t="shared" si="1143"/>
        <v>#REF!</v>
      </c>
      <c r="AK497" s="181" t="e">
        <f t="shared" si="1144"/>
        <v>#REF!</v>
      </c>
      <c r="AL497" s="181" t="e">
        <f t="shared" si="1145"/>
        <v>#REF!</v>
      </c>
      <c r="AM497" s="181" t="e">
        <f t="shared" si="1146"/>
        <v>#REF!</v>
      </c>
      <c r="AN497" s="181" t="e">
        <f t="shared" si="1147"/>
        <v>#REF!</v>
      </c>
      <c r="AO497" s="181" t="e">
        <f t="shared" si="1148"/>
        <v>#REF!</v>
      </c>
      <c r="AP497" s="181" t="e">
        <f t="shared" si="1149"/>
        <v>#REF!</v>
      </c>
      <c r="AQ497" s="181" t="e">
        <f t="shared" si="1150"/>
        <v>#REF!</v>
      </c>
      <c r="AR497" s="181" t="e">
        <f t="shared" si="1151"/>
        <v>#REF!</v>
      </c>
      <c r="AS497" s="181" t="e">
        <f t="shared" si="1152"/>
        <v>#REF!</v>
      </c>
      <c r="AT497" s="181" t="e">
        <f t="shared" si="1153"/>
        <v>#REF!</v>
      </c>
      <c r="AU497" s="181" t="e">
        <f t="shared" si="1154"/>
        <v>#REF!</v>
      </c>
      <c r="AV497" s="181" t="e">
        <f t="shared" si="1155"/>
        <v>#REF!</v>
      </c>
      <c r="AW497" s="181" t="e">
        <f t="shared" si="1156"/>
        <v>#REF!</v>
      </c>
      <c r="AX497" s="181" t="e">
        <f t="shared" si="1157"/>
        <v>#REF!</v>
      </c>
      <c r="AY497" s="181" t="e">
        <f t="shared" si="1158"/>
        <v>#REF!</v>
      </c>
      <c r="AZ497" s="181" t="e">
        <f t="shared" si="1159"/>
        <v>#REF!</v>
      </c>
      <c r="BA497" s="181" t="e">
        <f t="shared" si="1160"/>
        <v>#REF!</v>
      </c>
      <c r="BB497" s="181" t="e">
        <f t="shared" si="1161"/>
        <v>#REF!</v>
      </c>
      <c r="BC497" s="181" t="e">
        <f t="shared" si="1162"/>
        <v>#REF!</v>
      </c>
      <c r="BD497" s="181" t="e">
        <f t="shared" si="1163"/>
        <v>#REF!</v>
      </c>
      <c r="BE497" s="181" t="e">
        <f t="shared" si="1164"/>
        <v>#REF!</v>
      </c>
      <c r="BF497" s="181" t="e">
        <f t="shared" si="1165"/>
        <v>#REF!</v>
      </c>
      <c r="BG497" s="181" t="e">
        <f t="shared" si="1166"/>
        <v>#REF!</v>
      </c>
      <c r="BH497" s="181" t="e">
        <f t="shared" si="1167"/>
        <v>#REF!</v>
      </c>
      <c r="BI497" s="181" t="e">
        <f t="shared" si="1168"/>
        <v>#REF!</v>
      </c>
      <c r="BJ497" s="181" t="e">
        <f t="shared" si="1169"/>
        <v>#REF!</v>
      </c>
      <c r="BK497" s="181" t="e">
        <f t="shared" si="1170"/>
        <v>#REF!</v>
      </c>
      <c r="BL497" s="181" t="e">
        <f t="shared" si="1171"/>
        <v>#REF!</v>
      </c>
      <c r="BM497" s="181" t="e">
        <f t="shared" si="1172"/>
        <v>#REF!</v>
      </c>
      <c r="BN497" s="181" t="e">
        <f t="shared" si="1173"/>
        <v>#REF!</v>
      </c>
      <c r="BO497" s="181" t="e">
        <f t="shared" si="1174"/>
        <v>#REF!</v>
      </c>
      <c r="BP497" s="181" t="e">
        <f t="shared" si="1175"/>
        <v>#REF!</v>
      </c>
      <c r="BQ497" s="181" t="e">
        <f t="shared" si="1176"/>
        <v>#REF!</v>
      </c>
      <c r="BR497" s="181" t="e">
        <f t="shared" si="1177"/>
        <v>#REF!</v>
      </c>
      <c r="BS497" s="181" t="e">
        <f t="shared" si="1178"/>
        <v>#REF!</v>
      </c>
      <c r="BT497" s="181" t="e">
        <f t="shared" si="1179"/>
        <v>#REF!</v>
      </c>
      <c r="BU497" s="181" t="e">
        <f t="shared" si="1180"/>
        <v>#REF!</v>
      </c>
      <c r="BV497" s="181" t="e">
        <f t="shared" si="1181"/>
        <v>#REF!</v>
      </c>
      <c r="BW497" s="181" t="e">
        <f t="shared" si="1182"/>
        <v>#REF!</v>
      </c>
      <c r="BX497" s="181" t="e">
        <f t="shared" si="1183"/>
        <v>#REF!</v>
      </c>
      <c r="BY497" s="181" t="e">
        <f t="shared" si="1184"/>
        <v>#REF!</v>
      </c>
      <c r="BZ497" s="181" t="e">
        <f t="shared" si="1185"/>
        <v>#REF!</v>
      </c>
      <c r="CA497" s="181" t="e">
        <f t="shared" si="1186"/>
        <v>#REF!</v>
      </c>
      <c r="CB497" s="181" t="e">
        <f t="shared" si="1187"/>
        <v>#REF!</v>
      </c>
      <c r="CC497" s="181" t="e">
        <f t="shared" si="1188"/>
        <v>#REF!</v>
      </c>
      <c r="CD497" s="181" t="e">
        <f t="shared" si="1189"/>
        <v>#REF!</v>
      </c>
      <c r="CE497" s="181" t="e">
        <f t="shared" si="1190"/>
        <v>#REF!</v>
      </c>
      <c r="CF497" s="181" t="e">
        <f t="shared" si="1191"/>
        <v>#REF!</v>
      </c>
      <c r="CG497" s="181" t="e">
        <f t="shared" si="1192"/>
        <v>#REF!</v>
      </c>
      <c r="CH497" s="181" t="e">
        <f t="shared" si="1193"/>
        <v>#REF!</v>
      </c>
      <c r="CI497" s="181" t="e">
        <f t="shared" si="1194"/>
        <v>#REF!</v>
      </c>
      <c r="CJ497" s="181" t="e">
        <f t="shared" si="1195"/>
        <v>#REF!</v>
      </c>
      <c r="CK497" s="181" t="e">
        <f t="shared" si="1196"/>
        <v>#REF!</v>
      </c>
      <c r="CL497" s="181" t="e">
        <f t="shared" si="1197"/>
        <v>#REF!</v>
      </c>
      <c r="CM497" s="181" t="e">
        <f t="shared" si="1198"/>
        <v>#REF!</v>
      </c>
      <c r="CN497" s="181" t="e">
        <f t="shared" si="1199"/>
        <v>#REF!</v>
      </c>
      <c r="CO497" s="181" t="e">
        <f t="shared" si="1200"/>
        <v>#REF!</v>
      </c>
      <c r="CP497" s="181" t="e">
        <f t="shared" si="1201"/>
        <v>#REF!</v>
      </c>
      <c r="CQ497" s="181" t="e">
        <f t="shared" si="1202"/>
        <v>#REF!</v>
      </c>
      <c r="CR497" s="181" t="e">
        <f t="shared" si="1203"/>
        <v>#REF!</v>
      </c>
      <c r="CS497" s="181" t="e">
        <f t="shared" si="1204"/>
        <v>#REF!</v>
      </c>
      <c r="CT497" s="181" t="e">
        <f t="shared" si="1205"/>
        <v>#REF!</v>
      </c>
      <c r="CU497" s="181" t="e">
        <f t="shared" si="1206"/>
        <v>#REF!</v>
      </c>
      <c r="CV497" s="181" t="e">
        <f t="shared" si="1207"/>
        <v>#REF!</v>
      </c>
      <c r="CW497" s="181" t="e">
        <f t="shared" si="1208"/>
        <v>#REF!</v>
      </c>
      <c r="CX497" s="181" t="e">
        <f t="shared" si="1209"/>
        <v>#REF!</v>
      </c>
      <c r="CY497" s="181" t="e">
        <f t="shared" si="1210"/>
        <v>#REF!</v>
      </c>
      <c r="CZ497" s="181" t="e">
        <f t="shared" si="1211"/>
        <v>#REF!</v>
      </c>
      <c r="DA497" s="181" t="e">
        <f t="shared" si="1212"/>
        <v>#REF!</v>
      </c>
      <c r="DB497" s="181" t="e">
        <f t="shared" si="1213"/>
        <v>#REF!</v>
      </c>
      <c r="DC497" s="181" t="e">
        <f t="shared" si="1214"/>
        <v>#REF!</v>
      </c>
      <c r="DD497" s="181" t="e">
        <f t="shared" si="1215"/>
        <v>#REF!</v>
      </c>
      <c r="DE497" s="181" t="e">
        <f t="shared" si="1216"/>
        <v>#REF!</v>
      </c>
      <c r="DF497" s="181" t="e">
        <f t="shared" si="1217"/>
        <v>#REF!</v>
      </c>
      <c r="DG497" s="181" t="e">
        <f t="shared" si="1218"/>
        <v>#REF!</v>
      </c>
      <c r="DH497" s="181" t="e">
        <f t="shared" si="1219"/>
        <v>#REF!</v>
      </c>
      <c r="DI497" s="181" t="e">
        <f t="shared" si="1220"/>
        <v>#REF!</v>
      </c>
      <c r="DJ497" s="181" t="e">
        <f t="shared" si="1221"/>
        <v>#REF!</v>
      </c>
      <c r="DK497" s="181" t="e">
        <f t="shared" si="1222"/>
        <v>#REF!</v>
      </c>
      <c r="DL497" s="181" t="e">
        <f t="shared" si="1223"/>
        <v>#REF!</v>
      </c>
      <c r="DM497" s="181" t="e">
        <f t="shared" si="1224"/>
        <v>#REF!</v>
      </c>
      <c r="DN497" s="181" t="e">
        <f t="shared" si="1225"/>
        <v>#REF!</v>
      </c>
      <c r="DO497" s="181" t="e">
        <f t="shared" si="1226"/>
        <v>#REF!</v>
      </c>
      <c r="DP497" s="181" t="e">
        <f t="shared" si="1227"/>
        <v>#REF!</v>
      </c>
      <c r="DQ497" s="181" t="e">
        <f t="shared" si="1228"/>
        <v>#REF!</v>
      </c>
      <c r="DR497" s="181" t="e">
        <f t="shared" si="1229"/>
        <v>#REF!</v>
      </c>
      <c r="DS497" s="181" t="e">
        <f t="shared" si="1230"/>
        <v>#REF!</v>
      </c>
      <c r="DT497" s="181" t="e">
        <f t="shared" si="1231"/>
        <v>#REF!</v>
      </c>
      <c r="DU497" s="181" t="e">
        <f t="shared" si="1232"/>
        <v>#REF!</v>
      </c>
      <c r="DV497" s="181" t="e">
        <f t="shared" si="1233"/>
        <v>#REF!</v>
      </c>
      <c r="DW497" s="181" t="e">
        <f t="shared" si="1234"/>
        <v>#REF!</v>
      </c>
      <c r="DX497" s="181" t="e">
        <f t="shared" si="1235"/>
        <v>#REF!</v>
      </c>
      <c r="DY497" s="181" t="e">
        <f t="shared" si="1236"/>
        <v>#REF!</v>
      </c>
      <c r="DZ497" s="181" t="e">
        <f t="shared" si="1237"/>
        <v>#REF!</v>
      </c>
      <c r="EA497" s="181" t="e">
        <f t="shared" si="1238"/>
        <v>#REF!</v>
      </c>
      <c r="EB497" s="181" t="e">
        <f t="shared" si="1239"/>
        <v>#REF!</v>
      </c>
      <c r="EC497" s="181" t="e">
        <f t="shared" si="1240"/>
        <v>#REF!</v>
      </c>
      <c r="ED497" s="181" t="e">
        <f t="shared" si="1241"/>
        <v>#REF!</v>
      </c>
      <c r="EE497" s="181" t="e">
        <f t="shared" si="1242"/>
        <v>#REF!</v>
      </c>
      <c r="EF497" s="181" t="e">
        <f t="shared" si="1243"/>
        <v>#REF!</v>
      </c>
      <c r="EG497" s="181" t="e">
        <f t="shared" si="1244"/>
        <v>#REF!</v>
      </c>
      <c r="EH497" s="181" t="e">
        <f t="shared" si="1245"/>
        <v>#REF!</v>
      </c>
      <c r="EI497" s="181" t="e">
        <f t="shared" si="1246"/>
        <v>#REF!</v>
      </c>
      <c r="EJ497" s="181" t="e">
        <f t="shared" si="1247"/>
        <v>#REF!</v>
      </c>
      <c r="EK497" s="181" t="e">
        <f t="shared" si="1248"/>
        <v>#REF!</v>
      </c>
      <c r="EL497" s="181" t="e">
        <f t="shared" si="1249"/>
        <v>#REF!</v>
      </c>
      <c r="EM497" s="181" t="e">
        <f t="shared" si="1250"/>
        <v>#REF!</v>
      </c>
      <c r="EN497" s="181" t="e">
        <f t="shared" si="1251"/>
        <v>#REF!</v>
      </c>
      <c r="EO497" s="181" t="e">
        <f t="shared" si="1252"/>
        <v>#REF!</v>
      </c>
      <c r="EP497" s="181" t="e">
        <f t="shared" si="1253"/>
        <v>#REF!</v>
      </c>
      <c r="EQ497" s="181" t="e">
        <f t="shared" si="1254"/>
        <v>#REF!</v>
      </c>
      <c r="ER497" s="181" t="e">
        <f t="shared" si="1255"/>
        <v>#REF!</v>
      </c>
      <c r="ES497" s="181" t="e">
        <f t="shared" si="1256"/>
        <v>#REF!</v>
      </c>
      <c r="ET497" s="181" t="e">
        <f t="shared" si="1257"/>
        <v>#REF!</v>
      </c>
      <c r="EU497" s="181" t="e">
        <f t="shared" si="1258"/>
        <v>#REF!</v>
      </c>
      <c r="EV497" s="181" t="e">
        <f t="shared" si="1259"/>
        <v>#REF!</v>
      </c>
      <c r="EW497" s="181" t="e">
        <f t="shared" si="1260"/>
        <v>#REF!</v>
      </c>
      <c r="EX497" s="181" t="e">
        <f t="shared" si="1261"/>
        <v>#REF!</v>
      </c>
      <c r="EY497" s="181" t="e">
        <f t="shared" si="1262"/>
        <v>#REF!</v>
      </c>
      <c r="EZ497" s="181" t="e">
        <f t="shared" si="1263"/>
        <v>#REF!</v>
      </c>
      <c r="FA497" s="181" t="e">
        <f t="shared" si="1264"/>
        <v>#REF!</v>
      </c>
      <c r="FB497" s="181" t="e">
        <f t="shared" si="1265"/>
        <v>#REF!</v>
      </c>
      <c r="FC497" s="181" t="e">
        <f t="shared" si="1266"/>
        <v>#REF!</v>
      </c>
      <c r="FD497" s="181" t="e">
        <f t="shared" si="1267"/>
        <v>#REF!</v>
      </c>
      <c r="FE497" s="181" t="e">
        <f t="shared" si="1268"/>
        <v>#REF!</v>
      </c>
      <c r="FF497" s="181" t="e">
        <f t="shared" si="1269"/>
        <v>#REF!</v>
      </c>
      <c r="FG497" s="181" t="e">
        <f t="shared" si="1270"/>
        <v>#REF!</v>
      </c>
      <c r="FH497" s="181" t="e">
        <f t="shared" si="1271"/>
        <v>#REF!</v>
      </c>
      <c r="FI497" s="181" t="e">
        <f t="shared" si="1272"/>
        <v>#REF!</v>
      </c>
      <c r="FJ497" s="181" t="e">
        <f t="shared" si="1273"/>
        <v>#REF!</v>
      </c>
      <c r="FK497" s="181" t="e">
        <f t="shared" si="1274"/>
        <v>#REF!</v>
      </c>
      <c r="FL497" s="181" t="e">
        <f t="shared" si="1275"/>
        <v>#REF!</v>
      </c>
      <c r="FM497" s="181" t="e">
        <f t="shared" si="1276"/>
        <v>#REF!</v>
      </c>
      <c r="FN497" s="181" t="e">
        <f t="shared" si="1277"/>
        <v>#REF!</v>
      </c>
      <c r="FO497" s="181" t="e">
        <f t="shared" si="1278"/>
        <v>#REF!</v>
      </c>
      <c r="FP497" s="181" t="e">
        <f t="shared" si="1279"/>
        <v>#REF!</v>
      </c>
      <c r="FQ497" s="181" t="e">
        <f t="shared" si="1280"/>
        <v>#REF!</v>
      </c>
      <c r="FR497" s="181" t="e">
        <f t="shared" si="1281"/>
        <v>#REF!</v>
      </c>
      <c r="FS497" s="181" t="e">
        <f t="shared" si="1282"/>
        <v>#REF!</v>
      </c>
      <c r="FT497" s="181" t="e">
        <f t="shared" si="1283"/>
        <v>#REF!</v>
      </c>
      <c r="FU497" s="181" t="e">
        <f t="shared" si="1284"/>
        <v>#REF!</v>
      </c>
      <c r="FV497" s="181" t="e">
        <f t="shared" si="1285"/>
        <v>#REF!</v>
      </c>
      <c r="FW497" s="181" t="e">
        <f t="shared" si="1286"/>
        <v>#REF!</v>
      </c>
      <c r="FX497" s="181" t="e">
        <f t="shared" si="1287"/>
        <v>#REF!</v>
      </c>
      <c r="FY497" s="181" t="e">
        <f t="shared" si="1288"/>
        <v>#REF!</v>
      </c>
      <c r="FZ497" s="181" t="e">
        <f t="shared" si="1289"/>
        <v>#REF!</v>
      </c>
      <c r="GA497" s="181" t="e">
        <f t="shared" si="1290"/>
        <v>#REF!</v>
      </c>
      <c r="GB497" s="181" t="e">
        <f t="shared" si="1291"/>
        <v>#REF!</v>
      </c>
      <c r="GC497" s="181" t="e">
        <f t="shared" si="1292"/>
        <v>#REF!</v>
      </c>
      <c r="GD497" s="181" t="e">
        <f t="shared" si="1293"/>
        <v>#REF!</v>
      </c>
      <c r="GE497" s="181" t="e">
        <f t="shared" si="1294"/>
        <v>#REF!</v>
      </c>
      <c r="GF497" s="181" t="e">
        <f t="shared" si="1295"/>
        <v>#REF!</v>
      </c>
      <c r="GG497" s="181" t="e">
        <f t="shared" si="1296"/>
        <v>#REF!</v>
      </c>
      <c r="GH497" s="181" t="e">
        <f t="shared" si="1297"/>
        <v>#REF!</v>
      </c>
      <c r="GI497" s="181" t="e">
        <f t="shared" si="1298"/>
        <v>#REF!</v>
      </c>
      <c r="GJ497" s="181" t="e">
        <f t="shared" si="1299"/>
        <v>#REF!</v>
      </c>
      <c r="GK497" s="181" t="e">
        <f t="shared" si="1300"/>
        <v>#REF!</v>
      </c>
      <c r="GL497" s="181" t="e">
        <f t="shared" si="1301"/>
        <v>#REF!</v>
      </c>
      <c r="GM497" s="181" t="e">
        <f t="shared" si="1302"/>
        <v>#REF!</v>
      </c>
      <c r="GN497" s="181" t="e">
        <f t="shared" si="1303"/>
        <v>#REF!</v>
      </c>
      <c r="GO497" s="181" t="e">
        <f t="shared" si="1304"/>
        <v>#REF!</v>
      </c>
      <c r="GP497" s="181" t="e">
        <f t="shared" si="1305"/>
        <v>#REF!</v>
      </c>
      <c r="GQ497" s="181" t="e">
        <f t="shared" si="1306"/>
        <v>#REF!</v>
      </c>
      <c r="GR497" s="181" t="e">
        <f t="shared" si="1307"/>
        <v>#REF!</v>
      </c>
      <c r="GS497" s="181" t="e">
        <f t="shared" si="1308"/>
        <v>#REF!</v>
      </c>
      <c r="GT497" s="181" t="e">
        <f t="shared" si="1309"/>
        <v>#REF!</v>
      </c>
      <c r="GU497" s="181" t="e">
        <f t="shared" si="1310"/>
        <v>#REF!</v>
      </c>
      <c r="GV497" s="181" t="e">
        <f t="shared" si="1311"/>
        <v>#REF!</v>
      </c>
      <c r="GW497" s="181" t="e">
        <f t="shared" si="1312"/>
        <v>#REF!</v>
      </c>
      <c r="GX497" s="181" t="e">
        <f t="shared" si="1313"/>
        <v>#REF!</v>
      </c>
      <c r="GY497" s="181" t="e">
        <f t="shared" si="1314"/>
        <v>#REF!</v>
      </c>
      <c r="GZ497" s="181" t="e">
        <f t="shared" si="1315"/>
        <v>#REF!</v>
      </c>
      <c r="HA497" s="181" t="e">
        <f t="shared" si="1316"/>
        <v>#REF!</v>
      </c>
      <c r="HB497" s="181" t="e">
        <f t="shared" si="1317"/>
        <v>#REF!</v>
      </c>
      <c r="HC497" s="181" t="e">
        <f t="shared" si="1318"/>
        <v>#REF!</v>
      </c>
      <c r="HD497" s="181" t="e">
        <f t="shared" si="1319"/>
        <v>#REF!</v>
      </c>
      <c r="HE497" s="181" t="e">
        <f t="shared" si="1320"/>
        <v>#REF!</v>
      </c>
      <c r="HF497" s="181" t="e">
        <f t="shared" si="1321"/>
        <v>#REF!</v>
      </c>
      <c r="HG497" s="181" t="e">
        <f t="shared" si="1322"/>
        <v>#REF!</v>
      </c>
      <c r="HH497" s="181" t="e">
        <f t="shared" si="1323"/>
        <v>#REF!</v>
      </c>
      <c r="HI497" s="181" t="e">
        <f t="shared" si="1324"/>
        <v>#REF!</v>
      </c>
      <c r="HJ497" s="181" t="e">
        <f t="shared" si="1325"/>
        <v>#REF!</v>
      </c>
      <c r="HK497" s="181" t="e">
        <f t="shared" si="1326"/>
        <v>#REF!</v>
      </c>
      <c r="HL497" s="181" t="e">
        <f t="shared" si="1327"/>
        <v>#REF!</v>
      </c>
      <c r="HM497" s="181" t="e">
        <f t="shared" si="1328"/>
        <v>#REF!</v>
      </c>
      <c r="HN497" s="181" t="e">
        <f t="shared" si="1329"/>
        <v>#REF!</v>
      </c>
      <c r="HO497" s="181" t="e">
        <f t="shared" si="1330"/>
        <v>#REF!</v>
      </c>
      <c r="HP497" s="181" t="e">
        <f t="shared" si="1331"/>
        <v>#REF!</v>
      </c>
      <c r="HQ497" s="181" t="e">
        <f t="shared" si="1332"/>
        <v>#REF!</v>
      </c>
      <c r="HR497" s="181" t="e">
        <f t="shared" si="1333"/>
        <v>#REF!</v>
      </c>
      <c r="HS497" s="181" t="e">
        <f t="shared" si="1334"/>
        <v>#REF!</v>
      </c>
      <c r="HT497" s="181" t="e">
        <f t="shared" si="1335"/>
        <v>#REF!</v>
      </c>
      <c r="HU497" s="181" t="e">
        <f t="shared" si="1336"/>
        <v>#REF!</v>
      </c>
      <c r="HV497" s="181" t="e">
        <f t="shared" si="1337"/>
        <v>#REF!</v>
      </c>
      <c r="HW497" s="181" t="e">
        <f t="shared" si="1338"/>
        <v>#REF!</v>
      </c>
      <c r="HX497" s="181" t="e">
        <f t="shared" si="1339"/>
        <v>#REF!</v>
      </c>
      <c r="HY497" s="181" t="e">
        <f t="shared" si="1340"/>
        <v>#REF!</v>
      </c>
      <c r="HZ497" s="181" t="e">
        <f t="shared" si="1341"/>
        <v>#REF!</v>
      </c>
      <c r="IA497" s="181" t="e">
        <f t="shared" si="1342"/>
        <v>#REF!</v>
      </c>
      <c r="IB497" s="181" t="e">
        <f t="shared" si="1343"/>
        <v>#REF!</v>
      </c>
      <c r="IC497" s="181" t="e">
        <f t="shared" si="1344"/>
        <v>#REF!</v>
      </c>
      <c r="ID497" s="181" t="e">
        <f t="shared" si="1345"/>
        <v>#REF!</v>
      </c>
      <c r="IE497" s="181" t="e">
        <f t="shared" si="1346"/>
        <v>#REF!</v>
      </c>
      <c r="IF497" s="181" t="e">
        <f t="shared" si="1347"/>
        <v>#REF!</v>
      </c>
      <c r="IG497" s="181" t="e">
        <f t="shared" si="1348"/>
        <v>#REF!</v>
      </c>
      <c r="IH497" s="181" t="e">
        <f t="shared" si="1349"/>
        <v>#REF!</v>
      </c>
      <c r="II497" s="181" t="e">
        <f t="shared" si="1350"/>
        <v>#REF!</v>
      </c>
      <c r="IJ497" s="181" t="e">
        <f t="shared" si="1351"/>
        <v>#REF!</v>
      </c>
      <c r="IK497" s="181" t="e">
        <f t="shared" si="1352"/>
        <v>#REF!</v>
      </c>
      <c r="IL497" s="181" t="e">
        <f t="shared" si="1353"/>
        <v>#REF!</v>
      </c>
      <c r="IM497" s="181" t="e">
        <f t="shared" si="1354"/>
        <v>#REF!</v>
      </c>
      <c r="IN497" s="181" t="e">
        <f t="shared" si="1355"/>
        <v>#REF!</v>
      </c>
      <c r="IO497" s="181" t="e">
        <f t="shared" si="1356"/>
        <v>#REF!</v>
      </c>
      <c r="IP497" s="181" t="e">
        <f t="shared" si="1357"/>
        <v>#REF!</v>
      </c>
      <c r="IQ497" s="181" t="e">
        <f t="shared" si="1358"/>
        <v>#REF!</v>
      </c>
      <c r="IR497" s="181" t="e">
        <f t="shared" si="1359"/>
        <v>#REF!</v>
      </c>
      <c r="IS497" s="181" t="e">
        <f t="shared" si="1360"/>
        <v>#REF!</v>
      </c>
      <c r="IT497" s="181" t="e">
        <f t="shared" si="1361"/>
        <v>#REF!</v>
      </c>
      <c r="IU497" s="181" t="e">
        <f t="shared" si="1362"/>
        <v>#REF!</v>
      </c>
      <c r="IV497" s="181" t="e">
        <f t="shared" si="1363"/>
        <v>#REF!</v>
      </c>
      <c r="IW497" s="181" t="e">
        <f t="shared" si="1364"/>
        <v>#REF!</v>
      </c>
      <c r="IX497" s="181" t="e">
        <f t="shared" si="1365"/>
        <v>#REF!</v>
      </c>
      <c r="IY497" s="181" t="e">
        <f t="shared" si="1366"/>
        <v>#REF!</v>
      </c>
      <c r="IZ497" s="181" t="e">
        <f t="shared" si="1367"/>
        <v>#REF!</v>
      </c>
      <c r="JA497" s="181" t="e">
        <f t="shared" si="1368"/>
        <v>#REF!</v>
      </c>
      <c r="JB497" s="181" t="e">
        <f t="shared" si="1369"/>
        <v>#REF!</v>
      </c>
    </row>
    <row r="498" spans="2:262">
      <c r="B498" s="188">
        <v>137</v>
      </c>
      <c r="C498" s="187">
        <f t="shared" si="1370"/>
        <v>2.6757812500000019E-3</v>
      </c>
      <c r="D498" s="184" t="e">
        <f t="shared" si="1113"/>
        <v>#REF!</v>
      </c>
      <c r="E498" s="183" t="e">
        <f>EM361</f>
        <v>#REF!</v>
      </c>
      <c r="F498" s="182">
        <v>137</v>
      </c>
      <c r="G498" s="181" t="e">
        <f t="shared" si="1114"/>
        <v>#REF!</v>
      </c>
      <c r="H498" s="181" t="e">
        <f t="shared" si="1115"/>
        <v>#REF!</v>
      </c>
      <c r="I498" s="181" t="e">
        <f t="shared" si="1116"/>
        <v>#REF!</v>
      </c>
      <c r="J498" s="181" t="e">
        <f t="shared" si="1117"/>
        <v>#REF!</v>
      </c>
      <c r="K498" s="181" t="e">
        <f t="shared" si="1118"/>
        <v>#REF!</v>
      </c>
      <c r="L498" s="181" t="e">
        <f t="shared" si="1119"/>
        <v>#REF!</v>
      </c>
      <c r="M498" s="181" t="e">
        <f t="shared" si="1120"/>
        <v>#REF!</v>
      </c>
      <c r="N498" s="181" t="e">
        <f t="shared" si="1121"/>
        <v>#REF!</v>
      </c>
      <c r="O498" s="181" t="e">
        <f t="shared" si="1122"/>
        <v>#REF!</v>
      </c>
      <c r="P498" s="181" t="e">
        <f t="shared" si="1123"/>
        <v>#REF!</v>
      </c>
      <c r="Q498" s="181" t="e">
        <f t="shared" si="1124"/>
        <v>#REF!</v>
      </c>
      <c r="R498" s="181" t="e">
        <f t="shared" si="1125"/>
        <v>#REF!</v>
      </c>
      <c r="S498" s="181" t="e">
        <f t="shared" si="1126"/>
        <v>#REF!</v>
      </c>
      <c r="T498" s="181" t="e">
        <f t="shared" si="1127"/>
        <v>#REF!</v>
      </c>
      <c r="U498" s="181" t="e">
        <f t="shared" si="1128"/>
        <v>#REF!</v>
      </c>
      <c r="V498" s="181" t="e">
        <f t="shared" si="1129"/>
        <v>#REF!</v>
      </c>
      <c r="W498" s="181" t="e">
        <f t="shared" si="1130"/>
        <v>#REF!</v>
      </c>
      <c r="X498" s="181" t="e">
        <f t="shared" si="1131"/>
        <v>#REF!</v>
      </c>
      <c r="Y498" s="181" t="e">
        <f t="shared" si="1132"/>
        <v>#REF!</v>
      </c>
      <c r="Z498" s="181" t="e">
        <f t="shared" si="1133"/>
        <v>#REF!</v>
      </c>
      <c r="AA498" s="181" t="e">
        <f t="shared" si="1134"/>
        <v>#REF!</v>
      </c>
      <c r="AB498" s="181" t="e">
        <f t="shared" si="1135"/>
        <v>#REF!</v>
      </c>
      <c r="AC498" s="181" t="e">
        <f t="shared" si="1136"/>
        <v>#REF!</v>
      </c>
      <c r="AD498" s="181" t="e">
        <f t="shared" si="1137"/>
        <v>#REF!</v>
      </c>
      <c r="AE498" s="181" t="e">
        <f t="shared" si="1138"/>
        <v>#REF!</v>
      </c>
      <c r="AF498" s="181" t="e">
        <f t="shared" si="1139"/>
        <v>#REF!</v>
      </c>
      <c r="AG498" s="181" t="e">
        <f t="shared" si="1140"/>
        <v>#REF!</v>
      </c>
      <c r="AH498" s="181" t="e">
        <f t="shared" si="1141"/>
        <v>#REF!</v>
      </c>
      <c r="AI498" s="181" t="e">
        <f t="shared" si="1142"/>
        <v>#REF!</v>
      </c>
      <c r="AJ498" s="181" t="e">
        <f t="shared" si="1143"/>
        <v>#REF!</v>
      </c>
      <c r="AK498" s="181" t="e">
        <f t="shared" si="1144"/>
        <v>#REF!</v>
      </c>
      <c r="AL498" s="181" t="e">
        <f t="shared" si="1145"/>
        <v>#REF!</v>
      </c>
      <c r="AM498" s="181" t="e">
        <f t="shared" si="1146"/>
        <v>#REF!</v>
      </c>
      <c r="AN498" s="181" t="e">
        <f t="shared" si="1147"/>
        <v>#REF!</v>
      </c>
      <c r="AO498" s="181" t="e">
        <f t="shared" si="1148"/>
        <v>#REF!</v>
      </c>
      <c r="AP498" s="181" t="e">
        <f t="shared" si="1149"/>
        <v>#REF!</v>
      </c>
      <c r="AQ498" s="181" t="e">
        <f t="shared" si="1150"/>
        <v>#REF!</v>
      </c>
      <c r="AR498" s="181" t="e">
        <f t="shared" si="1151"/>
        <v>#REF!</v>
      </c>
      <c r="AS498" s="181" t="e">
        <f t="shared" si="1152"/>
        <v>#REF!</v>
      </c>
      <c r="AT498" s="181" t="e">
        <f t="shared" si="1153"/>
        <v>#REF!</v>
      </c>
      <c r="AU498" s="181" t="e">
        <f t="shared" si="1154"/>
        <v>#REF!</v>
      </c>
      <c r="AV498" s="181" t="e">
        <f t="shared" si="1155"/>
        <v>#REF!</v>
      </c>
      <c r="AW498" s="181" t="e">
        <f t="shared" si="1156"/>
        <v>#REF!</v>
      </c>
      <c r="AX498" s="181" t="e">
        <f t="shared" si="1157"/>
        <v>#REF!</v>
      </c>
      <c r="AY498" s="181" t="e">
        <f t="shared" si="1158"/>
        <v>#REF!</v>
      </c>
      <c r="AZ498" s="181" t="e">
        <f t="shared" si="1159"/>
        <v>#REF!</v>
      </c>
      <c r="BA498" s="181" t="e">
        <f t="shared" si="1160"/>
        <v>#REF!</v>
      </c>
      <c r="BB498" s="181" t="e">
        <f t="shared" si="1161"/>
        <v>#REF!</v>
      </c>
      <c r="BC498" s="181" t="e">
        <f t="shared" si="1162"/>
        <v>#REF!</v>
      </c>
      <c r="BD498" s="181" t="e">
        <f t="shared" si="1163"/>
        <v>#REF!</v>
      </c>
      <c r="BE498" s="181" t="e">
        <f t="shared" si="1164"/>
        <v>#REF!</v>
      </c>
      <c r="BF498" s="181" t="e">
        <f t="shared" si="1165"/>
        <v>#REF!</v>
      </c>
      <c r="BG498" s="181" t="e">
        <f t="shared" si="1166"/>
        <v>#REF!</v>
      </c>
      <c r="BH498" s="181" t="e">
        <f t="shared" si="1167"/>
        <v>#REF!</v>
      </c>
      <c r="BI498" s="181" t="e">
        <f t="shared" si="1168"/>
        <v>#REF!</v>
      </c>
      <c r="BJ498" s="181" t="e">
        <f t="shared" si="1169"/>
        <v>#REF!</v>
      </c>
      <c r="BK498" s="181" t="e">
        <f t="shared" si="1170"/>
        <v>#REF!</v>
      </c>
      <c r="BL498" s="181" t="e">
        <f t="shared" si="1171"/>
        <v>#REF!</v>
      </c>
      <c r="BM498" s="181" t="e">
        <f t="shared" si="1172"/>
        <v>#REF!</v>
      </c>
      <c r="BN498" s="181" t="e">
        <f t="shared" si="1173"/>
        <v>#REF!</v>
      </c>
      <c r="BO498" s="181" t="e">
        <f t="shared" si="1174"/>
        <v>#REF!</v>
      </c>
      <c r="BP498" s="181" t="e">
        <f t="shared" si="1175"/>
        <v>#REF!</v>
      </c>
      <c r="BQ498" s="181" t="e">
        <f t="shared" si="1176"/>
        <v>#REF!</v>
      </c>
      <c r="BR498" s="181" t="e">
        <f t="shared" si="1177"/>
        <v>#REF!</v>
      </c>
      <c r="BS498" s="181" t="e">
        <f t="shared" si="1178"/>
        <v>#REF!</v>
      </c>
      <c r="BT498" s="181" t="e">
        <f t="shared" si="1179"/>
        <v>#REF!</v>
      </c>
      <c r="BU498" s="181" t="e">
        <f t="shared" si="1180"/>
        <v>#REF!</v>
      </c>
      <c r="BV498" s="181" t="e">
        <f t="shared" si="1181"/>
        <v>#REF!</v>
      </c>
      <c r="BW498" s="181" t="e">
        <f t="shared" si="1182"/>
        <v>#REF!</v>
      </c>
      <c r="BX498" s="181" t="e">
        <f t="shared" si="1183"/>
        <v>#REF!</v>
      </c>
      <c r="BY498" s="181" t="e">
        <f t="shared" si="1184"/>
        <v>#REF!</v>
      </c>
      <c r="BZ498" s="181" t="e">
        <f t="shared" si="1185"/>
        <v>#REF!</v>
      </c>
      <c r="CA498" s="181" t="e">
        <f t="shared" si="1186"/>
        <v>#REF!</v>
      </c>
      <c r="CB498" s="181" t="e">
        <f t="shared" si="1187"/>
        <v>#REF!</v>
      </c>
      <c r="CC498" s="181" t="e">
        <f t="shared" si="1188"/>
        <v>#REF!</v>
      </c>
      <c r="CD498" s="181" t="e">
        <f t="shared" si="1189"/>
        <v>#REF!</v>
      </c>
      <c r="CE498" s="181" t="e">
        <f t="shared" si="1190"/>
        <v>#REF!</v>
      </c>
      <c r="CF498" s="181" t="e">
        <f t="shared" si="1191"/>
        <v>#REF!</v>
      </c>
      <c r="CG498" s="181" t="e">
        <f t="shared" si="1192"/>
        <v>#REF!</v>
      </c>
      <c r="CH498" s="181" t="e">
        <f t="shared" si="1193"/>
        <v>#REF!</v>
      </c>
      <c r="CI498" s="181" t="e">
        <f t="shared" si="1194"/>
        <v>#REF!</v>
      </c>
      <c r="CJ498" s="181" t="e">
        <f t="shared" si="1195"/>
        <v>#REF!</v>
      </c>
      <c r="CK498" s="181" t="e">
        <f t="shared" si="1196"/>
        <v>#REF!</v>
      </c>
      <c r="CL498" s="181" t="e">
        <f t="shared" si="1197"/>
        <v>#REF!</v>
      </c>
      <c r="CM498" s="181" t="e">
        <f t="shared" si="1198"/>
        <v>#REF!</v>
      </c>
      <c r="CN498" s="181" t="e">
        <f t="shared" si="1199"/>
        <v>#REF!</v>
      </c>
      <c r="CO498" s="181" t="e">
        <f t="shared" si="1200"/>
        <v>#REF!</v>
      </c>
      <c r="CP498" s="181" t="e">
        <f t="shared" si="1201"/>
        <v>#REF!</v>
      </c>
      <c r="CQ498" s="181" t="e">
        <f t="shared" si="1202"/>
        <v>#REF!</v>
      </c>
      <c r="CR498" s="181" t="e">
        <f t="shared" si="1203"/>
        <v>#REF!</v>
      </c>
      <c r="CS498" s="181" t="e">
        <f t="shared" si="1204"/>
        <v>#REF!</v>
      </c>
      <c r="CT498" s="181" t="e">
        <f t="shared" si="1205"/>
        <v>#REF!</v>
      </c>
      <c r="CU498" s="181" t="e">
        <f t="shared" si="1206"/>
        <v>#REF!</v>
      </c>
      <c r="CV498" s="181" t="e">
        <f t="shared" si="1207"/>
        <v>#REF!</v>
      </c>
      <c r="CW498" s="181" t="e">
        <f t="shared" si="1208"/>
        <v>#REF!</v>
      </c>
      <c r="CX498" s="181" t="e">
        <f t="shared" si="1209"/>
        <v>#REF!</v>
      </c>
      <c r="CY498" s="181" t="e">
        <f t="shared" si="1210"/>
        <v>#REF!</v>
      </c>
      <c r="CZ498" s="181" t="e">
        <f t="shared" si="1211"/>
        <v>#REF!</v>
      </c>
      <c r="DA498" s="181" t="e">
        <f t="shared" si="1212"/>
        <v>#REF!</v>
      </c>
      <c r="DB498" s="181" t="e">
        <f t="shared" si="1213"/>
        <v>#REF!</v>
      </c>
      <c r="DC498" s="181" t="e">
        <f t="shared" si="1214"/>
        <v>#REF!</v>
      </c>
      <c r="DD498" s="181" t="e">
        <f t="shared" si="1215"/>
        <v>#REF!</v>
      </c>
      <c r="DE498" s="181" t="e">
        <f t="shared" si="1216"/>
        <v>#REF!</v>
      </c>
      <c r="DF498" s="181" t="e">
        <f t="shared" si="1217"/>
        <v>#REF!</v>
      </c>
      <c r="DG498" s="181" t="e">
        <f t="shared" si="1218"/>
        <v>#REF!</v>
      </c>
      <c r="DH498" s="181" t="e">
        <f t="shared" si="1219"/>
        <v>#REF!</v>
      </c>
      <c r="DI498" s="181" t="e">
        <f t="shared" si="1220"/>
        <v>#REF!</v>
      </c>
      <c r="DJ498" s="181" t="e">
        <f t="shared" si="1221"/>
        <v>#REF!</v>
      </c>
      <c r="DK498" s="181" t="e">
        <f t="shared" si="1222"/>
        <v>#REF!</v>
      </c>
      <c r="DL498" s="181" t="e">
        <f t="shared" si="1223"/>
        <v>#REF!</v>
      </c>
      <c r="DM498" s="181" t="e">
        <f t="shared" si="1224"/>
        <v>#REF!</v>
      </c>
      <c r="DN498" s="181" t="e">
        <f t="shared" si="1225"/>
        <v>#REF!</v>
      </c>
      <c r="DO498" s="181" t="e">
        <f t="shared" si="1226"/>
        <v>#REF!</v>
      </c>
      <c r="DP498" s="181" t="e">
        <f t="shared" si="1227"/>
        <v>#REF!</v>
      </c>
      <c r="DQ498" s="181" t="e">
        <f t="shared" si="1228"/>
        <v>#REF!</v>
      </c>
      <c r="DR498" s="181" t="e">
        <f t="shared" si="1229"/>
        <v>#REF!</v>
      </c>
      <c r="DS498" s="181" t="e">
        <f t="shared" si="1230"/>
        <v>#REF!</v>
      </c>
      <c r="DT498" s="181" t="e">
        <f t="shared" si="1231"/>
        <v>#REF!</v>
      </c>
      <c r="DU498" s="181" t="e">
        <f t="shared" si="1232"/>
        <v>#REF!</v>
      </c>
      <c r="DV498" s="181" t="e">
        <f t="shared" si="1233"/>
        <v>#REF!</v>
      </c>
      <c r="DW498" s="181" t="e">
        <f t="shared" si="1234"/>
        <v>#REF!</v>
      </c>
      <c r="DX498" s="181" t="e">
        <f t="shared" si="1235"/>
        <v>#REF!</v>
      </c>
      <c r="DY498" s="181" t="e">
        <f t="shared" si="1236"/>
        <v>#REF!</v>
      </c>
      <c r="DZ498" s="181" t="e">
        <f t="shared" si="1237"/>
        <v>#REF!</v>
      </c>
      <c r="EA498" s="181" t="e">
        <f t="shared" si="1238"/>
        <v>#REF!</v>
      </c>
      <c r="EB498" s="181" t="e">
        <f t="shared" si="1239"/>
        <v>#REF!</v>
      </c>
      <c r="EC498" s="181" t="e">
        <f t="shared" si="1240"/>
        <v>#REF!</v>
      </c>
      <c r="ED498" s="181" t="e">
        <f t="shared" si="1241"/>
        <v>#REF!</v>
      </c>
      <c r="EE498" s="181" t="e">
        <f t="shared" si="1242"/>
        <v>#REF!</v>
      </c>
      <c r="EF498" s="181" t="e">
        <f t="shared" si="1243"/>
        <v>#REF!</v>
      </c>
      <c r="EG498" s="181" t="e">
        <f t="shared" si="1244"/>
        <v>#REF!</v>
      </c>
      <c r="EH498" s="181" t="e">
        <f t="shared" si="1245"/>
        <v>#REF!</v>
      </c>
      <c r="EI498" s="181" t="e">
        <f t="shared" si="1246"/>
        <v>#REF!</v>
      </c>
      <c r="EJ498" s="181" t="e">
        <f t="shared" si="1247"/>
        <v>#REF!</v>
      </c>
      <c r="EK498" s="181" t="e">
        <f t="shared" si="1248"/>
        <v>#REF!</v>
      </c>
      <c r="EL498" s="181" t="e">
        <f t="shared" si="1249"/>
        <v>#REF!</v>
      </c>
      <c r="EM498" s="181" t="e">
        <f t="shared" si="1250"/>
        <v>#REF!</v>
      </c>
      <c r="EN498" s="181" t="e">
        <f t="shared" si="1251"/>
        <v>#REF!</v>
      </c>
      <c r="EO498" s="181" t="e">
        <f t="shared" si="1252"/>
        <v>#REF!</v>
      </c>
      <c r="EP498" s="181" t="e">
        <f t="shared" si="1253"/>
        <v>#REF!</v>
      </c>
      <c r="EQ498" s="181" t="e">
        <f t="shared" si="1254"/>
        <v>#REF!</v>
      </c>
      <c r="ER498" s="181" t="e">
        <f t="shared" si="1255"/>
        <v>#REF!</v>
      </c>
      <c r="ES498" s="181" t="e">
        <f t="shared" si="1256"/>
        <v>#REF!</v>
      </c>
      <c r="ET498" s="181" t="e">
        <f t="shared" si="1257"/>
        <v>#REF!</v>
      </c>
      <c r="EU498" s="181" t="e">
        <f t="shared" si="1258"/>
        <v>#REF!</v>
      </c>
      <c r="EV498" s="181" t="e">
        <f t="shared" si="1259"/>
        <v>#REF!</v>
      </c>
      <c r="EW498" s="181" t="e">
        <f t="shared" si="1260"/>
        <v>#REF!</v>
      </c>
      <c r="EX498" s="181" t="e">
        <f t="shared" si="1261"/>
        <v>#REF!</v>
      </c>
      <c r="EY498" s="181" t="e">
        <f t="shared" si="1262"/>
        <v>#REF!</v>
      </c>
      <c r="EZ498" s="181" t="e">
        <f t="shared" si="1263"/>
        <v>#REF!</v>
      </c>
      <c r="FA498" s="181" t="e">
        <f t="shared" si="1264"/>
        <v>#REF!</v>
      </c>
      <c r="FB498" s="181" t="e">
        <f t="shared" si="1265"/>
        <v>#REF!</v>
      </c>
      <c r="FC498" s="181" t="e">
        <f t="shared" si="1266"/>
        <v>#REF!</v>
      </c>
      <c r="FD498" s="181" t="e">
        <f t="shared" si="1267"/>
        <v>#REF!</v>
      </c>
      <c r="FE498" s="181" t="e">
        <f t="shared" si="1268"/>
        <v>#REF!</v>
      </c>
      <c r="FF498" s="181" t="e">
        <f t="shared" si="1269"/>
        <v>#REF!</v>
      </c>
      <c r="FG498" s="181" t="e">
        <f t="shared" si="1270"/>
        <v>#REF!</v>
      </c>
      <c r="FH498" s="181" t="e">
        <f t="shared" si="1271"/>
        <v>#REF!</v>
      </c>
      <c r="FI498" s="181" t="e">
        <f t="shared" si="1272"/>
        <v>#REF!</v>
      </c>
      <c r="FJ498" s="181" t="e">
        <f t="shared" si="1273"/>
        <v>#REF!</v>
      </c>
      <c r="FK498" s="181" t="e">
        <f t="shared" si="1274"/>
        <v>#REF!</v>
      </c>
      <c r="FL498" s="181" t="e">
        <f t="shared" si="1275"/>
        <v>#REF!</v>
      </c>
      <c r="FM498" s="181" t="e">
        <f t="shared" si="1276"/>
        <v>#REF!</v>
      </c>
      <c r="FN498" s="181" t="e">
        <f t="shared" si="1277"/>
        <v>#REF!</v>
      </c>
      <c r="FO498" s="181" t="e">
        <f t="shared" si="1278"/>
        <v>#REF!</v>
      </c>
      <c r="FP498" s="181" t="e">
        <f t="shared" si="1279"/>
        <v>#REF!</v>
      </c>
      <c r="FQ498" s="181" t="e">
        <f t="shared" si="1280"/>
        <v>#REF!</v>
      </c>
      <c r="FR498" s="181" t="e">
        <f t="shared" si="1281"/>
        <v>#REF!</v>
      </c>
      <c r="FS498" s="181" t="e">
        <f t="shared" si="1282"/>
        <v>#REF!</v>
      </c>
      <c r="FT498" s="181" t="e">
        <f t="shared" si="1283"/>
        <v>#REF!</v>
      </c>
      <c r="FU498" s="181" t="e">
        <f t="shared" si="1284"/>
        <v>#REF!</v>
      </c>
      <c r="FV498" s="181" t="e">
        <f t="shared" si="1285"/>
        <v>#REF!</v>
      </c>
      <c r="FW498" s="181" t="e">
        <f t="shared" si="1286"/>
        <v>#REF!</v>
      </c>
      <c r="FX498" s="181" t="e">
        <f t="shared" si="1287"/>
        <v>#REF!</v>
      </c>
      <c r="FY498" s="181" t="e">
        <f t="shared" si="1288"/>
        <v>#REF!</v>
      </c>
      <c r="FZ498" s="181" t="e">
        <f t="shared" si="1289"/>
        <v>#REF!</v>
      </c>
      <c r="GA498" s="181" t="e">
        <f t="shared" si="1290"/>
        <v>#REF!</v>
      </c>
      <c r="GB498" s="181" t="e">
        <f t="shared" si="1291"/>
        <v>#REF!</v>
      </c>
      <c r="GC498" s="181" t="e">
        <f t="shared" si="1292"/>
        <v>#REF!</v>
      </c>
      <c r="GD498" s="181" t="e">
        <f t="shared" si="1293"/>
        <v>#REF!</v>
      </c>
      <c r="GE498" s="181" t="e">
        <f t="shared" si="1294"/>
        <v>#REF!</v>
      </c>
      <c r="GF498" s="181" t="e">
        <f t="shared" si="1295"/>
        <v>#REF!</v>
      </c>
      <c r="GG498" s="181" t="e">
        <f t="shared" si="1296"/>
        <v>#REF!</v>
      </c>
      <c r="GH498" s="181" t="e">
        <f t="shared" si="1297"/>
        <v>#REF!</v>
      </c>
      <c r="GI498" s="181" t="e">
        <f t="shared" si="1298"/>
        <v>#REF!</v>
      </c>
      <c r="GJ498" s="181" t="e">
        <f t="shared" si="1299"/>
        <v>#REF!</v>
      </c>
      <c r="GK498" s="181" t="e">
        <f t="shared" si="1300"/>
        <v>#REF!</v>
      </c>
      <c r="GL498" s="181" t="e">
        <f t="shared" si="1301"/>
        <v>#REF!</v>
      </c>
      <c r="GM498" s="181" t="e">
        <f t="shared" si="1302"/>
        <v>#REF!</v>
      </c>
      <c r="GN498" s="181" t="e">
        <f t="shared" si="1303"/>
        <v>#REF!</v>
      </c>
      <c r="GO498" s="181" t="e">
        <f t="shared" si="1304"/>
        <v>#REF!</v>
      </c>
      <c r="GP498" s="181" t="e">
        <f t="shared" si="1305"/>
        <v>#REF!</v>
      </c>
      <c r="GQ498" s="181" t="e">
        <f t="shared" si="1306"/>
        <v>#REF!</v>
      </c>
      <c r="GR498" s="181" t="e">
        <f t="shared" si="1307"/>
        <v>#REF!</v>
      </c>
      <c r="GS498" s="181" t="e">
        <f t="shared" si="1308"/>
        <v>#REF!</v>
      </c>
      <c r="GT498" s="181" t="e">
        <f t="shared" si="1309"/>
        <v>#REF!</v>
      </c>
      <c r="GU498" s="181" t="e">
        <f t="shared" si="1310"/>
        <v>#REF!</v>
      </c>
      <c r="GV498" s="181" t="e">
        <f t="shared" si="1311"/>
        <v>#REF!</v>
      </c>
      <c r="GW498" s="181" t="e">
        <f t="shared" si="1312"/>
        <v>#REF!</v>
      </c>
      <c r="GX498" s="181" t="e">
        <f t="shared" si="1313"/>
        <v>#REF!</v>
      </c>
      <c r="GY498" s="181" t="e">
        <f t="shared" si="1314"/>
        <v>#REF!</v>
      </c>
      <c r="GZ498" s="181" t="e">
        <f t="shared" si="1315"/>
        <v>#REF!</v>
      </c>
      <c r="HA498" s="181" t="e">
        <f t="shared" si="1316"/>
        <v>#REF!</v>
      </c>
      <c r="HB498" s="181" t="e">
        <f t="shared" si="1317"/>
        <v>#REF!</v>
      </c>
      <c r="HC498" s="181" t="e">
        <f t="shared" si="1318"/>
        <v>#REF!</v>
      </c>
      <c r="HD498" s="181" t="e">
        <f t="shared" si="1319"/>
        <v>#REF!</v>
      </c>
      <c r="HE498" s="181" t="e">
        <f t="shared" si="1320"/>
        <v>#REF!</v>
      </c>
      <c r="HF498" s="181" t="e">
        <f t="shared" si="1321"/>
        <v>#REF!</v>
      </c>
      <c r="HG498" s="181" t="e">
        <f t="shared" si="1322"/>
        <v>#REF!</v>
      </c>
      <c r="HH498" s="181" t="e">
        <f t="shared" si="1323"/>
        <v>#REF!</v>
      </c>
      <c r="HI498" s="181" t="e">
        <f t="shared" si="1324"/>
        <v>#REF!</v>
      </c>
      <c r="HJ498" s="181" t="e">
        <f t="shared" si="1325"/>
        <v>#REF!</v>
      </c>
      <c r="HK498" s="181" t="e">
        <f t="shared" si="1326"/>
        <v>#REF!</v>
      </c>
      <c r="HL498" s="181" t="e">
        <f t="shared" si="1327"/>
        <v>#REF!</v>
      </c>
      <c r="HM498" s="181" t="e">
        <f t="shared" si="1328"/>
        <v>#REF!</v>
      </c>
      <c r="HN498" s="181" t="e">
        <f t="shared" si="1329"/>
        <v>#REF!</v>
      </c>
      <c r="HO498" s="181" t="e">
        <f t="shared" si="1330"/>
        <v>#REF!</v>
      </c>
      <c r="HP498" s="181" t="e">
        <f t="shared" si="1331"/>
        <v>#REF!</v>
      </c>
      <c r="HQ498" s="181" t="e">
        <f t="shared" si="1332"/>
        <v>#REF!</v>
      </c>
      <c r="HR498" s="181" t="e">
        <f t="shared" si="1333"/>
        <v>#REF!</v>
      </c>
      <c r="HS498" s="181" t="e">
        <f t="shared" si="1334"/>
        <v>#REF!</v>
      </c>
      <c r="HT498" s="181" t="e">
        <f t="shared" si="1335"/>
        <v>#REF!</v>
      </c>
      <c r="HU498" s="181" t="e">
        <f t="shared" si="1336"/>
        <v>#REF!</v>
      </c>
      <c r="HV498" s="181" t="e">
        <f t="shared" si="1337"/>
        <v>#REF!</v>
      </c>
      <c r="HW498" s="181" t="e">
        <f t="shared" si="1338"/>
        <v>#REF!</v>
      </c>
      <c r="HX498" s="181" t="e">
        <f t="shared" si="1339"/>
        <v>#REF!</v>
      </c>
      <c r="HY498" s="181" t="e">
        <f t="shared" si="1340"/>
        <v>#REF!</v>
      </c>
      <c r="HZ498" s="181" t="e">
        <f t="shared" si="1341"/>
        <v>#REF!</v>
      </c>
      <c r="IA498" s="181" t="e">
        <f t="shared" si="1342"/>
        <v>#REF!</v>
      </c>
      <c r="IB498" s="181" t="e">
        <f t="shared" si="1343"/>
        <v>#REF!</v>
      </c>
      <c r="IC498" s="181" t="e">
        <f t="shared" si="1344"/>
        <v>#REF!</v>
      </c>
      <c r="ID498" s="181" t="e">
        <f t="shared" si="1345"/>
        <v>#REF!</v>
      </c>
      <c r="IE498" s="181" t="e">
        <f t="shared" si="1346"/>
        <v>#REF!</v>
      </c>
      <c r="IF498" s="181" t="e">
        <f t="shared" si="1347"/>
        <v>#REF!</v>
      </c>
      <c r="IG498" s="181" t="e">
        <f t="shared" si="1348"/>
        <v>#REF!</v>
      </c>
      <c r="IH498" s="181" t="e">
        <f t="shared" si="1349"/>
        <v>#REF!</v>
      </c>
      <c r="II498" s="181" t="e">
        <f t="shared" si="1350"/>
        <v>#REF!</v>
      </c>
      <c r="IJ498" s="181" t="e">
        <f t="shared" si="1351"/>
        <v>#REF!</v>
      </c>
      <c r="IK498" s="181" t="e">
        <f t="shared" si="1352"/>
        <v>#REF!</v>
      </c>
      <c r="IL498" s="181" t="e">
        <f t="shared" si="1353"/>
        <v>#REF!</v>
      </c>
      <c r="IM498" s="181" t="e">
        <f t="shared" si="1354"/>
        <v>#REF!</v>
      </c>
      <c r="IN498" s="181" t="e">
        <f t="shared" si="1355"/>
        <v>#REF!</v>
      </c>
      <c r="IO498" s="181" t="e">
        <f t="shared" si="1356"/>
        <v>#REF!</v>
      </c>
      <c r="IP498" s="181" t="e">
        <f t="shared" si="1357"/>
        <v>#REF!</v>
      </c>
      <c r="IQ498" s="181" t="e">
        <f t="shared" si="1358"/>
        <v>#REF!</v>
      </c>
      <c r="IR498" s="181" t="e">
        <f t="shared" si="1359"/>
        <v>#REF!</v>
      </c>
      <c r="IS498" s="181" t="e">
        <f t="shared" si="1360"/>
        <v>#REF!</v>
      </c>
      <c r="IT498" s="181" t="e">
        <f t="shared" si="1361"/>
        <v>#REF!</v>
      </c>
      <c r="IU498" s="181" t="e">
        <f t="shared" si="1362"/>
        <v>#REF!</v>
      </c>
      <c r="IV498" s="181" t="e">
        <f t="shared" si="1363"/>
        <v>#REF!</v>
      </c>
      <c r="IW498" s="181" t="e">
        <f t="shared" si="1364"/>
        <v>#REF!</v>
      </c>
      <c r="IX498" s="181" t="e">
        <f t="shared" si="1365"/>
        <v>#REF!</v>
      </c>
      <c r="IY498" s="181" t="e">
        <f t="shared" si="1366"/>
        <v>#REF!</v>
      </c>
      <c r="IZ498" s="181" t="e">
        <f t="shared" si="1367"/>
        <v>#REF!</v>
      </c>
      <c r="JA498" s="181" t="e">
        <f t="shared" si="1368"/>
        <v>#REF!</v>
      </c>
      <c r="JB498" s="181" t="e">
        <f t="shared" si="1369"/>
        <v>#REF!</v>
      </c>
    </row>
    <row r="499" spans="2:262">
      <c r="B499" s="188">
        <v>138</v>
      </c>
      <c r="C499" s="187">
        <f t="shared" si="1370"/>
        <v>2.695312500000002E-3</v>
      </c>
      <c r="D499" s="184" t="e">
        <f t="shared" si="1113"/>
        <v>#REF!</v>
      </c>
      <c r="E499" s="183" t="e">
        <f>EN361</f>
        <v>#REF!</v>
      </c>
      <c r="F499" s="182">
        <v>138</v>
      </c>
      <c r="G499" s="180">
        <f t="shared" si="1114"/>
        <v>0</v>
      </c>
      <c r="H499" s="180">
        <f t="shared" si="1115"/>
        <v>0</v>
      </c>
      <c r="I499" s="180">
        <f t="shared" si="1116"/>
        <v>0</v>
      </c>
      <c r="J499" s="180">
        <f t="shared" si="1117"/>
        <v>0</v>
      </c>
      <c r="K499" s="180">
        <f t="shared" si="1118"/>
        <v>0</v>
      </c>
      <c r="L499" s="180">
        <f t="shared" si="1119"/>
        <v>0</v>
      </c>
      <c r="M499" s="180">
        <f t="shared" si="1120"/>
        <v>0</v>
      </c>
      <c r="N499" s="180">
        <f t="shared" si="1121"/>
        <v>0</v>
      </c>
      <c r="O499" s="180">
        <f t="shared" si="1122"/>
        <v>0</v>
      </c>
      <c r="P499" s="180">
        <f t="shared" si="1123"/>
        <v>0</v>
      </c>
      <c r="Q499" s="180">
        <f t="shared" si="1124"/>
        <v>0</v>
      </c>
      <c r="R499" s="180">
        <f t="shared" si="1125"/>
        <v>0</v>
      </c>
      <c r="S499" s="180">
        <f t="shared" si="1126"/>
        <v>0</v>
      </c>
      <c r="T499" s="180">
        <f t="shared" si="1127"/>
        <v>0</v>
      </c>
      <c r="U499" s="180">
        <f t="shared" si="1128"/>
        <v>0</v>
      </c>
      <c r="V499" s="180">
        <f t="shared" si="1129"/>
        <v>0</v>
      </c>
      <c r="W499" s="180">
        <f t="shared" si="1130"/>
        <v>0</v>
      </c>
      <c r="X499" s="180">
        <f t="shared" si="1131"/>
        <v>0</v>
      </c>
      <c r="Y499" s="180">
        <f t="shared" si="1132"/>
        <v>0</v>
      </c>
      <c r="Z499" s="180">
        <f t="shared" si="1133"/>
        <v>0</v>
      </c>
      <c r="AA499" s="180">
        <f t="shared" si="1134"/>
        <v>0</v>
      </c>
      <c r="AB499" s="180">
        <f t="shared" si="1135"/>
        <v>0</v>
      </c>
      <c r="AC499" s="180">
        <f t="shared" si="1136"/>
        <v>0</v>
      </c>
      <c r="AD499" s="180">
        <f t="shared" si="1137"/>
        <v>0</v>
      </c>
      <c r="AE499" s="180">
        <f t="shared" si="1138"/>
        <v>0</v>
      </c>
      <c r="AF499" s="180">
        <f t="shared" si="1139"/>
        <v>0</v>
      </c>
      <c r="AG499" s="180">
        <f t="shared" si="1140"/>
        <v>0</v>
      </c>
      <c r="AH499" s="180">
        <f t="shared" si="1141"/>
        <v>0</v>
      </c>
      <c r="AI499" s="180">
        <f t="shared" si="1142"/>
        <v>0</v>
      </c>
      <c r="AJ499" s="180">
        <f t="shared" si="1143"/>
        <v>0</v>
      </c>
      <c r="AK499" s="180">
        <f t="shared" si="1144"/>
        <v>0</v>
      </c>
      <c r="AL499" s="180">
        <f t="shared" si="1145"/>
        <v>0</v>
      </c>
      <c r="AM499" s="180">
        <f t="shared" si="1146"/>
        <v>0</v>
      </c>
      <c r="AN499" s="180">
        <f t="shared" si="1147"/>
        <v>0</v>
      </c>
      <c r="AO499" s="180">
        <f t="shared" si="1148"/>
        <v>0</v>
      </c>
      <c r="AP499" s="180">
        <f t="shared" si="1149"/>
        <v>0</v>
      </c>
      <c r="AQ499" s="180">
        <f t="shared" si="1150"/>
        <v>0</v>
      </c>
      <c r="AR499" s="180">
        <f t="shared" si="1151"/>
        <v>0</v>
      </c>
      <c r="AS499" s="180">
        <f t="shared" si="1152"/>
        <v>0</v>
      </c>
      <c r="AT499" s="180">
        <f t="shared" si="1153"/>
        <v>0</v>
      </c>
      <c r="AU499" s="180">
        <f t="shared" si="1154"/>
        <v>0</v>
      </c>
      <c r="AV499" s="180">
        <f t="shared" si="1155"/>
        <v>0</v>
      </c>
      <c r="AW499" s="180">
        <f t="shared" si="1156"/>
        <v>0</v>
      </c>
      <c r="AX499" s="180">
        <f t="shared" si="1157"/>
        <v>0</v>
      </c>
      <c r="AY499" s="180">
        <f t="shared" si="1158"/>
        <v>0</v>
      </c>
      <c r="AZ499" s="180">
        <f t="shared" si="1159"/>
        <v>0</v>
      </c>
      <c r="BA499" s="180">
        <f t="shared" si="1160"/>
        <v>0</v>
      </c>
      <c r="BB499" s="180">
        <f t="shared" si="1161"/>
        <v>0</v>
      </c>
      <c r="BC499" s="180">
        <f t="shared" si="1162"/>
        <v>0</v>
      </c>
      <c r="BD499" s="180">
        <f t="shared" si="1163"/>
        <v>0</v>
      </c>
      <c r="BE499" s="180">
        <f t="shared" si="1164"/>
        <v>0</v>
      </c>
      <c r="BF499" s="180">
        <f t="shared" si="1165"/>
        <v>0</v>
      </c>
      <c r="BG499" s="180">
        <f t="shared" si="1166"/>
        <v>0</v>
      </c>
      <c r="BH499" s="180">
        <f t="shared" si="1167"/>
        <v>0</v>
      </c>
      <c r="BI499" s="180">
        <f t="shared" si="1168"/>
        <v>0</v>
      </c>
      <c r="BJ499" s="180">
        <f t="shared" si="1169"/>
        <v>0</v>
      </c>
      <c r="BK499" s="180">
        <f t="shared" si="1170"/>
        <v>0</v>
      </c>
      <c r="BL499" s="180">
        <f t="shared" si="1171"/>
        <v>0</v>
      </c>
      <c r="BM499" s="180">
        <f t="shared" si="1172"/>
        <v>0</v>
      </c>
      <c r="BN499" s="180">
        <f t="shared" si="1173"/>
        <v>0</v>
      </c>
      <c r="BO499" s="180">
        <f t="shared" si="1174"/>
        <v>0</v>
      </c>
      <c r="BP499" s="180">
        <f t="shared" si="1175"/>
        <v>0</v>
      </c>
      <c r="BQ499" s="180">
        <f t="shared" si="1176"/>
        <v>0</v>
      </c>
      <c r="BR499" s="180">
        <f t="shared" si="1177"/>
        <v>0</v>
      </c>
      <c r="BS499" s="180">
        <f t="shared" si="1178"/>
        <v>0</v>
      </c>
      <c r="BT499" s="180">
        <f t="shared" si="1179"/>
        <v>0</v>
      </c>
      <c r="BU499" s="180">
        <f t="shared" si="1180"/>
        <v>0</v>
      </c>
      <c r="BV499" s="180">
        <f t="shared" si="1181"/>
        <v>0</v>
      </c>
      <c r="BW499" s="180">
        <f t="shared" si="1182"/>
        <v>0</v>
      </c>
      <c r="BX499" s="180">
        <f t="shared" si="1183"/>
        <v>0</v>
      </c>
      <c r="BY499" s="180">
        <f t="shared" si="1184"/>
        <v>0</v>
      </c>
      <c r="BZ499" s="180">
        <f t="shared" si="1185"/>
        <v>0</v>
      </c>
      <c r="CA499" s="180">
        <f t="shared" si="1186"/>
        <v>0</v>
      </c>
      <c r="CB499" s="180">
        <f t="shared" si="1187"/>
        <v>0</v>
      </c>
      <c r="CC499" s="180">
        <f t="shared" si="1188"/>
        <v>0</v>
      </c>
      <c r="CD499" s="180">
        <f t="shared" si="1189"/>
        <v>0</v>
      </c>
      <c r="CE499" s="180">
        <f t="shared" si="1190"/>
        <v>0</v>
      </c>
      <c r="CF499" s="180">
        <f t="shared" si="1191"/>
        <v>0</v>
      </c>
      <c r="CG499" s="180">
        <f t="shared" si="1192"/>
        <v>0</v>
      </c>
      <c r="CH499" s="180">
        <f t="shared" si="1193"/>
        <v>0</v>
      </c>
      <c r="CI499" s="180">
        <f t="shared" si="1194"/>
        <v>0</v>
      </c>
      <c r="CJ499" s="180">
        <f t="shared" si="1195"/>
        <v>0</v>
      </c>
      <c r="CK499" s="180">
        <f t="shared" si="1196"/>
        <v>0</v>
      </c>
      <c r="CL499" s="180">
        <f t="shared" si="1197"/>
        <v>0</v>
      </c>
      <c r="CM499" s="180">
        <f t="shared" si="1198"/>
        <v>0</v>
      </c>
      <c r="CN499" s="180">
        <f t="shared" si="1199"/>
        <v>0</v>
      </c>
      <c r="CO499" s="180">
        <f t="shared" si="1200"/>
        <v>0</v>
      </c>
      <c r="CP499" s="180">
        <f t="shared" si="1201"/>
        <v>0</v>
      </c>
      <c r="CQ499" s="180">
        <f t="shared" si="1202"/>
        <v>0</v>
      </c>
      <c r="CR499" s="180">
        <f t="shared" si="1203"/>
        <v>0</v>
      </c>
      <c r="CS499" s="180">
        <f t="shared" si="1204"/>
        <v>0</v>
      </c>
      <c r="CT499" s="180">
        <f t="shared" si="1205"/>
        <v>0</v>
      </c>
      <c r="CU499" s="180">
        <f t="shared" si="1206"/>
        <v>0</v>
      </c>
      <c r="CV499" s="180">
        <f t="shared" si="1207"/>
        <v>0</v>
      </c>
      <c r="CW499" s="180">
        <f t="shared" si="1208"/>
        <v>0</v>
      </c>
      <c r="CX499" s="180">
        <f t="shared" si="1209"/>
        <v>0</v>
      </c>
      <c r="CY499" s="180">
        <f t="shared" si="1210"/>
        <v>0</v>
      </c>
      <c r="CZ499" s="180">
        <f t="shared" si="1211"/>
        <v>0</v>
      </c>
      <c r="DA499" s="180">
        <f t="shared" si="1212"/>
        <v>0</v>
      </c>
      <c r="DB499" s="180">
        <f t="shared" si="1213"/>
        <v>0</v>
      </c>
      <c r="DC499" s="180">
        <f t="shared" si="1214"/>
        <v>0</v>
      </c>
      <c r="DD499" s="180">
        <f t="shared" si="1215"/>
        <v>0</v>
      </c>
      <c r="DE499" s="180">
        <f t="shared" si="1216"/>
        <v>0</v>
      </c>
      <c r="DF499" s="180">
        <f t="shared" si="1217"/>
        <v>0</v>
      </c>
      <c r="DG499" s="180">
        <f t="shared" si="1218"/>
        <v>0</v>
      </c>
      <c r="DH499" s="180">
        <f t="shared" si="1219"/>
        <v>0</v>
      </c>
      <c r="DI499" s="180">
        <f t="shared" si="1220"/>
        <v>0</v>
      </c>
      <c r="DJ499" s="180">
        <f t="shared" si="1221"/>
        <v>0</v>
      </c>
      <c r="DK499" s="180">
        <f t="shared" si="1222"/>
        <v>0</v>
      </c>
      <c r="DL499" s="180">
        <f t="shared" si="1223"/>
        <v>0</v>
      </c>
      <c r="DM499" s="180">
        <f t="shared" si="1224"/>
        <v>0</v>
      </c>
      <c r="DN499" s="180">
        <f t="shared" si="1225"/>
        <v>0</v>
      </c>
      <c r="DO499" s="180">
        <f t="shared" si="1226"/>
        <v>0</v>
      </c>
      <c r="DP499" s="180">
        <f t="shared" si="1227"/>
        <v>0</v>
      </c>
      <c r="DQ499" s="180">
        <f t="shared" si="1228"/>
        <v>0</v>
      </c>
      <c r="DR499" s="180">
        <f t="shared" si="1229"/>
        <v>0</v>
      </c>
      <c r="DS499" s="180">
        <f t="shared" si="1230"/>
        <v>0</v>
      </c>
      <c r="DT499" s="180">
        <f t="shared" si="1231"/>
        <v>0</v>
      </c>
      <c r="DU499" s="180">
        <f t="shared" si="1232"/>
        <v>0</v>
      </c>
      <c r="DV499" s="180">
        <f t="shared" si="1233"/>
        <v>0</v>
      </c>
      <c r="DW499" s="180">
        <f t="shared" si="1234"/>
        <v>0</v>
      </c>
      <c r="DX499" s="180">
        <f t="shared" si="1235"/>
        <v>0</v>
      </c>
      <c r="DY499" s="180">
        <f t="shared" si="1236"/>
        <v>0</v>
      </c>
      <c r="DZ499" s="180">
        <f t="shared" si="1237"/>
        <v>0</v>
      </c>
      <c r="EA499" s="180">
        <f t="shared" si="1238"/>
        <v>0</v>
      </c>
      <c r="EB499" s="180">
        <f t="shared" si="1239"/>
        <v>0</v>
      </c>
      <c r="EC499" s="180">
        <f t="shared" si="1240"/>
        <v>0</v>
      </c>
      <c r="ED499" s="180">
        <f t="shared" si="1241"/>
        <v>0</v>
      </c>
      <c r="EE499" s="180">
        <f t="shared" si="1242"/>
        <v>0</v>
      </c>
      <c r="EF499" s="180">
        <f t="shared" si="1243"/>
        <v>0</v>
      </c>
      <c r="EG499" s="180">
        <f t="shared" si="1244"/>
        <v>0</v>
      </c>
      <c r="EH499" s="180">
        <f t="shared" si="1245"/>
        <v>0</v>
      </c>
      <c r="EI499" s="180">
        <f t="shared" si="1246"/>
        <v>0</v>
      </c>
      <c r="EJ499" s="180">
        <f t="shared" si="1247"/>
        <v>0</v>
      </c>
      <c r="EK499" s="180">
        <f t="shared" si="1248"/>
        <v>0</v>
      </c>
      <c r="EL499" s="180">
        <f t="shared" si="1249"/>
        <v>0</v>
      </c>
      <c r="EM499" s="180">
        <f t="shared" si="1250"/>
        <v>0</v>
      </c>
      <c r="EN499" s="180">
        <f t="shared" si="1251"/>
        <v>0</v>
      </c>
      <c r="EO499" s="180">
        <f t="shared" si="1252"/>
        <v>0</v>
      </c>
      <c r="EP499" s="180">
        <f t="shared" si="1253"/>
        <v>0</v>
      </c>
      <c r="EQ499" s="180">
        <f t="shared" si="1254"/>
        <v>0</v>
      </c>
      <c r="ER499" s="180">
        <f t="shared" si="1255"/>
        <v>0</v>
      </c>
      <c r="ES499" s="180">
        <f t="shared" si="1256"/>
        <v>0</v>
      </c>
      <c r="ET499" s="180">
        <f t="shared" si="1257"/>
        <v>0</v>
      </c>
      <c r="EU499" s="180">
        <f t="shared" si="1258"/>
        <v>0</v>
      </c>
      <c r="EV499" s="180">
        <f t="shared" si="1259"/>
        <v>0</v>
      </c>
      <c r="EW499" s="180">
        <f t="shared" si="1260"/>
        <v>0</v>
      </c>
      <c r="EX499" s="180">
        <f t="shared" si="1261"/>
        <v>0</v>
      </c>
      <c r="EY499" s="180">
        <f t="shared" si="1262"/>
        <v>0</v>
      </c>
      <c r="EZ499" s="180">
        <f t="shared" si="1263"/>
        <v>0</v>
      </c>
      <c r="FA499" s="180">
        <f t="shared" si="1264"/>
        <v>0</v>
      </c>
      <c r="FB499" s="180">
        <f t="shared" si="1265"/>
        <v>0</v>
      </c>
      <c r="FC499" s="180">
        <f t="shared" si="1266"/>
        <v>0</v>
      </c>
      <c r="FD499" s="180">
        <f t="shared" si="1267"/>
        <v>0</v>
      </c>
      <c r="FE499" s="180">
        <f t="shared" si="1268"/>
        <v>0</v>
      </c>
      <c r="FF499" s="180">
        <f t="shared" si="1269"/>
        <v>0</v>
      </c>
      <c r="FG499" s="180">
        <f t="shared" si="1270"/>
        <v>0</v>
      </c>
      <c r="FH499" s="180">
        <f t="shared" si="1271"/>
        <v>0</v>
      </c>
      <c r="FI499" s="180">
        <f t="shared" si="1272"/>
        <v>0</v>
      </c>
      <c r="FJ499" s="180">
        <f t="shared" si="1273"/>
        <v>0</v>
      </c>
      <c r="FK499" s="180">
        <f t="shared" si="1274"/>
        <v>0</v>
      </c>
      <c r="FL499" s="180">
        <f t="shared" si="1275"/>
        <v>0</v>
      </c>
      <c r="FM499" s="180">
        <f t="shared" si="1276"/>
        <v>0</v>
      </c>
      <c r="FN499" s="180">
        <f t="shared" si="1277"/>
        <v>0</v>
      </c>
      <c r="FO499" s="180">
        <f t="shared" si="1278"/>
        <v>0</v>
      </c>
      <c r="FP499" s="180">
        <f t="shared" si="1279"/>
        <v>0</v>
      </c>
      <c r="FQ499" s="180">
        <f t="shared" si="1280"/>
        <v>0</v>
      </c>
      <c r="FR499" s="180">
        <f t="shared" si="1281"/>
        <v>0</v>
      </c>
      <c r="FS499" s="180">
        <f t="shared" si="1282"/>
        <v>0</v>
      </c>
      <c r="FT499" s="180">
        <f t="shared" si="1283"/>
        <v>0</v>
      </c>
      <c r="FU499" s="180">
        <f t="shared" si="1284"/>
        <v>0</v>
      </c>
      <c r="FV499" s="180">
        <f t="shared" si="1285"/>
        <v>0</v>
      </c>
      <c r="FW499" s="180">
        <f t="shared" si="1286"/>
        <v>0</v>
      </c>
      <c r="FX499" s="180">
        <f t="shared" si="1287"/>
        <v>0</v>
      </c>
      <c r="FY499" s="180">
        <f t="shared" si="1288"/>
        <v>0</v>
      </c>
      <c r="FZ499" s="180">
        <f t="shared" si="1289"/>
        <v>0</v>
      </c>
      <c r="GA499" s="180">
        <f t="shared" si="1290"/>
        <v>0</v>
      </c>
      <c r="GB499" s="180">
        <f t="shared" si="1291"/>
        <v>0</v>
      </c>
      <c r="GC499" s="180">
        <f t="shared" si="1292"/>
        <v>0</v>
      </c>
      <c r="GD499" s="180">
        <f t="shared" si="1293"/>
        <v>0</v>
      </c>
      <c r="GE499" s="180">
        <f t="shared" si="1294"/>
        <v>0</v>
      </c>
      <c r="GF499" s="180">
        <f t="shared" si="1295"/>
        <v>0</v>
      </c>
      <c r="GG499" s="180">
        <f t="shared" si="1296"/>
        <v>0</v>
      </c>
      <c r="GH499" s="180">
        <f t="shared" si="1297"/>
        <v>0</v>
      </c>
      <c r="GI499" s="180">
        <f t="shared" si="1298"/>
        <v>0</v>
      </c>
      <c r="GJ499" s="180">
        <f t="shared" si="1299"/>
        <v>0</v>
      </c>
      <c r="GK499" s="180">
        <f t="shared" si="1300"/>
        <v>0</v>
      </c>
      <c r="GL499" s="180">
        <f t="shared" si="1301"/>
        <v>0</v>
      </c>
      <c r="GM499" s="180">
        <f t="shared" si="1302"/>
        <v>0</v>
      </c>
      <c r="GN499" s="180">
        <f t="shared" si="1303"/>
        <v>0</v>
      </c>
      <c r="GO499" s="180">
        <f t="shared" si="1304"/>
        <v>0</v>
      </c>
      <c r="GP499" s="180">
        <f t="shared" si="1305"/>
        <v>0</v>
      </c>
      <c r="GQ499" s="180">
        <f t="shared" si="1306"/>
        <v>0</v>
      </c>
      <c r="GR499" s="180">
        <f t="shared" si="1307"/>
        <v>0</v>
      </c>
      <c r="GS499" s="180">
        <f t="shared" si="1308"/>
        <v>0</v>
      </c>
      <c r="GT499" s="180">
        <f t="shared" si="1309"/>
        <v>0</v>
      </c>
      <c r="GU499" s="180">
        <f t="shared" si="1310"/>
        <v>0</v>
      </c>
      <c r="GV499" s="180">
        <f t="shared" si="1311"/>
        <v>0</v>
      </c>
      <c r="GW499" s="180">
        <f t="shared" si="1312"/>
        <v>0</v>
      </c>
      <c r="GX499" s="180">
        <f t="shared" si="1313"/>
        <v>0</v>
      </c>
      <c r="GY499" s="180">
        <f t="shared" si="1314"/>
        <v>0</v>
      </c>
      <c r="GZ499" s="180">
        <f t="shared" si="1315"/>
        <v>0</v>
      </c>
      <c r="HA499" s="180">
        <f t="shared" si="1316"/>
        <v>0</v>
      </c>
      <c r="HB499" s="180">
        <f t="shared" si="1317"/>
        <v>0</v>
      </c>
      <c r="HC499" s="180">
        <f t="shared" si="1318"/>
        <v>0</v>
      </c>
      <c r="HD499" s="180">
        <f t="shared" si="1319"/>
        <v>0</v>
      </c>
      <c r="HE499" s="180">
        <f t="shared" si="1320"/>
        <v>0</v>
      </c>
      <c r="HF499" s="180">
        <f t="shared" si="1321"/>
        <v>0</v>
      </c>
      <c r="HG499" s="180">
        <f t="shared" si="1322"/>
        <v>0</v>
      </c>
      <c r="HH499" s="180">
        <f t="shared" si="1323"/>
        <v>0</v>
      </c>
      <c r="HI499" s="180">
        <f t="shared" si="1324"/>
        <v>0</v>
      </c>
      <c r="HJ499" s="180">
        <f t="shared" si="1325"/>
        <v>0</v>
      </c>
      <c r="HK499" s="180">
        <f t="shared" si="1326"/>
        <v>0</v>
      </c>
      <c r="HL499" s="180">
        <f t="shared" si="1327"/>
        <v>0</v>
      </c>
      <c r="HM499" s="180">
        <f t="shared" si="1328"/>
        <v>0</v>
      </c>
      <c r="HN499" s="180">
        <f t="shared" si="1329"/>
        <v>0</v>
      </c>
      <c r="HO499" s="180">
        <f t="shared" si="1330"/>
        <v>0</v>
      </c>
      <c r="HP499" s="180">
        <f t="shared" si="1331"/>
        <v>0</v>
      </c>
      <c r="HQ499" s="180">
        <f t="shared" si="1332"/>
        <v>0</v>
      </c>
      <c r="HR499" s="180">
        <f t="shared" si="1333"/>
        <v>0</v>
      </c>
      <c r="HS499" s="180">
        <f t="shared" si="1334"/>
        <v>0</v>
      </c>
      <c r="HT499" s="180">
        <f t="shared" si="1335"/>
        <v>0</v>
      </c>
      <c r="HU499" s="180">
        <f t="shared" si="1336"/>
        <v>0</v>
      </c>
      <c r="HV499" s="180">
        <f t="shared" si="1337"/>
        <v>0</v>
      </c>
      <c r="HW499" s="180">
        <f t="shared" si="1338"/>
        <v>0</v>
      </c>
      <c r="HX499" s="180">
        <f t="shared" si="1339"/>
        <v>0</v>
      </c>
      <c r="HY499" s="180">
        <f t="shared" si="1340"/>
        <v>0</v>
      </c>
      <c r="HZ499" s="180">
        <f t="shared" si="1341"/>
        <v>0</v>
      </c>
      <c r="IA499" s="180">
        <f t="shared" si="1342"/>
        <v>0</v>
      </c>
      <c r="IB499" s="180">
        <f t="shared" si="1343"/>
        <v>0</v>
      </c>
      <c r="IC499" s="180">
        <f t="shared" si="1344"/>
        <v>0</v>
      </c>
      <c r="ID499" s="180">
        <f t="shared" si="1345"/>
        <v>0</v>
      </c>
      <c r="IE499" s="180">
        <f t="shared" si="1346"/>
        <v>0</v>
      </c>
      <c r="IF499" s="180">
        <f t="shared" si="1347"/>
        <v>0</v>
      </c>
      <c r="IG499" s="180">
        <f t="shared" si="1348"/>
        <v>0</v>
      </c>
      <c r="IH499" s="180">
        <f t="shared" si="1349"/>
        <v>0</v>
      </c>
      <c r="II499" s="180">
        <f t="shared" si="1350"/>
        <v>0</v>
      </c>
      <c r="IJ499" s="180">
        <f t="shared" si="1351"/>
        <v>0</v>
      </c>
      <c r="IK499" s="180">
        <f t="shared" si="1352"/>
        <v>0</v>
      </c>
      <c r="IL499" s="180">
        <f t="shared" si="1353"/>
        <v>0</v>
      </c>
      <c r="IM499" s="180">
        <f t="shared" si="1354"/>
        <v>0</v>
      </c>
      <c r="IN499" s="180">
        <f t="shared" si="1355"/>
        <v>0</v>
      </c>
      <c r="IO499" s="180">
        <f t="shared" si="1356"/>
        <v>0</v>
      </c>
      <c r="IP499" s="180">
        <f t="shared" si="1357"/>
        <v>0</v>
      </c>
      <c r="IQ499" s="180">
        <f t="shared" si="1358"/>
        <v>0</v>
      </c>
      <c r="IR499" s="180">
        <f t="shared" si="1359"/>
        <v>0</v>
      </c>
      <c r="IS499" s="180">
        <f t="shared" si="1360"/>
        <v>0</v>
      </c>
      <c r="IT499" s="180">
        <f t="shared" si="1361"/>
        <v>0</v>
      </c>
      <c r="IU499" s="180">
        <f t="shared" si="1362"/>
        <v>0</v>
      </c>
      <c r="IV499" s="180">
        <f t="shared" si="1363"/>
        <v>0</v>
      </c>
      <c r="IW499" s="180">
        <f t="shared" si="1364"/>
        <v>0</v>
      </c>
      <c r="IX499" s="180">
        <f t="shared" si="1365"/>
        <v>0</v>
      </c>
      <c r="IY499" s="180">
        <f t="shared" si="1366"/>
        <v>0</v>
      </c>
      <c r="IZ499" s="180">
        <f t="shared" si="1367"/>
        <v>0</v>
      </c>
      <c r="JA499" s="180">
        <f t="shared" si="1368"/>
        <v>0</v>
      </c>
      <c r="JB499" s="180">
        <f t="shared" si="1369"/>
        <v>0</v>
      </c>
    </row>
    <row r="500" spans="2:262">
      <c r="B500" s="188">
        <v>139</v>
      </c>
      <c r="C500" s="187">
        <f t="shared" si="1370"/>
        <v>2.714843750000002E-3</v>
      </c>
      <c r="D500" s="184" t="e">
        <f t="shared" si="1113"/>
        <v>#REF!</v>
      </c>
      <c r="E500" s="183" t="e">
        <f>EO361</f>
        <v>#REF!</v>
      </c>
      <c r="F500" s="182">
        <v>139</v>
      </c>
      <c r="G500" s="180">
        <f t="shared" si="1114"/>
        <v>0</v>
      </c>
      <c r="H500" s="180">
        <f t="shared" si="1115"/>
        <v>0</v>
      </c>
      <c r="I500" s="180">
        <f t="shared" si="1116"/>
        <v>0</v>
      </c>
      <c r="J500" s="180">
        <f t="shared" si="1117"/>
        <v>0</v>
      </c>
      <c r="K500" s="180">
        <f t="shared" si="1118"/>
        <v>0</v>
      </c>
      <c r="L500" s="180">
        <f t="shared" si="1119"/>
        <v>0</v>
      </c>
      <c r="M500" s="180">
        <f t="shared" si="1120"/>
        <v>0</v>
      </c>
      <c r="N500" s="180">
        <f t="shared" si="1121"/>
        <v>0</v>
      </c>
      <c r="O500" s="180">
        <f t="shared" si="1122"/>
        <v>0</v>
      </c>
      <c r="P500" s="180">
        <f t="shared" si="1123"/>
        <v>0</v>
      </c>
      <c r="Q500" s="180">
        <f t="shared" si="1124"/>
        <v>0</v>
      </c>
      <c r="R500" s="180">
        <f t="shared" si="1125"/>
        <v>0</v>
      </c>
      <c r="S500" s="180">
        <f t="shared" si="1126"/>
        <v>0</v>
      </c>
      <c r="T500" s="180">
        <f t="shared" si="1127"/>
        <v>0</v>
      </c>
      <c r="U500" s="180">
        <f t="shared" si="1128"/>
        <v>0</v>
      </c>
      <c r="V500" s="180">
        <f t="shared" si="1129"/>
        <v>0</v>
      </c>
      <c r="W500" s="180">
        <f t="shared" si="1130"/>
        <v>0</v>
      </c>
      <c r="X500" s="180">
        <f t="shared" si="1131"/>
        <v>0</v>
      </c>
      <c r="Y500" s="180">
        <f t="shared" si="1132"/>
        <v>0</v>
      </c>
      <c r="Z500" s="180">
        <f t="shared" si="1133"/>
        <v>0</v>
      </c>
      <c r="AA500" s="180">
        <f t="shared" si="1134"/>
        <v>0</v>
      </c>
      <c r="AB500" s="180">
        <f t="shared" si="1135"/>
        <v>0</v>
      </c>
      <c r="AC500" s="180">
        <f t="shared" si="1136"/>
        <v>0</v>
      </c>
      <c r="AD500" s="180">
        <f t="shared" si="1137"/>
        <v>0</v>
      </c>
      <c r="AE500" s="180">
        <f t="shared" si="1138"/>
        <v>0</v>
      </c>
      <c r="AF500" s="180">
        <f t="shared" si="1139"/>
        <v>0</v>
      </c>
      <c r="AG500" s="180">
        <f t="shared" si="1140"/>
        <v>0</v>
      </c>
      <c r="AH500" s="180">
        <f t="shared" si="1141"/>
        <v>0</v>
      </c>
      <c r="AI500" s="180">
        <f t="shared" si="1142"/>
        <v>0</v>
      </c>
      <c r="AJ500" s="180">
        <f t="shared" si="1143"/>
        <v>0</v>
      </c>
      <c r="AK500" s="180">
        <f t="shared" si="1144"/>
        <v>0</v>
      </c>
      <c r="AL500" s="180">
        <f t="shared" si="1145"/>
        <v>0</v>
      </c>
      <c r="AM500" s="180">
        <f t="shared" si="1146"/>
        <v>0</v>
      </c>
      <c r="AN500" s="180">
        <f t="shared" si="1147"/>
        <v>0</v>
      </c>
      <c r="AO500" s="180">
        <f t="shared" si="1148"/>
        <v>0</v>
      </c>
      <c r="AP500" s="180">
        <f t="shared" si="1149"/>
        <v>0</v>
      </c>
      <c r="AQ500" s="180">
        <f t="shared" si="1150"/>
        <v>0</v>
      </c>
      <c r="AR500" s="180">
        <f t="shared" si="1151"/>
        <v>0</v>
      </c>
      <c r="AS500" s="180">
        <f t="shared" si="1152"/>
        <v>0</v>
      </c>
      <c r="AT500" s="180">
        <f t="shared" si="1153"/>
        <v>0</v>
      </c>
      <c r="AU500" s="180">
        <f t="shared" si="1154"/>
        <v>0</v>
      </c>
      <c r="AV500" s="180">
        <f t="shared" si="1155"/>
        <v>0</v>
      </c>
      <c r="AW500" s="180">
        <f t="shared" si="1156"/>
        <v>0</v>
      </c>
      <c r="AX500" s="180">
        <f t="shared" si="1157"/>
        <v>0</v>
      </c>
      <c r="AY500" s="180">
        <f t="shared" si="1158"/>
        <v>0</v>
      </c>
      <c r="AZ500" s="180">
        <f t="shared" si="1159"/>
        <v>0</v>
      </c>
      <c r="BA500" s="180">
        <f t="shared" si="1160"/>
        <v>0</v>
      </c>
      <c r="BB500" s="180">
        <f t="shared" si="1161"/>
        <v>0</v>
      </c>
      <c r="BC500" s="180">
        <f t="shared" si="1162"/>
        <v>0</v>
      </c>
      <c r="BD500" s="180">
        <f t="shared" si="1163"/>
        <v>0</v>
      </c>
      <c r="BE500" s="180">
        <f t="shared" si="1164"/>
        <v>0</v>
      </c>
      <c r="BF500" s="180">
        <f t="shared" si="1165"/>
        <v>0</v>
      </c>
      <c r="BG500" s="180">
        <f t="shared" si="1166"/>
        <v>0</v>
      </c>
      <c r="BH500" s="180">
        <f t="shared" si="1167"/>
        <v>0</v>
      </c>
      <c r="BI500" s="180">
        <f t="shared" si="1168"/>
        <v>0</v>
      </c>
      <c r="BJ500" s="180">
        <f t="shared" si="1169"/>
        <v>0</v>
      </c>
      <c r="BK500" s="180">
        <f t="shared" si="1170"/>
        <v>0</v>
      </c>
      <c r="BL500" s="180">
        <f t="shared" si="1171"/>
        <v>0</v>
      </c>
      <c r="BM500" s="180">
        <f t="shared" si="1172"/>
        <v>0</v>
      </c>
      <c r="BN500" s="180">
        <f t="shared" si="1173"/>
        <v>0</v>
      </c>
      <c r="BO500" s="180">
        <f t="shared" si="1174"/>
        <v>0</v>
      </c>
      <c r="BP500" s="180">
        <f t="shared" si="1175"/>
        <v>0</v>
      </c>
      <c r="BQ500" s="180">
        <f t="shared" si="1176"/>
        <v>0</v>
      </c>
      <c r="BR500" s="180">
        <f t="shared" si="1177"/>
        <v>0</v>
      </c>
      <c r="BS500" s="180">
        <f t="shared" si="1178"/>
        <v>0</v>
      </c>
      <c r="BT500" s="180">
        <f t="shared" si="1179"/>
        <v>0</v>
      </c>
      <c r="BU500" s="180">
        <f t="shared" si="1180"/>
        <v>0</v>
      </c>
      <c r="BV500" s="180">
        <f t="shared" si="1181"/>
        <v>0</v>
      </c>
      <c r="BW500" s="180">
        <f t="shared" si="1182"/>
        <v>0</v>
      </c>
      <c r="BX500" s="180">
        <f t="shared" si="1183"/>
        <v>0</v>
      </c>
      <c r="BY500" s="180">
        <f t="shared" si="1184"/>
        <v>0</v>
      </c>
      <c r="BZ500" s="180">
        <f t="shared" si="1185"/>
        <v>0</v>
      </c>
      <c r="CA500" s="180">
        <f t="shared" si="1186"/>
        <v>0</v>
      </c>
      <c r="CB500" s="180">
        <f t="shared" si="1187"/>
        <v>0</v>
      </c>
      <c r="CC500" s="180">
        <f t="shared" si="1188"/>
        <v>0</v>
      </c>
      <c r="CD500" s="180">
        <f t="shared" si="1189"/>
        <v>0</v>
      </c>
      <c r="CE500" s="180">
        <f t="shared" si="1190"/>
        <v>0</v>
      </c>
      <c r="CF500" s="180">
        <f t="shared" si="1191"/>
        <v>0</v>
      </c>
      <c r="CG500" s="180">
        <f t="shared" si="1192"/>
        <v>0</v>
      </c>
      <c r="CH500" s="180">
        <f t="shared" si="1193"/>
        <v>0</v>
      </c>
      <c r="CI500" s="180">
        <f t="shared" si="1194"/>
        <v>0</v>
      </c>
      <c r="CJ500" s="180">
        <f t="shared" si="1195"/>
        <v>0</v>
      </c>
      <c r="CK500" s="180">
        <f t="shared" si="1196"/>
        <v>0</v>
      </c>
      <c r="CL500" s="180">
        <f t="shared" si="1197"/>
        <v>0</v>
      </c>
      <c r="CM500" s="180">
        <f t="shared" si="1198"/>
        <v>0</v>
      </c>
      <c r="CN500" s="180">
        <f t="shared" si="1199"/>
        <v>0</v>
      </c>
      <c r="CO500" s="180">
        <f t="shared" si="1200"/>
        <v>0</v>
      </c>
      <c r="CP500" s="180">
        <f t="shared" si="1201"/>
        <v>0</v>
      </c>
      <c r="CQ500" s="180">
        <f t="shared" si="1202"/>
        <v>0</v>
      </c>
      <c r="CR500" s="180">
        <f t="shared" si="1203"/>
        <v>0</v>
      </c>
      <c r="CS500" s="180">
        <f t="shared" si="1204"/>
        <v>0</v>
      </c>
      <c r="CT500" s="180">
        <f t="shared" si="1205"/>
        <v>0</v>
      </c>
      <c r="CU500" s="180">
        <f t="shared" si="1206"/>
        <v>0</v>
      </c>
      <c r="CV500" s="180">
        <f t="shared" si="1207"/>
        <v>0</v>
      </c>
      <c r="CW500" s="180">
        <f t="shared" si="1208"/>
        <v>0</v>
      </c>
      <c r="CX500" s="180">
        <f t="shared" si="1209"/>
        <v>0</v>
      </c>
      <c r="CY500" s="180">
        <f t="shared" si="1210"/>
        <v>0</v>
      </c>
      <c r="CZ500" s="180">
        <f t="shared" si="1211"/>
        <v>0</v>
      </c>
      <c r="DA500" s="180">
        <f t="shared" si="1212"/>
        <v>0</v>
      </c>
      <c r="DB500" s="180">
        <f t="shared" si="1213"/>
        <v>0</v>
      </c>
      <c r="DC500" s="180">
        <f t="shared" si="1214"/>
        <v>0</v>
      </c>
      <c r="DD500" s="180">
        <f t="shared" si="1215"/>
        <v>0</v>
      </c>
      <c r="DE500" s="180">
        <f t="shared" si="1216"/>
        <v>0</v>
      </c>
      <c r="DF500" s="180">
        <f t="shared" si="1217"/>
        <v>0</v>
      </c>
      <c r="DG500" s="180">
        <f t="shared" si="1218"/>
        <v>0</v>
      </c>
      <c r="DH500" s="180">
        <f t="shared" si="1219"/>
        <v>0</v>
      </c>
      <c r="DI500" s="180">
        <f t="shared" si="1220"/>
        <v>0</v>
      </c>
      <c r="DJ500" s="180">
        <f t="shared" si="1221"/>
        <v>0</v>
      </c>
      <c r="DK500" s="180">
        <f t="shared" si="1222"/>
        <v>0</v>
      </c>
      <c r="DL500" s="180">
        <f t="shared" si="1223"/>
        <v>0</v>
      </c>
      <c r="DM500" s="180">
        <f t="shared" si="1224"/>
        <v>0</v>
      </c>
      <c r="DN500" s="180">
        <f t="shared" si="1225"/>
        <v>0</v>
      </c>
      <c r="DO500" s="180">
        <f t="shared" si="1226"/>
        <v>0</v>
      </c>
      <c r="DP500" s="180">
        <f t="shared" si="1227"/>
        <v>0</v>
      </c>
      <c r="DQ500" s="180">
        <f t="shared" si="1228"/>
        <v>0</v>
      </c>
      <c r="DR500" s="180">
        <f t="shared" si="1229"/>
        <v>0</v>
      </c>
      <c r="DS500" s="180">
        <f t="shared" si="1230"/>
        <v>0</v>
      </c>
      <c r="DT500" s="180">
        <f t="shared" si="1231"/>
        <v>0</v>
      </c>
      <c r="DU500" s="180">
        <f t="shared" si="1232"/>
        <v>0</v>
      </c>
      <c r="DV500" s="180">
        <f t="shared" si="1233"/>
        <v>0</v>
      </c>
      <c r="DW500" s="180">
        <f t="shared" si="1234"/>
        <v>0</v>
      </c>
      <c r="DX500" s="180">
        <f t="shared" si="1235"/>
        <v>0</v>
      </c>
      <c r="DY500" s="180">
        <f t="shared" si="1236"/>
        <v>0</v>
      </c>
      <c r="DZ500" s="180">
        <f t="shared" si="1237"/>
        <v>0</v>
      </c>
      <c r="EA500" s="180">
        <f t="shared" si="1238"/>
        <v>0</v>
      </c>
      <c r="EB500" s="180">
        <f t="shared" si="1239"/>
        <v>0</v>
      </c>
      <c r="EC500" s="180">
        <f t="shared" si="1240"/>
        <v>0</v>
      </c>
      <c r="ED500" s="180">
        <f t="shared" si="1241"/>
        <v>0</v>
      </c>
      <c r="EE500" s="180">
        <f t="shared" si="1242"/>
        <v>0</v>
      </c>
      <c r="EF500" s="180">
        <f t="shared" si="1243"/>
        <v>0</v>
      </c>
      <c r="EG500" s="180">
        <f t="shared" si="1244"/>
        <v>0</v>
      </c>
      <c r="EH500" s="180">
        <f t="shared" si="1245"/>
        <v>0</v>
      </c>
      <c r="EI500" s="180">
        <f t="shared" si="1246"/>
        <v>0</v>
      </c>
      <c r="EJ500" s="180">
        <f t="shared" si="1247"/>
        <v>0</v>
      </c>
      <c r="EK500" s="180">
        <f t="shared" si="1248"/>
        <v>0</v>
      </c>
      <c r="EL500" s="180">
        <f t="shared" si="1249"/>
        <v>0</v>
      </c>
      <c r="EM500" s="180">
        <f t="shared" si="1250"/>
        <v>0</v>
      </c>
      <c r="EN500" s="180">
        <f t="shared" si="1251"/>
        <v>0</v>
      </c>
      <c r="EO500" s="180">
        <f t="shared" si="1252"/>
        <v>0</v>
      </c>
      <c r="EP500" s="180">
        <f t="shared" si="1253"/>
        <v>0</v>
      </c>
      <c r="EQ500" s="180">
        <f t="shared" si="1254"/>
        <v>0</v>
      </c>
      <c r="ER500" s="180">
        <f t="shared" si="1255"/>
        <v>0</v>
      </c>
      <c r="ES500" s="180">
        <f t="shared" si="1256"/>
        <v>0</v>
      </c>
      <c r="ET500" s="180">
        <f t="shared" si="1257"/>
        <v>0</v>
      </c>
      <c r="EU500" s="180">
        <f t="shared" si="1258"/>
        <v>0</v>
      </c>
      <c r="EV500" s="180">
        <f t="shared" si="1259"/>
        <v>0</v>
      </c>
      <c r="EW500" s="180">
        <f t="shared" si="1260"/>
        <v>0</v>
      </c>
      <c r="EX500" s="180">
        <f t="shared" si="1261"/>
        <v>0</v>
      </c>
      <c r="EY500" s="180">
        <f t="shared" si="1262"/>
        <v>0</v>
      </c>
      <c r="EZ500" s="180">
        <f t="shared" si="1263"/>
        <v>0</v>
      </c>
      <c r="FA500" s="180">
        <f t="shared" si="1264"/>
        <v>0</v>
      </c>
      <c r="FB500" s="180">
        <f t="shared" si="1265"/>
        <v>0</v>
      </c>
      <c r="FC500" s="180">
        <f t="shared" si="1266"/>
        <v>0</v>
      </c>
      <c r="FD500" s="180">
        <f t="shared" si="1267"/>
        <v>0</v>
      </c>
      <c r="FE500" s="180">
        <f t="shared" si="1268"/>
        <v>0</v>
      </c>
      <c r="FF500" s="180">
        <f t="shared" si="1269"/>
        <v>0</v>
      </c>
      <c r="FG500" s="180">
        <f t="shared" si="1270"/>
        <v>0</v>
      </c>
      <c r="FH500" s="180">
        <f t="shared" si="1271"/>
        <v>0</v>
      </c>
      <c r="FI500" s="180">
        <f t="shared" si="1272"/>
        <v>0</v>
      </c>
      <c r="FJ500" s="180">
        <f t="shared" si="1273"/>
        <v>0</v>
      </c>
      <c r="FK500" s="180">
        <f t="shared" si="1274"/>
        <v>0</v>
      </c>
      <c r="FL500" s="180">
        <f t="shared" si="1275"/>
        <v>0</v>
      </c>
      <c r="FM500" s="180">
        <f t="shared" si="1276"/>
        <v>0</v>
      </c>
      <c r="FN500" s="180">
        <f t="shared" si="1277"/>
        <v>0</v>
      </c>
      <c r="FO500" s="180">
        <f t="shared" si="1278"/>
        <v>0</v>
      </c>
      <c r="FP500" s="180">
        <f t="shared" si="1279"/>
        <v>0</v>
      </c>
      <c r="FQ500" s="180">
        <f t="shared" si="1280"/>
        <v>0</v>
      </c>
      <c r="FR500" s="180">
        <f t="shared" si="1281"/>
        <v>0</v>
      </c>
      <c r="FS500" s="180">
        <f t="shared" si="1282"/>
        <v>0</v>
      </c>
      <c r="FT500" s="180">
        <f t="shared" si="1283"/>
        <v>0</v>
      </c>
      <c r="FU500" s="180">
        <f t="shared" si="1284"/>
        <v>0</v>
      </c>
      <c r="FV500" s="180">
        <f t="shared" si="1285"/>
        <v>0</v>
      </c>
      <c r="FW500" s="180">
        <f t="shared" si="1286"/>
        <v>0</v>
      </c>
      <c r="FX500" s="180">
        <f t="shared" si="1287"/>
        <v>0</v>
      </c>
      <c r="FY500" s="180">
        <f t="shared" si="1288"/>
        <v>0</v>
      </c>
      <c r="FZ500" s="180">
        <f t="shared" si="1289"/>
        <v>0</v>
      </c>
      <c r="GA500" s="180">
        <f t="shared" si="1290"/>
        <v>0</v>
      </c>
      <c r="GB500" s="180">
        <f t="shared" si="1291"/>
        <v>0</v>
      </c>
      <c r="GC500" s="180">
        <f t="shared" si="1292"/>
        <v>0</v>
      </c>
      <c r="GD500" s="180">
        <f t="shared" si="1293"/>
        <v>0</v>
      </c>
      <c r="GE500" s="180">
        <f t="shared" si="1294"/>
        <v>0</v>
      </c>
      <c r="GF500" s="180">
        <f t="shared" si="1295"/>
        <v>0</v>
      </c>
      <c r="GG500" s="180">
        <f t="shared" si="1296"/>
        <v>0</v>
      </c>
      <c r="GH500" s="180">
        <f t="shared" si="1297"/>
        <v>0</v>
      </c>
      <c r="GI500" s="180">
        <f t="shared" si="1298"/>
        <v>0</v>
      </c>
      <c r="GJ500" s="180">
        <f t="shared" si="1299"/>
        <v>0</v>
      </c>
      <c r="GK500" s="180">
        <f t="shared" si="1300"/>
        <v>0</v>
      </c>
      <c r="GL500" s="180">
        <f t="shared" si="1301"/>
        <v>0</v>
      </c>
      <c r="GM500" s="180">
        <f t="shared" si="1302"/>
        <v>0</v>
      </c>
      <c r="GN500" s="180">
        <f t="shared" si="1303"/>
        <v>0</v>
      </c>
      <c r="GO500" s="180">
        <f t="shared" si="1304"/>
        <v>0</v>
      </c>
      <c r="GP500" s="180">
        <f t="shared" si="1305"/>
        <v>0</v>
      </c>
      <c r="GQ500" s="180">
        <f t="shared" si="1306"/>
        <v>0</v>
      </c>
      <c r="GR500" s="180">
        <f t="shared" si="1307"/>
        <v>0</v>
      </c>
      <c r="GS500" s="180">
        <f t="shared" si="1308"/>
        <v>0</v>
      </c>
      <c r="GT500" s="180">
        <f t="shared" si="1309"/>
        <v>0</v>
      </c>
      <c r="GU500" s="180">
        <f t="shared" si="1310"/>
        <v>0</v>
      </c>
      <c r="GV500" s="180">
        <f t="shared" si="1311"/>
        <v>0</v>
      </c>
      <c r="GW500" s="180">
        <f t="shared" si="1312"/>
        <v>0</v>
      </c>
      <c r="GX500" s="180">
        <f t="shared" si="1313"/>
        <v>0</v>
      </c>
      <c r="GY500" s="180">
        <f t="shared" si="1314"/>
        <v>0</v>
      </c>
      <c r="GZ500" s="180">
        <f t="shared" si="1315"/>
        <v>0</v>
      </c>
      <c r="HA500" s="180">
        <f t="shared" si="1316"/>
        <v>0</v>
      </c>
      <c r="HB500" s="180">
        <f t="shared" si="1317"/>
        <v>0</v>
      </c>
      <c r="HC500" s="180">
        <f t="shared" si="1318"/>
        <v>0</v>
      </c>
      <c r="HD500" s="180">
        <f t="shared" si="1319"/>
        <v>0</v>
      </c>
      <c r="HE500" s="180">
        <f t="shared" si="1320"/>
        <v>0</v>
      </c>
      <c r="HF500" s="180">
        <f t="shared" si="1321"/>
        <v>0</v>
      </c>
      <c r="HG500" s="180">
        <f t="shared" si="1322"/>
        <v>0</v>
      </c>
      <c r="HH500" s="180">
        <f t="shared" si="1323"/>
        <v>0</v>
      </c>
      <c r="HI500" s="180">
        <f t="shared" si="1324"/>
        <v>0</v>
      </c>
      <c r="HJ500" s="180">
        <f t="shared" si="1325"/>
        <v>0</v>
      </c>
      <c r="HK500" s="180">
        <f t="shared" si="1326"/>
        <v>0</v>
      </c>
      <c r="HL500" s="180">
        <f t="shared" si="1327"/>
        <v>0</v>
      </c>
      <c r="HM500" s="180">
        <f t="shared" si="1328"/>
        <v>0</v>
      </c>
      <c r="HN500" s="180">
        <f t="shared" si="1329"/>
        <v>0</v>
      </c>
      <c r="HO500" s="180">
        <f t="shared" si="1330"/>
        <v>0</v>
      </c>
      <c r="HP500" s="180">
        <f t="shared" si="1331"/>
        <v>0</v>
      </c>
      <c r="HQ500" s="180">
        <f t="shared" si="1332"/>
        <v>0</v>
      </c>
      <c r="HR500" s="180">
        <f t="shared" si="1333"/>
        <v>0</v>
      </c>
      <c r="HS500" s="180">
        <f t="shared" si="1334"/>
        <v>0</v>
      </c>
      <c r="HT500" s="180">
        <f t="shared" si="1335"/>
        <v>0</v>
      </c>
      <c r="HU500" s="180">
        <f t="shared" si="1336"/>
        <v>0</v>
      </c>
      <c r="HV500" s="180">
        <f t="shared" si="1337"/>
        <v>0</v>
      </c>
      <c r="HW500" s="180">
        <f t="shared" si="1338"/>
        <v>0</v>
      </c>
      <c r="HX500" s="180">
        <f t="shared" si="1339"/>
        <v>0</v>
      </c>
      <c r="HY500" s="180">
        <f t="shared" si="1340"/>
        <v>0</v>
      </c>
      <c r="HZ500" s="180">
        <f t="shared" si="1341"/>
        <v>0</v>
      </c>
      <c r="IA500" s="180">
        <f t="shared" si="1342"/>
        <v>0</v>
      </c>
      <c r="IB500" s="180">
        <f t="shared" si="1343"/>
        <v>0</v>
      </c>
      <c r="IC500" s="180">
        <f t="shared" si="1344"/>
        <v>0</v>
      </c>
      <c r="ID500" s="180">
        <f t="shared" si="1345"/>
        <v>0</v>
      </c>
      <c r="IE500" s="180">
        <f t="shared" si="1346"/>
        <v>0</v>
      </c>
      <c r="IF500" s="180">
        <f t="shared" si="1347"/>
        <v>0</v>
      </c>
      <c r="IG500" s="180">
        <f t="shared" si="1348"/>
        <v>0</v>
      </c>
      <c r="IH500" s="180">
        <f t="shared" si="1349"/>
        <v>0</v>
      </c>
      <c r="II500" s="180">
        <f t="shared" si="1350"/>
        <v>0</v>
      </c>
      <c r="IJ500" s="180">
        <f t="shared" si="1351"/>
        <v>0</v>
      </c>
      <c r="IK500" s="180">
        <f t="shared" si="1352"/>
        <v>0</v>
      </c>
      <c r="IL500" s="180">
        <f t="shared" si="1353"/>
        <v>0</v>
      </c>
      <c r="IM500" s="180">
        <f t="shared" si="1354"/>
        <v>0</v>
      </c>
      <c r="IN500" s="180">
        <f t="shared" si="1355"/>
        <v>0</v>
      </c>
      <c r="IO500" s="180">
        <f t="shared" si="1356"/>
        <v>0</v>
      </c>
      <c r="IP500" s="180">
        <f t="shared" si="1357"/>
        <v>0</v>
      </c>
      <c r="IQ500" s="180">
        <f t="shared" si="1358"/>
        <v>0</v>
      </c>
      <c r="IR500" s="180">
        <f t="shared" si="1359"/>
        <v>0</v>
      </c>
      <c r="IS500" s="180">
        <f t="shared" si="1360"/>
        <v>0</v>
      </c>
      <c r="IT500" s="180">
        <f t="shared" si="1361"/>
        <v>0</v>
      </c>
      <c r="IU500" s="180">
        <f t="shared" si="1362"/>
        <v>0</v>
      </c>
      <c r="IV500" s="180">
        <f t="shared" si="1363"/>
        <v>0</v>
      </c>
      <c r="IW500" s="180">
        <f t="shared" si="1364"/>
        <v>0</v>
      </c>
      <c r="IX500" s="180">
        <f t="shared" si="1365"/>
        <v>0</v>
      </c>
      <c r="IY500" s="180">
        <f t="shared" si="1366"/>
        <v>0</v>
      </c>
      <c r="IZ500" s="180">
        <f t="shared" si="1367"/>
        <v>0</v>
      </c>
      <c r="JA500" s="180">
        <f t="shared" si="1368"/>
        <v>0</v>
      </c>
      <c r="JB500" s="180">
        <f t="shared" si="1369"/>
        <v>0</v>
      </c>
    </row>
    <row r="501" spans="2:262">
      <c r="B501" s="188">
        <v>140</v>
      </c>
      <c r="C501" s="187">
        <f t="shared" si="1370"/>
        <v>2.734375000000002E-3</v>
      </c>
      <c r="D501" s="184" t="e">
        <f t="shared" si="1113"/>
        <v>#REF!</v>
      </c>
      <c r="E501" s="183" t="e">
        <f>EP361</f>
        <v>#REF!</v>
      </c>
      <c r="F501" s="182">
        <v>140</v>
      </c>
      <c r="G501" s="180">
        <f t="shared" si="1114"/>
        <v>0</v>
      </c>
      <c r="H501" s="180">
        <f t="shared" si="1115"/>
        <v>0</v>
      </c>
      <c r="I501" s="180">
        <f t="shared" si="1116"/>
        <v>0</v>
      </c>
      <c r="J501" s="180">
        <f t="shared" si="1117"/>
        <v>0</v>
      </c>
      <c r="K501" s="180">
        <f t="shared" si="1118"/>
        <v>0</v>
      </c>
      <c r="L501" s="180">
        <f t="shared" si="1119"/>
        <v>0</v>
      </c>
      <c r="M501" s="180">
        <f t="shared" si="1120"/>
        <v>0</v>
      </c>
      <c r="N501" s="180">
        <f t="shared" si="1121"/>
        <v>0</v>
      </c>
      <c r="O501" s="180">
        <f t="shared" si="1122"/>
        <v>0</v>
      </c>
      <c r="P501" s="180">
        <f t="shared" si="1123"/>
        <v>0</v>
      </c>
      <c r="Q501" s="180">
        <f t="shared" si="1124"/>
        <v>0</v>
      </c>
      <c r="R501" s="180">
        <f t="shared" si="1125"/>
        <v>0</v>
      </c>
      <c r="S501" s="180">
        <f t="shared" si="1126"/>
        <v>0</v>
      </c>
      <c r="T501" s="180">
        <f t="shared" si="1127"/>
        <v>0</v>
      </c>
      <c r="U501" s="180">
        <f t="shared" si="1128"/>
        <v>0</v>
      </c>
      <c r="V501" s="180">
        <f t="shared" si="1129"/>
        <v>0</v>
      </c>
      <c r="W501" s="180">
        <f t="shared" si="1130"/>
        <v>0</v>
      </c>
      <c r="X501" s="180">
        <f t="shared" si="1131"/>
        <v>0</v>
      </c>
      <c r="Y501" s="180">
        <f t="shared" si="1132"/>
        <v>0</v>
      </c>
      <c r="Z501" s="180">
        <f t="shared" si="1133"/>
        <v>0</v>
      </c>
      <c r="AA501" s="180">
        <f t="shared" si="1134"/>
        <v>0</v>
      </c>
      <c r="AB501" s="180">
        <f t="shared" si="1135"/>
        <v>0</v>
      </c>
      <c r="AC501" s="180">
        <f t="shared" si="1136"/>
        <v>0</v>
      </c>
      <c r="AD501" s="180">
        <f t="shared" si="1137"/>
        <v>0</v>
      </c>
      <c r="AE501" s="180">
        <f t="shared" si="1138"/>
        <v>0</v>
      </c>
      <c r="AF501" s="180">
        <f t="shared" si="1139"/>
        <v>0</v>
      </c>
      <c r="AG501" s="180">
        <f t="shared" si="1140"/>
        <v>0</v>
      </c>
      <c r="AH501" s="180">
        <f t="shared" si="1141"/>
        <v>0</v>
      </c>
      <c r="AI501" s="180">
        <f t="shared" si="1142"/>
        <v>0</v>
      </c>
      <c r="AJ501" s="180">
        <f t="shared" si="1143"/>
        <v>0</v>
      </c>
      <c r="AK501" s="180">
        <f t="shared" si="1144"/>
        <v>0</v>
      </c>
      <c r="AL501" s="180">
        <f t="shared" si="1145"/>
        <v>0</v>
      </c>
      <c r="AM501" s="180">
        <f t="shared" si="1146"/>
        <v>0</v>
      </c>
      <c r="AN501" s="180">
        <f t="shared" si="1147"/>
        <v>0</v>
      </c>
      <c r="AO501" s="180">
        <f t="shared" si="1148"/>
        <v>0</v>
      </c>
      <c r="AP501" s="180">
        <f t="shared" si="1149"/>
        <v>0</v>
      </c>
      <c r="AQ501" s="180">
        <f t="shared" si="1150"/>
        <v>0</v>
      </c>
      <c r="AR501" s="180">
        <f t="shared" si="1151"/>
        <v>0</v>
      </c>
      <c r="AS501" s="180">
        <f t="shared" si="1152"/>
        <v>0</v>
      </c>
      <c r="AT501" s="180">
        <f t="shared" si="1153"/>
        <v>0</v>
      </c>
      <c r="AU501" s="180">
        <f t="shared" si="1154"/>
        <v>0</v>
      </c>
      <c r="AV501" s="180">
        <f t="shared" si="1155"/>
        <v>0</v>
      </c>
      <c r="AW501" s="180">
        <f t="shared" si="1156"/>
        <v>0</v>
      </c>
      <c r="AX501" s="180">
        <f t="shared" si="1157"/>
        <v>0</v>
      </c>
      <c r="AY501" s="180">
        <f t="shared" si="1158"/>
        <v>0</v>
      </c>
      <c r="AZ501" s="180">
        <f t="shared" si="1159"/>
        <v>0</v>
      </c>
      <c r="BA501" s="180">
        <f t="shared" si="1160"/>
        <v>0</v>
      </c>
      <c r="BB501" s="180">
        <f t="shared" si="1161"/>
        <v>0</v>
      </c>
      <c r="BC501" s="180">
        <f t="shared" si="1162"/>
        <v>0</v>
      </c>
      <c r="BD501" s="180">
        <f t="shared" si="1163"/>
        <v>0</v>
      </c>
      <c r="BE501" s="180">
        <f t="shared" si="1164"/>
        <v>0</v>
      </c>
      <c r="BF501" s="180">
        <f t="shared" si="1165"/>
        <v>0</v>
      </c>
      <c r="BG501" s="180">
        <f t="shared" si="1166"/>
        <v>0</v>
      </c>
      <c r="BH501" s="180">
        <f t="shared" si="1167"/>
        <v>0</v>
      </c>
      <c r="BI501" s="180">
        <f t="shared" si="1168"/>
        <v>0</v>
      </c>
      <c r="BJ501" s="180">
        <f t="shared" si="1169"/>
        <v>0</v>
      </c>
      <c r="BK501" s="180">
        <f t="shared" si="1170"/>
        <v>0</v>
      </c>
      <c r="BL501" s="180">
        <f t="shared" si="1171"/>
        <v>0</v>
      </c>
      <c r="BM501" s="180">
        <f t="shared" si="1172"/>
        <v>0</v>
      </c>
      <c r="BN501" s="180">
        <f t="shared" si="1173"/>
        <v>0</v>
      </c>
      <c r="BO501" s="180">
        <f t="shared" si="1174"/>
        <v>0</v>
      </c>
      <c r="BP501" s="180">
        <f t="shared" si="1175"/>
        <v>0</v>
      </c>
      <c r="BQ501" s="180">
        <f t="shared" si="1176"/>
        <v>0</v>
      </c>
      <c r="BR501" s="180">
        <f t="shared" si="1177"/>
        <v>0</v>
      </c>
      <c r="BS501" s="180">
        <f t="shared" si="1178"/>
        <v>0</v>
      </c>
      <c r="BT501" s="180">
        <f t="shared" si="1179"/>
        <v>0</v>
      </c>
      <c r="BU501" s="180">
        <f t="shared" si="1180"/>
        <v>0</v>
      </c>
      <c r="BV501" s="180">
        <f t="shared" si="1181"/>
        <v>0</v>
      </c>
      <c r="BW501" s="180">
        <f t="shared" si="1182"/>
        <v>0</v>
      </c>
      <c r="BX501" s="180">
        <f t="shared" si="1183"/>
        <v>0</v>
      </c>
      <c r="BY501" s="180">
        <f t="shared" si="1184"/>
        <v>0</v>
      </c>
      <c r="BZ501" s="180">
        <f t="shared" si="1185"/>
        <v>0</v>
      </c>
      <c r="CA501" s="180">
        <f t="shared" si="1186"/>
        <v>0</v>
      </c>
      <c r="CB501" s="180">
        <f t="shared" si="1187"/>
        <v>0</v>
      </c>
      <c r="CC501" s="180">
        <f t="shared" si="1188"/>
        <v>0</v>
      </c>
      <c r="CD501" s="180">
        <f t="shared" si="1189"/>
        <v>0</v>
      </c>
      <c r="CE501" s="180">
        <f t="shared" si="1190"/>
        <v>0</v>
      </c>
      <c r="CF501" s="180">
        <f t="shared" si="1191"/>
        <v>0</v>
      </c>
      <c r="CG501" s="180">
        <f t="shared" si="1192"/>
        <v>0</v>
      </c>
      <c r="CH501" s="180">
        <f t="shared" si="1193"/>
        <v>0</v>
      </c>
      <c r="CI501" s="180">
        <f t="shared" si="1194"/>
        <v>0</v>
      </c>
      <c r="CJ501" s="180">
        <f t="shared" si="1195"/>
        <v>0</v>
      </c>
      <c r="CK501" s="180">
        <f t="shared" si="1196"/>
        <v>0</v>
      </c>
      <c r="CL501" s="180">
        <f t="shared" si="1197"/>
        <v>0</v>
      </c>
      <c r="CM501" s="180">
        <f t="shared" si="1198"/>
        <v>0</v>
      </c>
      <c r="CN501" s="180">
        <f t="shared" si="1199"/>
        <v>0</v>
      </c>
      <c r="CO501" s="180">
        <f t="shared" si="1200"/>
        <v>0</v>
      </c>
      <c r="CP501" s="180">
        <f t="shared" si="1201"/>
        <v>0</v>
      </c>
      <c r="CQ501" s="180">
        <f t="shared" si="1202"/>
        <v>0</v>
      </c>
      <c r="CR501" s="180">
        <f t="shared" si="1203"/>
        <v>0</v>
      </c>
      <c r="CS501" s="180">
        <f t="shared" si="1204"/>
        <v>0</v>
      </c>
      <c r="CT501" s="180">
        <f t="shared" si="1205"/>
        <v>0</v>
      </c>
      <c r="CU501" s="180">
        <f t="shared" si="1206"/>
        <v>0</v>
      </c>
      <c r="CV501" s="180">
        <f t="shared" si="1207"/>
        <v>0</v>
      </c>
      <c r="CW501" s="180">
        <f t="shared" si="1208"/>
        <v>0</v>
      </c>
      <c r="CX501" s="180">
        <f t="shared" si="1209"/>
        <v>0</v>
      </c>
      <c r="CY501" s="180">
        <f t="shared" si="1210"/>
        <v>0</v>
      </c>
      <c r="CZ501" s="180">
        <f t="shared" si="1211"/>
        <v>0</v>
      </c>
      <c r="DA501" s="180">
        <f t="shared" si="1212"/>
        <v>0</v>
      </c>
      <c r="DB501" s="180">
        <f t="shared" si="1213"/>
        <v>0</v>
      </c>
      <c r="DC501" s="180">
        <f t="shared" si="1214"/>
        <v>0</v>
      </c>
      <c r="DD501" s="180">
        <f t="shared" si="1215"/>
        <v>0</v>
      </c>
      <c r="DE501" s="180">
        <f t="shared" si="1216"/>
        <v>0</v>
      </c>
      <c r="DF501" s="180">
        <f t="shared" si="1217"/>
        <v>0</v>
      </c>
      <c r="DG501" s="180">
        <f t="shared" si="1218"/>
        <v>0</v>
      </c>
      <c r="DH501" s="180">
        <f t="shared" si="1219"/>
        <v>0</v>
      </c>
      <c r="DI501" s="180">
        <f t="shared" si="1220"/>
        <v>0</v>
      </c>
      <c r="DJ501" s="180">
        <f t="shared" si="1221"/>
        <v>0</v>
      </c>
      <c r="DK501" s="180">
        <f t="shared" si="1222"/>
        <v>0</v>
      </c>
      <c r="DL501" s="180">
        <f t="shared" si="1223"/>
        <v>0</v>
      </c>
      <c r="DM501" s="180">
        <f t="shared" si="1224"/>
        <v>0</v>
      </c>
      <c r="DN501" s="180">
        <f t="shared" si="1225"/>
        <v>0</v>
      </c>
      <c r="DO501" s="180">
        <f t="shared" si="1226"/>
        <v>0</v>
      </c>
      <c r="DP501" s="180">
        <f t="shared" si="1227"/>
        <v>0</v>
      </c>
      <c r="DQ501" s="180">
        <f t="shared" si="1228"/>
        <v>0</v>
      </c>
      <c r="DR501" s="180">
        <f t="shared" si="1229"/>
        <v>0</v>
      </c>
      <c r="DS501" s="180">
        <f t="shared" si="1230"/>
        <v>0</v>
      </c>
      <c r="DT501" s="180">
        <f t="shared" si="1231"/>
        <v>0</v>
      </c>
      <c r="DU501" s="180">
        <f t="shared" si="1232"/>
        <v>0</v>
      </c>
      <c r="DV501" s="180">
        <f t="shared" si="1233"/>
        <v>0</v>
      </c>
      <c r="DW501" s="180">
        <f t="shared" si="1234"/>
        <v>0</v>
      </c>
      <c r="DX501" s="180">
        <f t="shared" si="1235"/>
        <v>0</v>
      </c>
      <c r="DY501" s="180">
        <f t="shared" si="1236"/>
        <v>0</v>
      </c>
      <c r="DZ501" s="180">
        <f t="shared" si="1237"/>
        <v>0</v>
      </c>
      <c r="EA501" s="180">
        <f t="shared" si="1238"/>
        <v>0</v>
      </c>
      <c r="EB501" s="180">
        <f t="shared" si="1239"/>
        <v>0</v>
      </c>
      <c r="EC501" s="180">
        <f t="shared" si="1240"/>
        <v>0</v>
      </c>
      <c r="ED501" s="180">
        <f t="shared" si="1241"/>
        <v>0</v>
      </c>
      <c r="EE501" s="180">
        <f t="shared" si="1242"/>
        <v>0</v>
      </c>
      <c r="EF501" s="180">
        <f t="shared" si="1243"/>
        <v>0</v>
      </c>
      <c r="EG501" s="180">
        <f t="shared" si="1244"/>
        <v>0</v>
      </c>
      <c r="EH501" s="180">
        <f t="shared" si="1245"/>
        <v>0</v>
      </c>
      <c r="EI501" s="180">
        <f t="shared" si="1246"/>
        <v>0</v>
      </c>
      <c r="EJ501" s="180">
        <f t="shared" si="1247"/>
        <v>0</v>
      </c>
      <c r="EK501" s="180">
        <f t="shared" si="1248"/>
        <v>0</v>
      </c>
      <c r="EL501" s="180">
        <f t="shared" si="1249"/>
        <v>0</v>
      </c>
      <c r="EM501" s="180">
        <f t="shared" si="1250"/>
        <v>0</v>
      </c>
      <c r="EN501" s="180">
        <f t="shared" si="1251"/>
        <v>0</v>
      </c>
      <c r="EO501" s="180">
        <f t="shared" si="1252"/>
        <v>0</v>
      </c>
      <c r="EP501" s="180">
        <f t="shared" si="1253"/>
        <v>0</v>
      </c>
      <c r="EQ501" s="180">
        <f t="shared" si="1254"/>
        <v>0</v>
      </c>
      <c r="ER501" s="180">
        <f t="shared" si="1255"/>
        <v>0</v>
      </c>
      <c r="ES501" s="180">
        <f t="shared" si="1256"/>
        <v>0</v>
      </c>
      <c r="ET501" s="180">
        <f t="shared" si="1257"/>
        <v>0</v>
      </c>
      <c r="EU501" s="180">
        <f t="shared" si="1258"/>
        <v>0</v>
      </c>
      <c r="EV501" s="180">
        <f t="shared" si="1259"/>
        <v>0</v>
      </c>
      <c r="EW501" s="180">
        <f t="shared" si="1260"/>
        <v>0</v>
      </c>
      <c r="EX501" s="180">
        <f t="shared" si="1261"/>
        <v>0</v>
      </c>
      <c r="EY501" s="180">
        <f t="shared" si="1262"/>
        <v>0</v>
      </c>
      <c r="EZ501" s="180">
        <f t="shared" si="1263"/>
        <v>0</v>
      </c>
      <c r="FA501" s="180">
        <f t="shared" si="1264"/>
        <v>0</v>
      </c>
      <c r="FB501" s="180">
        <f t="shared" si="1265"/>
        <v>0</v>
      </c>
      <c r="FC501" s="180">
        <f t="shared" si="1266"/>
        <v>0</v>
      </c>
      <c r="FD501" s="180">
        <f t="shared" si="1267"/>
        <v>0</v>
      </c>
      <c r="FE501" s="180">
        <f t="shared" si="1268"/>
        <v>0</v>
      </c>
      <c r="FF501" s="180">
        <f t="shared" si="1269"/>
        <v>0</v>
      </c>
      <c r="FG501" s="180">
        <f t="shared" si="1270"/>
        <v>0</v>
      </c>
      <c r="FH501" s="180">
        <f t="shared" si="1271"/>
        <v>0</v>
      </c>
      <c r="FI501" s="180">
        <f t="shared" si="1272"/>
        <v>0</v>
      </c>
      <c r="FJ501" s="180">
        <f t="shared" si="1273"/>
        <v>0</v>
      </c>
      <c r="FK501" s="180">
        <f t="shared" si="1274"/>
        <v>0</v>
      </c>
      <c r="FL501" s="180">
        <f t="shared" si="1275"/>
        <v>0</v>
      </c>
      <c r="FM501" s="180">
        <f t="shared" si="1276"/>
        <v>0</v>
      </c>
      <c r="FN501" s="180">
        <f t="shared" si="1277"/>
        <v>0</v>
      </c>
      <c r="FO501" s="180">
        <f t="shared" si="1278"/>
        <v>0</v>
      </c>
      <c r="FP501" s="180">
        <f t="shared" si="1279"/>
        <v>0</v>
      </c>
      <c r="FQ501" s="180">
        <f t="shared" si="1280"/>
        <v>0</v>
      </c>
      <c r="FR501" s="180">
        <f t="shared" si="1281"/>
        <v>0</v>
      </c>
      <c r="FS501" s="180">
        <f t="shared" si="1282"/>
        <v>0</v>
      </c>
      <c r="FT501" s="180">
        <f t="shared" si="1283"/>
        <v>0</v>
      </c>
      <c r="FU501" s="180">
        <f t="shared" si="1284"/>
        <v>0</v>
      </c>
      <c r="FV501" s="180">
        <f t="shared" si="1285"/>
        <v>0</v>
      </c>
      <c r="FW501" s="180">
        <f t="shared" si="1286"/>
        <v>0</v>
      </c>
      <c r="FX501" s="180">
        <f t="shared" si="1287"/>
        <v>0</v>
      </c>
      <c r="FY501" s="180">
        <f t="shared" si="1288"/>
        <v>0</v>
      </c>
      <c r="FZ501" s="180">
        <f t="shared" si="1289"/>
        <v>0</v>
      </c>
      <c r="GA501" s="180">
        <f t="shared" si="1290"/>
        <v>0</v>
      </c>
      <c r="GB501" s="180">
        <f t="shared" si="1291"/>
        <v>0</v>
      </c>
      <c r="GC501" s="180">
        <f t="shared" si="1292"/>
        <v>0</v>
      </c>
      <c r="GD501" s="180">
        <f t="shared" si="1293"/>
        <v>0</v>
      </c>
      <c r="GE501" s="180">
        <f t="shared" si="1294"/>
        <v>0</v>
      </c>
      <c r="GF501" s="180">
        <f t="shared" si="1295"/>
        <v>0</v>
      </c>
      <c r="GG501" s="180">
        <f t="shared" si="1296"/>
        <v>0</v>
      </c>
      <c r="GH501" s="180">
        <f t="shared" si="1297"/>
        <v>0</v>
      </c>
      <c r="GI501" s="180">
        <f t="shared" si="1298"/>
        <v>0</v>
      </c>
      <c r="GJ501" s="180">
        <f t="shared" si="1299"/>
        <v>0</v>
      </c>
      <c r="GK501" s="180">
        <f t="shared" si="1300"/>
        <v>0</v>
      </c>
      <c r="GL501" s="180">
        <f t="shared" si="1301"/>
        <v>0</v>
      </c>
      <c r="GM501" s="180">
        <f t="shared" si="1302"/>
        <v>0</v>
      </c>
      <c r="GN501" s="180">
        <f t="shared" si="1303"/>
        <v>0</v>
      </c>
      <c r="GO501" s="180">
        <f t="shared" si="1304"/>
        <v>0</v>
      </c>
      <c r="GP501" s="180">
        <f t="shared" si="1305"/>
        <v>0</v>
      </c>
      <c r="GQ501" s="180">
        <f t="shared" si="1306"/>
        <v>0</v>
      </c>
      <c r="GR501" s="180">
        <f t="shared" si="1307"/>
        <v>0</v>
      </c>
      <c r="GS501" s="180">
        <f t="shared" si="1308"/>
        <v>0</v>
      </c>
      <c r="GT501" s="180">
        <f t="shared" si="1309"/>
        <v>0</v>
      </c>
      <c r="GU501" s="180">
        <f t="shared" si="1310"/>
        <v>0</v>
      </c>
      <c r="GV501" s="180">
        <f t="shared" si="1311"/>
        <v>0</v>
      </c>
      <c r="GW501" s="180">
        <f t="shared" si="1312"/>
        <v>0</v>
      </c>
      <c r="GX501" s="180">
        <f t="shared" si="1313"/>
        <v>0</v>
      </c>
      <c r="GY501" s="180">
        <f t="shared" si="1314"/>
        <v>0</v>
      </c>
      <c r="GZ501" s="180">
        <f t="shared" si="1315"/>
        <v>0</v>
      </c>
      <c r="HA501" s="180">
        <f t="shared" si="1316"/>
        <v>0</v>
      </c>
      <c r="HB501" s="180">
        <f t="shared" si="1317"/>
        <v>0</v>
      </c>
      <c r="HC501" s="180">
        <f t="shared" si="1318"/>
        <v>0</v>
      </c>
      <c r="HD501" s="180">
        <f t="shared" si="1319"/>
        <v>0</v>
      </c>
      <c r="HE501" s="180">
        <f t="shared" si="1320"/>
        <v>0</v>
      </c>
      <c r="HF501" s="180">
        <f t="shared" si="1321"/>
        <v>0</v>
      </c>
      <c r="HG501" s="180">
        <f t="shared" si="1322"/>
        <v>0</v>
      </c>
      <c r="HH501" s="180">
        <f t="shared" si="1323"/>
        <v>0</v>
      </c>
      <c r="HI501" s="180">
        <f t="shared" si="1324"/>
        <v>0</v>
      </c>
      <c r="HJ501" s="180">
        <f t="shared" si="1325"/>
        <v>0</v>
      </c>
      <c r="HK501" s="180">
        <f t="shared" si="1326"/>
        <v>0</v>
      </c>
      <c r="HL501" s="180">
        <f t="shared" si="1327"/>
        <v>0</v>
      </c>
      <c r="HM501" s="180">
        <f t="shared" si="1328"/>
        <v>0</v>
      </c>
      <c r="HN501" s="180">
        <f t="shared" si="1329"/>
        <v>0</v>
      </c>
      <c r="HO501" s="180">
        <f t="shared" si="1330"/>
        <v>0</v>
      </c>
      <c r="HP501" s="180">
        <f t="shared" si="1331"/>
        <v>0</v>
      </c>
      <c r="HQ501" s="180">
        <f t="shared" si="1332"/>
        <v>0</v>
      </c>
      <c r="HR501" s="180">
        <f t="shared" si="1333"/>
        <v>0</v>
      </c>
      <c r="HS501" s="180">
        <f t="shared" si="1334"/>
        <v>0</v>
      </c>
      <c r="HT501" s="180">
        <f t="shared" si="1335"/>
        <v>0</v>
      </c>
      <c r="HU501" s="180">
        <f t="shared" si="1336"/>
        <v>0</v>
      </c>
      <c r="HV501" s="180">
        <f t="shared" si="1337"/>
        <v>0</v>
      </c>
      <c r="HW501" s="180">
        <f t="shared" si="1338"/>
        <v>0</v>
      </c>
      <c r="HX501" s="180">
        <f t="shared" si="1339"/>
        <v>0</v>
      </c>
      <c r="HY501" s="180">
        <f t="shared" si="1340"/>
        <v>0</v>
      </c>
      <c r="HZ501" s="180">
        <f t="shared" si="1341"/>
        <v>0</v>
      </c>
      <c r="IA501" s="180">
        <f t="shared" si="1342"/>
        <v>0</v>
      </c>
      <c r="IB501" s="180">
        <f t="shared" si="1343"/>
        <v>0</v>
      </c>
      <c r="IC501" s="180">
        <f t="shared" si="1344"/>
        <v>0</v>
      </c>
      <c r="ID501" s="180">
        <f t="shared" si="1345"/>
        <v>0</v>
      </c>
      <c r="IE501" s="180">
        <f t="shared" si="1346"/>
        <v>0</v>
      </c>
      <c r="IF501" s="180">
        <f t="shared" si="1347"/>
        <v>0</v>
      </c>
      <c r="IG501" s="180">
        <f t="shared" si="1348"/>
        <v>0</v>
      </c>
      <c r="IH501" s="180">
        <f t="shared" si="1349"/>
        <v>0</v>
      </c>
      <c r="II501" s="180">
        <f t="shared" si="1350"/>
        <v>0</v>
      </c>
      <c r="IJ501" s="180">
        <f t="shared" si="1351"/>
        <v>0</v>
      </c>
      <c r="IK501" s="180">
        <f t="shared" si="1352"/>
        <v>0</v>
      </c>
      <c r="IL501" s="180">
        <f t="shared" si="1353"/>
        <v>0</v>
      </c>
      <c r="IM501" s="180">
        <f t="shared" si="1354"/>
        <v>0</v>
      </c>
      <c r="IN501" s="180">
        <f t="shared" si="1355"/>
        <v>0</v>
      </c>
      <c r="IO501" s="180">
        <f t="shared" si="1356"/>
        <v>0</v>
      </c>
      <c r="IP501" s="180">
        <f t="shared" si="1357"/>
        <v>0</v>
      </c>
      <c r="IQ501" s="180">
        <f t="shared" si="1358"/>
        <v>0</v>
      </c>
      <c r="IR501" s="180">
        <f t="shared" si="1359"/>
        <v>0</v>
      </c>
      <c r="IS501" s="180">
        <f t="shared" si="1360"/>
        <v>0</v>
      </c>
      <c r="IT501" s="180">
        <f t="shared" si="1361"/>
        <v>0</v>
      </c>
      <c r="IU501" s="180">
        <f t="shared" si="1362"/>
        <v>0</v>
      </c>
      <c r="IV501" s="180">
        <f t="shared" si="1363"/>
        <v>0</v>
      </c>
      <c r="IW501" s="180">
        <f t="shared" si="1364"/>
        <v>0</v>
      </c>
      <c r="IX501" s="180">
        <f t="shared" si="1365"/>
        <v>0</v>
      </c>
      <c r="IY501" s="180">
        <f t="shared" si="1366"/>
        <v>0</v>
      </c>
      <c r="IZ501" s="180">
        <f t="shared" si="1367"/>
        <v>0</v>
      </c>
      <c r="JA501" s="180">
        <f t="shared" si="1368"/>
        <v>0</v>
      </c>
      <c r="JB501" s="180">
        <f t="shared" si="1369"/>
        <v>0</v>
      </c>
    </row>
    <row r="502" spans="2:262">
      <c r="B502" s="188">
        <v>141</v>
      </c>
      <c r="C502" s="187">
        <f t="shared" si="1370"/>
        <v>2.753906250000002E-3</v>
      </c>
      <c r="D502" s="184" t="e">
        <f t="shared" si="1113"/>
        <v>#REF!</v>
      </c>
      <c r="E502" s="183" t="e">
        <f>EQ361</f>
        <v>#REF!</v>
      </c>
      <c r="F502" s="182">
        <v>141</v>
      </c>
      <c r="G502" s="180">
        <f t="shared" si="1114"/>
        <v>0</v>
      </c>
      <c r="H502" s="180">
        <f t="shared" si="1115"/>
        <v>0</v>
      </c>
      <c r="I502" s="180">
        <f t="shared" si="1116"/>
        <v>0</v>
      </c>
      <c r="J502" s="180">
        <f t="shared" si="1117"/>
        <v>0</v>
      </c>
      <c r="K502" s="180">
        <f t="shared" si="1118"/>
        <v>0</v>
      </c>
      <c r="L502" s="180">
        <f t="shared" si="1119"/>
        <v>0</v>
      </c>
      <c r="M502" s="180">
        <f t="shared" si="1120"/>
        <v>0</v>
      </c>
      <c r="N502" s="180">
        <f t="shared" si="1121"/>
        <v>0</v>
      </c>
      <c r="O502" s="180">
        <f t="shared" si="1122"/>
        <v>0</v>
      </c>
      <c r="P502" s="180">
        <f t="shared" si="1123"/>
        <v>0</v>
      </c>
      <c r="Q502" s="180">
        <f t="shared" si="1124"/>
        <v>0</v>
      </c>
      <c r="R502" s="180">
        <f t="shared" si="1125"/>
        <v>0</v>
      </c>
      <c r="S502" s="180">
        <f t="shared" si="1126"/>
        <v>0</v>
      </c>
      <c r="T502" s="180">
        <f t="shared" si="1127"/>
        <v>0</v>
      </c>
      <c r="U502" s="180">
        <f t="shared" si="1128"/>
        <v>0</v>
      </c>
      <c r="V502" s="180">
        <f t="shared" si="1129"/>
        <v>0</v>
      </c>
      <c r="W502" s="180">
        <f t="shared" si="1130"/>
        <v>0</v>
      </c>
      <c r="X502" s="180">
        <f t="shared" si="1131"/>
        <v>0</v>
      </c>
      <c r="Y502" s="180">
        <f t="shared" si="1132"/>
        <v>0</v>
      </c>
      <c r="Z502" s="180">
        <f t="shared" si="1133"/>
        <v>0</v>
      </c>
      <c r="AA502" s="180">
        <f t="shared" si="1134"/>
        <v>0</v>
      </c>
      <c r="AB502" s="180">
        <f t="shared" si="1135"/>
        <v>0</v>
      </c>
      <c r="AC502" s="180">
        <f t="shared" si="1136"/>
        <v>0</v>
      </c>
      <c r="AD502" s="180">
        <f t="shared" si="1137"/>
        <v>0</v>
      </c>
      <c r="AE502" s="180">
        <f t="shared" si="1138"/>
        <v>0</v>
      </c>
      <c r="AF502" s="180">
        <f t="shared" si="1139"/>
        <v>0</v>
      </c>
      <c r="AG502" s="180">
        <f t="shared" si="1140"/>
        <v>0</v>
      </c>
      <c r="AH502" s="180">
        <f t="shared" si="1141"/>
        <v>0</v>
      </c>
      <c r="AI502" s="180">
        <f t="shared" si="1142"/>
        <v>0</v>
      </c>
      <c r="AJ502" s="180">
        <f t="shared" si="1143"/>
        <v>0</v>
      </c>
      <c r="AK502" s="180">
        <f t="shared" si="1144"/>
        <v>0</v>
      </c>
      <c r="AL502" s="180">
        <f t="shared" si="1145"/>
        <v>0</v>
      </c>
      <c r="AM502" s="180">
        <f t="shared" si="1146"/>
        <v>0</v>
      </c>
      <c r="AN502" s="180">
        <f t="shared" si="1147"/>
        <v>0</v>
      </c>
      <c r="AO502" s="180">
        <f t="shared" si="1148"/>
        <v>0</v>
      </c>
      <c r="AP502" s="180">
        <f t="shared" si="1149"/>
        <v>0</v>
      </c>
      <c r="AQ502" s="180">
        <f t="shared" si="1150"/>
        <v>0</v>
      </c>
      <c r="AR502" s="180">
        <f t="shared" si="1151"/>
        <v>0</v>
      </c>
      <c r="AS502" s="180">
        <f t="shared" si="1152"/>
        <v>0</v>
      </c>
      <c r="AT502" s="180">
        <f t="shared" si="1153"/>
        <v>0</v>
      </c>
      <c r="AU502" s="180">
        <f t="shared" si="1154"/>
        <v>0</v>
      </c>
      <c r="AV502" s="180">
        <f t="shared" si="1155"/>
        <v>0</v>
      </c>
      <c r="AW502" s="180">
        <f t="shared" si="1156"/>
        <v>0</v>
      </c>
      <c r="AX502" s="180">
        <f t="shared" si="1157"/>
        <v>0</v>
      </c>
      <c r="AY502" s="180">
        <f t="shared" si="1158"/>
        <v>0</v>
      </c>
      <c r="AZ502" s="180">
        <f t="shared" si="1159"/>
        <v>0</v>
      </c>
      <c r="BA502" s="180">
        <f t="shared" si="1160"/>
        <v>0</v>
      </c>
      <c r="BB502" s="180">
        <f t="shared" si="1161"/>
        <v>0</v>
      </c>
      <c r="BC502" s="180">
        <f t="shared" si="1162"/>
        <v>0</v>
      </c>
      <c r="BD502" s="180">
        <f t="shared" si="1163"/>
        <v>0</v>
      </c>
      <c r="BE502" s="180">
        <f t="shared" si="1164"/>
        <v>0</v>
      </c>
      <c r="BF502" s="180">
        <f t="shared" si="1165"/>
        <v>0</v>
      </c>
      <c r="BG502" s="180">
        <f t="shared" si="1166"/>
        <v>0</v>
      </c>
      <c r="BH502" s="180">
        <f t="shared" si="1167"/>
        <v>0</v>
      </c>
      <c r="BI502" s="180">
        <f t="shared" si="1168"/>
        <v>0</v>
      </c>
      <c r="BJ502" s="180">
        <f t="shared" si="1169"/>
        <v>0</v>
      </c>
      <c r="BK502" s="180">
        <f t="shared" si="1170"/>
        <v>0</v>
      </c>
      <c r="BL502" s="180">
        <f t="shared" si="1171"/>
        <v>0</v>
      </c>
      <c r="BM502" s="180">
        <f t="shared" si="1172"/>
        <v>0</v>
      </c>
      <c r="BN502" s="180">
        <f t="shared" si="1173"/>
        <v>0</v>
      </c>
      <c r="BO502" s="180">
        <f t="shared" si="1174"/>
        <v>0</v>
      </c>
      <c r="BP502" s="180">
        <f t="shared" si="1175"/>
        <v>0</v>
      </c>
      <c r="BQ502" s="180">
        <f t="shared" si="1176"/>
        <v>0</v>
      </c>
      <c r="BR502" s="180">
        <f t="shared" si="1177"/>
        <v>0</v>
      </c>
      <c r="BS502" s="180">
        <f t="shared" si="1178"/>
        <v>0</v>
      </c>
      <c r="BT502" s="180">
        <f t="shared" si="1179"/>
        <v>0</v>
      </c>
      <c r="BU502" s="180">
        <f t="shared" si="1180"/>
        <v>0</v>
      </c>
      <c r="BV502" s="180">
        <f t="shared" si="1181"/>
        <v>0</v>
      </c>
      <c r="BW502" s="180">
        <f t="shared" si="1182"/>
        <v>0</v>
      </c>
      <c r="BX502" s="180">
        <f t="shared" si="1183"/>
        <v>0</v>
      </c>
      <c r="BY502" s="180">
        <f t="shared" si="1184"/>
        <v>0</v>
      </c>
      <c r="BZ502" s="180">
        <f t="shared" si="1185"/>
        <v>0</v>
      </c>
      <c r="CA502" s="180">
        <f t="shared" si="1186"/>
        <v>0</v>
      </c>
      <c r="CB502" s="180">
        <f t="shared" si="1187"/>
        <v>0</v>
      </c>
      <c r="CC502" s="180">
        <f t="shared" si="1188"/>
        <v>0</v>
      </c>
      <c r="CD502" s="180">
        <f t="shared" si="1189"/>
        <v>0</v>
      </c>
      <c r="CE502" s="180">
        <f t="shared" si="1190"/>
        <v>0</v>
      </c>
      <c r="CF502" s="180">
        <f t="shared" si="1191"/>
        <v>0</v>
      </c>
      <c r="CG502" s="180">
        <f t="shared" si="1192"/>
        <v>0</v>
      </c>
      <c r="CH502" s="180">
        <f t="shared" si="1193"/>
        <v>0</v>
      </c>
      <c r="CI502" s="180">
        <f t="shared" si="1194"/>
        <v>0</v>
      </c>
      <c r="CJ502" s="180">
        <f t="shared" si="1195"/>
        <v>0</v>
      </c>
      <c r="CK502" s="180">
        <f t="shared" si="1196"/>
        <v>0</v>
      </c>
      <c r="CL502" s="180">
        <f t="shared" si="1197"/>
        <v>0</v>
      </c>
      <c r="CM502" s="180">
        <f t="shared" si="1198"/>
        <v>0</v>
      </c>
      <c r="CN502" s="180">
        <f t="shared" si="1199"/>
        <v>0</v>
      </c>
      <c r="CO502" s="180">
        <f t="shared" si="1200"/>
        <v>0</v>
      </c>
      <c r="CP502" s="180">
        <f t="shared" si="1201"/>
        <v>0</v>
      </c>
      <c r="CQ502" s="180">
        <f t="shared" si="1202"/>
        <v>0</v>
      </c>
      <c r="CR502" s="180">
        <f t="shared" si="1203"/>
        <v>0</v>
      </c>
      <c r="CS502" s="180">
        <f t="shared" si="1204"/>
        <v>0</v>
      </c>
      <c r="CT502" s="180">
        <f t="shared" si="1205"/>
        <v>0</v>
      </c>
      <c r="CU502" s="180">
        <f t="shared" si="1206"/>
        <v>0</v>
      </c>
      <c r="CV502" s="180">
        <f t="shared" si="1207"/>
        <v>0</v>
      </c>
      <c r="CW502" s="180">
        <f t="shared" si="1208"/>
        <v>0</v>
      </c>
      <c r="CX502" s="180">
        <f t="shared" si="1209"/>
        <v>0</v>
      </c>
      <c r="CY502" s="180">
        <f t="shared" si="1210"/>
        <v>0</v>
      </c>
      <c r="CZ502" s="180">
        <f t="shared" si="1211"/>
        <v>0</v>
      </c>
      <c r="DA502" s="180">
        <f t="shared" si="1212"/>
        <v>0</v>
      </c>
      <c r="DB502" s="180">
        <f t="shared" si="1213"/>
        <v>0</v>
      </c>
      <c r="DC502" s="180">
        <f t="shared" si="1214"/>
        <v>0</v>
      </c>
      <c r="DD502" s="180">
        <f t="shared" si="1215"/>
        <v>0</v>
      </c>
      <c r="DE502" s="180">
        <f t="shared" si="1216"/>
        <v>0</v>
      </c>
      <c r="DF502" s="180">
        <f t="shared" si="1217"/>
        <v>0</v>
      </c>
      <c r="DG502" s="180">
        <f t="shared" si="1218"/>
        <v>0</v>
      </c>
      <c r="DH502" s="180">
        <f t="shared" si="1219"/>
        <v>0</v>
      </c>
      <c r="DI502" s="180">
        <f t="shared" si="1220"/>
        <v>0</v>
      </c>
      <c r="DJ502" s="180">
        <f t="shared" si="1221"/>
        <v>0</v>
      </c>
      <c r="DK502" s="180">
        <f t="shared" si="1222"/>
        <v>0</v>
      </c>
      <c r="DL502" s="180">
        <f t="shared" si="1223"/>
        <v>0</v>
      </c>
      <c r="DM502" s="180">
        <f t="shared" si="1224"/>
        <v>0</v>
      </c>
      <c r="DN502" s="180">
        <f t="shared" si="1225"/>
        <v>0</v>
      </c>
      <c r="DO502" s="180">
        <f t="shared" si="1226"/>
        <v>0</v>
      </c>
      <c r="DP502" s="180">
        <f t="shared" si="1227"/>
        <v>0</v>
      </c>
      <c r="DQ502" s="180">
        <f t="shared" si="1228"/>
        <v>0</v>
      </c>
      <c r="DR502" s="180">
        <f t="shared" si="1229"/>
        <v>0</v>
      </c>
      <c r="DS502" s="180">
        <f t="shared" si="1230"/>
        <v>0</v>
      </c>
      <c r="DT502" s="180">
        <f t="shared" si="1231"/>
        <v>0</v>
      </c>
      <c r="DU502" s="180">
        <f t="shared" si="1232"/>
        <v>0</v>
      </c>
      <c r="DV502" s="180">
        <f t="shared" si="1233"/>
        <v>0</v>
      </c>
      <c r="DW502" s="180">
        <f t="shared" si="1234"/>
        <v>0</v>
      </c>
      <c r="DX502" s="180">
        <f t="shared" si="1235"/>
        <v>0</v>
      </c>
      <c r="DY502" s="180">
        <f t="shared" si="1236"/>
        <v>0</v>
      </c>
      <c r="DZ502" s="180">
        <f t="shared" si="1237"/>
        <v>0</v>
      </c>
      <c r="EA502" s="180">
        <f t="shared" si="1238"/>
        <v>0</v>
      </c>
      <c r="EB502" s="180">
        <f t="shared" si="1239"/>
        <v>0</v>
      </c>
      <c r="EC502" s="180">
        <f t="shared" si="1240"/>
        <v>0</v>
      </c>
      <c r="ED502" s="180">
        <f t="shared" si="1241"/>
        <v>0</v>
      </c>
      <c r="EE502" s="180">
        <f t="shared" si="1242"/>
        <v>0</v>
      </c>
      <c r="EF502" s="180">
        <f t="shared" si="1243"/>
        <v>0</v>
      </c>
      <c r="EG502" s="180">
        <f t="shared" si="1244"/>
        <v>0</v>
      </c>
      <c r="EH502" s="180">
        <f t="shared" si="1245"/>
        <v>0</v>
      </c>
      <c r="EI502" s="180">
        <f t="shared" si="1246"/>
        <v>0</v>
      </c>
      <c r="EJ502" s="180">
        <f t="shared" si="1247"/>
        <v>0</v>
      </c>
      <c r="EK502" s="180">
        <f t="shared" si="1248"/>
        <v>0</v>
      </c>
      <c r="EL502" s="180">
        <f t="shared" si="1249"/>
        <v>0</v>
      </c>
      <c r="EM502" s="180">
        <f t="shared" si="1250"/>
        <v>0</v>
      </c>
      <c r="EN502" s="180">
        <f t="shared" si="1251"/>
        <v>0</v>
      </c>
      <c r="EO502" s="180">
        <f t="shared" si="1252"/>
        <v>0</v>
      </c>
      <c r="EP502" s="180">
        <f t="shared" si="1253"/>
        <v>0</v>
      </c>
      <c r="EQ502" s="180">
        <f t="shared" si="1254"/>
        <v>0</v>
      </c>
      <c r="ER502" s="180">
        <f t="shared" si="1255"/>
        <v>0</v>
      </c>
      <c r="ES502" s="180">
        <f t="shared" si="1256"/>
        <v>0</v>
      </c>
      <c r="ET502" s="180">
        <f t="shared" si="1257"/>
        <v>0</v>
      </c>
      <c r="EU502" s="180">
        <f t="shared" si="1258"/>
        <v>0</v>
      </c>
      <c r="EV502" s="180">
        <f t="shared" si="1259"/>
        <v>0</v>
      </c>
      <c r="EW502" s="180">
        <f t="shared" si="1260"/>
        <v>0</v>
      </c>
      <c r="EX502" s="180">
        <f t="shared" si="1261"/>
        <v>0</v>
      </c>
      <c r="EY502" s="180">
        <f t="shared" si="1262"/>
        <v>0</v>
      </c>
      <c r="EZ502" s="180">
        <f t="shared" si="1263"/>
        <v>0</v>
      </c>
      <c r="FA502" s="180">
        <f t="shared" si="1264"/>
        <v>0</v>
      </c>
      <c r="FB502" s="180">
        <f t="shared" si="1265"/>
        <v>0</v>
      </c>
      <c r="FC502" s="180">
        <f t="shared" si="1266"/>
        <v>0</v>
      </c>
      <c r="FD502" s="180">
        <f t="shared" si="1267"/>
        <v>0</v>
      </c>
      <c r="FE502" s="180">
        <f t="shared" si="1268"/>
        <v>0</v>
      </c>
      <c r="FF502" s="180">
        <f t="shared" si="1269"/>
        <v>0</v>
      </c>
      <c r="FG502" s="180">
        <f t="shared" si="1270"/>
        <v>0</v>
      </c>
      <c r="FH502" s="180">
        <f t="shared" si="1271"/>
        <v>0</v>
      </c>
      <c r="FI502" s="180">
        <f t="shared" si="1272"/>
        <v>0</v>
      </c>
      <c r="FJ502" s="180">
        <f t="shared" si="1273"/>
        <v>0</v>
      </c>
      <c r="FK502" s="180">
        <f t="shared" si="1274"/>
        <v>0</v>
      </c>
      <c r="FL502" s="180">
        <f t="shared" si="1275"/>
        <v>0</v>
      </c>
      <c r="FM502" s="180">
        <f t="shared" si="1276"/>
        <v>0</v>
      </c>
      <c r="FN502" s="180">
        <f t="shared" si="1277"/>
        <v>0</v>
      </c>
      <c r="FO502" s="180">
        <f t="shared" si="1278"/>
        <v>0</v>
      </c>
      <c r="FP502" s="180">
        <f t="shared" si="1279"/>
        <v>0</v>
      </c>
      <c r="FQ502" s="180">
        <f t="shared" si="1280"/>
        <v>0</v>
      </c>
      <c r="FR502" s="180">
        <f t="shared" si="1281"/>
        <v>0</v>
      </c>
      <c r="FS502" s="180">
        <f t="shared" si="1282"/>
        <v>0</v>
      </c>
      <c r="FT502" s="180">
        <f t="shared" si="1283"/>
        <v>0</v>
      </c>
      <c r="FU502" s="180">
        <f t="shared" si="1284"/>
        <v>0</v>
      </c>
      <c r="FV502" s="180">
        <f t="shared" si="1285"/>
        <v>0</v>
      </c>
      <c r="FW502" s="180">
        <f t="shared" si="1286"/>
        <v>0</v>
      </c>
      <c r="FX502" s="180">
        <f t="shared" si="1287"/>
        <v>0</v>
      </c>
      <c r="FY502" s="180">
        <f t="shared" si="1288"/>
        <v>0</v>
      </c>
      <c r="FZ502" s="180">
        <f t="shared" si="1289"/>
        <v>0</v>
      </c>
      <c r="GA502" s="180">
        <f t="shared" si="1290"/>
        <v>0</v>
      </c>
      <c r="GB502" s="180">
        <f t="shared" si="1291"/>
        <v>0</v>
      </c>
      <c r="GC502" s="180">
        <f t="shared" si="1292"/>
        <v>0</v>
      </c>
      <c r="GD502" s="180">
        <f t="shared" si="1293"/>
        <v>0</v>
      </c>
      <c r="GE502" s="180">
        <f t="shared" si="1294"/>
        <v>0</v>
      </c>
      <c r="GF502" s="180">
        <f t="shared" si="1295"/>
        <v>0</v>
      </c>
      <c r="GG502" s="180">
        <f t="shared" si="1296"/>
        <v>0</v>
      </c>
      <c r="GH502" s="180">
        <f t="shared" si="1297"/>
        <v>0</v>
      </c>
      <c r="GI502" s="180">
        <f t="shared" si="1298"/>
        <v>0</v>
      </c>
      <c r="GJ502" s="180">
        <f t="shared" si="1299"/>
        <v>0</v>
      </c>
      <c r="GK502" s="180">
        <f t="shared" si="1300"/>
        <v>0</v>
      </c>
      <c r="GL502" s="180">
        <f t="shared" si="1301"/>
        <v>0</v>
      </c>
      <c r="GM502" s="180">
        <f t="shared" si="1302"/>
        <v>0</v>
      </c>
      <c r="GN502" s="180">
        <f t="shared" si="1303"/>
        <v>0</v>
      </c>
      <c r="GO502" s="180">
        <f t="shared" si="1304"/>
        <v>0</v>
      </c>
      <c r="GP502" s="180">
        <f t="shared" si="1305"/>
        <v>0</v>
      </c>
      <c r="GQ502" s="180">
        <f t="shared" si="1306"/>
        <v>0</v>
      </c>
      <c r="GR502" s="180">
        <f t="shared" si="1307"/>
        <v>0</v>
      </c>
      <c r="GS502" s="180">
        <f t="shared" si="1308"/>
        <v>0</v>
      </c>
      <c r="GT502" s="180">
        <f t="shared" si="1309"/>
        <v>0</v>
      </c>
      <c r="GU502" s="180">
        <f t="shared" si="1310"/>
        <v>0</v>
      </c>
      <c r="GV502" s="180">
        <f t="shared" si="1311"/>
        <v>0</v>
      </c>
      <c r="GW502" s="180">
        <f t="shared" si="1312"/>
        <v>0</v>
      </c>
      <c r="GX502" s="180">
        <f t="shared" si="1313"/>
        <v>0</v>
      </c>
      <c r="GY502" s="180">
        <f t="shared" si="1314"/>
        <v>0</v>
      </c>
      <c r="GZ502" s="180">
        <f t="shared" si="1315"/>
        <v>0</v>
      </c>
      <c r="HA502" s="180">
        <f t="shared" si="1316"/>
        <v>0</v>
      </c>
      <c r="HB502" s="180">
        <f t="shared" si="1317"/>
        <v>0</v>
      </c>
      <c r="HC502" s="180">
        <f t="shared" si="1318"/>
        <v>0</v>
      </c>
      <c r="HD502" s="180">
        <f t="shared" si="1319"/>
        <v>0</v>
      </c>
      <c r="HE502" s="180">
        <f t="shared" si="1320"/>
        <v>0</v>
      </c>
      <c r="HF502" s="180">
        <f t="shared" si="1321"/>
        <v>0</v>
      </c>
      <c r="HG502" s="180">
        <f t="shared" si="1322"/>
        <v>0</v>
      </c>
      <c r="HH502" s="180">
        <f t="shared" si="1323"/>
        <v>0</v>
      </c>
      <c r="HI502" s="180">
        <f t="shared" si="1324"/>
        <v>0</v>
      </c>
      <c r="HJ502" s="180">
        <f t="shared" si="1325"/>
        <v>0</v>
      </c>
      <c r="HK502" s="180">
        <f t="shared" si="1326"/>
        <v>0</v>
      </c>
      <c r="HL502" s="180">
        <f t="shared" si="1327"/>
        <v>0</v>
      </c>
      <c r="HM502" s="180">
        <f t="shared" si="1328"/>
        <v>0</v>
      </c>
      <c r="HN502" s="180">
        <f t="shared" si="1329"/>
        <v>0</v>
      </c>
      <c r="HO502" s="180">
        <f t="shared" si="1330"/>
        <v>0</v>
      </c>
      <c r="HP502" s="180">
        <f t="shared" si="1331"/>
        <v>0</v>
      </c>
      <c r="HQ502" s="180">
        <f t="shared" si="1332"/>
        <v>0</v>
      </c>
      <c r="HR502" s="180">
        <f t="shared" si="1333"/>
        <v>0</v>
      </c>
      <c r="HS502" s="180">
        <f t="shared" si="1334"/>
        <v>0</v>
      </c>
      <c r="HT502" s="180">
        <f t="shared" si="1335"/>
        <v>0</v>
      </c>
      <c r="HU502" s="180">
        <f t="shared" si="1336"/>
        <v>0</v>
      </c>
      <c r="HV502" s="180">
        <f t="shared" si="1337"/>
        <v>0</v>
      </c>
      <c r="HW502" s="180">
        <f t="shared" si="1338"/>
        <v>0</v>
      </c>
      <c r="HX502" s="180">
        <f t="shared" si="1339"/>
        <v>0</v>
      </c>
      <c r="HY502" s="180">
        <f t="shared" si="1340"/>
        <v>0</v>
      </c>
      <c r="HZ502" s="180">
        <f t="shared" si="1341"/>
        <v>0</v>
      </c>
      <c r="IA502" s="180">
        <f t="shared" si="1342"/>
        <v>0</v>
      </c>
      <c r="IB502" s="180">
        <f t="shared" si="1343"/>
        <v>0</v>
      </c>
      <c r="IC502" s="180">
        <f t="shared" si="1344"/>
        <v>0</v>
      </c>
      <c r="ID502" s="180">
        <f t="shared" si="1345"/>
        <v>0</v>
      </c>
      <c r="IE502" s="180">
        <f t="shared" si="1346"/>
        <v>0</v>
      </c>
      <c r="IF502" s="180">
        <f t="shared" si="1347"/>
        <v>0</v>
      </c>
      <c r="IG502" s="180">
        <f t="shared" si="1348"/>
        <v>0</v>
      </c>
      <c r="IH502" s="180">
        <f t="shared" si="1349"/>
        <v>0</v>
      </c>
      <c r="II502" s="180">
        <f t="shared" si="1350"/>
        <v>0</v>
      </c>
      <c r="IJ502" s="180">
        <f t="shared" si="1351"/>
        <v>0</v>
      </c>
      <c r="IK502" s="180">
        <f t="shared" si="1352"/>
        <v>0</v>
      </c>
      <c r="IL502" s="180">
        <f t="shared" si="1353"/>
        <v>0</v>
      </c>
      <c r="IM502" s="180">
        <f t="shared" si="1354"/>
        <v>0</v>
      </c>
      <c r="IN502" s="180">
        <f t="shared" si="1355"/>
        <v>0</v>
      </c>
      <c r="IO502" s="180">
        <f t="shared" si="1356"/>
        <v>0</v>
      </c>
      <c r="IP502" s="180">
        <f t="shared" si="1357"/>
        <v>0</v>
      </c>
      <c r="IQ502" s="180">
        <f t="shared" si="1358"/>
        <v>0</v>
      </c>
      <c r="IR502" s="180">
        <f t="shared" si="1359"/>
        <v>0</v>
      </c>
      <c r="IS502" s="180">
        <f t="shared" si="1360"/>
        <v>0</v>
      </c>
      <c r="IT502" s="180">
        <f t="shared" si="1361"/>
        <v>0</v>
      </c>
      <c r="IU502" s="180">
        <f t="shared" si="1362"/>
        <v>0</v>
      </c>
      <c r="IV502" s="180">
        <f t="shared" si="1363"/>
        <v>0</v>
      </c>
      <c r="IW502" s="180">
        <f t="shared" si="1364"/>
        <v>0</v>
      </c>
      <c r="IX502" s="180">
        <f t="shared" si="1365"/>
        <v>0</v>
      </c>
      <c r="IY502" s="180">
        <f t="shared" si="1366"/>
        <v>0</v>
      </c>
      <c r="IZ502" s="180">
        <f t="shared" si="1367"/>
        <v>0</v>
      </c>
      <c r="JA502" s="180">
        <f t="shared" si="1368"/>
        <v>0</v>
      </c>
      <c r="JB502" s="180">
        <f t="shared" si="1369"/>
        <v>0</v>
      </c>
    </row>
    <row r="503" spans="2:262">
      <c r="B503" s="188">
        <v>142</v>
      </c>
      <c r="C503" s="187">
        <f t="shared" si="1370"/>
        <v>2.773437500000002E-3</v>
      </c>
      <c r="D503" s="184" t="e">
        <f t="shared" si="1113"/>
        <v>#REF!</v>
      </c>
      <c r="E503" s="183" t="e">
        <f>ER361</f>
        <v>#REF!</v>
      </c>
      <c r="F503" s="182">
        <v>142</v>
      </c>
      <c r="G503" s="180">
        <f t="shared" si="1114"/>
        <v>0</v>
      </c>
      <c r="H503" s="180">
        <f t="shared" si="1115"/>
        <v>0</v>
      </c>
      <c r="I503" s="180">
        <f t="shared" si="1116"/>
        <v>0</v>
      </c>
      <c r="J503" s="180">
        <f t="shared" si="1117"/>
        <v>0</v>
      </c>
      <c r="K503" s="180">
        <f t="shared" si="1118"/>
        <v>0</v>
      </c>
      <c r="L503" s="180">
        <f t="shared" si="1119"/>
        <v>0</v>
      </c>
      <c r="M503" s="180">
        <f t="shared" si="1120"/>
        <v>0</v>
      </c>
      <c r="N503" s="180">
        <f t="shared" si="1121"/>
        <v>0</v>
      </c>
      <c r="O503" s="180">
        <f t="shared" si="1122"/>
        <v>0</v>
      </c>
      <c r="P503" s="180">
        <f t="shared" si="1123"/>
        <v>0</v>
      </c>
      <c r="Q503" s="180">
        <f t="shared" si="1124"/>
        <v>0</v>
      </c>
      <c r="R503" s="180">
        <f t="shared" si="1125"/>
        <v>0</v>
      </c>
      <c r="S503" s="180">
        <f t="shared" si="1126"/>
        <v>0</v>
      </c>
      <c r="T503" s="180">
        <f t="shared" si="1127"/>
        <v>0</v>
      </c>
      <c r="U503" s="180">
        <f t="shared" si="1128"/>
        <v>0</v>
      </c>
      <c r="V503" s="180">
        <f t="shared" si="1129"/>
        <v>0</v>
      </c>
      <c r="W503" s="180">
        <f t="shared" si="1130"/>
        <v>0</v>
      </c>
      <c r="X503" s="180">
        <f t="shared" si="1131"/>
        <v>0</v>
      </c>
      <c r="Y503" s="180">
        <f t="shared" si="1132"/>
        <v>0</v>
      </c>
      <c r="Z503" s="180">
        <f t="shared" si="1133"/>
        <v>0</v>
      </c>
      <c r="AA503" s="180">
        <f t="shared" si="1134"/>
        <v>0</v>
      </c>
      <c r="AB503" s="180">
        <f t="shared" si="1135"/>
        <v>0</v>
      </c>
      <c r="AC503" s="180">
        <f t="shared" si="1136"/>
        <v>0</v>
      </c>
      <c r="AD503" s="180">
        <f t="shared" si="1137"/>
        <v>0</v>
      </c>
      <c r="AE503" s="180">
        <f t="shared" si="1138"/>
        <v>0</v>
      </c>
      <c r="AF503" s="180">
        <f t="shared" si="1139"/>
        <v>0</v>
      </c>
      <c r="AG503" s="180">
        <f t="shared" si="1140"/>
        <v>0</v>
      </c>
      <c r="AH503" s="180">
        <f t="shared" si="1141"/>
        <v>0</v>
      </c>
      <c r="AI503" s="180">
        <f t="shared" si="1142"/>
        <v>0</v>
      </c>
      <c r="AJ503" s="180">
        <f t="shared" si="1143"/>
        <v>0</v>
      </c>
      <c r="AK503" s="180">
        <f t="shared" si="1144"/>
        <v>0</v>
      </c>
      <c r="AL503" s="180">
        <f t="shared" si="1145"/>
        <v>0</v>
      </c>
      <c r="AM503" s="180">
        <f t="shared" si="1146"/>
        <v>0</v>
      </c>
      <c r="AN503" s="180">
        <f t="shared" si="1147"/>
        <v>0</v>
      </c>
      <c r="AO503" s="180">
        <f t="shared" si="1148"/>
        <v>0</v>
      </c>
      <c r="AP503" s="180">
        <f t="shared" si="1149"/>
        <v>0</v>
      </c>
      <c r="AQ503" s="180">
        <f t="shared" si="1150"/>
        <v>0</v>
      </c>
      <c r="AR503" s="180">
        <f t="shared" si="1151"/>
        <v>0</v>
      </c>
      <c r="AS503" s="180">
        <f t="shared" si="1152"/>
        <v>0</v>
      </c>
      <c r="AT503" s="180">
        <f t="shared" si="1153"/>
        <v>0</v>
      </c>
      <c r="AU503" s="180">
        <f t="shared" si="1154"/>
        <v>0</v>
      </c>
      <c r="AV503" s="180">
        <f t="shared" si="1155"/>
        <v>0</v>
      </c>
      <c r="AW503" s="180">
        <f t="shared" si="1156"/>
        <v>0</v>
      </c>
      <c r="AX503" s="180">
        <f t="shared" si="1157"/>
        <v>0</v>
      </c>
      <c r="AY503" s="180">
        <f t="shared" si="1158"/>
        <v>0</v>
      </c>
      <c r="AZ503" s="180">
        <f t="shared" si="1159"/>
        <v>0</v>
      </c>
      <c r="BA503" s="180">
        <f t="shared" si="1160"/>
        <v>0</v>
      </c>
      <c r="BB503" s="180">
        <f t="shared" si="1161"/>
        <v>0</v>
      </c>
      <c r="BC503" s="180">
        <f t="shared" si="1162"/>
        <v>0</v>
      </c>
      <c r="BD503" s="180">
        <f t="shared" si="1163"/>
        <v>0</v>
      </c>
      <c r="BE503" s="180">
        <f t="shared" si="1164"/>
        <v>0</v>
      </c>
      <c r="BF503" s="180">
        <f t="shared" si="1165"/>
        <v>0</v>
      </c>
      <c r="BG503" s="180">
        <f t="shared" si="1166"/>
        <v>0</v>
      </c>
      <c r="BH503" s="180">
        <f t="shared" si="1167"/>
        <v>0</v>
      </c>
      <c r="BI503" s="180">
        <f t="shared" si="1168"/>
        <v>0</v>
      </c>
      <c r="BJ503" s="180">
        <f t="shared" si="1169"/>
        <v>0</v>
      </c>
      <c r="BK503" s="180">
        <f t="shared" si="1170"/>
        <v>0</v>
      </c>
      <c r="BL503" s="180">
        <f t="shared" si="1171"/>
        <v>0</v>
      </c>
      <c r="BM503" s="180">
        <f t="shared" si="1172"/>
        <v>0</v>
      </c>
      <c r="BN503" s="180">
        <f t="shared" si="1173"/>
        <v>0</v>
      </c>
      <c r="BO503" s="180">
        <f t="shared" si="1174"/>
        <v>0</v>
      </c>
      <c r="BP503" s="180">
        <f t="shared" si="1175"/>
        <v>0</v>
      </c>
      <c r="BQ503" s="180">
        <f t="shared" si="1176"/>
        <v>0</v>
      </c>
      <c r="BR503" s="180">
        <f t="shared" si="1177"/>
        <v>0</v>
      </c>
      <c r="BS503" s="180">
        <f t="shared" si="1178"/>
        <v>0</v>
      </c>
      <c r="BT503" s="180">
        <f t="shared" si="1179"/>
        <v>0</v>
      </c>
      <c r="BU503" s="180">
        <f t="shared" si="1180"/>
        <v>0</v>
      </c>
      <c r="BV503" s="180">
        <f t="shared" si="1181"/>
        <v>0</v>
      </c>
      <c r="BW503" s="180">
        <f t="shared" si="1182"/>
        <v>0</v>
      </c>
      <c r="BX503" s="180">
        <f t="shared" si="1183"/>
        <v>0</v>
      </c>
      <c r="BY503" s="180">
        <f t="shared" si="1184"/>
        <v>0</v>
      </c>
      <c r="BZ503" s="180">
        <f t="shared" si="1185"/>
        <v>0</v>
      </c>
      <c r="CA503" s="180">
        <f t="shared" si="1186"/>
        <v>0</v>
      </c>
      <c r="CB503" s="180">
        <f t="shared" si="1187"/>
        <v>0</v>
      </c>
      <c r="CC503" s="180">
        <f t="shared" si="1188"/>
        <v>0</v>
      </c>
      <c r="CD503" s="180">
        <f t="shared" si="1189"/>
        <v>0</v>
      </c>
      <c r="CE503" s="180">
        <f t="shared" si="1190"/>
        <v>0</v>
      </c>
      <c r="CF503" s="180">
        <f t="shared" si="1191"/>
        <v>0</v>
      </c>
      <c r="CG503" s="180">
        <f t="shared" si="1192"/>
        <v>0</v>
      </c>
      <c r="CH503" s="180">
        <f t="shared" si="1193"/>
        <v>0</v>
      </c>
      <c r="CI503" s="180">
        <f t="shared" si="1194"/>
        <v>0</v>
      </c>
      <c r="CJ503" s="180">
        <f t="shared" si="1195"/>
        <v>0</v>
      </c>
      <c r="CK503" s="180">
        <f t="shared" si="1196"/>
        <v>0</v>
      </c>
      <c r="CL503" s="180">
        <f t="shared" si="1197"/>
        <v>0</v>
      </c>
      <c r="CM503" s="180">
        <f t="shared" si="1198"/>
        <v>0</v>
      </c>
      <c r="CN503" s="180">
        <f t="shared" si="1199"/>
        <v>0</v>
      </c>
      <c r="CO503" s="180">
        <f t="shared" si="1200"/>
        <v>0</v>
      </c>
      <c r="CP503" s="180">
        <f t="shared" si="1201"/>
        <v>0</v>
      </c>
      <c r="CQ503" s="180">
        <f t="shared" si="1202"/>
        <v>0</v>
      </c>
      <c r="CR503" s="180">
        <f t="shared" si="1203"/>
        <v>0</v>
      </c>
      <c r="CS503" s="180">
        <f t="shared" si="1204"/>
        <v>0</v>
      </c>
      <c r="CT503" s="180">
        <f t="shared" si="1205"/>
        <v>0</v>
      </c>
      <c r="CU503" s="180">
        <f t="shared" si="1206"/>
        <v>0</v>
      </c>
      <c r="CV503" s="180">
        <f t="shared" si="1207"/>
        <v>0</v>
      </c>
      <c r="CW503" s="180">
        <f t="shared" si="1208"/>
        <v>0</v>
      </c>
      <c r="CX503" s="180">
        <f t="shared" si="1209"/>
        <v>0</v>
      </c>
      <c r="CY503" s="180">
        <f t="shared" si="1210"/>
        <v>0</v>
      </c>
      <c r="CZ503" s="180">
        <f t="shared" si="1211"/>
        <v>0</v>
      </c>
      <c r="DA503" s="180">
        <f t="shared" si="1212"/>
        <v>0</v>
      </c>
      <c r="DB503" s="180">
        <f t="shared" si="1213"/>
        <v>0</v>
      </c>
      <c r="DC503" s="180">
        <f t="shared" si="1214"/>
        <v>0</v>
      </c>
      <c r="DD503" s="180">
        <f t="shared" si="1215"/>
        <v>0</v>
      </c>
      <c r="DE503" s="180">
        <f t="shared" si="1216"/>
        <v>0</v>
      </c>
      <c r="DF503" s="180">
        <f t="shared" si="1217"/>
        <v>0</v>
      </c>
      <c r="DG503" s="180">
        <f t="shared" si="1218"/>
        <v>0</v>
      </c>
      <c r="DH503" s="180">
        <f t="shared" si="1219"/>
        <v>0</v>
      </c>
      <c r="DI503" s="180">
        <f t="shared" si="1220"/>
        <v>0</v>
      </c>
      <c r="DJ503" s="180">
        <f t="shared" si="1221"/>
        <v>0</v>
      </c>
      <c r="DK503" s="180">
        <f t="shared" si="1222"/>
        <v>0</v>
      </c>
      <c r="DL503" s="180">
        <f t="shared" si="1223"/>
        <v>0</v>
      </c>
      <c r="DM503" s="180">
        <f t="shared" si="1224"/>
        <v>0</v>
      </c>
      <c r="DN503" s="180">
        <f t="shared" si="1225"/>
        <v>0</v>
      </c>
      <c r="DO503" s="180">
        <f t="shared" si="1226"/>
        <v>0</v>
      </c>
      <c r="DP503" s="180">
        <f t="shared" si="1227"/>
        <v>0</v>
      </c>
      <c r="DQ503" s="180">
        <f t="shared" si="1228"/>
        <v>0</v>
      </c>
      <c r="DR503" s="180">
        <f t="shared" si="1229"/>
        <v>0</v>
      </c>
      <c r="DS503" s="180">
        <f t="shared" si="1230"/>
        <v>0</v>
      </c>
      <c r="DT503" s="180">
        <f t="shared" si="1231"/>
        <v>0</v>
      </c>
      <c r="DU503" s="180">
        <f t="shared" si="1232"/>
        <v>0</v>
      </c>
      <c r="DV503" s="180">
        <f t="shared" si="1233"/>
        <v>0</v>
      </c>
      <c r="DW503" s="180">
        <f t="shared" si="1234"/>
        <v>0</v>
      </c>
      <c r="DX503" s="180">
        <f t="shared" si="1235"/>
        <v>0</v>
      </c>
      <c r="DY503" s="180">
        <f t="shared" si="1236"/>
        <v>0</v>
      </c>
      <c r="DZ503" s="180">
        <f t="shared" si="1237"/>
        <v>0</v>
      </c>
      <c r="EA503" s="180">
        <f t="shared" si="1238"/>
        <v>0</v>
      </c>
      <c r="EB503" s="180">
        <f t="shared" si="1239"/>
        <v>0</v>
      </c>
      <c r="EC503" s="180">
        <f t="shared" si="1240"/>
        <v>0</v>
      </c>
      <c r="ED503" s="180">
        <f t="shared" si="1241"/>
        <v>0</v>
      </c>
      <c r="EE503" s="180">
        <f t="shared" si="1242"/>
        <v>0</v>
      </c>
      <c r="EF503" s="180">
        <f t="shared" si="1243"/>
        <v>0</v>
      </c>
      <c r="EG503" s="180">
        <f t="shared" si="1244"/>
        <v>0</v>
      </c>
      <c r="EH503" s="180">
        <f t="shared" si="1245"/>
        <v>0</v>
      </c>
      <c r="EI503" s="180">
        <f t="shared" si="1246"/>
        <v>0</v>
      </c>
      <c r="EJ503" s="180">
        <f t="shared" si="1247"/>
        <v>0</v>
      </c>
      <c r="EK503" s="180">
        <f t="shared" si="1248"/>
        <v>0</v>
      </c>
      <c r="EL503" s="180">
        <f t="shared" si="1249"/>
        <v>0</v>
      </c>
      <c r="EM503" s="180">
        <f t="shared" si="1250"/>
        <v>0</v>
      </c>
      <c r="EN503" s="180">
        <f t="shared" si="1251"/>
        <v>0</v>
      </c>
      <c r="EO503" s="180">
        <f t="shared" si="1252"/>
        <v>0</v>
      </c>
      <c r="EP503" s="180">
        <f t="shared" si="1253"/>
        <v>0</v>
      </c>
      <c r="EQ503" s="180">
        <f t="shared" si="1254"/>
        <v>0</v>
      </c>
      <c r="ER503" s="180">
        <f t="shared" si="1255"/>
        <v>0</v>
      </c>
      <c r="ES503" s="180">
        <f t="shared" si="1256"/>
        <v>0</v>
      </c>
      <c r="ET503" s="180">
        <f t="shared" si="1257"/>
        <v>0</v>
      </c>
      <c r="EU503" s="180">
        <f t="shared" si="1258"/>
        <v>0</v>
      </c>
      <c r="EV503" s="180">
        <f t="shared" si="1259"/>
        <v>0</v>
      </c>
      <c r="EW503" s="180">
        <f t="shared" si="1260"/>
        <v>0</v>
      </c>
      <c r="EX503" s="180">
        <f t="shared" si="1261"/>
        <v>0</v>
      </c>
      <c r="EY503" s="180">
        <f t="shared" si="1262"/>
        <v>0</v>
      </c>
      <c r="EZ503" s="180">
        <f t="shared" si="1263"/>
        <v>0</v>
      </c>
      <c r="FA503" s="180">
        <f t="shared" si="1264"/>
        <v>0</v>
      </c>
      <c r="FB503" s="180">
        <f t="shared" si="1265"/>
        <v>0</v>
      </c>
      <c r="FC503" s="180">
        <f t="shared" si="1266"/>
        <v>0</v>
      </c>
      <c r="FD503" s="180">
        <f t="shared" si="1267"/>
        <v>0</v>
      </c>
      <c r="FE503" s="180">
        <f t="shared" si="1268"/>
        <v>0</v>
      </c>
      <c r="FF503" s="180">
        <f t="shared" si="1269"/>
        <v>0</v>
      </c>
      <c r="FG503" s="180">
        <f t="shared" si="1270"/>
        <v>0</v>
      </c>
      <c r="FH503" s="180">
        <f t="shared" si="1271"/>
        <v>0</v>
      </c>
      <c r="FI503" s="180">
        <f t="shared" si="1272"/>
        <v>0</v>
      </c>
      <c r="FJ503" s="180">
        <f t="shared" si="1273"/>
        <v>0</v>
      </c>
      <c r="FK503" s="180">
        <f t="shared" si="1274"/>
        <v>0</v>
      </c>
      <c r="FL503" s="180">
        <f t="shared" si="1275"/>
        <v>0</v>
      </c>
      <c r="FM503" s="180">
        <f t="shared" si="1276"/>
        <v>0</v>
      </c>
      <c r="FN503" s="180">
        <f t="shared" si="1277"/>
        <v>0</v>
      </c>
      <c r="FO503" s="180">
        <f t="shared" si="1278"/>
        <v>0</v>
      </c>
      <c r="FP503" s="180">
        <f t="shared" si="1279"/>
        <v>0</v>
      </c>
      <c r="FQ503" s="180">
        <f t="shared" si="1280"/>
        <v>0</v>
      </c>
      <c r="FR503" s="180">
        <f t="shared" si="1281"/>
        <v>0</v>
      </c>
      <c r="FS503" s="180">
        <f t="shared" si="1282"/>
        <v>0</v>
      </c>
      <c r="FT503" s="180">
        <f t="shared" si="1283"/>
        <v>0</v>
      </c>
      <c r="FU503" s="180">
        <f t="shared" si="1284"/>
        <v>0</v>
      </c>
      <c r="FV503" s="180">
        <f t="shared" si="1285"/>
        <v>0</v>
      </c>
      <c r="FW503" s="180">
        <f t="shared" si="1286"/>
        <v>0</v>
      </c>
      <c r="FX503" s="180">
        <f t="shared" si="1287"/>
        <v>0</v>
      </c>
      <c r="FY503" s="180">
        <f t="shared" si="1288"/>
        <v>0</v>
      </c>
      <c r="FZ503" s="180">
        <f t="shared" si="1289"/>
        <v>0</v>
      </c>
      <c r="GA503" s="180">
        <f t="shared" si="1290"/>
        <v>0</v>
      </c>
      <c r="GB503" s="180">
        <f t="shared" si="1291"/>
        <v>0</v>
      </c>
      <c r="GC503" s="180">
        <f t="shared" si="1292"/>
        <v>0</v>
      </c>
      <c r="GD503" s="180">
        <f t="shared" si="1293"/>
        <v>0</v>
      </c>
      <c r="GE503" s="180">
        <f t="shared" si="1294"/>
        <v>0</v>
      </c>
      <c r="GF503" s="180">
        <f t="shared" si="1295"/>
        <v>0</v>
      </c>
      <c r="GG503" s="180">
        <f t="shared" si="1296"/>
        <v>0</v>
      </c>
      <c r="GH503" s="180">
        <f t="shared" si="1297"/>
        <v>0</v>
      </c>
      <c r="GI503" s="180">
        <f t="shared" si="1298"/>
        <v>0</v>
      </c>
      <c r="GJ503" s="180">
        <f t="shared" si="1299"/>
        <v>0</v>
      </c>
      <c r="GK503" s="180">
        <f t="shared" si="1300"/>
        <v>0</v>
      </c>
      <c r="GL503" s="180">
        <f t="shared" si="1301"/>
        <v>0</v>
      </c>
      <c r="GM503" s="180">
        <f t="shared" si="1302"/>
        <v>0</v>
      </c>
      <c r="GN503" s="180">
        <f t="shared" si="1303"/>
        <v>0</v>
      </c>
      <c r="GO503" s="180">
        <f t="shared" si="1304"/>
        <v>0</v>
      </c>
      <c r="GP503" s="180">
        <f t="shared" si="1305"/>
        <v>0</v>
      </c>
      <c r="GQ503" s="180">
        <f t="shared" si="1306"/>
        <v>0</v>
      </c>
      <c r="GR503" s="180">
        <f t="shared" si="1307"/>
        <v>0</v>
      </c>
      <c r="GS503" s="180">
        <f t="shared" si="1308"/>
        <v>0</v>
      </c>
      <c r="GT503" s="180">
        <f t="shared" si="1309"/>
        <v>0</v>
      </c>
      <c r="GU503" s="180">
        <f t="shared" si="1310"/>
        <v>0</v>
      </c>
      <c r="GV503" s="180">
        <f t="shared" si="1311"/>
        <v>0</v>
      </c>
      <c r="GW503" s="180">
        <f t="shared" si="1312"/>
        <v>0</v>
      </c>
      <c r="GX503" s="180">
        <f t="shared" si="1313"/>
        <v>0</v>
      </c>
      <c r="GY503" s="180">
        <f t="shared" si="1314"/>
        <v>0</v>
      </c>
      <c r="GZ503" s="180">
        <f t="shared" si="1315"/>
        <v>0</v>
      </c>
      <c r="HA503" s="180">
        <f t="shared" si="1316"/>
        <v>0</v>
      </c>
      <c r="HB503" s="180">
        <f t="shared" si="1317"/>
        <v>0</v>
      </c>
      <c r="HC503" s="180">
        <f t="shared" si="1318"/>
        <v>0</v>
      </c>
      <c r="HD503" s="180">
        <f t="shared" si="1319"/>
        <v>0</v>
      </c>
      <c r="HE503" s="180">
        <f t="shared" si="1320"/>
        <v>0</v>
      </c>
      <c r="HF503" s="180">
        <f t="shared" si="1321"/>
        <v>0</v>
      </c>
      <c r="HG503" s="180">
        <f t="shared" si="1322"/>
        <v>0</v>
      </c>
      <c r="HH503" s="180">
        <f t="shared" si="1323"/>
        <v>0</v>
      </c>
      <c r="HI503" s="180">
        <f t="shared" si="1324"/>
        <v>0</v>
      </c>
      <c r="HJ503" s="180">
        <f t="shared" si="1325"/>
        <v>0</v>
      </c>
      <c r="HK503" s="180">
        <f t="shared" si="1326"/>
        <v>0</v>
      </c>
      <c r="HL503" s="180">
        <f t="shared" si="1327"/>
        <v>0</v>
      </c>
      <c r="HM503" s="180">
        <f t="shared" si="1328"/>
        <v>0</v>
      </c>
      <c r="HN503" s="180">
        <f t="shared" si="1329"/>
        <v>0</v>
      </c>
      <c r="HO503" s="180">
        <f t="shared" si="1330"/>
        <v>0</v>
      </c>
      <c r="HP503" s="180">
        <f t="shared" si="1331"/>
        <v>0</v>
      </c>
      <c r="HQ503" s="180">
        <f t="shared" si="1332"/>
        <v>0</v>
      </c>
      <c r="HR503" s="180">
        <f t="shared" si="1333"/>
        <v>0</v>
      </c>
      <c r="HS503" s="180">
        <f t="shared" si="1334"/>
        <v>0</v>
      </c>
      <c r="HT503" s="180">
        <f t="shared" si="1335"/>
        <v>0</v>
      </c>
      <c r="HU503" s="180">
        <f t="shared" si="1336"/>
        <v>0</v>
      </c>
      <c r="HV503" s="180">
        <f t="shared" si="1337"/>
        <v>0</v>
      </c>
      <c r="HW503" s="180">
        <f t="shared" si="1338"/>
        <v>0</v>
      </c>
      <c r="HX503" s="180">
        <f t="shared" si="1339"/>
        <v>0</v>
      </c>
      <c r="HY503" s="180">
        <f t="shared" si="1340"/>
        <v>0</v>
      </c>
      <c r="HZ503" s="180">
        <f t="shared" si="1341"/>
        <v>0</v>
      </c>
      <c r="IA503" s="180">
        <f t="shared" si="1342"/>
        <v>0</v>
      </c>
      <c r="IB503" s="180">
        <f t="shared" si="1343"/>
        <v>0</v>
      </c>
      <c r="IC503" s="180">
        <f t="shared" si="1344"/>
        <v>0</v>
      </c>
      <c r="ID503" s="180">
        <f t="shared" si="1345"/>
        <v>0</v>
      </c>
      <c r="IE503" s="180">
        <f t="shared" si="1346"/>
        <v>0</v>
      </c>
      <c r="IF503" s="180">
        <f t="shared" si="1347"/>
        <v>0</v>
      </c>
      <c r="IG503" s="180">
        <f t="shared" si="1348"/>
        <v>0</v>
      </c>
      <c r="IH503" s="180">
        <f t="shared" si="1349"/>
        <v>0</v>
      </c>
      <c r="II503" s="180">
        <f t="shared" si="1350"/>
        <v>0</v>
      </c>
      <c r="IJ503" s="180">
        <f t="shared" si="1351"/>
        <v>0</v>
      </c>
      <c r="IK503" s="180">
        <f t="shared" si="1352"/>
        <v>0</v>
      </c>
      <c r="IL503" s="180">
        <f t="shared" si="1353"/>
        <v>0</v>
      </c>
      <c r="IM503" s="180">
        <f t="shared" si="1354"/>
        <v>0</v>
      </c>
      <c r="IN503" s="180">
        <f t="shared" si="1355"/>
        <v>0</v>
      </c>
      <c r="IO503" s="180">
        <f t="shared" si="1356"/>
        <v>0</v>
      </c>
      <c r="IP503" s="180">
        <f t="shared" si="1357"/>
        <v>0</v>
      </c>
      <c r="IQ503" s="180">
        <f t="shared" si="1358"/>
        <v>0</v>
      </c>
      <c r="IR503" s="180">
        <f t="shared" si="1359"/>
        <v>0</v>
      </c>
      <c r="IS503" s="180">
        <f t="shared" si="1360"/>
        <v>0</v>
      </c>
      <c r="IT503" s="180">
        <f t="shared" si="1361"/>
        <v>0</v>
      </c>
      <c r="IU503" s="180">
        <f t="shared" si="1362"/>
        <v>0</v>
      </c>
      <c r="IV503" s="180">
        <f t="shared" si="1363"/>
        <v>0</v>
      </c>
      <c r="IW503" s="180">
        <f t="shared" si="1364"/>
        <v>0</v>
      </c>
      <c r="IX503" s="180">
        <f t="shared" si="1365"/>
        <v>0</v>
      </c>
      <c r="IY503" s="180">
        <f t="shared" si="1366"/>
        <v>0</v>
      </c>
      <c r="IZ503" s="180">
        <f t="shared" si="1367"/>
        <v>0</v>
      </c>
      <c r="JA503" s="180">
        <f t="shared" si="1368"/>
        <v>0</v>
      </c>
      <c r="JB503" s="180">
        <f t="shared" si="1369"/>
        <v>0</v>
      </c>
    </row>
    <row r="504" spans="2:262">
      <c r="B504" s="188">
        <v>143</v>
      </c>
      <c r="C504" s="187">
        <f t="shared" si="1370"/>
        <v>2.792968750000002E-3</v>
      </c>
      <c r="D504" s="184" t="e">
        <f t="shared" si="1113"/>
        <v>#REF!</v>
      </c>
      <c r="E504" s="183" t="e">
        <f>ES361</f>
        <v>#REF!</v>
      </c>
      <c r="F504" s="182">
        <v>143</v>
      </c>
      <c r="G504" s="180">
        <f t="shared" si="1114"/>
        <v>0</v>
      </c>
      <c r="H504" s="180">
        <f t="shared" si="1115"/>
        <v>0</v>
      </c>
      <c r="I504" s="180">
        <f t="shared" si="1116"/>
        <v>0</v>
      </c>
      <c r="J504" s="180">
        <f t="shared" si="1117"/>
        <v>0</v>
      </c>
      <c r="K504" s="180">
        <f t="shared" si="1118"/>
        <v>0</v>
      </c>
      <c r="L504" s="180">
        <f t="shared" si="1119"/>
        <v>0</v>
      </c>
      <c r="M504" s="180">
        <f t="shared" si="1120"/>
        <v>0</v>
      </c>
      <c r="N504" s="180">
        <f t="shared" si="1121"/>
        <v>0</v>
      </c>
      <c r="O504" s="180">
        <f t="shared" si="1122"/>
        <v>0</v>
      </c>
      <c r="P504" s="180">
        <f t="shared" si="1123"/>
        <v>0</v>
      </c>
      <c r="Q504" s="180">
        <f t="shared" si="1124"/>
        <v>0</v>
      </c>
      <c r="R504" s="180">
        <f t="shared" si="1125"/>
        <v>0</v>
      </c>
      <c r="S504" s="180">
        <f t="shared" si="1126"/>
        <v>0</v>
      </c>
      <c r="T504" s="180">
        <f t="shared" si="1127"/>
        <v>0</v>
      </c>
      <c r="U504" s="180">
        <f t="shared" si="1128"/>
        <v>0</v>
      </c>
      <c r="V504" s="180">
        <f t="shared" si="1129"/>
        <v>0</v>
      </c>
      <c r="W504" s="180">
        <f t="shared" si="1130"/>
        <v>0</v>
      </c>
      <c r="X504" s="180">
        <f t="shared" si="1131"/>
        <v>0</v>
      </c>
      <c r="Y504" s="180">
        <f t="shared" si="1132"/>
        <v>0</v>
      </c>
      <c r="Z504" s="180">
        <f t="shared" si="1133"/>
        <v>0</v>
      </c>
      <c r="AA504" s="180">
        <f t="shared" si="1134"/>
        <v>0</v>
      </c>
      <c r="AB504" s="180">
        <f t="shared" si="1135"/>
        <v>0</v>
      </c>
      <c r="AC504" s="180">
        <f t="shared" si="1136"/>
        <v>0</v>
      </c>
      <c r="AD504" s="180">
        <f t="shared" si="1137"/>
        <v>0</v>
      </c>
      <c r="AE504" s="180">
        <f t="shared" si="1138"/>
        <v>0</v>
      </c>
      <c r="AF504" s="180">
        <f t="shared" si="1139"/>
        <v>0</v>
      </c>
      <c r="AG504" s="180">
        <f t="shared" si="1140"/>
        <v>0</v>
      </c>
      <c r="AH504" s="180">
        <f t="shared" si="1141"/>
        <v>0</v>
      </c>
      <c r="AI504" s="180">
        <f t="shared" si="1142"/>
        <v>0</v>
      </c>
      <c r="AJ504" s="180">
        <f t="shared" si="1143"/>
        <v>0</v>
      </c>
      <c r="AK504" s="180">
        <f t="shared" si="1144"/>
        <v>0</v>
      </c>
      <c r="AL504" s="180">
        <f t="shared" si="1145"/>
        <v>0</v>
      </c>
      <c r="AM504" s="180">
        <f t="shared" si="1146"/>
        <v>0</v>
      </c>
      <c r="AN504" s="180">
        <f t="shared" si="1147"/>
        <v>0</v>
      </c>
      <c r="AO504" s="180">
        <f t="shared" si="1148"/>
        <v>0</v>
      </c>
      <c r="AP504" s="180">
        <f t="shared" si="1149"/>
        <v>0</v>
      </c>
      <c r="AQ504" s="180">
        <f t="shared" si="1150"/>
        <v>0</v>
      </c>
      <c r="AR504" s="180">
        <f t="shared" si="1151"/>
        <v>0</v>
      </c>
      <c r="AS504" s="180">
        <f t="shared" si="1152"/>
        <v>0</v>
      </c>
      <c r="AT504" s="180">
        <f t="shared" si="1153"/>
        <v>0</v>
      </c>
      <c r="AU504" s="180">
        <f t="shared" si="1154"/>
        <v>0</v>
      </c>
      <c r="AV504" s="180">
        <f t="shared" si="1155"/>
        <v>0</v>
      </c>
      <c r="AW504" s="180">
        <f t="shared" si="1156"/>
        <v>0</v>
      </c>
      <c r="AX504" s="180">
        <f t="shared" si="1157"/>
        <v>0</v>
      </c>
      <c r="AY504" s="180">
        <f t="shared" si="1158"/>
        <v>0</v>
      </c>
      <c r="AZ504" s="180">
        <f t="shared" si="1159"/>
        <v>0</v>
      </c>
      <c r="BA504" s="180">
        <f t="shared" si="1160"/>
        <v>0</v>
      </c>
      <c r="BB504" s="180">
        <f t="shared" si="1161"/>
        <v>0</v>
      </c>
      <c r="BC504" s="180">
        <f t="shared" si="1162"/>
        <v>0</v>
      </c>
      <c r="BD504" s="180">
        <f t="shared" si="1163"/>
        <v>0</v>
      </c>
      <c r="BE504" s="180">
        <f t="shared" si="1164"/>
        <v>0</v>
      </c>
      <c r="BF504" s="180">
        <f t="shared" si="1165"/>
        <v>0</v>
      </c>
      <c r="BG504" s="180">
        <f t="shared" si="1166"/>
        <v>0</v>
      </c>
      <c r="BH504" s="180">
        <f t="shared" si="1167"/>
        <v>0</v>
      </c>
      <c r="BI504" s="180">
        <f t="shared" si="1168"/>
        <v>0</v>
      </c>
      <c r="BJ504" s="180">
        <f t="shared" si="1169"/>
        <v>0</v>
      </c>
      <c r="BK504" s="180">
        <f t="shared" si="1170"/>
        <v>0</v>
      </c>
      <c r="BL504" s="180">
        <f t="shared" si="1171"/>
        <v>0</v>
      </c>
      <c r="BM504" s="180">
        <f t="shared" si="1172"/>
        <v>0</v>
      </c>
      <c r="BN504" s="180">
        <f t="shared" si="1173"/>
        <v>0</v>
      </c>
      <c r="BO504" s="180">
        <f t="shared" si="1174"/>
        <v>0</v>
      </c>
      <c r="BP504" s="180">
        <f t="shared" si="1175"/>
        <v>0</v>
      </c>
      <c r="BQ504" s="180">
        <f t="shared" si="1176"/>
        <v>0</v>
      </c>
      <c r="BR504" s="180">
        <f t="shared" si="1177"/>
        <v>0</v>
      </c>
      <c r="BS504" s="180">
        <f t="shared" si="1178"/>
        <v>0</v>
      </c>
      <c r="BT504" s="180">
        <f t="shared" si="1179"/>
        <v>0</v>
      </c>
      <c r="BU504" s="180">
        <f t="shared" si="1180"/>
        <v>0</v>
      </c>
      <c r="BV504" s="180">
        <f t="shared" si="1181"/>
        <v>0</v>
      </c>
      <c r="BW504" s="180">
        <f t="shared" si="1182"/>
        <v>0</v>
      </c>
      <c r="BX504" s="180">
        <f t="shared" si="1183"/>
        <v>0</v>
      </c>
      <c r="BY504" s="180">
        <f t="shared" si="1184"/>
        <v>0</v>
      </c>
      <c r="BZ504" s="180">
        <f t="shared" si="1185"/>
        <v>0</v>
      </c>
      <c r="CA504" s="180">
        <f t="shared" si="1186"/>
        <v>0</v>
      </c>
      <c r="CB504" s="180">
        <f t="shared" si="1187"/>
        <v>0</v>
      </c>
      <c r="CC504" s="180">
        <f t="shared" si="1188"/>
        <v>0</v>
      </c>
      <c r="CD504" s="180">
        <f t="shared" si="1189"/>
        <v>0</v>
      </c>
      <c r="CE504" s="180">
        <f t="shared" si="1190"/>
        <v>0</v>
      </c>
      <c r="CF504" s="180">
        <f t="shared" si="1191"/>
        <v>0</v>
      </c>
      <c r="CG504" s="180">
        <f t="shared" si="1192"/>
        <v>0</v>
      </c>
      <c r="CH504" s="180">
        <f t="shared" si="1193"/>
        <v>0</v>
      </c>
      <c r="CI504" s="180">
        <f t="shared" si="1194"/>
        <v>0</v>
      </c>
      <c r="CJ504" s="180">
        <f t="shared" si="1195"/>
        <v>0</v>
      </c>
      <c r="CK504" s="180">
        <f t="shared" si="1196"/>
        <v>0</v>
      </c>
      <c r="CL504" s="180">
        <f t="shared" si="1197"/>
        <v>0</v>
      </c>
      <c r="CM504" s="180">
        <f t="shared" si="1198"/>
        <v>0</v>
      </c>
      <c r="CN504" s="180">
        <f t="shared" si="1199"/>
        <v>0</v>
      </c>
      <c r="CO504" s="180">
        <f t="shared" si="1200"/>
        <v>0</v>
      </c>
      <c r="CP504" s="180">
        <f t="shared" si="1201"/>
        <v>0</v>
      </c>
      <c r="CQ504" s="180">
        <f t="shared" si="1202"/>
        <v>0</v>
      </c>
      <c r="CR504" s="180">
        <f t="shared" si="1203"/>
        <v>0</v>
      </c>
      <c r="CS504" s="180">
        <f t="shared" si="1204"/>
        <v>0</v>
      </c>
      <c r="CT504" s="180">
        <f t="shared" si="1205"/>
        <v>0</v>
      </c>
      <c r="CU504" s="180">
        <f t="shared" si="1206"/>
        <v>0</v>
      </c>
      <c r="CV504" s="180">
        <f t="shared" si="1207"/>
        <v>0</v>
      </c>
      <c r="CW504" s="180">
        <f t="shared" si="1208"/>
        <v>0</v>
      </c>
      <c r="CX504" s="180">
        <f t="shared" si="1209"/>
        <v>0</v>
      </c>
      <c r="CY504" s="180">
        <f t="shared" si="1210"/>
        <v>0</v>
      </c>
      <c r="CZ504" s="180">
        <f t="shared" si="1211"/>
        <v>0</v>
      </c>
      <c r="DA504" s="180">
        <f t="shared" si="1212"/>
        <v>0</v>
      </c>
      <c r="DB504" s="180">
        <f t="shared" si="1213"/>
        <v>0</v>
      </c>
      <c r="DC504" s="180">
        <f t="shared" si="1214"/>
        <v>0</v>
      </c>
      <c r="DD504" s="180">
        <f t="shared" si="1215"/>
        <v>0</v>
      </c>
      <c r="DE504" s="180">
        <f t="shared" si="1216"/>
        <v>0</v>
      </c>
      <c r="DF504" s="180">
        <f t="shared" si="1217"/>
        <v>0</v>
      </c>
      <c r="DG504" s="180">
        <f t="shared" si="1218"/>
        <v>0</v>
      </c>
      <c r="DH504" s="180">
        <f t="shared" si="1219"/>
        <v>0</v>
      </c>
      <c r="DI504" s="180">
        <f t="shared" si="1220"/>
        <v>0</v>
      </c>
      <c r="DJ504" s="180">
        <f t="shared" si="1221"/>
        <v>0</v>
      </c>
      <c r="DK504" s="180">
        <f t="shared" si="1222"/>
        <v>0</v>
      </c>
      <c r="DL504" s="180">
        <f t="shared" si="1223"/>
        <v>0</v>
      </c>
      <c r="DM504" s="180">
        <f t="shared" si="1224"/>
        <v>0</v>
      </c>
      <c r="DN504" s="180">
        <f t="shared" si="1225"/>
        <v>0</v>
      </c>
      <c r="DO504" s="180">
        <f t="shared" si="1226"/>
        <v>0</v>
      </c>
      <c r="DP504" s="180">
        <f t="shared" si="1227"/>
        <v>0</v>
      </c>
      <c r="DQ504" s="180">
        <f t="shared" si="1228"/>
        <v>0</v>
      </c>
      <c r="DR504" s="180">
        <f t="shared" si="1229"/>
        <v>0</v>
      </c>
      <c r="DS504" s="180">
        <f t="shared" si="1230"/>
        <v>0</v>
      </c>
      <c r="DT504" s="180">
        <f t="shared" si="1231"/>
        <v>0</v>
      </c>
      <c r="DU504" s="180">
        <f t="shared" si="1232"/>
        <v>0</v>
      </c>
      <c r="DV504" s="180">
        <f t="shared" si="1233"/>
        <v>0</v>
      </c>
      <c r="DW504" s="180">
        <f t="shared" si="1234"/>
        <v>0</v>
      </c>
      <c r="DX504" s="180">
        <f t="shared" si="1235"/>
        <v>0</v>
      </c>
      <c r="DY504" s="180">
        <f t="shared" si="1236"/>
        <v>0</v>
      </c>
      <c r="DZ504" s="180">
        <f t="shared" si="1237"/>
        <v>0</v>
      </c>
      <c r="EA504" s="180">
        <f t="shared" si="1238"/>
        <v>0</v>
      </c>
      <c r="EB504" s="180">
        <f t="shared" si="1239"/>
        <v>0</v>
      </c>
      <c r="EC504" s="180">
        <f t="shared" si="1240"/>
        <v>0</v>
      </c>
      <c r="ED504" s="180">
        <f t="shared" si="1241"/>
        <v>0</v>
      </c>
      <c r="EE504" s="180">
        <f t="shared" si="1242"/>
        <v>0</v>
      </c>
      <c r="EF504" s="180">
        <f t="shared" si="1243"/>
        <v>0</v>
      </c>
      <c r="EG504" s="180">
        <f t="shared" si="1244"/>
        <v>0</v>
      </c>
      <c r="EH504" s="180">
        <f t="shared" si="1245"/>
        <v>0</v>
      </c>
      <c r="EI504" s="180">
        <f t="shared" si="1246"/>
        <v>0</v>
      </c>
      <c r="EJ504" s="180">
        <f t="shared" si="1247"/>
        <v>0</v>
      </c>
      <c r="EK504" s="180">
        <f t="shared" si="1248"/>
        <v>0</v>
      </c>
      <c r="EL504" s="180">
        <f t="shared" si="1249"/>
        <v>0</v>
      </c>
      <c r="EM504" s="180">
        <f t="shared" si="1250"/>
        <v>0</v>
      </c>
      <c r="EN504" s="180">
        <f t="shared" si="1251"/>
        <v>0</v>
      </c>
      <c r="EO504" s="180">
        <f t="shared" si="1252"/>
        <v>0</v>
      </c>
      <c r="EP504" s="180">
        <f t="shared" si="1253"/>
        <v>0</v>
      </c>
      <c r="EQ504" s="180">
        <f t="shared" si="1254"/>
        <v>0</v>
      </c>
      <c r="ER504" s="180">
        <f t="shared" si="1255"/>
        <v>0</v>
      </c>
      <c r="ES504" s="180">
        <f t="shared" si="1256"/>
        <v>0</v>
      </c>
      <c r="ET504" s="180">
        <f t="shared" si="1257"/>
        <v>0</v>
      </c>
      <c r="EU504" s="180">
        <f t="shared" si="1258"/>
        <v>0</v>
      </c>
      <c r="EV504" s="180">
        <f t="shared" si="1259"/>
        <v>0</v>
      </c>
      <c r="EW504" s="180">
        <f t="shared" si="1260"/>
        <v>0</v>
      </c>
      <c r="EX504" s="180">
        <f t="shared" si="1261"/>
        <v>0</v>
      </c>
      <c r="EY504" s="180">
        <f t="shared" si="1262"/>
        <v>0</v>
      </c>
      <c r="EZ504" s="180">
        <f t="shared" si="1263"/>
        <v>0</v>
      </c>
      <c r="FA504" s="180">
        <f t="shared" si="1264"/>
        <v>0</v>
      </c>
      <c r="FB504" s="180">
        <f t="shared" si="1265"/>
        <v>0</v>
      </c>
      <c r="FC504" s="180">
        <f t="shared" si="1266"/>
        <v>0</v>
      </c>
      <c r="FD504" s="180">
        <f t="shared" si="1267"/>
        <v>0</v>
      </c>
      <c r="FE504" s="180">
        <f t="shared" si="1268"/>
        <v>0</v>
      </c>
      <c r="FF504" s="180">
        <f t="shared" si="1269"/>
        <v>0</v>
      </c>
      <c r="FG504" s="180">
        <f t="shared" si="1270"/>
        <v>0</v>
      </c>
      <c r="FH504" s="180">
        <f t="shared" si="1271"/>
        <v>0</v>
      </c>
      <c r="FI504" s="180">
        <f t="shared" si="1272"/>
        <v>0</v>
      </c>
      <c r="FJ504" s="180">
        <f t="shared" si="1273"/>
        <v>0</v>
      </c>
      <c r="FK504" s="180">
        <f t="shared" si="1274"/>
        <v>0</v>
      </c>
      <c r="FL504" s="180">
        <f t="shared" si="1275"/>
        <v>0</v>
      </c>
      <c r="FM504" s="180">
        <f t="shared" si="1276"/>
        <v>0</v>
      </c>
      <c r="FN504" s="180">
        <f t="shared" si="1277"/>
        <v>0</v>
      </c>
      <c r="FO504" s="180">
        <f t="shared" si="1278"/>
        <v>0</v>
      </c>
      <c r="FP504" s="180">
        <f t="shared" si="1279"/>
        <v>0</v>
      </c>
      <c r="FQ504" s="180">
        <f t="shared" si="1280"/>
        <v>0</v>
      </c>
      <c r="FR504" s="180">
        <f t="shared" si="1281"/>
        <v>0</v>
      </c>
      <c r="FS504" s="180">
        <f t="shared" si="1282"/>
        <v>0</v>
      </c>
      <c r="FT504" s="180">
        <f t="shared" si="1283"/>
        <v>0</v>
      </c>
      <c r="FU504" s="180">
        <f t="shared" si="1284"/>
        <v>0</v>
      </c>
      <c r="FV504" s="180">
        <f t="shared" si="1285"/>
        <v>0</v>
      </c>
      <c r="FW504" s="180">
        <f t="shared" si="1286"/>
        <v>0</v>
      </c>
      <c r="FX504" s="180">
        <f t="shared" si="1287"/>
        <v>0</v>
      </c>
      <c r="FY504" s="180">
        <f t="shared" si="1288"/>
        <v>0</v>
      </c>
      <c r="FZ504" s="180">
        <f t="shared" si="1289"/>
        <v>0</v>
      </c>
      <c r="GA504" s="180">
        <f t="shared" si="1290"/>
        <v>0</v>
      </c>
      <c r="GB504" s="180">
        <f t="shared" si="1291"/>
        <v>0</v>
      </c>
      <c r="GC504" s="180">
        <f t="shared" si="1292"/>
        <v>0</v>
      </c>
      <c r="GD504" s="180">
        <f t="shared" si="1293"/>
        <v>0</v>
      </c>
      <c r="GE504" s="180">
        <f t="shared" si="1294"/>
        <v>0</v>
      </c>
      <c r="GF504" s="180">
        <f t="shared" si="1295"/>
        <v>0</v>
      </c>
      <c r="GG504" s="180">
        <f t="shared" si="1296"/>
        <v>0</v>
      </c>
      <c r="GH504" s="180">
        <f t="shared" si="1297"/>
        <v>0</v>
      </c>
      <c r="GI504" s="180">
        <f t="shared" si="1298"/>
        <v>0</v>
      </c>
      <c r="GJ504" s="180">
        <f t="shared" si="1299"/>
        <v>0</v>
      </c>
      <c r="GK504" s="180">
        <f t="shared" si="1300"/>
        <v>0</v>
      </c>
      <c r="GL504" s="180">
        <f t="shared" si="1301"/>
        <v>0</v>
      </c>
      <c r="GM504" s="180">
        <f t="shared" si="1302"/>
        <v>0</v>
      </c>
      <c r="GN504" s="180">
        <f t="shared" si="1303"/>
        <v>0</v>
      </c>
      <c r="GO504" s="180">
        <f t="shared" si="1304"/>
        <v>0</v>
      </c>
      <c r="GP504" s="180">
        <f t="shared" si="1305"/>
        <v>0</v>
      </c>
      <c r="GQ504" s="180">
        <f t="shared" si="1306"/>
        <v>0</v>
      </c>
      <c r="GR504" s="180">
        <f t="shared" si="1307"/>
        <v>0</v>
      </c>
      <c r="GS504" s="180">
        <f t="shared" si="1308"/>
        <v>0</v>
      </c>
      <c r="GT504" s="180">
        <f t="shared" si="1309"/>
        <v>0</v>
      </c>
      <c r="GU504" s="180">
        <f t="shared" si="1310"/>
        <v>0</v>
      </c>
      <c r="GV504" s="180">
        <f t="shared" si="1311"/>
        <v>0</v>
      </c>
      <c r="GW504" s="180">
        <f t="shared" si="1312"/>
        <v>0</v>
      </c>
      <c r="GX504" s="180">
        <f t="shared" si="1313"/>
        <v>0</v>
      </c>
      <c r="GY504" s="180">
        <f t="shared" si="1314"/>
        <v>0</v>
      </c>
      <c r="GZ504" s="180">
        <f t="shared" si="1315"/>
        <v>0</v>
      </c>
      <c r="HA504" s="180">
        <f t="shared" si="1316"/>
        <v>0</v>
      </c>
      <c r="HB504" s="180">
        <f t="shared" si="1317"/>
        <v>0</v>
      </c>
      <c r="HC504" s="180">
        <f t="shared" si="1318"/>
        <v>0</v>
      </c>
      <c r="HD504" s="180">
        <f t="shared" si="1319"/>
        <v>0</v>
      </c>
      <c r="HE504" s="180">
        <f t="shared" si="1320"/>
        <v>0</v>
      </c>
      <c r="HF504" s="180">
        <f t="shared" si="1321"/>
        <v>0</v>
      </c>
      <c r="HG504" s="180">
        <f t="shared" si="1322"/>
        <v>0</v>
      </c>
      <c r="HH504" s="180">
        <f t="shared" si="1323"/>
        <v>0</v>
      </c>
      <c r="HI504" s="180">
        <f t="shared" si="1324"/>
        <v>0</v>
      </c>
      <c r="HJ504" s="180">
        <f t="shared" si="1325"/>
        <v>0</v>
      </c>
      <c r="HK504" s="180">
        <f t="shared" si="1326"/>
        <v>0</v>
      </c>
      <c r="HL504" s="180">
        <f t="shared" si="1327"/>
        <v>0</v>
      </c>
      <c r="HM504" s="180">
        <f t="shared" si="1328"/>
        <v>0</v>
      </c>
      <c r="HN504" s="180">
        <f t="shared" si="1329"/>
        <v>0</v>
      </c>
      <c r="HO504" s="180">
        <f t="shared" si="1330"/>
        <v>0</v>
      </c>
      <c r="HP504" s="180">
        <f t="shared" si="1331"/>
        <v>0</v>
      </c>
      <c r="HQ504" s="180">
        <f t="shared" si="1332"/>
        <v>0</v>
      </c>
      <c r="HR504" s="180">
        <f t="shared" si="1333"/>
        <v>0</v>
      </c>
      <c r="HS504" s="180">
        <f t="shared" si="1334"/>
        <v>0</v>
      </c>
      <c r="HT504" s="180">
        <f t="shared" si="1335"/>
        <v>0</v>
      </c>
      <c r="HU504" s="180">
        <f t="shared" si="1336"/>
        <v>0</v>
      </c>
      <c r="HV504" s="180">
        <f t="shared" si="1337"/>
        <v>0</v>
      </c>
      <c r="HW504" s="180">
        <f t="shared" si="1338"/>
        <v>0</v>
      </c>
      <c r="HX504" s="180">
        <f t="shared" si="1339"/>
        <v>0</v>
      </c>
      <c r="HY504" s="180">
        <f t="shared" si="1340"/>
        <v>0</v>
      </c>
      <c r="HZ504" s="180">
        <f t="shared" si="1341"/>
        <v>0</v>
      </c>
      <c r="IA504" s="180">
        <f t="shared" si="1342"/>
        <v>0</v>
      </c>
      <c r="IB504" s="180">
        <f t="shared" si="1343"/>
        <v>0</v>
      </c>
      <c r="IC504" s="180">
        <f t="shared" si="1344"/>
        <v>0</v>
      </c>
      <c r="ID504" s="180">
        <f t="shared" si="1345"/>
        <v>0</v>
      </c>
      <c r="IE504" s="180">
        <f t="shared" si="1346"/>
        <v>0</v>
      </c>
      <c r="IF504" s="180">
        <f t="shared" si="1347"/>
        <v>0</v>
      </c>
      <c r="IG504" s="180">
        <f t="shared" si="1348"/>
        <v>0</v>
      </c>
      <c r="IH504" s="180">
        <f t="shared" si="1349"/>
        <v>0</v>
      </c>
      <c r="II504" s="180">
        <f t="shared" si="1350"/>
        <v>0</v>
      </c>
      <c r="IJ504" s="180">
        <f t="shared" si="1351"/>
        <v>0</v>
      </c>
      <c r="IK504" s="180">
        <f t="shared" si="1352"/>
        <v>0</v>
      </c>
      <c r="IL504" s="180">
        <f t="shared" si="1353"/>
        <v>0</v>
      </c>
      <c r="IM504" s="180">
        <f t="shared" si="1354"/>
        <v>0</v>
      </c>
      <c r="IN504" s="180">
        <f t="shared" si="1355"/>
        <v>0</v>
      </c>
      <c r="IO504" s="180">
        <f t="shared" si="1356"/>
        <v>0</v>
      </c>
      <c r="IP504" s="180">
        <f t="shared" si="1357"/>
        <v>0</v>
      </c>
      <c r="IQ504" s="180">
        <f t="shared" si="1358"/>
        <v>0</v>
      </c>
      <c r="IR504" s="180">
        <f t="shared" si="1359"/>
        <v>0</v>
      </c>
      <c r="IS504" s="180">
        <f t="shared" si="1360"/>
        <v>0</v>
      </c>
      <c r="IT504" s="180">
        <f t="shared" si="1361"/>
        <v>0</v>
      </c>
      <c r="IU504" s="180">
        <f t="shared" si="1362"/>
        <v>0</v>
      </c>
      <c r="IV504" s="180">
        <f t="shared" si="1363"/>
        <v>0</v>
      </c>
      <c r="IW504" s="180">
        <f t="shared" si="1364"/>
        <v>0</v>
      </c>
      <c r="IX504" s="180">
        <f t="shared" si="1365"/>
        <v>0</v>
      </c>
      <c r="IY504" s="180">
        <f t="shared" si="1366"/>
        <v>0</v>
      </c>
      <c r="IZ504" s="180">
        <f t="shared" si="1367"/>
        <v>0</v>
      </c>
      <c r="JA504" s="180">
        <f t="shared" si="1368"/>
        <v>0</v>
      </c>
      <c r="JB504" s="180">
        <f t="shared" si="1369"/>
        <v>0</v>
      </c>
    </row>
    <row r="505" spans="2:262">
      <c r="B505" s="188">
        <v>144</v>
      </c>
      <c r="C505" s="187">
        <f t="shared" si="1370"/>
        <v>2.8125000000000021E-3</v>
      </c>
      <c r="D505" s="184" t="e">
        <f t="shared" si="1113"/>
        <v>#REF!</v>
      </c>
      <c r="E505" s="183" t="e">
        <f>ET361</f>
        <v>#REF!</v>
      </c>
      <c r="F505" s="182">
        <v>144</v>
      </c>
      <c r="G505" s="180">
        <f t="shared" si="1114"/>
        <v>0</v>
      </c>
      <c r="H505" s="180">
        <f t="shared" si="1115"/>
        <v>0</v>
      </c>
      <c r="I505" s="180">
        <f t="shared" si="1116"/>
        <v>0</v>
      </c>
      <c r="J505" s="180">
        <f t="shared" si="1117"/>
        <v>0</v>
      </c>
      <c r="K505" s="180">
        <f t="shared" si="1118"/>
        <v>0</v>
      </c>
      <c r="L505" s="180">
        <f t="shared" si="1119"/>
        <v>0</v>
      </c>
      <c r="M505" s="180">
        <f t="shared" si="1120"/>
        <v>0</v>
      </c>
      <c r="N505" s="180">
        <f t="shared" si="1121"/>
        <v>0</v>
      </c>
      <c r="O505" s="180">
        <f t="shared" si="1122"/>
        <v>0</v>
      </c>
      <c r="P505" s="180">
        <f t="shared" si="1123"/>
        <v>0</v>
      </c>
      <c r="Q505" s="180">
        <f t="shared" si="1124"/>
        <v>0</v>
      </c>
      <c r="R505" s="180">
        <f t="shared" si="1125"/>
        <v>0</v>
      </c>
      <c r="S505" s="180">
        <f t="shared" si="1126"/>
        <v>0</v>
      </c>
      <c r="T505" s="180">
        <f t="shared" si="1127"/>
        <v>0</v>
      </c>
      <c r="U505" s="180">
        <f t="shared" si="1128"/>
        <v>0</v>
      </c>
      <c r="V505" s="180">
        <f t="shared" si="1129"/>
        <v>0</v>
      </c>
      <c r="W505" s="180">
        <f t="shared" si="1130"/>
        <v>0</v>
      </c>
      <c r="X505" s="180">
        <f t="shared" si="1131"/>
        <v>0</v>
      </c>
      <c r="Y505" s="180">
        <f t="shared" si="1132"/>
        <v>0</v>
      </c>
      <c r="Z505" s="180">
        <f t="shared" si="1133"/>
        <v>0</v>
      </c>
      <c r="AA505" s="180">
        <f t="shared" si="1134"/>
        <v>0</v>
      </c>
      <c r="AB505" s="180">
        <f t="shared" si="1135"/>
        <v>0</v>
      </c>
      <c r="AC505" s="180">
        <f t="shared" si="1136"/>
        <v>0</v>
      </c>
      <c r="AD505" s="180">
        <f t="shared" si="1137"/>
        <v>0</v>
      </c>
      <c r="AE505" s="180">
        <f t="shared" si="1138"/>
        <v>0</v>
      </c>
      <c r="AF505" s="180">
        <f t="shared" si="1139"/>
        <v>0</v>
      </c>
      <c r="AG505" s="180">
        <f t="shared" si="1140"/>
        <v>0</v>
      </c>
      <c r="AH505" s="180">
        <f t="shared" si="1141"/>
        <v>0</v>
      </c>
      <c r="AI505" s="180">
        <f t="shared" si="1142"/>
        <v>0</v>
      </c>
      <c r="AJ505" s="180">
        <f t="shared" si="1143"/>
        <v>0</v>
      </c>
      <c r="AK505" s="180">
        <f t="shared" si="1144"/>
        <v>0</v>
      </c>
      <c r="AL505" s="180">
        <f t="shared" si="1145"/>
        <v>0</v>
      </c>
      <c r="AM505" s="180">
        <f t="shared" si="1146"/>
        <v>0</v>
      </c>
      <c r="AN505" s="180">
        <f t="shared" si="1147"/>
        <v>0</v>
      </c>
      <c r="AO505" s="180">
        <f t="shared" si="1148"/>
        <v>0</v>
      </c>
      <c r="AP505" s="180">
        <f t="shared" si="1149"/>
        <v>0</v>
      </c>
      <c r="AQ505" s="180">
        <f t="shared" si="1150"/>
        <v>0</v>
      </c>
      <c r="AR505" s="180">
        <f t="shared" si="1151"/>
        <v>0</v>
      </c>
      <c r="AS505" s="180">
        <f t="shared" si="1152"/>
        <v>0</v>
      </c>
      <c r="AT505" s="180">
        <f t="shared" si="1153"/>
        <v>0</v>
      </c>
      <c r="AU505" s="180">
        <f t="shared" si="1154"/>
        <v>0</v>
      </c>
      <c r="AV505" s="180">
        <f t="shared" si="1155"/>
        <v>0</v>
      </c>
      <c r="AW505" s="180">
        <f t="shared" si="1156"/>
        <v>0</v>
      </c>
      <c r="AX505" s="180">
        <f t="shared" si="1157"/>
        <v>0</v>
      </c>
      <c r="AY505" s="180">
        <f t="shared" si="1158"/>
        <v>0</v>
      </c>
      <c r="AZ505" s="180">
        <f t="shared" si="1159"/>
        <v>0</v>
      </c>
      <c r="BA505" s="180">
        <f t="shared" si="1160"/>
        <v>0</v>
      </c>
      <c r="BB505" s="180">
        <f t="shared" si="1161"/>
        <v>0</v>
      </c>
      <c r="BC505" s="180">
        <f t="shared" si="1162"/>
        <v>0</v>
      </c>
      <c r="BD505" s="180">
        <f t="shared" si="1163"/>
        <v>0</v>
      </c>
      <c r="BE505" s="180">
        <f t="shared" si="1164"/>
        <v>0</v>
      </c>
      <c r="BF505" s="180">
        <f t="shared" si="1165"/>
        <v>0</v>
      </c>
      <c r="BG505" s="180">
        <f t="shared" si="1166"/>
        <v>0</v>
      </c>
      <c r="BH505" s="180">
        <f t="shared" si="1167"/>
        <v>0</v>
      </c>
      <c r="BI505" s="180">
        <f t="shared" si="1168"/>
        <v>0</v>
      </c>
      <c r="BJ505" s="180">
        <f t="shared" si="1169"/>
        <v>0</v>
      </c>
      <c r="BK505" s="180">
        <f t="shared" si="1170"/>
        <v>0</v>
      </c>
      <c r="BL505" s="180">
        <f t="shared" si="1171"/>
        <v>0</v>
      </c>
      <c r="BM505" s="180">
        <f t="shared" si="1172"/>
        <v>0</v>
      </c>
      <c r="BN505" s="180">
        <f t="shared" si="1173"/>
        <v>0</v>
      </c>
      <c r="BO505" s="180">
        <f t="shared" si="1174"/>
        <v>0</v>
      </c>
      <c r="BP505" s="180">
        <f t="shared" si="1175"/>
        <v>0</v>
      </c>
      <c r="BQ505" s="180">
        <f t="shared" si="1176"/>
        <v>0</v>
      </c>
      <c r="BR505" s="180">
        <f t="shared" si="1177"/>
        <v>0</v>
      </c>
      <c r="BS505" s="180">
        <f t="shared" si="1178"/>
        <v>0</v>
      </c>
      <c r="BT505" s="180">
        <f t="shared" si="1179"/>
        <v>0</v>
      </c>
      <c r="BU505" s="180">
        <f t="shared" si="1180"/>
        <v>0</v>
      </c>
      <c r="BV505" s="180">
        <f t="shared" si="1181"/>
        <v>0</v>
      </c>
      <c r="BW505" s="180">
        <f t="shared" si="1182"/>
        <v>0</v>
      </c>
      <c r="BX505" s="180">
        <f t="shared" si="1183"/>
        <v>0</v>
      </c>
      <c r="BY505" s="180">
        <f t="shared" si="1184"/>
        <v>0</v>
      </c>
      <c r="BZ505" s="180">
        <f t="shared" si="1185"/>
        <v>0</v>
      </c>
      <c r="CA505" s="180">
        <f t="shared" si="1186"/>
        <v>0</v>
      </c>
      <c r="CB505" s="180">
        <f t="shared" si="1187"/>
        <v>0</v>
      </c>
      <c r="CC505" s="180">
        <f t="shared" si="1188"/>
        <v>0</v>
      </c>
      <c r="CD505" s="180">
        <f t="shared" si="1189"/>
        <v>0</v>
      </c>
      <c r="CE505" s="180">
        <f t="shared" si="1190"/>
        <v>0</v>
      </c>
      <c r="CF505" s="180">
        <f t="shared" si="1191"/>
        <v>0</v>
      </c>
      <c r="CG505" s="180">
        <f t="shared" si="1192"/>
        <v>0</v>
      </c>
      <c r="CH505" s="180">
        <f t="shared" si="1193"/>
        <v>0</v>
      </c>
      <c r="CI505" s="180">
        <f t="shared" si="1194"/>
        <v>0</v>
      </c>
      <c r="CJ505" s="180">
        <f t="shared" si="1195"/>
        <v>0</v>
      </c>
      <c r="CK505" s="180">
        <f t="shared" si="1196"/>
        <v>0</v>
      </c>
      <c r="CL505" s="180">
        <f t="shared" si="1197"/>
        <v>0</v>
      </c>
      <c r="CM505" s="180">
        <f t="shared" si="1198"/>
        <v>0</v>
      </c>
      <c r="CN505" s="180">
        <f t="shared" si="1199"/>
        <v>0</v>
      </c>
      <c r="CO505" s="180">
        <f t="shared" si="1200"/>
        <v>0</v>
      </c>
      <c r="CP505" s="180">
        <f t="shared" si="1201"/>
        <v>0</v>
      </c>
      <c r="CQ505" s="180">
        <f t="shared" si="1202"/>
        <v>0</v>
      </c>
      <c r="CR505" s="180">
        <f t="shared" si="1203"/>
        <v>0</v>
      </c>
      <c r="CS505" s="180">
        <f t="shared" si="1204"/>
        <v>0</v>
      </c>
      <c r="CT505" s="180">
        <f t="shared" si="1205"/>
        <v>0</v>
      </c>
      <c r="CU505" s="180">
        <f t="shared" si="1206"/>
        <v>0</v>
      </c>
      <c r="CV505" s="180">
        <f t="shared" si="1207"/>
        <v>0</v>
      </c>
      <c r="CW505" s="180">
        <f t="shared" si="1208"/>
        <v>0</v>
      </c>
      <c r="CX505" s="180">
        <f t="shared" si="1209"/>
        <v>0</v>
      </c>
      <c r="CY505" s="180">
        <f t="shared" si="1210"/>
        <v>0</v>
      </c>
      <c r="CZ505" s="180">
        <f t="shared" si="1211"/>
        <v>0</v>
      </c>
      <c r="DA505" s="180">
        <f t="shared" si="1212"/>
        <v>0</v>
      </c>
      <c r="DB505" s="180">
        <f t="shared" si="1213"/>
        <v>0</v>
      </c>
      <c r="DC505" s="180">
        <f t="shared" si="1214"/>
        <v>0</v>
      </c>
      <c r="DD505" s="180">
        <f t="shared" si="1215"/>
        <v>0</v>
      </c>
      <c r="DE505" s="180">
        <f t="shared" si="1216"/>
        <v>0</v>
      </c>
      <c r="DF505" s="180">
        <f t="shared" si="1217"/>
        <v>0</v>
      </c>
      <c r="DG505" s="180">
        <f t="shared" si="1218"/>
        <v>0</v>
      </c>
      <c r="DH505" s="180">
        <f t="shared" si="1219"/>
        <v>0</v>
      </c>
      <c r="DI505" s="180">
        <f t="shared" si="1220"/>
        <v>0</v>
      </c>
      <c r="DJ505" s="180">
        <f t="shared" si="1221"/>
        <v>0</v>
      </c>
      <c r="DK505" s="180">
        <f t="shared" si="1222"/>
        <v>0</v>
      </c>
      <c r="DL505" s="180">
        <f t="shared" si="1223"/>
        <v>0</v>
      </c>
      <c r="DM505" s="180">
        <f t="shared" si="1224"/>
        <v>0</v>
      </c>
      <c r="DN505" s="180">
        <f t="shared" si="1225"/>
        <v>0</v>
      </c>
      <c r="DO505" s="180">
        <f t="shared" si="1226"/>
        <v>0</v>
      </c>
      <c r="DP505" s="180">
        <f t="shared" si="1227"/>
        <v>0</v>
      </c>
      <c r="DQ505" s="180">
        <f t="shared" si="1228"/>
        <v>0</v>
      </c>
      <c r="DR505" s="180">
        <f t="shared" si="1229"/>
        <v>0</v>
      </c>
      <c r="DS505" s="180">
        <f t="shared" si="1230"/>
        <v>0</v>
      </c>
      <c r="DT505" s="180">
        <f t="shared" si="1231"/>
        <v>0</v>
      </c>
      <c r="DU505" s="180">
        <f t="shared" si="1232"/>
        <v>0</v>
      </c>
      <c r="DV505" s="180">
        <f t="shared" si="1233"/>
        <v>0</v>
      </c>
      <c r="DW505" s="180">
        <f t="shared" si="1234"/>
        <v>0</v>
      </c>
      <c r="DX505" s="180">
        <f t="shared" si="1235"/>
        <v>0</v>
      </c>
      <c r="DY505" s="180">
        <f t="shared" si="1236"/>
        <v>0</v>
      </c>
      <c r="DZ505" s="180">
        <f t="shared" si="1237"/>
        <v>0</v>
      </c>
      <c r="EA505" s="180">
        <f t="shared" si="1238"/>
        <v>0</v>
      </c>
      <c r="EB505" s="180">
        <f t="shared" si="1239"/>
        <v>0</v>
      </c>
      <c r="EC505" s="180">
        <f t="shared" si="1240"/>
        <v>0</v>
      </c>
      <c r="ED505" s="180">
        <f t="shared" si="1241"/>
        <v>0</v>
      </c>
      <c r="EE505" s="180">
        <f t="shared" si="1242"/>
        <v>0</v>
      </c>
      <c r="EF505" s="180">
        <f t="shared" si="1243"/>
        <v>0</v>
      </c>
      <c r="EG505" s="180">
        <f t="shared" si="1244"/>
        <v>0</v>
      </c>
      <c r="EH505" s="180">
        <f t="shared" si="1245"/>
        <v>0</v>
      </c>
      <c r="EI505" s="180">
        <f t="shared" si="1246"/>
        <v>0</v>
      </c>
      <c r="EJ505" s="180">
        <f t="shared" si="1247"/>
        <v>0</v>
      </c>
      <c r="EK505" s="180">
        <f t="shared" si="1248"/>
        <v>0</v>
      </c>
      <c r="EL505" s="180">
        <f t="shared" si="1249"/>
        <v>0</v>
      </c>
      <c r="EM505" s="180">
        <f t="shared" si="1250"/>
        <v>0</v>
      </c>
      <c r="EN505" s="180">
        <f t="shared" si="1251"/>
        <v>0</v>
      </c>
      <c r="EO505" s="180">
        <f t="shared" si="1252"/>
        <v>0</v>
      </c>
      <c r="EP505" s="180">
        <f t="shared" si="1253"/>
        <v>0</v>
      </c>
      <c r="EQ505" s="180">
        <f t="shared" si="1254"/>
        <v>0</v>
      </c>
      <c r="ER505" s="180">
        <f t="shared" si="1255"/>
        <v>0</v>
      </c>
      <c r="ES505" s="180">
        <f t="shared" si="1256"/>
        <v>0</v>
      </c>
      <c r="ET505" s="180">
        <f t="shared" si="1257"/>
        <v>0</v>
      </c>
      <c r="EU505" s="180">
        <f t="shared" si="1258"/>
        <v>0</v>
      </c>
      <c r="EV505" s="180">
        <f t="shared" si="1259"/>
        <v>0</v>
      </c>
      <c r="EW505" s="180">
        <f t="shared" si="1260"/>
        <v>0</v>
      </c>
      <c r="EX505" s="180">
        <f t="shared" si="1261"/>
        <v>0</v>
      </c>
      <c r="EY505" s="180">
        <f t="shared" si="1262"/>
        <v>0</v>
      </c>
      <c r="EZ505" s="180">
        <f t="shared" si="1263"/>
        <v>0</v>
      </c>
      <c r="FA505" s="180">
        <f t="shared" si="1264"/>
        <v>0</v>
      </c>
      <c r="FB505" s="180">
        <f t="shared" si="1265"/>
        <v>0</v>
      </c>
      <c r="FC505" s="180">
        <f t="shared" si="1266"/>
        <v>0</v>
      </c>
      <c r="FD505" s="180">
        <f t="shared" si="1267"/>
        <v>0</v>
      </c>
      <c r="FE505" s="180">
        <f t="shared" si="1268"/>
        <v>0</v>
      </c>
      <c r="FF505" s="180">
        <f t="shared" si="1269"/>
        <v>0</v>
      </c>
      <c r="FG505" s="180">
        <f t="shared" si="1270"/>
        <v>0</v>
      </c>
      <c r="FH505" s="180">
        <f t="shared" si="1271"/>
        <v>0</v>
      </c>
      <c r="FI505" s="180">
        <f t="shared" si="1272"/>
        <v>0</v>
      </c>
      <c r="FJ505" s="180">
        <f t="shared" si="1273"/>
        <v>0</v>
      </c>
      <c r="FK505" s="180">
        <f t="shared" si="1274"/>
        <v>0</v>
      </c>
      <c r="FL505" s="180">
        <f t="shared" si="1275"/>
        <v>0</v>
      </c>
      <c r="FM505" s="180">
        <f t="shared" si="1276"/>
        <v>0</v>
      </c>
      <c r="FN505" s="180">
        <f t="shared" si="1277"/>
        <v>0</v>
      </c>
      <c r="FO505" s="180">
        <f t="shared" si="1278"/>
        <v>0</v>
      </c>
      <c r="FP505" s="180">
        <f t="shared" si="1279"/>
        <v>0</v>
      </c>
      <c r="FQ505" s="180">
        <f t="shared" si="1280"/>
        <v>0</v>
      </c>
      <c r="FR505" s="180">
        <f t="shared" si="1281"/>
        <v>0</v>
      </c>
      <c r="FS505" s="180">
        <f t="shared" si="1282"/>
        <v>0</v>
      </c>
      <c r="FT505" s="180">
        <f t="shared" si="1283"/>
        <v>0</v>
      </c>
      <c r="FU505" s="180">
        <f t="shared" si="1284"/>
        <v>0</v>
      </c>
      <c r="FV505" s="180">
        <f t="shared" si="1285"/>
        <v>0</v>
      </c>
      <c r="FW505" s="180">
        <f t="shared" si="1286"/>
        <v>0</v>
      </c>
      <c r="FX505" s="180">
        <f t="shared" si="1287"/>
        <v>0</v>
      </c>
      <c r="FY505" s="180">
        <f t="shared" si="1288"/>
        <v>0</v>
      </c>
      <c r="FZ505" s="180">
        <f t="shared" si="1289"/>
        <v>0</v>
      </c>
      <c r="GA505" s="180">
        <f t="shared" si="1290"/>
        <v>0</v>
      </c>
      <c r="GB505" s="180">
        <f t="shared" si="1291"/>
        <v>0</v>
      </c>
      <c r="GC505" s="180">
        <f t="shared" si="1292"/>
        <v>0</v>
      </c>
      <c r="GD505" s="180">
        <f t="shared" si="1293"/>
        <v>0</v>
      </c>
      <c r="GE505" s="180">
        <f t="shared" si="1294"/>
        <v>0</v>
      </c>
      <c r="GF505" s="180">
        <f t="shared" si="1295"/>
        <v>0</v>
      </c>
      <c r="GG505" s="180">
        <f t="shared" si="1296"/>
        <v>0</v>
      </c>
      <c r="GH505" s="180">
        <f t="shared" si="1297"/>
        <v>0</v>
      </c>
      <c r="GI505" s="180">
        <f t="shared" si="1298"/>
        <v>0</v>
      </c>
      <c r="GJ505" s="180">
        <f t="shared" si="1299"/>
        <v>0</v>
      </c>
      <c r="GK505" s="180">
        <f t="shared" si="1300"/>
        <v>0</v>
      </c>
      <c r="GL505" s="180">
        <f t="shared" si="1301"/>
        <v>0</v>
      </c>
      <c r="GM505" s="180">
        <f t="shared" si="1302"/>
        <v>0</v>
      </c>
      <c r="GN505" s="180">
        <f t="shared" si="1303"/>
        <v>0</v>
      </c>
      <c r="GO505" s="180">
        <f t="shared" si="1304"/>
        <v>0</v>
      </c>
      <c r="GP505" s="180">
        <f t="shared" si="1305"/>
        <v>0</v>
      </c>
      <c r="GQ505" s="180">
        <f t="shared" si="1306"/>
        <v>0</v>
      </c>
      <c r="GR505" s="180">
        <f t="shared" si="1307"/>
        <v>0</v>
      </c>
      <c r="GS505" s="180">
        <f t="shared" si="1308"/>
        <v>0</v>
      </c>
      <c r="GT505" s="180">
        <f t="shared" si="1309"/>
        <v>0</v>
      </c>
      <c r="GU505" s="180">
        <f t="shared" si="1310"/>
        <v>0</v>
      </c>
      <c r="GV505" s="180">
        <f t="shared" si="1311"/>
        <v>0</v>
      </c>
      <c r="GW505" s="180">
        <f t="shared" si="1312"/>
        <v>0</v>
      </c>
      <c r="GX505" s="180">
        <f t="shared" si="1313"/>
        <v>0</v>
      </c>
      <c r="GY505" s="180">
        <f t="shared" si="1314"/>
        <v>0</v>
      </c>
      <c r="GZ505" s="180">
        <f t="shared" si="1315"/>
        <v>0</v>
      </c>
      <c r="HA505" s="180">
        <f t="shared" si="1316"/>
        <v>0</v>
      </c>
      <c r="HB505" s="180">
        <f t="shared" si="1317"/>
        <v>0</v>
      </c>
      <c r="HC505" s="180">
        <f t="shared" si="1318"/>
        <v>0</v>
      </c>
      <c r="HD505" s="180">
        <f t="shared" si="1319"/>
        <v>0</v>
      </c>
      <c r="HE505" s="180">
        <f t="shared" si="1320"/>
        <v>0</v>
      </c>
      <c r="HF505" s="180">
        <f t="shared" si="1321"/>
        <v>0</v>
      </c>
      <c r="HG505" s="180">
        <f t="shared" si="1322"/>
        <v>0</v>
      </c>
      <c r="HH505" s="180">
        <f t="shared" si="1323"/>
        <v>0</v>
      </c>
      <c r="HI505" s="180">
        <f t="shared" si="1324"/>
        <v>0</v>
      </c>
      <c r="HJ505" s="180">
        <f t="shared" si="1325"/>
        <v>0</v>
      </c>
      <c r="HK505" s="180">
        <f t="shared" si="1326"/>
        <v>0</v>
      </c>
      <c r="HL505" s="180">
        <f t="shared" si="1327"/>
        <v>0</v>
      </c>
      <c r="HM505" s="180">
        <f t="shared" si="1328"/>
        <v>0</v>
      </c>
      <c r="HN505" s="180">
        <f t="shared" si="1329"/>
        <v>0</v>
      </c>
      <c r="HO505" s="180">
        <f t="shared" si="1330"/>
        <v>0</v>
      </c>
      <c r="HP505" s="180">
        <f t="shared" si="1331"/>
        <v>0</v>
      </c>
      <c r="HQ505" s="180">
        <f t="shared" si="1332"/>
        <v>0</v>
      </c>
      <c r="HR505" s="180">
        <f t="shared" si="1333"/>
        <v>0</v>
      </c>
      <c r="HS505" s="180">
        <f t="shared" si="1334"/>
        <v>0</v>
      </c>
      <c r="HT505" s="180">
        <f t="shared" si="1335"/>
        <v>0</v>
      </c>
      <c r="HU505" s="180">
        <f t="shared" si="1336"/>
        <v>0</v>
      </c>
      <c r="HV505" s="180">
        <f t="shared" si="1337"/>
        <v>0</v>
      </c>
      <c r="HW505" s="180">
        <f t="shared" si="1338"/>
        <v>0</v>
      </c>
      <c r="HX505" s="180">
        <f t="shared" si="1339"/>
        <v>0</v>
      </c>
      <c r="HY505" s="180">
        <f t="shared" si="1340"/>
        <v>0</v>
      </c>
      <c r="HZ505" s="180">
        <f t="shared" si="1341"/>
        <v>0</v>
      </c>
      <c r="IA505" s="180">
        <f t="shared" si="1342"/>
        <v>0</v>
      </c>
      <c r="IB505" s="180">
        <f t="shared" si="1343"/>
        <v>0</v>
      </c>
      <c r="IC505" s="180">
        <f t="shared" si="1344"/>
        <v>0</v>
      </c>
      <c r="ID505" s="180">
        <f t="shared" si="1345"/>
        <v>0</v>
      </c>
      <c r="IE505" s="180">
        <f t="shared" si="1346"/>
        <v>0</v>
      </c>
      <c r="IF505" s="180">
        <f t="shared" si="1347"/>
        <v>0</v>
      </c>
      <c r="IG505" s="180">
        <f t="shared" si="1348"/>
        <v>0</v>
      </c>
      <c r="IH505" s="180">
        <f t="shared" si="1349"/>
        <v>0</v>
      </c>
      <c r="II505" s="180">
        <f t="shared" si="1350"/>
        <v>0</v>
      </c>
      <c r="IJ505" s="180">
        <f t="shared" si="1351"/>
        <v>0</v>
      </c>
      <c r="IK505" s="180">
        <f t="shared" si="1352"/>
        <v>0</v>
      </c>
      <c r="IL505" s="180">
        <f t="shared" si="1353"/>
        <v>0</v>
      </c>
      <c r="IM505" s="180">
        <f t="shared" si="1354"/>
        <v>0</v>
      </c>
      <c r="IN505" s="180">
        <f t="shared" si="1355"/>
        <v>0</v>
      </c>
      <c r="IO505" s="180">
        <f t="shared" si="1356"/>
        <v>0</v>
      </c>
      <c r="IP505" s="180">
        <f t="shared" si="1357"/>
        <v>0</v>
      </c>
      <c r="IQ505" s="180">
        <f t="shared" si="1358"/>
        <v>0</v>
      </c>
      <c r="IR505" s="180">
        <f t="shared" si="1359"/>
        <v>0</v>
      </c>
      <c r="IS505" s="180">
        <f t="shared" si="1360"/>
        <v>0</v>
      </c>
      <c r="IT505" s="180">
        <f t="shared" si="1361"/>
        <v>0</v>
      </c>
      <c r="IU505" s="180">
        <f t="shared" si="1362"/>
        <v>0</v>
      </c>
      <c r="IV505" s="180">
        <f t="shared" si="1363"/>
        <v>0</v>
      </c>
      <c r="IW505" s="180">
        <f t="shared" si="1364"/>
        <v>0</v>
      </c>
      <c r="IX505" s="180">
        <f t="shared" si="1365"/>
        <v>0</v>
      </c>
      <c r="IY505" s="180">
        <f t="shared" si="1366"/>
        <v>0</v>
      </c>
      <c r="IZ505" s="180">
        <f t="shared" si="1367"/>
        <v>0</v>
      </c>
      <c r="JA505" s="180">
        <f t="shared" si="1368"/>
        <v>0</v>
      </c>
      <c r="JB505" s="180">
        <f t="shared" si="1369"/>
        <v>0</v>
      </c>
    </row>
    <row r="506" spans="2:262">
      <c r="B506" s="188">
        <v>145</v>
      </c>
      <c r="C506" s="187">
        <f t="shared" si="1370"/>
        <v>2.8320312500000021E-3</v>
      </c>
      <c r="D506" s="184" t="e">
        <f t="shared" si="1113"/>
        <v>#REF!</v>
      </c>
      <c r="E506" s="183" t="e">
        <f>EU361</f>
        <v>#REF!</v>
      </c>
      <c r="F506" s="182">
        <v>145</v>
      </c>
      <c r="G506" s="180">
        <f t="shared" si="1114"/>
        <v>0</v>
      </c>
      <c r="H506" s="180">
        <f t="shared" si="1115"/>
        <v>0</v>
      </c>
      <c r="I506" s="180">
        <f t="shared" si="1116"/>
        <v>0</v>
      </c>
      <c r="J506" s="180">
        <f t="shared" si="1117"/>
        <v>0</v>
      </c>
      <c r="K506" s="180">
        <f t="shared" si="1118"/>
        <v>0</v>
      </c>
      <c r="L506" s="180">
        <f t="shared" si="1119"/>
        <v>0</v>
      </c>
      <c r="M506" s="180">
        <f t="shared" si="1120"/>
        <v>0</v>
      </c>
      <c r="N506" s="180">
        <f t="shared" si="1121"/>
        <v>0</v>
      </c>
      <c r="O506" s="180">
        <f t="shared" si="1122"/>
        <v>0</v>
      </c>
      <c r="P506" s="180">
        <f t="shared" si="1123"/>
        <v>0</v>
      </c>
      <c r="Q506" s="180">
        <f t="shared" si="1124"/>
        <v>0</v>
      </c>
      <c r="R506" s="180">
        <f t="shared" si="1125"/>
        <v>0</v>
      </c>
      <c r="S506" s="180">
        <f t="shared" si="1126"/>
        <v>0</v>
      </c>
      <c r="T506" s="180">
        <f t="shared" si="1127"/>
        <v>0</v>
      </c>
      <c r="U506" s="180">
        <f t="shared" si="1128"/>
        <v>0</v>
      </c>
      <c r="V506" s="180">
        <f t="shared" si="1129"/>
        <v>0</v>
      </c>
      <c r="W506" s="180">
        <f t="shared" si="1130"/>
        <v>0</v>
      </c>
      <c r="X506" s="180">
        <f t="shared" si="1131"/>
        <v>0</v>
      </c>
      <c r="Y506" s="180">
        <f t="shared" si="1132"/>
        <v>0</v>
      </c>
      <c r="Z506" s="180">
        <f t="shared" si="1133"/>
        <v>0</v>
      </c>
      <c r="AA506" s="180">
        <f t="shared" si="1134"/>
        <v>0</v>
      </c>
      <c r="AB506" s="180">
        <f t="shared" si="1135"/>
        <v>0</v>
      </c>
      <c r="AC506" s="180">
        <f t="shared" si="1136"/>
        <v>0</v>
      </c>
      <c r="AD506" s="180">
        <f t="shared" si="1137"/>
        <v>0</v>
      </c>
      <c r="AE506" s="180">
        <f t="shared" si="1138"/>
        <v>0</v>
      </c>
      <c r="AF506" s="180">
        <f t="shared" si="1139"/>
        <v>0</v>
      </c>
      <c r="AG506" s="180">
        <f t="shared" si="1140"/>
        <v>0</v>
      </c>
      <c r="AH506" s="180">
        <f t="shared" si="1141"/>
        <v>0</v>
      </c>
      <c r="AI506" s="180">
        <f t="shared" si="1142"/>
        <v>0</v>
      </c>
      <c r="AJ506" s="180">
        <f t="shared" si="1143"/>
        <v>0</v>
      </c>
      <c r="AK506" s="180">
        <f t="shared" si="1144"/>
        <v>0</v>
      </c>
      <c r="AL506" s="180">
        <f t="shared" si="1145"/>
        <v>0</v>
      </c>
      <c r="AM506" s="180">
        <f t="shared" si="1146"/>
        <v>0</v>
      </c>
      <c r="AN506" s="180">
        <f t="shared" si="1147"/>
        <v>0</v>
      </c>
      <c r="AO506" s="180">
        <f t="shared" si="1148"/>
        <v>0</v>
      </c>
      <c r="AP506" s="180">
        <f t="shared" si="1149"/>
        <v>0</v>
      </c>
      <c r="AQ506" s="180">
        <f t="shared" si="1150"/>
        <v>0</v>
      </c>
      <c r="AR506" s="180">
        <f t="shared" si="1151"/>
        <v>0</v>
      </c>
      <c r="AS506" s="180">
        <f t="shared" si="1152"/>
        <v>0</v>
      </c>
      <c r="AT506" s="180">
        <f t="shared" si="1153"/>
        <v>0</v>
      </c>
      <c r="AU506" s="180">
        <f t="shared" si="1154"/>
        <v>0</v>
      </c>
      <c r="AV506" s="180">
        <f t="shared" si="1155"/>
        <v>0</v>
      </c>
      <c r="AW506" s="180">
        <f t="shared" si="1156"/>
        <v>0</v>
      </c>
      <c r="AX506" s="180">
        <f t="shared" si="1157"/>
        <v>0</v>
      </c>
      <c r="AY506" s="180">
        <f t="shared" si="1158"/>
        <v>0</v>
      </c>
      <c r="AZ506" s="180">
        <f t="shared" si="1159"/>
        <v>0</v>
      </c>
      <c r="BA506" s="180">
        <f t="shared" si="1160"/>
        <v>0</v>
      </c>
      <c r="BB506" s="180">
        <f t="shared" si="1161"/>
        <v>0</v>
      </c>
      <c r="BC506" s="180">
        <f t="shared" si="1162"/>
        <v>0</v>
      </c>
      <c r="BD506" s="180">
        <f t="shared" si="1163"/>
        <v>0</v>
      </c>
      <c r="BE506" s="180">
        <f t="shared" si="1164"/>
        <v>0</v>
      </c>
      <c r="BF506" s="180">
        <f t="shared" si="1165"/>
        <v>0</v>
      </c>
      <c r="BG506" s="180">
        <f t="shared" si="1166"/>
        <v>0</v>
      </c>
      <c r="BH506" s="180">
        <f t="shared" si="1167"/>
        <v>0</v>
      </c>
      <c r="BI506" s="180">
        <f t="shared" si="1168"/>
        <v>0</v>
      </c>
      <c r="BJ506" s="180">
        <f t="shared" si="1169"/>
        <v>0</v>
      </c>
      <c r="BK506" s="180">
        <f t="shared" si="1170"/>
        <v>0</v>
      </c>
      <c r="BL506" s="180">
        <f t="shared" si="1171"/>
        <v>0</v>
      </c>
      <c r="BM506" s="180">
        <f t="shared" si="1172"/>
        <v>0</v>
      </c>
      <c r="BN506" s="180">
        <f t="shared" si="1173"/>
        <v>0</v>
      </c>
      <c r="BO506" s="180">
        <f t="shared" si="1174"/>
        <v>0</v>
      </c>
      <c r="BP506" s="180">
        <f t="shared" si="1175"/>
        <v>0</v>
      </c>
      <c r="BQ506" s="180">
        <f t="shared" si="1176"/>
        <v>0</v>
      </c>
      <c r="BR506" s="180">
        <f t="shared" si="1177"/>
        <v>0</v>
      </c>
      <c r="BS506" s="180">
        <f t="shared" si="1178"/>
        <v>0</v>
      </c>
      <c r="BT506" s="180">
        <f t="shared" si="1179"/>
        <v>0</v>
      </c>
      <c r="BU506" s="180">
        <f t="shared" si="1180"/>
        <v>0</v>
      </c>
      <c r="BV506" s="180">
        <f t="shared" si="1181"/>
        <v>0</v>
      </c>
      <c r="BW506" s="180">
        <f t="shared" si="1182"/>
        <v>0</v>
      </c>
      <c r="BX506" s="180">
        <f t="shared" si="1183"/>
        <v>0</v>
      </c>
      <c r="BY506" s="180">
        <f t="shared" si="1184"/>
        <v>0</v>
      </c>
      <c r="BZ506" s="180">
        <f t="shared" si="1185"/>
        <v>0</v>
      </c>
      <c r="CA506" s="180">
        <f t="shared" si="1186"/>
        <v>0</v>
      </c>
      <c r="CB506" s="180">
        <f t="shared" si="1187"/>
        <v>0</v>
      </c>
      <c r="CC506" s="180">
        <f t="shared" si="1188"/>
        <v>0</v>
      </c>
      <c r="CD506" s="180">
        <f t="shared" si="1189"/>
        <v>0</v>
      </c>
      <c r="CE506" s="180">
        <f t="shared" si="1190"/>
        <v>0</v>
      </c>
      <c r="CF506" s="180">
        <f t="shared" si="1191"/>
        <v>0</v>
      </c>
      <c r="CG506" s="180">
        <f t="shared" si="1192"/>
        <v>0</v>
      </c>
      <c r="CH506" s="180">
        <f t="shared" si="1193"/>
        <v>0</v>
      </c>
      <c r="CI506" s="180">
        <f t="shared" si="1194"/>
        <v>0</v>
      </c>
      <c r="CJ506" s="180">
        <f t="shared" si="1195"/>
        <v>0</v>
      </c>
      <c r="CK506" s="180">
        <f t="shared" si="1196"/>
        <v>0</v>
      </c>
      <c r="CL506" s="180">
        <f t="shared" si="1197"/>
        <v>0</v>
      </c>
      <c r="CM506" s="180">
        <f t="shared" si="1198"/>
        <v>0</v>
      </c>
      <c r="CN506" s="180">
        <f t="shared" si="1199"/>
        <v>0</v>
      </c>
      <c r="CO506" s="180">
        <f t="shared" si="1200"/>
        <v>0</v>
      </c>
      <c r="CP506" s="180">
        <f t="shared" si="1201"/>
        <v>0</v>
      </c>
      <c r="CQ506" s="180">
        <f t="shared" si="1202"/>
        <v>0</v>
      </c>
      <c r="CR506" s="180">
        <f t="shared" si="1203"/>
        <v>0</v>
      </c>
      <c r="CS506" s="180">
        <f t="shared" si="1204"/>
        <v>0</v>
      </c>
      <c r="CT506" s="180">
        <f t="shared" si="1205"/>
        <v>0</v>
      </c>
      <c r="CU506" s="180">
        <f t="shared" si="1206"/>
        <v>0</v>
      </c>
      <c r="CV506" s="180">
        <f t="shared" si="1207"/>
        <v>0</v>
      </c>
      <c r="CW506" s="180">
        <f t="shared" si="1208"/>
        <v>0</v>
      </c>
      <c r="CX506" s="180">
        <f t="shared" si="1209"/>
        <v>0</v>
      </c>
      <c r="CY506" s="180">
        <f t="shared" si="1210"/>
        <v>0</v>
      </c>
      <c r="CZ506" s="180">
        <f t="shared" si="1211"/>
        <v>0</v>
      </c>
      <c r="DA506" s="180">
        <f t="shared" si="1212"/>
        <v>0</v>
      </c>
      <c r="DB506" s="180">
        <f t="shared" si="1213"/>
        <v>0</v>
      </c>
      <c r="DC506" s="180">
        <f t="shared" si="1214"/>
        <v>0</v>
      </c>
      <c r="DD506" s="180">
        <f t="shared" si="1215"/>
        <v>0</v>
      </c>
      <c r="DE506" s="180">
        <f t="shared" si="1216"/>
        <v>0</v>
      </c>
      <c r="DF506" s="180">
        <f t="shared" si="1217"/>
        <v>0</v>
      </c>
      <c r="DG506" s="180">
        <f t="shared" si="1218"/>
        <v>0</v>
      </c>
      <c r="DH506" s="180">
        <f t="shared" si="1219"/>
        <v>0</v>
      </c>
      <c r="DI506" s="180">
        <f t="shared" si="1220"/>
        <v>0</v>
      </c>
      <c r="DJ506" s="180">
        <f t="shared" si="1221"/>
        <v>0</v>
      </c>
      <c r="DK506" s="180">
        <f t="shared" si="1222"/>
        <v>0</v>
      </c>
      <c r="DL506" s="180">
        <f t="shared" si="1223"/>
        <v>0</v>
      </c>
      <c r="DM506" s="180">
        <f t="shared" si="1224"/>
        <v>0</v>
      </c>
      <c r="DN506" s="180">
        <f t="shared" si="1225"/>
        <v>0</v>
      </c>
      <c r="DO506" s="180">
        <f t="shared" si="1226"/>
        <v>0</v>
      </c>
      <c r="DP506" s="180">
        <f t="shared" si="1227"/>
        <v>0</v>
      </c>
      <c r="DQ506" s="180">
        <f t="shared" si="1228"/>
        <v>0</v>
      </c>
      <c r="DR506" s="180">
        <f t="shared" si="1229"/>
        <v>0</v>
      </c>
      <c r="DS506" s="180">
        <f t="shared" si="1230"/>
        <v>0</v>
      </c>
      <c r="DT506" s="180">
        <f t="shared" si="1231"/>
        <v>0</v>
      </c>
      <c r="DU506" s="180">
        <f t="shared" si="1232"/>
        <v>0</v>
      </c>
      <c r="DV506" s="180">
        <f t="shared" si="1233"/>
        <v>0</v>
      </c>
      <c r="DW506" s="180">
        <f t="shared" si="1234"/>
        <v>0</v>
      </c>
      <c r="DX506" s="180">
        <f t="shared" si="1235"/>
        <v>0</v>
      </c>
      <c r="DY506" s="180">
        <f t="shared" si="1236"/>
        <v>0</v>
      </c>
      <c r="DZ506" s="180">
        <f t="shared" si="1237"/>
        <v>0</v>
      </c>
      <c r="EA506" s="180">
        <f t="shared" si="1238"/>
        <v>0</v>
      </c>
      <c r="EB506" s="180">
        <f t="shared" si="1239"/>
        <v>0</v>
      </c>
      <c r="EC506" s="180">
        <f t="shared" si="1240"/>
        <v>0</v>
      </c>
      <c r="ED506" s="180">
        <f t="shared" si="1241"/>
        <v>0</v>
      </c>
      <c r="EE506" s="180">
        <f t="shared" si="1242"/>
        <v>0</v>
      </c>
      <c r="EF506" s="180">
        <f t="shared" si="1243"/>
        <v>0</v>
      </c>
      <c r="EG506" s="180">
        <f t="shared" si="1244"/>
        <v>0</v>
      </c>
      <c r="EH506" s="180">
        <f t="shared" si="1245"/>
        <v>0</v>
      </c>
      <c r="EI506" s="180">
        <f t="shared" si="1246"/>
        <v>0</v>
      </c>
      <c r="EJ506" s="180">
        <f t="shared" si="1247"/>
        <v>0</v>
      </c>
      <c r="EK506" s="180">
        <f t="shared" si="1248"/>
        <v>0</v>
      </c>
      <c r="EL506" s="180">
        <f t="shared" si="1249"/>
        <v>0</v>
      </c>
      <c r="EM506" s="180">
        <f t="shared" si="1250"/>
        <v>0</v>
      </c>
      <c r="EN506" s="180">
        <f t="shared" si="1251"/>
        <v>0</v>
      </c>
      <c r="EO506" s="180">
        <f t="shared" si="1252"/>
        <v>0</v>
      </c>
      <c r="EP506" s="180">
        <f t="shared" si="1253"/>
        <v>0</v>
      </c>
      <c r="EQ506" s="180">
        <f t="shared" si="1254"/>
        <v>0</v>
      </c>
      <c r="ER506" s="180">
        <f t="shared" si="1255"/>
        <v>0</v>
      </c>
      <c r="ES506" s="180">
        <f t="shared" si="1256"/>
        <v>0</v>
      </c>
      <c r="ET506" s="180">
        <f t="shared" si="1257"/>
        <v>0</v>
      </c>
      <c r="EU506" s="180">
        <f t="shared" si="1258"/>
        <v>0</v>
      </c>
      <c r="EV506" s="180">
        <f t="shared" si="1259"/>
        <v>0</v>
      </c>
      <c r="EW506" s="180">
        <f t="shared" si="1260"/>
        <v>0</v>
      </c>
      <c r="EX506" s="180">
        <f t="shared" si="1261"/>
        <v>0</v>
      </c>
      <c r="EY506" s="180">
        <f t="shared" si="1262"/>
        <v>0</v>
      </c>
      <c r="EZ506" s="180">
        <f t="shared" si="1263"/>
        <v>0</v>
      </c>
      <c r="FA506" s="180">
        <f t="shared" si="1264"/>
        <v>0</v>
      </c>
      <c r="FB506" s="180">
        <f t="shared" si="1265"/>
        <v>0</v>
      </c>
      <c r="FC506" s="180">
        <f t="shared" si="1266"/>
        <v>0</v>
      </c>
      <c r="FD506" s="180">
        <f t="shared" si="1267"/>
        <v>0</v>
      </c>
      <c r="FE506" s="180">
        <f t="shared" si="1268"/>
        <v>0</v>
      </c>
      <c r="FF506" s="180">
        <f t="shared" si="1269"/>
        <v>0</v>
      </c>
      <c r="FG506" s="180">
        <f t="shared" si="1270"/>
        <v>0</v>
      </c>
      <c r="FH506" s="180">
        <f t="shared" si="1271"/>
        <v>0</v>
      </c>
      <c r="FI506" s="180">
        <f t="shared" si="1272"/>
        <v>0</v>
      </c>
      <c r="FJ506" s="180">
        <f t="shared" si="1273"/>
        <v>0</v>
      </c>
      <c r="FK506" s="180">
        <f t="shared" si="1274"/>
        <v>0</v>
      </c>
      <c r="FL506" s="180">
        <f t="shared" si="1275"/>
        <v>0</v>
      </c>
      <c r="FM506" s="180">
        <f t="shared" si="1276"/>
        <v>0</v>
      </c>
      <c r="FN506" s="180">
        <f t="shared" si="1277"/>
        <v>0</v>
      </c>
      <c r="FO506" s="180">
        <f t="shared" si="1278"/>
        <v>0</v>
      </c>
      <c r="FP506" s="180">
        <f t="shared" si="1279"/>
        <v>0</v>
      </c>
      <c r="FQ506" s="180">
        <f t="shared" si="1280"/>
        <v>0</v>
      </c>
      <c r="FR506" s="180">
        <f t="shared" si="1281"/>
        <v>0</v>
      </c>
      <c r="FS506" s="180">
        <f t="shared" si="1282"/>
        <v>0</v>
      </c>
      <c r="FT506" s="180">
        <f t="shared" si="1283"/>
        <v>0</v>
      </c>
      <c r="FU506" s="180">
        <f t="shared" si="1284"/>
        <v>0</v>
      </c>
      <c r="FV506" s="180">
        <f t="shared" si="1285"/>
        <v>0</v>
      </c>
      <c r="FW506" s="180">
        <f t="shared" si="1286"/>
        <v>0</v>
      </c>
      <c r="FX506" s="180">
        <f t="shared" si="1287"/>
        <v>0</v>
      </c>
      <c r="FY506" s="180">
        <f t="shared" si="1288"/>
        <v>0</v>
      </c>
      <c r="FZ506" s="180">
        <f t="shared" si="1289"/>
        <v>0</v>
      </c>
      <c r="GA506" s="180">
        <f t="shared" si="1290"/>
        <v>0</v>
      </c>
      <c r="GB506" s="180">
        <f t="shared" si="1291"/>
        <v>0</v>
      </c>
      <c r="GC506" s="180">
        <f t="shared" si="1292"/>
        <v>0</v>
      </c>
      <c r="GD506" s="180">
        <f t="shared" si="1293"/>
        <v>0</v>
      </c>
      <c r="GE506" s="180">
        <f t="shared" si="1294"/>
        <v>0</v>
      </c>
      <c r="GF506" s="180">
        <f t="shared" si="1295"/>
        <v>0</v>
      </c>
      <c r="GG506" s="180">
        <f t="shared" si="1296"/>
        <v>0</v>
      </c>
      <c r="GH506" s="180">
        <f t="shared" si="1297"/>
        <v>0</v>
      </c>
      <c r="GI506" s="180">
        <f t="shared" si="1298"/>
        <v>0</v>
      </c>
      <c r="GJ506" s="180">
        <f t="shared" si="1299"/>
        <v>0</v>
      </c>
      <c r="GK506" s="180">
        <f t="shared" si="1300"/>
        <v>0</v>
      </c>
      <c r="GL506" s="180">
        <f t="shared" si="1301"/>
        <v>0</v>
      </c>
      <c r="GM506" s="180">
        <f t="shared" si="1302"/>
        <v>0</v>
      </c>
      <c r="GN506" s="180">
        <f t="shared" si="1303"/>
        <v>0</v>
      </c>
      <c r="GO506" s="180">
        <f t="shared" si="1304"/>
        <v>0</v>
      </c>
      <c r="GP506" s="180">
        <f t="shared" si="1305"/>
        <v>0</v>
      </c>
      <c r="GQ506" s="180">
        <f t="shared" si="1306"/>
        <v>0</v>
      </c>
      <c r="GR506" s="180">
        <f t="shared" si="1307"/>
        <v>0</v>
      </c>
      <c r="GS506" s="180">
        <f t="shared" si="1308"/>
        <v>0</v>
      </c>
      <c r="GT506" s="180">
        <f t="shared" si="1309"/>
        <v>0</v>
      </c>
      <c r="GU506" s="180">
        <f t="shared" si="1310"/>
        <v>0</v>
      </c>
      <c r="GV506" s="180">
        <f t="shared" si="1311"/>
        <v>0</v>
      </c>
      <c r="GW506" s="180">
        <f t="shared" si="1312"/>
        <v>0</v>
      </c>
      <c r="GX506" s="180">
        <f t="shared" si="1313"/>
        <v>0</v>
      </c>
      <c r="GY506" s="180">
        <f t="shared" si="1314"/>
        <v>0</v>
      </c>
      <c r="GZ506" s="180">
        <f t="shared" si="1315"/>
        <v>0</v>
      </c>
      <c r="HA506" s="180">
        <f t="shared" si="1316"/>
        <v>0</v>
      </c>
      <c r="HB506" s="180">
        <f t="shared" si="1317"/>
        <v>0</v>
      </c>
      <c r="HC506" s="180">
        <f t="shared" si="1318"/>
        <v>0</v>
      </c>
      <c r="HD506" s="180">
        <f t="shared" si="1319"/>
        <v>0</v>
      </c>
      <c r="HE506" s="180">
        <f t="shared" si="1320"/>
        <v>0</v>
      </c>
      <c r="HF506" s="180">
        <f t="shared" si="1321"/>
        <v>0</v>
      </c>
      <c r="HG506" s="180">
        <f t="shared" si="1322"/>
        <v>0</v>
      </c>
      <c r="HH506" s="180">
        <f t="shared" si="1323"/>
        <v>0</v>
      </c>
      <c r="HI506" s="180">
        <f t="shared" si="1324"/>
        <v>0</v>
      </c>
      <c r="HJ506" s="180">
        <f t="shared" si="1325"/>
        <v>0</v>
      </c>
      <c r="HK506" s="180">
        <f t="shared" si="1326"/>
        <v>0</v>
      </c>
      <c r="HL506" s="180">
        <f t="shared" si="1327"/>
        <v>0</v>
      </c>
      <c r="HM506" s="180">
        <f t="shared" si="1328"/>
        <v>0</v>
      </c>
      <c r="HN506" s="180">
        <f t="shared" si="1329"/>
        <v>0</v>
      </c>
      <c r="HO506" s="180">
        <f t="shared" si="1330"/>
        <v>0</v>
      </c>
      <c r="HP506" s="180">
        <f t="shared" si="1331"/>
        <v>0</v>
      </c>
      <c r="HQ506" s="180">
        <f t="shared" si="1332"/>
        <v>0</v>
      </c>
      <c r="HR506" s="180">
        <f t="shared" si="1333"/>
        <v>0</v>
      </c>
      <c r="HS506" s="180">
        <f t="shared" si="1334"/>
        <v>0</v>
      </c>
      <c r="HT506" s="180">
        <f t="shared" si="1335"/>
        <v>0</v>
      </c>
      <c r="HU506" s="180">
        <f t="shared" si="1336"/>
        <v>0</v>
      </c>
      <c r="HV506" s="180">
        <f t="shared" si="1337"/>
        <v>0</v>
      </c>
      <c r="HW506" s="180">
        <f t="shared" si="1338"/>
        <v>0</v>
      </c>
      <c r="HX506" s="180">
        <f t="shared" si="1339"/>
        <v>0</v>
      </c>
      <c r="HY506" s="180">
        <f t="shared" si="1340"/>
        <v>0</v>
      </c>
      <c r="HZ506" s="180">
        <f t="shared" si="1341"/>
        <v>0</v>
      </c>
      <c r="IA506" s="180">
        <f t="shared" si="1342"/>
        <v>0</v>
      </c>
      <c r="IB506" s="180">
        <f t="shared" si="1343"/>
        <v>0</v>
      </c>
      <c r="IC506" s="180">
        <f t="shared" si="1344"/>
        <v>0</v>
      </c>
      <c r="ID506" s="180">
        <f t="shared" si="1345"/>
        <v>0</v>
      </c>
      <c r="IE506" s="180">
        <f t="shared" si="1346"/>
        <v>0</v>
      </c>
      <c r="IF506" s="180">
        <f t="shared" si="1347"/>
        <v>0</v>
      </c>
      <c r="IG506" s="180">
        <f t="shared" si="1348"/>
        <v>0</v>
      </c>
      <c r="IH506" s="180">
        <f t="shared" si="1349"/>
        <v>0</v>
      </c>
      <c r="II506" s="180">
        <f t="shared" si="1350"/>
        <v>0</v>
      </c>
      <c r="IJ506" s="180">
        <f t="shared" si="1351"/>
        <v>0</v>
      </c>
      <c r="IK506" s="180">
        <f t="shared" si="1352"/>
        <v>0</v>
      </c>
      <c r="IL506" s="180">
        <f t="shared" si="1353"/>
        <v>0</v>
      </c>
      <c r="IM506" s="180">
        <f t="shared" si="1354"/>
        <v>0</v>
      </c>
      <c r="IN506" s="180">
        <f t="shared" si="1355"/>
        <v>0</v>
      </c>
      <c r="IO506" s="180">
        <f t="shared" si="1356"/>
        <v>0</v>
      </c>
      <c r="IP506" s="180">
        <f t="shared" si="1357"/>
        <v>0</v>
      </c>
      <c r="IQ506" s="180">
        <f t="shared" si="1358"/>
        <v>0</v>
      </c>
      <c r="IR506" s="180">
        <f t="shared" si="1359"/>
        <v>0</v>
      </c>
      <c r="IS506" s="180">
        <f t="shared" si="1360"/>
        <v>0</v>
      </c>
      <c r="IT506" s="180">
        <f t="shared" si="1361"/>
        <v>0</v>
      </c>
      <c r="IU506" s="180">
        <f t="shared" si="1362"/>
        <v>0</v>
      </c>
      <c r="IV506" s="180">
        <f t="shared" si="1363"/>
        <v>0</v>
      </c>
      <c r="IW506" s="180">
        <f t="shared" si="1364"/>
        <v>0</v>
      </c>
      <c r="IX506" s="180">
        <f t="shared" si="1365"/>
        <v>0</v>
      </c>
      <c r="IY506" s="180">
        <f t="shared" si="1366"/>
        <v>0</v>
      </c>
      <c r="IZ506" s="180">
        <f t="shared" si="1367"/>
        <v>0</v>
      </c>
      <c r="JA506" s="180">
        <f t="shared" si="1368"/>
        <v>0</v>
      </c>
      <c r="JB506" s="180">
        <f t="shared" si="1369"/>
        <v>0</v>
      </c>
    </row>
    <row r="507" spans="2:262">
      <c r="B507" s="188">
        <v>146</v>
      </c>
      <c r="C507" s="187">
        <f t="shared" si="1370"/>
        <v>2.8515625000000021E-3</v>
      </c>
      <c r="D507" s="184" t="e">
        <f t="shared" si="1113"/>
        <v>#REF!</v>
      </c>
      <c r="E507" s="183" t="e">
        <f>EV361</f>
        <v>#REF!</v>
      </c>
      <c r="F507" s="182">
        <v>146</v>
      </c>
      <c r="G507" s="180">
        <f t="shared" si="1114"/>
        <v>0</v>
      </c>
      <c r="H507" s="180">
        <f t="shared" si="1115"/>
        <v>0</v>
      </c>
      <c r="I507" s="180">
        <f t="shared" si="1116"/>
        <v>0</v>
      </c>
      <c r="J507" s="180">
        <f t="shared" si="1117"/>
        <v>0</v>
      </c>
      <c r="K507" s="180">
        <f t="shared" si="1118"/>
        <v>0</v>
      </c>
      <c r="L507" s="180">
        <f t="shared" si="1119"/>
        <v>0</v>
      </c>
      <c r="M507" s="180">
        <f t="shared" si="1120"/>
        <v>0</v>
      </c>
      <c r="N507" s="180">
        <f t="shared" si="1121"/>
        <v>0</v>
      </c>
      <c r="O507" s="180">
        <f t="shared" si="1122"/>
        <v>0</v>
      </c>
      <c r="P507" s="180">
        <f t="shared" si="1123"/>
        <v>0</v>
      </c>
      <c r="Q507" s="180">
        <f t="shared" si="1124"/>
        <v>0</v>
      </c>
      <c r="R507" s="180">
        <f t="shared" si="1125"/>
        <v>0</v>
      </c>
      <c r="S507" s="180">
        <f t="shared" si="1126"/>
        <v>0</v>
      </c>
      <c r="T507" s="180">
        <f t="shared" si="1127"/>
        <v>0</v>
      </c>
      <c r="U507" s="180">
        <f t="shared" si="1128"/>
        <v>0</v>
      </c>
      <c r="V507" s="180">
        <f t="shared" si="1129"/>
        <v>0</v>
      </c>
      <c r="W507" s="180">
        <f t="shared" si="1130"/>
        <v>0</v>
      </c>
      <c r="X507" s="180">
        <f t="shared" si="1131"/>
        <v>0</v>
      </c>
      <c r="Y507" s="180">
        <f t="shared" si="1132"/>
        <v>0</v>
      </c>
      <c r="Z507" s="180">
        <f t="shared" si="1133"/>
        <v>0</v>
      </c>
      <c r="AA507" s="180">
        <f t="shared" si="1134"/>
        <v>0</v>
      </c>
      <c r="AB507" s="180">
        <f t="shared" si="1135"/>
        <v>0</v>
      </c>
      <c r="AC507" s="180">
        <f t="shared" si="1136"/>
        <v>0</v>
      </c>
      <c r="AD507" s="180">
        <f t="shared" si="1137"/>
        <v>0</v>
      </c>
      <c r="AE507" s="180">
        <f t="shared" si="1138"/>
        <v>0</v>
      </c>
      <c r="AF507" s="180">
        <f t="shared" si="1139"/>
        <v>0</v>
      </c>
      <c r="AG507" s="180">
        <f t="shared" si="1140"/>
        <v>0</v>
      </c>
      <c r="AH507" s="180">
        <f t="shared" si="1141"/>
        <v>0</v>
      </c>
      <c r="AI507" s="180">
        <f t="shared" si="1142"/>
        <v>0</v>
      </c>
      <c r="AJ507" s="180">
        <f t="shared" si="1143"/>
        <v>0</v>
      </c>
      <c r="AK507" s="180">
        <f t="shared" si="1144"/>
        <v>0</v>
      </c>
      <c r="AL507" s="180">
        <f t="shared" si="1145"/>
        <v>0</v>
      </c>
      <c r="AM507" s="180">
        <f t="shared" si="1146"/>
        <v>0</v>
      </c>
      <c r="AN507" s="180">
        <f t="shared" si="1147"/>
        <v>0</v>
      </c>
      <c r="AO507" s="180">
        <f t="shared" si="1148"/>
        <v>0</v>
      </c>
      <c r="AP507" s="180">
        <f t="shared" si="1149"/>
        <v>0</v>
      </c>
      <c r="AQ507" s="180">
        <f t="shared" si="1150"/>
        <v>0</v>
      </c>
      <c r="AR507" s="180">
        <f t="shared" si="1151"/>
        <v>0</v>
      </c>
      <c r="AS507" s="180">
        <f t="shared" si="1152"/>
        <v>0</v>
      </c>
      <c r="AT507" s="180">
        <f t="shared" si="1153"/>
        <v>0</v>
      </c>
      <c r="AU507" s="180">
        <f t="shared" si="1154"/>
        <v>0</v>
      </c>
      <c r="AV507" s="180">
        <f t="shared" si="1155"/>
        <v>0</v>
      </c>
      <c r="AW507" s="180">
        <f t="shared" si="1156"/>
        <v>0</v>
      </c>
      <c r="AX507" s="180">
        <f t="shared" si="1157"/>
        <v>0</v>
      </c>
      <c r="AY507" s="180">
        <f t="shared" si="1158"/>
        <v>0</v>
      </c>
      <c r="AZ507" s="180">
        <f t="shared" si="1159"/>
        <v>0</v>
      </c>
      <c r="BA507" s="180">
        <f t="shared" si="1160"/>
        <v>0</v>
      </c>
      <c r="BB507" s="180">
        <f t="shared" si="1161"/>
        <v>0</v>
      </c>
      <c r="BC507" s="180">
        <f t="shared" si="1162"/>
        <v>0</v>
      </c>
      <c r="BD507" s="180">
        <f t="shared" si="1163"/>
        <v>0</v>
      </c>
      <c r="BE507" s="180">
        <f t="shared" si="1164"/>
        <v>0</v>
      </c>
      <c r="BF507" s="180">
        <f t="shared" si="1165"/>
        <v>0</v>
      </c>
      <c r="BG507" s="180">
        <f t="shared" si="1166"/>
        <v>0</v>
      </c>
      <c r="BH507" s="180">
        <f t="shared" si="1167"/>
        <v>0</v>
      </c>
      <c r="BI507" s="180">
        <f t="shared" si="1168"/>
        <v>0</v>
      </c>
      <c r="BJ507" s="180">
        <f t="shared" si="1169"/>
        <v>0</v>
      </c>
      <c r="BK507" s="180">
        <f t="shared" si="1170"/>
        <v>0</v>
      </c>
      <c r="BL507" s="180">
        <f t="shared" si="1171"/>
        <v>0</v>
      </c>
      <c r="BM507" s="180">
        <f t="shared" si="1172"/>
        <v>0</v>
      </c>
      <c r="BN507" s="180">
        <f t="shared" si="1173"/>
        <v>0</v>
      </c>
      <c r="BO507" s="180">
        <f t="shared" si="1174"/>
        <v>0</v>
      </c>
      <c r="BP507" s="180">
        <f t="shared" si="1175"/>
        <v>0</v>
      </c>
      <c r="BQ507" s="180">
        <f t="shared" si="1176"/>
        <v>0</v>
      </c>
      <c r="BR507" s="180">
        <f t="shared" si="1177"/>
        <v>0</v>
      </c>
      <c r="BS507" s="180">
        <f t="shared" si="1178"/>
        <v>0</v>
      </c>
      <c r="BT507" s="180">
        <f t="shared" si="1179"/>
        <v>0</v>
      </c>
      <c r="BU507" s="180">
        <f t="shared" si="1180"/>
        <v>0</v>
      </c>
      <c r="BV507" s="180">
        <f t="shared" si="1181"/>
        <v>0</v>
      </c>
      <c r="BW507" s="180">
        <f t="shared" si="1182"/>
        <v>0</v>
      </c>
      <c r="BX507" s="180">
        <f t="shared" si="1183"/>
        <v>0</v>
      </c>
      <c r="BY507" s="180">
        <f t="shared" si="1184"/>
        <v>0</v>
      </c>
      <c r="BZ507" s="180">
        <f t="shared" si="1185"/>
        <v>0</v>
      </c>
      <c r="CA507" s="180">
        <f t="shared" si="1186"/>
        <v>0</v>
      </c>
      <c r="CB507" s="180">
        <f t="shared" si="1187"/>
        <v>0</v>
      </c>
      <c r="CC507" s="180">
        <f t="shared" si="1188"/>
        <v>0</v>
      </c>
      <c r="CD507" s="180">
        <f t="shared" si="1189"/>
        <v>0</v>
      </c>
      <c r="CE507" s="180">
        <f t="shared" si="1190"/>
        <v>0</v>
      </c>
      <c r="CF507" s="180">
        <f t="shared" si="1191"/>
        <v>0</v>
      </c>
      <c r="CG507" s="180">
        <f t="shared" si="1192"/>
        <v>0</v>
      </c>
      <c r="CH507" s="180">
        <f t="shared" si="1193"/>
        <v>0</v>
      </c>
      <c r="CI507" s="180">
        <f t="shared" si="1194"/>
        <v>0</v>
      </c>
      <c r="CJ507" s="180">
        <f t="shared" si="1195"/>
        <v>0</v>
      </c>
      <c r="CK507" s="180">
        <f t="shared" si="1196"/>
        <v>0</v>
      </c>
      <c r="CL507" s="180">
        <f t="shared" si="1197"/>
        <v>0</v>
      </c>
      <c r="CM507" s="180">
        <f t="shared" si="1198"/>
        <v>0</v>
      </c>
      <c r="CN507" s="180">
        <f t="shared" si="1199"/>
        <v>0</v>
      </c>
      <c r="CO507" s="180">
        <f t="shared" si="1200"/>
        <v>0</v>
      </c>
      <c r="CP507" s="180">
        <f t="shared" si="1201"/>
        <v>0</v>
      </c>
      <c r="CQ507" s="180">
        <f t="shared" si="1202"/>
        <v>0</v>
      </c>
      <c r="CR507" s="180">
        <f t="shared" si="1203"/>
        <v>0</v>
      </c>
      <c r="CS507" s="180">
        <f t="shared" si="1204"/>
        <v>0</v>
      </c>
      <c r="CT507" s="180">
        <f t="shared" si="1205"/>
        <v>0</v>
      </c>
      <c r="CU507" s="180">
        <f t="shared" si="1206"/>
        <v>0</v>
      </c>
      <c r="CV507" s="180">
        <f t="shared" si="1207"/>
        <v>0</v>
      </c>
      <c r="CW507" s="180">
        <f t="shared" si="1208"/>
        <v>0</v>
      </c>
      <c r="CX507" s="180">
        <f t="shared" si="1209"/>
        <v>0</v>
      </c>
      <c r="CY507" s="180">
        <f t="shared" si="1210"/>
        <v>0</v>
      </c>
      <c r="CZ507" s="180">
        <f t="shared" si="1211"/>
        <v>0</v>
      </c>
      <c r="DA507" s="180">
        <f t="shared" si="1212"/>
        <v>0</v>
      </c>
      <c r="DB507" s="180">
        <f t="shared" si="1213"/>
        <v>0</v>
      </c>
      <c r="DC507" s="180">
        <f t="shared" si="1214"/>
        <v>0</v>
      </c>
      <c r="DD507" s="180">
        <f t="shared" si="1215"/>
        <v>0</v>
      </c>
      <c r="DE507" s="180">
        <f t="shared" si="1216"/>
        <v>0</v>
      </c>
      <c r="DF507" s="180">
        <f t="shared" si="1217"/>
        <v>0</v>
      </c>
      <c r="DG507" s="180">
        <f t="shared" si="1218"/>
        <v>0</v>
      </c>
      <c r="DH507" s="180">
        <f t="shared" si="1219"/>
        <v>0</v>
      </c>
      <c r="DI507" s="180">
        <f t="shared" si="1220"/>
        <v>0</v>
      </c>
      <c r="DJ507" s="180">
        <f t="shared" si="1221"/>
        <v>0</v>
      </c>
      <c r="DK507" s="180">
        <f t="shared" si="1222"/>
        <v>0</v>
      </c>
      <c r="DL507" s="180">
        <f t="shared" si="1223"/>
        <v>0</v>
      </c>
      <c r="DM507" s="180">
        <f t="shared" si="1224"/>
        <v>0</v>
      </c>
      <c r="DN507" s="180">
        <f t="shared" si="1225"/>
        <v>0</v>
      </c>
      <c r="DO507" s="180">
        <f t="shared" si="1226"/>
        <v>0</v>
      </c>
      <c r="DP507" s="180">
        <f t="shared" si="1227"/>
        <v>0</v>
      </c>
      <c r="DQ507" s="180">
        <f t="shared" si="1228"/>
        <v>0</v>
      </c>
      <c r="DR507" s="180">
        <f t="shared" si="1229"/>
        <v>0</v>
      </c>
      <c r="DS507" s="180">
        <f t="shared" si="1230"/>
        <v>0</v>
      </c>
      <c r="DT507" s="180">
        <f t="shared" si="1231"/>
        <v>0</v>
      </c>
      <c r="DU507" s="180">
        <f t="shared" si="1232"/>
        <v>0</v>
      </c>
      <c r="DV507" s="180">
        <f t="shared" si="1233"/>
        <v>0</v>
      </c>
      <c r="DW507" s="180">
        <f t="shared" si="1234"/>
        <v>0</v>
      </c>
      <c r="DX507" s="180">
        <f t="shared" si="1235"/>
        <v>0</v>
      </c>
      <c r="DY507" s="180">
        <f t="shared" si="1236"/>
        <v>0</v>
      </c>
      <c r="DZ507" s="180">
        <f t="shared" si="1237"/>
        <v>0</v>
      </c>
      <c r="EA507" s="180">
        <f t="shared" si="1238"/>
        <v>0</v>
      </c>
      <c r="EB507" s="180">
        <f t="shared" si="1239"/>
        <v>0</v>
      </c>
      <c r="EC507" s="180">
        <f t="shared" si="1240"/>
        <v>0</v>
      </c>
      <c r="ED507" s="180">
        <f t="shared" si="1241"/>
        <v>0</v>
      </c>
      <c r="EE507" s="180">
        <f t="shared" si="1242"/>
        <v>0</v>
      </c>
      <c r="EF507" s="180">
        <f t="shared" si="1243"/>
        <v>0</v>
      </c>
      <c r="EG507" s="180">
        <f t="shared" si="1244"/>
        <v>0</v>
      </c>
      <c r="EH507" s="180">
        <f t="shared" si="1245"/>
        <v>0</v>
      </c>
      <c r="EI507" s="180">
        <f t="shared" si="1246"/>
        <v>0</v>
      </c>
      <c r="EJ507" s="180">
        <f t="shared" si="1247"/>
        <v>0</v>
      </c>
      <c r="EK507" s="180">
        <f t="shared" si="1248"/>
        <v>0</v>
      </c>
      <c r="EL507" s="180">
        <f t="shared" si="1249"/>
        <v>0</v>
      </c>
      <c r="EM507" s="180">
        <f t="shared" si="1250"/>
        <v>0</v>
      </c>
      <c r="EN507" s="180">
        <f t="shared" si="1251"/>
        <v>0</v>
      </c>
      <c r="EO507" s="180">
        <f t="shared" si="1252"/>
        <v>0</v>
      </c>
      <c r="EP507" s="180">
        <f t="shared" si="1253"/>
        <v>0</v>
      </c>
      <c r="EQ507" s="180">
        <f t="shared" si="1254"/>
        <v>0</v>
      </c>
      <c r="ER507" s="180">
        <f t="shared" si="1255"/>
        <v>0</v>
      </c>
      <c r="ES507" s="180">
        <f t="shared" si="1256"/>
        <v>0</v>
      </c>
      <c r="ET507" s="180">
        <f t="shared" si="1257"/>
        <v>0</v>
      </c>
      <c r="EU507" s="180">
        <f t="shared" si="1258"/>
        <v>0</v>
      </c>
      <c r="EV507" s="180">
        <f t="shared" si="1259"/>
        <v>0</v>
      </c>
      <c r="EW507" s="180">
        <f t="shared" si="1260"/>
        <v>0</v>
      </c>
      <c r="EX507" s="180">
        <f t="shared" si="1261"/>
        <v>0</v>
      </c>
      <c r="EY507" s="180">
        <f t="shared" si="1262"/>
        <v>0</v>
      </c>
      <c r="EZ507" s="180">
        <f t="shared" si="1263"/>
        <v>0</v>
      </c>
      <c r="FA507" s="180">
        <f t="shared" si="1264"/>
        <v>0</v>
      </c>
      <c r="FB507" s="180">
        <f t="shared" si="1265"/>
        <v>0</v>
      </c>
      <c r="FC507" s="180">
        <f t="shared" si="1266"/>
        <v>0</v>
      </c>
      <c r="FD507" s="180">
        <f t="shared" si="1267"/>
        <v>0</v>
      </c>
      <c r="FE507" s="180">
        <f t="shared" si="1268"/>
        <v>0</v>
      </c>
      <c r="FF507" s="180">
        <f t="shared" si="1269"/>
        <v>0</v>
      </c>
      <c r="FG507" s="180">
        <f t="shared" si="1270"/>
        <v>0</v>
      </c>
      <c r="FH507" s="180">
        <f t="shared" si="1271"/>
        <v>0</v>
      </c>
      <c r="FI507" s="180">
        <f t="shared" si="1272"/>
        <v>0</v>
      </c>
      <c r="FJ507" s="180">
        <f t="shared" si="1273"/>
        <v>0</v>
      </c>
      <c r="FK507" s="180">
        <f t="shared" si="1274"/>
        <v>0</v>
      </c>
      <c r="FL507" s="180">
        <f t="shared" si="1275"/>
        <v>0</v>
      </c>
      <c r="FM507" s="180">
        <f t="shared" si="1276"/>
        <v>0</v>
      </c>
      <c r="FN507" s="180">
        <f t="shared" si="1277"/>
        <v>0</v>
      </c>
      <c r="FO507" s="180">
        <f t="shared" si="1278"/>
        <v>0</v>
      </c>
      <c r="FP507" s="180">
        <f t="shared" si="1279"/>
        <v>0</v>
      </c>
      <c r="FQ507" s="180">
        <f t="shared" si="1280"/>
        <v>0</v>
      </c>
      <c r="FR507" s="180">
        <f t="shared" si="1281"/>
        <v>0</v>
      </c>
      <c r="FS507" s="180">
        <f t="shared" si="1282"/>
        <v>0</v>
      </c>
      <c r="FT507" s="180">
        <f t="shared" si="1283"/>
        <v>0</v>
      </c>
      <c r="FU507" s="180">
        <f t="shared" si="1284"/>
        <v>0</v>
      </c>
      <c r="FV507" s="180">
        <f t="shared" si="1285"/>
        <v>0</v>
      </c>
      <c r="FW507" s="180">
        <f t="shared" si="1286"/>
        <v>0</v>
      </c>
      <c r="FX507" s="180">
        <f t="shared" si="1287"/>
        <v>0</v>
      </c>
      <c r="FY507" s="180">
        <f t="shared" si="1288"/>
        <v>0</v>
      </c>
      <c r="FZ507" s="180">
        <f t="shared" si="1289"/>
        <v>0</v>
      </c>
      <c r="GA507" s="180">
        <f t="shared" si="1290"/>
        <v>0</v>
      </c>
      <c r="GB507" s="180">
        <f t="shared" si="1291"/>
        <v>0</v>
      </c>
      <c r="GC507" s="180">
        <f t="shared" si="1292"/>
        <v>0</v>
      </c>
      <c r="GD507" s="180">
        <f t="shared" si="1293"/>
        <v>0</v>
      </c>
      <c r="GE507" s="180">
        <f t="shared" si="1294"/>
        <v>0</v>
      </c>
      <c r="GF507" s="180">
        <f t="shared" si="1295"/>
        <v>0</v>
      </c>
      <c r="GG507" s="180">
        <f t="shared" si="1296"/>
        <v>0</v>
      </c>
      <c r="GH507" s="180">
        <f t="shared" si="1297"/>
        <v>0</v>
      </c>
      <c r="GI507" s="180">
        <f t="shared" si="1298"/>
        <v>0</v>
      </c>
      <c r="GJ507" s="180">
        <f t="shared" si="1299"/>
        <v>0</v>
      </c>
      <c r="GK507" s="180">
        <f t="shared" si="1300"/>
        <v>0</v>
      </c>
      <c r="GL507" s="180">
        <f t="shared" si="1301"/>
        <v>0</v>
      </c>
      <c r="GM507" s="180">
        <f t="shared" si="1302"/>
        <v>0</v>
      </c>
      <c r="GN507" s="180">
        <f t="shared" si="1303"/>
        <v>0</v>
      </c>
      <c r="GO507" s="180">
        <f t="shared" si="1304"/>
        <v>0</v>
      </c>
      <c r="GP507" s="180">
        <f t="shared" si="1305"/>
        <v>0</v>
      </c>
      <c r="GQ507" s="180">
        <f t="shared" si="1306"/>
        <v>0</v>
      </c>
      <c r="GR507" s="180">
        <f t="shared" si="1307"/>
        <v>0</v>
      </c>
      <c r="GS507" s="180">
        <f t="shared" si="1308"/>
        <v>0</v>
      </c>
      <c r="GT507" s="180">
        <f t="shared" si="1309"/>
        <v>0</v>
      </c>
      <c r="GU507" s="180">
        <f t="shared" si="1310"/>
        <v>0</v>
      </c>
      <c r="GV507" s="180">
        <f t="shared" si="1311"/>
        <v>0</v>
      </c>
      <c r="GW507" s="180">
        <f t="shared" si="1312"/>
        <v>0</v>
      </c>
      <c r="GX507" s="180">
        <f t="shared" si="1313"/>
        <v>0</v>
      </c>
      <c r="GY507" s="180">
        <f t="shared" si="1314"/>
        <v>0</v>
      </c>
      <c r="GZ507" s="180">
        <f t="shared" si="1315"/>
        <v>0</v>
      </c>
      <c r="HA507" s="180">
        <f t="shared" si="1316"/>
        <v>0</v>
      </c>
      <c r="HB507" s="180">
        <f t="shared" si="1317"/>
        <v>0</v>
      </c>
      <c r="HC507" s="180">
        <f t="shared" si="1318"/>
        <v>0</v>
      </c>
      <c r="HD507" s="180">
        <f t="shared" si="1319"/>
        <v>0</v>
      </c>
      <c r="HE507" s="180">
        <f t="shared" si="1320"/>
        <v>0</v>
      </c>
      <c r="HF507" s="180">
        <f t="shared" si="1321"/>
        <v>0</v>
      </c>
      <c r="HG507" s="180">
        <f t="shared" si="1322"/>
        <v>0</v>
      </c>
      <c r="HH507" s="180">
        <f t="shared" si="1323"/>
        <v>0</v>
      </c>
      <c r="HI507" s="180">
        <f t="shared" si="1324"/>
        <v>0</v>
      </c>
      <c r="HJ507" s="180">
        <f t="shared" si="1325"/>
        <v>0</v>
      </c>
      <c r="HK507" s="180">
        <f t="shared" si="1326"/>
        <v>0</v>
      </c>
      <c r="HL507" s="180">
        <f t="shared" si="1327"/>
        <v>0</v>
      </c>
      <c r="HM507" s="180">
        <f t="shared" si="1328"/>
        <v>0</v>
      </c>
      <c r="HN507" s="180">
        <f t="shared" si="1329"/>
        <v>0</v>
      </c>
      <c r="HO507" s="180">
        <f t="shared" si="1330"/>
        <v>0</v>
      </c>
      <c r="HP507" s="180">
        <f t="shared" si="1331"/>
        <v>0</v>
      </c>
      <c r="HQ507" s="180">
        <f t="shared" si="1332"/>
        <v>0</v>
      </c>
      <c r="HR507" s="180">
        <f t="shared" si="1333"/>
        <v>0</v>
      </c>
      <c r="HS507" s="180">
        <f t="shared" si="1334"/>
        <v>0</v>
      </c>
      <c r="HT507" s="180">
        <f t="shared" si="1335"/>
        <v>0</v>
      </c>
      <c r="HU507" s="180">
        <f t="shared" si="1336"/>
        <v>0</v>
      </c>
      <c r="HV507" s="180">
        <f t="shared" si="1337"/>
        <v>0</v>
      </c>
      <c r="HW507" s="180">
        <f t="shared" si="1338"/>
        <v>0</v>
      </c>
      <c r="HX507" s="180">
        <f t="shared" si="1339"/>
        <v>0</v>
      </c>
      <c r="HY507" s="180">
        <f t="shared" si="1340"/>
        <v>0</v>
      </c>
      <c r="HZ507" s="180">
        <f t="shared" si="1341"/>
        <v>0</v>
      </c>
      <c r="IA507" s="180">
        <f t="shared" si="1342"/>
        <v>0</v>
      </c>
      <c r="IB507" s="180">
        <f t="shared" si="1343"/>
        <v>0</v>
      </c>
      <c r="IC507" s="180">
        <f t="shared" si="1344"/>
        <v>0</v>
      </c>
      <c r="ID507" s="180">
        <f t="shared" si="1345"/>
        <v>0</v>
      </c>
      <c r="IE507" s="180">
        <f t="shared" si="1346"/>
        <v>0</v>
      </c>
      <c r="IF507" s="180">
        <f t="shared" si="1347"/>
        <v>0</v>
      </c>
      <c r="IG507" s="180">
        <f t="shared" si="1348"/>
        <v>0</v>
      </c>
      <c r="IH507" s="180">
        <f t="shared" si="1349"/>
        <v>0</v>
      </c>
      <c r="II507" s="180">
        <f t="shared" si="1350"/>
        <v>0</v>
      </c>
      <c r="IJ507" s="180">
        <f t="shared" si="1351"/>
        <v>0</v>
      </c>
      <c r="IK507" s="180">
        <f t="shared" si="1352"/>
        <v>0</v>
      </c>
      <c r="IL507" s="180">
        <f t="shared" si="1353"/>
        <v>0</v>
      </c>
      <c r="IM507" s="180">
        <f t="shared" si="1354"/>
        <v>0</v>
      </c>
      <c r="IN507" s="180">
        <f t="shared" si="1355"/>
        <v>0</v>
      </c>
      <c r="IO507" s="180">
        <f t="shared" si="1356"/>
        <v>0</v>
      </c>
      <c r="IP507" s="180">
        <f t="shared" si="1357"/>
        <v>0</v>
      </c>
      <c r="IQ507" s="180">
        <f t="shared" si="1358"/>
        <v>0</v>
      </c>
      <c r="IR507" s="180">
        <f t="shared" si="1359"/>
        <v>0</v>
      </c>
      <c r="IS507" s="180">
        <f t="shared" si="1360"/>
        <v>0</v>
      </c>
      <c r="IT507" s="180">
        <f t="shared" si="1361"/>
        <v>0</v>
      </c>
      <c r="IU507" s="180">
        <f t="shared" si="1362"/>
        <v>0</v>
      </c>
      <c r="IV507" s="180">
        <f t="shared" si="1363"/>
        <v>0</v>
      </c>
      <c r="IW507" s="180">
        <f t="shared" si="1364"/>
        <v>0</v>
      </c>
      <c r="IX507" s="180">
        <f t="shared" si="1365"/>
        <v>0</v>
      </c>
      <c r="IY507" s="180">
        <f t="shared" si="1366"/>
        <v>0</v>
      </c>
      <c r="IZ507" s="180">
        <f t="shared" si="1367"/>
        <v>0</v>
      </c>
      <c r="JA507" s="180">
        <f t="shared" si="1368"/>
        <v>0</v>
      </c>
      <c r="JB507" s="180">
        <f t="shared" si="1369"/>
        <v>0</v>
      </c>
    </row>
    <row r="508" spans="2:262">
      <c r="B508" s="188">
        <v>147</v>
      </c>
      <c r="C508" s="187">
        <f t="shared" si="1370"/>
        <v>2.8710937500000021E-3</v>
      </c>
      <c r="D508" s="184" t="e">
        <f t="shared" si="1113"/>
        <v>#REF!</v>
      </c>
      <c r="E508" s="183" t="e">
        <f>EW361</f>
        <v>#REF!</v>
      </c>
      <c r="F508" s="182">
        <v>147</v>
      </c>
      <c r="G508" s="180">
        <f t="shared" si="1114"/>
        <v>0</v>
      </c>
      <c r="H508" s="180">
        <f t="shared" si="1115"/>
        <v>0</v>
      </c>
      <c r="I508" s="180">
        <f t="shared" si="1116"/>
        <v>0</v>
      </c>
      <c r="J508" s="180">
        <f t="shared" si="1117"/>
        <v>0</v>
      </c>
      <c r="K508" s="180">
        <f t="shared" si="1118"/>
        <v>0</v>
      </c>
      <c r="L508" s="180">
        <f t="shared" si="1119"/>
        <v>0</v>
      </c>
      <c r="M508" s="180">
        <f t="shared" si="1120"/>
        <v>0</v>
      </c>
      <c r="N508" s="180">
        <f t="shared" si="1121"/>
        <v>0</v>
      </c>
      <c r="O508" s="180">
        <f t="shared" si="1122"/>
        <v>0</v>
      </c>
      <c r="P508" s="180">
        <f t="shared" si="1123"/>
        <v>0</v>
      </c>
      <c r="Q508" s="180">
        <f t="shared" si="1124"/>
        <v>0</v>
      </c>
      <c r="R508" s="180">
        <f t="shared" si="1125"/>
        <v>0</v>
      </c>
      <c r="S508" s="180">
        <f t="shared" si="1126"/>
        <v>0</v>
      </c>
      <c r="T508" s="180">
        <f t="shared" si="1127"/>
        <v>0</v>
      </c>
      <c r="U508" s="180">
        <f t="shared" si="1128"/>
        <v>0</v>
      </c>
      <c r="V508" s="180">
        <f t="shared" si="1129"/>
        <v>0</v>
      </c>
      <c r="W508" s="180">
        <f t="shared" si="1130"/>
        <v>0</v>
      </c>
      <c r="X508" s="180">
        <f t="shared" si="1131"/>
        <v>0</v>
      </c>
      <c r="Y508" s="180">
        <f t="shared" si="1132"/>
        <v>0</v>
      </c>
      <c r="Z508" s="180">
        <f t="shared" si="1133"/>
        <v>0</v>
      </c>
      <c r="AA508" s="180">
        <f t="shared" si="1134"/>
        <v>0</v>
      </c>
      <c r="AB508" s="180">
        <f t="shared" si="1135"/>
        <v>0</v>
      </c>
      <c r="AC508" s="180">
        <f t="shared" si="1136"/>
        <v>0</v>
      </c>
      <c r="AD508" s="180">
        <f t="shared" si="1137"/>
        <v>0</v>
      </c>
      <c r="AE508" s="180">
        <f t="shared" si="1138"/>
        <v>0</v>
      </c>
      <c r="AF508" s="180">
        <f t="shared" si="1139"/>
        <v>0</v>
      </c>
      <c r="AG508" s="180">
        <f t="shared" si="1140"/>
        <v>0</v>
      </c>
      <c r="AH508" s="180">
        <f t="shared" si="1141"/>
        <v>0</v>
      </c>
      <c r="AI508" s="180">
        <f t="shared" si="1142"/>
        <v>0</v>
      </c>
      <c r="AJ508" s="180">
        <f t="shared" si="1143"/>
        <v>0</v>
      </c>
      <c r="AK508" s="180">
        <f t="shared" si="1144"/>
        <v>0</v>
      </c>
      <c r="AL508" s="180">
        <f t="shared" si="1145"/>
        <v>0</v>
      </c>
      <c r="AM508" s="180">
        <f t="shared" si="1146"/>
        <v>0</v>
      </c>
      <c r="AN508" s="180">
        <f t="shared" si="1147"/>
        <v>0</v>
      </c>
      <c r="AO508" s="180">
        <f t="shared" si="1148"/>
        <v>0</v>
      </c>
      <c r="AP508" s="180">
        <f t="shared" si="1149"/>
        <v>0</v>
      </c>
      <c r="AQ508" s="180">
        <f t="shared" si="1150"/>
        <v>0</v>
      </c>
      <c r="AR508" s="180">
        <f t="shared" si="1151"/>
        <v>0</v>
      </c>
      <c r="AS508" s="180">
        <f t="shared" si="1152"/>
        <v>0</v>
      </c>
      <c r="AT508" s="180">
        <f t="shared" si="1153"/>
        <v>0</v>
      </c>
      <c r="AU508" s="180">
        <f t="shared" si="1154"/>
        <v>0</v>
      </c>
      <c r="AV508" s="180">
        <f t="shared" si="1155"/>
        <v>0</v>
      </c>
      <c r="AW508" s="180">
        <f t="shared" si="1156"/>
        <v>0</v>
      </c>
      <c r="AX508" s="180">
        <f t="shared" si="1157"/>
        <v>0</v>
      </c>
      <c r="AY508" s="180">
        <f t="shared" si="1158"/>
        <v>0</v>
      </c>
      <c r="AZ508" s="180">
        <f t="shared" si="1159"/>
        <v>0</v>
      </c>
      <c r="BA508" s="180">
        <f t="shared" si="1160"/>
        <v>0</v>
      </c>
      <c r="BB508" s="180">
        <f t="shared" si="1161"/>
        <v>0</v>
      </c>
      <c r="BC508" s="180">
        <f t="shared" si="1162"/>
        <v>0</v>
      </c>
      <c r="BD508" s="180">
        <f t="shared" si="1163"/>
        <v>0</v>
      </c>
      <c r="BE508" s="180">
        <f t="shared" si="1164"/>
        <v>0</v>
      </c>
      <c r="BF508" s="180">
        <f t="shared" si="1165"/>
        <v>0</v>
      </c>
      <c r="BG508" s="180">
        <f t="shared" si="1166"/>
        <v>0</v>
      </c>
      <c r="BH508" s="180">
        <f t="shared" si="1167"/>
        <v>0</v>
      </c>
      <c r="BI508" s="180">
        <f t="shared" si="1168"/>
        <v>0</v>
      </c>
      <c r="BJ508" s="180">
        <f t="shared" si="1169"/>
        <v>0</v>
      </c>
      <c r="BK508" s="180">
        <f t="shared" si="1170"/>
        <v>0</v>
      </c>
      <c r="BL508" s="180">
        <f t="shared" si="1171"/>
        <v>0</v>
      </c>
      <c r="BM508" s="180">
        <f t="shared" si="1172"/>
        <v>0</v>
      </c>
      <c r="BN508" s="180">
        <f t="shared" si="1173"/>
        <v>0</v>
      </c>
      <c r="BO508" s="180">
        <f t="shared" si="1174"/>
        <v>0</v>
      </c>
      <c r="BP508" s="180">
        <f t="shared" si="1175"/>
        <v>0</v>
      </c>
      <c r="BQ508" s="180">
        <f t="shared" si="1176"/>
        <v>0</v>
      </c>
      <c r="BR508" s="180">
        <f t="shared" si="1177"/>
        <v>0</v>
      </c>
      <c r="BS508" s="180">
        <f t="shared" si="1178"/>
        <v>0</v>
      </c>
      <c r="BT508" s="180">
        <f t="shared" si="1179"/>
        <v>0</v>
      </c>
      <c r="BU508" s="180">
        <f t="shared" si="1180"/>
        <v>0</v>
      </c>
      <c r="BV508" s="180">
        <f t="shared" si="1181"/>
        <v>0</v>
      </c>
      <c r="BW508" s="180">
        <f t="shared" si="1182"/>
        <v>0</v>
      </c>
      <c r="BX508" s="180">
        <f t="shared" si="1183"/>
        <v>0</v>
      </c>
      <c r="BY508" s="180">
        <f t="shared" si="1184"/>
        <v>0</v>
      </c>
      <c r="BZ508" s="180">
        <f t="shared" si="1185"/>
        <v>0</v>
      </c>
      <c r="CA508" s="180">
        <f t="shared" si="1186"/>
        <v>0</v>
      </c>
      <c r="CB508" s="180">
        <f t="shared" si="1187"/>
        <v>0</v>
      </c>
      <c r="CC508" s="180">
        <f t="shared" si="1188"/>
        <v>0</v>
      </c>
      <c r="CD508" s="180">
        <f t="shared" si="1189"/>
        <v>0</v>
      </c>
      <c r="CE508" s="180">
        <f t="shared" si="1190"/>
        <v>0</v>
      </c>
      <c r="CF508" s="180">
        <f t="shared" si="1191"/>
        <v>0</v>
      </c>
      <c r="CG508" s="180">
        <f t="shared" si="1192"/>
        <v>0</v>
      </c>
      <c r="CH508" s="180">
        <f t="shared" si="1193"/>
        <v>0</v>
      </c>
      <c r="CI508" s="180">
        <f t="shared" si="1194"/>
        <v>0</v>
      </c>
      <c r="CJ508" s="180">
        <f t="shared" si="1195"/>
        <v>0</v>
      </c>
      <c r="CK508" s="180">
        <f t="shared" si="1196"/>
        <v>0</v>
      </c>
      <c r="CL508" s="180">
        <f t="shared" si="1197"/>
        <v>0</v>
      </c>
      <c r="CM508" s="180">
        <f t="shared" si="1198"/>
        <v>0</v>
      </c>
      <c r="CN508" s="180">
        <f t="shared" si="1199"/>
        <v>0</v>
      </c>
      <c r="CO508" s="180">
        <f t="shared" si="1200"/>
        <v>0</v>
      </c>
      <c r="CP508" s="180">
        <f t="shared" si="1201"/>
        <v>0</v>
      </c>
      <c r="CQ508" s="180">
        <f t="shared" si="1202"/>
        <v>0</v>
      </c>
      <c r="CR508" s="180">
        <f t="shared" si="1203"/>
        <v>0</v>
      </c>
      <c r="CS508" s="180">
        <f t="shared" si="1204"/>
        <v>0</v>
      </c>
      <c r="CT508" s="180">
        <f t="shared" si="1205"/>
        <v>0</v>
      </c>
      <c r="CU508" s="180">
        <f t="shared" si="1206"/>
        <v>0</v>
      </c>
      <c r="CV508" s="180">
        <f t="shared" si="1207"/>
        <v>0</v>
      </c>
      <c r="CW508" s="180">
        <f t="shared" si="1208"/>
        <v>0</v>
      </c>
      <c r="CX508" s="180">
        <f t="shared" si="1209"/>
        <v>0</v>
      </c>
      <c r="CY508" s="180">
        <f t="shared" si="1210"/>
        <v>0</v>
      </c>
      <c r="CZ508" s="180">
        <f t="shared" si="1211"/>
        <v>0</v>
      </c>
      <c r="DA508" s="180">
        <f t="shared" si="1212"/>
        <v>0</v>
      </c>
      <c r="DB508" s="180">
        <f t="shared" si="1213"/>
        <v>0</v>
      </c>
      <c r="DC508" s="180">
        <f t="shared" si="1214"/>
        <v>0</v>
      </c>
      <c r="DD508" s="180">
        <f t="shared" si="1215"/>
        <v>0</v>
      </c>
      <c r="DE508" s="180">
        <f t="shared" si="1216"/>
        <v>0</v>
      </c>
      <c r="DF508" s="180">
        <f t="shared" si="1217"/>
        <v>0</v>
      </c>
      <c r="DG508" s="180">
        <f t="shared" si="1218"/>
        <v>0</v>
      </c>
      <c r="DH508" s="180">
        <f t="shared" si="1219"/>
        <v>0</v>
      </c>
      <c r="DI508" s="180">
        <f t="shared" si="1220"/>
        <v>0</v>
      </c>
      <c r="DJ508" s="180">
        <f t="shared" si="1221"/>
        <v>0</v>
      </c>
      <c r="DK508" s="180">
        <f t="shared" si="1222"/>
        <v>0</v>
      </c>
      <c r="DL508" s="180">
        <f t="shared" si="1223"/>
        <v>0</v>
      </c>
      <c r="DM508" s="180">
        <f t="shared" si="1224"/>
        <v>0</v>
      </c>
      <c r="DN508" s="180">
        <f t="shared" si="1225"/>
        <v>0</v>
      </c>
      <c r="DO508" s="180">
        <f t="shared" si="1226"/>
        <v>0</v>
      </c>
      <c r="DP508" s="180">
        <f t="shared" si="1227"/>
        <v>0</v>
      </c>
      <c r="DQ508" s="180">
        <f t="shared" si="1228"/>
        <v>0</v>
      </c>
      <c r="DR508" s="180">
        <f t="shared" si="1229"/>
        <v>0</v>
      </c>
      <c r="DS508" s="180">
        <f t="shared" si="1230"/>
        <v>0</v>
      </c>
      <c r="DT508" s="180">
        <f t="shared" si="1231"/>
        <v>0</v>
      </c>
      <c r="DU508" s="180">
        <f t="shared" si="1232"/>
        <v>0</v>
      </c>
      <c r="DV508" s="180">
        <f t="shared" si="1233"/>
        <v>0</v>
      </c>
      <c r="DW508" s="180">
        <f t="shared" si="1234"/>
        <v>0</v>
      </c>
      <c r="DX508" s="180">
        <f t="shared" si="1235"/>
        <v>0</v>
      </c>
      <c r="DY508" s="180">
        <f t="shared" si="1236"/>
        <v>0</v>
      </c>
      <c r="DZ508" s="180">
        <f t="shared" si="1237"/>
        <v>0</v>
      </c>
      <c r="EA508" s="180">
        <f t="shared" si="1238"/>
        <v>0</v>
      </c>
      <c r="EB508" s="180">
        <f t="shared" si="1239"/>
        <v>0</v>
      </c>
      <c r="EC508" s="180">
        <f t="shared" si="1240"/>
        <v>0</v>
      </c>
      <c r="ED508" s="180">
        <f t="shared" si="1241"/>
        <v>0</v>
      </c>
      <c r="EE508" s="180">
        <f t="shared" si="1242"/>
        <v>0</v>
      </c>
      <c r="EF508" s="180">
        <f t="shared" si="1243"/>
        <v>0</v>
      </c>
      <c r="EG508" s="180">
        <f t="shared" si="1244"/>
        <v>0</v>
      </c>
      <c r="EH508" s="180">
        <f t="shared" si="1245"/>
        <v>0</v>
      </c>
      <c r="EI508" s="180">
        <f t="shared" si="1246"/>
        <v>0</v>
      </c>
      <c r="EJ508" s="180">
        <f t="shared" si="1247"/>
        <v>0</v>
      </c>
      <c r="EK508" s="180">
        <f t="shared" si="1248"/>
        <v>0</v>
      </c>
      <c r="EL508" s="180">
        <f t="shared" si="1249"/>
        <v>0</v>
      </c>
      <c r="EM508" s="180">
        <f t="shared" si="1250"/>
        <v>0</v>
      </c>
      <c r="EN508" s="180">
        <f t="shared" si="1251"/>
        <v>0</v>
      </c>
      <c r="EO508" s="180">
        <f t="shared" si="1252"/>
        <v>0</v>
      </c>
      <c r="EP508" s="180">
        <f t="shared" si="1253"/>
        <v>0</v>
      </c>
      <c r="EQ508" s="180">
        <f t="shared" si="1254"/>
        <v>0</v>
      </c>
      <c r="ER508" s="180">
        <f t="shared" si="1255"/>
        <v>0</v>
      </c>
      <c r="ES508" s="180">
        <f t="shared" si="1256"/>
        <v>0</v>
      </c>
      <c r="ET508" s="180">
        <f t="shared" si="1257"/>
        <v>0</v>
      </c>
      <c r="EU508" s="180">
        <f t="shared" si="1258"/>
        <v>0</v>
      </c>
      <c r="EV508" s="180">
        <f t="shared" si="1259"/>
        <v>0</v>
      </c>
      <c r="EW508" s="180">
        <f t="shared" si="1260"/>
        <v>0</v>
      </c>
      <c r="EX508" s="180">
        <f t="shared" si="1261"/>
        <v>0</v>
      </c>
      <c r="EY508" s="180">
        <f t="shared" si="1262"/>
        <v>0</v>
      </c>
      <c r="EZ508" s="180">
        <f t="shared" si="1263"/>
        <v>0</v>
      </c>
      <c r="FA508" s="180">
        <f t="shared" si="1264"/>
        <v>0</v>
      </c>
      <c r="FB508" s="180">
        <f t="shared" si="1265"/>
        <v>0</v>
      </c>
      <c r="FC508" s="180">
        <f t="shared" si="1266"/>
        <v>0</v>
      </c>
      <c r="FD508" s="180">
        <f t="shared" si="1267"/>
        <v>0</v>
      </c>
      <c r="FE508" s="180">
        <f t="shared" si="1268"/>
        <v>0</v>
      </c>
      <c r="FF508" s="180">
        <f t="shared" si="1269"/>
        <v>0</v>
      </c>
      <c r="FG508" s="180">
        <f t="shared" si="1270"/>
        <v>0</v>
      </c>
      <c r="FH508" s="180">
        <f t="shared" si="1271"/>
        <v>0</v>
      </c>
      <c r="FI508" s="180">
        <f t="shared" si="1272"/>
        <v>0</v>
      </c>
      <c r="FJ508" s="180">
        <f t="shared" si="1273"/>
        <v>0</v>
      </c>
      <c r="FK508" s="180">
        <f t="shared" si="1274"/>
        <v>0</v>
      </c>
      <c r="FL508" s="180">
        <f t="shared" si="1275"/>
        <v>0</v>
      </c>
      <c r="FM508" s="180">
        <f t="shared" si="1276"/>
        <v>0</v>
      </c>
      <c r="FN508" s="180">
        <f t="shared" si="1277"/>
        <v>0</v>
      </c>
      <c r="FO508" s="180">
        <f t="shared" si="1278"/>
        <v>0</v>
      </c>
      <c r="FP508" s="180">
        <f t="shared" si="1279"/>
        <v>0</v>
      </c>
      <c r="FQ508" s="180">
        <f t="shared" si="1280"/>
        <v>0</v>
      </c>
      <c r="FR508" s="180">
        <f t="shared" si="1281"/>
        <v>0</v>
      </c>
      <c r="FS508" s="180">
        <f t="shared" si="1282"/>
        <v>0</v>
      </c>
      <c r="FT508" s="180">
        <f t="shared" si="1283"/>
        <v>0</v>
      </c>
      <c r="FU508" s="180">
        <f t="shared" si="1284"/>
        <v>0</v>
      </c>
      <c r="FV508" s="180">
        <f t="shared" si="1285"/>
        <v>0</v>
      </c>
      <c r="FW508" s="180">
        <f t="shared" si="1286"/>
        <v>0</v>
      </c>
      <c r="FX508" s="180">
        <f t="shared" si="1287"/>
        <v>0</v>
      </c>
      <c r="FY508" s="180">
        <f t="shared" si="1288"/>
        <v>0</v>
      </c>
      <c r="FZ508" s="180">
        <f t="shared" si="1289"/>
        <v>0</v>
      </c>
      <c r="GA508" s="180">
        <f t="shared" si="1290"/>
        <v>0</v>
      </c>
      <c r="GB508" s="180">
        <f t="shared" si="1291"/>
        <v>0</v>
      </c>
      <c r="GC508" s="180">
        <f t="shared" si="1292"/>
        <v>0</v>
      </c>
      <c r="GD508" s="180">
        <f t="shared" si="1293"/>
        <v>0</v>
      </c>
      <c r="GE508" s="180">
        <f t="shared" si="1294"/>
        <v>0</v>
      </c>
      <c r="GF508" s="180">
        <f t="shared" si="1295"/>
        <v>0</v>
      </c>
      <c r="GG508" s="180">
        <f t="shared" si="1296"/>
        <v>0</v>
      </c>
      <c r="GH508" s="180">
        <f t="shared" si="1297"/>
        <v>0</v>
      </c>
      <c r="GI508" s="180">
        <f t="shared" si="1298"/>
        <v>0</v>
      </c>
      <c r="GJ508" s="180">
        <f t="shared" si="1299"/>
        <v>0</v>
      </c>
      <c r="GK508" s="180">
        <f t="shared" si="1300"/>
        <v>0</v>
      </c>
      <c r="GL508" s="180">
        <f t="shared" si="1301"/>
        <v>0</v>
      </c>
      <c r="GM508" s="180">
        <f t="shared" si="1302"/>
        <v>0</v>
      </c>
      <c r="GN508" s="180">
        <f t="shared" si="1303"/>
        <v>0</v>
      </c>
      <c r="GO508" s="180">
        <f t="shared" si="1304"/>
        <v>0</v>
      </c>
      <c r="GP508" s="180">
        <f t="shared" si="1305"/>
        <v>0</v>
      </c>
      <c r="GQ508" s="180">
        <f t="shared" si="1306"/>
        <v>0</v>
      </c>
      <c r="GR508" s="180">
        <f t="shared" si="1307"/>
        <v>0</v>
      </c>
      <c r="GS508" s="180">
        <f t="shared" si="1308"/>
        <v>0</v>
      </c>
      <c r="GT508" s="180">
        <f t="shared" si="1309"/>
        <v>0</v>
      </c>
      <c r="GU508" s="180">
        <f t="shared" si="1310"/>
        <v>0</v>
      </c>
      <c r="GV508" s="180">
        <f t="shared" si="1311"/>
        <v>0</v>
      </c>
      <c r="GW508" s="180">
        <f t="shared" si="1312"/>
        <v>0</v>
      </c>
      <c r="GX508" s="180">
        <f t="shared" si="1313"/>
        <v>0</v>
      </c>
      <c r="GY508" s="180">
        <f t="shared" si="1314"/>
        <v>0</v>
      </c>
      <c r="GZ508" s="180">
        <f t="shared" si="1315"/>
        <v>0</v>
      </c>
      <c r="HA508" s="180">
        <f t="shared" si="1316"/>
        <v>0</v>
      </c>
      <c r="HB508" s="180">
        <f t="shared" si="1317"/>
        <v>0</v>
      </c>
      <c r="HC508" s="180">
        <f t="shared" si="1318"/>
        <v>0</v>
      </c>
      <c r="HD508" s="180">
        <f t="shared" si="1319"/>
        <v>0</v>
      </c>
      <c r="HE508" s="180">
        <f t="shared" si="1320"/>
        <v>0</v>
      </c>
      <c r="HF508" s="180">
        <f t="shared" si="1321"/>
        <v>0</v>
      </c>
      <c r="HG508" s="180">
        <f t="shared" si="1322"/>
        <v>0</v>
      </c>
      <c r="HH508" s="180">
        <f t="shared" si="1323"/>
        <v>0</v>
      </c>
      <c r="HI508" s="180">
        <f t="shared" si="1324"/>
        <v>0</v>
      </c>
      <c r="HJ508" s="180">
        <f t="shared" si="1325"/>
        <v>0</v>
      </c>
      <c r="HK508" s="180">
        <f t="shared" si="1326"/>
        <v>0</v>
      </c>
      <c r="HL508" s="180">
        <f t="shared" si="1327"/>
        <v>0</v>
      </c>
      <c r="HM508" s="180">
        <f t="shared" si="1328"/>
        <v>0</v>
      </c>
      <c r="HN508" s="180">
        <f t="shared" si="1329"/>
        <v>0</v>
      </c>
      <c r="HO508" s="180">
        <f t="shared" si="1330"/>
        <v>0</v>
      </c>
      <c r="HP508" s="180">
        <f t="shared" si="1331"/>
        <v>0</v>
      </c>
      <c r="HQ508" s="180">
        <f t="shared" si="1332"/>
        <v>0</v>
      </c>
      <c r="HR508" s="180">
        <f t="shared" si="1333"/>
        <v>0</v>
      </c>
      <c r="HS508" s="180">
        <f t="shared" si="1334"/>
        <v>0</v>
      </c>
      <c r="HT508" s="180">
        <f t="shared" si="1335"/>
        <v>0</v>
      </c>
      <c r="HU508" s="180">
        <f t="shared" si="1336"/>
        <v>0</v>
      </c>
      <c r="HV508" s="180">
        <f t="shared" si="1337"/>
        <v>0</v>
      </c>
      <c r="HW508" s="180">
        <f t="shared" si="1338"/>
        <v>0</v>
      </c>
      <c r="HX508" s="180">
        <f t="shared" si="1339"/>
        <v>0</v>
      </c>
      <c r="HY508" s="180">
        <f t="shared" si="1340"/>
        <v>0</v>
      </c>
      <c r="HZ508" s="180">
        <f t="shared" si="1341"/>
        <v>0</v>
      </c>
      <c r="IA508" s="180">
        <f t="shared" si="1342"/>
        <v>0</v>
      </c>
      <c r="IB508" s="180">
        <f t="shared" si="1343"/>
        <v>0</v>
      </c>
      <c r="IC508" s="180">
        <f t="shared" si="1344"/>
        <v>0</v>
      </c>
      <c r="ID508" s="180">
        <f t="shared" si="1345"/>
        <v>0</v>
      </c>
      <c r="IE508" s="180">
        <f t="shared" si="1346"/>
        <v>0</v>
      </c>
      <c r="IF508" s="180">
        <f t="shared" si="1347"/>
        <v>0</v>
      </c>
      <c r="IG508" s="180">
        <f t="shared" si="1348"/>
        <v>0</v>
      </c>
      <c r="IH508" s="180">
        <f t="shared" si="1349"/>
        <v>0</v>
      </c>
      <c r="II508" s="180">
        <f t="shared" si="1350"/>
        <v>0</v>
      </c>
      <c r="IJ508" s="180">
        <f t="shared" si="1351"/>
        <v>0</v>
      </c>
      <c r="IK508" s="180">
        <f t="shared" si="1352"/>
        <v>0</v>
      </c>
      <c r="IL508" s="180">
        <f t="shared" si="1353"/>
        <v>0</v>
      </c>
      <c r="IM508" s="180">
        <f t="shared" si="1354"/>
        <v>0</v>
      </c>
      <c r="IN508" s="180">
        <f t="shared" si="1355"/>
        <v>0</v>
      </c>
      <c r="IO508" s="180">
        <f t="shared" si="1356"/>
        <v>0</v>
      </c>
      <c r="IP508" s="180">
        <f t="shared" si="1357"/>
        <v>0</v>
      </c>
      <c r="IQ508" s="180">
        <f t="shared" si="1358"/>
        <v>0</v>
      </c>
      <c r="IR508" s="180">
        <f t="shared" si="1359"/>
        <v>0</v>
      </c>
      <c r="IS508" s="180">
        <f t="shared" si="1360"/>
        <v>0</v>
      </c>
      <c r="IT508" s="180">
        <f t="shared" si="1361"/>
        <v>0</v>
      </c>
      <c r="IU508" s="180">
        <f t="shared" si="1362"/>
        <v>0</v>
      </c>
      <c r="IV508" s="180">
        <f t="shared" si="1363"/>
        <v>0</v>
      </c>
      <c r="IW508" s="180">
        <f t="shared" si="1364"/>
        <v>0</v>
      </c>
      <c r="IX508" s="180">
        <f t="shared" si="1365"/>
        <v>0</v>
      </c>
      <c r="IY508" s="180">
        <f t="shared" si="1366"/>
        <v>0</v>
      </c>
      <c r="IZ508" s="180">
        <f t="shared" si="1367"/>
        <v>0</v>
      </c>
      <c r="JA508" s="180">
        <f t="shared" si="1368"/>
        <v>0</v>
      </c>
      <c r="JB508" s="180">
        <f t="shared" si="1369"/>
        <v>0</v>
      </c>
    </row>
    <row r="509" spans="2:262">
      <c r="B509" s="188">
        <v>148</v>
      </c>
      <c r="C509" s="187">
        <f t="shared" si="1370"/>
        <v>2.8906250000000021E-3</v>
      </c>
      <c r="D509" s="184" t="e">
        <f t="shared" si="1113"/>
        <v>#REF!</v>
      </c>
      <c r="E509" s="183" t="e">
        <f>EX361</f>
        <v>#REF!</v>
      </c>
      <c r="F509" s="182">
        <v>148</v>
      </c>
      <c r="G509" s="180">
        <f t="shared" si="1114"/>
        <v>0</v>
      </c>
      <c r="H509" s="180">
        <f t="shared" si="1115"/>
        <v>0</v>
      </c>
      <c r="I509" s="180">
        <f t="shared" si="1116"/>
        <v>0</v>
      </c>
      <c r="J509" s="180">
        <f t="shared" si="1117"/>
        <v>0</v>
      </c>
      <c r="K509" s="180">
        <f t="shared" si="1118"/>
        <v>0</v>
      </c>
      <c r="L509" s="180">
        <f t="shared" si="1119"/>
        <v>0</v>
      </c>
      <c r="M509" s="180">
        <f t="shared" si="1120"/>
        <v>0</v>
      </c>
      <c r="N509" s="180">
        <f t="shared" si="1121"/>
        <v>0</v>
      </c>
      <c r="O509" s="180">
        <f t="shared" si="1122"/>
        <v>0</v>
      </c>
      <c r="P509" s="180">
        <f t="shared" si="1123"/>
        <v>0</v>
      </c>
      <c r="Q509" s="180">
        <f t="shared" si="1124"/>
        <v>0</v>
      </c>
      <c r="R509" s="180">
        <f t="shared" si="1125"/>
        <v>0</v>
      </c>
      <c r="S509" s="180">
        <f t="shared" si="1126"/>
        <v>0</v>
      </c>
      <c r="T509" s="180">
        <f t="shared" si="1127"/>
        <v>0</v>
      </c>
      <c r="U509" s="180">
        <f t="shared" si="1128"/>
        <v>0</v>
      </c>
      <c r="V509" s="180">
        <f t="shared" si="1129"/>
        <v>0</v>
      </c>
      <c r="W509" s="180">
        <f t="shared" si="1130"/>
        <v>0</v>
      </c>
      <c r="X509" s="180">
        <f t="shared" si="1131"/>
        <v>0</v>
      </c>
      <c r="Y509" s="180">
        <f t="shared" si="1132"/>
        <v>0</v>
      </c>
      <c r="Z509" s="180">
        <f t="shared" si="1133"/>
        <v>0</v>
      </c>
      <c r="AA509" s="180">
        <f t="shared" si="1134"/>
        <v>0</v>
      </c>
      <c r="AB509" s="180">
        <f t="shared" si="1135"/>
        <v>0</v>
      </c>
      <c r="AC509" s="180">
        <f t="shared" si="1136"/>
        <v>0</v>
      </c>
      <c r="AD509" s="180">
        <f t="shared" si="1137"/>
        <v>0</v>
      </c>
      <c r="AE509" s="180">
        <f t="shared" si="1138"/>
        <v>0</v>
      </c>
      <c r="AF509" s="180">
        <f t="shared" si="1139"/>
        <v>0</v>
      </c>
      <c r="AG509" s="180">
        <f t="shared" si="1140"/>
        <v>0</v>
      </c>
      <c r="AH509" s="180">
        <f t="shared" si="1141"/>
        <v>0</v>
      </c>
      <c r="AI509" s="180">
        <f t="shared" si="1142"/>
        <v>0</v>
      </c>
      <c r="AJ509" s="180">
        <f t="shared" si="1143"/>
        <v>0</v>
      </c>
      <c r="AK509" s="180">
        <f t="shared" si="1144"/>
        <v>0</v>
      </c>
      <c r="AL509" s="180">
        <f t="shared" si="1145"/>
        <v>0</v>
      </c>
      <c r="AM509" s="180">
        <f t="shared" si="1146"/>
        <v>0</v>
      </c>
      <c r="AN509" s="180">
        <f t="shared" si="1147"/>
        <v>0</v>
      </c>
      <c r="AO509" s="180">
        <f t="shared" si="1148"/>
        <v>0</v>
      </c>
      <c r="AP509" s="180">
        <f t="shared" si="1149"/>
        <v>0</v>
      </c>
      <c r="AQ509" s="180">
        <f t="shared" si="1150"/>
        <v>0</v>
      </c>
      <c r="AR509" s="180">
        <f t="shared" si="1151"/>
        <v>0</v>
      </c>
      <c r="AS509" s="180">
        <f t="shared" si="1152"/>
        <v>0</v>
      </c>
      <c r="AT509" s="180">
        <f t="shared" si="1153"/>
        <v>0</v>
      </c>
      <c r="AU509" s="180">
        <f t="shared" si="1154"/>
        <v>0</v>
      </c>
      <c r="AV509" s="180">
        <f t="shared" si="1155"/>
        <v>0</v>
      </c>
      <c r="AW509" s="180">
        <f t="shared" si="1156"/>
        <v>0</v>
      </c>
      <c r="AX509" s="180">
        <f t="shared" si="1157"/>
        <v>0</v>
      </c>
      <c r="AY509" s="180">
        <f t="shared" si="1158"/>
        <v>0</v>
      </c>
      <c r="AZ509" s="180">
        <f t="shared" si="1159"/>
        <v>0</v>
      </c>
      <c r="BA509" s="180">
        <f t="shared" si="1160"/>
        <v>0</v>
      </c>
      <c r="BB509" s="180">
        <f t="shared" si="1161"/>
        <v>0</v>
      </c>
      <c r="BC509" s="180">
        <f t="shared" si="1162"/>
        <v>0</v>
      </c>
      <c r="BD509" s="180">
        <f t="shared" si="1163"/>
        <v>0</v>
      </c>
      <c r="BE509" s="180">
        <f t="shared" si="1164"/>
        <v>0</v>
      </c>
      <c r="BF509" s="180">
        <f t="shared" si="1165"/>
        <v>0</v>
      </c>
      <c r="BG509" s="180">
        <f t="shared" si="1166"/>
        <v>0</v>
      </c>
      <c r="BH509" s="180">
        <f t="shared" si="1167"/>
        <v>0</v>
      </c>
      <c r="BI509" s="180">
        <f t="shared" si="1168"/>
        <v>0</v>
      </c>
      <c r="BJ509" s="180">
        <f t="shared" si="1169"/>
        <v>0</v>
      </c>
      <c r="BK509" s="180">
        <f t="shared" si="1170"/>
        <v>0</v>
      </c>
      <c r="BL509" s="180">
        <f t="shared" si="1171"/>
        <v>0</v>
      </c>
      <c r="BM509" s="180">
        <f t="shared" si="1172"/>
        <v>0</v>
      </c>
      <c r="BN509" s="180">
        <f t="shared" si="1173"/>
        <v>0</v>
      </c>
      <c r="BO509" s="180">
        <f t="shared" si="1174"/>
        <v>0</v>
      </c>
      <c r="BP509" s="180">
        <f t="shared" si="1175"/>
        <v>0</v>
      </c>
      <c r="BQ509" s="180">
        <f t="shared" si="1176"/>
        <v>0</v>
      </c>
      <c r="BR509" s="180">
        <f t="shared" si="1177"/>
        <v>0</v>
      </c>
      <c r="BS509" s="180">
        <f t="shared" si="1178"/>
        <v>0</v>
      </c>
      <c r="BT509" s="180">
        <f t="shared" si="1179"/>
        <v>0</v>
      </c>
      <c r="BU509" s="180">
        <f t="shared" si="1180"/>
        <v>0</v>
      </c>
      <c r="BV509" s="180">
        <f t="shared" si="1181"/>
        <v>0</v>
      </c>
      <c r="BW509" s="180">
        <f t="shared" si="1182"/>
        <v>0</v>
      </c>
      <c r="BX509" s="180">
        <f t="shared" si="1183"/>
        <v>0</v>
      </c>
      <c r="BY509" s="180">
        <f t="shared" si="1184"/>
        <v>0</v>
      </c>
      <c r="BZ509" s="180">
        <f t="shared" si="1185"/>
        <v>0</v>
      </c>
      <c r="CA509" s="180">
        <f t="shared" si="1186"/>
        <v>0</v>
      </c>
      <c r="CB509" s="180">
        <f t="shared" si="1187"/>
        <v>0</v>
      </c>
      <c r="CC509" s="180">
        <f t="shared" si="1188"/>
        <v>0</v>
      </c>
      <c r="CD509" s="180">
        <f t="shared" si="1189"/>
        <v>0</v>
      </c>
      <c r="CE509" s="180">
        <f t="shared" si="1190"/>
        <v>0</v>
      </c>
      <c r="CF509" s="180">
        <f t="shared" si="1191"/>
        <v>0</v>
      </c>
      <c r="CG509" s="180">
        <f t="shared" si="1192"/>
        <v>0</v>
      </c>
      <c r="CH509" s="180">
        <f t="shared" si="1193"/>
        <v>0</v>
      </c>
      <c r="CI509" s="180">
        <f t="shared" si="1194"/>
        <v>0</v>
      </c>
      <c r="CJ509" s="180">
        <f t="shared" si="1195"/>
        <v>0</v>
      </c>
      <c r="CK509" s="180">
        <f t="shared" si="1196"/>
        <v>0</v>
      </c>
      <c r="CL509" s="180">
        <f t="shared" si="1197"/>
        <v>0</v>
      </c>
      <c r="CM509" s="180">
        <f t="shared" si="1198"/>
        <v>0</v>
      </c>
      <c r="CN509" s="180">
        <f t="shared" si="1199"/>
        <v>0</v>
      </c>
      <c r="CO509" s="180">
        <f t="shared" si="1200"/>
        <v>0</v>
      </c>
      <c r="CP509" s="180">
        <f t="shared" si="1201"/>
        <v>0</v>
      </c>
      <c r="CQ509" s="180">
        <f t="shared" si="1202"/>
        <v>0</v>
      </c>
      <c r="CR509" s="180">
        <f t="shared" si="1203"/>
        <v>0</v>
      </c>
      <c r="CS509" s="180">
        <f t="shared" si="1204"/>
        <v>0</v>
      </c>
      <c r="CT509" s="180">
        <f t="shared" si="1205"/>
        <v>0</v>
      </c>
      <c r="CU509" s="180">
        <f t="shared" si="1206"/>
        <v>0</v>
      </c>
      <c r="CV509" s="180">
        <f t="shared" si="1207"/>
        <v>0</v>
      </c>
      <c r="CW509" s="180">
        <f t="shared" si="1208"/>
        <v>0</v>
      </c>
      <c r="CX509" s="180">
        <f t="shared" si="1209"/>
        <v>0</v>
      </c>
      <c r="CY509" s="180">
        <f t="shared" si="1210"/>
        <v>0</v>
      </c>
      <c r="CZ509" s="180">
        <f t="shared" si="1211"/>
        <v>0</v>
      </c>
      <c r="DA509" s="180">
        <f t="shared" si="1212"/>
        <v>0</v>
      </c>
      <c r="DB509" s="180">
        <f t="shared" si="1213"/>
        <v>0</v>
      </c>
      <c r="DC509" s="180">
        <f t="shared" si="1214"/>
        <v>0</v>
      </c>
      <c r="DD509" s="180">
        <f t="shared" si="1215"/>
        <v>0</v>
      </c>
      <c r="DE509" s="180">
        <f t="shared" si="1216"/>
        <v>0</v>
      </c>
      <c r="DF509" s="180">
        <f t="shared" si="1217"/>
        <v>0</v>
      </c>
      <c r="DG509" s="180">
        <f t="shared" si="1218"/>
        <v>0</v>
      </c>
      <c r="DH509" s="180">
        <f t="shared" si="1219"/>
        <v>0</v>
      </c>
      <c r="DI509" s="180">
        <f t="shared" si="1220"/>
        <v>0</v>
      </c>
      <c r="DJ509" s="180">
        <f t="shared" si="1221"/>
        <v>0</v>
      </c>
      <c r="DK509" s="180">
        <f t="shared" si="1222"/>
        <v>0</v>
      </c>
      <c r="DL509" s="180">
        <f t="shared" si="1223"/>
        <v>0</v>
      </c>
      <c r="DM509" s="180">
        <f t="shared" si="1224"/>
        <v>0</v>
      </c>
      <c r="DN509" s="180">
        <f t="shared" si="1225"/>
        <v>0</v>
      </c>
      <c r="DO509" s="180">
        <f t="shared" si="1226"/>
        <v>0</v>
      </c>
      <c r="DP509" s="180">
        <f t="shared" si="1227"/>
        <v>0</v>
      </c>
      <c r="DQ509" s="180">
        <f t="shared" si="1228"/>
        <v>0</v>
      </c>
      <c r="DR509" s="180">
        <f t="shared" si="1229"/>
        <v>0</v>
      </c>
      <c r="DS509" s="180">
        <f t="shared" si="1230"/>
        <v>0</v>
      </c>
      <c r="DT509" s="180">
        <f t="shared" si="1231"/>
        <v>0</v>
      </c>
      <c r="DU509" s="180">
        <f t="shared" si="1232"/>
        <v>0</v>
      </c>
      <c r="DV509" s="180">
        <f t="shared" si="1233"/>
        <v>0</v>
      </c>
      <c r="DW509" s="180">
        <f t="shared" si="1234"/>
        <v>0</v>
      </c>
      <c r="DX509" s="180">
        <f t="shared" si="1235"/>
        <v>0</v>
      </c>
      <c r="DY509" s="180">
        <f t="shared" si="1236"/>
        <v>0</v>
      </c>
      <c r="DZ509" s="180">
        <f t="shared" si="1237"/>
        <v>0</v>
      </c>
      <c r="EA509" s="180">
        <f t="shared" si="1238"/>
        <v>0</v>
      </c>
      <c r="EB509" s="180">
        <f t="shared" si="1239"/>
        <v>0</v>
      </c>
      <c r="EC509" s="180">
        <f t="shared" si="1240"/>
        <v>0</v>
      </c>
      <c r="ED509" s="180">
        <f t="shared" si="1241"/>
        <v>0</v>
      </c>
      <c r="EE509" s="180">
        <f t="shared" si="1242"/>
        <v>0</v>
      </c>
      <c r="EF509" s="180">
        <f t="shared" si="1243"/>
        <v>0</v>
      </c>
      <c r="EG509" s="180">
        <f t="shared" si="1244"/>
        <v>0</v>
      </c>
      <c r="EH509" s="180">
        <f t="shared" si="1245"/>
        <v>0</v>
      </c>
      <c r="EI509" s="180">
        <f t="shared" si="1246"/>
        <v>0</v>
      </c>
      <c r="EJ509" s="180">
        <f t="shared" si="1247"/>
        <v>0</v>
      </c>
      <c r="EK509" s="180">
        <f t="shared" si="1248"/>
        <v>0</v>
      </c>
      <c r="EL509" s="180">
        <f t="shared" si="1249"/>
        <v>0</v>
      </c>
      <c r="EM509" s="180">
        <f t="shared" si="1250"/>
        <v>0</v>
      </c>
      <c r="EN509" s="180">
        <f t="shared" si="1251"/>
        <v>0</v>
      </c>
      <c r="EO509" s="180">
        <f t="shared" si="1252"/>
        <v>0</v>
      </c>
      <c r="EP509" s="180">
        <f t="shared" si="1253"/>
        <v>0</v>
      </c>
      <c r="EQ509" s="180">
        <f t="shared" si="1254"/>
        <v>0</v>
      </c>
      <c r="ER509" s="180">
        <f t="shared" si="1255"/>
        <v>0</v>
      </c>
      <c r="ES509" s="180">
        <f t="shared" si="1256"/>
        <v>0</v>
      </c>
      <c r="ET509" s="180">
        <f t="shared" si="1257"/>
        <v>0</v>
      </c>
      <c r="EU509" s="180">
        <f t="shared" si="1258"/>
        <v>0</v>
      </c>
      <c r="EV509" s="180">
        <f t="shared" si="1259"/>
        <v>0</v>
      </c>
      <c r="EW509" s="180">
        <f t="shared" si="1260"/>
        <v>0</v>
      </c>
      <c r="EX509" s="180">
        <f t="shared" si="1261"/>
        <v>0</v>
      </c>
      <c r="EY509" s="180">
        <f t="shared" si="1262"/>
        <v>0</v>
      </c>
      <c r="EZ509" s="180">
        <f t="shared" si="1263"/>
        <v>0</v>
      </c>
      <c r="FA509" s="180">
        <f t="shared" si="1264"/>
        <v>0</v>
      </c>
      <c r="FB509" s="180">
        <f t="shared" si="1265"/>
        <v>0</v>
      </c>
      <c r="FC509" s="180">
        <f t="shared" si="1266"/>
        <v>0</v>
      </c>
      <c r="FD509" s="180">
        <f t="shared" si="1267"/>
        <v>0</v>
      </c>
      <c r="FE509" s="180">
        <f t="shared" si="1268"/>
        <v>0</v>
      </c>
      <c r="FF509" s="180">
        <f t="shared" si="1269"/>
        <v>0</v>
      </c>
      <c r="FG509" s="180">
        <f t="shared" si="1270"/>
        <v>0</v>
      </c>
      <c r="FH509" s="180">
        <f t="shared" si="1271"/>
        <v>0</v>
      </c>
      <c r="FI509" s="180">
        <f t="shared" si="1272"/>
        <v>0</v>
      </c>
      <c r="FJ509" s="180">
        <f t="shared" si="1273"/>
        <v>0</v>
      </c>
      <c r="FK509" s="180">
        <f t="shared" si="1274"/>
        <v>0</v>
      </c>
      <c r="FL509" s="180">
        <f t="shared" si="1275"/>
        <v>0</v>
      </c>
      <c r="FM509" s="180">
        <f t="shared" si="1276"/>
        <v>0</v>
      </c>
      <c r="FN509" s="180">
        <f t="shared" si="1277"/>
        <v>0</v>
      </c>
      <c r="FO509" s="180">
        <f t="shared" si="1278"/>
        <v>0</v>
      </c>
      <c r="FP509" s="180">
        <f t="shared" si="1279"/>
        <v>0</v>
      </c>
      <c r="FQ509" s="180">
        <f t="shared" si="1280"/>
        <v>0</v>
      </c>
      <c r="FR509" s="180">
        <f t="shared" si="1281"/>
        <v>0</v>
      </c>
      <c r="FS509" s="180">
        <f t="shared" si="1282"/>
        <v>0</v>
      </c>
      <c r="FT509" s="180">
        <f t="shared" si="1283"/>
        <v>0</v>
      </c>
      <c r="FU509" s="180">
        <f t="shared" si="1284"/>
        <v>0</v>
      </c>
      <c r="FV509" s="180">
        <f t="shared" si="1285"/>
        <v>0</v>
      </c>
      <c r="FW509" s="180">
        <f t="shared" si="1286"/>
        <v>0</v>
      </c>
      <c r="FX509" s="180">
        <f t="shared" si="1287"/>
        <v>0</v>
      </c>
      <c r="FY509" s="180">
        <f t="shared" si="1288"/>
        <v>0</v>
      </c>
      <c r="FZ509" s="180">
        <f t="shared" si="1289"/>
        <v>0</v>
      </c>
      <c r="GA509" s="180">
        <f t="shared" si="1290"/>
        <v>0</v>
      </c>
      <c r="GB509" s="180">
        <f t="shared" si="1291"/>
        <v>0</v>
      </c>
      <c r="GC509" s="180">
        <f t="shared" si="1292"/>
        <v>0</v>
      </c>
      <c r="GD509" s="180">
        <f t="shared" si="1293"/>
        <v>0</v>
      </c>
      <c r="GE509" s="180">
        <f t="shared" si="1294"/>
        <v>0</v>
      </c>
      <c r="GF509" s="180">
        <f t="shared" si="1295"/>
        <v>0</v>
      </c>
      <c r="GG509" s="180">
        <f t="shared" si="1296"/>
        <v>0</v>
      </c>
      <c r="GH509" s="180">
        <f t="shared" si="1297"/>
        <v>0</v>
      </c>
      <c r="GI509" s="180">
        <f t="shared" si="1298"/>
        <v>0</v>
      </c>
      <c r="GJ509" s="180">
        <f t="shared" si="1299"/>
        <v>0</v>
      </c>
      <c r="GK509" s="180">
        <f t="shared" si="1300"/>
        <v>0</v>
      </c>
      <c r="GL509" s="180">
        <f t="shared" si="1301"/>
        <v>0</v>
      </c>
      <c r="GM509" s="180">
        <f t="shared" si="1302"/>
        <v>0</v>
      </c>
      <c r="GN509" s="180">
        <f t="shared" si="1303"/>
        <v>0</v>
      </c>
      <c r="GO509" s="180">
        <f t="shared" si="1304"/>
        <v>0</v>
      </c>
      <c r="GP509" s="180">
        <f t="shared" si="1305"/>
        <v>0</v>
      </c>
      <c r="GQ509" s="180">
        <f t="shared" si="1306"/>
        <v>0</v>
      </c>
      <c r="GR509" s="180">
        <f t="shared" si="1307"/>
        <v>0</v>
      </c>
      <c r="GS509" s="180">
        <f t="shared" si="1308"/>
        <v>0</v>
      </c>
      <c r="GT509" s="180">
        <f t="shared" si="1309"/>
        <v>0</v>
      </c>
      <c r="GU509" s="180">
        <f t="shared" si="1310"/>
        <v>0</v>
      </c>
      <c r="GV509" s="180">
        <f t="shared" si="1311"/>
        <v>0</v>
      </c>
      <c r="GW509" s="180">
        <f t="shared" si="1312"/>
        <v>0</v>
      </c>
      <c r="GX509" s="180">
        <f t="shared" si="1313"/>
        <v>0</v>
      </c>
      <c r="GY509" s="180">
        <f t="shared" si="1314"/>
        <v>0</v>
      </c>
      <c r="GZ509" s="180">
        <f t="shared" si="1315"/>
        <v>0</v>
      </c>
      <c r="HA509" s="180">
        <f t="shared" si="1316"/>
        <v>0</v>
      </c>
      <c r="HB509" s="180">
        <f t="shared" si="1317"/>
        <v>0</v>
      </c>
      <c r="HC509" s="180">
        <f t="shared" si="1318"/>
        <v>0</v>
      </c>
      <c r="HD509" s="180">
        <f t="shared" si="1319"/>
        <v>0</v>
      </c>
      <c r="HE509" s="180">
        <f t="shared" si="1320"/>
        <v>0</v>
      </c>
      <c r="HF509" s="180">
        <f t="shared" si="1321"/>
        <v>0</v>
      </c>
      <c r="HG509" s="180">
        <f t="shared" si="1322"/>
        <v>0</v>
      </c>
      <c r="HH509" s="180">
        <f t="shared" si="1323"/>
        <v>0</v>
      </c>
      <c r="HI509" s="180">
        <f t="shared" si="1324"/>
        <v>0</v>
      </c>
      <c r="HJ509" s="180">
        <f t="shared" si="1325"/>
        <v>0</v>
      </c>
      <c r="HK509" s="180">
        <f t="shared" si="1326"/>
        <v>0</v>
      </c>
      <c r="HL509" s="180">
        <f t="shared" si="1327"/>
        <v>0</v>
      </c>
      <c r="HM509" s="180">
        <f t="shared" si="1328"/>
        <v>0</v>
      </c>
      <c r="HN509" s="180">
        <f t="shared" si="1329"/>
        <v>0</v>
      </c>
      <c r="HO509" s="180">
        <f t="shared" si="1330"/>
        <v>0</v>
      </c>
      <c r="HP509" s="180">
        <f t="shared" si="1331"/>
        <v>0</v>
      </c>
      <c r="HQ509" s="180">
        <f t="shared" si="1332"/>
        <v>0</v>
      </c>
      <c r="HR509" s="180">
        <f t="shared" si="1333"/>
        <v>0</v>
      </c>
      <c r="HS509" s="180">
        <f t="shared" si="1334"/>
        <v>0</v>
      </c>
      <c r="HT509" s="180">
        <f t="shared" si="1335"/>
        <v>0</v>
      </c>
      <c r="HU509" s="180">
        <f t="shared" si="1336"/>
        <v>0</v>
      </c>
      <c r="HV509" s="180">
        <f t="shared" si="1337"/>
        <v>0</v>
      </c>
      <c r="HW509" s="180">
        <f t="shared" si="1338"/>
        <v>0</v>
      </c>
      <c r="HX509" s="180">
        <f t="shared" si="1339"/>
        <v>0</v>
      </c>
      <c r="HY509" s="180">
        <f t="shared" si="1340"/>
        <v>0</v>
      </c>
      <c r="HZ509" s="180">
        <f t="shared" si="1341"/>
        <v>0</v>
      </c>
      <c r="IA509" s="180">
        <f t="shared" si="1342"/>
        <v>0</v>
      </c>
      <c r="IB509" s="180">
        <f t="shared" si="1343"/>
        <v>0</v>
      </c>
      <c r="IC509" s="180">
        <f t="shared" si="1344"/>
        <v>0</v>
      </c>
      <c r="ID509" s="180">
        <f t="shared" si="1345"/>
        <v>0</v>
      </c>
      <c r="IE509" s="180">
        <f t="shared" si="1346"/>
        <v>0</v>
      </c>
      <c r="IF509" s="180">
        <f t="shared" si="1347"/>
        <v>0</v>
      </c>
      <c r="IG509" s="180">
        <f t="shared" si="1348"/>
        <v>0</v>
      </c>
      <c r="IH509" s="180">
        <f t="shared" si="1349"/>
        <v>0</v>
      </c>
      <c r="II509" s="180">
        <f t="shared" si="1350"/>
        <v>0</v>
      </c>
      <c r="IJ509" s="180">
        <f t="shared" si="1351"/>
        <v>0</v>
      </c>
      <c r="IK509" s="180">
        <f t="shared" si="1352"/>
        <v>0</v>
      </c>
      <c r="IL509" s="180">
        <f t="shared" si="1353"/>
        <v>0</v>
      </c>
      <c r="IM509" s="180">
        <f t="shared" si="1354"/>
        <v>0</v>
      </c>
      <c r="IN509" s="180">
        <f t="shared" si="1355"/>
        <v>0</v>
      </c>
      <c r="IO509" s="180">
        <f t="shared" si="1356"/>
        <v>0</v>
      </c>
      <c r="IP509" s="180">
        <f t="shared" si="1357"/>
        <v>0</v>
      </c>
      <c r="IQ509" s="180">
        <f t="shared" si="1358"/>
        <v>0</v>
      </c>
      <c r="IR509" s="180">
        <f t="shared" si="1359"/>
        <v>0</v>
      </c>
      <c r="IS509" s="180">
        <f t="shared" si="1360"/>
        <v>0</v>
      </c>
      <c r="IT509" s="180">
        <f t="shared" si="1361"/>
        <v>0</v>
      </c>
      <c r="IU509" s="180">
        <f t="shared" si="1362"/>
        <v>0</v>
      </c>
      <c r="IV509" s="180">
        <f t="shared" si="1363"/>
        <v>0</v>
      </c>
      <c r="IW509" s="180">
        <f t="shared" si="1364"/>
        <v>0</v>
      </c>
      <c r="IX509" s="180">
        <f t="shared" si="1365"/>
        <v>0</v>
      </c>
      <c r="IY509" s="180">
        <f t="shared" si="1366"/>
        <v>0</v>
      </c>
      <c r="IZ509" s="180">
        <f t="shared" si="1367"/>
        <v>0</v>
      </c>
      <c r="JA509" s="180">
        <f t="shared" si="1368"/>
        <v>0</v>
      </c>
      <c r="JB509" s="180">
        <f t="shared" si="1369"/>
        <v>0</v>
      </c>
    </row>
    <row r="510" spans="2:262">
      <c r="B510" s="188">
        <v>149</v>
      </c>
      <c r="C510" s="187">
        <f t="shared" si="1370"/>
        <v>2.9101562500000022E-3</v>
      </c>
      <c r="D510" s="184" t="e">
        <f t="shared" si="1113"/>
        <v>#REF!</v>
      </c>
      <c r="E510" s="183" t="e">
        <f>EY361</f>
        <v>#REF!</v>
      </c>
      <c r="F510" s="182">
        <v>149</v>
      </c>
      <c r="G510" s="180">
        <f t="shared" si="1114"/>
        <v>0</v>
      </c>
      <c r="H510" s="180">
        <f t="shared" si="1115"/>
        <v>0</v>
      </c>
      <c r="I510" s="180">
        <f t="shared" si="1116"/>
        <v>0</v>
      </c>
      <c r="J510" s="180">
        <f t="shared" si="1117"/>
        <v>0</v>
      </c>
      <c r="K510" s="180">
        <f t="shared" si="1118"/>
        <v>0</v>
      </c>
      <c r="L510" s="180">
        <f t="shared" si="1119"/>
        <v>0</v>
      </c>
      <c r="M510" s="180">
        <f t="shared" si="1120"/>
        <v>0</v>
      </c>
      <c r="N510" s="180">
        <f t="shared" si="1121"/>
        <v>0</v>
      </c>
      <c r="O510" s="180">
        <f t="shared" si="1122"/>
        <v>0</v>
      </c>
      <c r="P510" s="180">
        <f t="shared" si="1123"/>
        <v>0</v>
      </c>
      <c r="Q510" s="180">
        <f t="shared" si="1124"/>
        <v>0</v>
      </c>
      <c r="R510" s="180">
        <f t="shared" si="1125"/>
        <v>0</v>
      </c>
      <c r="S510" s="180">
        <f t="shared" si="1126"/>
        <v>0</v>
      </c>
      <c r="T510" s="180">
        <f t="shared" si="1127"/>
        <v>0</v>
      </c>
      <c r="U510" s="180">
        <f t="shared" si="1128"/>
        <v>0</v>
      </c>
      <c r="V510" s="180">
        <f t="shared" si="1129"/>
        <v>0</v>
      </c>
      <c r="W510" s="180">
        <f t="shared" si="1130"/>
        <v>0</v>
      </c>
      <c r="X510" s="180">
        <f t="shared" si="1131"/>
        <v>0</v>
      </c>
      <c r="Y510" s="180">
        <f t="shared" si="1132"/>
        <v>0</v>
      </c>
      <c r="Z510" s="180">
        <f t="shared" si="1133"/>
        <v>0</v>
      </c>
      <c r="AA510" s="180">
        <f t="shared" si="1134"/>
        <v>0</v>
      </c>
      <c r="AB510" s="180">
        <f t="shared" si="1135"/>
        <v>0</v>
      </c>
      <c r="AC510" s="180">
        <f t="shared" si="1136"/>
        <v>0</v>
      </c>
      <c r="AD510" s="180">
        <f t="shared" si="1137"/>
        <v>0</v>
      </c>
      <c r="AE510" s="180">
        <f t="shared" si="1138"/>
        <v>0</v>
      </c>
      <c r="AF510" s="180">
        <f t="shared" si="1139"/>
        <v>0</v>
      </c>
      <c r="AG510" s="180">
        <f t="shared" si="1140"/>
        <v>0</v>
      </c>
      <c r="AH510" s="180">
        <f t="shared" si="1141"/>
        <v>0</v>
      </c>
      <c r="AI510" s="180">
        <f t="shared" si="1142"/>
        <v>0</v>
      </c>
      <c r="AJ510" s="180">
        <f t="shared" si="1143"/>
        <v>0</v>
      </c>
      <c r="AK510" s="180">
        <f t="shared" si="1144"/>
        <v>0</v>
      </c>
      <c r="AL510" s="180">
        <f t="shared" si="1145"/>
        <v>0</v>
      </c>
      <c r="AM510" s="180">
        <f t="shared" si="1146"/>
        <v>0</v>
      </c>
      <c r="AN510" s="180">
        <f t="shared" si="1147"/>
        <v>0</v>
      </c>
      <c r="AO510" s="180">
        <f t="shared" si="1148"/>
        <v>0</v>
      </c>
      <c r="AP510" s="180">
        <f t="shared" si="1149"/>
        <v>0</v>
      </c>
      <c r="AQ510" s="180">
        <f t="shared" si="1150"/>
        <v>0</v>
      </c>
      <c r="AR510" s="180">
        <f t="shared" si="1151"/>
        <v>0</v>
      </c>
      <c r="AS510" s="180">
        <f t="shared" si="1152"/>
        <v>0</v>
      </c>
      <c r="AT510" s="180">
        <f t="shared" si="1153"/>
        <v>0</v>
      </c>
      <c r="AU510" s="180">
        <f t="shared" si="1154"/>
        <v>0</v>
      </c>
      <c r="AV510" s="180">
        <f t="shared" si="1155"/>
        <v>0</v>
      </c>
      <c r="AW510" s="180">
        <f t="shared" si="1156"/>
        <v>0</v>
      </c>
      <c r="AX510" s="180">
        <f t="shared" si="1157"/>
        <v>0</v>
      </c>
      <c r="AY510" s="180">
        <f t="shared" si="1158"/>
        <v>0</v>
      </c>
      <c r="AZ510" s="180">
        <f t="shared" si="1159"/>
        <v>0</v>
      </c>
      <c r="BA510" s="180">
        <f t="shared" si="1160"/>
        <v>0</v>
      </c>
      <c r="BB510" s="180">
        <f t="shared" si="1161"/>
        <v>0</v>
      </c>
      <c r="BC510" s="180">
        <f t="shared" si="1162"/>
        <v>0</v>
      </c>
      <c r="BD510" s="180">
        <f t="shared" si="1163"/>
        <v>0</v>
      </c>
      <c r="BE510" s="180">
        <f t="shared" si="1164"/>
        <v>0</v>
      </c>
      <c r="BF510" s="180">
        <f t="shared" si="1165"/>
        <v>0</v>
      </c>
      <c r="BG510" s="180">
        <f t="shared" si="1166"/>
        <v>0</v>
      </c>
      <c r="BH510" s="180">
        <f t="shared" si="1167"/>
        <v>0</v>
      </c>
      <c r="BI510" s="180">
        <f t="shared" si="1168"/>
        <v>0</v>
      </c>
      <c r="BJ510" s="180">
        <f t="shared" si="1169"/>
        <v>0</v>
      </c>
      <c r="BK510" s="180">
        <f t="shared" si="1170"/>
        <v>0</v>
      </c>
      <c r="BL510" s="180">
        <f t="shared" si="1171"/>
        <v>0</v>
      </c>
      <c r="BM510" s="180">
        <f t="shared" si="1172"/>
        <v>0</v>
      </c>
      <c r="BN510" s="180">
        <f t="shared" si="1173"/>
        <v>0</v>
      </c>
      <c r="BO510" s="180">
        <f t="shared" si="1174"/>
        <v>0</v>
      </c>
      <c r="BP510" s="180">
        <f t="shared" si="1175"/>
        <v>0</v>
      </c>
      <c r="BQ510" s="180">
        <f t="shared" si="1176"/>
        <v>0</v>
      </c>
      <c r="BR510" s="180">
        <f t="shared" si="1177"/>
        <v>0</v>
      </c>
      <c r="BS510" s="180">
        <f t="shared" si="1178"/>
        <v>0</v>
      </c>
      <c r="BT510" s="180">
        <f t="shared" si="1179"/>
        <v>0</v>
      </c>
      <c r="BU510" s="180">
        <f t="shared" si="1180"/>
        <v>0</v>
      </c>
      <c r="BV510" s="180">
        <f t="shared" si="1181"/>
        <v>0</v>
      </c>
      <c r="BW510" s="180">
        <f t="shared" si="1182"/>
        <v>0</v>
      </c>
      <c r="BX510" s="180">
        <f t="shared" si="1183"/>
        <v>0</v>
      </c>
      <c r="BY510" s="180">
        <f t="shared" si="1184"/>
        <v>0</v>
      </c>
      <c r="BZ510" s="180">
        <f t="shared" si="1185"/>
        <v>0</v>
      </c>
      <c r="CA510" s="180">
        <f t="shared" si="1186"/>
        <v>0</v>
      </c>
      <c r="CB510" s="180">
        <f t="shared" si="1187"/>
        <v>0</v>
      </c>
      <c r="CC510" s="180">
        <f t="shared" si="1188"/>
        <v>0</v>
      </c>
      <c r="CD510" s="180">
        <f t="shared" si="1189"/>
        <v>0</v>
      </c>
      <c r="CE510" s="180">
        <f t="shared" si="1190"/>
        <v>0</v>
      </c>
      <c r="CF510" s="180">
        <f t="shared" si="1191"/>
        <v>0</v>
      </c>
      <c r="CG510" s="180">
        <f t="shared" si="1192"/>
        <v>0</v>
      </c>
      <c r="CH510" s="180">
        <f t="shared" si="1193"/>
        <v>0</v>
      </c>
      <c r="CI510" s="180">
        <f t="shared" si="1194"/>
        <v>0</v>
      </c>
      <c r="CJ510" s="180">
        <f t="shared" si="1195"/>
        <v>0</v>
      </c>
      <c r="CK510" s="180">
        <f t="shared" si="1196"/>
        <v>0</v>
      </c>
      <c r="CL510" s="180">
        <f t="shared" si="1197"/>
        <v>0</v>
      </c>
      <c r="CM510" s="180">
        <f t="shared" si="1198"/>
        <v>0</v>
      </c>
      <c r="CN510" s="180">
        <f t="shared" si="1199"/>
        <v>0</v>
      </c>
      <c r="CO510" s="180">
        <f t="shared" si="1200"/>
        <v>0</v>
      </c>
      <c r="CP510" s="180">
        <f t="shared" si="1201"/>
        <v>0</v>
      </c>
      <c r="CQ510" s="180">
        <f t="shared" si="1202"/>
        <v>0</v>
      </c>
      <c r="CR510" s="180">
        <f t="shared" si="1203"/>
        <v>0</v>
      </c>
      <c r="CS510" s="180">
        <f t="shared" si="1204"/>
        <v>0</v>
      </c>
      <c r="CT510" s="180">
        <f t="shared" si="1205"/>
        <v>0</v>
      </c>
      <c r="CU510" s="180">
        <f t="shared" si="1206"/>
        <v>0</v>
      </c>
      <c r="CV510" s="180">
        <f t="shared" si="1207"/>
        <v>0</v>
      </c>
      <c r="CW510" s="180">
        <f t="shared" si="1208"/>
        <v>0</v>
      </c>
      <c r="CX510" s="180">
        <f t="shared" si="1209"/>
        <v>0</v>
      </c>
      <c r="CY510" s="180">
        <f t="shared" si="1210"/>
        <v>0</v>
      </c>
      <c r="CZ510" s="180">
        <f t="shared" si="1211"/>
        <v>0</v>
      </c>
      <c r="DA510" s="180">
        <f t="shared" si="1212"/>
        <v>0</v>
      </c>
      <c r="DB510" s="180">
        <f t="shared" si="1213"/>
        <v>0</v>
      </c>
      <c r="DC510" s="180">
        <f t="shared" si="1214"/>
        <v>0</v>
      </c>
      <c r="DD510" s="180">
        <f t="shared" si="1215"/>
        <v>0</v>
      </c>
      <c r="DE510" s="180">
        <f t="shared" si="1216"/>
        <v>0</v>
      </c>
      <c r="DF510" s="180">
        <f t="shared" si="1217"/>
        <v>0</v>
      </c>
      <c r="DG510" s="180">
        <f t="shared" si="1218"/>
        <v>0</v>
      </c>
      <c r="DH510" s="180">
        <f t="shared" si="1219"/>
        <v>0</v>
      </c>
      <c r="DI510" s="180">
        <f t="shared" si="1220"/>
        <v>0</v>
      </c>
      <c r="DJ510" s="180">
        <f t="shared" si="1221"/>
        <v>0</v>
      </c>
      <c r="DK510" s="180">
        <f t="shared" si="1222"/>
        <v>0</v>
      </c>
      <c r="DL510" s="180">
        <f t="shared" si="1223"/>
        <v>0</v>
      </c>
      <c r="DM510" s="180">
        <f t="shared" si="1224"/>
        <v>0</v>
      </c>
      <c r="DN510" s="180">
        <f t="shared" si="1225"/>
        <v>0</v>
      </c>
      <c r="DO510" s="180">
        <f t="shared" si="1226"/>
        <v>0</v>
      </c>
      <c r="DP510" s="180">
        <f t="shared" si="1227"/>
        <v>0</v>
      </c>
      <c r="DQ510" s="180">
        <f t="shared" si="1228"/>
        <v>0</v>
      </c>
      <c r="DR510" s="180">
        <f t="shared" si="1229"/>
        <v>0</v>
      </c>
      <c r="DS510" s="180">
        <f t="shared" si="1230"/>
        <v>0</v>
      </c>
      <c r="DT510" s="180">
        <f t="shared" si="1231"/>
        <v>0</v>
      </c>
      <c r="DU510" s="180">
        <f t="shared" si="1232"/>
        <v>0</v>
      </c>
      <c r="DV510" s="180">
        <f t="shared" si="1233"/>
        <v>0</v>
      </c>
      <c r="DW510" s="180">
        <f t="shared" si="1234"/>
        <v>0</v>
      </c>
      <c r="DX510" s="180">
        <f t="shared" si="1235"/>
        <v>0</v>
      </c>
      <c r="DY510" s="180">
        <f t="shared" si="1236"/>
        <v>0</v>
      </c>
      <c r="DZ510" s="180">
        <f t="shared" si="1237"/>
        <v>0</v>
      </c>
      <c r="EA510" s="180">
        <f t="shared" si="1238"/>
        <v>0</v>
      </c>
      <c r="EB510" s="180">
        <f t="shared" si="1239"/>
        <v>0</v>
      </c>
      <c r="EC510" s="180">
        <f t="shared" si="1240"/>
        <v>0</v>
      </c>
      <c r="ED510" s="180">
        <f t="shared" si="1241"/>
        <v>0</v>
      </c>
      <c r="EE510" s="180">
        <f t="shared" si="1242"/>
        <v>0</v>
      </c>
      <c r="EF510" s="180">
        <f t="shared" si="1243"/>
        <v>0</v>
      </c>
      <c r="EG510" s="180">
        <f t="shared" si="1244"/>
        <v>0</v>
      </c>
      <c r="EH510" s="180">
        <f t="shared" si="1245"/>
        <v>0</v>
      </c>
      <c r="EI510" s="180">
        <f t="shared" si="1246"/>
        <v>0</v>
      </c>
      <c r="EJ510" s="180">
        <f t="shared" si="1247"/>
        <v>0</v>
      </c>
      <c r="EK510" s="180">
        <f t="shared" si="1248"/>
        <v>0</v>
      </c>
      <c r="EL510" s="180">
        <f t="shared" si="1249"/>
        <v>0</v>
      </c>
      <c r="EM510" s="180">
        <f t="shared" si="1250"/>
        <v>0</v>
      </c>
      <c r="EN510" s="180">
        <f t="shared" si="1251"/>
        <v>0</v>
      </c>
      <c r="EO510" s="180">
        <f t="shared" si="1252"/>
        <v>0</v>
      </c>
      <c r="EP510" s="180">
        <f t="shared" si="1253"/>
        <v>0</v>
      </c>
      <c r="EQ510" s="180">
        <f t="shared" si="1254"/>
        <v>0</v>
      </c>
      <c r="ER510" s="180">
        <f t="shared" si="1255"/>
        <v>0</v>
      </c>
      <c r="ES510" s="180">
        <f t="shared" si="1256"/>
        <v>0</v>
      </c>
      <c r="ET510" s="180">
        <f t="shared" si="1257"/>
        <v>0</v>
      </c>
      <c r="EU510" s="180">
        <f t="shared" si="1258"/>
        <v>0</v>
      </c>
      <c r="EV510" s="180">
        <f t="shared" si="1259"/>
        <v>0</v>
      </c>
      <c r="EW510" s="180">
        <f t="shared" si="1260"/>
        <v>0</v>
      </c>
      <c r="EX510" s="180">
        <f t="shared" si="1261"/>
        <v>0</v>
      </c>
      <c r="EY510" s="180">
        <f t="shared" si="1262"/>
        <v>0</v>
      </c>
      <c r="EZ510" s="180">
        <f t="shared" si="1263"/>
        <v>0</v>
      </c>
      <c r="FA510" s="180">
        <f t="shared" si="1264"/>
        <v>0</v>
      </c>
      <c r="FB510" s="180">
        <f t="shared" si="1265"/>
        <v>0</v>
      </c>
      <c r="FC510" s="180">
        <f t="shared" si="1266"/>
        <v>0</v>
      </c>
      <c r="FD510" s="180">
        <f t="shared" si="1267"/>
        <v>0</v>
      </c>
      <c r="FE510" s="180">
        <f t="shared" si="1268"/>
        <v>0</v>
      </c>
      <c r="FF510" s="180">
        <f t="shared" si="1269"/>
        <v>0</v>
      </c>
      <c r="FG510" s="180">
        <f t="shared" si="1270"/>
        <v>0</v>
      </c>
      <c r="FH510" s="180">
        <f t="shared" si="1271"/>
        <v>0</v>
      </c>
      <c r="FI510" s="180">
        <f t="shared" si="1272"/>
        <v>0</v>
      </c>
      <c r="FJ510" s="180">
        <f t="shared" si="1273"/>
        <v>0</v>
      </c>
      <c r="FK510" s="180">
        <f t="shared" si="1274"/>
        <v>0</v>
      </c>
      <c r="FL510" s="180">
        <f t="shared" si="1275"/>
        <v>0</v>
      </c>
      <c r="FM510" s="180">
        <f t="shared" si="1276"/>
        <v>0</v>
      </c>
      <c r="FN510" s="180">
        <f t="shared" si="1277"/>
        <v>0</v>
      </c>
      <c r="FO510" s="180">
        <f t="shared" si="1278"/>
        <v>0</v>
      </c>
      <c r="FP510" s="180">
        <f t="shared" si="1279"/>
        <v>0</v>
      </c>
      <c r="FQ510" s="180">
        <f t="shared" si="1280"/>
        <v>0</v>
      </c>
      <c r="FR510" s="180">
        <f t="shared" si="1281"/>
        <v>0</v>
      </c>
      <c r="FS510" s="180">
        <f t="shared" si="1282"/>
        <v>0</v>
      </c>
      <c r="FT510" s="180">
        <f t="shared" si="1283"/>
        <v>0</v>
      </c>
      <c r="FU510" s="180">
        <f t="shared" si="1284"/>
        <v>0</v>
      </c>
      <c r="FV510" s="180">
        <f t="shared" si="1285"/>
        <v>0</v>
      </c>
      <c r="FW510" s="180">
        <f t="shared" si="1286"/>
        <v>0</v>
      </c>
      <c r="FX510" s="180">
        <f t="shared" si="1287"/>
        <v>0</v>
      </c>
      <c r="FY510" s="180">
        <f t="shared" si="1288"/>
        <v>0</v>
      </c>
      <c r="FZ510" s="180">
        <f t="shared" si="1289"/>
        <v>0</v>
      </c>
      <c r="GA510" s="180">
        <f t="shared" si="1290"/>
        <v>0</v>
      </c>
      <c r="GB510" s="180">
        <f t="shared" si="1291"/>
        <v>0</v>
      </c>
      <c r="GC510" s="180">
        <f t="shared" si="1292"/>
        <v>0</v>
      </c>
      <c r="GD510" s="180">
        <f t="shared" si="1293"/>
        <v>0</v>
      </c>
      <c r="GE510" s="180">
        <f t="shared" si="1294"/>
        <v>0</v>
      </c>
      <c r="GF510" s="180">
        <f t="shared" si="1295"/>
        <v>0</v>
      </c>
      <c r="GG510" s="180">
        <f t="shared" si="1296"/>
        <v>0</v>
      </c>
      <c r="GH510" s="180">
        <f t="shared" si="1297"/>
        <v>0</v>
      </c>
      <c r="GI510" s="180">
        <f t="shared" si="1298"/>
        <v>0</v>
      </c>
      <c r="GJ510" s="180">
        <f t="shared" si="1299"/>
        <v>0</v>
      </c>
      <c r="GK510" s="180">
        <f t="shared" si="1300"/>
        <v>0</v>
      </c>
      <c r="GL510" s="180">
        <f t="shared" si="1301"/>
        <v>0</v>
      </c>
      <c r="GM510" s="180">
        <f t="shared" si="1302"/>
        <v>0</v>
      </c>
      <c r="GN510" s="180">
        <f t="shared" si="1303"/>
        <v>0</v>
      </c>
      <c r="GO510" s="180">
        <f t="shared" si="1304"/>
        <v>0</v>
      </c>
      <c r="GP510" s="180">
        <f t="shared" si="1305"/>
        <v>0</v>
      </c>
      <c r="GQ510" s="180">
        <f t="shared" si="1306"/>
        <v>0</v>
      </c>
      <c r="GR510" s="180">
        <f t="shared" si="1307"/>
        <v>0</v>
      </c>
      <c r="GS510" s="180">
        <f t="shared" si="1308"/>
        <v>0</v>
      </c>
      <c r="GT510" s="180">
        <f t="shared" si="1309"/>
        <v>0</v>
      </c>
      <c r="GU510" s="180">
        <f t="shared" si="1310"/>
        <v>0</v>
      </c>
      <c r="GV510" s="180">
        <f t="shared" si="1311"/>
        <v>0</v>
      </c>
      <c r="GW510" s="180">
        <f t="shared" si="1312"/>
        <v>0</v>
      </c>
      <c r="GX510" s="180">
        <f t="shared" si="1313"/>
        <v>0</v>
      </c>
      <c r="GY510" s="180">
        <f t="shared" si="1314"/>
        <v>0</v>
      </c>
      <c r="GZ510" s="180">
        <f t="shared" si="1315"/>
        <v>0</v>
      </c>
      <c r="HA510" s="180">
        <f t="shared" si="1316"/>
        <v>0</v>
      </c>
      <c r="HB510" s="180">
        <f t="shared" si="1317"/>
        <v>0</v>
      </c>
      <c r="HC510" s="180">
        <f t="shared" si="1318"/>
        <v>0</v>
      </c>
      <c r="HD510" s="180">
        <f t="shared" si="1319"/>
        <v>0</v>
      </c>
      <c r="HE510" s="180">
        <f t="shared" si="1320"/>
        <v>0</v>
      </c>
      <c r="HF510" s="180">
        <f t="shared" si="1321"/>
        <v>0</v>
      </c>
      <c r="HG510" s="180">
        <f t="shared" si="1322"/>
        <v>0</v>
      </c>
      <c r="HH510" s="180">
        <f t="shared" si="1323"/>
        <v>0</v>
      </c>
      <c r="HI510" s="180">
        <f t="shared" si="1324"/>
        <v>0</v>
      </c>
      <c r="HJ510" s="180">
        <f t="shared" si="1325"/>
        <v>0</v>
      </c>
      <c r="HK510" s="180">
        <f t="shared" si="1326"/>
        <v>0</v>
      </c>
      <c r="HL510" s="180">
        <f t="shared" si="1327"/>
        <v>0</v>
      </c>
      <c r="HM510" s="180">
        <f t="shared" si="1328"/>
        <v>0</v>
      </c>
      <c r="HN510" s="180">
        <f t="shared" si="1329"/>
        <v>0</v>
      </c>
      <c r="HO510" s="180">
        <f t="shared" si="1330"/>
        <v>0</v>
      </c>
      <c r="HP510" s="180">
        <f t="shared" si="1331"/>
        <v>0</v>
      </c>
      <c r="HQ510" s="180">
        <f t="shared" si="1332"/>
        <v>0</v>
      </c>
      <c r="HR510" s="180">
        <f t="shared" si="1333"/>
        <v>0</v>
      </c>
      <c r="HS510" s="180">
        <f t="shared" si="1334"/>
        <v>0</v>
      </c>
      <c r="HT510" s="180">
        <f t="shared" si="1335"/>
        <v>0</v>
      </c>
      <c r="HU510" s="180">
        <f t="shared" si="1336"/>
        <v>0</v>
      </c>
      <c r="HV510" s="180">
        <f t="shared" si="1337"/>
        <v>0</v>
      </c>
      <c r="HW510" s="180">
        <f t="shared" si="1338"/>
        <v>0</v>
      </c>
      <c r="HX510" s="180">
        <f t="shared" si="1339"/>
        <v>0</v>
      </c>
      <c r="HY510" s="180">
        <f t="shared" si="1340"/>
        <v>0</v>
      </c>
      <c r="HZ510" s="180">
        <f t="shared" si="1341"/>
        <v>0</v>
      </c>
      <c r="IA510" s="180">
        <f t="shared" si="1342"/>
        <v>0</v>
      </c>
      <c r="IB510" s="180">
        <f t="shared" si="1343"/>
        <v>0</v>
      </c>
      <c r="IC510" s="180">
        <f t="shared" si="1344"/>
        <v>0</v>
      </c>
      <c r="ID510" s="180">
        <f t="shared" si="1345"/>
        <v>0</v>
      </c>
      <c r="IE510" s="180">
        <f t="shared" si="1346"/>
        <v>0</v>
      </c>
      <c r="IF510" s="180">
        <f t="shared" si="1347"/>
        <v>0</v>
      </c>
      <c r="IG510" s="180">
        <f t="shared" si="1348"/>
        <v>0</v>
      </c>
      <c r="IH510" s="180">
        <f t="shared" si="1349"/>
        <v>0</v>
      </c>
      <c r="II510" s="180">
        <f t="shared" si="1350"/>
        <v>0</v>
      </c>
      <c r="IJ510" s="180">
        <f t="shared" si="1351"/>
        <v>0</v>
      </c>
      <c r="IK510" s="180">
        <f t="shared" si="1352"/>
        <v>0</v>
      </c>
      <c r="IL510" s="180">
        <f t="shared" si="1353"/>
        <v>0</v>
      </c>
      <c r="IM510" s="180">
        <f t="shared" si="1354"/>
        <v>0</v>
      </c>
      <c r="IN510" s="180">
        <f t="shared" si="1355"/>
        <v>0</v>
      </c>
      <c r="IO510" s="180">
        <f t="shared" si="1356"/>
        <v>0</v>
      </c>
      <c r="IP510" s="180">
        <f t="shared" si="1357"/>
        <v>0</v>
      </c>
      <c r="IQ510" s="180">
        <f t="shared" si="1358"/>
        <v>0</v>
      </c>
      <c r="IR510" s="180">
        <f t="shared" si="1359"/>
        <v>0</v>
      </c>
      <c r="IS510" s="180">
        <f t="shared" si="1360"/>
        <v>0</v>
      </c>
      <c r="IT510" s="180">
        <f t="shared" si="1361"/>
        <v>0</v>
      </c>
      <c r="IU510" s="180">
        <f t="shared" si="1362"/>
        <v>0</v>
      </c>
      <c r="IV510" s="180">
        <f t="shared" si="1363"/>
        <v>0</v>
      </c>
      <c r="IW510" s="180">
        <f t="shared" si="1364"/>
        <v>0</v>
      </c>
      <c r="IX510" s="180">
        <f t="shared" si="1365"/>
        <v>0</v>
      </c>
      <c r="IY510" s="180">
        <f t="shared" si="1366"/>
        <v>0</v>
      </c>
      <c r="IZ510" s="180">
        <f t="shared" si="1367"/>
        <v>0</v>
      </c>
      <c r="JA510" s="180">
        <f t="shared" si="1368"/>
        <v>0</v>
      </c>
      <c r="JB510" s="180">
        <f t="shared" si="1369"/>
        <v>0</v>
      </c>
    </row>
    <row r="511" spans="2:262">
      <c r="B511" s="188">
        <v>150</v>
      </c>
      <c r="C511" s="187">
        <f t="shared" si="1370"/>
        <v>2.9296875000000022E-3</v>
      </c>
      <c r="D511" s="184" t="e">
        <f t="shared" si="1113"/>
        <v>#REF!</v>
      </c>
      <c r="E511" s="183" t="e">
        <f>EZ361</f>
        <v>#REF!</v>
      </c>
      <c r="F511" s="182">
        <v>150</v>
      </c>
      <c r="G511" s="180">
        <f t="shared" si="1114"/>
        <v>0</v>
      </c>
      <c r="H511" s="180">
        <f t="shared" si="1115"/>
        <v>0</v>
      </c>
      <c r="I511" s="180">
        <f t="shared" si="1116"/>
        <v>0</v>
      </c>
      <c r="J511" s="180">
        <f t="shared" si="1117"/>
        <v>0</v>
      </c>
      <c r="K511" s="180">
        <f t="shared" si="1118"/>
        <v>0</v>
      </c>
      <c r="L511" s="180">
        <f t="shared" si="1119"/>
        <v>0</v>
      </c>
      <c r="M511" s="180">
        <f t="shared" si="1120"/>
        <v>0</v>
      </c>
      <c r="N511" s="180">
        <f t="shared" si="1121"/>
        <v>0</v>
      </c>
      <c r="O511" s="180">
        <f t="shared" si="1122"/>
        <v>0</v>
      </c>
      <c r="P511" s="180">
        <f t="shared" si="1123"/>
        <v>0</v>
      </c>
      <c r="Q511" s="180">
        <f t="shared" si="1124"/>
        <v>0</v>
      </c>
      <c r="R511" s="180">
        <f t="shared" si="1125"/>
        <v>0</v>
      </c>
      <c r="S511" s="180">
        <f t="shared" si="1126"/>
        <v>0</v>
      </c>
      <c r="T511" s="180">
        <f t="shared" si="1127"/>
        <v>0</v>
      </c>
      <c r="U511" s="180">
        <f t="shared" si="1128"/>
        <v>0</v>
      </c>
      <c r="V511" s="180">
        <f t="shared" si="1129"/>
        <v>0</v>
      </c>
      <c r="W511" s="180">
        <f t="shared" si="1130"/>
        <v>0</v>
      </c>
      <c r="X511" s="180">
        <f t="shared" si="1131"/>
        <v>0</v>
      </c>
      <c r="Y511" s="180">
        <f t="shared" si="1132"/>
        <v>0</v>
      </c>
      <c r="Z511" s="180">
        <f t="shared" si="1133"/>
        <v>0</v>
      </c>
      <c r="AA511" s="180">
        <f t="shared" si="1134"/>
        <v>0</v>
      </c>
      <c r="AB511" s="180">
        <f t="shared" si="1135"/>
        <v>0</v>
      </c>
      <c r="AC511" s="180">
        <f t="shared" si="1136"/>
        <v>0</v>
      </c>
      <c r="AD511" s="180">
        <f t="shared" si="1137"/>
        <v>0</v>
      </c>
      <c r="AE511" s="180">
        <f t="shared" si="1138"/>
        <v>0</v>
      </c>
      <c r="AF511" s="180">
        <f t="shared" si="1139"/>
        <v>0</v>
      </c>
      <c r="AG511" s="180">
        <f t="shared" si="1140"/>
        <v>0</v>
      </c>
      <c r="AH511" s="180">
        <f t="shared" si="1141"/>
        <v>0</v>
      </c>
      <c r="AI511" s="180">
        <f t="shared" si="1142"/>
        <v>0</v>
      </c>
      <c r="AJ511" s="180">
        <f t="shared" si="1143"/>
        <v>0</v>
      </c>
      <c r="AK511" s="180">
        <f t="shared" si="1144"/>
        <v>0</v>
      </c>
      <c r="AL511" s="180">
        <f t="shared" si="1145"/>
        <v>0</v>
      </c>
      <c r="AM511" s="180">
        <f t="shared" si="1146"/>
        <v>0</v>
      </c>
      <c r="AN511" s="180">
        <f t="shared" si="1147"/>
        <v>0</v>
      </c>
      <c r="AO511" s="180">
        <f t="shared" si="1148"/>
        <v>0</v>
      </c>
      <c r="AP511" s="180">
        <f t="shared" si="1149"/>
        <v>0</v>
      </c>
      <c r="AQ511" s="180">
        <f t="shared" si="1150"/>
        <v>0</v>
      </c>
      <c r="AR511" s="180">
        <f t="shared" si="1151"/>
        <v>0</v>
      </c>
      <c r="AS511" s="180">
        <f t="shared" si="1152"/>
        <v>0</v>
      </c>
      <c r="AT511" s="180">
        <f t="shared" si="1153"/>
        <v>0</v>
      </c>
      <c r="AU511" s="180">
        <f t="shared" si="1154"/>
        <v>0</v>
      </c>
      <c r="AV511" s="180">
        <f t="shared" si="1155"/>
        <v>0</v>
      </c>
      <c r="AW511" s="180">
        <f t="shared" si="1156"/>
        <v>0</v>
      </c>
      <c r="AX511" s="180">
        <f t="shared" si="1157"/>
        <v>0</v>
      </c>
      <c r="AY511" s="180">
        <f t="shared" si="1158"/>
        <v>0</v>
      </c>
      <c r="AZ511" s="180">
        <f t="shared" si="1159"/>
        <v>0</v>
      </c>
      <c r="BA511" s="180">
        <f t="shared" si="1160"/>
        <v>0</v>
      </c>
      <c r="BB511" s="180">
        <f t="shared" si="1161"/>
        <v>0</v>
      </c>
      <c r="BC511" s="180">
        <f t="shared" si="1162"/>
        <v>0</v>
      </c>
      <c r="BD511" s="180">
        <f t="shared" si="1163"/>
        <v>0</v>
      </c>
      <c r="BE511" s="180">
        <f t="shared" si="1164"/>
        <v>0</v>
      </c>
      <c r="BF511" s="180">
        <f t="shared" si="1165"/>
        <v>0</v>
      </c>
      <c r="BG511" s="180">
        <f t="shared" si="1166"/>
        <v>0</v>
      </c>
      <c r="BH511" s="180">
        <f t="shared" si="1167"/>
        <v>0</v>
      </c>
      <c r="BI511" s="180">
        <f t="shared" si="1168"/>
        <v>0</v>
      </c>
      <c r="BJ511" s="180">
        <f t="shared" si="1169"/>
        <v>0</v>
      </c>
      <c r="BK511" s="180">
        <f t="shared" si="1170"/>
        <v>0</v>
      </c>
      <c r="BL511" s="180">
        <f t="shared" si="1171"/>
        <v>0</v>
      </c>
      <c r="BM511" s="180">
        <f t="shared" si="1172"/>
        <v>0</v>
      </c>
      <c r="BN511" s="180">
        <f t="shared" si="1173"/>
        <v>0</v>
      </c>
      <c r="BO511" s="180">
        <f t="shared" si="1174"/>
        <v>0</v>
      </c>
      <c r="BP511" s="180">
        <f t="shared" si="1175"/>
        <v>0</v>
      </c>
      <c r="BQ511" s="180">
        <f t="shared" si="1176"/>
        <v>0</v>
      </c>
      <c r="BR511" s="180">
        <f t="shared" si="1177"/>
        <v>0</v>
      </c>
      <c r="BS511" s="180">
        <f t="shared" si="1178"/>
        <v>0</v>
      </c>
      <c r="BT511" s="180">
        <f t="shared" si="1179"/>
        <v>0</v>
      </c>
      <c r="BU511" s="180">
        <f t="shared" si="1180"/>
        <v>0</v>
      </c>
      <c r="BV511" s="180">
        <f t="shared" si="1181"/>
        <v>0</v>
      </c>
      <c r="BW511" s="180">
        <f t="shared" si="1182"/>
        <v>0</v>
      </c>
      <c r="BX511" s="180">
        <f t="shared" si="1183"/>
        <v>0</v>
      </c>
      <c r="BY511" s="180">
        <f t="shared" si="1184"/>
        <v>0</v>
      </c>
      <c r="BZ511" s="180">
        <f t="shared" si="1185"/>
        <v>0</v>
      </c>
      <c r="CA511" s="180">
        <f t="shared" si="1186"/>
        <v>0</v>
      </c>
      <c r="CB511" s="180">
        <f t="shared" si="1187"/>
        <v>0</v>
      </c>
      <c r="CC511" s="180">
        <f t="shared" si="1188"/>
        <v>0</v>
      </c>
      <c r="CD511" s="180">
        <f t="shared" si="1189"/>
        <v>0</v>
      </c>
      <c r="CE511" s="180">
        <f t="shared" si="1190"/>
        <v>0</v>
      </c>
      <c r="CF511" s="180">
        <f t="shared" si="1191"/>
        <v>0</v>
      </c>
      <c r="CG511" s="180">
        <f t="shared" si="1192"/>
        <v>0</v>
      </c>
      <c r="CH511" s="180">
        <f t="shared" si="1193"/>
        <v>0</v>
      </c>
      <c r="CI511" s="180">
        <f t="shared" si="1194"/>
        <v>0</v>
      </c>
      <c r="CJ511" s="180">
        <f t="shared" si="1195"/>
        <v>0</v>
      </c>
      <c r="CK511" s="180">
        <f t="shared" si="1196"/>
        <v>0</v>
      </c>
      <c r="CL511" s="180">
        <f t="shared" si="1197"/>
        <v>0</v>
      </c>
      <c r="CM511" s="180">
        <f t="shared" si="1198"/>
        <v>0</v>
      </c>
      <c r="CN511" s="180">
        <f t="shared" si="1199"/>
        <v>0</v>
      </c>
      <c r="CO511" s="180">
        <f t="shared" si="1200"/>
        <v>0</v>
      </c>
      <c r="CP511" s="180">
        <f t="shared" si="1201"/>
        <v>0</v>
      </c>
      <c r="CQ511" s="180">
        <f t="shared" si="1202"/>
        <v>0</v>
      </c>
      <c r="CR511" s="180">
        <f t="shared" si="1203"/>
        <v>0</v>
      </c>
      <c r="CS511" s="180">
        <f t="shared" si="1204"/>
        <v>0</v>
      </c>
      <c r="CT511" s="180">
        <f t="shared" si="1205"/>
        <v>0</v>
      </c>
      <c r="CU511" s="180">
        <f t="shared" si="1206"/>
        <v>0</v>
      </c>
      <c r="CV511" s="180">
        <f t="shared" si="1207"/>
        <v>0</v>
      </c>
      <c r="CW511" s="180">
        <f t="shared" si="1208"/>
        <v>0</v>
      </c>
      <c r="CX511" s="180">
        <f t="shared" si="1209"/>
        <v>0</v>
      </c>
      <c r="CY511" s="180">
        <f t="shared" si="1210"/>
        <v>0</v>
      </c>
      <c r="CZ511" s="180">
        <f t="shared" si="1211"/>
        <v>0</v>
      </c>
      <c r="DA511" s="180">
        <f t="shared" si="1212"/>
        <v>0</v>
      </c>
      <c r="DB511" s="180">
        <f t="shared" si="1213"/>
        <v>0</v>
      </c>
      <c r="DC511" s="180">
        <f t="shared" si="1214"/>
        <v>0</v>
      </c>
      <c r="DD511" s="180">
        <f t="shared" si="1215"/>
        <v>0</v>
      </c>
      <c r="DE511" s="180">
        <f t="shared" si="1216"/>
        <v>0</v>
      </c>
      <c r="DF511" s="180">
        <f t="shared" si="1217"/>
        <v>0</v>
      </c>
      <c r="DG511" s="180">
        <f t="shared" si="1218"/>
        <v>0</v>
      </c>
      <c r="DH511" s="180">
        <f t="shared" si="1219"/>
        <v>0</v>
      </c>
      <c r="DI511" s="180">
        <f t="shared" si="1220"/>
        <v>0</v>
      </c>
      <c r="DJ511" s="180">
        <f t="shared" si="1221"/>
        <v>0</v>
      </c>
      <c r="DK511" s="180">
        <f t="shared" si="1222"/>
        <v>0</v>
      </c>
      <c r="DL511" s="180">
        <f t="shared" si="1223"/>
        <v>0</v>
      </c>
      <c r="DM511" s="180">
        <f t="shared" si="1224"/>
        <v>0</v>
      </c>
      <c r="DN511" s="180">
        <f t="shared" si="1225"/>
        <v>0</v>
      </c>
      <c r="DO511" s="180">
        <f t="shared" si="1226"/>
        <v>0</v>
      </c>
      <c r="DP511" s="180">
        <f t="shared" si="1227"/>
        <v>0</v>
      </c>
      <c r="DQ511" s="180">
        <f t="shared" si="1228"/>
        <v>0</v>
      </c>
      <c r="DR511" s="180">
        <f t="shared" si="1229"/>
        <v>0</v>
      </c>
      <c r="DS511" s="180">
        <f t="shared" si="1230"/>
        <v>0</v>
      </c>
      <c r="DT511" s="180">
        <f t="shared" si="1231"/>
        <v>0</v>
      </c>
      <c r="DU511" s="180">
        <f t="shared" si="1232"/>
        <v>0</v>
      </c>
      <c r="DV511" s="180">
        <f t="shared" si="1233"/>
        <v>0</v>
      </c>
      <c r="DW511" s="180">
        <f t="shared" si="1234"/>
        <v>0</v>
      </c>
      <c r="DX511" s="180">
        <f t="shared" si="1235"/>
        <v>0</v>
      </c>
      <c r="DY511" s="180">
        <f t="shared" si="1236"/>
        <v>0</v>
      </c>
      <c r="DZ511" s="180">
        <f t="shared" si="1237"/>
        <v>0</v>
      </c>
      <c r="EA511" s="180">
        <f t="shared" si="1238"/>
        <v>0</v>
      </c>
      <c r="EB511" s="180">
        <f t="shared" si="1239"/>
        <v>0</v>
      </c>
      <c r="EC511" s="180">
        <f t="shared" si="1240"/>
        <v>0</v>
      </c>
      <c r="ED511" s="180">
        <f t="shared" si="1241"/>
        <v>0</v>
      </c>
      <c r="EE511" s="180">
        <f t="shared" si="1242"/>
        <v>0</v>
      </c>
      <c r="EF511" s="180">
        <f t="shared" si="1243"/>
        <v>0</v>
      </c>
      <c r="EG511" s="180">
        <f t="shared" si="1244"/>
        <v>0</v>
      </c>
      <c r="EH511" s="180">
        <f t="shared" si="1245"/>
        <v>0</v>
      </c>
      <c r="EI511" s="180">
        <f t="shared" si="1246"/>
        <v>0</v>
      </c>
      <c r="EJ511" s="180">
        <f t="shared" si="1247"/>
        <v>0</v>
      </c>
      <c r="EK511" s="180">
        <f t="shared" si="1248"/>
        <v>0</v>
      </c>
      <c r="EL511" s="180">
        <f t="shared" si="1249"/>
        <v>0</v>
      </c>
      <c r="EM511" s="180">
        <f t="shared" si="1250"/>
        <v>0</v>
      </c>
      <c r="EN511" s="180">
        <f t="shared" si="1251"/>
        <v>0</v>
      </c>
      <c r="EO511" s="180">
        <f t="shared" si="1252"/>
        <v>0</v>
      </c>
      <c r="EP511" s="180">
        <f t="shared" si="1253"/>
        <v>0</v>
      </c>
      <c r="EQ511" s="180">
        <f t="shared" si="1254"/>
        <v>0</v>
      </c>
      <c r="ER511" s="180">
        <f t="shared" si="1255"/>
        <v>0</v>
      </c>
      <c r="ES511" s="180">
        <f t="shared" si="1256"/>
        <v>0</v>
      </c>
      <c r="ET511" s="180">
        <f t="shared" si="1257"/>
        <v>0</v>
      </c>
      <c r="EU511" s="180">
        <f t="shared" si="1258"/>
        <v>0</v>
      </c>
      <c r="EV511" s="180">
        <f t="shared" si="1259"/>
        <v>0</v>
      </c>
      <c r="EW511" s="180">
        <f t="shared" si="1260"/>
        <v>0</v>
      </c>
      <c r="EX511" s="180">
        <f t="shared" si="1261"/>
        <v>0</v>
      </c>
      <c r="EY511" s="180">
        <f t="shared" si="1262"/>
        <v>0</v>
      </c>
      <c r="EZ511" s="180">
        <f t="shared" si="1263"/>
        <v>0</v>
      </c>
      <c r="FA511" s="180">
        <f t="shared" si="1264"/>
        <v>0</v>
      </c>
      <c r="FB511" s="180">
        <f t="shared" si="1265"/>
        <v>0</v>
      </c>
      <c r="FC511" s="180">
        <f t="shared" si="1266"/>
        <v>0</v>
      </c>
      <c r="FD511" s="180">
        <f t="shared" si="1267"/>
        <v>0</v>
      </c>
      <c r="FE511" s="180">
        <f t="shared" si="1268"/>
        <v>0</v>
      </c>
      <c r="FF511" s="180">
        <f t="shared" si="1269"/>
        <v>0</v>
      </c>
      <c r="FG511" s="180">
        <f t="shared" si="1270"/>
        <v>0</v>
      </c>
      <c r="FH511" s="180">
        <f t="shared" si="1271"/>
        <v>0</v>
      </c>
      <c r="FI511" s="180">
        <f t="shared" si="1272"/>
        <v>0</v>
      </c>
      <c r="FJ511" s="180">
        <f t="shared" si="1273"/>
        <v>0</v>
      </c>
      <c r="FK511" s="180">
        <f t="shared" si="1274"/>
        <v>0</v>
      </c>
      <c r="FL511" s="180">
        <f t="shared" si="1275"/>
        <v>0</v>
      </c>
      <c r="FM511" s="180">
        <f t="shared" si="1276"/>
        <v>0</v>
      </c>
      <c r="FN511" s="180">
        <f t="shared" si="1277"/>
        <v>0</v>
      </c>
      <c r="FO511" s="180">
        <f t="shared" si="1278"/>
        <v>0</v>
      </c>
      <c r="FP511" s="180">
        <f t="shared" si="1279"/>
        <v>0</v>
      </c>
      <c r="FQ511" s="180">
        <f t="shared" si="1280"/>
        <v>0</v>
      </c>
      <c r="FR511" s="180">
        <f t="shared" si="1281"/>
        <v>0</v>
      </c>
      <c r="FS511" s="180">
        <f t="shared" si="1282"/>
        <v>0</v>
      </c>
      <c r="FT511" s="180">
        <f t="shared" si="1283"/>
        <v>0</v>
      </c>
      <c r="FU511" s="180">
        <f t="shared" si="1284"/>
        <v>0</v>
      </c>
      <c r="FV511" s="180">
        <f t="shared" si="1285"/>
        <v>0</v>
      </c>
      <c r="FW511" s="180">
        <f t="shared" si="1286"/>
        <v>0</v>
      </c>
      <c r="FX511" s="180">
        <f t="shared" si="1287"/>
        <v>0</v>
      </c>
      <c r="FY511" s="180">
        <f t="shared" si="1288"/>
        <v>0</v>
      </c>
      <c r="FZ511" s="180">
        <f t="shared" si="1289"/>
        <v>0</v>
      </c>
      <c r="GA511" s="180">
        <f t="shared" si="1290"/>
        <v>0</v>
      </c>
      <c r="GB511" s="180">
        <f t="shared" si="1291"/>
        <v>0</v>
      </c>
      <c r="GC511" s="180">
        <f t="shared" si="1292"/>
        <v>0</v>
      </c>
      <c r="GD511" s="180">
        <f t="shared" si="1293"/>
        <v>0</v>
      </c>
      <c r="GE511" s="180">
        <f t="shared" si="1294"/>
        <v>0</v>
      </c>
      <c r="GF511" s="180">
        <f t="shared" si="1295"/>
        <v>0</v>
      </c>
      <c r="GG511" s="180">
        <f t="shared" si="1296"/>
        <v>0</v>
      </c>
      <c r="GH511" s="180">
        <f t="shared" si="1297"/>
        <v>0</v>
      </c>
      <c r="GI511" s="180">
        <f t="shared" si="1298"/>
        <v>0</v>
      </c>
      <c r="GJ511" s="180">
        <f t="shared" si="1299"/>
        <v>0</v>
      </c>
      <c r="GK511" s="180">
        <f t="shared" si="1300"/>
        <v>0</v>
      </c>
      <c r="GL511" s="180">
        <f t="shared" si="1301"/>
        <v>0</v>
      </c>
      <c r="GM511" s="180">
        <f t="shared" si="1302"/>
        <v>0</v>
      </c>
      <c r="GN511" s="180">
        <f t="shared" si="1303"/>
        <v>0</v>
      </c>
      <c r="GO511" s="180">
        <f t="shared" si="1304"/>
        <v>0</v>
      </c>
      <c r="GP511" s="180">
        <f t="shared" si="1305"/>
        <v>0</v>
      </c>
      <c r="GQ511" s="180">
        <f t="shared" si="1306"/>
        <v>0</v>
      </c>
      <c r="GR511" s="180">
        <f t="shared" si="1307"/>
        <v>0</v>
      </c>
      <c r="GS511" s="180">
        <f t="shared" si="1308"/>
        <v>0</v>
      </c>
      <c r="GT511" s="180">
        <f t="shared" si="1309"/>
        <v>0</v>
      </c>
      <c r="GU511" s="180">
        <f t="shared" si="1310"/>
        <v>0</v>
      </c>
      <c r="GV511" s="180">
        <f t="shared" si="1311"/>
        <v>0</v>
      </c>
      <c r="GW511" s="180">
        <f t="shared" si="1312"/>
        <v>0</v>
      </c>
      <c r="GX511" s="180">
        <f t="shared" si="1313"/>
        <v>0</v>
      </c>
      <c r="GY511" s="180">
        <f t="shared" si="1314"/>
        <v>0</v>
      </c>
      <c r="GZ511" s="180">
        <f t="shared" si="1315"/>
        <v>0</v>
      </c>
      <c r="HA511" s="180">
        <f t="shared" si="1316"/>
        <v>0</v>
      </c>
      <c r="HB511" s="180">
        <f t="shared" si="1317"/>
        <v>0</v>
      </c>
      <c r="HC511" s="180">
        <f t="shared" si="1318"/>
        <v>0</v>
      </c>
      <c r="HD511" s="180">
        <f t="shared" si="1319"/>
        <v>0</v>
      </c>
      <c r="HE511" s="180">
        <f t="shared" si="1320"/>
        <v>0</v>
      </c>
      <c r="HF511" s="180">
        <f t="shared" si="1321"/>
        <v>0</v>
      </c>
      <c r="HG511" s="180">
        <f t="shared" si="1322"/>
        <v>0</v>
      </c>
      <c r="HH511" s="180">
        <f t="shared" si="1323"/>
        <v>0</v>
      </c>
      <c r="HI511" s="180">
        <f t="shared" si="1324"/>
        <v>0</v>
      </c>
      <c r="HJ511" s="180">
        <f t="shared" si="1325"/>
        <v>0</v>
      </c>
      <c r="HK511" s="180">
        <f t="shared" si="1326"/>
        <v>0</v>
      </c>
      <c r="HL511" s="180">
        <f t="shared" si="1327"/>
        <v>0</v>
      </c>
      <c r="HM511" s="180">
        <f t="shared" si="1328"/>
        <v>0</v>
      </c>
      <c r="HN511" s="180">
        <f t="shared" si="1329"/>
        <v>0</v>
      </c>
      <c r="HO511" s="180">
        <f t="shared" si="1330"/>
        <v>0</v>
      </c>
      <c r="HP511" s="180">
        <f t="shared" si="1331"/>
        <v>0</v>
      </c>
      <c r="HQ511" s="180">
        <f t="shared" si="1332"/>
        <v>0</v>
      </c>
      <c r="HR511" s="180">
        <f t="shared" si="1333"/>
        <v>0</v>
      </c>
      <c r="HS511" s="180">
        <f t="shared" si="1334"/>
        <v>0</v>
      </c>
      <c r="HT511" s="180">
        <f t="shared" si="1335"/>
        <v>0</v>
      </c>
      <c r="HU511" s="180">
        <f t="shared" si="1336"/>
        <v>0</v>
      </c>
      <c r="HV511" s="180">
        <f t="shared" si="1337"/>
        <v>0</v>
      </c>
      <c r="HW511" s="180">
        <f t="shared" si="1338"/>
        <v>0</v>
      </c>
      <c r="HX511" s="180">
        <f t="shared" si="1339"/>
        <v>0</v>
      </c>
      <c r="HY511" s="180">
        <f t="shared" si="1340"/>
        <v>0</v>
      </c>
      <c r="HZ511" s="180">
        <f t="shared" si="1341"/>
        <v>0</v>
      </c>
      <c r="IA511" s="180">
        <f t="shared" si="1342"/>
        <v>0</v>
      </c>
      <c r="IB511" s="180">
        <f t="shared" si="1343"/>
        <v>0</v>
      </c>
      <c r="IC511" s="180">
        <f t="shared" si="1344"/>
        <v>0</v>
      </c>
      <c r="ID511" s="180">
        <f t="shared" si="1345"/>
        <v>0</v>
      </c>
      <c r="IE511" s="180">
        <f t="shared" si="1346"/>
        <v>0</v>
      </c>
      <c r="IF511" s="180">
        <f t="shared" si="1347"/>
        <v>0</v>
      </c>
      <c r="IG511" s="180">
        <f t="shared" si="1348"/>
        <v>0</v>
      </c>
      <c r="IH511" s="180">
        <f t="shared" si="1349"/>
        <v>0</v>
      </c>
      <c r="II511" s="180">
        <f t="shared" si="1350"/>
        <v>0</v>
      </c>
      <c r="IJ511" s="180">
        <f t="shared" si="1351"/>
        <v>0</v>
      </c>
      <c r="IK511" s="180">
        <f t="shared" si="1352"/>
        <v>0</v>
      </c>
      <c r="IL511" s="180">
        <f t="shared" si="1353"/>
        <v>0</v>
      </c>
      <c r="IM511" s="180">
        <f t="shared" si="1354"/>
        <v>0</v>
      </c>
      <c r="IN511" s="180">
        <f t="shared" si="1355"/>
        <v>0</v>
      </c>
      <c r="IO511" s="180">
        <f t="shared" si="1356"/>
        <v>0</v>
      </c>
      <c r="IP511" s="180">
        <f t="shared" si="1357"/>
        <v>0</v>
      </c>
      <c r="IQ511" s="180">
        <f t="shared" si="1358"/>
        <v>0</v>
      </c>
      <c r="IR511" s="180">
        <f t="shared" si="1359"/>
        <v>0</v>
      </c>
      <c r="IS511" s="180">
        <f t="shared" si="1360"/>
        <v>0</v>
      </c>
      <c r="IT511" s="180">
        <f t="shared" si="1361"/>
        <v>0</v>
      </c>
      <c r="IU511" s="180">
        <f t="shared" si="1362"/>
        <v>0</v>
      </c>
      <c r="IV511" s="180">
        <f t="shared" si="1363"/>
        <v>0</v>
      </c>
      <c r="IW511" s="180">
        <f t="shared" si="1364"/>
        <v>0</v>
      </c>
      <c r="IX511" s="180">
        <f t="shared" si="1365"/>
        <v>0</v>
      </c>
      <c r="IY511" s="180">
        <f t="shared" si="1366"/>
        <v>0</v>
      </c>
      <c r="IZ511" s="180">
        <f t="shared" si="1367"/>
        <v>0</v>
      </c>
      <c r="JA511" s="180">
        <f t="shared" si="1368"/>
        <v>0</v>
      </c>
      <c r="JB511" s="180">
        <f t="shared" si="1369"/>
        <v>0</v>
      </c>
    </row>
    <row r="512" spans="2:262">
      <c r="B512" s="188">
        <v>151</v>
      </c>
      <c r="C512" s="187">
        <f t="shared" si="1370"/>
        <v>2.9492187500000022E-3</v>
      </c>
      <c r="D512" s="184" t="e">
        <f t="shared" si="1113"/>
        <v>#REF!</v>
      </c>
      <c r="E512" s="183" t="e">
        <f>FA361</f>
        <v>#REF!</v>
      </c>
      <c r="F512" s="182">
        <v>151</v>
      </c>
      <c r="G512" s="180">
        <f t="shared" si="1114"/>
        <v>0</v>
      </c>
      <c r="H512" s="180">
        <f t="shared" si="1115"/>
        <v>0</v>
      </c>
      <c r="I512" s="180">
        <f t="shared" si="1116"/>
        <v>0</v>
      </c>
      <c r="J512" s="180">
        <f t="shared" si="1117"/>
        <v>0</v>
      </c>
      <c r="K512" s="180">
        <f t="shared" si="1118"/>
        <v>0</v>
      </c>
      <c r="L512" s="180">
        <f t="shared" si="1119"/>
        <v>0</v>
      </c>
      <c r="M512" s="180">
        <f t="shared" si="1120"/>
        <v>0</v>
      </c>
      <c r="N512" s="180">
        <f t="shared" si="1121"/>
        <v>0</v>
      </c>
      <c r="O512" s="180">
        <f t="shared" si="1122"/>
        <v>0</v>
      </c>
      <c r="P512" s="180">
        <f t="shared" si="1123"/>
        <v>0</v>
      </c>
      <c r="Q512" s="180">
        <f t="shared" si="1124"/>
        <v>0</v>
      </c>
      <c r="R512" s="180">
        <f t="shared" si="1125"/>
        <v>0</v>
      </c>
      <c r="S512" s="180">
        <f t="shared" si="1126"/>
        <v>0</v>
      </c>
      <c r="T512" s="180">
        <f t="shared" si="1127"/>
        <v>0</v>
      </c>
      <c r="U512" s="180">
        <f t="shared" si="1128"/>
        <v>0</v>
      </c>
      <c r="V512" s="180">
        <f t="shared" si="1129"/>
        <v>0</v>
      </c>
      <c r="W512" s="180">
        <f t="shared" si="1130"/>
        <v>0</v>
      </c>
      <c r="X512" s="180">
        <f t="shared" si="1131"/>
        <v>0</v>
      </c>
      <c r="Y512" s="180">
        <f t="shared" si="1132"/>
        <v>0</v>
      </c>
      <c r="Z512" s="180">
        <f t="shared" si="1133"/>
        <v>0</v>
      </c>
      <c r="AA512" s="180">
        <f t="shared" si="1134"/>
        <v>0</v>
      </c>
      <c r="AB512" s="180">
        <f t="shared" si="1135"/>
        <v>0</v>
      </c>
      <c r="AC512" s="180">
        <f t="shared" si="1136"/>
        <v>0</v>
      </c>
      <c r="AD512" s="180">
        <f t="shared" si="1137"/>
        <v>0</v>
      </c>
      <c r="AE512" s="180">
        <f t="shared" si="1138"/>
        <v>0</v>
      </c>
      <c r="AF512" s="180">
        <f t="shared" si="1139"/>
        <v>0</v>
      </c>
      <c r="AG512" s="180">
        <f t="shared" si="1140"/>
        <v>0</v>
      </c>
      <c r="AH512" s="180">
        <f t="shared" si="1141"/>
        <v>0</v>
      </c>
      <c r="AI512" s="180">
        <f t="shared" si="1142"/>
        <v>0</v>
      </c>
      <c r="AJ512" s="180">
        <f t="shared" si="1143"/>
        <v>0</v>
      </c>
      <c r="AK512" s="180">
        <f t="shared" si="1144"/>
        <v>0</v>
      </c>
      <c r="AL512" s="180">
        <f t="shared" si="1145"/>
        <v>0</v>
      </c>
      <c r="AM512" s="180">
        <f t="shared" si="1146"/>
        <v>0</v>
      </c>
      <c r="AN512" s="180">
        <f t="shared" si="1147"/>
        <v>0</v>
      </c>
      <c r="AO512" s="180">
        <f t="shared" si="1148"/>
        <v>0</v>
      </c>
      <c r="AP512" s="180">
        <f t="shared" si="1149"/>
        <v>0</v>
      </c>
      <c r="AQ512" s="180">
        <f t="shared" si="1150"/>
        <v>0</v>
      </c>
      <c r="AR512" s="180">
        <f t="shared" si="1151"/>
        <v>0</v>
      </c>
      <c r="AS512" s="180">
        <f t="shared" si="1152"/>
        <v>0</v>
      </c>
      <c r="AT512" s="180">
        <f t="shared" si="1153"/>
        <v>0</v>
      </c>
      <c r="AU512" s="180">
        <f t="shared" si="1154"/>
        <v>0</v>
      </c>
      <c r="AV512" s="180">
        <f t="shared" si="1155"/>
        <v>0</v>
      </c>
      <c r="AW512" s="180">
        <f t="shared" si="1156"/>
        <v>0</v>
      </c>
      <c r="AX512" s="180">
        <f t="shared" si="1157"/>
        <v>0</v>
      </c>
      <c r="AY512" s="180">
        <f t="shared" si="1158"/>
        <v>0</v>
      </c>
      <c r="AZ512" s="180">
        <f t="shared" si="1159"/>
        <v>0</v>
      </c>
      <c r="BA512" s="180">
        <f t="shared" si="1160"/>
        <v>0</v>
      </c>
      <c r="BB512" s="180">
        <f t="shared" si="1161"/>
        <v>0</v>
      </c>
      <c r="BC512" s="180">
        <f t="shared" si="1162"/>
        <v>0</v>
      </c>
      <c r="BD512" s="180">
        <f t="shared" si="1163"/>
        <v>0</v>
      </c>
      <c r="BE512" s="180">
        <f t="shared" si="1164"/>
        <v>0</v>
      </c>
      <c r="BF512" s="180">
        <f t="shared" si="1165"/>
        <v>0</v>
      </c>
      <c r="BG512" s="180">
        <f t="shared" si="1166"/>
        <v>0</v>
      </c>
      <c r="BH512" s="180">
        <f t="shared" si="1167"/>
        <v>0</v>
      </c>
      <c r="BI512" s="180">
        <f t="shared" si="1168"/>
        <v>0</v>
      </c>
      <c r="BJ512" s="180">
        <f t="shared" si="1169"/>
        <v>0</v>
      </c>
      <c r="BK512" s="180">
        <f t="shared" si="1170"/>
        <v>0</v>
      </c>
      <c r="BL512" s="180">
        <f t="shared" si="1171"/>
        <v>0</v>
      </c>
      <c r="BM512" s="180">
        <f t="shared" si="1172"/>
        <v>0</v>
      </c>
      <c r="BN512" s="180">
        <f t="shared" si="1173"/>
        <v>0</v>
      </c>
      <c r="BO512" s="180">
        <f t="shared" si="1174"/>
        <v>0</v>
      </c>
      <c r="BP512" s="180">
        <f t="shared" si="1175"/>
        <v>0</v>
      </c>
      <c r="BQ512" s="180">
        <f t="shared" si="1176"/>
        <v>0</v>
      </c>
      <c r="BR512" s="180">
        <f t="shared" si="1177"/>
        <v>0</v>
      </c>
      <c r="BS512" s="180">
        <f t="shared" si="1178"/>
        <v>0</v>
      </c>
      <c r="BT512" s="180">
        <f t="shared" si="1179"/>
        <v>0</v>
      </c>
      <c r="BU512" s="180">
        <f t="shared" si="1180"/>
        <v>0</v>
      </c>
      <c r="BV512" s="180">
        <f t="shared" si="1181"/>
        <v>0</v>
      </c>
      <c r="BW512" s="180">
        <f t="shared" si="1182"/>
        <v>0</v>
      </c>
      <c r="BX512" s="180">
        <f t="shared" si="1183"/>
        <v>0</v>
      </c>
      <c r="BY512" s="180">
        <f t="shared" si="1184"/>
        <v>0</v>
      </c>
      <c r="BZ512" s="180">
        <f t="shared" si="1185"/>
        <v>0</v>
      </c>
      <c r="CA512" s="180">
        <f t="shared" si="1186"/>
        <v>0</v>
      </c>
      <c r="CB512" s="180">
        <f t="shared" si="1187"/>
        <v>0</v>
      </c>
      <c r="CC512" s="180">
        <f t="shared" si="1188"/>
        <v>0</v>
      </c>
      <c r="CD512" s="180">
        <f t="shared" si="1189"/>
        <v>0</v>
      </c>
      <c r="CE512" s="180">
        <f t="shared" si="1190"/>
        <v>0</v>
      </c>
      <c r="CF512" s="180">
        <f t="shared" si="1191"/>
        <v>0</v>
      </c>
      <c r="CG512" s="180">
        <f t="shared" si="1192"/>
        <v>0</v>
      </c>
      <c r="CH512" s="180">
        <f t="shared" si="1193"/>
        <v>0</v>
      </c>
      <c r="CI512" s="180">
        <f t="shared" si="1194"/>
        <v>0</v>
      </c>
      <c r="CJ512" s="180">
        <f t="shared" si="1195"/>
        <v>0</v>
      </c>
      <c r="CK512" s="180">
        <f t="shared" si="1196"/>
        <v>0</v>
      </c>
      <c r="CL512" s="180">
        <f t="shared" si="1197"/>
        <v>0</v>
      </c>
      <c r="CM512" s="180">
        <f t="shared" si="1198"/>
        <v>0</v>
      </c>
      <c r="CN512" s="180">
        <f t="shared" si="1199"/>
        <v>0</v>
      </c>
      <c r="CO512" s="180">
        <f t="shared" si="1200"/>
        <v>0</v>
      </c>
      <c r="CP512" s="180">
        <f t="shared" si="1201"/>
        <v>0</v>
      </c>
      <c r="CQ512" s="180">
        <f t="shared" si="1202"/>
        <v>0</v>
      </c>
      <c r="CR512" s="180">
        <f t="shared" si="1203"/>
        <v>0</v>
      </c>
      <c r="CS512" s="180">
        <f t="shared" si="1204"/>
        <v>0</v>
      </c>
      <c r="CT512" s="180">
        <f t="shared" si="1205"/>
        <v>0</v>
      </c>
      <c r="CU512" s="180">
        <f t="shared" si="1206"/>
        <v>0</v>
      </c>
      <c r="CV512" s="180">
        <f t="shared" si="1207"/>
        <v>0</v>
      </c>
      <c r="CW512" s="180">
        <f t="shared" si="1208"/>
        <v>0</v>
      </c>
      <c r="CX512" s="180">
        <f t="shared" si="1209"/>
        <v>0</v>
      </c>
      <c r="CY512" s="180">
        <f t="shared" si="1210"/>
        <v>0</v>
      </c>
      <c r="CZ512" s="180">
        <f t="shared" si="1211"/>
        <v>0</v>
      </c>
      <c r="DA512" s="180">
        <f t="shared" si="1212"/>
        <v>0</v>
      </c>
      <c r="DB512" s="180">
        <f t="shared" si="1213"/>
        <v>0</v>
      </c>
      <c r="DC512" s="180">
        <f t="shared" si="1214"/>
        <v>0</v>
      </c>
      <c r="DD512" s="180">
        <f t="shared" si="1215"/>
        <v>0</v>
      </c>
      <c r="DE512" s="180">
        <f t="shared" si="1216"/>
        <v>0</v>
      </c>
      <c r="DF512" s="180">
        <f t="shared" si="1217"/>
        <v>0</v>
      </c>
      <c r="DG512" s="180">
        <f t="shared" si="1218"/>
        <v>0</v>
      </c>
      <c r="DH512" s="180">
        <f t="shared" si="1219"/>
        <v>0</v>
      </c>
      <c r="DI512" s="180">
        <f t="shared" si="1220"/>
        <v>0</v>
      </c>
      <c r="DJ512" s="180">
        <f t="shared" si="1221"/>
        <v>0</v>
      </c>
      <c r="DK512" s="180">
        <f t="shared" si="1222"/>
        <v>0</v>
      </c>
      <c r="DL512" s="180">
        <f t="shared" si="1223"/>
        <v>0</v>
      </c>
      <c r="DM512" s="180">
        <f t="shared" si="1224"/>
        <v>0</v>
      </c>
      <c r="DN512" s="180">
        <f t="shared" si="1225"/>
        <v>0</v>
      </c>
      <c r="DO512" s="180">
        <f t="shared" si="1226"/>
        <v>0</v>
      </c>
      <c r="DP512" s="180">
        <f t="shared" si="1227"/>
        <v>0</v>
      </c>
      <c r="DQ512" s="180">
        <f t="shared" si="1228"/>
        <v>0</v>
      </c>
      <c r="DR512" s="180">
        <f t="shared" si="1229"/>
        <v>0</v>
      </c>
      <c r="DS512" s="180">
        <f t="shared" si="1230"/>
        <v>0</v>
      </c>
      <c r="DT512" s="180">
        <f t="shared" si="1231"/>
        <v>0</v>
      </c>
      <c r="DU512" s="180">
        <f t="shared" si="1232"/>
        <v>0</v>
      </c>
      <c r="DV512" s="180">
        <f t="shared" si="1233"/>
        <v>0</v>
      </c>
      <c r="DW512" s="180">
        <f t="shared" si="1234"/>
        <v>0</v>
      </c>
      <c r="DX512" s="180">
        <f t="shared" si="1235"/>
        <v>0</v>
      </c>
      <c r="DY512" s="180">
        <f t="shared" si="1236"/>
        <v>0</v>
      </c>
      <c r="DZ512" s="180">
        <f t="shared" si="1237"/>
        <v>0</v>
      </c>
      <c r="EA512" s="180">
        <f t="shared" si="1238"/>
        <v>0</v>
      </c>
      <c r="EB512" s="180">
        <f t="shared" si="1239"/>
        <v>0</v>
      </c>
      <c r="EC512" s="180">
        <f t="shared" si="1240"/>
        <v>0</v>
      </c>
      <c r="ED512" s="180">
        <f t="shared" si="1241"/>
        <v>0</v>
      </c>
      <c r="EE512" s="180">
        <f t="shared" si="1242"/>
        <v>0</v>
      </c>
      <c r="EF512" s="180">
        <f t="shared" si="1243"/>
        <v>0</v>
      </c>
      <c r="EG512" s="180">
        <f t="shared" si="1244"/>
        <v>0</v>
      </c>
      <c r="EH512" s="180">
        <f t="shared" si="1245"/>
        <v>0</v>
      </c>
      <c r="EI512" s="180">
        <f t="shared" si="1246"/>
        <v>0</v>
      </c>
      <c r="EJ512" s="180">
        <f t="shared" si="1247"/>
        <v>0</v>
      </c>
      <c r="EK512" s="180">
        <f t="shared" si="1248"/>
        <v>0</v>
      </c>
      <c r="EL512" s="180">
        <f t="shared" si="1249"/>
        <v>0</v>
      </c>
      <c r="EM512" s="180">
        <f t="shared" si="1250"/>
        <v>0</v>
      </c>
      <c r="EN512" s="180">
        <f t="shared" si="1251"/>
        <v>0</v>
      </c>
      <c r="EO512" s="180">
        <f t="shared" si="1252"/>
        <v>0</v>
      </c>
      <c r="EP512" s="180">
        <f t="shared" si="1253"/>
        <v>0</v>
      </c>
      <c r="EQ512" s="180">
        <f t="shared" si="1254"/>
        <v>0</v>
      </c>
      <c r="ER512" s="180">
        <f t="shared" si="1255"/>
        <v>0</v>
      </c>
      <c r="ES512" s="180">
        <f t="shared" si="1256"/>
        <v>0</v>
      </c>
      <c r="ET512" s="180">
        <f t="shared" si="1257"/>
        <v>0</v>
      </c>
      <c r="EU512" s="180">
        <f t="shared" si="1258"/>
        <v>0</v>
      </c>
      <c r="EV512" s="180">
        <f t="shared" si="1259"/>
        <v>0</v>
      </c>
      <c r="EW512" s="180">
        <f t="shared" si="1260"/>
        <v>0</v>
      </c>
      <c r="EX512" s="180">
        <f t="shared" si="1261"/>
        <v>0</v>
      </c>
      <c r="EY512" s="180">
        <f t="shared" si="1262"/>
        <v>0</v>
      </c>
      <c r="EZ512" s="180">
        <f t="shared" si="1263"/>
        <v>0</v>
      </c>
      <c r="FA512" s="180">
        <f t="shared" si="1264"/>
        <v>0</v>
      </c>
      <c r="FB512" s="180">
        <f t="shared" si="1265"/>
        <v>0</v>
      </c>
      <c r="FC512" s="180">
        <f t="shared" si="1266"/>
        <v>0</v>
      </c>
      <c r="FD512" s="180">
        <f t="shared" si="1267"/>
        <v>0</v>
      </c>
      <c r="FE512" s="180">
        <f t="shared" si="1268"/>
        <v>0</v>
      </c>
      <c r="FF512" s="180">
        <f t="shared" si="1269"/>
        <v>0</v>
      </c>
      <c r="FG512" s="180">
        <f t="shared" si="1270"/>
        <v>0</v>
      </c>
      <c r="FH512" s="180">
        <f t="shared" si="1271"/>
        <v>0</v>
      </c>
      <c r="FI512" s="180">
        <f t="shared" si="1272"/>
        <v>0</v>
      </c>
      <c r="FJ512" s="180">
        <f t="shared" si="1273"/>
        <v>0</v>
      </c>
      <c r="FK512" s="180">
        <f t="shared" si="1274"/>
        <v>0</v>
      </c>
      <c r="FL512" s="180">
        <f t="shared" si="1275"/>
        <v>0</v>
      </c>
      <c r="FM512" s="180">
        <f t="shared" si="1276"/>
        <v>0</v>
      </c>
      <c r="FN512" s="180">
        <f t="shared" si="1277"/>
        <v>0</v>
      </c>
      <c r="FO512" s="180">
        <f t="shared" si="1278"/>
        <v>0</v>
      </c>
      <c r="FP512" s="180">
        <f t="shared" si="1279"/>
        <v>0</v>
      </c>
      <c r="FQ512" s="180">
        <f t="shared" si="1280"/>
        <v>0</v>
      </c>
      <c r="FR512" s="180">
        <f t="shared" si="1281"/>
        <v>0</v>
      </c>
      <c r="FS512" s="180">
        <f t="shared" si="1282"/>
        <v>0</v>
      </c>
      <c r="FT512" s="180">
        <f t="shared" si="1283"/>
        <v>0</v>
      </c>
      <c r="FU512" s="180">
        <f t="shared" si="1284"/>
        <v>0</v>
      </c>
      <c r="FV512" s="180">
        <f t="shared" si="1285"/>
        <v>0</v>
      </c>
      <c r="FW512" s="180">
        <f t="shared" si="1286"/>
        <v>0</v>
      </c>
      <c r="FX512" s="180">
        <f t="shared" si="1287"/>
        <v>0</v>
      </c>
      <c r="FY512" s="180">
        <f t="shared" si="1288"/>
        <v>0</v>
      </c>
      <c r="FZ512" s="180">
        <f t="shared" si="1289"/>
        <v>0</v>
      </c>
      <c r="GA512" s="180">
        <f t="shared" si="1290"/>
        <v>0</v>
      </c>
      <c r="GB512" s="180">
        <f t="shared" si="1291"/>
        <v>0</v>
      </c>
      <c r="GC512" s="180">
        <f t="shared" si="1292"/>
        <v>0</v>
      </c>
      <c r="GD512" s="180">
        <f t="shared" si="1293"/>
        <v>0</v>
      </c>
      <c r="GE512" s="180">
        <f t="shared" si="1294"/>
        <v>0</v>
      </c>
      <c r="GF512" s="180">
        <f t="shared" si="1295"/>
        <v>0</v>
      </c>
      <c r="GG512" s="180">
        <f t="shared" si="1296"/>
        <v>0</v>
      </c>
      <c r="GH512" s="180">
        <f t="shared" si="1297"/>
        <v>0</v>
      </c>
      <c r="GI512" s="180">
        <f t="shared" si="1298"/>
        <v>0</v>
      </c>
      <c r="GJ512" s="180">
        <f t="shared" si="1299"/>
        <v>0</v>
      </c>
      <c r="GK512" s="180">
        <f t="shared" si="1300"/>
        <v>0</v>
      </c>
      <c r="GL512" s="180">
        <f t="shared" si="1301"/>
        <v>0</v>
      </c>
      <c r="GM512" s="180">
        <f t="shared" si="1302"/>
        <v>0</v>
      </c>
      <c r="GN512" s="180">
        <f t="shared" si="1303"/>
        <v>0</v>
      </c>
      <c r="GO512" s="180">
        <f t="shared" si="1304"/>
        <v>0</v>
      </c>
      <c r="GP512" s="180">
        <f t="shared" si="1305"/>
        <v>0</v>
      </c>
      <c r="GQ512" s="180">
        <f t="shared" si="1306"/>
        <v>0</v>
      </c>
      <c r="GR512" s="180">
        <f t="shared" si="1307"/>
        <v>0</v>
      </c>
      <c r="GS512" s="180">
        <f t="shared" si="1308"/>
        <v>0</v>
      </c>
      <c r="GT512" s="180">
        <f t="shared" si="1309"/>
        <v>0</v>
      </c>
      <c r="GU512" s="180">
        <f t="shared" si="1310"/>
        <v>0</v>
      </c>
      <c r="GV512" s="180">
        <f t="shared" si="1311"/>
        <v>0</v>
      </c>
      <c r="GW512" s="180">
        <f t="shared" si="1312"/>
        <v>0</v>
      </c>
      <c r="GX512" s="180">
        <f t="shared" si="1313"/>
        <v>0</v>
      </c>
      <c r="GY512" s="180">
        <f t="shared" si="1314"/>
        <v>0</v>
      </c>
      <c r="GZ512" s="180">
        <f t="shared" si="1315"/>
        <v>0</v>
      </c>
      <c r="HA512" s="180">
        <f t="shared" si="1316"/>
        <v>0</v>
      </c>
      <c r="HB512" s="180">
        <f t="shared" si="1317"/>
        <v>0</v>
      </c>
      <c r="HC512" s="180">
        <f t="shared" si="1318"/>
        <v>0</v>
      </c>
      <c r="HD512" s="180">
        <f t="shared" si="1319"/>
        <v>0</v>
      </c>
      <c r="HE512" s="180">
        <f t="shared" si="1320"/>
        <v>0</v>
      </c>
      <c r="HF512" s="180">
        <f t="shared" si="1321"/>
        <v>0</v>
      </c>
      <c r="HG512" s="180">
        <f t="shared" si="1322"/>
        <v>0</v>
      </c>
      <c r="HH512" s="180">
        <f t="shared" si="1323"/>
        <v>0</v>
      </c>
      <c r="HI512" s="180">
        <f t="shared" si="1324"/>
        <v>0</v>
      </c>
      <c r="HJ512" s="180">
        <f t="shared" si="1325"/>
        <v>0</v>
      </c>
      <c r="HK512" s="180">
        <f t="shared" si="1326"/>
        <v>0</v>
      </c>
      <c r="HL512" s="180">
        <f t="shared" si="1327"/>
        <v>0</v>
      </c>
      <c r="HM512" s="180">
        <f t="shared" si="1328"/>
        <v>0</v>
      </c>
      <c r="HN512" s="180">
        <f t="shared" si="1329"/>
        <v>0</v>
      </c>
      <c r="HO512" s="180">
        <f t="shared" si="1330"/>
        <v>0</v>
      </c>
      <c r="HP512" s="180">
        <f t="shared" si="1331"/>
        <v>0</v>
      </c>
      <c r="HQ512" s="180">
        <f t="shared" si="1332"/>
        <v>0</v>
      </c>
      <c r="HR512" s="180">
        <f t="shared" si="1333"/>
        <v>0</v>
      </c>
      <c r="HS512" s="180">
        <f t="shared" si="1334"/>
        <v>0</v>
      </c>
      <c r="HT512" s="180">
        <f t="shared" si="1335"/>
        <v>0</v>
      </c>
      <c r="HU512" s="180">
        <f t="shared" si="1336"/>
        <v>0</v>
      </c>
      <c r="HV512" s="180">
        <f t="shared" si="1337"/>
        <v>0</v>
      </c>
      <c r="HW512" s="180">
        <f t="shared" si="1338"/>
        <v>0</v>
      </c>
      <c r="HX512" s="180">
        <f t="shared" si="1339"/>
        <v>0</v>
      </c>
      <c r="HY512" s="180">
        <f t="shared" si="1340"/>
        <v>0</v>
      </c>
      <c r="HZ512" s="180">
        <f t="shared" si="1341"/>
        <v>0</v>
      </c>
      <c r="IA512" s="180">
        <f t="shared" si="1342"/>
        <v>0</v>
      </c>
      <c r="IB512" s="180">
        <f t="shared" si="1343"/>
        <v>0</v>
      </c>
      <c r="IC512" s="180">
        <f t="shared" si="1344"/>
        <v>0</v>
      </c>
      <c r="ID512" s="180">
        <f t="shared" si="1345"/>
        <v>0</v>
      </c>
      <c r="IE512" s="180">
        <f t="shared" si="1346"/>
        <v>0</v>
      </c>
      <c r="IF512" s="180">
        <f t="shared" si="1347"/>
        <v>0</v>
      </c>
      <c r="IG512" s="180">
        <f t="shared" si="1348"/>
        <v>0</v>
      </c>
      <c r="IH512" s="180">
        <f t="shared" si="1349"/>
        <v>0</v>
      </c>
      <c r="II512" s="180">
        <f t="shared" si="1350"/>
        <v>0</v>
      </c>
      <c r="IJ512" s="180">
        <f t="shared" si="1351"/>
        <v>0</v>
      </c>
      <c r="IK512" s="180">
        <f t="shared" si="1352"/>
        <v>0</v>
      </c>
      <c r="IL512" s="180">
        <f t="shared" si="1353"/>
        <v>0</v>
      </c>
      <c r="IM512" s="180">
        <f t="shared" si="1354"/>
        <v>0</v>
      </c>
      <c r="IN512" s="180">
        <f t="shared" si="1355"/>
        <v>0</v>
      </c>
      <c r="IO512" s="180">
        <f t="shared" si="1356"/>
        <v>0</v>
      </c>
      <c r="IP512" s="180">
        <f t="shared" si="1357"/>
        <v>0</v>
      </c>
      <c r="IQ512" s="180">
        <f t="shared" si="1358"/>
        <v>0</v>
      </c>
      <c r="IR512" s="180">
        <f t="shared" si="1359"/>
        <v>0</v>
      </c>
      <c r="IS512" s="180">
        <f t="shared" si="1360"/>
        <v>0</v>
      </c>
      <c r="IT512" s="180">
        <f t="shared" si="1361"/>
        <v>0</v>
      </c>
      <c r="IU512" s="180">
        <f t="shared" si="1362"/>
        <v>0</v>
      </c>
      <c r="IV512" s="180">
        <f t="shared" si="1363"/>
        <v>0</v>
      </c>
      <c r="IW512" s="180">
        <f t="shared" si="1364"/>
        <v>0</v>
      </c>
      <c r="IX512" s="180">
        <f t="shared" si="1365"/>
        <v>0</v>
      </c>
      <c r="IY512" s="180">
        <f t="shared" si="1366"/>
        <v>0</v>
      </c>
      <c r="IZ512" s="180">
        <f t="shared" si="1367"/>
        <v>0</v>
      </c>
      <c r="JA512" s="180">
        <f t="shared" si="1368"/>
        <v>0</v>
      </c>
      <c r="JB512" s="180">
        <f t="shared" si="1369"/>
        <v>0</v>
      </c>
    </row>
    <row r="513" spans="2:262">
      <c r="B513" s="188">
        <v>152</v>
      </c>
      <c r="C513" s="187">
        <f t="shared" si="1370"/>
        <v>2.9687500000000022E-3</v>
      </c>
      <c r="D513" s="184" t="e">
        <f t="shared" si="1113"/>
        <v>#REF!</v>
      </c>
      <c r="E513" s="183" t="e">
        <f>FB361</f>
        <v>#REF!</v>
      </c>
      <c r="F513" s="182">
        <v>152</v>
      </c>
      <c r="G513" s="180">
        <f t="shared" si="1114"/>
        <v>0</v>
      </c>
      <c r="H513" s="180">
        <f t="shared" si="1115"/>
        <v>0</v>
      </c>
      <c r="I513" s="180">
        <f t="shared" si="1116"/>
        <v>0</v>
      </c>
      <c r="J513" s="180">
        <f t="shared" si="1117"/>
        <v>0</v>
      </c>
      <c r="K513" s="180">
        <f t="shared" si="1118"/>
        <v>0</v>
      </c>
      <c r="L513" s="180">
        <f t="shared" si="1119"/>
        <v>0</v>
      </c>
      <c r="M513" s="180">
        <f t="shared" si="1120"/>
        <v>0</v>
      </c>
      <c r="N513" s="180">
        <f t="shared" si="1121"/>
        <v>0</v>
      </c>
      <c r="O513" s="180">
        <f t="shared" si="1122"/>
        <v>0</v>
      </c>
      <c r="P513" s="180">
        <f t="shared" si="1123"/>
        <v>0</v>
      </c>
      <c r="Q513" s="180">
        <f t="shared" si="1124"/>
        <v>0</v>
      </c>
      <c r="R513" s="180">
        <f t="shared" si="1125"/>
        <v>0</v>
      </c>
      <c r="S513" s="180">
        <f t="shared" si="1126"/>
        <v>0</v>
      </c>
      <c r="T513" s="180">
        <f t="shared" si="1127"/>
        <v>0</v>
      </c>
      <c r="U513" s="180">
        <f t="shared" si="1128"/>
        <v>0</v>
      </c>
      <c r="V513" s="180">
        <f t="shared" si="1129"/>
        <v>0</v>
      </c>
      <c r="W513" s="180">
        <f t="shared" si="1130"/>
        <v>0</v>
      </c>
      <c r="X513" s="180">
        <f t="shared" si="1131"/>
        <v>0</v>
      </c>
      <c r="Y513" s="180">
        <f t="shared" si="1132"/>
        <v>0</v>
      </c>
      <c r="Z513" s="180">
        <f t="shared" si="1133"/>
        <v>0</v>
      </c>
      <c r="AA513" s="180">
        <f t="shared" si="1134"/>
        <v>0</v>
      </c>
      <c r="AB513" s="180">
        <f t="shared" si="1135"/>
        <v>0</v>
      </c>
      <c r="AC513" s="180">
        <f t="shared" si="1136"/>
        <v>0</v>
      </c>
      <c r="AD513" s="180">
        <f t="shared" si="1137"/>
        <v>0</v>
      </c>
      <c r="AE513" s="180">
        <f t="shared" si="1138"/>
        <v>0</v>
      </c>
      <c r="AF513" s="180">
        <f t="shared" si="1139"/>
        <v>0</v>
      </c>
      <c r="AG513" s="180">
        <f t="shared" si="1140"/>
        <v>0</v>
      </c>
      <c r="AH513" s="180">
        <f t="shared" si="1141"/>
        <v>0</v>
      </c>
      <c r="AI513" s="180">
        <f t="shared" si="1142"/>
        <v>0</v>
      </c>
      <c r="AJ513" s="180">
        <f t="shared" si="1143"/>
        <v>0</v>
      </c>
      <c r="AK513" s="180">
        <f t="shared" si="1144"/>
        <v>0</v>
      </c>
      <c r="AL513" s="180">
        <f t="shared" si="1145"/>
        <v>0</v>
      </c>
      <c r="AM513" s="180">
        <f t="shared" si="1146"/>
        <v>0</v>
      </c>
      <c r="AN513" s="180">
        <f t="shared" si="1147"/>
        <v>0</v>
      </c>
      <c r="AO513" s="180">
        <f t="shared" si="1148"/>
        <v>0</v>
      </c>
      <c r="AP513" s="180">
        <f t="shared" si="1149"/>
        <v>0</v>
      </c>
      <c r="AQ513" s="180">
        <f t="shared" si="1150"/>
        <v>0</v>
      </c>
      <c r="AR513" s="180">
        <f t="shared" si="1151"/>
        <v>0</v>
      </c>
      <c r="AS513" s="180">
        <f t="shared" si="1152"/>
        <v>0</v>
      </c>
      <c r="AT513" s="180">
        <f t="shared" si="1153"/>
        <v>0</v>
      </c>
      <c r="AU513" s="180">
        <f t="shared" si="1154"/>
        <v>0</v>
      </c>
      <c r="AV513" s="180">
        <f t="shared" si="1155"/>
        <v>0</v>
      </c>
      <c r="AW513" s="180">
        <f t="shared" si="1156"/>
        <v>0</v>
      </c>
      <c r="AX513" s="180">
        <f t="shared" si="1157"/>
        <v>0</v>
      </c>
      <c r="AY513" s="180">
        <f t="shared" si="1158"/>
        <v>0</v>
      </c>
      <c r="AZ513" s="180">
        <f t="shared" si="1159"/>
        <v>0</v>
      </c>
      <c r="BA513" s="180">
        <f t="shared" si="1160"/>
        <v>0</v>
      </c>
      <c r="BB513" s="180">
        <f t="shared" si="1161"/>
        <v>0</v>
      </c>
      <c r="BC513" s="180">
        <f t="shared" si="1162"/>
        <v>0</v>
      </c>
      <c r="BD513" s="180">
        <f t="shared" si="1163"/>
        <v>0</v>
      </c>
      <c r="BE513" s="180">
        <f t="shared" si="1164"/>
        <v>0</v>
      </c>
      <c r="BF513" s="180">
        <f t="shared" si="1165"/>
        <v>0</v>
      </c>
      <c r="BG513" s="180">
        <f t="shared" si="1166"/>
        <v>0</v>
      </c>
      <c r="BH513" s="180">
        <f t="shared" si="1167"/>
        <v>0</v>
      </c>
      <c r="BI513" s="180">
        <f t="shared" si="1168"/>
        <v>0</v>
      </c>
      <c r="BJ513" s="180">
        <f t="shared" si="1169"/>
        <v>0</v>
      </c>
      <c r="BK513" s="180">
        <f t="shared" si="1170"/>
        <v>0</v>
      </c>
      <c r="BL513" s="180">
        <f t="shared" si="1171"/>
        <v>0</v>
      </c>
      <c r="BM513" s="180">
        <f t="shared" si="1172"/>
        <v>0</v>
      </c>
      <c r="BN513" s="180">
        <f t="shared" si="1173"/>
        <v>0</v>
      </c>
      <c r="BO513" s="180">
        <f t="shared" si="1174"/>
        <v>0</v>
      </c>
      <c r="BP513" s="180">
        <f t="shared" si="1175"/>
        <v>0</v>
      </c>
      <c r="BQ513" s="180">
        <f t="shared" si="1176"/>
        <v>0</v>
      </c>
      <c r="BR513" s="180">
        <f t="shared" si="1177"/>
        <v>0</v>
      </c>
      <c r="BS513" s="180">
        <f t="shared" si="1178"/>
        <v>0</v>
      </c>
      <c r="BT513" s="180">
        <f t="shared" si="1179"/>
        <v>0</v>
      </c>
      <c r="BU513" s="180">
        <f t="shared" si="1180"/>
        <v>0</v>
      </c>
      <c r="BV513" s="180">
        <f t="shared" si="1181"/>
        <v>0</v>
      </c>
      <c r="BW513" s="180">
        <f t="shared" si="1182"/>
        <v>0</v>
      </c>
      <c r="BX513" s="180">
        <f t="shared" si="1183"/>
        <v>0</v>
      </c>
      <c r="BY513" s="180">
        <f t="shared" si="1184"/>
        <v>0</v>
      </c>
      <c r="BZ513" s="180">
        <f t="shared" si="1185"/>
        <v>0</v>
      </c>
      <c r="CA513" s="180">
        <f t="shared" si="1186"/>
        <v>0</v>
      </c>
      <c r="CB513" s="180">
        <f t="shared" si="1187"/>
        <v>0</v>
      </c>
      <c r="CC513" s="180">
        <f t="shared" si="1188"/>
        <v>0</v>
      </c>
      <c r="CD513" s="180">
        <f t="shared" si="1189"/>
        <v>0</v>
      </c>
      <c r="CE513" s="180">
        <f t="shared" si="1190"/>
        <v>0</v>
      </c>
      <c r="CF513" s="180">
        <f t="shared" si="1191"/>
        <v>0</v>
      </c>
      <c r="CG513" s="180">
        <f t="shared" si="1192"/>
        <v>0</v>
      </c>
      <c r="CH513" s="180">
        <f t="shared" si="1193"/>
        <v>0</v>
      </c>
      <c r="CI513" s="180">
        <f t="shared" si="1194"/>
        <v>0</v>
      </c>
      <c r="CJ513" s="180">
        <f t="shared" si="1195"/>
        <v>0</v>
      </c>
      <c r="CK513" s="180">
        <f t="shared" si="1196"/>
        <v>0</v>
      </c>
      <c r="CL513" s="180">
        <f t="shared" si="1197"/>
        <v>0</v>
      </c>
      <c r="CM513" s="180">
        <f t="shared" si="1198"/>
        <v>0</v>
      </c>
      <c r="CN513" s="180">
        <f t="shared" si="1199"/>
        <v>0</v>
      </c>
      <c r="CO513" s="180">
        <f t="shared" si="1200"/>
        <v>0</v>
      </c>
      <c r="CP513" s="180">
        <f t="shared" si="1201"/>
        <v>0</v>
      </c>
      <c r="CQ513" s="180">
        <f t="shared" si="1202"/>
        <v>0</v>
      </c>
      <c r="CR513" s="180">
        <f t="shared" si="1203"/>
        <v>0</v>
      </c>
      <c r="CS513" s="180">
        <f t="shared" si="1204"/>
        <v>0</v>
      </c>
      <c r="CT513" s="180">
        <f t="shared" si="1205"/>
        <v>0</v>
      </c>
      <c r="CU513" s="180">
        <f t="shared" si="1206"/>
        <v>0</v>
      </c>
      <c r="CV513" s="180">
        <f t="shared" si="1207"/>
        <v>0</v>
      </c>
      <c r="CW513" s="180">
        <f t="shared" si="1208"/>
        <v>0</v>
      </c>
      <c r="CX513" s="180">
        <f t="shared" si="1209"/>
        <v>0</v>
      </c>
      <c r="CY513" s="180">
        <f t="shared" si="1210"/>
        <v>0</v>
      </c>
      <c r="CZ513" s="180">
        <f t="shared" si="1211"/>
        <v>0</v>
      </c>
      <c r="DA513" s="180">
        <f t="shared" si="1212"/>
        <v>0</v>
      </c>
      <c r="DB513" s="180">
        <f t="shared" si="1213"/>
        <v>0</v>
      </c>
      <c r="DC513" s="180">
        <f t="shared" si="1214"/>
        <v>0</v>
      </c>
      <c r="DD513" s="180">
        <f t="shared" si="1215"/>
        <v>0</v>
      </c>
      <c r="DE513" s="180">
        <f t="shared" si="1216"/>
        <v>0</v>
      </c>
      <c r="DF513" s="180">
        <f t="shared" si="1217"/>
        <v>0</v>
      </c>
      <c r="DG513" s="180">
        <f t="shared" si="1218"/>
        <v>0</v>
      </c>
      <c r="DH513" s="180">
        <f t="shared" si="1219"/>
        <v>0</v>
      </c>
      <c r="DI513" s="180">
        <f t="shared" si="1220"/>
        <v>0</v>
      </c>
      <c r="DJ513" s="180">
        <f t="shared" si="1221"/>
        <v>0</v>
      </c>
      <c r="DK513" s="180">
        <f t="shared" si="1222"/>
        <v>0</v>
      </c>
      <c r="DL513" s="180">
        <f t="shared" si="1223"/>
        <v>0</v>
      </c>
      <c r="DM513" s="180">
        <f t="shared" si="1224"/>
        <v>0</v>
      </c>
      <c r="DN513" s="180">
        <f t="shared" si="1225"/>
        <v>0</v>
      </c>
      <c r="DO513" s="180">
        <f t="shared" si="1226"/>
        <v>0</v>
      </c>
      <c r="DP513" s="180">
        <f t="shared" si="1227"/>
        <v>0</v>
      </c>
      <c r="DQ513" s="180">
        <f t="shared" si="1228"/>
        <v>0</v>
      </c>
      <c r="DR513" s="180">
        <f t="shared" si="1229"/>
        <v>0</v>
      </c>
      <c r="DS513" s="180">
        <f t="shared" si="1230"/>
        <v>0</v>
      </c>
      <c r="DT513" s="180">
        <f t="shared" si="1231"/>
        <v>0</v>
      </c>
      <c r="DU513" s="180">
        <f t="shared" si="1232"/>
        <v>0</v>
      </c>
      <c r="DV513" s="180">
        <f t="shared" si="1233"/>
        <v>0</v>
      </c>
      <c r="DW513" s="180">
        <f t="shared" si="1234"/>
        <v>0</v>
      </c>
      <c r="DX513" s="180">
        <f t="shared" si="1235"/>
        <v>0</v>
      </c>
      <c r="DY513" s="180">
        <f t="shared" si="1236"/>
        <v>0</v>
      </c>
      <c r="DZ513" s="180">
        <f t="shared" si="1237"/>
        <v>0</v>
      </c>
      <c r="EA513" s="180">
        <f t="shared" si="1238"/>
        <v>0</v>
      </c>
      <c r="EB513" s="180">
        <f t="shared" si="1239"/>
        <v>0</v>
      </c>
      <c r="EC513" s="180">
        <f t="shared" si="1240"/>
        <v>0</v>
      </c>
      <c r="ED513" s="180">
        <f t="shared" si="1241"/>
        <v>0</v>
      </c>
      <c r="EE513" s="180">
        <f t="shared" si="1242"/>
        <v>0</v>
      </c>
      <c r="EF513" s="180">
        <f t="shared" si="1243"/>
        <v>0</v>
      </c>
      <c r="EG513" s="180">
        <f t="shared" si="1244"/>
        <v>0</v>
      </c>
      <c r="EH513" s="180">
        <f t="shared" si="1245"/>
        <v>0</v>
      </c>
      <c r="EI513" s="180">
        <f t="shared" si="1246"/>
        <v>0</v>
      </c>
      <c r="EJ513" s="180">
        <f t="shared" si="1247"/>
        <v>0</v>
      </c>
      <c r="EK513" s="180">
        <f t="shared" si="1248"/>
        <v>0</v>
      </c>
      <c r="EL513" s="180">
        <f t="shared" si="1249"/>
        <v>0</v>
      </c>
      <c r="EM513" s="180">
        <f t="shared" si="1250"/>
        <v>0</v>
      </c>
      <c r="EN513" s="180">
        <f t="shared" si="1251"/>
        <v>0</v>
      </c>
      <c r="EO513" s="180">
        <f t="shared" si="1252"/>
        <v>0</v>
      </c>
      <c r="EP513" s="180">
        <f t="shared" si="1253"/>
        <v>0</v>
      </c>
      <c r="EQ513" s="180">
        <f t="shared" si="1254"/>
        <v>0</v>
      </c>
      <c r="ER513" s="180">
        <f t="shared" si="1255"/>
        <v>0</v>
      </c>
      <c r="ES513" s="180">
        <f t="shared" si="1256"/>
        <v>0</v>
      </c>
      <c r="ET513" s="180">
        <f t="shared" si="1257"/>
        <v>0</v>
      </c>
      <c r="EU513" s="180">
        <f t="shared" si="1258"/>
        <v>0</v>
      </c>
      <c r="EV513" s="180">
        <f t="shared" si="1259"/>
        <v>0</v>
      </c>
      <c r="EW513" s="180">
        <f t="shared" si="1260"/>
        <v>0</v>
      </c>
      <c r="EX513" s="180">
        <f t="shared" si="1261"/>
        <v>0</v>
      </c>
      <c r="EY513" s="180">
        <f t="shared" si="1262"/>
        <v>0</v>
      </c>
      <c r="EZ513" s="180">
        <f t="shared" si="1263"/>
        <v>0</v>
      </c>
      <c r="FA513" s="180">
        <f t="shared" si="1264"/>
        <v>0</v>
      </c>
      <c r="FB513" s="180">
        <f t="shared" si="1265"/>
        <v>0</v>
      </c>
      <c r="FC513" s="180">
        <f t="shared" si="1266"/>
        <v>0</v>
      </c>
      <c r="FD513" s="180">
        <f t="shared" si="1267"/>
        <v>0</v>
      </c>
      <c r="FE513" s="180">
        <f t="shared" si="1268"/>
        <v>0</v>
      </c>
      <c r="FF513" s="180">
        <f t="shared" si="1269"/>
        <v>0</v>
      </c>
      <c r="FG513" s="180">
        <f t="shared" si="1270"/>
        <v>0</v>
      </c>
      <c r="FH513" s="180">
        <f t="shared" si="1271"/>
        <v>0</v>
      </c>
      <c r="FI513" s="180">
        <f t="shared" si="1272"/>
        <v>0</v>
      </c>
      <c r="FJ513" s="180">
        <f t="shared" si="1273"/>
        <v>0</v>
      </c>
      <c r="FK513" s="180">
        <f t="shared" si="1274"/>
        <v>0</v>
      </c>
      <c r="FL513" s="180">
        <f t="shared" si="1275"/>
        <v>0</v>
      </c>
      <c r="FM513" s="180">
        <f t="shared" si="1276"/>
        <v>0</v>
      </c>
      <c r="FN513" s="180">
        <f t="shared" si="1277"/>
        <v>0</v>
      </c>
      <c r="FO513" s="180">
        <f t="shared" si="1278"/>
        <v>0</v>
      </c>
      <c r="FP513" s="180">
        <f t="shared" si="1279"/>
        <v>0</v>
      </c>
      <c r="FQ513" s="180">
        <f t="shared" si="1280"/>
        <v>0</v>
      </c>
      <c r="FR513" s="180">
        <f t="shared" si="1281"/>
        <v>0</v>
      </c>
      <c r="FS513" s="180">
        <f t="shared" si="1282"/>
        <v>0</v>
      </c>
      <c r="FT513" s="180">
        <f t="shared" si="1283"/>
        <v>0</v>
      </c>
      <c r="FU513" s="180">
        <f t="shared" si="1284"/>
        <v>0</v>
      </c>
      <c r="FV513" s="180">
        <f t="shared" si="1285"/>
        <v>0</v>
      </c>
      <c r="FW513" s="180">
        <f t="shared" si="1286"/>
        <v>0</v>
      </c>
      <c r="FX513" s="180">
        <f t="shared" si="1287"/>
        <v>0</v>
      </c>
      <c r="FY513" s="180">
        <f t="shared" si="1288"/>
        <v>0</v>
      </c>
      <c r="FZ513" s="180">
        <f t="shared" si="1289"/>
        <v>0</v>
      </c>
      <c r="GA513" s="180">
        <f t="shared" si="1290"/>
        <v>0</v>
      </c>
      <c r="GB513" s="180">
        <f t="shared" si="1291"/>
        <v>0</v>
      </c>
      <c r="GC513" s="180">
        <f t="shared" si="1292"/>
        <v>0</v>
      </c>
      <c r="GD513" s="180">
        <f t="shared" si="1293"/>
        <v>0</v>
      </c>
      <c r="GE513" s="180">
        <f t="shared" si="1294"/>
        <v>0</v>
      </c>
      <c r="GF513" s="180">
        <f t="shared" si="1295"/>
        <v>0</v>
      </c>
      <c r="GG513" s="180">
        <f t="shared" si="1296"/>
        <v>0</v>
      </c>
      <c r="GH513" s="180">
        <f t="shared" si="1297"/>
        <v>0</v>
      </c>
      <c r="GI513" s="180">
        <f t="shared" si="1298"/>
        <v>0</v>
      </c>
      <c r="GJ513" s="180">
        <f t="shared" si="1299"/>
        <v>0</v>
      </c>
      <c r="GK513" s="180">
        <f t="shared" si="1300"/>
        <v>0</v>
      </c>
      <c r="GL513" s="180">
        <f t="shared" si="1301"/>
        <v>0</v>
      </c>
      <c r="GM513" s="180">
        <f t="shared" si="1302"/>
        <v>0</v>
      </c>
      <c r="GN513" s="180">
        <f t="shared" si="1303"/>
        <v>0</v>
      </c>
      <c r="GO513" s="180">
        <f t="shared" si="1304"/>
        <v>0</v>
      </c>
      <c r="GP513" s="180">
        <f t="shared" si="1305"/>
        <v>0</v>
      </c>
      <c r="GQ513" s="180">
        <f t="shared" si="1306"/>
        <v>0</v>
      </c>
      <c r="GR513" s="180">
        <f t="shared" si="1307"/>
        <v>0</v>
      </c>
      <c r="GS513" s="180">
        <f t="shared" si="1308"/>
        <v>0</v>
      </c>
      <c r="GT513" s="180">
        <f t="shared" si="1309"/>
        <v>0</v>
      </c>
      <c r="GU513" s="180">
        <f t="shared" si="1310"/>
        <v>0</v>
      </c>
      <c r="GV513" s="180">
        <f t="shared" si="1311"/>
        <v>0</v>
      </c>
      <c r="GW513" s="180">
        <f t="shared" si="1312"/>
        <v>0</v>
      </c>
      <c r="GX513" s="180">
        <f t="shared" si="1313"/>
        <v>0</v>
      </c>
      <c r="GY513" s="180">
        <f t="shared" si="1314"/>
        <v>0</v>
      </c>
      <c r="GZ513" s="180">
        <f t="shared" si="1315"/>
        <v>0</v>
      </c>
      <c r="HA513" s="180">
        <f t="shared" si="1316"/>
        <v>0</v>
      </c>
      <c r="HB513" s="180">
        <f t="shared" si="1317"/>
        <v>0</v>
      </c>
      <c r="HC513" s="180">
        <f t="shared" si="1318"/>
        <v>0</v>
      </c>
      <c r="HD513" s="180">
        <f t="shared" si="1319"/>
        <v>0</v>
      </c>
      <c r="HE513" s="180">
        <f t="shared" si="1320"/>
        <v>0</v>
      </c>
      <c r="HF513" s="180">
        <f t="shared" si="1321"/>
        <v>0</v>
      </c>
      <c r="HG513" s="180">
        <f t="shared" si="1322"/>
        <v>0</v>
      </c>
      <c r="HH513" s="180">
        <f t="shared" si="1323"/>
        <v>0</v>
      </c>
      <c r="HI513" s="180">
        <f t="shared" si="1324"/>
        <v>0</v>
      </c>
      <c r="HJ513" s="180">
        <f t="shared" si="1325"/>
        <v>0</v>
      </c>
      <c r="HK513" s="180">
        <f t="shared" si="1326"/>
        <v>0</v>
      </c>
      <c r="HL513" s="180">
        <f t="shared" si="1327"/>
        <v>0</v>
      </c>
      <c r="HM513" s="180">
        <f t="shared" si="1328"/>
        <v>0</v>
      </c>
      <c r="HN513" s="180">
        <f t="shared" si="1329"/>
        <v>0</v>
      </c>
      <c r="HO513" s="180">
        <f t="shared" si="1330"/>
        <v>0</v>
      </c>
      <c r="HP513" s="180">
        <f t="shared" si="1331"/>
        <v>0</v>
      </c>
      <c r="HQ513" s="180">
        <f t="shared" si="1332"/>
        <v>0</v>
      </c>
      <c r="HR513" s="180">
        <f t="shared" si="1333"/>
        <v>0</v>
      </c>
      <c r="HS513" s="180">
        <f t="shared" si="1334"/>
        <v>0</v>
      </c>
      <c r="HT513" s="180">
        <f t="shared" si="1335"/>
        <v>0</v>
      </c>
      <c r="HU513" s="180">
        <f t="shared" si="1336"/>
        <v>0</v>
      </c>
      <c r="HV513" s="180">
        <f t="shared" si="1337"/>
        <v>0</v>
      </c>
      <c r="HW513" s="180">
        <f t="shared" si="1338"/>
        <v>0</v>
      </c>
      <c r="HX513" s="180">
        <f t="shared" si="1339"/>
        <v>0</v>
      </c>
      <c r="HY513" s="180">
        <f t="shared" si="1340"/>
        <v>0</v>
      </c>
      <c r="HZ513" s="180">
        <f t="shared" si="1341"/>
        <v>0</v>
      </c>
      <c r="IA513" s="180">
        <f t="shared" si="1342"/>
        <v>0</v>
      </c>
      <c r="IB513" s="180">
        <f t="shared" si="1343"/>
        <v>0</v>
      </c>
      <c r="IC513" s="180">
        <f t="shared" si="1344"/>
        <v>0</v>
      </c>
      <c r="ID513" s="180">
        <f t="shared" si="1345"/>
        <v>0</v>
      </c>
      <c r="IE513" s="180">
        <f t="shared" si="1346"/>
        <v>0</v>
      </c>
      <c r="IF513" s="180">
        <f t="shared" si="1347"/>
        <v>0</v>
      </c>
      <c r="IG513" s="180">
        <f t="shared" si="1348"/>
        <v>0</v>
      </c>
      <c r="IH513" s="180">
        <f t="shared" si="1349"/>
        <v>0</v>
      </c>
      <c r="II513" s="180">
        <f t="shared" si="1350"/>
        <v>0</v>
      </c>
      <c r="IJ513" s="180">
        <f t="shared" si="1351"/>
        <v>0</v>
      </c>
      <c r="IK513" s="180">
        <f t="shared" si="1352"/>
        <v>0</v>
      </c>
      <c r="IL513" s="180">
        <f t="shared" si="1353"/>
        <v>0</v>
      </c>
      <c r="IM513" s="180">
        <f t="shared" si="1354"/>
        <v>0</v>
      </c>
      <c r="IN513" s="180">
        <f t="shared" si="1355"/>
        <v>0</v>
      </c>
      <c r="IO513" s="180">
        <f t="shared" si="1356"/>
        <v>0</v>
      </c>
      <c r="IP513" s="180">
        <f t="shared" si="1357"/>
        <v>0</v>
      </c>
      <c r="IQ513" s="180">
        <f t="shared" si="1358"/>
        <v>0</v>
      </c>
      <c r="IR513" s="180">
        <f t="shared" si="1359"/>
        <v>0</v>
      </c>
      <c r="IS513" s="180">
        <f t="shared" si="1360"/>
        <v>0</v>
      </c>
      <c r="IT513" s="180">
        <f t="shared" si="1361"/>
        <v>0</v>
      </c>
      <c r="IU513" s="180">
        <f t="shared" si="1362"/>
        <v>0</v>
      </c>
      <c r="IV513" s="180">
        <f t="shared" si="1363"/>
        <v>0</v>
      </c>
      <c r="IW513" s="180">
        <f t="shared" si="1364"/>
        <v>0</v>
      </c>
      <c r="IX513" s="180">
        <f t="shared" si="1365"/>
        <v>0</v>
      </c>
      <c r="IY513" s="180">
        <f t="shared" si="1366"/>
        <v>0</v>
      </c>
      <c r="IZ513" s="180">
        <f t="shared" si="1367"/>
        <v>0</v>
      </c>
      <c r="JA513" s="180">
        <f t="shared" si="1368"/>
        <v>0</v>
      </c>
      <c r="JB513" s="180">
        <f t="shared" si="1369"/>
        <v>0</v>
      </c>
    </row>
    <row r="514" spans="2:262">
      <c r="B514" s="188">
        <v>153</v>
      </c>
      <c r="C514" s="187">
        <f t="shared" si="1370"/>
        <v>2.9882812500000022E-3</v>
      </c>
      <c r="D514" s="184" t="e">
        <f t="shared" si="1113"/>
        <v>#REF!</v>
      </c>
      <c r="E514" s="183" t="e">
        <f>FC361</f>
        <v>#REF!</v>
      </c>
      <c r="F514" s="182">
        <v>153</v>
      </c>
      <c r="G514" s="180">
        <f t="shared" si="1114"/>
        <v>0</v>
      </c>
      <c r="H514" s="180">
        <f t="shared" si="1115"/>
        <v>0</v>
      </c>
      <c r="I514" s="180">
        <f t="shared" si="1116"/>
        <v>0</v>
      </c>
      <c r="J514" s="180">
        <f t="shared" si="1117"/>
        <v>0</v>
      </c>
      <c r="K514" s="180">
        <f t="shared" si="1118"/>
        <v>0</v>
      </c>
      <c r="L514" s="180">
        <f t="shared" si="1119"/>
        <v>0</v>
      </c>
      <c r="M514" s="180">
        <f t="shared" si="1120"/>
        <v>0</v>
      </c>
      <c r="N514" s="180">
        <f t="shared" si="1121"/>
        <v>0</v>
      </c>
      <c r="O514" s="180">
        <f t="shared" si="1122"/>
        <v>0</v>
      </c>
      <c r="P514" s="180">
        <f t="shared" si="1123"/>
        <v>0</v>
      </c>
      <c r="Q514" s="180">
        <f t="shared" si="1124"/>
        <v>0</v>
      </c>
      <c r="R514" s="180">
        <f t="shared" si="1125"/>
        <v>0</v>
      </c>
      <c r="S514" s="180">
        <f t="shared" si="1126"/>
        <v>0</v>
      </c>
      <c r="T514" s="180">
        <f t="shared" si="1127"/>
        <v>0</v>
      </c>
      <c r="U514" s="180">
        <f t="shared" si="1128"/>
        <v>0</v>
      </c>
      <c r="V514" s="180">
        <f t="shared" si="1129"/>
        <v>0</v>
      </c>
      <c r="W514" s="180">
        <f t="shared" si="1130"/>
        <v>0</v>
      </c>
      <c r="X514" s="180">
        <f t="shared" si="1131"/>
        <v>0</v>
      </c>
      <c r="Y514" s="180">
        <f t="shared" si="1132"/>
        <v>0</v>
      </c>
      <c r="Z514" s="180">
        <f t="shared" si="1133"/>
        <v>0</v>
      </c>
      <c r="AA514" s="180">
        <f t="shared" si="1134"/>
        <v>0</v>
      </c>
      <c r="AB514" s="180">
        <f t="shared" si="1135"/>
        <v>0</v>
      </c>
      <c r="AC514" s="180">
        <f t="shared" si="1136"/>
        <v>0</v>
      </c>
      <c r="AD514" s="180">
        <f t="shared" si="1137"/>
        <v>0</v>
      </c>
      <c r="AE514" s="180">
        <f t="shared" si="1138"/>
        <v>0</v>
      </c>
      <c r="AF514" s="180">
        <f t="shared" si="1139"/>
        <v>0</v>
      </c>
      <c r="AG514" s="180">
        <f t="shared" si="1140"/>
        <v>0</v>
      </c>
      <c r="AH514" s="180">
        <f t="shared" si="1141"/>
        <v>0</v>
      </c>
      <c r="AI514" s="180">
        <f t="shared" si="1142"/>
        <v>0</v>
      </c>
      <c r="AJ514" s="180">
        <f t="shared" si="1143"/>
        <v>0</v>
      </c>
      <c r="AK514" s="180">
        <f t="shared" si="1144"/>
        <v>0</v>
      </c>
      <c r="AL514" s="180">
        <f t="shared" si="1145"/>
        <v>0</v>
      </c>
      <c r="AM514" s="180">
        <f t="shared" si="1146"/>
        <v>0</v>
      </c>
      <c r="AN514" s="180">
        <f t="shared" si="1147"/>
        <v>0</v>
      </c>
      <c r="AO514" s="180">
        <f t="shared" si="1148"/>
        <v>0</v>
      </c>
      <c r="AP514" s="180">
        <f t="shared" si="1149"/>
        <v>0</v>
      </c>
      <c r="AQ514" s="180">
        <f t="shared" si="1150"/>
        <v>0</v>
      </c>
      <c r="AR514" s="180">
        <f t="shared" si="1151"/>
        <v>0</v>
      </c>
      <c r="AS514" s="180">
        <f t="shared" si="1152"/>
        <v>0</v>
      </c>
      <c r="AT514" s="180">
        <f t="shared" si="1153"/>
        <v>0</v>
      </c>
      <c r="AU514" s="180">
        <f t="shared" si="1154"/>
        <v>0</v>
      </c>
      <c r="AV514" s="180">
        <f t="shared" si="1155"/>
        <v>0</v>
      </c>
      <c r="AW514" s="180">
        <f t="shared" si="1156"/>
        <v>0</v>
      </c>
      <c r="AX514" s="180">
        <f t="shared" si="1157"/>
        <v>0</v>
      </c>
      <c r="AY514" s="180">
        <f t="shared" si="1158"/>
        <v>0</v>
      </c>
      <c r="AZ514" s="180">
        <f t="shared" si="1159"/>
        <v>0</v>
      </c>
      <c r="BA514" s="180">
        <f t="shared" si="1160"/>
        <v>0</v>
      </c>
      <c r="BB514" s="180">
        <f t="shared" si="1161"/>
        <v>0</v>
      </c>
      <c r="BC514" s="180">
        <f t="shared" si="1162"/>
        <v>0</v>
      </c>
      <c r="BD514" s="180">
        <f t="shared" si="1163"/>
        <v>0</v>
      </c>
      <c r="BE514" s="180">
        <f t="shared" si="1164"/>
        <v>0</v>
      </c>
      <c r="BF514" s="180">
        <f t="shared" si="1165"/>
        <v>0</v>
      </c>
      <c r="BG514" s="180">
        <f t="shared" si="1166"/>
        <v>0</v>
      </c>
      <c r="BH514" s="180">
        <f t="shared" si="1167"/>
        <v>0</v>
      </c>
      <c r="BI514" s="180">
        <f t="shared" si="1168"/>
        <v>0</v>
      </c>
      <c r="BJ514" s="180">
        <f t="shared" si="1169"/>
        <v>0</v>
      </c>
      <c r="BK514" s="180">
        <f t="shared" si="1170"/>
        <v>0</v>
      </c>
      <c r="BL514" s="180">
        <f t="shared" si="1171"/>
        <v>0</v>
      </c>
      <c r="BM514" s="180">
        <f t="shared" si="1172"/>
        <v>0</v>
      </c>
      <c r="BN514" s="180">
        <f t="shared" si="1173"/>
        <v>0</v>
      </c>
      <c r="BO514" s="180">
        <f t="shared" si="1174"/>
        <v>0</v>
      </c>
      <c r="BP514" s="180">
        <f t="shared" si="1175"/>
        <v>0</v>
      </c>
      <c r="BQ514" s="180">
        <f t="shared" si="1176"/>
        <v>0</v>
      </c>
      <c r="BR514" s="180">
        <f t="shared" si="1177"/>
        <v>0</v>
      </c>
      <c r="BS514" s="180">
        <f t="shared" si="1178"/>
        <v>0</v>
      </c>
      <c r="BT514" s="180">
        <f t="shared" si="1179"/>
        <v>0</v>
      </c>
      <c r="BU514" s="180">
        <f t="shared" si="1180"/>
        <v>0</v>
      </c>
      <c r="BV514" s="180">
        <f t="shared" si="1181"/>
        <v>0</v>
      </c>
      <c r="BW514" s="180">
        <f t="shared" si="1182"/>
        <v>0</v>
      </c>
      <c r="BX514" s="180">
        <f t="shared" si="1183"/>
        <v>0</v>
      </c>
      <c r="BY514" s="180">
        <f t="shared" si="1184"/>
        <v>0</v>
      </c>
      <c r="BZ514" s="180">
        <f t="shared" si="1185"/>
        <v>0</v>
      </c>
      <c r="CA514" s="180">
        <f t="shared" si="1186"/>
        <v>0</v>
      </c>
      <c r="CB514" s="180">
        <f t="shared" si="1187"/>
        <v>0</v>
      </c>
      <c r="CC514" s="180">
        <f t="shared" si="1188"/>
        <v>0</v>
      </c>
      <c r="CD514" s="180">
        <f t="shared" si="1189"/>
        <v>0</v>
      </c>
      <c r="CE514" s="180">
        <f t="shared" si="1190"/>
        <v>0</v>
      </c>
      <c r="CF514" s="180">
        <f t="shared" si="1191"/>
        <v>0</v>
      </c>
      <c r="CG514" s="180">
        <f t="shared" si="1192"/>
        <v>0</v>
      </c>
      <c r="CH514" s="180">
        <f t="shared" si="1193"/>
        <v>0</v>
      </c>
      <c r="CI514" s="180">
        <f t="shared" si="1194"/>
        <v>0</v>
      </c>
      <c r="CJ514" s="180">
        <f t="shared" si="1195"/>
        <v>0</v>
      </c>
      <c r="CK514" s="180">
        <f t="shared" si="1196"/>
        <v>0</v>
      </c>
      <c r="CL514" s="180">
        <f t="shared" si="1197"/>
        <v>0</v>
      </c>
      <c r="CM514" s="180">
        <f t="shared" si="1198"/>
        <v>0</v>
      </c>
      <c r="CN514" s="180">
        <f t="shared" si="1199"/>
        <v>0</v>
      </c>
      <c r="CO514" s="180">
        <f t="shared" si="1200"/>
        <v>0</v>
      </c>
      <c r="CP514" s="180">
        <f t="shared" si="1201"/>
        <v>0</v>
      </c>
      <c r="CQ514" s="180">
        <f t="shared" si="1202"/>
        <v>0</v>
      </c>
      <c r="CR514" s="180">
        <f t="shared" si="1203"/>
        <v>0</v>
      </c>
      <c r="CS514" s="180">
        <f t="shared" si="1204"/>
        <v>0</v>
      </c>
      <c r="CT514" s="180">
        <f t="shared" si="1205"/>
        <v>0</v>
      </c>
      <c r="CU514" s="180">
        <f t="shared" si="1206"/>
        <v>0</v>
      </c>
      <c r="CV514" s="180">
        <f t="shared" si="1207"/>
        <v>0</v>
      </c>
      <c r="CW514" s="180">
        <f t="shared" si="1208"/>
        <v>0</v>
      </c>
      <c r="CX514" s="180">
        <f t="shared" si="1209"/>
        <v>0</v>
      </c>
      <c r="CY514" s="180">
        <f t="shared" si="1210"/>
        <v>0</v>
      </c>
      <c r="CZ514" s="180">
        <f t="shared" si="1211"/>
        <v>0</v>
      </c>
      <c r="DA514" s="180">
        <f t="shared" si="1212"/>
        <v>0</v>
      </c>
      <c r="DB514" s="180">
        <f t="shared" si="1213"/>
        <v>0</v>
      </c>
      <c r="DC514" s="180">
        <f t="shared" si="1214"/>
        <v>0</v>
      </c>
      <c r="DD514" s="180">
        <f t="shared" si="1215"/>
        <v>0</v>
      </c>
      <c r="DE514" s="180">
        <f t="shared" si="1216"/>
        <v>0</v>
      </c>
      <c r="DF514" s="180">
        <f t="shared" si="1217"/>
        <v>0</v>
      </c>
      <c r="DG514" s="180">
        <f t="shared" si="1218"/>
        <v>0</v>
      </c>
      <c r="DH514" s="180">
        <f t="shared" si="1219"/>
        <v>0</v>
      </c>
      <c r="DI514" s="180">
        <f t="shared" si="1220"/>
        <v>0</v>
      </c>
      <c r="DJ514" s="180">
        <f t="shared" si="1221"/>
        <v>0</v>
      </c>
      <c r="DK514" s="180">
        <f t="shared" si="1222"/>
        <v>0</v>
      </c>
      <c r="DL514" s="180">
        <f t="shared" si="1223"/>
        <v>0</v>
      </c>
      <c r="DM514" s="180">
        <f t="shared" si="1224"/>
        <v>0</v>
      </c>
      <c r="DN514" s="180">
        <f t="shared" si="1225"/>
        <v>0</v>
      </c>
      <c r="DO514" s="180">
        <f t="shared" si="1226"/>
        <v>0</v>
      </c>
      <c r="DP514" s="180">
        <f t="shared" si="1227"/>
        <v>0</v>
      </c>
      <c r="DQ514" s="180">
        <f t="shared" si="1228"/>
        <v>0</v>
      </c>
      <c r="DR514" s="180">
        <f t="shared" si="1229"/>
        <v>0</v>
      </c>
      <c r="DS514" s="180">
        <f t="shared" si="1230"/>
        <v>0</v>
      </c>
      <c r="DT514" s="180">
        <f t="shared" si="1231"/>
        <v>0</v>
      </c>
      <c r="DU514" s="180">
        <f t="shared" si="1232"/>
        <v>0</v>
      </c>
      <c r="DV514" s="180">
        <f t="shared" si="1233"/>
        <v>0</v>
      </c>
      <c r="DW514" s="180">
        <f t="shared" si="1234"/>
        <v>0</v>
      </c>
      <c r="DX514" s="180">
        <f t="shared" si="1235"/>
        <v>0</v>
      </c>
      <c r="DY514" s="180">
        <f t="shared" si="1236"/>
        <v>0</v>
      </c>
      <c r="DZ514" s="180">
        <f t="shared" si="1237"/>
        <v>0</v>
      </c>
      <c r="EA514" s="180">
        <f t="shared" si="1238"/>
        <v>0</v>
      </c>
      <c r="EB514" s="180">
        <f t="shared" si="1239"/>
        <v>0</v>
      </c>
      <c r="EC514" s="180">
        <f t="shared" si="1240"/>
        <v>0</v>
      </c>
      <c r="ED514" s="180">
        <f t="shared" si="1241"/>
        <v>0</v>
      </c>
      <c r="EE514" s="180">
        <f t="shared" si="1242"/>
        <v>0</v>
      </c>
      <c r="EF514" s="180">
        <f t="shared" si="1243"/>
        <v>0</v>
      </c>
      <c r="EG514" s="180">
        <f t="shared" si="1244"/>
        <v>0</v>
      </c>
      <c r="EH514" s="180">
        <f t="shared" si="1245"/>
        <v>0</v>
      </c>
      <c r="EI514" s="180">
        <f t="shared" si="1246"/>
        <v>0</v>
      </c>
      <c r="EJ514" s="180">
        <f t="shared" si="1247"/>
        <v>0</v>
      </c>
      <c r="EK514" s="180">
        <f t="shared" si="1248"/>
        <v>0</v>
      </c>
      <c r="EL514" s="180">
        <f t="shared" si="1249"/>
        <v>0</v>
      </c>
      <c r="EM514" s="180">
        <f t="shared" si="1250"/>
        <v>0</v>
      </c>
      <c r="EN514" s="180">
        <f t="shared" si="1251"/>
        <v>0</v>
      </c>
      <c r="EO514" s="180">
        <f t="shared" si="1252"/>
        <v>0</v>
      </c>
      <c r="EP514" s="180">
        <f t="shared" si="1253"/>
        <v>0</v>
      </c>
      <c r="EQ514" s="180">
        <f t="shared" si="1254"/>
        <v>0</v>
      </c>
      <c r="ER514" s="180">
        <f t="shared" si="1255"/>
        <v>0</v>
      </c>
      <c r="ES514" s="180">
        <f t="shared" si="1256"/>
        <v>0</v>
      </c>
      <c r="ET514" s="180">
        <f t="shared" si="1257"/>
        <v>0</v>
      </c>
      <c r="EU514" s="180">
        <f t="shared" si="1258"/>
        <v>0</v>
      </c>
      <c r="EV514" s="180">
        <f t="shared" si="1259"/>
        <v>0</v>
      </c>
      <c r="EW514" s="180">
        <f t="shared" si="1260"/>
        <v>0</v>
      </c>
      <c r="EX514" s="180">
        <f t="shared" si="1261"/>
        <v>0</v>
      </c>
      <c r="EY514" s="180">
        <f t="shared" si="1262"/>
        <v>0</v>
      </c>
      <c r="EZ514" s="180">
        <f t="shared" si="1263"/>
        <v>0</v>
      </c>
      <c r="FA514" s="180">
        <f t="shared" si="1264"/>
        <v>0</v>
      </c>
      <c r="FB514" s="180">
        <f t="shared" si="1265"/>
        <v>0</v>
      </c>
      <c r="FC514" s="180">
        <f t="shared" si="1266"/>
        <v>0</v>
      </c>
      <c r="FD514" s="180">
        <f t="shared" si="1267"/>
        <v>0</v>
      </c>
      <c r="FE514" s="180">
        <f t="shared" si="1268"/>
        <v>0</v>
      </c>
      <c r="FF514" s="180">
        <f t="shared" si="1269"/>
        <v>0</v>
      </c>
      <c r="FG514" s="180">
        <f t="shared" si="1270"/>
        <v>0</v>
      </c>
      <c r="FH514" s="180">
        <f t="shared" si="1271"/>
        <v>0</v>
      </c>
      <c r="FI514" s="180">
        <f t="shared" si="1272"/>
        <v>0</v>
      </c>
      <c r="FJ514" s="180">
        <f t="shared" si="1273"/>
        <v>0</v>
      </c>
      <c r="FK514" s="180">
        <f t="shared" si="1274"/>
        <v>0</v>
      </c>
      <c r="FL514" s="180">
        <f t="shared" si="1275"/>
        <v>0</v>
      </c>
      <c r="FM514" s="180">
        <f t="shared" si="1276"/>
        <v>0</v>
      </c>
      <c r="FN514" s="180">
        <f t="shared" si="1277"/>
        <v>0</v>
      </c>
      <c r="FO514" s="180">
        <f t="shared" si="1278"/>
        <v>0</v>
      </c>
      <c r="FP514" s="180">
        <f t="shared" si="1279"/>
        <v>0</v>
      </c>
      <c r="FQ514" s="180">
        <f t="shared" si="1280"/>
        <v>0</v>
      </c>
      <c r="FR514" s="180">
        <f t="shared" si="1281"/>
        <v>0</v>
      </c>
      <c r="FS514" s="180">
        <f t="shared" si="1282"/>
        <v>0</v>
      </c>
      <c r="FT514" s="180">
        <f t="shared" si="1283"/>
        <v>0</v>
      </c>
      <c r="FU514" s="180">
        <f t="shared" si="1284"/>
        <v>0</v>
      </c>
      <c r="FV514" s="180">
        <f t="shared" si="1285"/>
        <v>0</v>
      </c>
      <c r="FW514" s="180">
        <f t="shared" si="1286"/>
        <v>0</v>
      </c>
      <c r="FX514" s="180">
        <f t="shared" si="1287"/>
        <v>0</v>
      </c>
      <c r="FY514" s="180">
        <f t="shared" si="1288"/>
        <v>0</v>
      </c>
      <c r="FZ514" s="180">
        <f t="shared" si="1289"/>
        <v>0</v>
      </c>
      <c r="GA514" s="180">
        <f t="shared" si="1290"/>
        <v>0</v>
      </c>
      <c r="GB514" s="180">
        <f t="shared" si="1291"/>
        <v>0</v>
      </c>
      <c r="GC514" s="180">
        <f t="shared" si="1292"/>
        <v>0</v>
      </c>
      <c r="GD514" s="180">
        <f t="shared" si="1293"/>
        <v>0</v>
      </c>
      <c r="GE514" s="180">
        <f t="shared" si="1294"/>
        <v>0</v>
      </c>
      <c r="GF514" s="180">
        <f t="shared" si="1295"/>
        <v>0</v>
      </c>
      <c r="GG514" s="180">
        <f t="shared" si="1296"/>
        <v>0</v>
      </c>
      <c r="GH514" s="180">
        <f t="shared" si="1297"/>
        <v>0</v>
      </c>
      <c r="GI514" s="180">
        <f t="shared" si="1298"/>
        <v>0</v>
      </c>
      <c r="GJ514" s="180">
        <f t="shared" si="1299"/>
        <v>0</v>
      </c>
      <c r="GK514" s="180">
        <f t="shared" si="1300"/>
        <v>0</v>
      </c>
      <c r="GL514" s="180">
        <f t="shared" si="1301"/>
        <v>0</v>
      </c>
      <c r="GM514" s="180">
        <f t="shared" si="1302"/>
        <v>0</v>
      </c>
      <c r="GN514" s="180">
        <f t="shared" si="1303"/>
        <v>0</v>
      </c>
      <c r="GO514" s="180">
        <f t="shared" si="1304"/>
        <v>0</v>
      </c>
      <c r="GP514" s="180">
        <f t="shared" si="1305"/>
        <v>0</v>
      </c>
      <c r="GQ514" s="180">
        <f t="shared" si="1306"/>
        <v>0</v>
      </c>
      <c r="GR514" s="180">
        <f t="shared" si="1307"/>
        <v>0</v>
      </c>
      <c r="GS514" s="180">
        <f t="shared" si="1308"/>
        <v>0</v>
      </c>
      <c r="GT514" s="180">
        <f t="shared" si="1309"/>
        <v>0</v>
      </c>
      <c r="GU514" s="180">
        <f t="shared" si="1310"/>
        <v>0</v>
      </c>
      <c r="GV514" s="180">
        <f t="shared" si="1311"/>
        <v>0</v>
      </c>
      <c r="GW514" s="180">
        <f t="shared" si="1312"/>
        <v>0</v>
      </c>
      <c r="GX514" s="180">
        <f t="shared" si="1313"/>
        <v>0</v>
      </c>
      <c r="GY514" s="180">
        <f t="shared" si="1314"/>
        <v>0</v>
      </c>
      <c r="GZ514" s="180">
        <f t="shared" si="1315"/>
        <v>0</v>
      </c>
      <c r="HA514" s="180">
        <f t="shared" si="1316"/>
        <v>0</v>
      </c>
      <c r="HB514" s="180">
        <f t="shared" si="1317"/>
        <v>0</v>
      </c>
      <c r="HC514" s="180">
        <f t="shared" si="1318"/>
        <v>0</v>
      </c>
      <c r="HD514" s="180">
        <f t="shared" si="1319"/>
        <v>0</v>
      </c>
      <c r="HE514" s="180">
        <f t="shared" si="1320"/>
        <v>0</v>
      </c>
      <c r="HF514" s="180">
        <f t="shared" si="1321"/>
        <v>0</v>
      </c>
      <c r="HG514" s="180">
        <f t="shared" si="1322"/>
        <v>0</v>
      </c>
      <c r="HH514" s="180">
        <f t="shared" si="1323"/>
        <v>0</v>
      </c>
      <c r="HI514" s="180">
        <f t="shared" si="1324"/>
        <v>0</v>
      </c>
      <c r="HJ514" s="180">
        <f t="shared" si="1325"/>
        <v>0</v>
      </c>
      <c r="HK514" s="180">
        <f t="shared" si="1326"/>
        <v>0</v>
      </c>
      <c r="HL514" s="180">
        <f t="shared" si="1327"/>
        <v>0</v>
      </c>
      <c r="HM514" s="180">
        <f t="shared" si="1328"/>
        <v>0</v>
      </c>
      <c r="HN514" s="180">
        <f t="shared" si="1329"/>
        <v>0</v>
      </c>
      <c r="HO514" s="180">
        <f t="shared" si="1330"/>
        <v>0</v>
      </c>
      <c r="HP514" s="180">
        <f t="shared" si="1331"/>
        <v>0</v>
      </c>
      <c r="HQ514" s="180">
        <f t="shared" si="1332"/>
        <v>0</v>
      </c>
      <c r="HR514" s="180">
        <f t="shared" si="1333"/>
        <v>0</v>
      </c>
      <c r="HS514" s="180">
        <f t="shared" si="1334"/>
        <v>0</v>
      </c>
      <c r="HT514" s="180">
        <f t="shared" si="1335"/>
        <v>0</v>
      </c>
      <c r="HU514" s="180">
        <f t="shared" si="1336"/>
        <v>0</v>
      </c>
      <c r="HV514" s="180">
        <f t="shared" si="1337"/>
        <v>0</v>
      </c>
      <c r="HW514" s="180">
        <f t="shared" si="1338"/>
        <v>0</v>
      </c>
      <c r="HX514" s="180">
        <f t="shared" si="1339"/>
        <v>0</v>
      </c>
      <c r="HY514" s="180">
        <f t="shared" si="1340"/>
        <v>0</v>
      </c>
      <c r="HZ514" s="180">
        <f t="shared" si="1341"/>
        <v>0</v>
      </c>
      <c r="IA514" s="180">
        <f t="shared" si="1342"/>
        <v>0</v>
      </c>
      <c r="IB514" s="180">
        <f t="shared" si="1343"/>
        <v>0</v>
      </c>
      <c r="IC514" s="180">
        <f t="shared" si="1344"/>
        <v>0</v>
      </c>
      <c r="ID514" s="180">
        <f t="shared" si="1345"/>
        <v>0</v>
      </c>
      <c r="IE514" s="180">
        <f t="shared" si="1346"/>
        <v>0</v>
      </c>
      <c r="IF514" s="180">
        <f t="shared" si="1347"/>
        <v>0</v>
      </c>
      <c r="IG514" s="180">
        <f t="shared" si="1348"/>
        <v>0</v>
      </c>
      <c r="IH514" s="180">
        <f t="shared" si="1349"/>
        <v>0</v>
      </c>
      <c r="II514" s="180">
        <f t="shared" si="1350"/>
        <v>0</v>
      </c>
      <c r="IJ514" s="180">
        <f t="shared" si="1351"/>
        <v>0</v>
      </c>
      <c r="IK514" s="180">
        <f t="shared" si="1352"/>
        <v>0</v>
      </c>
      <c r="IL514" s="180">
        <f t="shared" si="1353"/>
        <v>0</v>
      </c>
      <c r="IM514" s="180">
        <f t="shared" si="1354"/>
        <v>0</v>
      </c>
      <c r="IN514" s="180">
        <f t="shared" si="1355"/>
        <v>0</v>
      </c>
      <c r="IO514" s="180">
        <f t="shared" si="1356"/>
        <v>0</v>
      </c>
      <c r="IP514" s="180">
        <f t="shared" si="1357"/>
        <v>0</v>
      </c>
      <c r="IQ514" s="180">
        <f t="shared" si="1358"/>
        <v>0</v>
      </c>
      <c r="IR514" s="180">
        <f t="shared" si="1359"/>
        <v>0</v>
      </c>
      <c r="IS514" s="180">
        <f t="shared" si="1360"/>
        <v>0</v>
      </c>
      <c r="IT514" s="180">
        <f t="shared" si="1361"/>
        <v>0</v>
      </c>
      <c r="IU514" s="180">
        <f t="shared" si="1362"/>
        <v>0</v>
      </c>
      <c r="IV514" s="180">
        <f t="shared" si="1363"/>
        <v>0</v>
      </c>
      <c r="IW514" s="180">
        <f t="shared" si="1364"/>
        <v>0</v>
      </c>
      <c r="IX514" s="180">
        <f t="shared" si="1365"/>
        <v>0</v>
      </c>
      <c r="IY514" s="180">
        <f t="shared" si="1366"/>
        <v>0</v>
      </c>
      <c r="IZ514" s="180">
        <f t="shared" si="1367"/>
        <v>0</v>
      </c>
      <c r="JA514" s="180">
        <f t="shared" si="1368"/>
        <v>0</v>
      </c>
      <c r="JB514" s="180">
        <f t="shared" si="1369"/>
        <v>0</v>
      </c>
    </row>
    <row r="515" spans="2:262">
      <c r="B515" s="188">
        <v>154</v>
      </c>
      <c r="C515" s="187">
        <f t="shared" si="1370"/>
        <v>3.0078125000000022E-3</v>
      </c>
      <c r="D515" s="184" t="e">
        <f t="shared" si="1113"/>
        <v>#REF!</v>
      </c>
      <c r="E515" s="183" t="e">
        <f>FD361</f>
        <v>#REF!</v>
      </c>
      <c r="F515" s="182">
        <v>154</v>
      </c>
      <c r="G515" s="180">
        <f t="shared" si="1114"/>
        <v>0</v>
      </c>
      <c r="H515" s="180">
        <f t="shared" si="1115"/>
        <v>0</v>
      </c>
      <c r="I515" s="180">
        <f t="shared" si="1116"/>
        <v>0</v>
      </c>
      <c r="J515" s="180">
        <f t="shared" si="1117"/>
        <v>0</v>
      </c>
      <c r="K515" s="180">
        <f t="shared" si="1118"/>
        <v>0</v>
      </c>
      <c r="L515" s="180">
        <f t="shared" si="1119"/>
        <v>0</v>
      </c>
      <c r="M515" s="180">
        <f t="shared" si="1120"/>
        <v>0</v>
      </c>
      <c r="N515" s="180">
        <f t="shared" si="1121"/>
        <v>0</v>
      </c>
      <c r="O515" s="180">
        <f t="shared" si="1122"/>
        <v>0</v>
      </c>
      <c r="P515" s="180">
        <f t="shared" si="1123"/>
        <v>0</v>
      </c>
      <c r="Q515" s="180">
        <f t="shared" si="1124"/>
        <v>0</v>
      </c>
      <c r="R515" s="180">
        <f t="shared" si="1125"/>
        <v>0</v>
      </c>
      <c r="S515" s="180">
        <f t="shared" si="1126"/>
        <v>0</v>
      </c>
      <c r="T515" s="180">
        <f t="shared" si="1127"/>
        <v>0</v>
      </c>
      <c r="U515" s="180">
        <f t="shared" si="1128"/>
        <v>0</v>
      </c>
      <c r="V515" s="180">
        <f t="shared" si="1129"/>
        <v>0</v>
      </c>
      <c r="W515" s="180">
        <f t="shared" si="1130"/>
        <v>0</v>
      </c>
      <c r="X515" s="180">
        <f t="shared" si="1131"/>
        <v>0</v>
      </c>
      <c r="Y515" s="180">
        <f t="shared" si="1132"/>
        <v>0</v>
      </c>
      <c r="Z515" s="180">
        <f t="shared" si="1133"/>
        <v>0</v>
      </c>
      <c r="AA515" s="180">
        <f t="shared" si="1134"/>
        <v>0</v>
      </c>
      <c r="AB515" s="180">
        <f t="shared" si="1135"/>
        <v>0</v>
      </c>
      <c r="AC515" s="180">
        <f t="shared" si="1136"/>
        <v>0</v>
      </c>
      <c r="AD515" s="180">
        <f t="shared" si="1137"/>
        <v>0</v>
      </c>
      <c r="AE515" s="180">
        <f t="shared" si="1138"/>
        <v>0</v>
      </c>
      <c r="AF515" s="180">
        <f t="shared" si="1139"/>
        <v>0</v>
      </c>
      <c r="AG515" s="180">
        <f t="shared" si="1140"/>
        <v>0</v>
      </c>
      <c r="AH515" s="180">
        <f t="shared" si="1141"/>
        <v>0</v>
      </c>
      <c r="AI515" s="180">
        <f t="shared" si="1142"/>
        <v>0</v>
      </c>
      <c r="AJ515" s="180">
        <f t="shared" si="1143"/>
        <v>0</v>
      </c>
      <c r="AK515" s="180">
        <f t="shared" si="1144"/>
        <v>0</v>
      </c>
      <c r="AL515" s="180">
        <f t="shared" si="1145"/>
        <v>0</v>
      </c>
      <c r="AM515" s="180">
        <f t="shared" si="1146"/>
        <v>0</v>
      </c>
      <c r="AN515" s="180">
        <f t="shared" si="1147"/>
        <v>0</v>
      </c>
      <c r="AO515" s="180">
        <f t="shared" si="1148"/>
        <v>0</v>
      </c>
      <c r="AP515" s="180">
        <f t="shared" si="1149"/>
        <v>0</v>
      </c>
      <c r="AQ515" s="180">
        <f t="shared" si="1150"/>
        <v>0</v>
      </c>
      <c r="AR515" s="180">
        <f t="shared" si="1151"/>
        <v>0</v>
      </c>
      <c r="AS515" s="180">
        <f t="shared" si="1152"/>
        <v>0</v>
      </c>
      <c r="AT515" s="180">
        <f t="shared" si="1153"/>
        <v>0</v>
      </c>
      <c r="AU515" s="180">
        <f t="shared" si="1154"/>
        <v>0</v>
      </c>
      <c r="AV515" s="180">
        <f t="shared" si="1155"/>
        <v>0</v>
      </c>
      <c r="AW515" s="180">
        <f t="shared" si="1156"/>
        <v>0</v>
      </c>
      <c r="AX515" s="180">
        <f t="shared" si="1157"/>
        <v>0</v>
      </c>
      <c r="AY515" s="180">
        <f t="shared" si="1158"/>
        <v>0</v>
      </c>
      <c r="AZ515" s="180">
        <f t="shared" si="1159"/>
        <v>0</v>
      </c>
      <c r="BA515" s="180">
        <f t="shared" si="1160"/>
        <v>0</v>
      </c>
      <c r="BB515" s="180">
        <f t="shared" si="1161"/>
        <v>0</v>
      </c>
      <c r="BC515" s="180">
        <f t="shared" si="1162"/>
        <v>0</v>
      </c>
      <c r="BD515" s="180">
        <f t="shared" si="1163"/>
        <v>0</v>
      </c>
      <c r="BE515" s="180">
        <f t="shared" si="1164"/>
        <v>0</v>
      </c>
      <c r="BF515" s="180">
        <f t="shared" si="1165"/>
        <v>0</v>
      </c>
      <c r="BG515" s="180">
        <f t="shared" si="1166"/>
        <v>0</v>
      </c>
      <c r="BH515" s="180">
        <f t="shared" si="1167"/>
        <v>0</v>
      </c>
      <c r="BI515" s="180">
        <f t="shared" si="1168"/>
        <v>0</v>
      </c>
      <c r="BJ515" s="180">
        <f t="shared" si="1169"/>
        <v>0</v>
      </c>
      <c r="BK515" s="180">
        <f t="shared" si="1170"/>
        <v>0</v>
      </c>
      <c r="BL515" s="180">
        <f t="shared" si="1171"/>
        <v>0</v>
      </c>
      <c r="BM515" s="180">
        <f t="shared" si="1172"/>
        <v>0</v>
      </c>
      <c r="BN515" s="180">
        <f t="shared" si="1173"/>
        <v>0</v>
      </c>
      <c r="BO515" s="180">
        <f t="shared" si="1174"/>
        <v>0</v>
      </c>
      <c r="BP515" s="180">
        <f t="shared" si="1175"/>
        <v>0</v>
      </c>
      <c r="BQ515" s="180">
        <f t="shared" si="1176"/>
        <v>0</v>
      </c>
      <c r="BR515" s="180">
        <f t="shared" si="1177"/>
        <v>0</v>
      </c>
      <c r="BS515" s="180">
        <f t="shared" si="1178"/>
        <v>0</v>
      </c>
      <c r="BT515" s="180">
        <f t="shared" si="1179"/>
        <v>0</v>
      </c>
      <c r="BU515" s="180">
        <f t="shared" si="1180"/>
        <v>0</v>
      </c>
      <c r="BV515" s="180">
        <f t="shared" si="1181"/>
        <v>0</v>
      </c>
      <c r="BW515" s="180">
        <f t="shared" si="1182"/>
        <v>0</v>
      </c>
      <c r="BX515" s="180">
        <f t="shared" si="1183"/>
        <v>0</v>
      </c>
      <c r="BY515" s="180">
        <f t="shared" si="1184"/>
        <v>0</v>
      </c>
      <c r="BZ515" s="180">
        <f t="shared" si="1185"/>
        <v>0</v>
      </c>
      <c r="CA515" s="180">
        <f t="shared" si="1186"/>
        <v>0</v>
      </c>
      <c r="CB515" s="180">
        <f t="shared" si="1187"/>
        <v>0</v>
      </c>
      <c r="CC515" s="180">
        <f t="shared" si="1188"/>
        <v>0</v>
      </c>
      <c r="CD515" s="180">
        <f t="shared" si="1189"/>
        <v>0</v>
      </c>
      <c r="CE515" s="180">
        <f t="shared" si="1190"/>
        <v>0</v>
      </c>
      <c r="CF515" s="180">
        <f t="shared" si="1191"/>
        <v>0</v>
      </c>
      <c r="CG515" s="180">
        <f t="shared" si="1192"/>
        <v>0</v>
      </c>
      <c r="CH515" s="180">
        <f t="shared" si="1193"/>
        <v>0</v>
      </c>
      <c r="CI515" s="180">
        <f t="shared" si="1194"/>
        <v>0</v>
      </c>
      <c r="CJ515" s="180">
        <f t="shared" si="1195"/>
        <v>0</v>
      </c>
      <c r="CK515" s="180">
        <f t="shared" si="1196"/>
        <v>0</v>
      </c>
      <c r="CL515" s="180">
        <f t="shared" si="1197"/>
        <v>0</v>
      </c>
      <c r="CM515" s="180">
        <f t="shared" si="1198"/>
        <v>0</v>
      </c>
      <c r="CN515" s="180">
        <f t="shared" si="1199"/>
        <v>0</v>
      </c>
      <c r="CO515" s="180">
        <f t="shared" si="1200"/>
        <v>0</v>
      </c>
      <c r="CP515" s="180">
        <f t="shared" si="1201"/>
        <v>0</v>
      </c>
      <c r="CQ515" s="180">
        <f t="shared" si="1202"/>
        <v>0</v>
      </c>
      <c r="CR515" s="180">
        <f t="shared" si="1203"/>
        <v>0</v>
      </c>
      <c r="CS515" s="180">
        <f t="shared" si="1204"/>
        <v>0</v>
      </c>
      <c r="CT515" s="180">
        <f t="shared" si="1205"/>
        <v>0</v>
      </c>
      <c r="CU515" s="180">
        <f t="shared" si="1206"/>
        <v>0</v>
      </c>
      <c r="CV515" s="180">
        <f t="shared" si="1207"/>
        <v>0</v>
      </c>
      <c r="CW515" s="180">
        <f t="shared" si="1208"/>
        <v>0</v>
      </c>
      <c r="CX515" s="180">
        <f t="shared" si="1209"/>
        <v>0</v>
      </c>
      <c r="CY515" s="180">
        <f t="shared" si="1210"/>
        <v>0</v>
      </c>
      <c r="CZ515" s="180">
        <f t="shared" si="1211"/>
        <v>0</v>
      </c>
      <c r="DA515" s="180">
        <f t="shared" si="1212"/>
        <v>0</v>
      </c>
      <c r="DB515" s="180">
        <f t="shared" si="1213"/>
        <v>0</v>
      </c>
      <c r="DC515" s="180">
        <f t="shared" si="1214"/>
        <v>0</v>
      </c>
      <c r="DD515" s="180">
        <f t="shared" si="1215"/>
        <v>0</v>
      </c>
      <c r="DE515" s="180">
        <f t="shared" si="1216"/>
        <v>0</v>
      </c>
      <c r="DF515" s="180">
        <f t="shared" si="1217"/>
        <v>0</v>
      </c>
      <c r="DG515" s="180">
        <f t="shared" si="1218"/>
        <v>0</v>
      </c>
      <c r="DH515" s="180">
        <f t="shared" si="1219"/>
        <v>0</v>
      </c>
      <c r="DI515" s="180">
        <f t="shared" si="1220"/>
        <v>0</v>
      </c>
      <c r="DJ515" s="180">
        <f t="shared" si="1221"/>
        <v>0</v>
      </c>
      <c r="DK515" s="180">
        <f t="shared" si="1222"/>
        <v>0</v>
      </c>
      <c r="DL515" s="180">
        <f t="shared" si="1223"/>
        <v>0</v>
      </c>
      <c r="DM515" s="180">
        <f t="shared" si="1224"/>
        <v>0</v>
      </c>
      <c r="DN515" s="180">
        <f t="shared" si="1225"/>
        <v>0</v>
      </c>
      <c r="DO515" s="180">
        <f t="shared" si="1226"/>
        <v>0</v>
      </c>
      <c r="DP515" s="180">
        <f t="shared" si="1227"/>
        <v>0</v>
      </c>
      <c r="DQ515" s="180">
        <f t="shared" si="1228"/>
        <v>0</v>
      </c>
      <c r="DR515" s="180">
        <f t="shared" si="1229"/>
        <v>0</v>
      </c>
      <c r="DS515" s="180">
        <f t="shared" si="1230"/>
        <v>0</v>
      </c>
      <c r="DT515" s="180">
        <f t="shared" si="1231"/>
        <v>0</v>
      </c>
      <c r="DU515" s="180">
        <f t="shared" si="1232"/>
        <v>0</v>
      </c>
      <c r="DV515" s="180">
        <f t="shared" si="1233"/>
        <v>0</v>
      </c>
      <c r="DW515" s="180">
        <f t="shared" si="1234"/>
        <v>0</v>
      </c>
      <c r="DX515" s="180">
        <f t="shared" si="1235"/>
        <v>0</v>
      </c>
      <c r="DY515" s="180">
        <f t="shared" si="1236"/>
        <v>0</v>
      </c>
      <c r="DZ515" s="180">
        <f t="shared" si="1237"/>
        <v>0</v>
      </c>
      <c r="EA515" s="180">
        <f t="shared" si="1238"/>
        <v>0</v>
      </c>
      <c r="EB515" s="180">
        <f t="shared" si="1239"/>
        <v>0</v>
      </c>
      <c r="EC515" s="180">
        <f t="shared" si="1240"/>
        <v>0</v>
      </c>
      <c r="ED515" s="180">
        <f t="shared" si="1241"/>
        <v>0</v>
      </c>
      <c r="EE515" s="180">
        <f t="shared" si="1242"/>
        <v>0</v>
      </c>
      <c r="EF515" s="180">
        <f t="shared" si="1243"/>
        <v>0</v>
      </c>
      <c r="EG515" s="180">
        <f t="shared" si="1244"/>
        <v>0</v>
      </c>
      <c r="EH515" s="180">
        <f t="shared" si="1245"/>
        <v>0</v>
      </c>
      <c r="EI515" s="180">
        <f t="shared" si="1246"/>
        <v>0</v>
      </c>
      <c r="EJ515" s="180">
        <f t="shared" si="1247"/>
        <v>0</v>
      </c>
      <c r="EK515" s="180">
        <f t="shared" si="1248"/>
        <v>0</v>
      </c>
      <c r="EL515" s="180">
        <f t="shared" si="1249"/>
        <v>0</v>
      </c>
      <c r="EM515" s="180">
        <f t="shared" si="1250"/>
        <v>0</v>
      </c>
      <c r="EN515" s="180">
        <f t="shared" si="1251"/>
        <v>0</v>
      </c>
      <c r="EO515" s="180">
        <f t="shared" si="1252"/>
        <v>0</v>
      </c>
      <c r="EP515" s="180">
        <f t="shared" si="1253"/>
        <v>0</v>
      </c>
      <c r="EQ515" s="180">
        <f t="shared" si="1254"/>
        <v>0</v>
      </c>
      <c r="ER515" s="180">
        <f t="shared" si="1255"/>
        <v>0</v>
      </c>
      <c r="ES515" s="180">
        <f t="shared" si="1256"/>
        <v>0</v>
      </c>
      <c r="ET515" s="180">
        <f t="shared" si="1257"/>
        <v>0</v>
      </c>
      <c r="EU515" s="180">
        <f t="shared" si="1258"/>
        <v>0</v>
      </c>
      <c r="EV515" s="180">
        <f t="shared" si="1259"/>
        <v>0</v>
      </c>
      <c r="EW515" s="180">
        <f t="shared" si="1260"/>
        <v>0</v>
      </c>
      <c r="EX515" s="180">
        <f t="shared" si="1261"/>
        <v>0</v>
      </c>
      <c r="EY515" s="180">
        <f t="shared" si="1262"/>
        <v>0</v>
      </c>
      <c r="EZ515" s="180">
        <f t="shared" si="1263"/>
        <v>0</v>
      </c>
      <c r="FA515" s="180">
        <f t="shared" si="1264"/>
        <v>0</v>
      </c>
      <c r="FB515" s="180">
        <f t="shared" si="1265"/>
        <v>0</v>
      </c>
      <c r="FC515" s="180">
        <f t="shared" si="1266"/>
        <v>0</v>
      </c>
      <c r="FD515" s="180">
        <f t="shared" si="1267"/>
        <v>0</v>
      </c>
      <c r="FE515" s="180">
        <f t="shared" si="1268"/>
        <v>0</v>
      </c>
      <c r="FF515" s="180">
        <f t="shared" si="1269"/>
        <v>0</v>
      </c>
      <c r="FG515" s="180">
        <f t="shared" si="1270"/>
        <v>0</v>
      </c>
      <c r="FH515" s="180">
        <f t="shared" si="1271"/>
        <v>0</v>
      </c>
      <c r="FI515" s="180">
        <f t="shared" si="1272"/>
        <v>0</v>
      </c>
      <c r="FJ515" s="180">
        <f t="shared" si="1273"/>
        <v>0</v>
      </c>
      <c r="FK515" s="180">
        <f t="shared" si="1274"/>
        <v>0</v>
      </c>
      <c r="FL515" s="180">
        <f t="shared" si="1275"/>
        <v>0</v>
      </c>
      <c r="FM515" s="180">
        <f t="shared" si="1276"/>
        <v>0</v>
      </c>
      <c r="FN515" s="180">
        <f t="shared" si="1277"/>
        <v>0</v>
      </c>
      <c r="FO515" s="180">
        <f t="shared" si="1278"/>
        <v>0</v>
      </c>
      <c r="FP515" s="180">
        <f t="shared" si="1279"/>
        <v>0</v>
      </c>
      <c r="FQ515" s="180">
        <f t="shared" si="1280"/>
        <v>0</v>
      </c>
      <c r="FR515" s="180">
        <f t="shared" si="1281"/>
        <v>0</v>
      </c>
      <c r="FS515" s="180">
        <f t="shared" si="1282"/>
        <v>0</v>
      </c>
      <c r="FT515" s="180">
        <f t="shared" si="1283"/>
        <v>0</v>
      </c>
      <c r="FU515" s="180">
        <f t="shared" si="1284"/>
        <v>0</v>
      </c>
      <c r="FV515" s="180">
        <f t="shared" si="1285"/>
        <v>0</v>
      </c>
      <c r="FW515" s="180">
        <f t="shared" si="1286"/>
        <v>0</v>
      </c>
      <c r="FX515" s="180">
        <f t="shared" si="1287"/>
        <v>0</v>
      </c>
      <c r="FY515" s="180">
        <f t="shared" si="1288"/>
        <v>0</v>
      </c>
      <c r="FZ515" s="180">
        <f t="shared" si="1289"/>
        <v>0</v>
      </c>
      <c r="GA515" s="180">
        <f t="shared" si="1290"/>
        <v>0</v>
      </c>
      <c r="GB515" s="180">
        <f t="shared" si="1291"/>
        <v>0</v>
      </c>
      <c r="GC515" s="180">
        <f t="shared" si="1292"/>
        <v>0</v>
      </c>
      <c r="GD515" s="180">
        <f t="shared" si="1293"/>
        <v>0</v>
      </c>
      <c r="GE515" s="180">
        <f t="shared" si="1294"/>
        <v>0</v>
      </c>
      <c r="GF515" s="180">
        <f t="shared" si="1295"/>
        <v>0</v>
      </c>
      <c r="GG515" s="180">
        <f t="shared" si="1296"/>
        <v>0</v>
      </c>
      <c r="GH515" s="180">
        <f t="shared" si="1297"/>
        <v>0</v>
      </c>
      <c r="GI515" s="180">
        <f t="shared" si="1298"/>
        <v>0</v>
      </c>
      <c r="GJ515" s="180">
        <f t="shared" si="1299"/>
        <v>0</v>
      </c>
      <c r="GK515" s="180">
        <f t="shared" si="1300"/>
        <v>0</v>
      </c>
      <c r="GL515" s="180">
        <f t="shared" si="1301"/>
        <v>0</v>
      </c>
      <c r="GM515" s="180">
        <f t="shared" si="1302"/>
        <v>0</v>
      </c>
      <c r="GN515" s="180">
        <f t="shared" si="1303"/>
        <v>0</v>
      </c>
      <c r="GO515" s="180">
        <f t="shared" si="1304"/>
        <v>0</v>
      </c>
      <c r="GP515" s="180">
        <f t="shared" si="1305"/>
        <v>0</v>
      </c>
      <c r="GQ515" s="180">
        <f t="shared" si="1306"/>
        <v>0</v>
      </c>
      <c r="GR515" s="180">
        <f t="shared" si="1307"/>
        <v>0</v>
      </c>
      <c r="GS515" s="180">
        <f t="shared" si="1308"/>
        <v>0</v>
      </c>
      <c r="GT515" s="180">
        <f t="shared" si="1309"/>
        <v>0</v>
      </c>
      <c r="GU515" s="180">
        <f t="shared" si="1310"/>
        <v>0</v>
      </c>
      <c r="GV515" s="180">
        <f t="shared" si="1311"/>
        <v>0</v>
      </c>
      <c r="GW515" s="180">
        <f t="shared" si="1312"/>
        <v>0</v>
      </c>
      <c r="GX515" s="180">
        <f t="shared" si="1313"/>
        <v>0</v>
      </c>
      <c r="GY515" s="180">
        <f t="shared" si="1314"/>
        <v>0</v>
      </c>
      <c r="GZ515" s="180">
        <f t="shared" si="1315"/>
        <v>0</v>
      </c>
      <c r="HA515" s="180">
        <f t="shared" si="1316"/>
        <v>0</v>
      </c>
      <c r="HB515" s="180">
        <f t="shared" si="1317"/>
        <v>0</v>
      </c>
      <c r="HC515" s="180">
        <f t="shared" si="1318"/>
        <v>0</v>
      </c>
      <c r="HD515" s="180">
        <f t="shared" si="1319"/>
        <v>0</v>
      </c>
      <c r="HE515" s="180">
        <f t="shared" si="1320"/>
        <v>0</v>
      </c>
      <c r="HF515" s="180">
        <f t="shared" si="1321"/>
        <v>0</v>
      </c>
      <c r="HG515" s="180">
        <f t="shared" si="1322"/>
        <v>0</v>
      </c>
      <c r="HH515" s="180">
        <f t="shared" si="1323"/>
        <v>0</v>
      </c>
      <c r="HI515" s="180">
        <f t="shared" si="1324"/>
        <v>0</v>
      </c>
      <c r="HJ515" s="180">
        <f t="shared" si="1325"/>
        <v>0</v>
      </c>
      <c r="HK515" s="180">
        <f t="shared" si="1326"/>
        <v>0</v>
      </c>
      <c r="HL515" s="180">
        <f t="shared" si="1327"/>
        <v>0</v>
      </c>
      <c r="HM515" s="180">
        <f t="shared" si="1328"/>
        <v>0</v>
      </c>
      <c r="HN515" s="180">
        <f t="shared" si="1329"/>
        <v>0</v>
      </c>
      <c r="HO515" s="180">
        <f t="shared" si="1330"/>
        <v>0</v>
      </c>
      <c r="HP515" s="180">
        <f t="shared" si="1331"/>
        <v>0</v>
      </c>
      <c r="HQ515" s="180">
        <f t="shared" si="1332"/>
        <v>0</v>
      </c>
      <c r="HR515" s="180">
        <f t="shared" si="1333"/>
        <v>0</v>
      </c>
      <c r="HS515" s="180">
        <f t="shared" si="1334"/>
        <v>0</v>
      </c>
      <c r="HT515" s="180">
        <f t="shared" si="1335"/>
        <v>0</v>
      </c>
      <c r="HU515" s="180">
        <f t="shared" si="1336"/>
        <v>0</v>
      </c>
      <c r="HV515" s="180">
        <f t="shared" si="1337"/>
        <v>0</v>
      </c>
      <c r="HW515" s="180">
        <f t="shared" si="1338"/>
        <v>0</v>
      </c>
      <c r="HX515" s="180">
        <f t="shared" si="1339"/>
        <v>0</v>
      </c>
      <c r="HY515" s="180">
        <f t="shared" si="1340"/>
        <v>0</v>
      </c>
      <c r="HZ515" s="180">
        <f t="shared" si="1341"/>
        <v>0</v>
      </c>
      <c r="IA515" s="180">
        <f t="shared" si="1342"/>
        <v>0</v>
      </c>
      <c r="IB515" s="180">
        <f t="shared" si="1343"/>
        <v>0</v>
      </c>
      <c r="IC515" s="180">
        <f t="shared" si="1344"/>
        <v>0</v>
      </c>
      <c r="ID515" s="180">
        <f t="shared" si="1345"/>
        <v>0</v>
      </c>
      <c r="IE515" s="180">
        <f t="shared" si="1346"/>
        <v>0</v>
      </c>
      <c r="IF515" s="180">
        <f t="shared" si="1347"/>
        <v>0</v>
      </c>
      <c r="IG515" s="180">
        <f t="shared" si="1348"/>
        <v>0</v>
      </c>
      <c r="IH515" s="180">
        <f t="shared" si="1349"/>
        <v>0</v>
      </c>
      <c r="II515" s="180">
        <f t="shared" si="1350"/>
        <v>0</v>
      </c>
      <c r="IJ515" s="180">
        <f t="shared" si="1351"/>
        <v>0</v>
      </c>
      <c r="IK515" s="180">
        <f t="shared" si="1352"/>
        <v>0</v>
      </c>
      <c r="IL515" s="180">
        <f t="shared" si="1353"/>
        <v>0</v>
      </c>
      <c r="IM515" s="180">
        <f t="shared" si="1354"/>
        <v>0</v>
      </c>
      <c r="IN515" s="180">
        <f t="shared" si="1355"/>
        <v>0</v>
      </c>
      <c r="IO515" s="180">
        <f t="shared" si="1356"/>
        <v>0</v>
      </c>
      <c r="IP515" s="180">
        <f t="shared" si="1357"/>
        <v>0</v>
      </c>
      <c r="IQ515" s="180">
        <f t="shared" si="1358"/>
        <v>0</v>
      </c>
      <c r="IR515" s="180">
        <f t="shared" si="1359"/>
        <v>0</v>
      </c>
      <c r="IS515" s="180">
        <f t="shared" si="1360"/>
        <v>0</v>
      </c>
      <c r="IT515" s="180">
        <f t="shared" si="1361"/>
        <v>0</v>
      </c>
      <c r="IU515" s="180">
        <f t="shared" si="1362"/>
        <v>0</v>
      </c>
      <c r="IV515" s="180">
        <f t="shared" si="1363"/>
        <v>0</v>
      </c>
      <c r="IW515" s="180">
        <f t="shared" si="1364"/>
        <v>0</v>
      </c>
      <c r="IX515" s="180">
        <f t="shared" si="1365"/>
        <v>0</v>
      </c>
      <c r="IY515" s="180">
        <f t="shared" si="1366"/>
        <v>0</v>
      </c>
      <c r="IZ515" s="180">
        <f t="shared" si="1367"/>
        <v>0</v>
      </c>
      <c r="JA515" s="180">
        <f t="shared" si="1368"/>
        <v>0</v>
      </c>
      <c r="JB515" s="180">
        <f t="shared" si="1369"/>
        <v>0</v>
      </c>
    </row>
    <row r="516" spans="2:262">
      <c r="B516" s="188">
        <v>155</v>
      </c>
      <c r="C516" s="187">
        <f t="shared" si="1370"/>
        <v>3.0273437500000023E-3</v>
      </c>
      <c r="D516" s="184" t="e">
        <f t="shared" si="1113"/>
        <v>#REF!</v>
      </c>
      <c r="E516" s="183" t="e">
        <f>FE361</f>
        <v>#REF!</v>
      </c>
      <c r="F516" s="182">
        <v>155</v>
      </c>
      <c r="G516" s="180">
        <f t="shared" si="1114"/>
        <v>0</v>
      </c>
      <c r="H516" s="180">
        <f t="shared" si="1115"/>
        <v>0</v>
      </c>
      <c r="I516" s="180">
        <f t="shared" si="1116"/>
        <v>0</v>
      </c>
      <c r="J516" s="180">
        <f t="shared" si="1117"/>
        <v>0</v>
      </c>
      <c r="K516" s="180">
        <f t="shared" si="1118"/>
        <v>0</v>
      </c>
      <c r="L516" s="180">
        <f t="shared" si="1119"/>
        <v>0</v>
      </c>
      <c r="M516" s="180">
        <f t="shared" si="1120"/>
        <v>0</v>
      </c>
      <c r="N516" s="180">
        <f t="shared" si="1121"/>
        <v>0</v>
      </c>
      <c r="O516" s="180">
        <f t="shared" si="1122"/>
        <v>0</v>
      </c>
      <c r="P516" s="180">
        <f t="shared" si="1123"/>
        <v>0</v>
      </c>
      <c r="Q516" s="180">
        <f t="shared" si="1124"/>
        <v>0</v>
      </c>
      <c r="R516" s="180">
        <f t="shared" si="1125"/>
        <v>0</v>
      </c>
      <c r="S516" s="180">
        <f t="shared" si="1126"/>
        <v>0</v>
      </c>
      <c r="T516" s="180">
        <f t="shared" si="1127"/>
        <v>0</v>
      </c>
      <c r="U516" s="180">
        <f t="shared" si="1128"/>
        <v>0</v>
      </c>
      <c r="V516" s="180">
        <f t="shared" si="1129"/>
        <v>0</v>
      </c>
      <c r="W516" s="180">
        <f t="shared" si="1130"/>
        <v>0</v>
      </c>
      <c r="X516" s="180">
        <f t="shared" si="1131"/>
        <v>0</v>
      </c>
      <c r="Y516" s="180">
        <f t="shared" si="1132"/>
        <v>0</v>
      </c>
      <c r="Z516" s="180">
        <f t="shared" si="1133"/>
        <v>0</v>
      </c>
      <c r="AA516" s="180">
        <f t="shared" si="1134"/>
        <v>0</v>
      </c>
      <c r="AB516" s="180">
        <f t="shared" si="1135"/>
        <v>0</v>
      </c>
      <c r="AC516" s="180">
        <f t="shared" si="1136"/>
        <v>0</v>
      </c>
      <c r="AD516" s="180">
        <f t="shared" si="1137"/>
        <v>0</v>
      </c>
      <c r="AE516" s="180">
        <f t="shared" si="1138"/>
        <v>0</v>
      </c>
      <c r="AF516" s="180">
        <f t="shared" si="1139"/>
        <v>0</v>
      </c>
      <c r="AG516" s="180">
        <f t="shared" si="1140"/>
        <v>0</v>
      </c>
      <c r="AH516" s="180">
        <f t="shared" si="1141"/>
        <v>0</v>
      </c>
      <c r="AI516" s="180">
        <f t="shared" si="1142"/>
        <v>0</v>
      </c>
      <c r="AJ516" s="180">
        <f t="shared" si="1143"/>
        <v>0</v>
      </c>
      <c r="AK516" s="180">
        <f t="shared" si="1144"/>
        <v>0</v>
      </c>
      <c r="AL516" s="180">
        <f t="shared" si="1145"/>
        <v>0</v>
      </c>
      <c r="AM516" s="180">
        <f t="shared" si="1146"/>
        <v>0</v>
      </c>
      <c r="AN516" s="180">
        <f t="shared" si="1147"/>
        <v>0</v>
      </c>
      <c r="AO516" s="180">
        <f t="shared" si="1148"/>
        <v>0</v>
      </c>
      <c r="AP516" s="180">
        <f t="shared" si="1149"/>
        <v>0</v>
      </c>
      <c r="AQ516" s="180">
        <f t="shared" si="1150"/>
        <v>0</v>
      </c>
      <c r="AR516" s="180">
        <f t="shared" si="1151"/>
        <v>0</v>
      </c>
      <c r="AS516" s="180">
        <f t="shared" si="1152"/>
        <v>0</v>
      </c>
      <c r="AT516" s="180">
        <f t="shared" si="1153"/>
        <v>0</v>
      </c>
      <c r="AU516" s="180">
        <f t="shared" si="1154"/>
        <v>0</v>
      </c>
      <c r="AV516" s="180">
        <f t="shared" si="1155"/>
        <v>0</v>
      </c>
      <c r="AW516" s="180">
        <f t="shared" si="1156"/>
        <v>0</v>
      </c>
      <c r="AX516" s="180">
        <f t="shared" si="1157"/>
        <v>0</v>
      </c>
      <c r="AY516" s="180">
        <f t="shared" si="1158"/>
        <v>0</v>
      </c>
      <c r="AZ516" s="180">
        <f t="shared" si="1159"/>
        <v>0</v>
      </c>
      <c r="BA516" s="180">
        <f t="shared" si="1160"/>
        <v>0</v>
      </c>
      <c r="BB516" s="180">
        <f t="shared" si="1161"/>
        <v>0</v>
      </c>
      <c r="BC516" s="180">
        <f t="shared" si="1162"/>
        <v>0</v>
      </c>
      <c r="BD516" s="180">
        <f t="shared" si="1163"/>
        <v>0</v>
      </c>
      <c r="BE516" s="180">
        <f t="shared" si="1164"/>
        <v>0</v>
      </c>
      <c r="BF516" s="180">
        <f t="shared" si="1165"/>
        <v>0</v>
      </c>
      <c r="BG516" s="180">
        <f t="shared" si="1166"/>
        <v>0</v>
      </c>
      <c r="BH516" s="180">
        <f t="shared" si="1167"/>
        <v>0</v>
      </c>
      <c r="BI516" s="180">
        <f t="shared" si="1168"/>
        <v>0</v>
      </c>
      <c r="BJ516" s="180">
        <f t="shared" si="1169"/>
        <v>0</v>
      </c>
      <c r="BK516" s="180">
        <f t="shared" si="1170"/>
        <v>0</v>
      </c>
      <c r="BL516" s="180">
        <f t="shared" si="1171"/>
        <v>0</v>
      </c>
      <c r="BM516" s="180">
        <f t="shared" si="1172"/>
        <v>0</v>
      </c>
      <c r="BN516" s="180">
        <f t="shared" si="1173"/>
        <v>0</v>
      </c>
      <c r="BO516" s="180">
        <f t="shared" si="1174"/>
        <v>0</v>
      </c>
      <c r="BP516" s="180">
        <f t="shared" si="1175"/>
        <v>0</v>
      </c>
      <c r="BQ516" s="180">
        <f t="shared" si="1176"/>
        <v>0</v>
      </c>
      <c r="BR516" s="180">
        <f t="shared" si="1177"/>
        <v>0</v>
      </c>
      <c r="BS516" s="180">
        <f t="shared" si="1178"/>
        <v>0</v>
      </c>
      <c r="BT516" s="180">
        <f t="shared" si="1179"/>
        <v>0</v>
      </c>
      <c r="BU516" s="180">
        <f t="shared" si="1180"/>
        <v>0</v>
      </c>
      <c r="BV516" s="180">
        <f t="shared" si="1181"/>
        <v>0</v>
      </c>
      <c r="BW516" s="180">
        <f t="shared" si="1182"/>
        <v>0</v>
      </c>
      <c r="BX516" s="180">
        <f t="shared" si="1183"/>
        <v>0</v>
      </c>
      <c r="BY516" s="180">
        <f t="shared" si="1184"/>
        <v>0</v>
      </c>
      <c r="BZ516" s="180">
        <f t="shared" si="1185"/>
        <v>0</v>
      </c>
      <c r="CA516" s="180">
        <f t="shared" si="1186"/>
        <v>0</v>
      </c>
      <c r="CB516" s="180">
        <f t="shared" si="1187"/>
        <v>0</v>
      </c>
      <c r="CC516" s="180">
        <f t="shared" si="1188"/>
        <v>0</v>
      </c>
      <c r="CD516" s="180">
        <f t="shared" si="1189"/>
        <v>0</v>
      </c>
      <c r="CE516" s="180">
        <f t="shared" si="1190"/>
        <v>0</v>
      </c>
      <c r="CF516" s="180">
        <f t="shared" si="1191"/>
        <v>0</v>
      </c>
      <c r="CG516" s="180">
        <f t="shared" si="1192"/>
        <v>0</v>
      </c>
      <c r="CH516" s="180">
        <f t="shared" si="1193"/>
        <v>0</v>
      </c>
      <c r="CI516" s="180">
        <f t="shared" si="1194"/>
        <v>0</v>
      </c>
      <c r="CJ516" s="180">
        <f t="shared" si="1195"/>
        <v>0</v>
      </c>
      <c r="CK516" s="180">
        <f t="shared" si="1196"/>
        <v>0</v>
      </c>
      <c r="CL516" s="180">
        <f t="shared" si="1197"/>
        <v>0</v>
      </c>
      <c r="CM516" s="180">
        <f t="shared" si="1198"/>
        <v>0</v>
      </c>
      <c r="CN516" s="180">
        <f t="shared" si="1199"/>
        <v>0</v>
      </c>
      <c r="CO516" s="180">
        <f t="shared" si="1200"/>
        <v>0</v>
      </c>
      <c r="CP516" s="180">
        <f t="shared" si="1201"/>
        <v>0</v>
      </c>
      <c r="CQ516" s="180">
        <f t="shared" si="1202"/>
        <v>0</v>
      </c>
      <c r="CR516" s="180">
        <f t="shared" si="1203"/>
        <v>0</v>
      </c>
      <c r="CS516" s="180">
        <f t="shared" si="1204"/>
        <v>0</v>
      </c>
      <c r="CT516" s="180">
        <f t="shared" si="1205"/>
        <v>0</v>
      </c>
      <c r="CU516" s="180">
        <f t="shared" si="1206"/>
        <v>0</v>
      </c>
      <c r="CV516" s="180">
        <f t="shared" si="1207"/>
        <v>0</v>
      </c>
      <c r="CW516" s="180">
        <f t="shared" si="1208"/>
        <v>0</v>
      </c>
      <c r="CX516" s="180">
        <f t="shared" si="1209"/>
        <v>0</v>
      </c>
      <c r="CY516" s="180">
        <f t="shared" si="1210"/>
        <v>0</v>
      </c>
      <c r="CZ516" s="180">
        <f t="shared" si="1211"/>
        <v>0</v>
      </c>
      <c r="DA516" s="180">
        <f t="shared" si="1212"/>
        <v>0</v>
      </c>
      <c r="DB516" s="180">
        <f t="shared" si="1213"/>
        <v>0</v>
      </c>
      <c r="DC516" s="180">
        <f t="shared" si="1214"/>
        <v>0</v>
      </c>
      <c r="DD516" s="180">
        <f t="shared" si="1215"/>
        <v>0</v>
      </c>
      <c r="DE516" s="180">
        <f t="shared" si="1216"/>
        <v>0</v>
      </c>
      <c r="DF516" s="180">
        <f t="shared" si="1217"/>
        <v>0</v>
      </c>
      <c r="DG516" s="180">
        <f t="shared" si="1218"/>
        <v>0</v>
      </c>
      <c r="DH516" s="180">
        <f t="shared" si="1219"/>
        <v>0</v>
      </c>
      <c r="DI516" s="180">
        <f t="shared" si="1220"/>
        <v>0</v>
      </c>
      <c r="DJ516" s="180">
        <f t="shared" si="1221"/>
        <v>0</v>
      </c>
      <c r="DK516" s="180">
        <f t="shared" si="1222"/>
        <v>0</v>
      </c>
      <c r="DL516" s="180">
        <f t="shared" si="1223"/>
        <v>0</v>
      </c>
      <c r="DM516" s="180">
        <f t="shared" si="1224"/>
        <v>0</v>
      </c>
      <c r="DN516" s="180">
        <f t="shared" si="1225"/>
        <v>0</v>
      </c>
      <c r="DO516" s="180">
        <f t="shared" si="1226"/>
        <v>0</v>
      </c>
      <c r="DP516" s="180">
        <f t="shared" si="1227"/>
        <v>0</v>
      </c>
      <c r="DQ516" s="180">
        <f t="shared" si="1228"/>
        <v>0</v>
      </c>
      <c r="DR516" s="180">
        <f t="shared" si="1229"/>
        <v>0</v>
      </c>
      <c r="DS516" s="180">
        <f t="shared" si="1230"/>
        <v>0</v>
      </c>
      <c r="DT516" s="180">
        <f t="shared" si="1231"/>
        <v>0</v>
      </c>
      <c r="DU516" s="180">
        <f t="shared" si="1232"/>
        <v>0</v>
      </c>
      <c r="DV516" s="180">
        <f t="shared" si="1233"/>
        <v>0</v>
      </c>
      <c r="DW516" s="180">
        <f t="shared" si="1234"/>
        <v>0</v>
      </c>
      <c r="DX516" s="180">
        <f t="shared" si="1235"/>
        <v>0</v>
      </c>
      <c r="DY516" s="180">
        <f t="shared" si="1236"/>
        <v>0</v>
      </c>
      <c r="DZ516" s="180">
        <f t="shared" si="1237"/>
        <v>0</v>
      </c>
      <c r="EA516" s="180">
        <f t="shared" si="1238"/>
        <v>0</v>
      </c>
      <c r="EB516" s="180">
        <f t="shared" si="1239"/>
        <v>0</v>
      </c>
      <c r="EC516" s="180">
        <f t="shared" si="1240"/>
        <v>0</v>
      </c>
      <c r="ED516" s="180">
        <f t="shared" si="1241"/>
        <v>0</v>
      </c>
      <c r="EE516" s="180">
        <f t="shared" si="1242"/>
        <v>0</v>
      </c>
      <c r="EF516" s="180">
        <f t="shared" si="1243"/>
        <v>0</v>
      </c>
      <c r="EG516" s="180">
        <f t="shared" si="1244"/>
        <v>0</v>
      </c>
      <c r="EH516" s="180">
        <f t="shared" si="1245"/>
        <v>0</v>
      </c>
      <c r="EI516" s="180">
        <f t="shared" si="1246"/>
        <v>0</v>
      </c>
      <c r="EJ516" s="180">
        <f t="shared" si="1247"/>
        <v>0</v>
      </c>
      <c r="EK516" s="180">
        <f t="shared" si="1248"/>
        <v>0</v>
      </c>
      <c r="EL516" s="180">
        <f t="shared" si="1249"/>
        <v>0</v>
      </c>
      <c r="EM516" s="180">
        <f t="shared" si="1250"/>
        <v>0</v>
      </c>
      <c r="EN516" s="180">
        <f t="shared" si="1251"/>
        <v>0</v>
      </c>
      <c r="EO516" s="180">
        <f t="shared" si="1252"/>
        <v>0</v>
      </c>
      <c r="EP516" s="180">
        <f t="shared" si="1253"/>
        <v>0</v>
      </c>
      <c r="EQ516" s="180">
        <f t="shared" si="1254"/>
        <v>0</v>
      </c>
      <c r="ER516" s="180">
        <f t="shared" si="1255"/>
        <v>0</v>
      </c>
      <c r="ES516" s="180">
        <f t="shared" si="1256"/>
        <v>0</v>
      </c>
      <c r="ET516" s="180">
        <f t="shared" si="1257"/>
        <v>0</v>
      </c>
      <c r="EU516" s="180">
        <f t="shared" si="1258"/>
        <v>0</v>
      </c>
      <c r="EV516" s="180">
        <f t="shared" si="1259"/>
        <v>0</v>
      </c>
      <c r="EW516" s="180">
        <f t="shared" si="1260"/>
        <v>0</v>
      </c>
      <c r="EX516" s="180">
        <f t="shared" si="1261"/>
        <v>0</v>
      </c>
      <c r="EY516" s="180">
        <f t="shared" si="1262"/>
        <v>0</v>
      </c>
      <c r="EZ516" s="180">
        <f t="shared" si="1263"/>
        <v>0</v>
      </c>
      <c r="FA516" s="180">
        <f t="shared" si="1264"/>
        <v>0</v>
      </c>
      <c r="FB516" s="180">
        <f t="shared" si="1265"/>
        <v>0</v>
      </c>
      <c r="FC516" s="180">
        <f t="shared" si="1266"/>
        <v>0</v>
      </c>
      <c r="FD516" s="180">
        <f t="shared" si="1267"/>
        <v>0</v>
      </c>
      <c r="FE516" s="180">
        <f t="shared" si="1268"/>
        <v>0</v>
      </c>
      <c r="FF516" s="180">
        <f t="shared" si="1269"/>
        <v>0</v>
      </c>
      <c r="FG516" s="180">
        <f t="shared" si="1270"/>
        <v>0</v>
      </c>
      <c r="FH516" s="180">
        <f t="shared" si="1271"/>
        <v>0</v>
      </c>
      <c r="FI516" s="180">
        <f t="shared" si="1272"/>
        <v>0</v>
      </c>
      <c r="FJ516" s="180">
        <f t="shared" si="1273"/>
        <v>0</v>
      </c>
      <c r="FK516" s="180">
        <f t="shared" si="1274"/>
        <v>0</v>
      </c>
      <c r="FL516" s="180">
        <f t="shared" si="1275"/>
        <v>0</v>
      </c>
      <c r="FM516" s="180">
        <f t="shared" si="1276"/>
        <v>0</v>
      </c>
      <c r="FN516" s="180">
        <f t="shared" si="1277"/>
        <v>0</v>
      </c>
      <c r="FO516" s="180">
        <f t="shared" si="1278"/>
        <v>0</v>
      </c>
      <c r="FP516" s="180">
        <f t="shared" si="1279"/>
        <v>0</v>
      </c>
      <c r="FQ516" s="180">
        <f t="shared" si="1280"/>
        <v>0</v>
      </c>
      <c r="FR516" s="180">
        <f t="shared" si="1281"/>
        <v>0</v>
      </c>
      <c r="FS516" s="180">
        <f t="shared" si="1282"/>
        <v>0</v>
      </c>
      <c r="FT516" s="180">
        <f t="shared" si="1283"/>
        <v>0</v>
      </c>
      <c r="FU516" s="180">
        <f t="shared" si="1284"/>
        <v>0</v>
      </c>
      <c r="FV516" s="180">
        <f t="shared" si="1285"/>
        <v>0</v>
      </c>
      <c r="FW516" s="180">
        <f t="shared" si="1286"/>
        <v>0</v>
      </c>
      <c r="FX516" s="180">
        <f t="shared" si="1287"/>
        <v>0</v>
      </c>
      <c r="FY516" s="180">
        <f t="shared" si="1288"/>
        <v>0</v>
      </c>
      <c r="FZ516" s="180">
        <f t="shared" si="1289"/>
        <v>0</v>
      </c>
      <c r="GA516" s="180">
        <f t="shared" si="1290"/>
        <v>0</v>
      </c>
      <c r="GB516" s="180">
        <f t="shared" si="1291"/>
        <v>0</v>
      </c>
      <c r="GC516" s="180">
        <f t="shared" si="1292"/>
        <v>0</v>
      </c>
      <c r="GD516" s="180">
        <f t="shared" si="1293"/>
        <v>0</v>
      </c>
      <c r="GE516" s="180">
        <f t="shared" si="1294"/>
        <v>0</v>
      </c>
      <c r="GF516" s="180">
        <f t="shared" si="1295"/>
        <v>0</v>
      </c>
      <c r="GG516" s="180">
        <f t="shared" si="1296"/>
        <v>0</v>
      </c>
      <c r="GH516" s="180">
        <f t="shared" si="1297"/>
        <v>0</v>
      </c>
      <c r="GI516" s="180">
        <f t="shared" si="1298"/>
        <v>0</v>
      </c>
      <c r="GJ516" s="180">
        <f t="shared" si="1299"/>
        <v>0</v>
      </c>
      <c r="GK516" s="180">
        <f t="shared" si="1300"/>
        <v>0</v>
      </c>
      <c r="GL516" s="180">
        <f t="shared" si="1301"/>
        <v>0</v>
      </c>
      <c r="GM516" s="180">
        <f t="shared" si="1302"/>
        <v>0</v>
      </c>
      <c r="GN516" s="180">
        <f t="shared" si="1303"/>
        <v>0</v>
      </c>
      <c r="GO516" s="180">
        <f t="shared" si="1304"/>
        <v>0</v>
      </c>
      <c r="GP516" s="180">
        <f t="shared" si="1305"/>
        <v>0</v>
      </c>
      <c r="GQ516" s="180">
        <f t="shared" si="1306"/>
        <v>0</v>
      </c>
      <c r="GR516" s="180">
        <f t="shared" si="1307"/>
        <v>0</v>
      </c>
      <c r="GS516" s="180">
        <f t="shared" si="1308"/>
        <v>0</v>
      </c>
      <c r="GT516" s="180">
        <f t="shared" si="1309"/>
        <v>0</v>
      </c>
      <c r="GU516" s="180">
        <f t="shared" si="1310"/>
        <v>0</v>
      </c>
      <c r="GV516" s="180">
        <f t="shared" si="1311"/>
        <v>0</v>
      </c>
      <c r="GW516" s="180">
        <f t="shared" si="1312"/>
        <v>0</v>
      </c>
      <c r="GX516" s="180">
        <f t="shared" si="1313"/>
        <v>0</v>
      </c>
      <c r="GY516" s="180">
        <f t="shared" si="1314"/>
        <v>0</v>
      </c>
      <c r="GZ516" s="180">
        <f t="shared" si="1315"/>
        <v>0</v>
      </c>
      <c r="HA516" s="180">
        <f t="shared" si="1316"/>
        <v>0</v>
      </c>
      <c r="HB516" s="180">
        <f t="shared" si="1317"/>
        <v>0</v>
      </c>
      <c r="HC516" s="180">
        <f t="shared" si="1318"/>
        <v>0</v>
      </c>
      <c r="HD516" s="180">
        <f t="shared" si="1319"/>
        <v>0</v>
      </c>
      <c r="HE516" s="180">
        <f t="shared" si="1320"/>
        <v>0</v>
      </c>
      <c r="HF516" s="180">
        <f t="shared" si="1321"/>
        <v>0</v>
      </c>
      <c r="HG516" s="180">
        <f t="shared" si="1322"/>
        <v>0</v>
      </c>
      <c r="HH516" s="180">
        <f t="shared" si="1323"/>
        <v>0</v>
      </c>
      <c r="HI516" s="180">
        <f t="shared" si="1324"/>
        <v>0</v>
      </c>
      <c r="HJ516" s="180">
        <f t="shared" si="1325"/>
        <v>0</v>
      </c>
      <c r="HK516" s="180">
        <f t="shared" si="1326"/>
        <v>0</v>
      </c>
      <c r="HL516" s="180">
        <f t="shared" si="1327"/>
        <v>0</v>
      </c>
      <c r="HM516" s="180">
        <f t="shared" si="1328"/>
        <v>0</v>
      </c>
      <c r="HN516" s="180">
        <f t="shared" si="1329"/>
        <v>0</v>
      </c>
      <c r="HO516" s="180">
        <f t="shared" si="1330"/>
        <v>0</v>
      </c>
      <c r="HP516" s="180">
        <f t="shared" si="1331"/>
        <v>0</v>
      </c>
      <c r="HQ516" s="180">
        <f t="shared" si="1332"/>
        <v>0</v>
      </c>
      <c r="HR516" s="180">
        <f t="shared" si="1333"/>
        <v>0</v>
      </c>
      <c r="HS516" s="180">
        <f t="shared" si="1334"/>
        <v>0</v>
      </c>
      <c r="HT516" s="180">
        <f t="shared" si="1335"/>
        <v>0</v>
      </c>
      <c r="HU516" s="180">
        <f t="shared" si="1336"/>
        <v>0</v>
      </c>
      <c r="HV516" s="180">
        <f t="shared" si="1337"/>
        <v>0</v>
      </c>
      <c r="HW516" s="180">
        <f t="shared" si="1338"/>
        <v>0</v>
      </c>
      <c r="HX516" s="180">
        <f t="shared" si="1339"/>
        <v>0</v>
      </c>
      <c r="HY516" s="180">
        <f t="shared" si="1340"/>
        <v>0</v>
      </c>
      <c r="HZ516" s="180">
        <f t="shared" si="1341"/>
        <v>0</v>
      </c>
      <c r="IA516" s="180">
        <f t="shared" si="1342"/>
        <v>0</v>
      </c>
      <c r="IB516" s="180">
        <f t="shared" si="1343"/>
        <v>0</v>
      </c>
      <c r="IC516" s="180">
        <f t="shared" si="1344"/>
        <v>0</v>
      </c>
      <c r="ID516" s="180">
        <f t="shared" si="1345"/>
        <v>0</v>
      </c>
      <c r="IE516" s="180">
        <f t="shared" si="1346"/>
        <v>0</v>
      </c>
      <c r="IF516" s="180">
        <f t="shared" si="1347"/>
        <v>0</v>
      </c>
      <c r="IG516" s="180">
        <f t="shared" si="1348"/>
        <v>0</v>
      </c>
      <c r="IH516" s="180">
        <f t="shared" si="1349"/>
        <v>0</v>
      </c>
      <c r="II516" s="180">
        <f t="shared" si="1350"/>
        <v>0</v>
      </c>
      <c r="IJ516" s="180">
        <f t="shared" si="1351"/>
        <v>0</v>
      </c>
      <c r="IK516" s="180">
        <f t="shared" si="1352"/>
        <v>0</v>
      </c>
      <c r="IL516" s="180">
        <f t="shared" si="1353"/>
        <v>0</v>
      </c>
      <c r="IM516" s="180">
        <f t="shared" si="1354"/>
        <v>0</v>
      </c>
      <c r="IN516" s="180">
        <f t="shared" si="1355"/>
        <v>0</v>
      </c>
      <c r="IO516" s="180">
        <f t="shared" si="1356"/>
        <v>0</v>
      </c>
      <c r="IP516" s="180">
        <f t="shared" si="1357"/>
        <v>0</v>
      </c>
      <c r="IQ516" s="180">
        <f t="shared" si="1358"/>
        <v>0</v>
      </c>
      <c r="IR516" s="180">
        <f t="shared" si="1359"/>
        <v>0</v>
      </c>
      <c r="IS516" s="180">
        <f t="shared" si="1360"/>
        <v>0</v>
      </c>
      <c r="IT516" s="180">
        <f t="shared" si="1361"/>
        <v>0</v>
      </c>
      <c r="IU516" s="180">
        <f t="shared" si="1362"/>
        <v>0</v>
      </c>
      <c r="IV516" s="180">
        <f t="shared" si="1363"/>
        <v>0</v>
      </c>
      <c r="IW516" s="180">
        <f t="shared" si="1364"/>
        <v>0</v>
      </c>
      <c r="IX516" s="180">
        <f t="shared" si="1365"/>
        <v>0</v>
      </c>
      <c r="IY516" s="180">
        <f t="shared" si="1366"/>
        <v>0</v>
      </c>
      <c r="IZ516" s="180">
        <f t="shared" si="1367"/>
        <v>0</v>
      </c>
      <c r="JA516" s="180">
        <f t="shared" si="1368"/>
        <v>0</v>
      </c>
      <c r="JB516" s="180">
        <f t="shared" si="1369"/>
        <v>0</v>
      </c>
    </row>
    <row r="517" spans="2:262">
      <c r="B517" s="188">
        <v>156</v>
      </c>
      <c r="C517" s="187">
        <f t="shared" si="1370"/>
        <v>3.0468750000000023E-3</v>
      </c>
      <c r="D517" s="184" t="e">
        <f t="shared" si="1113"/>
        <v>#REF!</v>
      </c>
      <c r="E517" s="183" t="e">
        <f>FF361</f>
        <v>#REF!</v>
      </c>
      <c r="F517" s="182">
        <v>156</v>
      </c>
      <c r="G517" s="180">
        <f t="shared" si="1114"/>
        <v>0</v>
      </c>
      <c r="H517" s="180">
        <f t="shared" si="1115"/>
        <v>0</v>
      </c>
      <c r="I517" s="180">
        <f t="shared" si="1116"/>
        <v>0</v>
      </c>
      <c r="J517" s="180">
        <f t="shared" si="1117"/>
        <v>0</v>
      </c>
      <c r="K517" s="180">
        <f t="shared" si="1118"/>
        <v>0</v>
      </c>
      <c r="L517" s="180">
        <f t="shared" si="1119"/>
        <v>0</v>
      </c>
      <c r="M517" s="180">
        <f t="shared" si="1120"/>
        <v>0</v>
      </c>
      <c r="N517" s="180">
        <f t="shared" si="1121"/>
        <v>0</v>
      </c>
      <c r="O517" s="180">
        <f t="shared" si="1122"/>
        <v>0</v>
      </c>
      <c r="P517" s="180">
        <f t="shared" si="1123"/>
        <v>0</v>
      </c>
      <c r="Q517" s="180">
        <f t="shared" si="1124"/>
        <v>0</v>
      </c>
      <c r="R517" s="180">
        <f t="shared" si="1125"/>
        <v>0</v>
      </c>
      <c r="S517" s="180">
        <f t="shared" si="1126"/>
        <v>0</v>
      </c>
      <c r="T517" s="180">
        <f t="shared" si="1127"/>
        <v>0</v>
      </c>
      <c r="U517" s="180">
        <f t="shared" si="1128"/>
        <v>0</v>
      </c>
      <c r="V517" s="180">
        <f t="shared" si="1129"/>
        <v>0</v>
      </c>
      <c r="W517" s="180">
        <f t="shared" si="1130"/>
        <v>0</v>
      </c>
      <c r="X517" s="180">
        <f t="shared" si="1131"/>
        <v>0</v>
      </c>
      <c r="Y517" s="180">
        <f t="shared" si="1132"/>
        <v>0</v>
      </c>
      <c r="Z517" s="180">
        <f t="shared" si="1133"/>
        <v>0</v>
      </c>
      <c r="AA517" s="180">
        <f t="shared" si="1134"/>
        <v>0</v>
      </c>
      <c r="AB517" s="180">
        <f t="shared" si="1135"/>
        <v>0</v>
      </c>
      <c r="AC517" s="180">
        <f t="shared" si="1136"/>
        <v>0</v>
      </c>
      <c r="AD517" s="180">
        <f t="shared" si="1137"/>
        <v>0</v>
      </c>
      <c r="AE517" s="180">
        <f t="shared" si="1138"/>
        <v>0</v>
      </c>
      <c r="AF517" s="180">
        <f t="shared" si="1139"/>
        <v>0</v>
      </c>
      <c r="AG517" s="180">
        <f t="shared" si="1140"/>
        <v>0</v>
      </c>
      <c r="AH517" s="180">
        <f t="shared" si="1141"/>
        <v>0</v>
      </c>
      <c r="AI517" s="180">
        <f t="shared" si="1142"/>
        <v>0</v>
      </c>
      <c r="AJ517" s="180">
        <f t="shared" si="1143"/>
        <v>0</v>
      </c>
      <c r="AK517" s="180">
        <f t="shared" si="1144"/>
        <v>0</v>
      </c>
      <c r="AL517" s="180">
        <f t="shared" si="1145"/>
        <v>0</v>
      </c>
      <c r="AM517" s="180">
        <f t="shared" si="1146"/>
        <v>0</v>
      </c>
      <c r="AN517" s="180">
        <f t="shared" si="1147"/>
        <v>0</v>
      </c>
      <c r="AO517" s="180">
        <f t="shared" si="1148"/>
        <v>0</v>
      </c>
      <c r="AP517" s="180">
        <f t="shared" si="1149"/>
        <v>0</v>
      </c>
      <c r="AQ517" s="180">
        <f t="shared" si="1150"/>
        <v>0</v>
      </c>
      <c r="AR517" s="180">
        <f t="shared" si="1151"/>
        <v>0</v>
      </c>
      <c r="AS517" s="180">
        <f t="shared" si="1152"/>
        <v>0</v>
      </c>
      <c r="AT517" s="180">
        <f t="shared" si="1153"/>
        <v>0</v>
      </c>
      <c r="AU517" s="180">
        <f t="shared" si="1154"/>
        <v>0</v>
      </c>
      <c r="AV517" s="180">
        <f t="shared" si="1155"/>
        <v>0</v>
      </c>
      <c r="AW517" s="180">
        <f t="shared" si="1156"/>
        <v>0</v>
      </c>
      <c r="AX517" s="180">
        <f t="shared" si="1157"/>
        <v>0</v>
      </c>
      <c r="AY517" s="180">
        <f t="shared" si="1158"/>
        <v>0</v>
      </c>
      <c r="AZ517" s="180">
        <f t="shared" si="1159"/>
        <v>0</v>
      </c>
      <c r="BA517" s="180">
        <f t="shared" si="1160"/>
        <v>0</v>
      </c>
      <c r="BB517" s="180">
        <f t="shared" si="1161"/>
        <v>0</v>
      </c>
      <c r="BC517" s="180">
        <f t="shared" si="1162"/>
        <v>0</v>
      </c>
      <c r="BD517" s="180">
        <f t="shared" si="1163"/>
        <v>0</v>
      </c>
      <c r="BE517" s="180">
        <f t="shared" si="1164"/>
        <v>0</v>
      </c>
      <c r="BF517" s="180">
        <f t="shared" si="1165"/>
        <v>0</v>
      </c>
      <c r="BG517" s="180">
        <f t="shared" si="1166"/>
        <v>0</v>
      </c>
      <c r="BH517" s="180">
        <f t="shared" si="1167"/>
        <v>0</v>
      </c>
      <c r="BI517" s="180">
        <f t="shared" si="1168"/>
        <v>0</v>
      </c>
      <c r="BJ517" s="180">
        <f t="shared" si="1169"/>
        <v>0</v>
      </c>
      <c r="BK517" s="180">
        <f t="shared" si="1170"/>
        <v>0</v>
      </c>
      <c r="BL517" s="180">
        <f t="shared" si="1171"/>
        <v>0</v>
      </c>
      <c r="BM517" s="180">
        <f t="shared" si="1172"/>
        <v>0</v>
      </c>
      <c r="BN517" s="180">
        <f t="shared" si="1173"/>
        <v>0</v>
      </c>
      <c r="BO517" s="180">
        <f t="shared" si="1174"/>
        <v>0</v>
      </c>
      <c r="BP517" s="180">
        <f t="shared" si="1175"/>
        <v>0</v>
      </c>
      <c r="BQ517" s="180">
        <f t="shared" si="1176"/>
        <v>0</v>
      </c>
      <c r="BR517" s="180">
        <f t="shared" si="1177"/>
        <v>0</v>
      </c>
      <c r="BS517" s="180">
        <f t="shared" si="1178"/>
        <v>0</v>
      </c>
      <c r="BT517" s="180">
        <f t="shared" si="1179"/>
        <v>0</v>
      </c>
      <c r="BU517" s="180">
        <f t="shared" si="1180"/>
        <v>0</v>
      </c>
      <c r="BV517" s="180">
        <f t="shared" si="1181"/>
        <v>0</v>
      </c>
      <c r="BW517" s="180">
        <f t="shared" si="1182"/>
        <v>0</v>
      </c>
      <c r="BX517" s="180">
        <f t="shared" si="1183"/>
        <v>0</v>
      </c>
      <c r="BY517" s="180">
        <f t="shared" si="1184"/>
        <v>0</v>
      </c>
      <c r="BZ517" s="180">
        <f t="shared" si="1185"/>
        <v>0</v>
      </c>
      <c r="CA517" s="180">
        <f t="shared" si="1186"/>
        <v>0</v>
      </c>
      <c r="CB517" s="180">
        <f t="shared" si="1187"/>
        <v>0</v>
      </c>
      <c r="CC517" s="180">
        <f t="shared" si="1188"/>
        <v>0</v>
      </c>
      <c r="CD517" s="180">
        <f t="shared" si="1189"/>
        <v>0</v>
      </c>
      <c r="CE517" s="180">
        <f t="shared" si="1190"/>
        <v>0</v>
      </c>
      <c r="CF517" s="180">
        <f t="shared" si="1191"/>
        <v>0</v>
      </c>
      <c r="CG517" s="180">
        <f t="shared" si="1192"/>
        <v>0</v>
      </c>
      <c r="CH517" s="180">
        <f t="shared" si="1193"/>
        <v>0</v>
      </c>
      <c r="CI517" s="180">
        <f t="shared" si="1194"/>
        <v>0</v>
      </c>
      <c r="CJ517" s="180">
        <f t="shared" si="1195"/>
        <v>0</v>
      </c>
      <c r="CK517" s="180">
        <f t="shared" si="1196"/>
        <v>0</v>
      </c>
      <c r="CL517" s="180">
        <f t="shared" si="1197"/>
        <v>0</v>
      </c>
      <c r="CM517" s="180">
        <f t="shared" si="1198"/>
        <v>0</v>
      </c>
      <c r="CN517" s="180">
        <f t="shared" si="1199"/>
        <v>0</v>
      </c>
      <c r="CO517" s="180">
        <f t="shared" si="1200"/>
        <v>0</v>
      </c>
      <c r="CP517" s="180">
        <f t="shared" si="1201"/>
        <v>0</v>
      </c>
      <c r="CQ517" s="180">
        <f t="shared" si="1202"/>
        <v>0</v>
      </c>
      <c r="CR517" s="180">
        <f t="shared" si="1203"/>
        <v>0</v>
      </c>
      <c r="CS517" s="180">
        <f t="shared" si="1204"/>
        <v>0</v>
      </c>
      <c r="CT517" s="180">
        <f t="shared" si="1205"/>
        <v>0</v>
      </c>
      <c r="CU517" s="180">
        <f t="shared" si="1206"/>
        <v>0</v>
      </c>
      <c r="CV517" s="180">
        <f t="shared" si="1207"/>
        <v>0</v>
      </c>
      <c r="CW517" s="180">
        <f t="shared" si="1208"/>
        <v>0</v>
      </c>
      <c r="CX517" s="180">
        <f t="shared" si="1209"/>
        <v>0</v>
      </c>
      <c r="CY517" s="180">
        <f t="shared" si="1210"/>
        <v>0</v>
      </c>
      <c r="CZ517" s="180">
        <f t="shared" si="1211"/>
        <v>0</v>
      </c>
      <c r="DA517" s="180">
        <f t="shared" si="1212"/>
        <v>0</v>
      </c>
      <c r="DB517" s="180">
        <f t="shared" si="1213"/>
        <v>0</v>
      </c>
      <c r="DC517" s="180">
        <f t="shared" si="1214"/>
        <v>0</v>
      </c>
      <c r="DD517" s="180">
        <f t="shared" si="1215"/>
        <v>0</v>
      </c>
      <c r="DE517" s="180">
        <f t="shared" si="1216"/>
        <v>0</v>
      </c>
      <c r="DF517" s="180">
        <f t="shared" si="1217"/>
        <v>0</v>
      </c>
      <c r="DG517" s="180">
        <f t="shared" si="1218"/>
        <v>0</v>
      </c>
      <c r="DH517" s="180">
        <f t="shared" si="1219"/>
        <v>0</v>
      </c>
      <c r="DI517" s="180">
        <f t="shared" si="1220"/>
        <v>0</v>
      </c>
      <c r="DJ517" s="180">
        <f t="shared" si="1221"/>
        <v>0</v>
      </c>
      <c r="DK517" s="180">
        <f t="shared" si="1222"/>
        <v>0</v>
      </c>
      <c r="DL517" s="180">
        <f t="shared" si="1223"/>
        <v>0</v>
      </c>
      <c r="DM517" s="180">
        <f t="shared" si="1224"/>
        <v>0</v>
      </c>
      <c r="DN517" s="180">
        <f t="shared" si="1225"/>
        <v>0</v>
      </c>
      <c r="DO517" s="180">
        <f t="shared" si="1226"/>
        <v>0</v>
      </c>
      <c r="DP517" s="180">
        <f t="shared" si="1227"/>
        <v>0</v>
      </c>
      <c r="DQ517" s="180">
        <f t="shared" si="1228"/>
        <v>0</v>
      </c>
      <c r="DR517" s="180">
        <f t="shared" si="1229"/>
        <v>0</v>
      </c>
      <c r="DS517" s="180">
        <f t="shared" si="1230"/>
        <v>0</v>
      </c>
      <c r="DT517" s="180">
        <f t="shared" si="1231"/>
        <v>0</v>
      </c>
      <c r="DU517" s="180">
        <f t="shared" si="1232"/>
        <v>0</v>
      </c>
      <c r="DV517" s="180">
        <f t="shared" si="1233"/>
        <v>0</v>
      </c>
      <c r="DW517" s="180">
        <f t="shared" si="1234"/>
        <v>0</v>
      </c>
      <c r="DX517" s="180">
        <f t="shared" si="1235"/>
        <v>0</v>
      </c>
      <c r="DY517" s="180">
        <f t="shared" si="1236"/>
        <v>0</v>
      </c>
      <c r="DZ517" s="180">
        <f t="shared" si="1237"/>
        <v>0</v>
      </c>
      <c r="EA517" s="180">
        <f t="shared" si="1238"/>
        <v>0</v>
      </c>
      <c r="EB517" s="180">
        <f t="shared" si="1239"/>
        <v>0</v>
      </c>
      <c r="EC517" s="180">
        <f t="shared" si="1240"/>
        <v>0</v>
      </c>
      <c r="ED517" s="180">
        <f t="shared" si="1241"/>
        <v>0</v>
      </c>
      <c r="EE517" s="180">
        <f t="shared" si="1242"/>
        <v>0</v>
      </c>
      <c r="EF517" s="180">
        <f t="shared" si="1243"/>
        <v>0</v>
      </c>
      <c r="EG517" s="180">
        <f t="shared" si="1244"/>
        <v>0</v>
      </c>
      <c r="EH517" s="180">
        <f t="shared" si="1245"/>
        <v>0</v>
      </c>
      <c r="EI517" s="180">
        <f t="shared" si="1246"/>
        <v>0</v>
      </c>
      <c r="EJ517" s="180">
        <f t="shared" si="1247"/>
        <v>0</v>
      </c>
      <c r="EK517" s="180">
        <f t="shared" si="1248"/>
        <v>0</v>
      </c>
      <c r="EL517" s="180">
        <f t="shared" si="1249"/>
        <v>0</v>
      </c>
      <c r="EM517" s="180">
        <f t="shared" si="1250"/>
        <v>0</v>
      </c>
      <c r="EN517" s="180">
        <f t="shared" si="1251"/>
        <v>0</v>
      </c>
      <c r="EO517" s="180">
        <f t="shared" si="1252"/>
        <v>0</v>
      </c>
      <c r="EP517" s="180">
        <f t="shared" si="1253"/>
        <v>0</v>
      </c>
      <c r="EQ517" s="180">
        <f t="shared" si="1254"/>
        <v>0</v>
      </c>
      <c r="ER517" s="180">
        <f t="shared" si="1255"/>
        <v>0</v>
      </c>
      <c r="ES517" s="180">
        <f t="shared" si="1256"/>
        <v>0</v>
      </c>
      <c r="ET517" s="180">
        <f t="shared" si="1257"/>
        <v>0</v>
      </c>
      <c r="EU517" s="180">
        <f t="shared" si="1258"/>
        <v>0</v>
      </c>
      <c r="EV517" s="180">
        <f t="shared" si="1259"/>
        <v>0</v>
      </c>
      <c r="EW517" s="180">
        <f t="shared" si="1260"/>
        <v>0</v>
      </c>
      <c r="EX517" s="180">
        <f t="shared" si="1261"/>
        <v>0</v>
      </c>
      <c r="EY517" s="180">
        <f t="shared" si="1262"/>
        <v>0</v>
      </c>
      <c r="EZ517" s="180">
        <f t="shared" si="1263"/>
        <v>0</v>
      </c>
      <c r="FA517" s="180">
        <f t="shared" si="1264"/>
        <v>0</v>
      </c>
      <c r="FB517" s="180">
        <f t="shared" si="1265"/>
        <v>0</v>
      </c>
      <c r="FC517" s="180">
        <f t="shared" si="1266"/>
        <v>0</v>
      </c>
      <c r="FD517" s="180">
        <f t="shared" si="1267"/>
        <v>0</v>
      </c>
      <c r="FE517" s="180">
        <f t="shared" si="1268"/>
        <v>0</v>
      </c>
      <c r="FF517" s="180">
        <f t="shared" si="1269"/>
        <v>0</v>
      </c>
      <c r="FG517" s="180">
        <f t="shared" si="1270"/>
        <v>0</v>
      </c>
      <c r="FH517" s="180">
        <f t="shared" si="1271"/>
        <v>0</v>
      </c>
      <c r="FI517" s="180">
        <f t="shared" si="1272"/>
        <v>0</v>
      </c>
      <c r="FJ517" s="180">
        <f t="shared" si="1273"/>
        <v>0</v>
      </c>
      <c r="FK517" s="180">
        <f t="shared" si="1274"/>
        <v>0</v>
      </c>
      <c r="FL517" s="180">
        <f t="shared" si="1275"/>
        <v>0</v>
      </c>
      <c r="FM517" s="180">
        <f t="shared" si="1276"/>
        <v>0</v>
      </c>
      <c r="FN517" s="180">
        <f t="shared" si="1277"/>
        <v>0</v>
      </c>
      <c r="FO517" s="180">
        <f t="shared" si="1278"/>
        <v>0</v>
      </c>
      <c r="FP517" s="180">
        <f t="shared" si="1279"/>
        <v>0</v>
      </c>
      <c r="FQ517" s="180">
        <f t="shared" si="1280"/>
        <v>0</v>
      </c>
      <c r="FR517" s="180">
        <f t="shared" si="1281"/>
        <v>0</v>
      </c>
      <c r="FS517" s="180">
        <f t="shared" si="1282"/>
        <v>0</v>
      </c>
      <c r="FT517" s="180">
        <f t="shared" si="1283"/>
        <v>0</v>
      </c>
      <c r="FU517" s="180">
        <f t="shared" si="1284"/>
        <v>0</v>
      </c>
      <c r="FV517" s="180">
        <f t="shared" si="1285"/>
        <v>0</v>
      </c>
      <c r="FW517" s="180">
        <f t="shared" si="1286"/>
        <v>0</v>
      </c>
      <c r="FX517" s="180">
        <f t="shared" si="1287"/>
        <v>0</v>
      </c>
      <c r="FY517" s="180">
        <f t="shared" si="1288"/>
        <v>0</v>
      </c>
      <c r="FZ517" s="180">
        <f t="shared" si="1289"/>
        <v>0</v>
      </c>
      <c r="GA517" s="180">
        <f t="shared" si="1290"/>
        <v>0</v>
      </c>
      <c r="GB517" s="180">
        <f t="shared" si="1291"/>
        <v>0</v>
      </c>
      <c r="GC517" s="180">
        <f t="shared" si="1292"/>
        <v>0</v>
      </c>
      <c r="GD517" s="180">
        <f t="shared" si="1293"/>
        <v>0</v>
      </c>
      <c r="GE517" s="180">
        <f t="shared" si="1294"/>
        <v>0</v>
      </c>
      <c r="GF517" s="180">
        <f t="shared" si="1295"/>
        <v>0</v>
      </c>
      <c r="GG517" s="180">
        <f t="shared" si="1296"/>
        <v>0</v>
      </c>
      <c r="GH517" s="180">
        <f t="shared" si="1297"/>
        <v>0</v>
      </c>
      <c r="GI517" s="180">
        <f t="shared" si="1298"/>
        <v>0</v>
      </c>
      <c r="GJ517" s="180">
        <f t="shared" si="1299"/>
        <v>0</v>
      </c>
      <c r="GK517" s="180">
        <f t="shared" si="1300"/>
        <v>0</v>
      </c>
      <c r="GL517" s="180">
        <f t="shared" si="1301"/>
        <v>0</v>
      </c>
      <c r="GM517" s="180">
        <f t="shared" si="1302"/>
        <v>0</v>
      </c>
      <c r="GN517" s="180">
        <f t="shared" si="1303"/>
        <v>0</v>
      </c>
      <c r="GO517" s="180">
        <f t="shared" si="1304"/>
        <v>0</v>
      </c>
      <c r="GP517" s="180">
        <f t="shared" si="1305"/>
        <v>0</v>
      </c>
      <c r="GQ517" s="180">
        <f t="shared" si="1306"/>
        <v>0</v>
      </c>
      <c r="GR517" s="180">
        <f t="shared" si="1307"/>
        <v>0</v>
      </c>
      <c r="GS517" s="180">
        <f t="shared" si="1308"/>
        <v>0</v>
      </c>
      <c r="GT517" s="180">
        <f t="shared" si="1309"/>
        <v>0</v>
      </c>
      <c r="GU517" s="180">
        <f t="shared" si="1310"/>
        <v>0</v>
      </c>
      <c r="GV517" s="180">
        <f t="shared" si="1311"/>
        <v>0</v>
      </c>
      <c r="GW517" s="180">
        <f t="shared" si="1312"/>
        <v>0</v>
      </c>
      <c r="GX517" s="180">
        <f t="shared" si="1313"/>
        <v>0</v>
      </c>
      <c r="GY517" s="180">
        <f t="shared" si="1314"/>
        <v>0</v>
      </c>
      <c r="GZ517" s="180">
        <f t="shared" si="1315"/>
        <v>0</v>
      </c>
      <c r="HA517" s="180">
        <f t="shared" si="1316"/>
        <v>0</v>
      </c>
      <c r="HB517" s="180">
        <f t="shared" si="1317"/>
        <v>0</v>
      </c>
      <c r="HC517" s="180">
        <f t="shared" si="1318"/>
        <v>0</v>
      </c>
      <c r="HD517" s="180">
        <f t="shared" si="1319"/>
        <v>0</v>
      </c>
      <c r="HE517" s="180">
        <f t="shared" si="1320"/>
        <v>0</v>
      </c>
      <c r="HF517" s="180">
        <f t="shared" si="1321"/>
        <v>0</v>
      </c>
      <c r="HG517" s="180">
        <f t="shared" si="1322"/>
        <v>0</v>
      </c>
      <c r="HH517" s="180">
        <f t="shared" si="1323"/>
        <v>0</v>
      </c>
      <c r="HI517" s="180">
        <f t="shared" si="1324"/>
        <v>0</v>
      </c>
      <c r="HJ517" s="180">
        <f t="shared" si="1325"/>
        <v>0</v>
      </c>
      <c r="HK517" s="180">
        <f t="shared" si="1326"/>
        <v>0</v>
      </c>
      <c r="HL517" s="180">
        <f t="shared" si="1327"/>
        <v>0</v>
      </c>
      <c r="HM517" s="180">
        <f t="shared" si="1328"/>
        <v>0</v>
      </c>
      <c r="HN517" s="180">
        <f t="shared" si="1329"/>
        <v>0</v>
      </c>
      <c r="HO517" s="180">
        <f t="shared" si="1330"/>
        <v>0</v>
      </c>
      <c r="HP517" s="180">
        <f t="shared" si="1331"/>
        <v>0</v>
      </c>
      <c r="HQ517" s="180">
        <f t="shared" si="1332"/>
        <v>0</v>
      </c>
      <c r="HR517" s="180">
        <f t="shared" si="1333"/>
        <v>0</v>
      </c>
      <c r="HS517" s="180">
        <f t="shared" si="1334"/>
        <v>0</v>
      </c>
      <c r="HT517" s="180">
        <f t="shared" si="1335"/>
        <v>0</v>
      </c>
      <c r="HU517" s="180">
        <f t="shared" si="1336"/>
        <v>0</v>
      </c>
      <c r="HV517" s="180">
        <f t="shared" si="1337"/>
        <v>0</v>
      </c>
      <c r="HW517" s="180">
        <f t="shared" si="1338"/>
        <v>0</v>
      </c>
      <c r="HX517" s="180">
        <f t="shared" si="1339"/>
        <v>0</v>
      </c>
      <c r="HY517" s="180">
        <f t="shared" si="1340"/>
        <v>0</v>
      </c>
      <c r="HZ517" s="180">
        <f t="shared" si="1341"/>
        <v>0</v>
      </c>
      <c r="IA517" s="180">
        <f t="shared" si="1342"/>
        <v>0</v>
      </c>
      <c r="IB517" s="180">
        <f t="shared" si="1343"/>
        <v>0</v>
      </c>
      <c r="IC517" s="180">
        <f t="shared" si="1344"/>
        <v>0</v>
      </c>
      <c r="ID517" s="180">
        <f t="shared" si="1345"/>
        <v>0</v>
      </c>
      <c r="IE517" s="180">
        <f t="shared" si="1346"/>
        <v>0</v>
      </c>
      <c r="IF517" s="180">
        <f t="shared" si="1347"/>
        <v>0</v>
      </c>
      <c r="IG517" s="180">
        <f t="shared" si="1348"/>
        <v>0</v>
      </c>
      <c r="IH517" s="180">
        <f t="shared" si="1349"/>
        <v>0</v>
      </c>
      <c r="II517" s="180">
        <f t="shared" si="1350"/>
        <v>0</v>
      </c>
      <c r="IJ517" s="180">
        <f t="shared" si="1351"/>
        <v>0</v>
      </c>
      <c r="IK517" s="180">
        <f t="shared" si="1352"/>
        <v>0</v>
      </c>
      <c r="IL517" s="180">
        <f t="shared" si="1353"/>
        <v>0</v>
      </c>
      <c r="IM517" s="180">
        <f t="shared" si="1354"/>
        <v>0</v>
      </c>
      <c r="IN517" s="180">
        <f t="shared" si="1355"/>
        <v>0</v>
      </c>
      <c r="IO517" s="180">
        <f t="shared" si="1356"/>
        <v>0</v>
      </c>
      <c r="IP517" s="180">
        <f t="shared" si="1357"/>
        <v>0</v>
      </c>
      <c r="IQ517" s="180">
        <f t="shared" si="1358"/>
        <v>0</v>
      </c>
      <c r="IR517" s="180">
        <f t="shared" si="1359"/>
        <v>0</v>
      </c>
      <c r="IS517" s="180">
        <f t="shared" si="1360"/>
        <v>0</v>
      </c>
      <c r="IT517" s="180">
        <f t="shared" si="1361"/>
        <v>0</v>
      </c>
      <c r="IU517" s="180">
        <f t="shared" si="1362"/>
        <v>0</v>
      </c>
      <c r="IV517" s="180">
        <f t="shared" si="1363"/>
        <v>0</v>
      </c>
      <c r="IW517" s="180">
        <f t="shared" si="1364"/>
        <v>0</v>
      </c>
      <c r="IX517" s="180">
        <f t="shared" si="1365"/>
        <v>0</v>
      </c>
      <c r="IY517" s="180">
        <f t="shared" si="1366"/>
        <v>0</v>
      </c>
      <c r="IZ517" s="180">
        <f t="shared" si="1367"/>
        <v>0</v>
      </c>
      <c r="JA517" s="180">
        <f t="shared" si="1368"/>
        <v>0</v>
      </c>
      <c r="JB517" s="180">
        <f t="shared" si="1369"/>
        <v>0</v>
      </c>
    </row>
    <row r="518" spans="2:262">
      <c r="B518" s="188">
        <v>157</v>
      </c>
      <c r="C518" s="187">
        <f t="shared" si="1370"/>
        <v>3.0664062500000023E-3</v>
      </c>
      <c r="D518" s="184" t="e">
        <f t="shared" si="1113"/>
        <v>#REF!</v>
      </c>
      <c r="E518" s="183" t="e">
        <f>FG361</f>
        <v>#REF!</v>
      </c>
      <c r="F518" s="182">
        <v>157</v>
      </c>
      <c r="G518" s="180">
        <f t="shared" si="1114"/>
        <v>0</v>
      </c>
      <c r="H518" s="180">
        <f t="shared" si="1115"/>
        <v>0</v>
      </c>
      <c r="I518" s="180">
        <f t="shared" si="1116"/>
        <v>0</v>
      </c>
      <c r="J518" s="180">
        <f t="shared" si="1117"/>
        <v>0</v>
      </c>
      <c r="K518" s="180">
        <f t="shared" si="1118"/>
        <v>0</v>
      </c>
      <c r="L518" s="180">
        <f t="shared" si="1119"/>
        <v>0</v>
      </c>
      <c r="M518" s="180">
        <f t="shared" si="1120"/>
        <v>0</v>
      </c>
      <c r="N518" s="180">
        <f t="shared" si="1121"/>
        <v>0</v>
      </c>
      <c r="O518" s="180">
        <f t="shared" si="1122"/>
        <v>0</v>
      </c>
      <c r="P518" s="180">
        <f t="shared" si="1123"/>
        <v>0</v>
      </c>
      <c r="Q518" s="180">
        <f t="shared" si="1124"/>
        <v>0</v>
      </c>
      <c r="R518" s="180">
        <f t="shared" si="1125"/>
        <v>0</v>
      </c>
      <c r="S518" s="180">
        <f t="shared" si="1126"/>
        <v>0</v>
      </c>
      <c r="T518" s="180">
        <f t="shared" si="1127"/>
        <v>0</v>
      </c>
      <c r="U518" s="180">
        <f t="shared" si="1128"/>
        <v>0</v>
      </c>
      <c r="V518" s="180">
        <f t="shared" si="1129"/>
        <v>0</v>
      </c>
      <c r="W518" s="180">
        <f t="shared" si="1130"/>
        <v>0</v>
      </c>
      <c r="X518" s="180">
        <f t="shared" si="1131"/>
        <v>0</v>
      </c>
      <c r="Y518" s="180">
        <f t="shared" si="1132"/>
        <v>0</v>
      </c>
      <c r="Z518" s="180">
        <f t="shared" si="1133"/>
        <v>0</v>
      </c>
      <c r="AA518" s="180">
        <f t="shared" si="1134"/>
        <v>0</v>
      </c>
      <c r="AB518" s="180">
        <f t="shared" si="1135"/>
        <v>0</v>
      </c>
      <c r="AC518" s="180">
        <f t="shared" si="1136"/>
        <v>0</v>
      </c>
      <c r="AD518" s="180">
        <f t="shared" si="1137"/>
        <v>0</v>
      </c>
      <c r="AE518" s="180">
        <f t="shared" si="1138"/>
        <v>0</v>
      </c>
      <c r="AF518" s="180">
        <f t="shared" si="1139"/>
        <v>0</v>
      </c>
      <c r="AG518" s="180">
        <f t="shared" si="1140"/>
        <v>0</v>
      </c>
      <c r="AH518" s="180">
        <f t="shared" si="1141"/>
        <v>0</v>
      </c>
      <c r="AI518" s="180">
        <f t="shared" si="1142"/>
        <v>0</v>
      </c>
      <c r="AJ518" s="180">
        <f t="shared" si="1143"/>
        <v>0</v>
      </c>
      <c r="AK518" s="180">
        <f t="shared" si="1144"/>
        <v>0</v>
      </c>
      <c r="AL518" s="180">
        <f t="shared" si="1145"/>
        <v>0</v>
      </c>
      <c r="AM518" s="180">
        <f t="shared" si="1146"/>
        <v>0</v>
      </c>
      <c r="AN518" s="180">
        <f t="shared" si="1147"/>
        <v>0</v>
      </c>
      <c r="AO518" s="180">
        <f t="shared" si="1148"/>
        <v>0</v>
      </c>
      <c r="AP518" s="180">
        <f t="shared" si="1149"/>
        <v>0</v>
      </c>
      <c r="AQ518" s="180">
        <f t="shared" si="1150"/>
        <v>0</v>
      </c>
      <c r="AR518" s="180">
        <f t="shared" si="1151"/>
        <v>0</v>
      </c>
      <c r="AS518" s="180">
        <f t="shared" si="1152"/>
        <v>0</v>
      </c>
      <c r="AT518" s="180">
        <f t="shared" si="1153"/>
        <v>0</v>
      </c>
      <c r="AU518" s="180">
        <f t="shared" si="1154"/>
        <v>0</v>
      </c>
      <c r="AV518" s="180">
        <f t="shared" si="1155"/>
        <v>0</v>
      </c>
      <c r="AW518" s="180">
        <f t="shared" si="1156"/>
        <v>0</v>
      </c>
      <c r="AX518" s="180">
        <f t="shared" si="1157"/>
        <v>0</v>
      </c>
      <c r="AY518" s="180">
        <f t="shared" si="1158"/>
        <v>0</v>
      </c>
      <c r="AZ518" s="180">
        <f t="shared" si="1159"/>
        <v>0</v>
      </c>
      <c r="BA518" s="180">
        <f t="shared" si="1160"/>
        <v>0</v>
      </c>
      <c r="BB518" s="180">
        <f t="shared" si="1161"/>
        <v>0</v>
      </c>
      <c r="BC518" s="180">
        <f t="shared" si="1162"/>
        <v>0</v>
      </c>
      <c r="BD518" s="180">
        <f t="shared" si="1163"/>
        <v>0</v>
      </c>
      <c r="BE518" s="180">
        <f t="shared" si="1164"/>
        <v>0</v>
      </c>
      <c r="BF518" s="180">
        <f t="shared" si="1165"/>
        <v>0</v>
      </c>
      <c r="BG518" s="180">
        <f t="shared" si="1166"/>
        <v>0</v>
      </c>
      <c r="BH518" s="180">
        <f t="shared" si="1167"/>
        <v>0</v>
      </c>
      <c r="BI518" s="180">
        <f t="shared" si="1168"/>
        <v>0</v>
      </c>
      <c r="BJ518" s="180">
        <f t="shared" si="1169"/>
        <v>0</v>
      </c>
      <c r="BK518" s="180">
        <f t="shared" si="1170"/>
        <v>0</v>
      </c>
      <c r="BL518" s="180">
        <f t="shared" si="1171"/>
        <v>0</v>
      </c>
      <c r="BM518" s="180">
        <f t="shared" si="1172"/>
        <v>0</v>
      </c>
      <c r="BN518" s="180">
        <f t="shared" si="1173"/>
        <v>0</v>
      </c>
      <c r="BO518" s="180">
        <f t="shared" si="1174"/>
        <v>0</v>
      </c>
      <c r="BP518" s="180">
        <f t="shared" si="1175"/>
        <v>0</v>
      </c>
      <c r="BQ518" s="180">
        <f t="shared" si="1176"/>
        <v>0</v>
      </c>
      <c r="BR518" s="180">
        <f t="shared" si="1177"/>
        <v>0</v>
      </c>
      <c r="BS518" s="180">
        <f t="shared" si="1178"/>
        <v>0</v>
      </c>
      <c r="BT518" s="180">
        <f t="shared" si="1179"/>
        <v>0</v>
      </c>
      <c r="BU518" s="180">
        <f t="shared" si="1180"/>
        <v>0</v>
      </c>
      <c r="BV518" s="180">
        <f t="shared" si="1181"/>
        <v>0</v>
      </c>
      <c r="BW518" s="180">
        <f t="shared" si="1182"/>
        <v>0</v>
      </c>
      <c r="BX518" s="180">
        <f t="shared" si="1183"/>
        <v>0</v>
      </c>
      <c r="BY518" s="180">
        <f t="shared" si="1184"/>
        <v>0</v>
      </c>
      <c r="BZ518" s="180">
        <f t="shared" si="1185"/>
        <v>0</v>
      </c>
      <c r="CA518" s="180">
        <f t="shared" si="1186"/>
        <v>0</v>
      </c>
      <c r="CB518" s="180">
        <f t="shared" si="1187"/>
        <v>0</v>
      </c>
      <c r="CC518" s="180">
        <f t="shared" si="1188"/>
        <v>0</v>
      </c>
      <c r="CD518" s="180">
        <f t="shared" si="1189"/>
        <v>0</v>
      </c>
      <c r="CE518" s="180">
        <f t="shared" si="1190"/>
        <v>0</v>
      </c>
      <c r="CF518" s="180">
        <f t="shared" si="1191"/>
        <v>0</v>
      </c>
      <c r="CG518" s="180">
        <f t="shared" si="1192"/>
        <v>0</v>
      </c>
      <c r="CH518" s="180">
        <f t="shared" si="1193"/>
        <v>0</v>
      </c>
      <c r="CI518" s="180">
        <f t="shared" si="1194"/>
        <v>0</v>
      </c>
      <c r="CJ518" s="180">
        <f t="shared" si="1195"/>
        <v>0</v>
      </c>
      <c r="CK518" s="180">
        <f t="shared" si="1196"/>
        <v>0</v>
      </c>
      <c r="CL518" s="180">
        <f t="shared" si="1197"/>
        <v>0</v>
      </c>
      <c r="CM518" s="180">
        <f t="shared" si="1198"/>
        <v>0</v>
      </c>
      <c r="CN518" s="180">
        <f t="shared" si="1199"/>
        <v>0</v>
      </c>
      <c r="CO518" s="180">
        <f t="shared" si="1200"/>
        <v>0</v>
      </c>
      <c r="CP518" s="180">
        <f t="shared" si="1201"/>
        <v>0</v>
      </c>
      <c r="CQ518" s="180">
        <f t="shared" si="1202"/>
        <v>0</v>
      </c>
      <c r="CR518" s="180">
        <f t="shared" si="1203"/>
        <v>0</v>
      </c>
      <c r="CS518" s="180">
        <f t="shared" si="1204"/>
        <v>0</v>
      </c>
      <c r="CT518" s="180">
        <f t="shared" si="1205"/>
        <v>0</v>
      </c>
      <c r="CU518" s="180">
        <f t="shared" si="1206"/>
        <v>0</v>
      </c>
      <c r="CV518" s="180">
        <f t="shared" si="1207"/>
        <v>0</v>
      </c>
      <c r="CW518" s="180">
        <f t="shared" si="1208"/>
        <v>0</v>
      </c>
      <c r="CX518" s="180">
        <f t="shared" si="1209"/>
        <v>0</v>
      </c>
      <c r="CY518" s="180">
        <f t="shared" si="1210"/>
        <v>0</v>
      </c>
      <c r="CZ518" s="180">
        <f t="shared" si="1211"/>
        <v>0</v>
      </c>
      <c r="DA518" s="180">
        <f t="shared" si="1212"/>
        <v>0</v>
      </c>
      <c r="DB518" s="180">
        <f t="shared" si="1213"/>
        <v>0</v>
      </c>
      <c r="DC518" s="180">
        <f t="shared" si="1214"/>
        <v>0</v>
      </c>
      <c r="DD518" s="180">
        <f t="shared" si="1215"/>
        <v>0</v>
      </c>
      <c r="DE518" s="180">
        <f t="shared" si="1216"/>
        <v>0</v>
      </c>
      <c r="DF518" s="180">
        <f t="shared" si="1217"/>
        <v>0</v>
      </c>
      <c r="DG518" s="180">
        <f t="shared" si="1218"/>
        <v>0</v>
      </c>
      <c r="DH518" s="180">
        <f t="shared" si="1219"/>
        <v>0</v>
      </c>
      <c r="DI518" s="180">
        <f t="shared" si="1220"/>
        <v>0</v>
      </c>
      <c r="DJ518" s="180">
        <f t="shared" si="1221"/>
        <v>0</v>
      </c>
      <c r="DK518" s="180">
        <f t="shared" si="1222"/>
        <v>0</v>
      </c>
      <c r="DL518" s="180">
        <f t="shared" si="1223"/>
        <v>0</v>
      </c>
      <c r="DM518" s="180">
        <f t="shared" si="1224"/>
        <v>0</v>
      </c>
      <c r="DN518" s="180">
        <f t="shared" si="1225"/>
        <v>0</v>
      </c>
      <c r="DO518" s="180">
        <f t="shared" si="1226"/>
        <v>0</v>
      </c>
      <c r="DP518" s="180">
        <f t="shared" si="1227"/>
        <v>0</v>
      </c>
      <c r="DQ518" s="180">
        <f t="shared" si="1228"/>
        <v>0</v>
      </c>
      <c r="DR518" s="180">
        <f t="shared" si="1229"/>
        <v>0</v>
      </c>
      <c r="DS518" s="180">
        <f t="shared" si="1230"/>
        <v>0</v>
      </c>
      <c r="DT518" s="180">
        <f t="shared" si="1231"/>
        <v>0</v>
      </c>
      <c r="DU518" s="180">
        <f t="shared" si="1232"/>
        <v>0</v>
      </c>
      <c r="DV518" s="180">
        <f t="shared" si="1233"/>
        <v>0</v>
      </c>
      <c r="DW518" s="180">
        <f t="shared" si="1234"/>
        <v>0</v>
      </c>
      <c r="DX518" s="180">
        <f t="shared" si="1235"/>
        <v>0</v>
      </c>
      <c r="DY518" s="180">
        <f t="shared" si="1236"/>
        <v>0</v>
      </c>
      <c r="DZ518" s="180">
        <f t="shared" si="1237"/>
        <v>0</v>
      </c>
      <c r="EA518" s="180">
        <f t="shared" si="1238"/>
        <v>0</v>
      </c>
      <c r="EB518" s="180">
        <f t="shared" si="1239"/>
        <v>0</v>
      </c>
      <c r="EC518" s="180">
        <f t="shared" si="1240"/>
        <v>0</v>
      </c>
      <c r="ED518" s="180">
        <f t="shared" si="1241"/>
        <v>0</v>
      </c>
      <c r="EE518" s="180">
        <f t="shared" si="1242"/>
        <v>0</v>
      </c>
      <c r="EF518" s="180">
        <f t="shared" si="1243"/>
        <v>0</v>
      </c>
      <c r="EG518" s="180">
        <f t="shared" si="1244"/>
        <v>0</v>
      </c>
      <c r="EH518" s="180">
        <f t="shared" si="1245"/>
        <v>0</v>
      </c>
      <c r="EI518" s="180">
        <f t="shared" si="1246"/>
        <v>0</v>
      </c>
      <c r="EJ518" s="180">
        <f t="shared" si="1247"/>
        <v>0</v>
      </c>
      <c r="EK518" s="180">
        <f t="shared" si="1248"/>
        <v>0</v>
      </c>
      <c r="EL518" s="180">
        <f t="shared" si="1249"/>
        <v>0</v>
      </c>
      <c r="EM518" s="180">
        <f t="shared" si="1250"/>
        <v>0</v>
      </c>
      <c r="EN518" s="180">
        <f t="shared" si="1251"/>
        <v>0</v>
      </c>
      <c r="EO518" s="180">
        <f t="shared" si="1252"/>
        <v>0</v>
      </c>
      <c r="EP518" s="180">
        <f t="shared" si="1253"/>
        <v>0</v>
      </c>
      <c r="EQ518" s="180">
        <f t="shared" si="1254"/>
        <v>0</v>
      </c>
      <c r="ER518" s="180">
        <f t="shared" si="1255"/>
        <v>0</v>
      </c>
      <c r="ES518" s="180">
        <f t="shared" si="1256"/>
        <v>0</v>
      </c>
      <c r="ET518" s="180">
        <f t="shared" si="1257"/>
        <v>0</v>
      </c>
      <c r="EU518" s="180">
        <f t="shared" si="1258"/>
        <v>0</v>
      </c>
      <c r="EV518" s="180">
        <f t="shared" si="1259"/>
        <v>0</v>
      </c>
      <c r="EW518" s="180">
        <f t="shared" si="1260"/>
        <v>0</v>
      </c>
      <c r="EX518" s="180">
        <f t="shared" si="1261"/>
        <v>0</v>
      </c>
      <c r="EY518" s="180">
        <f t="shared" si="1262"/>
        <v>0</v>
      </c>
      <c r="EZ518" s="180">
        <f t="shared" si="1263"/>
        <v>0</v>
      </c>
      <c r="FA518" s="180">
        <f t="shared" si="1264"/>
        <v>0</v>
      </c>
      <c r="FB518" s="180">
        <f t="shared" si="1265"/>
        <v>0</v>
      </c>
      <c r="FC518" s="180">
        <f t="shared" si="1266"/>
        <v>0</v>
      </c>
      <c r="FD518" s="180">
        <f t="shared" si="1267"/>
        <v>0</v>
      </c>
      <c r="FE518" s="180">
        <f t="shared" si="1268"/>
        <v>0</v>
      </c>
      <c r="FF518" s="180">
        <f t="shared" si="1269"/>
        <v>0</v>
      </c>
      <c r="FG518" s="180">
        <f t="shared" si="1270"/>
        <v>0</v>
      </c>
      <c r="FH518" s="180">
        <f t="shared" si="1271"/>
        <v>0</v>
      </c>
      <c r="FI518" s="180">
        <f t="shared" si="1272"/>
        <v>0</v>
      </c>
      <c r="FJ518" s="180">
        <f t="shared" si="1273"/>
        <v>0</v>
      </c>
      <c r="FK518" s="180">
        <f t="shared" si="1274"/>
        <v>0</v>
      </c>
      <c r="FL518" s="180">
        <f t="shared" si="1275"/>
        <v>0</v>
      </c>
      <c r="FM518" s="180">
        <f t="shared" si="1276"/>
        <v>0</v>
      </c>
      <c r="FN518" s="180">
        <f t="shared" si="1277"/>
        <v>0</v>
      </c>
      <c r="FO518" s="180">
        <f t="shared" si="1278"/>
        <v>0</v>
      </c>
      <c r="FP518" s="180">
        <f t="shared" si="1279"/>
        <v>0</v>
      </c>
      <c r="FQ518" s="180">
        <f t="shared" si="1280"/>
        <v>0</v>
      </c>
      <c r="FR518" s="180">
        <f t="shared" si="1281"/>
        <v>0</v>
      </c>
      <c r="FS518" s="180">
        <f t="shared" si="1282"/>
        <v>0</v>
      </c>
      <c r="FT518" s="180">
        <f t="shared" si="1283"/>
        <v>0</v>
      </c>
      <c r="FU518" s="180">
        <f t="shared" si="1284"/>
        <v>0</v>
      </c>
      <c r="FV518" s="180">
        <f t="shared" si="1285"/>
        <v>0</v>
      </c>
      <c r="FW518" s="180">
        <f t="shared" si="1286"/>
        <v>0</v>
      </c>
      <c r="FX518" s="180">
        <f t="shared" si="1287"/>
        <v>0</v>
      </c>
      <c r="FY518" s="180">
        <f t="shared" si="1288"/>
        <v>0</v>
      </c>
      <c r="FZ518" s="180">
        <f t="shared" si="1289"/>
        <v>0</v>
      </c>
      <c r="GA518" s="180">
        <f t="shared" si="1290"/>
        <v>0</v>
      </c>
      <c r="GB518" s="180">
        <f t="shared" si="1291"/>
        <v>0</v>
      </c>
      <c r="GC518" s="180">
        <f t="shared" si="1292"/>
        <v>0</v>
      </c>
      <c r="GD518" s="180">
        <f t="shared" si="1293"/>
        <v>0</v>
      </c>
      <c r="GE518" s="180">
        <f t="shared" si="1294"/>
        <v>0</v>
      </c>
      <c r="GF518" s="180">
        <f t="shared" si="1295"/>
        <v>0</v>
      </c>
      <c r="GG518" s="180">
        <f t="shared" si="1296"/>
        <v>0</v>
      </c>
      <c r="GH518" s="180">
        <f t="shared" si="1297"/>
        <v>0</v>
      </c>
      <c r="GI518" s="180">
        <f t="shared" si="1298"/>
        <v>0</v>
      </c>
      <c r="GJ518" s="180">
        <f t="shared" si="1299"/>
        <v>0</v>
      </c>
      <c r="GK518" s="180">
        <f t="shared" si="1300"/>
        <v>0</v>
      </c>
      <c r="GL518" s="180">
        <f t="shared" si="1301"/>
        <v>0</v>
      </c>
      <c r="GM518" s="180">
        <f t="shared" si="1302"/>
        <v>0</v>
      </c>
      <c r="GN518" s="180">
        <f t="shared" si="1303"/>
        <v>0</v>
      </c>
      <c r="GO518" s="180">
        <f t="shared" si="1304"/>
        <v>0</v>
      </c>
      <c r="GP518" s="180">
        <f t="shared" si="1305"/>
        <v>0</v>
      </c>
      <c r="GQ518" s="180">
        <f t="shared" si="1306"/>
        <v>0</v>
      </c>
      <c r="GR518" s="180">
        <f t="shared" si="1307"/>
        <v>0</v>
      </c>
      <c r="GS518" s="180">
        <f t="shared" si="1308"/>
        <v>0</v>
      </c>
      <c r="GT518" s="180">
        <f t="shared" si="1309"/>
        <v>0</v>
      </c>
      <c r="GU518" s="180">
        <f t="shared" si="1310"/>
        <v>0</v>
      </c>
      <c r="GV518" s="180">
        <f t="shared" si="1311"/>
        <v>0</v>
      </c>
      <c r="GW518" s="180">
        <f t="shared" si="1312"/>
        <v>0</v>
      </c>
      <c r="GX518" s="180">
        <f t="shared" si="1313"/>
        <v>0</v>
      </c>
      <c r="GY518" s="180">
        <f t="shared" si="1314"/>
        <v>0</v>
      </c>
      <c r="GZ518" s="180">
        <f t="shared" si="1315"/>
        <v>0</v>
      </c>
      <c r="HA518" s="180">
        <f t="shared" si="1316"/>
        <v>0</v>
      </c>
      <c r="HB518" s="180">
        <f t="shared" si="1317"/>
        <v>0</v>
      </c>
      <c r="HC518" s="180">
        <f t="shared" si="1318"/>
        <v>0</v>
      </c>
      <c r="HD518" s="180">
        <f t="shared" si="1319"/>
        <v>0</v>
      </c>
      <c r="HE518" s="180">
        <f t="shared" si="1320"/>
        <v>0</v>
      </c>
      <c r="HF518" s="180">
        <f t="shared" si="1321"/>
        <v>0</v>
      </c>
      <c r="HG518" s="180">
        <f t="shared" si="1322"/>
        <v>0</v>
      </c>
      <c r="HH518" s="180">
        <f t="shared" si="1323"/>
        <v>0</v>
      </c>
      <c r="HI518" s="180">
        <f t="shared" si="1324"/>
        <v>0</v>
      </c>
      <c r="HJ518" s="180">
        <f t="shared" si="1325"/>
        <v>0</v>
      </c>
      <c r="HK518" s="180">
        <f t="shared" si="1326"/>
        <v>0</v>
      </c>
      <c r="HL518" s="180">
        <f t="shared" si="1327"/>
        <v>0</v>
      </c>
      <c r="HM518" s="180">
        <f t="shared" si="1328"/>
        <v>0</v>
      </c>
      <c r="HN518" s="180">
        <f t="shared" si="1329"/>
        <v>0</v>
      </c>
      <c r="HO518" s="180">
        <f t="shared" si="1330"/>
        <v>0</v>
      </c>
      <c r="HP518" s="180">
        <f t="shared" si="1331"/>
        <v>0</v>
      </c>
      <c r="HQ518" s="180">
        <f t="shared" si="1332"/>
        <v>0</v>
      </c>
      <c r="HR518" s="180">
        <f t="shared" si="1333"/>
        <v>0</v>
      </c>
      <c r="HS518" s="180">
        <f t="shared" si="1334"/>
        <v>0</v>
      </c>
      <c r="HT518" s="180">
        <f t="shared" si="1335"/>
        <v>0</v>
      </c>
      <c r="HU518" s="180">
        <f t="shared" si="1336"/>
        <v>0</v>
      </c>
      <c r="HV518" s="180">
        <f t="shared" si="1337"/>
        <v>0</v>
      </c>
      <c r="HW518" s="180">
        <f t="shared" si="1338"/>
        <v>0</v>
      </c>
      <c r="HX518" s="180">
        <f t="shared" si="1339"/>
        <v>0</v>
      </c>
      <c r="HY518" s="180">
        <f t="shared" si="1340"/>
        <v>0</v>
      </c>
      <c r="HZ518" s="180">
        <f t="shared" si="1341"/>
        <v>0</v>
      </c>
      <c r="IA518" s="180">
        <f t="shared" si="1342"/>
        <v>0</v>
      </c>
      <c r="IB518" s="180">
        <f t="shared" si="1343"/>
        <v>0</v>
      </c>
      <c r="IC518" s="180">
        <f t="shared" si="1344"/>
        <v>0</v>
      </c>
      <c r="ID518" s="180">
        <f t="shared" si="1345"/>
        <v>0</v>
      </c>
      <c r="IE518" s="180">
        <f t="shared" si="1346"/>
        <v>0</v>
      </c>
      <c r="IF518" s="180">
        <f t="shared" si="1347"/>
        <v>0</v>
      </c>
      <c r="IG518" s="180">
        <f t="shared" si="1348"/>
        <v>0</v>
      </c>
      <c r="IH518" s="180">
        <f t="shared" si="1349"/>
        <v>0</v>
      </c>
      <c r="II518" s="180">
        <f t="shared" si="1350"/>
        <v>0</v>
      </c>
      <c r="IJ518" s="180">
        <f t="shared" si="1351"/>
        <v>0</v>
      </c>
      <c r="IK518" s="180">
        <f t="shared" si="1352"/>
        <v>0</v>
      </c>
      <c r="IL518" s="180">
        <f t="shared" si="1353"/>
        <v>0</v>
      </c>
      <c r="IM518" s="180">
        <f t="shared" si="1354"/>
        <v>0</v>
      </c>
      <c r="IN518" s="180">
        <f t="shared" si="1355"/>
        <v>0</v>
      </c>
      <c r="IO518" s="180">
        <f t="shared" si="1356"/>
        <v>0</v>
      </c>
      <c r="IP518" s="180">
        <f t="shared" si="1357"/>
        <v>0</v>
      </c>
      <c r="IQ518" s="180">
        <f t="shared" si="1358"/>
        <v>0</v>
      </c>
      <c r="IR518" s="180">
        <f t="shared" si="1359"/>
        <v>0</v>
      </c>
      <c r="IS518" s="180">
        <f t="shared" si="1360"/>
        <v>0</v>
      </c>
      <c r="IT518" s="180">
        <f t="shared" si="1361"/>
        <v>0</v>
      </c>
      <c r="IU518" s="180">
        <f t="shared" si="1362"/>
        <v>0</v>
      </c>
      <c r="IV518" s="180">
        <f t="shared" si="1363"/>
        <v>0</v>
      </c>
      <c r="IW518" s="180">
        <f t="shared" si="1364"/>
        <v>0</v>
      </c>
      <c r="IX518" s="180">
        <f t="shared" si="1365"/>
        <v>0</v>
      </c>
      <c r="IY518" s="180">
        <f t="shared" si="1366"/>
        <v>0</v>
      </c>
      <c r="IZ518" s="180">
        <f t="shared" si="1367"/>
        <v>0</v>
      </c>
      <c r="JA518" s="180">
        <f t="shared" si="1368"/>
        <v>0</v>
      </c>
      <c r="JB518" s="180">
        <f t="shared" si="1369"/>
        <v>0</v>
      </c>
    </row>
    <row r="519" spans="2:262">
      <c r="B519" s="188">
        <v>158</v>
      </c>
      <c r="C519" s="187">
        <f t="shared" si="1370"/>
        <v>3.0859375000000023E-3</v>
      </c>
      <c r="D519" s="184" t="e">
        <f t="shared" si="1113"/>
        <v>#REF!</v>
      </c>
      <c r="E519" s="183" t="e">
        <f>FH361</f>
        <v>#REF!</v>
      </c>
      <c r="F519" s="182">
        <v>158</v>
      </c>
      <c r="G519" s="180">
        <f t="shared" si="1114"/>
        <v>0</v>
      </c>
      <c r="H519" s="180">
        <f t="shared" si="1115"/>
        <v>0</v>
      </c>
      <c r="I519" s="180">
        <f t="shared" si="1116"/>
        <v>0</v>
      </c>
      <c r="J519" s="180">
        <f t="shared" si="1117"/>
        <v>0</v>
      </c>
      <c r="K519" s="180">
        <f t="shared" si="1118"/>
        <v>0</v>
      </c>
      <c r="L519" s="180">
        <f t="shared" si="1119"/>
        <v>0</v>
      </c>
      <c r="M519" s="180">
        <f t="shared" si="1120"/>
        <v>0</v>
      </c>
      <c r="N519" s="180">
        <f t="shared" si="1121"/>
        <v>0</v>
      </c>
      <c r="O519" s="180">
        <f t="shared" si="1122"/>
        <v>0</v>
      </c>
      <c r="P519" s="180">
        <f t="shared" si="1123"/>
        <v>0</v>
      </c>
      <c r="Q519" s="180">
        <f t="shared" si="1124"/>
        <v>0</v>
      </c>
      <c r="R519" s="180">
        <f t="shared" si="1125"/>
        <v>0</v>
      </c>
      <c r="S519" s="180">
        <f t="shared" si="1126"/>
        <v>0</v>
      </c>
      <c r="T519" s="180">
        <f t="shared" si="1127"/>
        <v>0</v>
      </c>
      <c r="U519" s="180">
        <f t="shared" si="1128"/>
        <v>0</v>
      </c>
      <c r="V519" s="180">
        <f t="shared" si="1129"/>
        <v>0</v>
      </c>
      <c r="W519" s="180">
        <f t="shared" si="1130"/>
        <v>0</v>
      </c>
      <c r="X519" s="180">
        <f t="shared" si="1131"/>
        <v>0</v>
      </c>
      <c r="Y519" s="180">
        <f t="shared" si="1132"/>
        <v>0</v>
      </c>
      <c r="Z519" s="180">
        <f t="shared" si="1133"/>
        <v>0</v>
      </c>
      <c r="AA519" s="180">
        <f t="shared" si="1134"/>
        <v>0</v>
      </c>
      <c r="AB519" s="180">
        <f t="shared" si="1135"/>
        <v>0</v>
      </c>
      <c r="AC519" s="180">
        <f t="shared" si="1136"/>
        <v>0</v>
      </c>
      <c r="AD519" s="180">
        <f t="shared" si="1137"/>
        <v>0</v>
      </c>
      <c r="AE519" s="180">
        <f t="shared" si="1138"/>
        <v>0</v>
      </c>
      <c r="AF519" s="180">
        <f t="shared" si="1139"/>
        <v>0</v>
      </c>
      <c r="AG519" s="180">
        <f t="shared" si="1140"/>
        <v>0</v>
      </c>
      <c r="AH519" s="180">
        <f t="shared" si="1141"/>
        <v>0</v>
      </c>
      <c r="AI519" s="180">
        <f t="shared" si="1142"/>
        <v>0</v>
      </c>
      <c r="AJ519" s="180">
        <f t="shared" si="1143"/>
        <v>0</v>
      </c>
      <c r="AK519" s="180">
        <f t="shared" si="1144"/>
        <v>0</v>
      </c>
      <c r="AL519" s="180">
        <f t="shared" si="1145"/>
        <v>0</v>
      </c>
      <c r="AM519" s="180">
        <f t="shared" si="1146"/>
        <v>0</v>
      </c>
      <c r="AN519" s="180">
        <f t="shared" si="1147"/>
        <v>0</v>
      </c>
      <c r="AO519" s="180">
        <f t="shared" si="1148"/>
        <v>0</v>
      </c>
      <c r="AP519" s="180">
        <f t="shared" si="1149"/>
        <v>0</v>
      </c>
      <c r="AQ519" s="180">
        <f t="shared" si="1150"/>
        <v>0</v>
      </c>
      <c r="AR519" s="180">
        <f t="shared" si="1151"/>
        <v>0</v>
      </c>
      <c r="AS519" s="180">
        <f t="shared" si="1152"/>
        <v>0</v>
      </c>
      <c r="AT519" s="180">
        <f t="shared" si="1153"/>
        <v>0</v>
      </c>
      <c r="AU519" s="180">
        <f t="shared" si="1154"/>
        <v>0</v>
      </c>
      <c r="AV519" s="180">
        <f t="shared" si="1155"/>
        <v>0</v>
      </c>
      <c r="AW519" s="180">
        <f t="shared" si="1156"/>
        <v>0</v>
      </c>
      <c r="AX519" s="180">
        <f t="shared" si="1157"/>
        <v>0</v>
      </c>
      <c r="AY519" s="180">
        <f t="shared" si="1158"/>
        <v>0</v>
      </c>
      <c r="AZ519" s="180">
        <f t="shared" si="1159"/>
        <v>0</v>
      </c>
      <c r="BA519" s="180">
        <f t="shared" si="1160"/>
        <v>0</v>
      </c>
      <c r="BB519" s="180">
        <f t="shared" si="1161"/>
        <v>0</v>
      </c>
      <c r="BC519" s="180">
        <f t="shared" si="1162"/>
        <v>0</v>
      </c>
      <c r="BD519" s="180">
        <f t="shared" si="1163"/>
        <v>0</v>
      </c>
      <c r="BE519" s="180">
        <f t="shared" si="1164"/>
        <v>0</v>
      </c>
      <c r="BF519" s="180">
        <f t="shared" si="1165"/>
        <v>0</v>
      </c>
      <c r="BG519" s="180">
        <f t="shared" si="1166"/>
        <v>0</v>
      </c>
      <c r="BH519" s="180">
        <f t="shared" si="1167"/>
        <v>0</v>
      </c>
      <c r="BI519" s="180">
        <f t="shared" si="1168"/>
        <v>0</v>
      </c>
      <c r="BJ519" s="180">
        <f t="shared" si="1169"/>
        <v>0</v>
      </c>
      <c r="BK519" s="180">
        <f t="shared" si="1170"/>
        <v>0</v>
      </c>
      <c r="BL519" s="180">
        <f t="shared" si="1171"/>
        <v>0</v>
      </c>
      <c r="BM519" s="180">
        <f t="shared" si="1172"/>
        <v>0</v>
      </c>
      <c r="BN519" s="180">
        <f t="shared" si="1173"/>
        <v>0</v>
      </c>
      <c r="BO519" s="180">
        <f t="shared" si="1174"/>
        <v>0</v>
      </c>
      <c r="BP519" s="180">
        <f t="shared" si="1175"/>
        <v>0</v>
      </c>
      <c r="BQ519" s="180">
        <f t="shared" si="1176"/>
        <v>0</v>
      </c>
      <c r="BR519" s="180">
        <f t="shared" si="1177"/>
        <v>0</v>
      </c>
      <c r="BS519" s="180">
        <f t="shared" si="1178"/>
        <v>0</v>
      </c>
      <c r="BT519" s="180">
        <f t="shared" si="1179"/>
        <v>0</v>
      </c>
      <c r="BU519" s="180">
        <f t="shared" si="1180"/>
        <v>0</v>
      </c>
      <c r="BV519" s="180">
        <f t="shared" si="1181"/>
        <v>0</v>
      </c>
      <c r="BW519" s="180">
        <f t="shared" si="1182"/>
        <v>0</v>
      </c>
      <c r="BX519" s="180">
        <f t="shared" si="1183"/>
        <v>0</v>
      </c>
      <c r="BY519" s="180">
        <f t="shared" si="1184"/>
        <v>0</v>
      </c>
      <c r="BZ519" s="180">
        <f t="shared" si="1185"/>
        <v>0</v>
      </c>
      <c r="CA519" s="180">
        <f t="shared" si="1186"/>
        <v>0</v>
      </c>
      <c r="CB519" s="180">
        <f t="shared" si="1187"/>
        <v>0</v>
      </c>
      <c r="CC519" s="180">
        <f t="shared" si="1188"/>
        <v>0</v>
      </c>
      <c r="CD519" s="180">
        <f t="shared" si="1189"/>
        <v>0</v>
      </c>
      <c r="CE519" s="180">
        <f t="shared" si="1190"/>
        <v>0</v>
      </c>
      <c r="CF519" s="180">
        <f t="shared" si="1191"/>
        <v>0</v>
      </c>
      <c r="CG519" s="180">
        <f t="shared" si="1192"/>
        <v>0</v>
      </c>
      <c r="CH519" s="180">
        <f t="shared" si="1193"/>
        <v>0</v>
      </c>
      <c r="CI519" s="180">
        <f t="shared" si="1194"/>
        <v>0</v>
      </c>
      <c r="CJ519" s="180">
        <f t="shared" si="1195"/>
        <v>0</v>
      </c>
      <c r="CK519" s="180">
        <f t="shared" si="1196"/>
        <v>0</v>
      </c>
      <c r="CL519" s="180">
        <f t="shared" si="1197"/>
        <v>0</v>
      </c>
      <c r="CM519" s="180">
        <f t="shared" si="1198"/>
        <v>0</v>
      </c>
      <c r="CN519" s="180">
        <f t="shared" si="1199"/>
        <v>0</v>
      </c>
      <c r="CO519" s="180">
        <f t="shared" si="1200"/>
        <v>0</v>
      </c>
      <c r="CP519" s="180">
        <f t="shared" si="1201"/>
        <v>0</v>
      </c>
      <c r="CQ519" s="180">
        <f t="shared" si="1202"/>
        <v>0</v>
      </c>
      <c r="CR519" s="180">
        <f t="shared" si="1203"/>
        <v>0</v>
      </c>
      <c r="CS519" s="180">
        <f t="shared" si="1204"/>
        <v>0</v>
      </c>
      <c r="CT519" s="180">
        <f t="shared" si="1205"/>
        <v>0</v>
      </c>
      <c r="CU519" s="180">
        <f t="shared" si="1206"/>
        <v>0</v>
      </c>
      <c r="CV519" s="180">
        <f t="shared" si="1207"/>
        <v>0</v>
      </c>
      <c r="CW519" s="180">
        <f t="shared" si="1208"/>
        <v>0</v>
      </c>
      <c r="CX519" s="180">
        <f t="shared" si="1209"/>
        <v>0</v>
      </c>
      <c r="CY519" s="180">
        <f t="shared" si="1210"/>
        <v>0</v>
      </c>
      <c r="CZ519" s="180">
        <f t="shared" si="1211"/>
        <v>0</v>
      </c>
      <c r="DA519" s="180">
        <f t="shared" si="1212"/>
        <v>0</v>
      </c>
      <c r="DB519" s="180">
        <f t="shared" si="1213"/>
        <v>0</v>
      </c>
      <c r="DC519" s="180">
        <f t="shared" si="1214"/>
        <v>0</v>
      </c>
      <c r="DD519" s="180">
        <f t="shared" si="1215"/>
        <v>0</v>
      </c>
      <c r="DE519" s="180">
        <f t="shared" si="1216"/>
        <v>0</v>
      </c>
      <c r="DF519" s="180">
        <f t="shared" si="1217"/>
        <v>0</v>
      </c>
      <c r="DG519" s="180">
        <f t="shared" si="1218"/>
        <v>0</v>
      </c>
      <c r="DH519" s="180">
        <f t="shared" si="1219"/>
        <v>0</v>
      </c>
      <c r="DI519" s="180">
        <f t="shared" si="1220"/>
        <v>0</v>
      </c>
      <c r="DJ519" s="180">
        <f t="shared" si="1221"/>
        <v>0</v>
      </c>
      <c r="DK519" s="180">
        <f t="shared" si="1222"/>
        <v>0</v>
      </c>
      <c r="DL519" s="180">
        <f t="shared" si="1223"/>
        <v>0</v>
      </c>
      <c r="DM519" s="180">
        <f t="shared" si="1224"/>
        <v>0</v>
      </c>
      <c r="DN519" s="180">
        <f t="shared" si="1225"/>
        <v>0</v>
      </c>
      <c r="DO519" s="180">
        <f t="shared" si="1226"/>
        <v>0</v>
      </c>
      <c r="DP519" s="180">
        <f t="shared" si="1227"/>
        <v>0</v>
      </c>
      <c r="DQ519" s="180">
        <f t="shared" si="1228"/>
        <v>0</v>
      </c>
      <c r="DR519" s="180">
        <f t="shared" si="1229"/>
        <v>0</v>
      </c>
      <c r="DS519" s="180">
        <f t="shared" si="1230"/>
        <v>0</v>
      </c>
      <c r="DT519" s="180">
        <f t="shared" si="1231"/>
        <v>0</v>
      </c>
      <c r="DU519" s="180">
        <f t="shared" si="1232"/>
        <v>0</v>
      </c>
      <c r="DV519" s="180">
        <f t="shared" si="1233"/>
        <v>0</v>
      </c>
      <c r="DW519" s="180">
        <f t="shared" si="1234"/>
        <v>0</v>
      </c>
      <c r="DX519" s="180">
        <f t="shared" si="1235"/>
        <v>0</v>
      </c>
      <c r="DY519" s="180">
        <f t="shared" si="1236"/>
        <v>0</v>
      </c>
      <c r="DZ519" s="180">
        <f t="shared" si="1237"/>
        <v>0</v>
      </c>
      <c r="EA519" s="180">
        <f t="shared" si="1238"/>
        <v>0</v>
      </c>
      <c r="EB519" s="180">
        <f t="shared" si="1239"/>
        <v>0</v>
      </c>
      <c r="EC519" s="180">
        <f t="shared" si="1240"/>
        <v>0</v>
      </c>
      <c r="ED519" s="180">
        <f t="shared" si="1241"/>
        <v>0</v>
      </c>
      <c r="EE519" s="180">
        <f t="shared" si="1242"/>
        <v>0</v>
      </c>
      <c r="EF519" s="180">
        <f t="shared" si="1243"/>
        <v>0</v>
      </c>
      <c r="EG519" s="180">
        <f t="shared" si="1244"/>
        <v>0</v>
      </c>
      <c r="EH519" s="180">
        <f t="shared" si="1245"/>
        <v>0</v>
      </c>
      <c r="EI519" s="180">
        <f t="shared" si="1246"/>
        <v>0</v>
      </c>
      <c r="EJ519" s="180">
        <f t="shared" si="1247"/>
        <v>0</v>
      </c>
      <c r="EK519" s="180">
        <f t="shared" si="1248"/>
        <v>0</v>
      </c>
      <c r="EL519" s="180">
        <f t="shared" si="1249"/>
        <v>0</v>
      </c>
      <c r="EM519" s="180">
        <f t="shared" si="1250"/>
        <v>0</v>
      </c>
      <c r="EN519" s="180">
        <f t="shared" si="1251"/>
        <v>0</v>
      </c>
      <c r="EO519" s="180">
        <f t="shared" si="1252"/>
        <v>0</v>
      </c>
      <c r="EP519" s="180">
        <f t="shared" si="1253"/>
        <v>0</v>
      </c>
      <c r="EQ519" s="180">
        <f t="shared" si="1254"/>
        <v>0</v>
      </c>
      <c r="ER519" s="180">
        <f t="shared" si="1255"/>
        <v>0</v>
      </c>
      <c r="ES519" s="180">
        <f t="shared" si="1256"/>
        <v>0</v>
      </c>
      <c r="ET519" s="180">
        <f t="shared" si="1257"/>
        <v>0</v>
      </c>
      <c r="EU519" s="180">
        <f t="shared" si="1258"/>
        <v>0</v>
      </c>
      <c r="EV519" s="180">
        <f t="shared" si="1259"/>
        <v>0</v>
      </c>
      <c r="EW519" s="180">
        <f t="shared" si="1260"/>
        <v>0</v>
      </c>
      <c r="EX519" s="180">
        <f t="shared" si="1261"/>
        <v>0</v>
      </c>
      <c r="EY519" s="180">
        <f t="shared" si="1262"/>
        <v>0</v>
      </c>
      <c r="EZ519" s="180">
        <f t="shared" si="1263"/>
        <v>0</v>
      </c>
      <c r="FA519" s="180">
        <f t="shared" si="1264"/>
        <v>0</v>
      </c>
      <c r="FB519" s="180">
        <f t="shared" si="1265"/>
        <v>0</v>
      </c>
      <c r="FC519" s="180">
        <f t="shared" si="1266"/>
        <v>0</v>
      </c>
      <c r="FD519" s="180">
        <f t="shared" si="1267"/>
        <v>0</v>
      </c>
      <c r="FE519" s="180">
        <f t="shared" si="1268"/>
        <v>0</v>
      </c>
      <c r="FF519" s="180">
        <f t="shared" si="1269"/>
        <v>0</v>
      </c>
      <c r="FG519" s="180">
        <f t="shared" si="1270"/>
        <v>0</v>
      </c>
      <c r="FH519" s="180">
        <f t="shared" si="1271"/>
        <v>0</v>
      </c>
      <c r="FI519" s="180">
        <f t="shared" si="1272"/>
        <v>0</v>
      </c>
      <c r="FJ519" s="180">
        <f t="shared" si="1273"/>
        <v>0</v>
      </c>
      <c r="FK519" s="180">
        <f t="shared" si="1274"/>
        <v>0</v>
      </c>
      <c r="FL519" s="180">
        <f t="shared" si="1275"/>
        <v>0</v>
      </c>
      <c r="FM519" s="180">
        <f t="shared" si="1276"/>
        <v>0</v>
      </c>
      <c r="FN519" s="180">
        <f t="shared" si="1277"/>
        <v>0</v>
      </c>
      <c r="FO519" s="180">
        <f t="shared" si="1278"/>
        <v>0</v>
      </c>
      <c r="FP519" s="180">
        <f t="shared" si="1279"/>
        <v>0</v>
      </c>
      <c r="FQ519" s="180">
        <f t="shared" si="1280"/>
        <v>0</v>
      </c>
      <c r="FR519" s="180">
        <f t="shared" si="1281"/>
        <v>0</v>
      </c>
      <c r="FS519" s="180">
        <f t="shared" si="1282"/>
        <v>0</v>
      </c>
      <c r="FT519" s="180">
        <f t="shared" si="1283"/>
        <v>0</v>
      </c>
      <c r="FU519" s="180">
        <f t="shared" si="1284"/>
        <v>0</v>
      </c>
      <c r="FV519" s="180">
        <f t="shared" si="1285"/>
        <v>0</v>
      </c>
      <c r="FW519" s="180">
        <f t="shared" si="1286"/>
        <v>0</v>
      </c>
      <c r="FX519" s="180">
        <f t="shared" si="1287"/>
        <v>0</v>
      </c>
      <c r="FY519" s="180">
        <f t="shared" si="1288"/>
        <v>0</v>
      </c>
      <c r="FZ519" s="180">
        <f t="shared" si="1289"/>
        <v>0</v>
      </c>
      <c r="GA519" s="180">
        <f t="shared" si="1290"/>
        <v>0</v>
      </c>
      <c r="GB519" s="180">
        <f t="shared" si="1291"/>
        <v>0</v>
      </c>
      <c r="GC519" s="180">
        <f t="shared" si="1292"/>
        <v>0</v>
      </c>
      <c r="GD519" s="180">
        <f t="shared" si="1293"/>
        <v>0</v>
      </c>
      <c r="GE519" s="180">
        <f t="shared" si="1294"/>
        <v>0</v>
      </c>
      <c r="GF519" s="180">
        <f t="shared" si="1295"/>
        <v>0</v>
      </c>
      <c r="GG519" s="180">
        <f t="shared" si="1296"/>
        <v>0</v>
      </c>
      <c r="GH519" s="180">
        <f t="shared" si="1297"/>
        <v>0</v>
      </c>
      <c r="GI519" s="180">
        <f t="shared" si="1298"/>
        <v>0</v>
      </c>
      <c r="GJ519" s="180">
        <f t="shared" si="1299"/>
        <v>0</v>
      </c>
      <c r="GK519" s="180">
        <f t="shared" si="1300"/>
        <v>0</v>
      </c>
      <c r="GL519" s="180">
        <f t="shared" si="1301"/>
        <v>0</v>
      </c>
      <c r="GM519" s="180">
        <f t="shared" si="1302"/>
        <v>0</v>
      </c>
      <c r="GN519" s="180">
        <f t="shared" si="1303"/>
        <v>0</v>
      </c>
      <c r="GO519" s="180">
        <f t="shared" si="1304"/>
        <v>0</v>
      </c>
      <c r="GP519" s="180">
        <f t="shared" si="1305"/>
        <v>0</v>
      </c>
      <c r="GQ519" s="180">
        <f t="shared" si="1306"/>
        <v>0</v>
      </c>
      <c r="GR519" s="180">
        <f t="shared" si="1307"/>
        <v>0</v>
      </c>
      <c r="GS519" s="180">
        <f t="shared" si="1308"/>
        <v>0</v>
      </c>
      <c r="GT519" s="180">
        <f t="shared" si="1309"/>
        <v>0</v>
      </c>
      <c r="GU519" s="180">
        <f t="shared" si="1310"/>
        <v>0</v>
      </c>
      <c r="GV519" s="180">
        <f t="shared" si="1311"/>
        <v>0</v>
      </c>
      <c r="GW519" s="180">
        <f t="shared" si="1312"/>
        <v>0</v>
      </c>
      <c r="GX519" s="180">
        <f t="shared" si="1313"/>
        <v>0</v>
      </c>
      <c r="GY519" s="180">
        <f t="shared" si="1314"/>
        <v>0</v>
      </c>
      <c r="GZ519" s="180">
        <f t="shared" si="1315"/>
        <v>0</v>
      </c>
      <c r="HA519" s="180">
        <f t="shared" si="1316"/>
        <v>0</v>
      </c>
      <c r="HB519" s="180">
        <f t="shared" si="1317"/>
        <v>0</v>
      </c>
      <c r="HC519" s="180">
        <f t="shared" si="1318"/>
        <v>0</v>
      </c>
      <c r="HD519" s="180">
        <f t="shared" si="1319"/>
        <v>0</v>
      </c>
      <c r="HE519" s="180">
        <f t="shared" si="1320"/>
        <v>0</v>
      </c>
      <c r="HF519" s="180">
        <f t="shared" si="1321"/>
        <v>0</v>
      </c>
      <c r="HG519" s="180">
        <f t="shared" si="1322"/>
        <v>0</v>
      </c>
      <c r="HH519" s="180">
        <f t="shared" si="1323"/>
        <v>0</v>
      </c>
      <c r="HI519" s="180">
        <f t="shared" si="1324"/>
        <v>0</v>
      </c>
      <c r="HJ519" s="180">
        <f t="shared" si="1325"/>
        <v>0</v>
      </c>
      <c r="HK519" s="180">
        <f t="shared" si="1326"/>
        <v>0</v>
      </c>
      <c r="HL519" s="180">
        <f t="shared" si="1327"/>
        <v>0</v>
      </c>
      <c r="HM519" s="180">
        <f t="shared" si="1328"/>
        <v>0</v>
      </c>
      <c r="HN519" s="180">
        <f t="shared" si="1329"/>
        <v>0</v>
      </c>
      <c r="HO519" s="180">
        <f t="shared" si="1330"/>
        <v>0</v>
      </c>
      <c r="HP519" s="180">
        <f t="shared" si="1331"/>
        <v>0</v>
      </c>
      <c r="HQ519" s="180">
        <f t="shared" si="1332"/>
        <v>0</v>
      </c>
      <c r="HR519" s="180">
        <f t="shared" si="1333"/>
        <v>0</v>
      </c>
      <c r="HS519" s="180">
        <f t="shared" si="1334"/>
        <v>0</v>
      </c>
      <c r="HT519" s="180">
        <f t="shared" si="1335"/>
        <v>0</v>
      </c>
      <c r="HU519" s="180">
        <f t="shared" si="1336"/>
        <v>0</v>
      </c>
      <c r="HV519" s="180">
        <f t="shared" si="1337"/>
        <v>0</v>
      </c>
      <c r="HW519" s="180">
        <f t="shared" si="1338"/>
        <v>0</v>
      </c>
      <c r="HX519" s="180">
        <f t="shared" si="1339"/>
        <v>0</v>
      </c>
      <c r="HY519" s="180">
        <f t="shared" si="1340"/>
        <v>0</v>
      </c>
      <c r="HZ519" s="180">
        <f t="shared" si="1341"/>
        <v>0</v>
      </c>
      <c r="IA519" s="180">
        <f t="shared" si="1342"/>
        <v>0</v>
      </c>
      <c r="IB519" s="180">
        <f t="shared" si="1343"/>
        <v>0</v>
      </c>
      <c r="IC519" s="180">
        <f t="shared" si="1344"/>
        <v>0</v>
      </c>
      <c r="ID519" s="180">
        <f t="shared" si="1345"/>
        <v>0</v>
      </c>
      <c r="IE519" s="180">
        <f t="shared" si="1346"/>
        <v>0</v>
      </c>
      <c r="IF519" s="180">
        <f t="shared" si="1347"/>
        <v>0</v>
      </c>
      <c r="IG519" s="180">
        <f t="shared" si="1348"/>
        <v>0</v>
      </c>
      <c r="IH519" s="180">
        <f t="shared" si="1349"/>
        <v>0</v>
      </c>
      <c r="II519" s="180">
        <f t="shared" si="1350"/>
        <v>0</v>
      </c>
      <c r="IJ519" s="180">
        <f t="shared" si="1351"/>
        <v>0</v>
      </c>
      <c r="IK519" s="180">
        <f t="shared" si="1352"/>
        <v>0</v>
      </c>
      <c r="IL519" s="180">
        <f t="shared" si="1353"/>
        <v>0</v>
      </c>
      <c r="IM519" s="180">
        <f t="shared" si="1354"/>
        <v>0</v>
      </c>
      <c r="IN519" s="180">
        <f t="shared" si="1355"/>
        <v>0</v>
      </c>
      <c r="IO519" s="180">
        <f t="shared" si="1356"/>
        <v>0</v>
      </c>
      <c r="IP519" s="180">
        <f t="shared" si="1357"/>
        <v>0</v>
      </c>
      <c r="IQ519" s="180">
        <f t="shared" si="1358"/>
        <v>0</v>
      </c>
      <c r="IR519" s="180">
        <f t="shared" si="1359"/>
        <v>0</v>
      </c>
      <c r="IS519" s="180">
        <f t="shared" si="1360"/>
        <v>0</v>
      </c>
      <c r="IT519" s="180">
        <f t="shared" si="1361"/>
        <v>0</v>
      </c>
      <c r="IU519" s="180">
        <f t="shared" si="1362"/>
        <v>0</v>
      </c>
      <c r="IV519" s="180">
        <f t="shared" si="1363"/>
        <v>0</v>
      </c>
      <c r="IW519" s="180">
        <f t="shared" si="1364"/>
        <v>0</v>
      </c>
      <c r="IX519" s="180">
        <f t="shared" si="1365"/>
        <v>0</v>
      </c>
      <c r="IY519" s="180">
        <f t="shared" si="1366"/>
        <v>0</v>
      </c>
      <c r="IZ519" s="180">
        <f t="shared" si="1367"/>
        <v>0</v>
      </c>
      <c r="JA519" s="180">
        <f t="shared" si="1368"/>
        <v>0</v>
      </c>
      <c r="JB519" s="180">
        <f t="shared" si="1369"/>
        <v>0</v>
      </c>
    </row>
    <row r="520" spans="2:262">
      <c r="B520" s="188">
        <v>159</v>
      </c>
      <c r="C520" s="187">
        <f t="shared" si="1370"/>
        <v>3.1054687500000023E-3</v>
      </c>
      <c r="D520" s="184" t="e">
        <f t="shared" si="1113"/>
        <v>#REF!</v>
      </c>
      <c r="E520" s="183" t="e">
        <f>FI361</f>
        <v>#REF!</v>
      </c>
      <c r="F520" s="182">
        <v>159</v>
      </c>
      <c r="G520" s="180">
        <f t="shared" si="1114"/>
        <v>0</v>
      </c>
      <c r="H520" s="180">
        <f t="shared" si="1115"/>
        <v>0</v>
      </c>
      <c r="I520" s="180">
        <f t="shared" si="1116"/>
        <v>0</v>
      </c>
      <c r="J520" s="180">
        <f t="shared" si="1117"/>
        <v>0</v>
      </c>
      <c r="K520" s="180">
        <f t="shared" si="1118"/>
        <v>0</v>
      </c>
      <c r="L520" s="180">
        <f t="shared" si="1119"/>
        <v>0</v>
      </c>
      <c r="M520" s="180">
        <f t="shared" si="1120"/>
        <v>0</v>
      </c>
      <c r="N520" s="180">
        <f t="shared" si="1121"/>
        <v>0</v>
      </c>
      <c r="O520" s="180">
        <f t="shared" si="1122"/>
        <v>0</v>
      </c>
      <c r="P520" s="180">
        <f t="shared" si="1123"/>
        <v>0</v>
      </c>
      <c r="Q520" s="180">
        <f t="shared" si="1124"/>
        <v>0</v>
      </c>
      <c r="R520" s="180">
        <f t="shared" si="1125"/>
        <v>0</v>
      </c>
      <c r="S520" s="180">
        <f t="shared" si="1126"/>
        <v>0</v>
      </c>
      <c r="T520" s="180">
        <f t="shared" si="1127"/>
        <v>0</v>
      </c>
      <c r="U520" s="180">
        <f t="shared" si="1128"/>
        <v>0</v>
      </c>
      <c r="V520" s="180">
        <f t="shared" si="1129"/>
        <v>0</v>
      </c>
      <c r="W520" s="180">
        <f t="shared" si="1130"/>
        <v>0</v>
      </c>
      <c r="X520" s="180">
        <f t="shared" si="1131"/>
        <v>0</v>
      </c>
      <c r="Y520" s="180">
        <f t="shared" si="1132"/>
        <v>0</v>
      </c>
      <c r="Z520" s="180">
        <f t="shared" si="1133"/>
        <v>0</v>
      </c>
      <c r="AA520" s="180">
        <f t="shared" si="1134"/>
        <v>0</v>
      </c>
      <c r="AB520" s="180">
        <f t="shared" si="1135"/>
        <v>0</v>
      </c>
      <c r="AC520" s="180">
        <f t="shared" si="1136"/>
        <v>0</v>
      </c>
      <c r="AD520" s="180">
        <f t="shared" si="1137"/>
        <v>0</v>
      </c>
      <c r="AE520" s="180">
        <f t="shared" si="1138"/>
        <v>0</v>
      </c>
      <c r="AF520" s="180">
        <f t="shared" si="1139"/>
        <v>0</v>
      </c>
      <c r="AG520" s="180">
        <f t="shared" si="1140"/>
        <v>0</v>
      </c>
      <c r="AH520" s="180">
        <f t="shared" si="1141"/>
        <v>0</v>
      </c>
      <c r="AI520" s="180">
        <f t="shared" si="1142"/>
        <v>0</v>
      </c>
      <c r="AJ520" s="180">
        <f t="shared" si="1143"/>
        <v>0</v>
      </c>
      <c r="AK520" s="180">
        <f t="shared" si="1144"/>
        <v>0</v>
      </c>
      <c r="AL520" s="180">
        <f t="shared" si="1145"/>
        <v>0</v>
      </c>
      <c r="AM520" s="180">
        <f t="shared" si="1146"/>
        <v>0</v>
      </c>
      <c r="AN520" s="180">
        <f t="shared" si="1147"/>
        <v>0</v>
      </c>
      <c r="AO520" s="180">
        <f t="shared" si="1148"/>
        <v>0</v>
      </c>
      <c r="AP520" s="180">
        <f t="shared" si="1149"/>
        <v>0</v>
      </c>
      <c r="AQ520" s="180">
        <f t="shared" si="1150"/>
        <v>0</v>
      </c>
      <c r="AR520" s="180">
        <f t="shared" si="1151"/>
        <v>0</v>
      </c>
      <c r="AS520" s="180">
        <f t="shared" si="1152"/>
        <v>0</v>
      </c>
      <c r="AT520" s="180">
        <f t="shared" si="1153"/>
        <v>0</v>
      </c>
      <c r="AU520" s="180">
        <f t="shared" si="1154"/>
        <v>0</v>
      </c>
      <c r="AV520" s="180">
        <f t="shared" si="1155"/>
        <v>0</v>
      </c>
      <c r="AW520" s="180">
        <f t="shared" si="1156"/>
        <v>0</v>
      </c>
      <c r="AX520" s="180">
        <f t="shared" si="1157"/>
        <v>0</v>
      </c>
      <c r="AY520" s="180">
        <f t="shared" si="1158"/>
        <v>0</v>
      </c>
      <c r="AZ520" s="180">
        <f t="shared" si="1159"/>
        <v>0</v>
      </c>
      <c r="BA520" s="180">
        <f t="shared" si="1160"/>
        <v>0</v>
      </c>
      <c r="BB520" s="180">
        <f t="shared" si="1161"/>
        <v>0</v>
      </c>
      <c r="BC520" s="180">
        <f t="shared" si="1162"/>
        <v>0</v>
      </c>
      <c r="BD520" s="180">
        <f t="shared" si="1163"/>
        <v>0</v>
      </c>
      <c r="BE520" s="180">
        <f t="shared" si="1164"/>
        <v>0</v>
      </c>
      <c r="BF520" s="180">
        <f t="shared" si="1165"/>
        <v>0</v>
      </c>
      <c r="BG520" s="180">
        <f t="shared" si="1166"/>
        <v>0</v>
      </c>
      <c r="BH520" s="180">
        <f t="shared" si="1167"/>
        <v>0</v>
      </c>
      <c r="BI520" s="180">
        <f t="shared" si="1168"/>
        <v>0</v>
      </c>
      <c r="BJ520" s="180">
        <f t="shared" si="1169"/>
        <v>0</v>
      </c>
      <c r="BK520" s="180">
        <f t="shared" si="1170"/>
        <v>0</v>
      </c>
      <c r="BL520" s="180">
        <f t="shared" si="1171"/>
        <v>0</v>
      </c>
      <c r="BM520" s="180">
        <f t="shared" si="1172"/>
        <v>0</v>
      </c>
      <c r="BN520" s="180">
        <f t="shared" si="1173"/>
        <v>0</v>
      </c>
      <c r="BO520" s="180">
        <f t="shared" si="1174"/>
        <v>0</v>
      </c>
      <c r="BP520" s="180">
        <f t="shared" si="1175"/>
        <v>0</v>
      </c>
      <c r="BQ520" s="180">
        <f t="shared" si="1176"/>
        <v>0</v>
      </c>
      <c r="BR520" s="180">
        <f t="shared" si="1177"/>
        <v>0</v>
      </c>
      <c r="BS520" s="180">
        <f t="shared" si="1178"/>
        <v>0</v>
      </c>
      <c r="BT520" s="180">
        <f t="shared" si="1179"/>
        <v>0</v>
      </c>
      <c r="BU520" s="180">
        <f t="shared" si="1180"/>
        <v>0</v>
      </c>
      <c r="BV520" s="180">
        <f t="shared" si="1181"/>
        <v>0</v>
      </c>
      <c r="BW520" s="180">
        <f t="shared" si="1182"/>
        <v>0</v>
      </c>
      <c r="BX520" s="180">
        <f t="shared" si="1183"/>
        <v>0</v>
      </c>
      <c r="BY520" s="180">
        <f t="shared" si="1184"/>
        <v>0</v>
      </c>
      <c r="BZ520" s="180">
        <f t="shared" si="1185"/>
        <v>0</v>
      </c>
      <c r="CA520" s="180">
        <f t="shared" si="1186"/>
        <v>0</v>
      </c>
      <c r="CB520" s="180">
        <f t="shared" si="1187"/>
        <v>0</v>
      </c>
      <c r="CC520" s="180">
        <f t="shared" si="1188"/>
        <v>0</v>
      </c>
      <c r="CD520" s="180">
        <f t="shared" si="1189"/>
        <v>0</v>
      </c>
      <c r="CE520" s="180">
        <f t="shared" si="1190"/>
        <v>0</v>
      </c>
      <c r="CF520" s="180">
        <f t="shared" si="1191"/>
        <v>0</v>
      </c>
      <c r="CG520" s="180">
        <f t="shared" si="1192"/>
        <v>0</v>
      </c>
      <c r="CH520" s="180">
        <f t="shared" si="1193"/>
        <v>0</v>
      </c>
      <c r="CI520" s="180">
        <f t="shared" si="1194"/>
        <v>0</v>
      </c>
      <c r="CJ520" s="180">
        <f t="shared" si="1195"/>
        <v>0</v>
      </c>
      <c r="CK520" s="180">
        <f t="shared" si="1196"/>
        <v>0</v>
      </c>
      <c r="CL520" s="180">
        <f t="shared" si="1197"/>
        <v>0</v>
      </c>
      <c r="CM520" s="180">
        <f t="shared" si="1198"/>
        <v>0</v>
      </c>
      <c r="CN520" s="180">
        <f t="shared" si="1199"/>
        <v>0</v>
      </c>
      <c r="CO520" s="180">
        <f t="shared" si="1200"/>
        <v>0</v>
      </c>
      <c r="CP520" s="180">
        <f t="shared" si="1201"/>
        <v>0</v>
      </c>
      <c r="CQ520" s="180">
        <f t="shared" si="1202"/>
        <v>0</v>
      </c>
      <c r="CR520" s="180">
        <f t="shared" si="1203"/>
        <v>0</v>
      </c>
      <c r="CS520" s="180">
        <f t="shared" si="1204"/>
        <v>0</v>
      </c>
      <c r="CT520" s="180">
        <f t="shared" si="1205"/>
        <v>0</v>
      </c>
      <c r="CU520" s="180">
        <f t="shared" si="1206"/>
        <v>0</v>
      </c>
      <c r="CV520" s="180">
        <f t="shared" si="1207"/>
        <v>0</v>
      </c>
      <c r="CW520" s="180">
        <f t="shared" si="1208"/>
        <v>0</v>
      </c>
      <c r="CX520" s="180">
        <f t="shared" si="1209"/>
        <v>0</v>
      </c>
      <c r="CY520" s="180">
        <f t="shared" si="1210"/>
        <v>0</v>
      </c>
      <c r="CZ520" s="180">
        <f t="shared" si="1211"/>
        <v>0</v>
      </c>
      <c r="DA520" s="180">
        <f t="shared" si="1212"/>
        <v>0</v>
      </c>
      <c r="DB520" s="180">
        <f t="shared" si="1213"/>
        <v>0</v>
      </c>
      <c r="DC520" s="180">
        <f t="shared" si="1214"/>
        <v>0</v>
      </c>
      <c r="DD520" s="180">
        <f t="shared" si="1215"/>
        <v>0</v>
      </c>
      <c r="DE520" s="180">
        <f t="shared" si="1216"/>
        <v>0</v>
      </c>
      <c r="DF520" s="180">
        <f t="shared" si="1217"/>
        <v>0</v>
      </c>
      <c r="DG520" s="180">
        <f t="shared" si="1218"/>
        <v>0</v>
      </c>
      <c r="DH520" s="180">
        <f t="shared" si="1219"/>
        <v>0</v>
      </c>
      <c r="DI520" s="180">
        <f t="shared" si="1220"/>
        <v>0</v>
      </c>
      <c r="DJ520" s="180">
        <f t="shared" si="1221"/>
        <v>0</v>
      </c>
      <c r="DK520" s="180">
        <f t="shared" si="1222"/>
        <v>0</v>
      </c>
      <c r="DL520" s="180">
        <f t="shared" si="1223"/>
        <v>0</v>
      </c>
      <c r="DM520" s="180">
        <f t="shared" si="1224"/>
        <v>0</v>
      </c>
      <c r="DN520" s="180">
        <f t="shared" si="1225"/>
        <v>0</v>
      </c>
      <c r="DO520" s="180">
        <f t="shared" si="1226"/>
        <v>0</v>
      </c>
      <c r="DP520" s="180">
        <f t="shared" si="1227"/>
        <v>0</v>
      </c>
      <c r="DQ520" s="180">
        <f t="shared" si="1228"/>
        <v>0</v>
      </c>
      <c r="DR520" s="180">
        <f t="shared" si="1229"/>
        <v>0</v>
      </c>
      <c r="DS520" s="180">
        <f t="shared" si="1230"/>
        <v>0</v>
      </c>
      <c r="DT520" s="180">
        <f t="shared" si="1231"/>
        <v>0</v>
      </c>
      <c r="DU520" s="180">
        <f t="shared" si="1232"/>
        <v>0</v>
      </c>
      <c r="DV520" s="180">
        <f t="shared" si="1233"/>
        <v>0</v>
      </c>
      <c r="DW520" s="180">
        <f t="shared" si="1234"/>
        <v>0</v>
      </c>
      <c r="DX520" s="180">
        <f t="shared" si="1235"/>
        <v>0</v>
      </c>
      <c r="DY520" s="180">
        <f t="shared" si="1236"/>
        <v>0</v>
      </c>
      <c r="DZ520" s="180">
        <f t="shared" si="1237"/>
        <v>0</v>
      </c>
      <c r="EA520" s="180">
        <f t="shared" si="1238"/>
        <v>0</v>
      </c>
      <c r="EB520" s="180">
        <f t="shared" si="1239"/>
        <v>0</v>
      </c>
      <c r="EC520" s="180">
        <f t="shared" si="1240"/>
        <v>0</v>
      </c>
      <c r="ED520" s="180">
        <f t="shared" si="1241"/>
        <v>0</v>
      </c>
      <c r="EE520" s="180">
        <f t="shared" si="1242"/>
        <v>0</v>
      </c>
      <c r="EF520" s="180">
        <f t="shared" si="1243"/>
        <v>0</v>
      </c>
      <c r="EG520" s="180">
        <f t="shared" si="1244"/>
        <v>0</v>
      </c>
      <c r="EH520" s="180">
        <f t="shared" si="1245"/>
        <v>0</v>
      </c>
      <c r="EI520" s="180">
        <f t="shared" si="1246"/>
        <v>0</v>
      </c>
      <c r="EJ520" s="180">
        <f t="shared" si="1247"/>
        <v>0</v>
      </c>
      <c r="EK520" s="180">
        <f t="shared" si="1248"/>
        <v>0</v>
      </c>
      <c r="EL520" s="180">
        <f t="shared" si="1249"/>
        <v>0</v>
      </c>
      <c r="EM520" s="180">
        <f t="shared" si="1250"/>
        <v>0</v>
      </c>
      <c r="EN520" s="180">
        <f t="shared" si="1251"/>
        <v>0</v>
      </c>
      <c r="EO520" s="180">
        <f t="shared" si="1252"/>
        <v>0</v>
      </c>
      <c r="EP520" s="180">
        <f t="shared" si="1253"/>
        <v>0</v>
      </c>
      <c r="EQ520" s="180">
        <f t="shared" si="1254"/>
        <v>0</v>
      </c>
      <c r="ER520" s="180">
        <f t="shared" si="1255"/>
        <v>0</v>
      </c>
      <c r="ES520" s="180">
        <f t="shared" si="1256"/>
        <v>0</v>
      </c>
      <c r="ET520" s="180">
        <f t="shared" si="1257"/>
        <v>0</v>
      </c>
      <c r="EU520" s="180">
        <f t="shared" si="1258"/>
        <v>0</v>
      </c>
      <c r="EV520" s="180">
        <f t="shared" si="1259"/>
        <v>0</v>
      </c>
      <c r="EW520" s="180">
        <f t="shared" si="1260"/>
        <v>0</v>
      </c>
      <c r="EX520" s="180">
        <f t="shared" si="1261"/>
        <v>0</v>
      </c>
      <c r="EY520" s="180">
        <f t="shared" si="1262"/>
        <v>0</v>
      </c>
      <c r="EZ520" s="180">
        <f t="shared" si="1263"/>
        <v>0</v>
      </c>
      <c r="FA520" s="180">
        <f t="shared" si="1264"/>
        <v>0</v>
      </c>
      <c r="FB520" s="180">
        <f t="shared" si="1265"/>
        <v>0</v>
      </c>
      <c r="FC520" s="180">
        <f t="shared" si="1266"/>
        <v>0</v>
      </c>
      <c r="FD520" s="180">
        <f t="shared" si="1267"/>
        <v>0</v>
      </c>
      <c r="FE520" s="180">
        <f t="shared" si="1268"/>
        <v>0</v>
      </c>
      <c r="FF520" s="180">
        <f t="shared" si="1269"/>
        <v>0</v>
      </c>
      <c r="FG520" s="180">
        <f t="shared" si="1270"/>
        <v>0</v>
      </c>
      <c r="FH520" s="180">
        <f t="shared" si="1271"/>
        <v>0</v>
      </c>
      <c r="FI520" s="180">
        <f t="shared" si="1272"/>
        <v>0</v>
      </c>
      <c r="FJ520" s="180">
        <f t="shared" si="1273"/>
        <v>0</v>
      </c>
      <c r="FK520" s="180">
        <f t="shared" si="1274"/>
        <v>0</v>
      </c>
      <c r="FL520" s="180">
        <f t="shared" si="1275"/>
        <v>0</v>
      </c>
      <c r="FM520" s="180">
        <f t="shared" si="1276"/>
        <v>0</v>
      </c>
      <c r="FN520" s="180">
        <f t="shared" si="1277"/>
        <v>0</v>
      </c>
      <c r="FO520" s="180">
        <f t="shared" si="1278"/>
        <v>0</v>
      </c>
      <c r="FP520" s="180">
        <f t="shared" si="1279"/>
        <v>0</v>
      </c>
      <c r="FQ520" s="180">
        <f t="shared" si="1280"/>
        <v>0</v>
      </c>
      <c r="FR520" s="180">
        <f t="shared" si="1281"/>
        <v>0</v>
      </c>
      <c r="FS520" s="180">
        <f t="shared" si="1282"/>
        <v>0</v>
      </c>
      <c r="FT520" s="180">
        <f t="shared" si="1283"/>
        <v>0</v>
      </c>
      <c r="FU520" s="180">
        <f t="shared" si="1284"/>
        <v>0</v>
      </c>
      <c r="FV520" s="180">
        <f t="shared" si="1285"/>
        <v>0</v>
      </c>
      <c r="FW520" s="180">
        <f t="shared" si="1286"/>
        <v>0</v>
      </c>
      <c r="FX520" s="180">
        <f t="shared" si="1287"/>
        <v>0</v>
      </c>
      <c r="FY520" s="180">
        <f t="shared" si="1288"/>
        <v>0</v>
      </c>
      <c r="FZ520" s="180">
        <f t="shared" si="1289"/>
        <v>0</v>
      </c>
      <c r="GA520" s="180">
        <f t="shared" si="1290"/>
        <v>0</v>
      </c>
      <c r="GB520" s="180">
        <f t="shared" si="1291"/>
        <v>0</v>
      </c>
      <c r="GC520" s="180">
        <f t="shared" si="1292"/>
        <v>0</v>
      </c>
      <c r="GD520" s="180">
        <f t="shared" si="1293"/>
        <v>0</v>
      </c>
      <c r="GE520" s="180">
        <f t="shared" si="1294"/>
        <v>0</v>
      </c>
      <c r="GF520" s="180">
        <f t="shared" si="1295"/>
        <v>0</v>
      </c>
      <c r="GG520" s="180">
        <f t="shared" si="1296"/>
        <v>0</v>
      </c>
      <c r="GH520" s="180">
        <f t="shared" si="1297"/>
        <v>0</v>
      </c>
      <c r="GI520" s="180">
        <f t="shared" si="1298"/>
        <v>0</v>
      </c>
      <c r="GJ520" s="180">
        <f t="shared" si="1299"/>
        <v>0</v>
      </c>
      <c r="GK520" s="180">
        <f t="shared" si="1300"/>
        <v>0</v>
      </c>
      <c r="GL520" s="180">
        <f t="shared" si="1301"/>
        <v>0</v>
      </c>
      <c r="GM520" s="180">
        <f t="shared" si="1302"/>
        <v>0</v>
      </c>
      <c r="GN520" s="180">
        <f t="shared" si="1303"/>
        <v>0</v>
      </c>
      <c r="GO520" s="180">
        <f t="shared" si="1304"/>
        <v>0</v>
      </c>
      <c r="GP520" s="180">
        <f t="shared" si="1305"/>
        <v>0</v>
      </c>
      <c r="GQ520" s="180">
        <f t="shared" si="1306"/>
        <v>0</v>
      </c>
      <c r="GR520" s="180">
        <f t="shared" si="1307"/>
        <v>0</v>
      </c>
      <c r="GS520" s="180">
        <f t="shared" si="1308"/>
        <v>0</v>
      </c>
      <c r="GT520" s="180">
        <f t="shared" si="1309"/>
        <v>0</v>
      </c>
      <c r="GU520" s="180">
        <f t="shared" si="1310"/>
        <v>0</v>
      </c>
      <c r="GV520" s="180">
        <f t="shared" si="1311"/>
        <v>0</v>
      </c>
      <c r="GW520" s="180">
        <f t="shared" si="1312"/>
        <v>0</v>
      </c>
      <c r="GX520" s="180">
        <f t="shared" si="1313"/>
        <v>0</v>
      </c>
      <c r="GY520" s="180">
        <f t="shared" si="1314"/>
        <v>0</v>
      </c>
      <c r="GZ520" s="180">
        <f t="shared" si="1315"/>
        <v>0</v>
      </c>
      <c r="HA520" s="180">
        <f t="shared" si="1316"/>
        <v>0</v>
      </c>
      <c r="HB520" s="180">
        <f t="shared" si="1317"/>
        <v>0</v>
      </c>
      <c r="HC520" s="180">
        <f t="shared" si="1318"/>
        <v>0</v>
      </c>
      <c r="HD520" s="180">
        <f t="shared" si="1319"/>
        <v>0</v>
      </c>
      <c r="HE520" s="180">
        <f t="shared" si="1320"/>
        <v>0</v>
      </c>
      <c r="HF520" s="180">
        <f t="shared" si="1321"/>
        <v>0</v>
      </c>
      <c r="HG520" s="180">
        <f t="shared" si="1322"/>
        <v>0</v>
      </c>
      <c r="HH520" s="180">
        <f t="shared" si="1323"/>
        <v>0</v>
      </c>
      <c r="HI520" s="180">
        <f t="shared" si="1324"/>
        <v>0</v>
      </c>
      <c r="HJ520" s="180">
        <f t="shared" si="1325"/>
        <v>0</v>
      </c>
      <c r="HK520" s="180">
        <f t="shared" si="1326"/>
        <v>0</v>
      </c>
      <c r="HL520" s="180">
        <f t="shared" si="1327"/>
        <v>0</v>
      </c>
      <c r="HM520" s="180">
        <f t="shared" si="1328"/>
        <v>0</v>
      </c>
      <c r="HN520" s="180">
        <f t="shared" si="1329"/>
        <v>0</v>
      </c>
      <c r="HO520" s="180">
        <f t="shared" si="1330"/>
        <v>0</v>
      </c>
      <c r="HP520" s="180">
        <f t="shared" si="1331"/>
        <v>0</v>
      </c>
      <c r="HQ520" s="180">
        <f t="shared" si="1332"/>
        <v>0</v>
      </c>
      <c r="HR520" s="180">
        <f t="shared" si="1333"/>
        <v>0</v>
      </c>
      <c r="HS520" s="180">
        <f t="shared" si="1334"/>
        <v>0</v>
      </c>
      <c r="HT520" s="180">
        <f t="shared" si="1335"/>
        <v>0</v>
      </c>
      <c r="HU520" s="180">
        <f t="shared" si="1336"/>
        <v>0</v>
      </c>
      <c r="HV520" s="180">
        <f t="shared" si="1337"/>
        <v>0</v>
      </c>
      <c r="HW520" s="180">
        <f t="shared" si="1338"/>
        <v>0</v>
      </c>
      <c r="HX520" s="180">
        <f t="shared" si="1339"/>
        <v>0</v>
      </c>
      <c r="HY520" s="180">
        <f t="shared" si="1340"/>
        <v>0</v>
      </c>
      <c r="HZ520" s="180">
        <f t="shared" si="1341"/>
        <v>0</v>
      </c>
      <c r="IA520" s="180">
        <f t="shared" si="1342"/>
        <v>0</v>
      </c>
      <c r="IB520" s="180">
        <f t="shared" si="1343"/>
        <v>0</v>
      </c>
      <c r="IC520" s="180">
        <f t="shared" si="1344"/>
        <v>0</v>
      </c>
      <c r="ID520" s="180">
        <f t="shared" si="1345"/>
        <v>0</v>
      </c>
      <c r="IE520" s="180">
        <f t="shared" si="1346"/>
        <v>0</v>
      </c>
      <c r="IF520" s="180">
        <f t="shared" si="1347"/>
        <v>0</v>
      </c>
      <c r="IG520" s="180">
        <f t="shared" si="1348"/>
        <v>0</v>
      </c>
      <c r="IH520" s="180">
        <f t="shared" si="1349"/>
        <v>0</v>
      </c>
      <c r="II520" s="180">
        <f t="shared" si="1350"/>
        <v>0</v>
      </c>
      <c r="IJ520" s="180">
        <f t="shared" si="1351"/>
        <v>0</v>
      </c>
      <c r="IK520" s="180">
        <f t="shared" si="1352"/>
        <v>0</v>
      </c>
      <c r="IL520" s="180">
        <f t="shared" si="1353"/>
        <v>0</v>
      </c>
      <c r="IM520" s="180">
        <f t="shared" si="1354"/>
        <v>0</v>
      </c>
      <c r="IN520" s="180">
        <f t="shared" si="1355"/>
        <v>0</v>
      </c>
      <c r="IO520" s="180">
        <f t="shared" si="1356"/>
        <v>0</v>
      </c>
      <c r="IP520" s="180">
        <f t="shared" si="1357"/>
        <v>0</v>
      </c>
      <c r="IQ520" s="180">
        <f t="shared" si="1358"/>
        <v>0</v>
      </c>
      <c r="IR520" s="180">
        <f t="shared" si="1359"/>
        <v>0</v>
      </c>
      <c r="IS520" s="180">
        <f t="shared" si="1360"/>
        <v>0</v>
      </c>
      <c r="IT520" s="180">
        <f t="shared" si="1361"/>
        <v>0</v>
      </c>
      <c r="IU520" s="180">
        <f t="shared" si="1362"/>
        <v>0</v>
      </c>
      <c r="IV520" s="180">
        <f t="shared" si="1363"/>
        <v>0</v>
      </c>
      <c r="IW520" s="180">
        <f t="shared" si="1364"/>
        <v>0</v>
      </c>
      <c r="IX520" s="180">
        <f t="shared" si="1365"/>
        <v>0</v>
      </c>
      <c r="IY520" s="180">
        <f t="shared" si="1366"/>
        <v>0</v>
      </c>
      <c r="IZ520" s="180">
        <f t="shared" si="1367"/>
        <v>0</v>
      </c>
      <c r="JA520" s="180">
        <f t="shared" si="1368"/>
        <v>0</v>
      </c>
      <c r="JB520" s="180">
        <f t="shared" si="1369"/>
        <v>0</v>
      </c>
    </row>
    <row r="521" spans="2:262">
      <c r="B521" s="188">
        <v>160</v>
      </c>
      <c r="C521" s="187">
        <f t="shared" si="1370"/>
        <v>3.1250000000000023E-3</v>
      </c>
      <c r="D521" s="184" t="e">
        <f t="shared" si="1113"/>
        <v>#REF!</v>
      </c>
      <c r="E521" s="183" t="e">
        <f>FJ361</f>
        <v>#REF!</v>
      </c>
      <c r="F521" s="182">
        <v>160</v>
      </c>
      <c r="G521" s="180">
        <f t="shared" si="1114"/>
        <v>0</v>
      </c>
      <c r="H521" s="180">
        <f t="shared" si="1115"/>
        <v>0</v>
      </c>
      <c r="I521" s="180">
        <f t="shared" si="1116"/>
        <v>0</v>
      </c>
      <c r="J521" s="180">
        <f t="shared" si="1117"/>
        <v>0</v>
      </c>
      <c r="K521" s="180">
        <f t="shared" si="1118"/>
        <v>0</v>
      </c>
      <c r="L521" s="180">
        <f t="shared" si="1119"/>
        <v>0</v>
      </c>
      <c r="M521" s="180">
        <f t="shared" si="1120"/>
        <v>0</v>
      </c>
      <c r="N521" s="180">
        <f t="shared" si="1121"/>
        <v>0</v>
      </c>
      <c r="O521" s="180">
        <f t="shared" si="1122"/>
        <v>0</v>
      </c>
      <c r="P521" s="180">
        <f t="shared" si="1123"/>
        <v>0</v>
      </c>
      <c r="Q521" s="180">
        <f t="shared" si="1124"/>
        <v>0</v>
      </c>
      <c r="R521" s="180">
        <f t="shared" si="1125"/>
        <v>0</v>
      </c>
      <c r="S521" s="180">
        <f t="shared" si="1126"/>
        <v>0</v>
      </c>
      <c r="T521" s="180">
        <f t="shared" si="1127"/>
        <v>0</v>
      </c>
      <c r="U521" s="180">
        <f t="shared" si="1128"/>
        <v>0</v>
      </c>
      <c r="V521" s="180">
        <f t="shared" si="1129"/>
        <v>0</v>
      </c>
      <c r="W521" s="180">
        <f t="shared" si="1130"/>
        <v>0</v>
      </c>
      <c r="X521" s="180">
        <f t="shared" si="1131"/>
        <v>0</v>
      </c>
      <c r="Y521" s="180">
        <f t="shared" si="1132"/>
        <v>0</v>
      </c>
      <c r="Z521" s="180">
        <f t="shared" si="1133"/>
        <v>0</v>
      </c>
      <c r="AA521" s="180">
        <f t="shared" si="1134"/>
        <v>0</v>
      </c>
      <c r="AB521" s="180">
        <f t="shared" si="1135"/>
        <v>0</v>
      </c>
      <c r="AC521" s="180">
        <f t="shared" si="1136"/>
        <v>0</v>
      </c>
      <c r="AD521" s="180">
        <f t="shared" si="1137"/>
        <v>0</v>
      </c>
      <c r="AE521" s="180">
        <f t="shared" si="1138"/>
        <v>0</v>
      </c>
      <c r="AF521" s="180">
        <f t="shared" si="1139"/>
        <v>0</v>
      </c>
      <c r="AG521" s="180">
        <f t="shared" si="1140"/>
        <v>0</v>
      </c>
      <c r="AH521" s="180">
        <f t="shared" si="1141"/>
        <v>0</v>
      </c>
      <c r="AI521" s="180">
        <f t="shared" si="1142"/>
        <v>0</v>
      </c>
      <c r="AJ521" s="180">
        <f t="shared" si="1143"/>
        <v>0</v>
      </c>
      <c r="AK521" s="180">
        <f t="shared" si="1144"/>
        <v>0</v>
      </c>
      <c r="AL521" s="180">
        <f t="shared" si="1145"/>
        <v>0</v>
      </c>
      <c r="AM521" s="180">
        <f t="shared" si="1146"/>
        <v>0</v>
      </c>
      <c r="AN521" s="180">
        <f t="shared" si="1147"/>
        <v>0</v>
      </c>
      <c r="AO521" s="180">
        <f t="shared" si="1148"/>
        <v>0</v>
      </c>
      <c r="AP521" s="180">
        <f t="shared" si="1149"/>
        <v>0</v>
      </c>
      <c r="AQ521" s="180">
        <f t="shared" si="1150"/>
        <v>0</v>
      </c>
      <c r="AR521" s="180">
        <f t="shared" si="1151"/>
        <v>0</v>
      </c>
      <c r="AS521" s="180">
        <f t="shared" si="1152"/>
        <v>0</v>
      </c>
      <c r="AT521" s="180">
        <f t="shared" si="1153"/>
        <v>0</v>
      </c>
      <c r="AU521" s="180">
        <f t="shared" si="1154"/>
        <v>0</v>
      </c>
      <c r="AV521" s="180">
        <f t="shared" si="1155"/>
        <v>0</v>
      </c>
      <c r="AW521" s="180">
        <f t="shared" si="1156"/>
        <v>0</v>
      </c>
      <c r="AX521" s="180">
        <f t="shared" si="1157"/>
        <v>0</v>
      </c>
      <c r="AY521" s="180">
        <f t="shared" si="1158"/>
        <v>0</v>
      </c>
      <c r="AZ521" s="180">
        <f t="shared" si="1159"/>
        <v>0</v>
      </c>
      <c r="BA521" s="180">
        <f t="shared" si="1160"/>
        <v>0</v>
      </c>
      <c r="BB521" s="180">
        <f t="shared" si="1161"/>
        <v>0</v>
      </c>
      <c r="BC521" s="180">
        <f t="shared" si="1162"/>
        <v>0</v>
      </c>
      <c r="BD521" s="180">
        <f t="shared" si="1163"/>
        <v>0</v>
      </c>
      <c r="BE521" s="180">
        <f t="shared" si="1164"/>
        <v>0</v>
      </c>
      <c r="BF521" s="180">
        <f t="shared" si="1165"/>
        <v>0</v>
      </c>
      <c r="BG521" s="180">
        <f t="shared" si="1166"/>
        <v>0</v>
      </c>
      <c r="BH521" s="180">
        <f t="shared" si="1167"/>
        <v>0</v>
      </c>
      <c r="BI521" s="180">
        <f t="shared" si="1168"/>
        <v>0</v>
      </c>
      <c r="BJ521" s="180">
        <f t="shared" si="1169"/>
        <v>0</v>
      </c>
      <c r="BK521" s="180">
        <f t="shared" si="1170"/>
        <v>0</v>
      </c>
      <c r="BL521" s="180">
        <f t="shared" si="1171"/>
        <v>0</v>
      </c>
      <c r="BM521" s="180">
        <f t="shared" si="1172"/>
        <v>0</v>
      </c>
      <c r="BN521" s="180">
        <f t="shared" si="1173"/>
        <v>0</v>
      </c>
      <c r="BO521" s="180">
        <f t="shared" si="1174"/>
        <v>0</v>
      </c>
      <c r="BP521" s="180">
        <f t="shared" si="1175"/>
        <v>0</v>
      </c>
      <c r="BQ521" s="180">
        <f t="shared" si="1176"/>
        <v>0</v>
      </c>
      <c r="BR521" s="180">
        <f t="shared" si="1177"/>
        <v>0</v>
      </c>
      <c r="BS521" s="180">
        <f t="shared" si="1178"/>
        <v>0</v>
      </c>
      <c r="BT521" s="180">
        <f t="shared" si="1179"/>
        <v>0</v>
      </c>
      <c r="BU521" s="180">
        <f t="shared" si="1180"/>
        <v>0</v>
      </c>
      <c r="BV521" s="180">
        <f t="shared" si="1181"/>
        <v>0</v>
      </c>
      <c r="BW521" s="180">
        <f t="shared" si="1182"/>
        <v>0</v>
      </c>
      <c r="BX521" s="180">
        <f t="shared" si="1183"/>
        <v>0</v>
      </c>
      <c r="BY521" s="180">
        <f t="shared" si="1184"/>
        <v>0</v>
      </c>
      <c r="BZ521" s="180">
        <f t="shared" si="1185"/>
        <v>0</v>
      </c>
      <c r="CA521" s="180">
        <f t="shared" si="1186"/>
        <v>0</v>
      </c>
      <c r="CB521" s="180">
        <f t="shared" si="1187"/>
        <v>0</v>
      </c>
      <c r="CC521" s="180">
        <f t="shared" si="1188"/>
        <v>0</v>
      </c>
      <c r="CD521" s="180">
        <f t="shared" si="1189"/>
        <v>0</v>
      </c>
      <c r="CE521" s="180">
        <f t="shared" si="1190"/>
        <v>0</v>
      </c>
      <c r="CF521" s="180">
        <f t="shared" si="1191"/>
        <v>0</v>
      </c>
      <c r="CG521" s="180">
        <f t="shared" si="1192"/>
        <v>0</v>
      </c>
      <c r="CH521" s="180">
        <f t="shared" si="1193"/>
        <v>0</v>
      </c>
      <c r="CI521" s="180">
        <f t="shared" si="1194"/>
        <v>0</v>
      </c>
      <c r="CJ521" s="180">
        <f t="shared" si="1195"/>
        <v>0</v>
      </c>
      <c r="CK521" s="180">
        <f t="shared" si="1196"/>
        <v>0</v>
      </c>
      <c r="CL521" s="180">
        <f t="shared" si="1197"/>
        <v>0</v>
      </c>
      <c r="CM521" s="180">
        <f t="shared" si="1198"/>
        <v>0</v>
      </c>
      <c r="CN521" s="180">
        <f t="shared" si="1199"/>
        <v>0</v>
      </c>
      <c r="CO521" s="180">
        <f t="shared" si="1200"/>
        <v>0</v>
      </c>
      <c r="CP521" s="180">
        <f t="shared" si="1201"/>
        <v>0</v>
      </c>
      <c r="CQ521" s="180">
        <f t="shared" si="1202"/>
        <v>0</v>
      </c>
      <c r="CR521" s="180">
        <f t="shared" si="1203"/>
        <v>0</v>
      </c>
      <c r="CS521" s="180">
        <f t="shared" si="1204"/>
        <v>0</v>
      </c>
      <c r="CT521" s="180">
        <f t="shared" si="1205"/>
        <v>0</v>
      </c>
      <c r="CU521" s="180">
        <f t="shared" si="1206"/>
        <v>0</v>
      </c>
      <c r="CV521" s="180">
        <f t="shared" si="1207"/>
        <v>0</v>
      </c>
      <c r="CW521" s="180">
        <f t="shared" si="1208"/>
        <v>0</v>
      </c>
      <c r="CX521" s="180">
        <f t="shared" si="1209"/>
        <v>0</v>
      </c>
      <c r="CY521" s="180">
        <f t="shared" si="1210"/>
        <v>0</v>
      </c>
      <c r="CZ521" s="180">
        <f t="shared" si="1211"/>
        <v>0</v>
      </c>
      <c r="DA521" s="180">
        <f t="shared" si="1212"/>
        <v>0</v>
      </c>
      <c r="DB521" s="180">
        <f t="shared" si="1213"/>
        <v>0</v>
      </c>
      <c r="DC521" s="180">
        <f t="shared" si="1214"/>
        <v>0</v>
      </c>
      <c r="DD521" s="180">
        <f t="shared" si="1215"/>
        <v>0</v>
      </c>
      <c r="DE521" s="180">
        <f t="shared" si="1216"/>
        <v>0</v>
      </c>
      <c r="DF521" s="180">
        <f t="shared" si="1217"/>
        <v>0</v>
      </c>
      <c r="DG521" s="180">
        <f t="shared" si="1218"/>
        <v>0</v>
      </c>
      <c r="DH521" s="180">
        <f t="shared" si="1219"/>
        <v>0</v>
      </c>
      <c r="DI521" s="180">
        <f t="shared" si="1220"/>
        <v>0</v>
      </c>
      <c r="DJ521" s="180">
        <f t="shared" si="1221"/>
        <v>0</v>
      </c>
      <c r="DK521" s="180">
        <f t="shared" si="1222"/>
        <v>0</v>
      </c>
      <c r="DL521" s="180">
        <f t="shared" si="1223"/>
        <v>0</v>
      </c>
      <c r="DM521" s="180">
        <f t="shared" si="1224"/>
        <v>0</v>
      </c>
      <c r="DN521" s="180">
        <f t="shared" si="1225"/>
        <v>0</v>
      </c>
      <c r="DO521" s="180">
        <f t="shared" si="1226"/>
        <v>0</v>
      </c>
      <c r="DP521" s="180">
        <f t="shared" si="1227"/>
        <v>0</v>
      </c>
      <c r="DQ521" s="180">
        <f t="shared" si="1228"/>
        <v>0</v>
      </c>
      <c r="DR521" s="180">
        <f t="shared" si="1229"/>
        <v>0</v>
      </c>
      <c r="DS521" s="180">
        <f t="shared" si="1230"/>
        <v>0</v>
      </c>
      <c r="DT521" s="180">
        <f t="shared" si="1231"/>
        <v>0</v>
      </c>
      <c r="DU521" s="180">
        <f t="shared" si="1232"/>
        <v>0</v>
      </c>
      <c r="DV521" s="180">
        <f t="shared" si="1233"/>
        <v>0</v>
      </c>
      <c r="DW521" s="180">
        <f t="shared" si="1234"/>
        <v>0</v>
      </c>
      <c r="DX521" s="180">
        <f t="shared" si="1235"/>
        <v>0</v>
      </c>
      <c r="DY521" s="180">
        <f t="shared" si="1236"/>
        <v>0</v>
      </c>
      <c r="DZ521" s="180">
        <f t="shared" si="1237"/>
        <v>0</v>
      </c>
      <c r="EA521" s="180">
        <f t="shared" si="1238"/>
        <v>0</v>
      </c>
      <c r="EB521" s="180">
        <f t="shared" si="1239"/>
        <v>0</v>
      </c>
      <c r="EC521" s="180">
        <f t="shared" si="1240"/>
        <v>0</v>
      </c>
      <c r="ED521" s="180">
        <f t="shared" si="1241"/>
        <v>0</v>
      </c>
      <c r="EE521" s="180">
        <f t="shared" si="1242"/>
        <v>0</v>
      </c>
      <c r="EF521" s="180">
        <f t="shared" si="1243"/>
        <v>0</v>
      </c>
      <c r="EG521" s="180">
        <f t="shared" si="1244"/>
        <v>0</v>
      </c>
      <c r="EH521" s="180">
        <f t="shared" si="1245"/>
        <v>0</v>
      </c>
      <c r="EI521" s="180">
        <f t="shared" si="1246"/>
        <v>0</v>
      </c>
      <c r="EJ521" s="180">
        <f t="shared" si="1247"/>
        <v>0</v>
      </c>
      <c r="EK521" s="180">
        <f t="shared" si="1248"/>
        <v>0</v>
      </c>
      <c r="EL521" s="180">
        <f t="shared" si="1249"/>
        <v>0</v>
      </c>
      <c r="EM521" s="180">
        <f t="shared" si="1250"/>
        <v>0</v>
      </c>
      <c r="EN521" s="180">
        <f t="shared" si="1251"/>
        <v>0</v>
      </c>
      <c r="EO521" s="180">
        <f t="shared" si="1252"/>
        <v>0</v>
      </c>
      <c r="EP521" s="180">
        <f t="shared" si="1253"/>
        <v>0</v>
      </c>
      <c r="EQ521" s="180">
        <f t="shared" si="1254"/>
        <v>0</v>
      </c>
      <c r="ER521" s="180">
        <f t="shared" si="1255"/>
        <v>0</v>
      </c>
      <c r="ES521" s="180">
        <f t="shared" si="1256"/>
        <v>0</v>
      </c>
      <c r="ET521" s="180">
        <f t="shared" si="1257"/>
        <v>0</v>
      </c>
      <c r="EU521" s="180">
        <f t="shared" si="1258"/>
        <v>0</v>
      </c>
      <c r="EV521" s="180">
        <f t="shared" si="1259"/>
        <v>0</v>
      </c>
      <c r="EW521" s="180">
        <f t="shared" si="1260"/>
        <v>0</v>
      </c>
      <c r="EX521" s="180">
        <f t="shared" si="1261"/>
        <v>0</v>
      </c>
      <c r="EY521" s="180">
        <f t="shared" si="1262"/>
        <v>0</v>
      </c>
      <c r="EZ521" s="180">
        <f t="shared" si="1263"/>
        <v>0</v>
      </c>
      <c r="FA521" s="180">
        <f t="shared" si="1264"/>
        <v>0</v>
      </c>
      <c r="FB521" s="180">
        <f t="shared" si="1265"/>
        <v>0</v>
      </c>
      <c r="FC521" s="180">
        <f t="shared" si="1266"/>
        <v>0</v>
      </c>
      <c r="FD521" s="180">
        <f t="shared" si="1267"/>
        <v>0</v>
      </c>
      <c r="FE521" s="180">
        <f t="shared" si="1268"/>
        <v>0</v>
      </c>
      <c r="FF521" s="180">
        <f t="shared" si="1269"/>
        <v>0</v>
      </c>
      <c r="FG521" s="180">
        <f t="shared" si="1270"/>
        <v>0</v>
      </c>
      <c r="FH521" s="180">
        <f t="shared" si="1271"/>
        <v>0</v>
      </c>
      <c r="FI521" s="180">
        <f t="shared" si="1272"/>
        <v>0</v>
      </c>
      <c r="FJ521" s="180">
        <f t="shared" si="1273"/>
        <v>0</v>
      </c>
      <c r="FK521" s="180">
        <f t="shared" si="1274"/>
        <v>0</v>
      </c>
      <c r="FL521" s="180">
        <f t="shared" si="1275"/>
        <v>0</v>
      </c>
      <c r="FM521" s="180">
        <f t="shared" si="1276"/>
        <v>0</v>
      </c>
      <c r="FN521" s="180">
        <f t="shared" si="1277"/>
        <v>0</v>
      </c>
      <c r="FO521" s="180">
        <f t="shared" si="1278"/>
        <v>0</v>
      </c>
      <c r="FP521" s="180">
        <f t="shared" si="1279"/>
        <v>0</v>
      </c>
      <c r="FQ521" s="180">
        <f t="shared" si="1280"/>
        <v>0</v>
      </c>
      <c r="FR521" s="180">
        <f t="shared" si="1281"/>
        <v>0</v>
      </c>
      <c r="FS521" s="180">
        <f t="shared" si="1282"/>
        <v>0</v>
      </c>
      <c r="FT521" s="180">
        <f t="shared" si="1283"/>
        <v>0</v>
      </c>
      <c r="FU521" s="180">
        <f t="shared" si="1284"/>
        <v>0</v>
      </c>
      <c r="FV521" s="180">
        <f t="shared" si="1285"/>
        <v>0</v>
      </c>
      <c r="FW521" s="180">
        <f t="shared" si="1286"/>
        <v>0</v>
      </c>
      <c r="FX521" s="180">
        <f t="shared" si="1287"/>
        <v>0</v>
      </c>
      <c r="FY521" s="180">
        <f t="shared" si="1288"/>
        <v>0</v>
      </c>
      <c r="FZ521" s="180">
        <f t="shared" si="1289"/>
        <v>0</v>
      </c>
      <c r="GA521" s="180">
        <f t="shared" si="1290"/>
        <v>0</v>
      </c>
      <c r="GB521" s="180">
        <f t="shared" si="1291"/>
        <v>0</v>
      </c>
      <c r="GC521" s="180">
        <f t="shared" si="1292"/>
        <v>0</v>
      </c>
      <c r="GD521" s="180">
        <f t="shared" si="1293"/>
        <v>0</v>
      </c>
      <c r="GE521" s="180">
        <f t="shared" si="1294"/>
        <v>0</v>
      </c>
      <c r="GF521" s="180">
        <f t="shared" si="1295"/>
        <v>0</v>
      </c>
      <c r="GG521" s="180">
        <f t="shared" si="1296"/>
        <v>0</v>
      </c>
      <c r="GH521" s="180">
        <f t="shared" si="1297"/>
        <v>0</v>
      </c>
      <c r="GI521" s="180">
        <f t="shared" si="1298"/>
        <v>0</v>
      </c>
      <c r="GJ521" s="180">
        <f t="shared" si="1299"/>
        <v>0</v>
      </c>
      <c r="GK521" s="180">
        <f t="shared" si="1300"/>
        <v>0</v>
      </c>
      <c r="GL521" s="180">
        <f t="shared" si="1301"/>
        <v>0</v>
      </c>
      <c r="GM521" s="180">
        <f t="shared" si="1302"/>
        <v>0</v>
      </c>
      <c r="GN521" s="180">
        <f t="shared" si="1303"/>
        <v>0</v>
      </c>
      <c r="GO521" s="180">
        <f t="shared" si="1304"/>
        <v>0</v>
      </c>
      <c r="GP521" s="180">
        <f t="shared" si="1305"/>
        <v>0</v>
      </c>
      <c r="GQ521" s="180">
        <f t="shared" si="1306"/>
        <v>0</v>
      </c>
      <c r="GR521" s="180">
        <f t="shared" si="1307"/>
        <v>0</v>
      </c>
      <c r="GS521" s="180">
        <f t="shared" si="1308"/>
        <v>0</v>
      </c>
      <c r="GT521" s="180">
        <f t="shared" si="1309"/>
        <v>0</v>
      </c>
      <c r="GU521" s="180">
        <f t="shared" si="1310"/>
        <v>0</v>
      </c>
      <c r="GV521" s="180">
        <f t="shared" si="1311"/>
        <v>0</v>
      </c>
      <c r="GW521" s="180">
        <f t="shared" si="1312"/>
        <v>0</v>
      </c>
      <c r="GX521" s="180">
        <f t="shared" si="1313"/>
        <v>0</v>
      </c>
      <c r="GY521" s="180">
        <f t="shared" si="1314"/>
        <v>0</v>
      </c>
      <c r="GZ521" s="180">
        <f t="shared" si="1315"/>
        <v>0</v>
      </c>
      <c r="HA521" s="180">
        <f t="shared" si="1316"/>
        <v>0</v>
      </c>
      <c r="HB521" s="180">
        <f t="shared" si="1317"/>
        <v>0</v>
      </c>
      <c r="HC521" s="180">
        <f t="shared" si="1318"/>
        <v>0</v>
      </c>
      <c r="HD521" s="180">
        <f t="shared" si="1319"/>
        <v>0</v>
      </c>
      <c r="HE521" s="180">
        <f t="shared" si="1320"/>
        <v>0</v>
      </c>
      <c r="HF521" s="180">
        <f t="shared" si="1321"/>
        <v>0</v>
      </c>
      <c r="HG521" s="180">
        <f t="shared" si="1322"/>
        <v>0</v>
      </c>
      <c r="HH521" s="180">
        <f t="shared" si="1323"/>
        <v>0</v>
      </c>
      <c r="HI521" s="180">
        <f t="shared" si="1324"/>
        <v>0</v>
      </c>
      <c r="HJ521" s="180">
        <f t="shared" si="1325"/>
        <v>0</v>
      </c>
      <c r="HK521" s="180">
        <f t="shared" si="1326"/>
        <v>0</v>
      </c>
      <c r="HL521" s="180">
        <f t="shared" si="1327"/>
        <v>0</v>
      </c>
      <c r="HM521" s="180">
        <f t="shared" si="1328"/>
        <v>0</v>
      </c>
      <c r="HN521" s="180">
        <f t="shared" si="1329"/>
        <v>0</v>
      </c>
      <c r="HO521" s="180">
        <f t="shared" si="1330"/>
        <v>0</v>
      </c>
      <c r="HP521" s="180">
        <f t="shared" si="1331"/>
        <v>0</v>
      </c>
      <c r="HQ521" s="180">
        <f t="shared" si="1332"/>
        <v>0</v>
      </c>
      <c r="HR521" s="180">
        <f t="shared" si="1333"/>
        <v>0</v>
      </c>
      <c r="HS521" s="180">
        <f t="shared" si="1334"/>
        <v>0</v>
      </c>
      <c r="HT521" s="180">
        <f t="shared" si="1335"/>
        <v>0</v>
      </c>
      <c r="HU521" s="180">
        <f t="shared" si="1336"/>
        <v>0</v>
      </c>
      <c r="HV521" s="180">
        <f t="shared" si="1337"/>
        <v>0</v>
      </c>
      <c r="HW521" s="180">
        <f t="shared" si="1338"/>
        <v>0</v>
      </c>
      <c r="HX521" s="180">
        <f t="shared" si="1339"/>
        <v>0</v>
      </c>
      <c r="HY521" s="180">
        <f t="shared" si="1340"/>
        <v>0</v>
      </c>
      <c r="HZ521" s="180">
        <f t="shared" si="1341"/>
        <v>0</v>
      </c>
      <c r="IA521" s="180">
        <f t="shared" si="1342"/>
        <v>0</v>
      </c>
      <c r="IB521" s="180">
        <f t="shared" si="1343"/>
        <v>0</v>
      </c>
      <c r="IC521" s="180">
        <f t="shared" si="1344"/>
        <v>0</v>
      </c>
      <c r="ID521" s="180">
        <f t="shared" si="1345"/>
        <v>0</v>
      </c>
      <c r="IE521" s="180">
        <f t="shared" si="1346"/>
        <v>0</v>
      </c>
      <c r="IF521" s="180">
        <f t="shared" si="1347"/>
        <v>0</v>
      </c>
      <c r="IG521" s="180">
        <f t="shared" si="1348"/>
        <v>0</v>
      </c>
      <c r="IH521" s="180">
        <f t="shared" si="1349"/>
        <v>0</v>
      </c>
      <c r="II521" s="180">
        <f t="shared" si="1350"/>
        <v>0</v>
      </c>
      <c r="IJ521" s="180">
        <f t="shared" si="1351"/>
        <v>0</v>
      </c>
      <c r="IK521" s="180">
        <f t="shared" si="1352"/>
        <v>0</v>
      </c>
      <c r="IL521" s="180">
        <f t="shared" si="1353"/>
        <v>0</v>
      </c>
      <c r="IM521" s="180">
        <f t="shared" si="1354"/>
        <v>0</v>
      </c>
      <c r="IN521" s="180">
        <f t="shared" si="1355"/>
        <v>0</v>
      </c>
      <c r="IO521" s="180">
        <f t="shared" si="1356"/>
        <v>0</v>
      </c>
      <c r="IP521" s="180">
        <f t="shared" si="1357"/>
        <v>0</v>
      </c>
      <c r="IQ521" s="180">
        <f t="shared" si="1358"/>
        <v>0</v>
      </c>
      <c r="IR521" s="180">
        <f t="shared" si="1359"/>
        <v>0</v>
      </c>
      <c r="IS521" s="180">
        <f t="shared" si="1360"/>
        <v>0</v>
      </c>
      <c r="IT521" s="180">
        <f t="shared" si="1361"/>
        <v>0</v>
      </c>
      <c r="IU521" s="180">
        <f t="shared" si="1362"/>
        <v>0</v>
      </c>
      <c r="IV521" s="180">
        <f t="shared" si="1363"/>
        <v>0</v>
      </c>
      <c r="IW521" s="180">
        <f t="shared" si="1364"/>
        <v>0</v>
      </c>
      <c r="IX521" s="180">
        <f t="shared" si="1365"/>
        <v>0</v>
      </c>
      <c r="IY521" s="180">
        <f t="shared" si="1366"/>
        <v>0</v>
      </c>
      <c r="IZ521" s="180">
        <f t="shared" si="1367"/>
        <v>0</v>
      </c>
      <c r="JA521" s="180">
        <f t="shared" si="1368"/>
        <v>0</v>
      </c>
      <c r="JB521" s="180">
        <f t="shared" si="1369"/>
        <v>0</v>
      </c>
    </row>
    <row r="522" spans="2:262">
      <c r="B522" s="188">
        <v>161</v>
      </c>
      <c r="C522" s="187">
        <f t="shared" si="1370"/>
        <v>3.1445312500000024E-3</v>
      </c>
      <c r="D522" s="184" t="e">
        <f t="shared" si="1113"/>
        <v>#REF!</v>
      </c>
      <c r="E522" s="183" t="e">
        <f>FK361</f>
        <v>#REF!</v>
      </c>
      <c r="F522" s="182">
        <v>161</v>
      </c>
      <c r="G522" s="180">
        <f t="shared" si="1114"/>
        <v>0</v>
      </c>
      <c r="H522" s="180">
        <f t="shared" si="1115"/>
        <v>0</v>
      </c>
      <c r="I522" s="180">
        <f t="shared" si="1116"/>
        <v>0</v>
      </c>
      <c r="J522" s="180">
        <f t="shared" si="1117"/>
        <v>0</v>
      </c>
      <c r="K522" s="180">
        <f t="shared" si="1118"/>
        <v>0</v>
      </c>
      <c r="L522" s="180">
        <f t="shared" si="1119"/>
        <v>0</v>
      </c>
      <c r="M522" s="180">
        <f t="shared" si="1120"/>
        <v>0</v>
      </c>
      <c r="N522" s="180">
        <f t="shared" si="1121"/>
        <v>0</v>
      </c>
      <c r="O522" s="180">
        <f t="shared" si="1122"/>
        <v>0</v>
      </c>
      <c r="P522" s="180">
        <f t="shared" si="1123"/>
        <v>0</v>
      </c>
      <c r="Q522" s="180">
        <f t="shared" si="1124"/>
        <v>0</v>
      </c>
      <c r="R522" s="180">
        <f t="shared" si="1125"/>
        <v>0</v>
      </c>
      <c r="S522" s="180">
        <f t="shared" si="1126"/>
        <v>0</v>
      </c>
      <c r="T522" s="180">
        <f t="shared" si="1127"/>
        <v>0</v>
      </c>
      <c r="U522" s="180">
        <f t="shared" si="1128"/>
        <v>0</v>
      </c>
      <c r="V522" s="180">
        <f t="shared" si="1129"/>
        <v>0</v>
      </c>
      <c r="W522" s="180">
        <f t="shared" si="1130"/>
        <v>0</v>
      </c>
      <c r="X522" s="180">
        <f t="shared" si="1131"/>
        <v>0</v>
      </c>
      <c r="Y522" s="180">
        <f t="shared" si="1132"/>
        <v>0</v>
      </c>
      <c r="Z522" s="180">
        <f t="shared" si="1133"/>
        <v>0</v>
      </c>
      <c r="AA522" s="180">
        <f t="shared" si="1134"/>
        <v>0</v>
      </c>
      <c r="AB522" s="180">
        <f t="shared" si="1135"/>
        <v>0</v>
      </c>
      <c r="AC522" s="180">
        <f t="shared" si="1136"/>
        <v>0</v>
      </c>
      <c r="AD522" s="180">
        <f t="shared" si="1137"/>
        <v>0</v>
      </c>
      <c r="AE522" s="180">
        <f t="shared" si="1138"/>
        <v>0</v>
      </c>
      <c r="AF522" s="180">
        <f t="shared" si="1139"/>
        <v>0</v>
      </c>
      <c r="AG522" s="180">
        <f t="shared" si="1140"/>
        <v>0</v>
      </c>
      <c r="AH522" s="180">
        <f t="shared" si="1141"/>
        <v>0</v>
      </c>
      <c r="AI522" s="180">
        <f t="shared" si="1142"/>
        <v>0</v>
      </c>
      <c r="AJ522" s="180">
        <f t="shared" si="1143"/>
        <v>0</v>
      </c>
      <c r="AK522" s="180">
        <f t="shared" si="1144"/>
        <v>0</v>
      </c>
      <c r="AL522" s="180">
        <f t="shared" si="1145"/>
        <v>0</v>
      </c>
      <c r="AM522" s="180">
        <f t="shared" si="1146"/>
        <v>0</v>
      </c>
      <c r="AN522" s="180">
        <f t="shared" si="1147"/>
        <v>0</v>
      </c>
      <c r="AO522" s="180">
        <f t="shared" si="1148"/>
        <v>0</v>
      </c>
      <c r="AP522" s="180">
        <f t="shared" si="1149"/>
        <v>0</v>
      </c>
      <c r="AQ522" s="180">
        <f t="shared" si="1150"/>
        <v>0</v>
      </c>
      <c r="AR522" s="180">
        <f t="shared" si="1151"/>
        <v>0</v>
      </c>
      <c r="AS522" s="180">
        <f t="shared" si="1152"/>
        <v>0</v>
      </c>
      <c r="AT522" s="180">
        <f t="shared" si="1153"/>
        <v>0</v>
      </c>
      <c r="AU522" s="180">
        <f t="shared" si="1154"/>
        <v>0</v>
      </c>
      <c r="AV522" s="180">
        <f t="shared" si="1155"/>
        <v>0</v>
      </c>
      <c r="AW522" s="180">
        <f t="shared" si="1156"/>
        <v>0</v>
      </c>
      <c r="AX522" s="180">
        <f t="shared" si="1157"/>
        <v>0</v>
      </c>
      <c r="AY522" s="180">
        <f t="shared" si="1158"/>
        <v>0</v>
      </c>
      <c r="AZ522" s="180">
        <f t="shared" si="1159"/>
        <v>0</v>
      </c>
      <c r="BA522" s="180">
        <f t="shared" si="1160"/>
        <v>0</v>
      </c>
      <c r="BB522" s="180">
        <f t="shared" si="1161"/>
        <v>0</v>
      </c>
      <c r="BC522" s="180">
        <f t="shared" si="1162"/>
        <v>0</v>
      </c>
      <c r="BD522" s="180">
        <f t="shared" si="1163"/>
        <v>0</v>
      </c>
      <c r="BE522" s="180">
        <f t="shared" si="1164"/>
        <v>0</v>
      </c>
      <c r="BF522" s="180">
        <f t="shared" si="1165"/>
        <v>0</v>
      </c>
      <c r="BG522" s="180">
        <f t="shared" si="1166"/>
        <v>0</v>
      </c>
      <c r="BH522" s="180">
        <f t="shared" si="1167"/>
        <v>0</v>
      </c>
      <c r="BI522" s="180">
        <f t="shared" si="1168"/>
        <v>0</v>
      </c>
      <c r="BJ522" s="180">
        <f t="shared" si="1169"/>
        <v>0</v>
      </c>
      <c r="BK522" s="180">
        <f t="shared" si="1170"/>
        <v>0</v>
      </c>
      <c r="BL522" s="180">
        <f t="shared" si="1171"/>
        <v>0</v>
      </c>
      <c r="BM522" s="180">
        <f t="shared" si="1172"/>
        <v>0</v>
      </c>
      <c r="BN522" s="180">
        <f t="shared" si="1173"/>
        <v>0</v>
      </c>
      <c r="BO522" s="180">
        <f t="shared" si="1174"/>
        <v>0</v>
      </c>
      <c r="BP522" s="180">
        <f t="shared" si="1175"/>
        <v>0</v>
      </c>
      <c r="BQ522" s="180">
        <f t="shared" si="1176"/>
        <v>0</v>
      </c>
      <c r="BR522" s="180">
        <f t="shared" si="1177"/>
        <v>0</v>
      </c>
      <c r="BS522" s="180">
        <f t="shared" si="1178"/>
        <v>0</v>
      </c>
      <c r="BT522" s="180">
        <f t="shared" si="1179"/>
        <v>0</v>
      </c>
      <c r="BU522" s="180">
        <f t="shared" si="1180"/>
        <v>0</v>
      </c>
      <c r="BV522" s="180">
        <f t="shared" si="1181"/>
        <v>0</v>
      </c>
      <c r="BW522" s="180">
        <f t="shared" si="1182"/>
        <v>0</v>
      </c>
      <c r="BX522" s="180">
        <f t="shared" si="1183"/>
        <v>0</v>
      </c>
      <c r="BY522" s="180">
        <f t="shared" si="1184"/>
        <v>0</v>
      </c>
      <c r="BZ522" s="180">
        <f t="shared" si="1185"/>
        <v>0</v>
      </c>
      <c r="CA522" s="180">
        <f t="shared" si="1186"/>
        <v>0</v>
      </c>
      <c r="CB522" s="180">
        <f t="shared" si="1187"/>
        <v>0</v>
      </c>
      <c r="CC522" s="180">
        <f t="shared" si="1188"/>
        <v>0</v>
      </c>
      <c r="CD522" s="180">
        <f t="shared" si="1189"/>
        <v>0</v>
      </c>
      <c r="CE522" s="180">
        <f t="shared" si="1190"/>
        <v>0</v>
      </c>
      <c r="CF522" s="180">
        <f t="shared" si="1191"/>
        <v>0</v>
      </c>
      <c r="CG522" s="180">
        <f t="shared" si="1192"/>
        <v>0</v>
      </c>
      <c r="CH522" s="180">
        <f t="shared" si="1193"/>
        <v>0</v>
      </c>
      <c r="CI522" s="180">
        <f t="shared" si="1194"/>
        <v>0</v>
      </c>
      <c r="CJ522" s="180">
        <f t="shared" si="1195"/>
        <v>0</v>
      </c>
      <c r="CK522" s="180">
        <f t="shared" si="1196"/>
        <v>0</v>
      </c>
      <c r="CL522" s="180">
        <f t="shared" si="1197"/>
        <v>0</v>
      </c>
      <c r="CM522" s="180">
        <f t="shared" si="1198"/>
        <v>0</v>
      </c>
      <c r="CN522" s="180">
        <f t="shared" si="1199"/>
        <v>0</v>
      </c>
      <c r="CO522" s="180">
        <f t="shared" si="1200"/>
        <v>0</v>
      </c>
      <c r="CP522" s="180">
        <f t="shared" si="1201"/>
        <v>0</v>
      </c>
      <c r="CQ522" s="180">
        <f t="shared" si="1202"/>
        <v>0</v>
      </c>
      <c r="CR522" s="180">
        <f t="shared" si="1203"/>
        <v>0</v>
      </c>
      <c r="CS522" s="180">
        <f t="shared" si="1204"/>
        <v>0</v>
      </c>
      <c r="CT522" s="180">
        <f t="shared" si="1205"/>
        <v>0</v>
      </c>
      <c r="CU522" s="180">
        <f t="shared" si="1206"/>
        <v>0</v>
      </c>
      <c r="CV522" s="180">
        <f t="shared" si="1207"/>
        <v>0</v>
      </c>
      <c r="CW522" s="180">
        <f t="shared" si="1208"/>
        <v>0</v>
      </c>
      <c r="CX522" s="180">
        <f t="shared" si="1209"/>
        <v>0</v>
      </c>
      <c r="CY522" s="180">
        <f t="shared" si="1210"/>
        <v>0</v>
      </c>
      <c r="CZ522" s="180">
        <f t="shared" si="1211"/>
        <v>0</v>
      </c>
      <c r="DA522" s="180">
        <f t="shared" si="1212"/>
        <v>0</v>
      </c>
      <c r="DB522" s="180">
        <f t="shared" si="1213"/>
        <v>0</v>
      </c>
      <c r="DC522" s="180">
        <f t="shared" si="1214"/>
        <v>0</v>
      </c>
      <c r="DD522" s="180">
        <f t="shared" si="1215"/>
        <v>0</v>
      </c>
      <c r="DE522" s="180">
        <f t="shared" si="1216"/>
        <v>0</v>
      </c>
      <c r="DF522" s="180">
        <f t="shared" si="1217"/>
        <v>0</v>
      </c>
      <c r="DG522" s="180">
        <f t="shared" si="1218"/>
        <v>0</v>
      </c>
      <c r="DH522" s="180">
        <f t="shared" si="1219"/>
        <v>0</v>
      </c>
      <c r="DI522" s="180">
        <f t="shared" si="1220"/>
        <v>0</v>
      </c>
      <c r="DJ522" s="180">
        <f t="shared" si="1221"/>
        <v>0</v>
      </c>
      <c r="DK522" s="180">
        <f t="shared" si="1222"/>
        <v>0</v>
      </c>
      <c r="DL522" s="180">
        <f t="shared" si="1223"/>
        <v>0</v>
      </c>
      <c r="DM522" s="180">
        <f t="shared" si="1224"/>
        <v>0</v>
      </c>
      <c r="DN522" s="180">
        <f t="shared" si="1225"/>
        <v>0</v>
      </c>
      <c r="DO522" s="180">
        <f t="shared" si="1226"/>
        <v>0</v>
      </c>
      <c r="DP522" s="180">
        <f t="shared" si="1227"/>
        <v>0</v>
      </c>
      <c r="DQ522" s="180">
        <f t="shared" si="1228"/>
        <v>0</v>
      </c>
      <c r="DR522" s="180">
        <f t="shared" si="1229"/>
        <v>0</v>
      </c>
      <c r="DS522" s="180">
        <f t="shared" si="1230"/>
        <v>0</v>
      </c>
      <c r="DT522" s="180">
        <f t="shared" si="1231"/>
        <v>0</v>
      </c>
      <c r="DU522" s="180">
        <f t="shared" si="1232"/>
        <v>0</v>
      </c>
      <c r="DV522" s="180">
        <f t="shared" si="1233"/>
        <v>0</v>
      </c>
      <c r="DW522" s="180">
        <f t="shared" si="1234"/>
        <v>0</v>
      </c>
      <c r="DX522" s="180">
        <f t="shared" si="1235"/>
        <v>0</v>
      </c>
      <c r="DY522" s="180">
        <f t="shared" si="1236"/>
        <v>0</v>
      </c>
      <c r="DZ522" s="180">
        <f t="shared" si="1237"/>
        <v>0</v>
      </c>
      <c r="EA522" s="180">
        <f t="shared" si="1238"/>
        <v>0</v>
      </c>
      <c r="EB522" s="180">
        <f t="shared" si="1239"/>
        <v>0</v>
      </c>
      <c r="EC522" s="180">
        <f t="shared" si="1240"/>
        <v>0</v>
      </c>
      <c r="ED522" s="180">
        <f t="shared" si="1241"/>
        <v>0</v>
      </c>
      <c r="EE522" s="180">
        <f t="shared" si="1242"/>
        <v>0</v>
      </c>
      <c r="EF522" s="180">
        <f t="shared" si="1243"/>
        <v>0</v>
      </c>
      <c r="EG522" s="180">
        <f t="shared" si="1244"/>
        <v>0</v>
      </c>
      <c r="EH522" s="180">
        <f t="shared" si="1245"/>
        <v>0</v>
      </c>
      <c r="EI522" s="180">
        <f t="shared" si="1246"/>
        <v>0</v>
      </c>
      <c r="EJ522" s="180">
        <f t="shared" si="1247"/>
        <v>0</v>
      </c>
      <c r="EK522" s="180">
        <f t="shared" si="1248"/>
        <v>0</v>
      </c>
      <c r="EL522" s="180">
        <f t="shared" si="1249"/>
        <v>0</v>
      </c>
      <c r="EM522" s="180">
        <f t="shared" si="1250"/>
        <v>0</v>
      </c>
      <c r="EN522" s="180">
        <f t="shared" si="1251"/>
        <v>0</v>
      </c>
      <c r="EO522" s="180">
        <f t="shared" si="1252"/>
        <v>0</v>
      </c>
      <c r="EP522" s="180">
        <f t="shared" si="1253"/>
        <v>0</v>
      </c>
      <c r="EQ522" s="180">
        <f t="shared" si="1254"/>
        <v>0</v>
      </c>
      <c r="ER522" s="180">
        <f t="shared" si="1255"/>
        <v>0</v>
      </c>
      <c r="ES522" s="180">
        <f t="shared" si="1256"/>
        <v>0</v>
      </c>
      <c r="ET522" s="180">
        <f t="shared" si="1257"/>
        <v>0</v>
      </c>
      <c r="EU522" s="180">
        <f t="shared" si="1258"/>
        <v>0</v>
      </c>
      <c r="EV522" s="180">
        <f t="shared" si="1259"/>
        <v>0</v>
      </c>
      <c r="EW522" s="180">
        <f t="shared" si="1260"/>
        <v>0</v>
      </c>
      <c r="EX522" s="180">
        <f t="shared" si="1261"/>
        <v>0</v>
      </c>
      <c r="EY522" s="180">
        <f t="shared" si="1262"/>
        <v>0</v>
      </c>
      <c r="EZ522" s="180">
        <f t="shared" si="1263"/>
        <v>0</v>
      </c>
      <c r="FA522" s="180">
        <f t="shared" si="1264"/>
        <v>0</v>
      </c>
      <c r="FB522" s="180">
        <f t="shared" si="1265"/>
        <v>0</v>
      </c>
      <c r="FC522" s="180">
        <f t="shared" si="1266"/>
        <v>0</v>
      </c>
      <c r="FD522" s="180">
        <f t="shared" si="1267"/>
        <v>0</v>
      </c>
      <c r="FE522" s="180">
        <f t="shared" si="1268"/>
        <v>0</v>
      </c>
      <c r="FF522" s="180">
        <f t="shared" si="1269"/>
        <v>0</v>
      </c>
      <c r="FG522" s="180">
        <f t="shared" si="1270"/>
        <v>0</v>
      </c>
      <c r="FH522" s="180">
        <f t="shared" si="1271"/>
        <v>0</v>
      </c>
      <c r="FI522" s="180">
        <f t="shared" si="1272"/>
        <v>0</v>
      </c>
      <c r="FJ522" s="180">
        <f t="shared" si="1273"/>
        <v>0</v>
      </c>
      <c r="FK522" s="180">
        <f t="shared" si="1274"/>
        <v>0</v>
      </c>
      <c r="FL522" s="180">
        <f t="shared" si="1275"/>
        <v>0</v>
      </c>
      <c r="FM522" s="180">
        <f t="shared" si="1276"/>
        <v>0</v>
      </c>
      <c r="FN522" s="180">
        <f t="shared" si="1277"/>
        <v>0</v>
      </c>
      <c r="FO522" s="180">
        <f t="shared" si="1278"/>
        <v>0</v>
      </c>
      <c r="FP522" s="180">
        <f t="shared" si="1279"/>
        <v>0</v>
      </c>
      <c r="FQ522" s="180">
        <f t="shared" si="1280"/>
        <v>0</v>
      </c>
      <c r="FR522" s="180">
        <f t="shared" si="1281"/>
        <v>0</v>
      </c>
      <c r="FS522" s="180">
        <f t="shared" si="1282"/>
        <v>0</v>
      </c>
      <c r="FT522" s="180">
        <f t="shared" si="1283"/>
        <v>0</v>
      </c>
      <c r="FU522" s="180">
        <f t="shared" si="1284"/>
        <v>0</v>
      </c>
      <c r="FV522" s="180">
        <f t="shared" si="1285"/>
        <v>0</v>
      </c>
      <c r="FW522" s="180">
        <f t="shared" si="1286"/>
        <v>0</v>
      </c>
      <c r="FX522" s="180">
        <f t="shared" si="1287"/>
        <v>0</v>
      </c>
      <c r="FY522" s="180">
        <f t="shared" si="1288"/>
        <v>0</v>
      </c>
      <c r="FZ522" s="180">
        <f t="shared" si="1289"/>
        <v>0</v>
      </c>
      <c r="GA522" s="180">
        <f t="shared" si="1290"/>
        <v>0</v>
      </c>
      <c r="GB522" s="180">
        <f t="shared" si="1291"/>
        <v>0</v>
      </c>
      <c r="GC522" s="180">
        <f t="shared" si="1292"/>
        <v>0</v>
      </c>
      <c r="GD522" s="180">
        <f t="shared" si="1293"/>
        <v>0</v>
      </c>
      <c r="GE522" s="180">
        <f t="shared" si="1294"/>
        <v>0</v>
      </c>
      <c r="GF522" s="180">
        <f t="shared" si="1295"/>
        <v>0</v>
      </c>
      <c r="GG522" s="180">
        <f t="shared" si="1296"/>
        <v>0</v>
      </c>
      <c r="GH522" s="180">
        <f t="shared" si="1297"/>
        <v>0</v>
      </c>
      <c r="GI522" s="180">
        <f t="shared" si="1298"/>
        <v>0</v>
      </c>
      <c r="GJ522" s="180">
        <f t="shared" si="1299"/>
        <v>0</v>
      </c>
      <c r="GK522" s="180">
        <f t="shared" si="1300"/>
        <v>0</v>
      </c>
      <c r="GL522" s="180">
        <f t="shared" si="1301"/>
        <v>0</v>
      </c>
      <c r="GM522" s="180">
        <f t="shared" si="1302"/>
        <v>0</v>
      </c>
      <c r="GN522" s="180">
        <f t="shared" si="1303"/>
        <v>0</v>
      </c>
      <c r="GO522" s="180">
        <f t="shared" si="1304"/>
        <v>0</v>
      </c>
      <c r="GP522" s="180">
        <f t="shared" si="1305"/>
        <v>0</v>
      </c>
      <c r="GQ522" s="180">
        <f t="shared" si="1306"/>
        <v>0</v>
      </c>
      <c r="GR522" s="180">
        <f t="shared" si="1307"/>
        <v>0</v>
      </c>
      <c r="GS522" s="180">
        <f t="shared" si="1308"/>
        <v>0</v>
      </c>
      <c r="GT522" s="180">
        <f t="shared" si="1309"/>
        <v>0</v>
      </c>
      <c r="GU522" s="180">
        <f t="shared" si="1310"/>
        <v>0</v>
      </c>
      <c r="GV522" s="180">
        <f t="shared" si="1311"/>
        <v>0</v>
      </c>
      <c r="GW522" s="180">
        <f t="shared" si="1312"/>
        <v>0</v>
      </c>
      <c r="GX522" s="180">
        <f t="shared" si="1313"/>
        <v>0</v>
      </c>
      <c r="GY522" s="180">
        <f t="shared" si="1314"/>
        <v>0</v>
      </c>
      <c r="GZ522" s="180">
        <f t="shared" si="1315"/>
        <v>0</v>
      </c>
      <c r="HA522" s="180">
        <f t="shared" si="1316"/>
        <v>0</v>
      </c>
      <c r="HB522" s="180">
        <f t="shared" si="1317"/>
        <v>0</v>
      </c>
      <c r="HC522" s="180">
        <f t="shared" si="1318"/>
        <v>0</v>
      </c>
      <c r="HD522" s="180">
        <f t="shared" si="1319"/>
        <v>0</v>
      </c>
      <c r="HE522" s="180">
        <f t="shared" si="1320"/>
        <v>0</v>
      </c>
      <c r="HF522" s="180">
        <f t="shared" si="1321"/>
        <v>0</v>
      </c>
      <c r="HG522" s="180">
        <f t="shared" si="1322"/>
        <v>0</v>
      </c>
      <c r="HH522" s="180">
        <f t="shared" si="1323"/>
        <v>0</v>
      </c>
      <c r="HI522" s="180">
        <f t="shared" si="1324"/>
        <v>0</v>
      </c>
      <c r="HJ522" s="180">
        <f t="shared" si="1325"/>
        <v>0</v>
      </c>
      <c r="HK522" s="180">
        <f t="shared" si="1326"/>
        <v>0</v>
      </c>
      <c r="HL522" s="180">
        <f t="shared" si="1327"/>
        <v>0</v>
      </c>
      <c r="HM522" s="180">
        <f t="shared" si="1328"/>
        <v>0</v>
      </c>
      <c r="HN522" s="180">
        <f t="shared" si="1329"/>
        <v>0</v>
      </c>
      <c r="HO522" s="180">
        <f t="shared" si="1330"/>
        <v>0</v>
      </c>
      <c r="HP522" s="180">
        <f t="shared" si="1331"/>
        <v>0</v>
      </c>
      <c r="HQ522" s="180">
        <f t="shared" si="1332"/>
        <v>0</v>
      </c>
      <c r="HR522" s="180">
        <f t="shared" si="1333"/>
        <v>0</v>
      </c>
      <c r="HS522" s="180">
        <f t="shared" si="1334"/>
        <v>0</v>
      </c>
      <c r="HT522" s="180">
        <f t="shared" si="1335"/>
        <v>0</v>
      </c>
      <c r="HU522" s="180">
        <f t="shared" si="1336"/>
        <v>0</v>
      </c>
      <c r="HV522" s="180">
        <f t="shared" si="1337"/>
        <v>0</v>
      </c>
      <c r="HW522" s="180">
        <f t="shared" si="1338"/>
        <v>0</v>
      </c>
      <c r="HX522" s="180">
        <f t="shared" si="1339"/>
        <v>0</v>
      </c>
      <c r="HY522" s="180">
        <f t="shared" si="1340"/>
        <v>0</v>
      </c>
      <c r="HZ522" s="180">
        <f t="shared" si="1341"/>
        <v>0</v>
      </c>
      <c r="IA522" s="180">
        <f t="shared" si="1342"/>
        <v>0</v>
      </c>
      <c r="IB522" s="180">
        <f t="shared" si="1343"/>
        <v>0</v>
      </c>
      <c r="IC522" s="180">
        <f t="shared" si="1344"/>
        <v>0</v>
      </c>
      <c r="ID522" s="180">
        <f t="shared" si="1345"/>
        <v>0</v>
      </c>
      <c r="IE522" s="180">
        <f t="shared" si="1346"/>
        <v>0</v>
      </c>
      <c r="IF522" s="180">
        <f t="shared" si="1347"/>
        <v>0</v>
      </c>
      <c r="IG522" s="180">
        <f t="shared" si="1348"/>
        <v>0</v>
      </c>
      <c r="IH522" s="180">
        <f t="shared" si="1349"/>
        <v>0</v>
      </c>
      <c r="II522" s="180">
        <f t="shared" si="1350"/>
        <v>0</v>
      </c>
      <c r="IJ522" s="180">
        <f t="shared" si="1351"/>
        <v>0</v>
      </c>
      <c r="IK522" s="180">
        <f t="shared" si="1352"/>
        <v>0</v>
      </c>
      <c r="IL522" s="180">
        <f t="shared" si="1353"/>
        <v>0</v>
      </c>
      <c r="IM522" s="180">
        <f t="shared" si="1354"/>
        <v>0</v>
      </c>
      <c r="IN522" s="180">
        <f t="shared" si="1355"/>
        <v>0</v>
      </c>
      <c r="IO522" s="180">
        <f t="shared" si="1356"/>
        <v>0</v>
      </c>
      <c r="IP522" s="180">
        <f t="shared" si="1357"/>
        <v>0</v>
      </c>
      <c r="IQ522" s="180">
        <f t="shared" si="1358"/>
        <v>0</v>
      </c>
      <c r="IR522" s="180">
        <f t="shared" si="1359"/>
        <v>0</v>
      </c>
      <c r="IS522" s="180">
        <f t="shared" si="1360"/>
        <v>0</v>
      </c>
      <c r="IT522" s="180">
        <f t="shared" si="1361"/>
        <v>0</v>
      </c>
      <c r="IU522" s="180">
        <f t="shared" si="1362"/>
        <v>0</v>
      </c>
      <c r="IV522" s="180">
        <f t="shared" si="1363"/>
        <v>0</v>
      </c>
      <c r="IW522" s="180">
        <f t="shared" si="1364"/>
        <v>0</v>
      </c>
      <c r="IX522" s="180">
        <f t="shared" si="1365"/>
        <v>0</v>
      </c>
      <c r="IY522" s="180">
        <f t="shared" si="1366"/>
        <v>0</v>
      </c>
      <c r="IZ522" s="180">
        <f t="shared" si="1367"/>
        <v>0</v>
      </c>
      <c r="JA522" s="180">
        <f t="shared" si="1368"/>
        <v>0</v>
      </c>
      <c r="JB522" s="180">
        <f t="shared" si="1369"/>
        <v>0</v>
      </c>
    </row>
    <row r="523" spans="2:262">
      <c r="B523" s="188">
        <v>162</v>
      </c>
      <c r="C523" s="187">
        <f t="shared" si="1370"/>
        <v>3.1640625000000024E-3</v>
      </c>
      <c r="D523" s="184" t="e">
        <f t="shared" si="1113"/>
        <v>#REF!</v>
      </c>
      <c r="E523" s="183" t="e">
        <f>FL361</f>
        <v>#REF!</v>
      </c>
      <c r="F523" s="182">
        <v>162</v>
      </c>
      <c r="G523" s="180">
        <f t="shared" si="1114"/>
        <v>0</v>
      </c>
      <c r="H523" s="180">
        <f t="shared" si="1115"/>
        <v>0</v>
      </c>
      <c r="I523" s="180">
        <f t="shared" si="1116"/>
        <v>0</v>
      </c>
      <c r="J523" s="180">
        <f t="shared" si="1117"/>
        <v>0</v>
      </c>
      <c r="K523" s="180">
        <f t="shared" si="1118"/>
        <v>0</v>
      </c>
      <c r="L523" s="180">
        <f t="shared" si="1119"/>
        <v>0</v>
      </c>
      <c r="M523" s="180">
        <f t="shared" si="1120"/>
        <v>0</v>
      </c>
      <c r="N523" s="180">
        <f t="shared" si="1121"/>
        <v>0</v>
      </c>
      <c r="O523" s="180">
        <f t="shared" si="1122"/>
        <v>0</v>
      </c>
      <c r="P523" s="180">
        <f t="shared" si="1123"/>
        <v>0</v>
      </c>
      <c r="Q523" s="180">
        <f t="shared" si="1124"/>
        <v>0</v>
      </c>
      <c r="R523" s="180">
        <f t="shared" si="1125"/>
        <v>0</v>
      </c>
      <c r="S523" s="180">
        <f t="shared" si="1126"/>
        <v>0</v>
      </c>
      <c r="T523" s="180">
        <f t="shared" si="1127"/>
        <v>0</v>
      </c>
      <c r="U523" s="180">
        <f t="shared" si="1128"/>
        <v>0</v>
      </c>
      <c r="V523" s="180">
        <f t="shared" si="1129"/>
        <v>0</v>
      </c>
      <c r="W523" s="180">
        <f t="shared" si="1130"/>
        <v>0</v>
      </c>
      <c r="X523" s="180">
        <f t="shared" si="1131"/>
        <v>0</v>
      </c>
      <c r="Y523" s="180">
        <f t="shared" si="1132"/>
        <v>0</v>
      </c>
      <c r="Z523" s="180">
        <f t="shared" si="1133"/>
        <v>0</v>
      </c>
      <c r="AA523" s="180">
        <f t="shared" si="1134"/>
        <v>0</v>
      </c>
      <c r="AB523" s="180">
        <f t="shared" si="1135"/>
        <v>0</v>
      </c>
      <c r="AC523" s="180">
        <f t="shared" si="1136"/>
        <v>0</v>
      </c>
      <c r="AD523" s="180">
        <f t="shared" si="1137"/>
        <v>0</v>
      </c>
      <c r="AE523" s="180">
        <f t="shared" si="1138"/>
        <v>0</v>
      </c>
      <c r="AF523" s="180">
        <f t="shared" si="1139"/>
        <v>0</v>
      </c>
      <c r="AG523" s="180">
        <f t="shared" si="1140"/>
        <v>0</v>
      </c>
      <c r="AH523" s="180">
        <f t="shared" si="1141"/>
        <v>0</v>
      </c>
      <c r="AI523" s="180">
        <f t="shared" si="1142"/>
        <v>0</v>
      </c>
      <c r="AJ523" s="180">
        <f t="shared" si="1143"/>
        <v>0</v>
      </c>
      <c r="AK523" s="180">
        <f t="shared" si="1144"/>
        <v>0</v>
      </c>
      <c r="AL523" s="180">
        <f t="shared" si="1145"/>
        <v>0</v>
      </c>
      <c r="AM523" s="180">
        <f t="shared" si="1146"/>
        <v>0</v>
      </c>
      <c r="AN523" s="180">
        <f t="shared" si="1147"/>
        <v>0</v>
      </c>
      <c r="AO523" s="180">
        <f t="shared" si="1148"/>
        <v>0</v>
      </c>
      <c r="AP523" s="180">
        <f t="shared" si="1149"/>
        <v>0</v>
      </c>
      <c r="AQ523" s="180">
        <f t="shared" si="1150"/>
        <v>0</v>
      </c>
      <c r="AR523" s="180">
        <f t="shared" si="1151"/>
        <v>0</v>
      </c>
      <c r="AS523" s="180">
        <f t="shared" si="1152"/>
        <v>0</v>
      </c>
      <c r="AT523" s="180">
        <f t="shared" si="1153"/>
        <v>0</v>
      </c>
      <c r="AU523" s="180">
        <f t="shared" si="1154"/>
        <v>0</v>
      </c>
      <c r="AV523" s="180">
        <f t="shared" si="1155"/>
        <v>0</v>
      </c>
      <c r="AW523" s="180">
        <f t="shared" si="1156"/>
        <v>0</v>
      </c>
      <c r="AX523" s="180">
        <f t="shared" si="1157"/>
        <v>0</v>
      </c>
      <c r="AY523" s="180">
        <f t="shared" si="1158"/>
        <v>0</v>
      </c>
      <c r="AZ523" s="180">
        <f t="shared" si="1159"/>
        <v>0</v>
      </c>
      <c r="BA523" s="180">
        <f t="shared" si="1160"/>
        <v>0</v>
      </c>
      <c r="BB523" s="180">
        <f t="shared" si="1161"/>
        <v>0</v>
      </c>
      <c r="BC523" s="180">
        <f t="shared" si="1162"/>
        <v>0</v>
      </c>
      <c r="BD523" s="180">
        <f t="shared" si="1163"/>
        <v>0</v>
      </c>
      <c r="BE523" s="180">
        <f t="shared" si="1164"/>
        <v>0</v>
      </c>
      <c r="BF523" s="180">
        <f t="shared" si="1165"/>
        <v>0</v>
      </c>
      <c r="BG523" s="180">
        <f t="shared" si="1166"/>
        <v>0</v>
      </c>
      <c r="BH523" s="180">
        <f t="shared" si="1167"/>
        <v>0</v>
      </c>
      <c r="BI523" s="180">
        <f t="shared" si="1168"/>
        <v>0</v>
      </c>
      <c r="BJ523" s="180">
        <f t="shared" si="1169"/>
        <v>0</v>
      </c>
      <c r="BK523" s="180">
        <f t="shared" si="1170"/>
        <v>0</v>
      </c>
      <c r="BL523" s="180">
        <f t="shared" si="1171"/>
        <v>0</v>
      </c>
      <c r="BM523" s="180">
        <f t="shared" si="1172"/>
        <v>0</v>
      </c>
      <c r="BN523" s="180">
        <f t="shared" si="1173"/>
        <v>0</v>
      </c>
      <c r="BO523" s="180">
        <f t="shared" si="1174"/>
        <v>0</v>
      </c>
      <c r="BP523" s="180">
        <f t="shared" si="1175"/>
        <v>0</v>
      </c>
      <c r="BQ523" s="180">
        <f t="shared" si="1176"/>
        <v>0</v>
      </c>
      <c r="BR523" s="180">
        <f t="shared" si="1177"/>
        <v>0</v>
      </c>
      <c r="BS523" s="180">
        <f t="shared" si="1178"/>
        <v>0</v>
      </c>
      <c r="BT523" s="180">
        <f t="shared" si="1179"/>
        <v>0</v>
      </c>
      <c r="BU523" s="180">
        <f t="shared" si="1180"/>
        <v>0</v>
      </c>
      <c r="BV523" s="180">
        <f t="shared" si="1181"/>
        <v>0</v>
      </c>
      <c r="BW523" s="180">
        <f t="shared" si="1182"/>
        <v>0</v>
      </c>
      <c r="BX523" s="180">
        <f t="shared" si="1183"/>
        <v>0</v>
      </c>
      <c r="BY523" s="180">
        <f t="shared" si="1184"/>
        <v>0</v>
      </c>
      <c r="BZ523" s="180">
        <f t="shared" si="1185"/>
        <v>0</v>
      </c>
      <c r="CA523" s="180">
        <f t="shared" si="1186"/>
        <v>0</v>
      </c>
      <c r="CB523" s="180">
        <f t="shared" si="1187"/>
        <v>0</v>
      </c>
      <c r="CC523" s="180">
        <f t="shared" si="1188"/>
        <v>0</v>
      </c>
      <c r="CD523" s="180">
        <f t="shared" si="1189"/>
        <v>0</v>
      </c>
      <c r="CE523" s="180">
        <f t="shared" si="1190"/>
        <v>0</v>
      </c>
      <c r="CF523" s="180">
        <f t="shared" si="1191"/>
        <v>0</v>
      </c>
      <c r="CG523" s="180">
        <f t="shared" si="1192"/>
        <v>0</v>
      </c>
      <c r="CH523" s="180">
        <f t="shared" si="1193"/>
        <v>0</v>
      </c>
      <c r="CI523" s="180">
        <f t="shared" si="1194"/>
        <v>0</v>
      </c>
      <c r="CJ523" s="180">
        <f t="shared" si="1195"/>
        <v>0</v>
      </c>
      <c r="CK523" s="180">
        <f t="shared" si="1196"/>
        <v>0</v>
      </c>
      <c r="CL523" s="180">
        <f t="shared" si="1197"/>
        <v>0</v>
      </c>
      <c r="CM523" s="180">
        <f t="shared" si="1198"/>
        <v>0</v>
      </c>
      <c r="CN523" s="180">
        <f t="shared" si="1199"/>
        <v>0</v>
      </c>
      <c r="CO523" s="180">
        <f t="shared" si="1200"/>
        <v>0</v>
      </c>
      <c r="CP523" s="180">
        <f t="shared" si="1201"/>
        <v>0</v>
      </c>
      <c r="CQ523" s="180">
        <f t="shared" si="1202"/>
        <v>0</v>
      </c>
      <c r="CR523" s="180">
        <f t="shared" si="1203"/>
        <v>0</v>
      </c>
      <c r="CS523" s="180">
        <f t="shared" si="1204"/>
        <v>0</v>
      </c>
      <c r="CT523" s="180">
        <f t="shared" si="1205"/>
        <v>0</v>
      </c>
      <c r="CU523" s="180">
        <f t="shared" si="1206"/>
        <v>0</v>
      </c>
      <c r="CV523" s="180">
        <f t="shared" si="1207"/>
        <v>0</v>
      </c>
      <c r="CW523" s="180">
        <f t="shared" si="1208"/>
        <v>0</v>
      </c>
      <c r="CX523" s="180">
        <f t="shared" si="1209"/>
        <v>0</v>
      </c>
      <c r="CY523" s="180">
        <f t="shared" si="1210"/>
        <v>0</v>
      </c>
      <c r="CZ523" s="180">
        <f t="shared" si="1211"/>
        <v>0</v>
      </c>
      <c r="DA523" s="180">
        <f t="shared" si="1212"/>
        <v>0</v>
      </c>
      <c r="DB523" s="180">
        <f t="shared" si="1213"/>
        <v>0</v>
      </c>
      <c r="DC523" s="180">
        <f t="shared" si="1214"/>
        <v>0</v>
      </c>
      <c r="DD523" s="180">
        <f t="shared" si="1215"/>
        <v>0</v>
      </c>
      <c r="DE523" s="180">
        <f t="shared" si="1216"/>
        <v>0</v>
      </c>
      <c r="DF523" s="180">
        <f t="shared" si="1217"/>
        <v>0</v>
      </c>
      <c r="DG523" s="180">
        <f t="shared" si="1218"/>
        <v>0</v>
      </c>
      <c r="DH523" s="180">
        <f t="shared" si="1219"/>
        <v>0</v>
      </c>
      <c r="DI523" s="180">
        <f t="shared" si="1220"/>
        <v>0</v>
      </c>
      <c r="DJ523" s="180">
        <f t="shared" si="1221"/>
        <v>0</v>
      </c>
      <c r="DK523" s="180">
        <f t="shared" si="1222"/>
        <v>0</v>
      </c>
      <c r="DL523" s="180">
        <f t="shared" si="1223"/>
        <v>0</v>
      </c>
      <c r="DM523" s="180">
        <f t="shared" si="1224"/>
        <v>0</v>
      </c>
      <c r="DN523" s="180">
        <f t="shared" si="1225"/>
        <v>0</v>
      </c>
      <c r="DO523" s="180">
        <f t="shared" si="1226"/>
        <v>0</v>
      </c>
      <c r="DP523" s="180">
        <f t="shared" si="1227"/>
        <v>0</v>
      </c>
      <c r="DQ523" s="180">
        <f t="shared" si="1228"/>
        <v>0</v>
      </c>
      <c r="DR523" s="180">
        <f t="shared" si="1229"/>
        <v>0</v>
      </c>
      <c r="DS523" s="180">
        <f t="shared" si="1230"/>
        <v>0</v>
      </c>
      <c r="DT523" s="180">
        <f t="shared" si="1231"/>
        <v>0</v>
      </c>
      <c r="DU523" s="180">
        <f t="shared" si="1232"/>
        <v>0</v>
      </c>
      <c r="DV523" s="180">
        <f t="shared" si="1233"/>
        <v>0</v>
      </c>
      <c r="DW523" s="180">
        <f t="shared" si="1234"/>
        <v>0</v>
      </c>
      <c r="DX523" s="180">
        <f t="shared" si="1235"/>
        <v>0</v>
      </c>
      <c r="DY523" s="180">
        <f t="shared" si="1236"/>
        <v>0</v>
      </c>
      <c r="DZ523" s="180">
        <f t="shared" si="1237"/>
        <v>0</v>
      </c>
      <c r="EA523" s="180">
        <f t="shared" si="1238"/>
        <v>0</v>
      </c>
      <c r="EB523" s="180">
        <f t="shared" si="1239"/>
        <v>0</v>
      </c>
      <c r="EC523" s="180">
        <f t="shared" si="1240"/>
        <v>0</v>
      </c>
      <c r="ED523" s="180">
        <f t="shared" si="1241"/>
        <v>0</v>
      </c>
      <c r="EE523" s="180">
        <f t="shared" si="1242"/>
        <v>0</v>
      </c>
      <c r="EF523" s="180">
        <f t="shared" si="1243"/>
        <v>0</v>
      </c>
      <c r="EG523" s="180">
        <f t="shared" si="1244"/>
        <v>0</v>
      </c>
      <c r="EH523" s="180">
        <f t="shared" si="1245"/>
        <v>0</v>
      </c>
      <c r="EI523" s="180">
        <f t="shared" si="1246"/>
        <v>0</v>
      </c>
      <c r="EJ523" s="180">
        <f t="shared" si="1247"/>
        <v>0</v>
      </c>
      <c r="EK523" s="180">
        <f t="shared" si="1248"/>
        <v>0</v>
      </c>
      <c r="EL523" s="180">
        <f t="shared" si="1249"/>
        <v>0</v>
      </c>
      <c r="EM523" s="180">
        <f t="shared" si="1250"/>
        <v>0</v>
      </c>
      <c r="EN523" s="180">
        <f t="shared" si="1251"/>
        <v>0</v>
      </c>
      <c r="EO523" s="180">
        <f t="shared" si="1252"/>
        <v>0</v>
      </c>
      <c r="EP523" s="180">
        <f t="shared" si="1253"/>
        <v>0</v>
      </c>
      <c r="EQ523" s="180">
        <f t="shared" si="1254"/>
        <v>0</v>
      </c>
      <c r="ER523" s="180">
        <f t="shared" si="1255"/>
        <v>0</v>
      </c>
      <c r="ES523" s="180">
        <f t="shared" si="1256"/>
        <v>0</v>
      </c>
      <c r="ET523" s="180">
        <f t="shared" si="1257"/>
        <v>0</v>
      </c>
      <c r="EU523" s="180">
        <f t="shared" si="1258"/>
        <v>0</v>
      </c>
      <c r="EV523" s="180">
        <f t="shared" si="1259"/>
        <v>0</v>
      </c>
      <c r="EW523" s="180">
        <f t="shared" si="1260"/>
        <v>0</v>
      </c>
      <c r="EX523" s="180">
        <f t="shared" si="1261"/>
        <v>0</v>
      </c>
      <c r="EY523" s="180">
        <f t="shared" si="1262"/>
        <v>0</v>
      </c>
      <c r="EZ523" s="180">
        <f t="shared" si="1263"/>
        <v>0</v>
      </c>
      <c r="FA523" s="180">
        <f t="shared" si="1264"/>
        <v>0</v>
      </c>
      <c r="FB523" s="180">
        <f t="shared" si="1265"/>
        <v>0</v>
      </c>
      <c r="FC523" s="180">
        <f t="shared" si="1266"/>
        <v>0</v>
      </c>
      <c r="FD523" s="180">
        <f t="shared" si="1267"/>
        <v>0</v>
      </c>
      <c r="FE523" s="180">
        <f t="shared" si="1268"/>
        <v>0</v>
      </c>
      <c r="FF523" s="180">
        <f t="shared" si="1269"/>
        <v>0</v>
      </c>
      <c r="FG523" s="180">
        <f t="shared" si="1270"/>
        <v>0</v>
      </c>
      <c r="FH523" s="180">
        <f t="shared" si="1271"/>
        <v>0</v>
      </c>
      <c r="FI523" s="180">
        <f t="shared" si="1272"/>
        <v>0</v>
      </c>
      <c r="FJ523" s="180">
        <f t="shared" si="1273"/>
        <v>0</v>
      </c>
      <c r="FK523" s="180">
        <f t="shared" si="1274"/>
        <v>0</v>
      </c>
      <c r="FL523" s="180">
        <f t="shared" si="1275"/>
        <v>0</v>
      </c>
      <c r="FM523" s="180">
        <f t="shared" si="1276"/>
        <v>0</v>
      </c>
      <c r="FN523" s="180">
        <f t="shared" si="1277"/>
        <v>0</v>
      </c>
      <c r="FO523" s="180">
        <f t="shared" si="1278"/>
        <v>0</v>
      </c>
      <c r="FP523" s="180">
        <f t="shared" si="1279"/>
        <v>0</v>
      </c>
      <c r="FQ523" s="180">
        <f t="shared" si="1280"/>
        <v>0</v>
      </c>
      <c r="FR523" s="180">
        <f t="shared" si="1281"/>
        <v>0</v>
      </c>
      <c r="FS523" s="180">
        <f t="shared" si="1282"/>
        <v>0</v>
      </c>
      <c r="FT523" s="180">
        <f t="shared" si="1283"/>
        <v>0</v>
      </c>
      <c r="FU523" s="180">
        <f t="shared" si="1284"/>
        <v>0</v>
      </c>
      <c r="FV523" s="180">
        <f t="shared" si="1285"/>
        <v>0</v>
      </c>
      <c r="FW523" s="180">
        <f t="shared" si="1286"/>
        <v>0</v>
      </c>
      <c r="FX523" s="180">
        <f t="shared" si="1287"/>
        <v>0</v>
      </c>
      <c r="FY523" s="180">
        <f t="shared" si="1288"/>
        <v>0</v>
      </c>
      <c r="FZ523" s="180">
        <f t="shared" si="1289"/>
        <v>0</v>
      </c>
      <c r="GA523" s="180">
        <f t="shared" si="1290"/>
        <v>0</v>
      </c>
      <c r="GB523" s="180">
        <f t="shared" si="1291"/>
        <v>0</v>
      </c>
      <c r="GC523" s="180">
        <f t="shared" si="1292"/>
        <v>0</v>
      </c>
      <c r="GD523" s="180">
        <f t="shared" si="1293"/>
        <v>0</v>
      </c>
      <c r="GE523" s="180">
        <f t="shared" si="1294"/>
        <v>0</v>
      </c>
      <c r="GF523" s="180">
        <f t="shared" si="1295"/>
        <v>0</v>
      </c>
      <c r="GG523" s="180">
        <f t="shared" si="1296"/>
        <v>0</v>
      </c>
      <c r="GH523" s="180">
        <f t="shared" si="1297"/>
        <v>0</v>
      </c>
      <c r="GI523" s="180">
        <f t="shared" si="1298"/>
        <v>0</v>
      </c>
      <c r="GJ523" s="180">
        <f t="shared" si="1299"/>
        <v>0</v>
      </c>
      <c r="GK523" s="180">
        <f t="shared" si="1300"/>
        <v>0</v>
      </c>
      <c r="GL523" s="180">
        <f t="shared" si="1301"/>
        <v>0</v>
      </c>
      <c r="GM523" s="180">
        <f t="shared" si="1302"/>
        <v>0</v>
      </c>
      <c r="GN523" s="180">
        <f t="shared" si="1303"/>
        <v>0</v>
      </c>
      <c r="GO523" s="180">
        <f t="shared" si="1304"/>
        <v>0</v>
      </c>
      <c r="GP523" s="180">
        <f t="shared" si="1305"/>
        <v>0</v>
      </c>
      <c r="GQ523" s="180">
        <f t="shared" si="1306"/>
        <v>0</v>
      </c>
      <c r="GR523" s="180">
        <f t="shared" si="1307"/>
        <v>0</v>
      </c>
      <c r="GS523" s="180">
        <f t="shared" si="1308"/>
        <v>0</v>
      </c>
      <c r="GT523" s="180">
        <f t="shared" si="1309"/>
        <v>0</v>
      </c>
      <c r="GU523" s="180">
        <f t="shared" si="1310"/>
        <v>0</v>
      </c>
      <c r="GV523" s="180">
        <f t="shared" si="1311"/>
        <v>0</v>
      </c>
      <c r="GW523" s="180">
        <f t="shared" si="1312"/>
        <v>0</v>
      </c>
      <c r="GX523" s="180">
        <f t="shared" si="1313"/>
        <v>0</v>
      </c>
      <c r="GY523" s="180">
        <f t="shared" si="1314"/>
        <v>0</v>
      </c>
      <c r="GZ523" s="180">
        <f t="shared" si="1315"/>
        <v>0</v>
      </c>
      <c r="HA523" s="180">
        <f t="shared" si="1316"/>
        <v>0</v>
      </c>
      <c r="HB523" s="180">
        <f t="shared" si="1317"/>
        <v>0</v>
      </c>
      <c r="HC523" s="180">
        <f t="shared" si="1318"/>
        <v>0</v>
      </c>
      <c r="HD523" s="180">
        <f t="shared" si="1319"/>
        <v>0</v>
      </c>
      <c r="HE523" s="180">
        <f t="shared" si="1320"/>
        <v>0</v>
      </c>
      <c r="HF523" s="180">
        <f t="shared" si="1321"/>
        <v>0</v>
      </c>
      <c r="HG523" s="180">
        <f t="shared" si="1322"/>
        <v>0</v>
      </c>
      <c r="HH523" s="180">
        <f t="shared" si="1323"/>
        <v>0</v>
      </c>
      <c r="HI523" s="180">
        <f t="shared" si="1324"/>
        <v>0</v>
      </c>
      <c r="HJ523" s="180">
        <f t="shared" si="1325"/>
        <v>0</v>
      </c>
      <c r="HK523" s="180">
        <f t="shared" si="1326"/>
        <v>0</v>
      </c>
      <c r="HL523" s="180">
        <f t="shared" si="1327"/>
        <v>0</v>
      </c>
      <c r="HM523" s="180">
        <f t="shared" si="1328"/>
        <v>0</v>
      </c>
      <c r="HN523" s="180">
        <f t="shared" si="1329"/>
        <v>0</v>
      </c>
      <c r="HO523" s="180">
        <f t="shared" si="1330"/>
        <v>0</v>
      </c>
      <c r="HP523" s="180">
        <f t="shared" si="1331"/>
        <v>0</v>
      </c>
      <c r="HQ523" s="180">
        <f t="shared" si="1332"/>
        <v>0</v>
      </c>
      <c r="HR523" s="180">
        <f t="shared" si="1333"/>
        <v>0</v>
      </c>
      <c r="HS523" s="180">
        <f t="shared" si="1334"/>
        <v>0</v>
      </c>
      <c r="HT523" s="180">
        <f t="shared" si="1335"/>
        <v>0</v>
      </c>
      <c r="HU523" s="180">
        <f t="shared" si="1336"/>
        <v>0</v>
      </c>
      <c r="HV523" s="180">
        <f t="shared" si="1337"/>
        <v>0</v>
      </c>
      <c r="HW523" s="180">
        <f t="shared" si="1338"/>
        <v>0</v>
      </c>
      <c r="HX523" s="180">
        <f t="shared" si="1339"/>
        <v>0</v>
      </c>
      <c r="HY523" s="180">
        <f t="shared" si="1340"/>
        <v>0</v>
      </c>
      <c r="HZ523" s="180">
        <f t="shared" si="1341"/>
        <v>0</v>
      </c>
      <c r="IA523" s="180">
        <f t="shared" si="1342"/>
        <v>0</v>
      </c>
      <c r="IB523" s="180">
        <f t="shared" si="1343"/>
        <v>0</v>
      </c>
      <c r="IC523" s="180">
        <f t="shared" si="1344"/>
        <v>0</v>
      </c>
      <c r="ID523" s="180">
        <f t="shared" si="1345"/>
        <v>0</v>
      </c>
      <c r="IE523" s="180">
        <f t="shared" si="1346"/>
        <v>0</v>
      </c>
      <c r="IF523" s="180">
        <f t="shared" si="1347"/>
        <v>0</v>
      </c>
      <c r="IG523" s="180">
        <f t="shared" si="1348"/>
        <v>0</v>
      </c>
      <c r="IH523" s="180">
        <f t="shared" si="1349"/>
        <v>0</v>
      </c>
      <c r="II523" s="180">
        <f t="shared" si="1350"/>
        <v>0</v>
      </c>
      <c r="IJ523" s="180">
        <f t="shared" si="1351"/>
        <v>0</v>
      </c>
      <c r="IK523" s="180">
        <f t="shared" si="1352"/>
        <v>0</v>
      </c>
      <c r="IL523" s="180">
        <f t="shared" si="1353"/>
        <v>0</v>
      </c>
      <c r="IM523" s="180">
        <f t="shared" si="1354"/>
        <v>0</v>
      </c>
      <c r="IN523" s="180">
        <f t="shared" si="1355"/>
        <v>0</v>
      </c>
      <c r="IO523" s="180">
        <f t="shared" si="1356"/>
        <v>0</v>
      </c>
      <c r="IP523" s="180">
        <f t="shared" si="1357"/>
        <v>0</v>
      </c>
      <c r="IQ523" s="180">
        <f t="shared" si="1358"/>
        <v>0</v>
      </c>
      <c r="IR523" s="180">
        <f t="shared" si="1359"/>
        <v>0</v>
      </c>
      <c r="IS523" s="180">
        <f t="shared" si="1360"/>
        <v>0</v>
      </c>
      <c r="IT523" s="180">
        <f t="shared" si="1361"/>
        <v>0</v>
      </c>
      <c r="IU523" s="180">
        <f t="shared" si="1362"/>
        <v>0</v>
      </c>
      <c r="IV523" s="180">
        <f t="shared" si="1363"/>
        <v>0</v>
      </c>
      <c r="IW523" s="180">
        <f t="shared" si="1364"/>
        <v>0</v>
      </c>
      <c r="IX523" s="180">
        <f t="shared" si="1365"/>
        <v>0</v>
      </c>
      <c r="IY523" s="180">
        <f t="shared" si="1366"/>
        <v>0</v>
      </c>
      <c r="IZ523" s="180">
        <f t="shared" si="1367"/>
        <v>0</v>
      </c>
      <c r="JA523" s="180">
        <f t="shared" si="1368"/>
        <v>0</v>
      </c>
      <c r="JB523" s="180">
        <f t="shared" si="1369"/>
        <v>0</v>
      </c>
    </row>
    <row r="524" spans="2:262">
      <c r="B524" s="188">
        <v>163</v>
      </c>
      <c r="C524" s="187">
        <f t="shared" si="1370"/>
        <v>3.1835937500000024E-3</v>
      </c>
      <c r="D524" s="184" t="e">
        <f t="shared" si="1113"/>
        <v>#REF!</v>
      </c>
      <c r="E524" s="183" t="e">
        <f>FM361</f>
        <v>#REF!</v>
      </c>
      <c r="F524" s="182">
        <v>163</v>
      </c>
      <c r="G524" s="180">
        <f t="shared" si="1114"/>
        <v>0</v>
      </c>
      <c r="H524" s="180">
        <f t="shared" si="1115"/>
        <v>0</v>
      </c>
      <c r="I524" s="180">
        <f t="shared" si="1116"/>
        <v>0</v>
      </c>
      <c r="J524" s="180">
        <f t="shared" si="1117"/>
        <v>0</v>
      </c>
      <c r="K524" s="180">
        <f t="shared" si="1118"/>
        <v>0</v>
      </c>
      <c r="L524" s="180">
        <f t="shared" si="1119"/>
        <v>0</v>
      </c>
      <c r="M524" s="180">
        <f t="shared" si="1120"/>
        <v>0</v>
      </c>
      <c r="N524" s="180">
        <f t="shared" si="1121"/>
        <v>0</v>
      </c>
      <c r="O524" s="180">
        <f t="shared" si="1122"/>
        <v>0</v>
      </c>
      <c r="P524" s="180">
        <f t="shared" si="1123"/>
        <v>0</v>
      </c>
      <c r="Q524" s="180">
        <f t="shared" si="1124"/>
        <v>0</v>
      </c>
      <c r="R524" s="180">
        <f t="shared" si="1125"/>
        <v>0</v>
      </c>
      <c r="S524" s="180">
        <f t="shared" si="1126"/>
        <v>0</v>
      </c>
      <c r="T524" s="180">
        <f t="shared" si="1127"/>
        <v>0</v>
      </c>
      <c r="U524" s="180">
        <f t="shared" si="1128"/>
        <v>0</v>
      </c>
      <c r="V524" s="180">
        <f t="shared" si="1129"/>
        <v>0</v>
      </c>
      <c r="W524" s="180">
        <f t="shared" si="1130"/>
        <v>0</v>
      </c>
      <c r="X524" s="180">
        <f t="shared" si="1131"/>
        <v>0</v>
      </c>
      <c r="Y524" s="180">
        <f t="shared" si="1132"/>
        <v>0</v>
      </c>
      <c r="Z524" s="180">
        <f t="shared" si="1133"/>
        <v>0</v>
      </c>
      <c r="AA524" s="180">
        <f t="shared" si="1134"/>
        <v>0</v>
      </c>
      <c r="AB524" s="180">
        <f t="shared" si="1135"/>
        <v>0</v>
      </c>
      <c r="AC524" s="180">
        <f t="shared" si="1136"/>
        <v>0</v>
      </c>
      <c r="AD524" s="180">
        <f t="shared" si="1137"/>
        <v>0</v>
      </c>
      <c r="AE524" s="180">
        <f t="shared" si="1138"/>
        <v>0</v>
      </c>
      <c r="AF524" s="180">
        <f t="shared" si="1139"/>
        <v>0</v>
      </c>
      <c r="AG524" s="180">
        <f t="shared" si="1140"/>
        <v>0</v>
      </c>
      <c r="AH524" s="180">
        <f t="shared" si="1141"/>
        <v>0</v>
      </c>
      <c r="AI524" s="180">
        <f t="shared" si="1142"/>
        <v>0</v>
      </c>
      <c r="AJ524" s="180">
        <f t="shared" si="1143"/>
        <v>0</v>
      </c>
      <c r="AK524" s="180">
        <f t="shared" si="1144"/>
        <v>0</v>
      </c>
      <c r="AL524" s="180">
        <f t="shared" si="1145"/>
        <v>0</v>
      </c>
      <c r="AM524" s="180">
        <f t="shared" si="1146"/>
        <v>0</v>
      </c>
      <c r="AN524" s="180">
        <f t="shared" si="1147"/>
        <v>0</v>
      </c>
      <c r="AO524" s="180">
        <f t="shared" si="1148"/>
        <v>0</v>
      </c>
      <c r="AP524" s="180">
        <f t="shared" si="1149"/>
        <v>0</v>
      </c>
      <c r="AQ524" s="180">
        <f t="shared" si="1150"/>
        <v>0</v>
      </c>
      <c r="AR524" s="180">
        <f t="shared" si="1151"/>
        <v>0</v>
      </c>
      <c r="AS524" s="180">
        <f t="shared" si="1152"/>
        <v>0</v>
      </c>
      <c r="AT524" s="180">
        <f t="shared" si="1153"/>
        <v>0</v>
      </c>
      <c r="AU524" s="180">
        <f t="shared" si="1154"/>
        <v>0</v>
      </c>
      <c r="AV524" s="180">
        <f t="shared" si="1155"/>
        <v>0</v>
      </c>
      <c r="AW524" s="180">
        <f t="shared" si="1156"/>
        <v>0</v>
      </c>
      <c r="AX524" s="180">
        <f t="shared" si="1157"/>
        <v>0</v>
      </c>
      <c r="AY524" s="180">
        <f t="shared" si="1158"/>
        <v>0</v>
      </c>
      <c r="AZ524" s="180">
        <f t="shared" si="1159"/>
        <v>0</v>
      </c>
      <c r="BA524" s="180">
        <f t="shared" si="1160"/>
        <v>0</v>
      </c>
      <c r="BB524" s="180">
        <f t="shared" si="1161"/>
        <v>0</v>
      </c>
      <c r="BC524" s="180">
        <f t="shared" si="1162"/>
        <v>0</v>
      </c>
      <c r="BD524" s="180">
        <f t="shared" si="1163"/>
        <v>0</v>
      </c>
      <c r="BE524" s="180">
        <f t="shared" si="1164"/>
        <v>0</v>
      </c>
      <c r="BF524" s="180">
        <f t="shared" si="1165"/>
        <v>0</v>
      </c>
      <c r="BG524" s="180">
        <f t="shared" si="1166"/>
        <v>0</v>
      </c>
      <c r="BH524" s="180">
        <f t="shared" si="1167"/>
        <v>0</v>
      </c>
      <c r="BI524" s="180">
        <f t="shared" si="1168"/>
        <v>0</v>
      </c>
      <c r="BJ524" s="180">
        <f t="shared" si="1169"/>
        <v>0</v>
      </c>
      <c r="BK524" s="180">
        <f t="shared" si="1170"/>
        <v>0</v>
      </c>
      <c r="BL524" s="180">
        <f t="shared" si="1171"/>
        <v>0</v>
      </c>
      <c r="BM524" s="180">
        <f t="shared" si="1172"/>
        <v>0</v>
      </c>
      <c r="BN524" s="180">
        <f t="shared" si="1173"/>
        <v>0</v>
      </c>
      <c r="BO524" s="180">
        <f t="shared" si="1174"/>
        <v>0</v>
      </c>
      <c r="BP524" s="180">
        <f t="shared" si="1175"/>
        <v>0</v>
      </c>
      <c r="BQ524" s="180">
        <f t="shared" si="1176"/>
        <v>0</v>
      </c>
      <c r="BR524" s="180">
        <f t="shared" si="1177"/>
        <v>0</v>
      </c>
      <c r="BS524" s="180">
        <f t="shared" si="1178"/>
        <v>0</v>
      </c>
      <c r="BT524" s="180">
        <f t="shared" si="1179"/>
        <v>0</v>
      </c>
      <c r="BU524" s="180">
        <f t="shared" si="1180"/>
        <v>0</v>
      </c>
      <c r="BV524" s="180">
        <f t="shared" si="1181"/>
        <v>0</v>
      </c>
      <c r="BW524" s="180">
        <f t="shared" si="1182"/>
        <v>0</v>
      </c>
      <c r="BX524" s="180">
        <f t="shared" si="1183"/>
        <v>0</v>
      </c>
      <c r="BY524" s="180">
        <f t="shared" si="1184"/>
        <v>0</v>
      </c>
      <c r="BZ524" s="180">
        <f t="shared" si="1185"/>
        <v>0</v>
      </c>
      <c r="CA524" s="180">
        <f t="shared" si="1186"/>
        <v>0</v>
      </c>
      <c r="CB524" s="180">
        <f t="shared" si="1187"/>
        <v>0</v>
      </c>
      <c r="CC524" s="180">
        <f t="shared" si="1188"/>
        <v>0</v>
      </c>
      <c r="CD524" s="180">
        <f t="shared" si="1189"/>
        <v>0</v>
      </c>
      <c r="CE524" s="180">
        <f t="shared" si="1190"/>
        <v>0</v>
      </c>
      <c r="CF524" s="180">
        <f t="shared" si="1191"/>
        <v>0</v>
      </c>
      <c r="CG524" s="180">
        <f t="shared" si="1192"/>
        <v>0</v>
      </c>
      <c r="CH524" s="180">
        <f t="shared" si="1193"/>
        <v>0</v>
      </c>
      <c r="CI524" s="180">
        <f t="shared" si="1194"/>
        <v>0</v>
      </c>
      <c r="CJ524" s="180">
        <f t="shared" si="1195"/>
        <v>0</v>
      </c>
      <c r="CK524" s="180">
        <f t="shared" si="1196"/>
        <v>0</v>
      </c>
      <c r="CL524" s="180">
        <f t="shared" si="1197"/>
        <v>0</v>
      </c>
      <c r="CM524" s="180">
        <f t="shared" si="1198"/>
        <v>0</v>
      </c>
      <c r="CN524" s="180">
        <f t="shared" si="1199"/>
        <v>0</v>
      </c>
      <c r="CO524" s="180">
        <f t="shared" si="1200"/>
        <v>0</v>
      </c>
      <c r="CP524" s="180">
        <f t="shared" si="1201"/>
        <v>0</v>
      </c>
      <c r="CQ524" s="180">
        <f t="shared" si="1202"/>
        <v>0</v>
      </c>
      <c r="CR524" s="180">
        <f t="shared" si="1203"/>
        <v>0</v>
      </c>
      <c r="CS524" s="180">
        <f t="shared" si="1204"/>
        <v>0</v>
      </c>
      <c r="CT524" s="180">
        <f t="shared" si="1205"/>
        <v>0</v>
      </c>
      <c r="CU524" s="180">
        <f t="shared" si="1206"/>
        <v>0</v>
      </c>
      <c r="CV524" s="180">
        <f t="shared" si="1207"/>
        <v>0</v>
      </c>
      <c r="CW524" s="180">
        <f t="shared" si="1208"/>
        <v>0</v>
      </c>
      <c r="CX524" s="180">
        <f t="shared" si="1209"/>
        <v>0</v>
      </c>
      <c r="CY524" s="180">
        <f t="shared" si="1210"/>
        <v>0</v>
      </c>
      <c r="CZ524" s="180">
        <f t="shared" si="1211"/>
        <v>0</v>
      </c>
      <c r="DA524" s="180">
        <f t="shared" si="1212"/>
        <v>0</v>
      </c>
      <c r="DB524" s="180">
        <f t="shared" si="1213"/>
        <v>0</v>
      </c>
      <c r="DC524" s="180">
        <f t="shared" si="1214"/>
        <v>0</v>
      </c>
      <c r="DD524" s="180">
        <f t="shared" si="1215"/>
        <v>0</v>
      </c>
      <c r="DE524" s="180">
        <f t="shared" si="1216"/>
        <v>0</v>
      </c>
      <c r="DF524" s="180">
        <f t="shared" si="1217"/>
        <v>0</v>
      </c>
      <c r="DG524" s="180">
        <f t="shared" si="1218"/>
        <v>0</v>
      </c>
      <c r="DH524" s="180">
        <f t="shared" si="1219"/>
        <v>0</v>
      </c>
      <c r="DI524" s="180">
        <f t="shared" si="1220"/>
        <v>0</v>
      </c>
      <c r="DJ524" s="180">
        <f t="shared" si="1221"/>
        <v>0</v>
      </c>
      <c r="DK524" s="180">
        <f t="shared" si="1222"/>
        <v>0</v>
      </c>
      <c r="DL524" s="180">
        <f t="shared" si="1223"/>
        <v>0</v>
      </c>
      <c r="DM524" s="180">
        <f t="shared" si="1224"/>
        <v>0</v>
      </c>
      <c r="DN524" s="180">
        <f t="shared" si="1225"/>
        <v>0</v>
      </c>
      <c r="DO524" s="180">
        <f t="shared" si="1226"/>
        <v>0</v>
      </c>
      <c r="DP524" s="180">
        <f t="shared" si="1227"/>
        <v>0</v>
      </c>
      <c r="DQ524" s="180">
        <f t="shared" si="1228"/>
        <v>0</v>
      </c>
      <c r="DR524" s="180">
        <f t="shared" si="1229"/>
        <v>0</v>
      </c>
      <c r="DS524" s="180">
        <f t="shared" si="1230"/>
        <v>0</v>
      </c>
      <c r="DT524" s="180">
        <f t="shared" si="1231"/>
        <v>0</v>
      </c>
      <c r="DU524" s="180">
        <f t="shared" si="1232"/>
        <v>0</v>
      </c>
      <c r="DV524" s="180">
        <f t="shared" si="1233"/>
        <v>0</v>
      </c>
      <c r="DW524" s="180">
        <f t="shared" si="1234"/>
        <v>0</v>
      </c>
      <c r="DX524" s="180">
        <f t="shared" si="1235"/>
        <v>0</v>
      </c>
      <c r="DY524" s="180">
        <f t="shared" si="1236"/>
        <v>0</v>
      </c>
      <c r="DZ524" s="180">
        <f t="shared" si="1237"/>
        <v>0</v>
      </c>
      <c r="EA524" s="180">
        <f t="shared" si="1238"/>
        <v>0</v>
      </c>
      <c r="EB524" s="180">
        <f t="shared" si="1239"/>
        <v>0</v>
      </c>
      <c r="EC524" s="180">
        <f t="shared" si="1240"/>
        <v>0</v>
      </c>
      <c r="ED524" s="180">
        <f t="shared" si="1241"/>
        <v>0</v>
      </c>
      <c r="EE524" s="180">
        <f t="shared" si="1242"/>
        <v>0</v>
      </c>
      <c r="EF524" s="180">
        <f t="shared" si="1243"/>
        <v>0</v>
      </c>
      <c r="EG524" s="180">
        <f t="shared" si="1244"/>
        <v>0</v>
      </c>
      <c r="EH524" s="180">
        <f t="shared" si="1245"/>
        <v>0</v>
      </c>
      <c r="EI524" s="180">
        <f t="shared" si="1246"/>
        <v>0</v>
      </c>
      <c r="EJ524" s="180">
        <f t="shared" si="1247"/>
        <v>0</v>
      </c>
      <c r="EK524" s="180">
        <f t="shared" si="1248"/>
        <v>0</v>
      </c>
      <c r="EL524" s="180">
        <f t="shared" si="1249"/>
        <v>0</v>
      </c>
      <c r="EM524" s="180">
        <f t="shared" si="1250"/>
        <v>0</v>
      </c>
      <c r="EN524" s="180">
        <f t="shared" si="1251"/>
        <v>0</v>
      </c>
      <c r="EO524" s="180">
        <f t="shared" si="1252"/>
        <v>0</v>
      </c>
      <c r="EP524" s="180">
        <f t="shared" si="1253"/>
        <v>0</v>
      </c>
      <c r="EQ524" s="180">
        <f t="shared" si="1254"/>
        <v>0</v>
      </c>
      <c r="ER524" s="180">
        <f t="shared" si="1255"/>
        <v>0</v>
      </c>
      <c r="ES524" s="180">
        <f t="shared" si="1256"/>
        <v>0</v>
      </c>
      <c r="ET524" s="180">
        <f t="shared" si="1257"/>
        <v>0</v>
      </c>
      <c r="EU524" s="180">
        <f t="shared" si="1258"/>
        <v>0</v>
      </c>
      <c r="EV524" s="180">
        <f t="shared" si="1259"/>
        <v>0</v>
      </c>
      <c r="EW524" s="180">
        <f t="shared" si="1260"/>
        <v>0</v>
      </c>
      <c r="EX524" s="180">
        <f t="shared" si="1261"/>
        <v>0</v>
      </c>
      <c r="EY524" s="180">
        <f t="shared" si="1262"/>
        <v>0</v>
      </c>
      <c r="EZ524" s="180">
        <f t="shared" si="1263"/>
        <v>0</v>
      </c>
      <c r="FA524" s="180">
        <f t="shared" si="1264"/>
        <v>0</v>
      </c>
      <c r="FB524" s="180">
        <f t="shared" si="1265"/>
        <v>0</v>
      </c>
      <c r="FC524" s="180">
        <f t="shared" si="1266"/>
        <v>0</v>
      </c>
      <c r="FD524" s="180">
        <f t="shared" si="1267"/>
        <v>0</v>
      </c>
      <c r="FE524" s="180">
        <f t="shared" si="1268"/>
        <v>0</v>
      </c>
      <c r="FF524" s="180">
        <f t="shared" si="1269"/>
        <v>0</v>
      </c>
      <c r="FG524" s="180">
        <f t="shared" si="1270"/>
        <v>0</v>
      </c>
      <c r="FH524" s="180">
        <f t="shared" si="1271"/>
        <v>0</v>
      </c>
      <c r="FI524" s="180">
        <f t="shared" si="1272"/>
        <v>0</v>
      </c>
      <c r="FJ524" s="180">
        <f t="shared" si="1273"/>
        <v>0</v>
      </c>
      <c r="FK524" s="180">
        <f t="shared" si="1274"/>
        <v>0</v>
      </c>
      <c r="FL524" s="180">
        <f t="shared" si="1275"/>
        <v>0</v>
      </c>
      <c r="FM524" s="180">
        <f t="shared" si="1276"/>
        <v>0</v>
      </c>
      <c r="FN524" s="180">
        <f t="shared" si="1277"/>
        <v>0</v>
      </c>
      <c r="FO524" s="180">
        <f t="shared" si="1278"/>
        <v>0</v>
      </c>
      <c r="FP524" s="180">
        <f t="shared" si="1279"/>
        <v>0</v>
      </c>
      <c r="FQ524" s="180">
        <f t="shared" si="1280"/>
        <v>0</v>
      </c>
      <c r="FR524" s="180">
        <f t="shared" si="1281"/>
        <v>0</v>
      </c>
      <c r="FS524" s="180">
        <f t="shared" si="1282"/>
        <v>0</v>
      </c>
      <c r="FT524" s="180">
        <f t="shared" si="1283"/>
        <v>0</v>
      </c>
      <c r="FU524" s="180">
        <f t="shared" si="1284"/>
        <v>0</v>
      </c>
      <c r="FV524" s="180">
        <f t="shared" si="1285"/>
        <v>0</v>
      </c>
      <c r="FW524" s="180">
        <f t="shared" si="1286"/>
        <v>0</v>
      </c>
      <c r="FX524" s="180">
        <f t="shared" si="1287"/>
        <v>0</v>
      </c>
      <c r="FY524" s="180">
        <f t="shared" si="1288"/>
        <v>0</v>
      </c>
      <c r="FZ524" s="180">
        <f t="shared" si="1289"/>
        <v>0</v>
      </c>
      <c r="GA524" s="180">
        <f t="shared" si="1290"/>
        <v>0</v>
      </c>
      <c r="GB524" s="180">
        <f t="shared" si="1291"/>
        <v>0</v>
      </c>
      <c r="GC524" s="180">
        <f t="shared" si="1292"/>
        <v>0</v>
      </c>
      <c r="GD524" s="180">
        <f t="shared" si="1293"/>
        <v>0</v>
      </c>
      <c r="GE524" s="180">
        <f t="shared" si="1294"/>
        <v>0</v>
      </c>
      <c r="GF524" s="180">
        <f t="shared" si="1295"/>
        <v>0</v>
      </c>
      <c r="GG524" s="180">
        <f t="shared" si="1296"/>
        <v>0</v>
      </c>
      <c r="GH524" s="180">
        <f t="shared" si="1297"/>
        <v>0</v>
      </c>
      <c r="GI524" s="180">
        <f t="shared" si="1298"/>
        <v>0</v>
      </c>
      <c r="GJ524" s="180">
        <f t="shared" si="1299"/>
        <v>0</v>
      </c>
      <c r="GK524" s="180">
        <f t="shared" si="1300"/>
        <v>0</v>
      </c>
      <c r="GL524" s="180">
        <f t="shared" si="1301"/>
        <v>0</v>
      </c>
      <c r="GM524" s="180">
        <f t="shared" si="1302"/>
        <v>0</v>
      </c>
      <c r="GN524" s="180">
        <f t="shared" si="1303"/>
        <v>0</v>
      </c>
      <c r="GO524" s="180">
        <f t="shared" si="1304"/>
        <v>0</v>
      </c>
      <c r="GP524" s="180">
        <f t="shared" si="1305"/>
        <v>0</v>
      </c>
      <c r="GQ524" s="180">
        <f t="shared" si="1306"/>
        <v>0</v>
      </c>
      <c r="GR524" s="180">
        <f t="shared" si="1307"/>
        <v>0</v>
      </c>
      <c r="GS524" s="180">
        <f t="shared" si="1308"/>
        <v>0</v>
      </c>
      <c r="GT524" s="180">
        <f t="shared" si="1309"/>
        <v>0</v>
      </c>
      <c r="GU524" s="180">
        <f t="shared" si="1310"/>
        <v>0</v>
      </c>
      <c r="GV524" s="180">
        <f t="shared" si="1311"/>
        <v>0</v>
      </c>
      <c r="GW524" s="180">
        <f t="shared" si="1312"/>
        <v>0</v>
      </c>
      <c r="GX524" s="180">
        <f t="shared" si="1313"/>
        <v>0</v>
      </c>
      <c r="GY524" s="180">
        <f t="shared" si="1314"/>
        <v>0</v>
      </c>
      <c r="GZ524" s="180">
        <f t="shared" si="1315"/>
        <v>0</v>
      </c>
      <c r="HA524" s="180">
        <f t="shared" si="1316"/>
        <v>0</v>
      </c>
      <c r="HB524" s="180">
        <f t="shared" si="1317"/>
        <v>0</v>
      </c>
      <c r="HC524" s="180">
        <f t="shared" si="1318"/>
        <v>0</v>
      </c>
      <c r="HD524" s="180">
        <f t="shared" si="1319"/>
        <v>0</v>
      </c>
      <c r="HE524" s="180">
        <f t="shared" si="1320"/>
        <v>0</v>
      </c>
      <c r="HF524" s="180">
        <f t="shared" si="1321"/>
        <v>0</v>
      </c>
      <c r="HG524" s="180">
        <f t="shared" si="1322"/>
        <v>0</v>
      </c>
      <c r="HH524" s="180">
        <f t="shared" si="1323"/>
        <v>0</v>
      </c>
      <c r="HI524" s="180">
        <f t="shared" si="1324"/>
        <v>0</v>
      </c>
      <c r="HJ524" s="180">
        <f t="shared" si="1325"/>
        <v>0</v>
      </c>
      <c r="HK524" s="180">
        <f t="shared" si="1326"/>
        <v>0</v>
      </c>
      <c r="HL524" s="180">
        <f t="shared" si="1327"/>
        <v>0</v>
      </c>
      <c r="HM524" s="180">
        <f t="shared" si="1328"/>
        <v>0</v>
      </c>
      <c r="HN524" s="180">
        <f t="shared" si="1329"/>
        <v>0</v>
      </c>
      <c r="HO524" s="180">
        <f t="shared" si="1330"/>
        <v>0</v>
      </c>
      <c r="HP524" s="180">
        <f t="shared" si="1331"/>
        <v>0</v>
      </c>
      <c r="HQ524" s="180">
        <f t="shared" si="1332"/>
        <v>0</v>
      </c>
      <c r="HR524" s="180">
        <f t="shared" si="1333"/>
        <v>0</v>
      </c>
      <c r="HS524" s="180">
        <f t="shared" si="1334"/>
        <v>0</v>
      </c>
      <c r="HT524" s="180">
        <f t="shared" si="1335"/>
        <v>0</v>
      </c>
      <c r="HU524" s="180">
        <f t="shared" si="1336"/>
        <v>0</v>
      </c>
      <c r="HV524" s="180">
        <f t="shared" si="1337"/>
        <v>0</v>
      </c>
      <c r="HW524" s="180">
        <f t="shared" si="1338"/>
        <v>0</v>
      </c>
      <c r="HX524" s="180">
        <f t="shared" si="1339"/>
        <v>0</v>
      </c>
      <c r="HY524" s="180">
        <f t="shared" si="1340"/>
        <v>0</v>
      </c>
      <c r="HZ524" s="180">
        <f t="shared" si="1341"/>
        <v>0</v>
      </c>
      <c r="IA524" s="180">
        <f t="shared" si="1342"/>
        <v>0</v>
      </c>
      <c r="IB524" s="180">
        <f t="shared" si="1343"/>
        <v>0</v>
      </c>
      <c r="IC524" s="180">
        <f t="shared" si="1344"/>
        <v>0</v>
      </c>
      <c r="ID524" s="180">
        <f t="shared" si="1345"/>
        <v>0</v>
      </c>
      <c r="IE524" s="180">
        <f t="shared" si="1346"/>
        <v>0</v>
      </c>
      <c r="IF524" s="180">
        <f t="shared" si="1347"/>
        <v>0</v>
      </c>
      <c r="IG524" s="180">
        <f t="shared" si="1348"/>
        <v>0</v>
      </c>
      <c r="IH524" s="180">
        <f t="shared" si="1349"/>
        <v>0</v>
      </c>
      <c r="II524" s="180">
        <f t="shared" si="1350"/>
        <v>0</v>
      </c>
      <c r="IJ524" s="180">
        <f t="shared" si="1351"/>
        <v>0</v>
      </c>
      <c r="IK524" s="180">
        <f t="shared" si="1352"/>
        <v>0</v>
      </c>
      <c r="IL524" s="180">
        <f t="shared" si="1353"/>
        <v>0</v>
      </c>
      <c r="IM524" s="180">
        <f t="shared" si="1354"/>
        <v>0</v>
      </c>
      <c r="IN524" s="180">
        <f t="shared" si="1355"/>
        <v>0</v>
      </c>
      <c r="IO524" s="180">
        <f t="shared" si="1356"/>
        <v>0</v>
      </c>
      <c r="IP524" s="180">
        <f t="shared" si="1357"/>
        <v>0</v>
      </c>
      <c r="IQ524" s="180">
        <f t="shared" si="1358"/>
        <v>0</v>
      </c>
      <c r="IR524" s="180">
        <f t="shared" si="1359"/>
        <v>0</v>
      </c>
      <c r="IS524" s="180">
        <f t="shared" si="1360"/>
        <v>0</v>
      </c>
      <c r="IT524" s="180">
        <f t="shared" si="1361"/>
        <v>0</v>
      </c>
      <c r="IU524" s="180">
        <f t="shared" si="1362"/>
        <v>0</v>
      </c>
      <c r="IV524" s="180">
        <f t="shared" si="1363"/>
        <v>0</v>
      </c>
      <c r="IW524" s="180">
        <f t="shared" si="1364"/>
        <v>0</v>
      </c>
      <c r="IX524" s="180">
        <f t="shared" si="1365"/>
        <v>0</v>
      </c>
      <c r="IY524" s="180">
        <f t="shared" si="1366"/>
        <v>0</v>
      </c>
      <c r="IZ524" s="180">
        <f t="shared" si="1367"/>
        <v>0</v>
      </c>
      <c r="JA524" s="180">
        <f t="shared" si="1368"/>
        <v>0</v>
      </c>
      <c r="JB524" s="180">
        <f t="shared" si="1369"/>
        <v>0</v>
      </c>
    </row>
    <row r="525" spans="2:262">
      <c r="B525" s="188">
        <v>164</v>
      </c>
      <c r="C525" s="187">
        <f t="shared" si="1370"/>
        <v>3.2031250000000024E-3</v>
      </c>
      <c r="D525" s="184" t="e">
        <f t="shared" si="1113"/>
        <v>#REF!</v>
      </c>
      <c r="E525" s="183" t="e">
        <f>FN361</f>
        <v>#REF!</v>
      </c>
      <c r="F525" s="182">
        <v>164</v>
      </c>
      <c r="G525" s="180">
        <f t="shared" si="1114"/>
        <v>0</v>
      </c>
      <c r="H525" s="180">
        <f t="shared" si="1115"/>
        <v>0</v>
      </c>
      <c r="I525" s="180">
        <f t="shared" si="1116"/>
        <v>0</v>
      </c>
      <c r="J525" s="180">
        <f t="shared" si="1117"/>
        <v>0</v>
      </c>
      <c r="K525" s="180">
        <f t="shared" si="1118"/>
        <v>0</v>
      </c>
      <c r="L525" s="180">
        <f t="shared" si="1119"/>
        <v>0</v>
      </c>
      <c r="M525" s="180">
        <f t="shared" si="1120"/>
        <v>0</v>
      </c>
      <c r="N525" s="180">
        <f t="shared" si="1121"/>
        <v>0</v>
      </c>
      <c r="O525" s="180">
        <f t="shared" si="1122"/>
        <v>0</v>
      </c>
      <c r="P525" s="180">
        <f t="shared" si="1123"/>
        <v>0</v>
      </c>
      <c r="Q525" s="180">
        <f t="shared" si="1124"/>
        <v>0</v>
      </c>
      <c r="R525" s="180">
        <f t="shared" si="1125"/>
        <v>0</v>
      </c>
      <c r="S525" s="180">
        <f t="shared" si="1126"/>
        <v>0</v>
      </c>
      <c r="T525" s="180">
        <f t="shared" si="1127"/>
        <v>0</v>
      </c>
      <c r="U525" s="180">
        <f t="shared" si="1128"/>
        <v>0</v>
      </c>
      <c r="V525" s="180">
        <f t="shared" si="1129"/>
        <v>0</v>
      </c>
      <c r="W525" s="180">
        <f t="shared" si="1130"/>
        <v>0</v>
      </c>
      <c r="X525" s="180">
        <f t="shared" si="1131"/>
        <v>0</v>
      </c>
      <c r="Y525" s="180">
        <f t="shared" si="1132"/>
        <v>0</v>
      </c>
      <c r="Z525" s="180">
        <f t="shared" si="1133"/>
        <v>0</v>
      </c>
      <c r="AA525" s="180">
        <f t="shared" si="1134"/>
        <v>0</v>
      </c>
      <c r="AB525" s="180">
        <f t="shared" si="1135"/>
        <v>0</v>
      </c>
      <c r="AC525" s="180">
        <f t="shared" si="1136"/>
        <v>0</v>
      </c>
      <c r="AD525" s="180">
        <f t="shared" si="1137"/>
        <v>0</v>
      </c>
      <c r="AE525" s="180">
        <f t="shared" si="1138"/>
        <v>0</v>
      </c>
      <c r="AF525" s="180">
        <f t="shared" si="1139"/>
        <v>0</v>
      </c>
      <c r="AG525" s="180">
        <f t="shared" si="1140"/>
        <v>0</v>
      </c>
      <c r="AH525" s="180">
        <f t="shared" si="1141"/>
        <v>0</v>
      </c>
      <c r="AI525" s="180">
        <f t="shared" si="1142"/>
        <v>0</v>
      </c>
      <c r="AJ525" s="180">
        <f t="shared" si="1143"/>
        <v>0</v>
      </c>
      <c r="AK525" s="180">
        <f t="shared" si="1144"/>
        <v>0</v>
      </c>
      <c r="AL525" s="180">
        <f t="shared" si="1145"/>
        <v>0</v>
      </c>
      <c r="AM525" s="180">
        <f t="shared" si="1146"/>
        <v>0</v>
      </c>
      <c r="AN525" s="180">
        <f t="shared" si="1147"/>
        <v>0</v>
      </c>
      <c r="AO525" s="180">
        <f t="shared" si="1148"/>
        <v>0</v>
      </c>
      <c r="AP525" s="180">
        <f t="shared" si="1149"/>
        <v>0</v>
      </c>
      <c r="AQ525" s="180">
        <f t="shared" si="1150"/>
        <v>0</v>
      </c>
      <c r="AR525" s="180">
        <f t="shared" si="1151"/>
        <v>0</v>
      </c>
      <c r="AS525" s="180">
        <f t="shared" si="1152"/>
        <v>0</v>
      </c>
      <c r="AT525" s="180">
        <f t="shared" si="1153"/>
        <v>0</v>
      </c>
      <c r="AU525" s="180">
        <f t="shared" si="1154"/>
        <v>0</v>
      </c>
      <c r="AV525" s="180">
        <f t="shared" si="1155"/>
        <v>0</v>
      </c>
      <c r="AW525" s="180">
        <f t="shared" si="1156"/>
        <v>0</v>
      </c>
      <c r="AX525" s="180">
        <f t="shared" si="1157"/>
        <v>0</v>
      </c>
      <c r="AY525" s="180">
        <f t="shared" si="1158"/>
        <v>0</v>
      </c>
      <c r="AZ525" s="180">
        <f t="shared" si="1159"/>
        <v>0</v>
      </c>
      <c r="BA525" s="180">
        <f t="shared" si="1160"/>
        <v>0</v>
      </c>
      <c r="BB525" s="180">
        <f t="shared" si="1161"/>
        <v>0</v>
      </c>
      <c r="BC525" s="180">
        <f t="shared" si="1162"/>
        <v>0</v>
      </c>
      <c r="BD525" s="180">
        <f t="shared" si="1163"/>
        <v>0</v>
      </c>
      <c r="BE525" s="180">
        <f t="shared" si="1164"/>
        <v>0</v>
      </c>
      <c r="BF525" s="180">
        <f t="shared" si="1165"/>
        <v>0</v>
      </c>
      <c r="BG525" s="180">
        <f t="shared" si="1166"/>
        <v>0</v>
      </c>
      <c r="BH525" s="180">
        <f t="shared" si="1167"/>
        <v>0</v>
      </c>
      <c r="BI525" s="180">
        <f t="shared" si="1168"/>
        <v>0</v>
      </c>
      <c r="BJ525" s="180">
        <f t="shared" si="1169"/>
        <v>0</v>
      </c>
      <c r="BK525" s="180">
        <f t="shared" si="1170"/>
        <v>0</v>
      </c>
      <c r="BL525" s="180">
        <f t="shared" si="1171"/>
        <v>0</v>
      </c>
      <c r="BM525" s="180">
        <f t="shared" si="1172"/>
        <v>0</v>
      </c>
      <c r="BN525" s="180">
        <f t="shared" si="1173"/>
        <v>0</v>
      </c>
      <c r="BO525" s="180">
        <f t="shared" si="1174"/>
        <v>0</v>
      </c>
      <c r="BP525" s="180">
        <f t="shared" si="1175"/>
        <v>0</v>
      </c>
      <c r="BQ525" s="180">
        <f t="shared" si="1176"/>
        <v>0</v>
      </c>
      <c r="BR525" s="180">
        <f t="shared" si="1177"/>
        <v>0</v>
      </c>
      <c r="BS525" s="180">
        <f t="shared" si="1178"/>
        <v>0</v>
      </c>
      <c r="BT525" s="180">
        <f t="shared" si="1179"/>
        <v>0</v>
      </c>
      <c r="BU525" s="180">
        <f t="shared" si="1180"/>
        <v>0</v>
      </c>
      <c r="BV525" s="180">
        <f t="shared" si="1181"/>
        <v>0</v>
      </c>
      <c r="BW525" s="180">
        <f t="shared" si="1182"/>
        <v>0</v>
      </c>
      <c r="BX525" s="180">
        <f t="shared" si="1183"/>
        <v>0</v>
      </c>
      <c r="BY525" s="180">
        <f t="shared" si="1184"/>
        <v>0</v>
      </c>
      <c r="BZ525" s="180">
        <f t="shared" si="1185"/>
        <v>0</v>
      </c>
      <c r="CA525" s="180">
        <f t="shared" si="1186"/>
        <v>0</v>
      </c>
      <c r="CB525" s="180">
        <f t="shared" si="1187"/>
        <v>0</v>
      </c>
      <c r="CC525" s="180">
        <f t="shared" si="1188"/>
        <v>0</v>
      </c>
      <c r="CD525" s="180">
        <f t="shared" si="1189"/>
        <v>0</v>
      </c>
      <c r="CE525" s="180">
        <f t="shared" si="1190"/>
        <v>0</v>
      </c>
      <c r="CF525" s="180">
        <f t="shared" si="1191"/>
        <v>0</v>
      </c>
      <c r="CG525" s="180">
        <f t="shared" si="1192"/>
        <v>0</v>
      </c>
      <c r="CH525" s="180">
        <f t="shared" si="1193"/>
        <v>0</v>
      </c>
      <c r="CI525" s="180">
        <f t="shared" si="1194"/>
        <v>0</v>
      </c>
      <c r="CJ525" s="180">
        <f t="shared" si="1195"/>
        <v>0</v>
      </c>
      <c r="CK525" s="180">
        <f t="shared" si="1196"/>
        <v>0</v>
      </c>
      <c r="CL525" s="180">
        <f t="shared" si="1197"/>
        <v>0</v>
      </c>
      <c r="CM525" s="180">
        <f t="shared" si="1198"/>
        <v>0</v>
      </c>
      <c r="CN525" s="180">
        <f t="shared" si="1199"/>
        <v>0</v>
      </c>
      <c r="CO525" s="180">
        <f t="shared" si="1200"/>
        <v>0</v>
      </c>
      <c r="CP525" s="180">
        <f t="shared" si="1201"/>
        <v>0</v>
      </c>
      <c r="CQ525" s="180">
        <f t="shared" si="1202"/>
        <v>0</v>
      </c>
      <c r="CR525" s="180">
        <f t="shared" si="1203"/>
        <v>0</v>
      </c>
      <c r="CS525" s="180">
        <f t="shared" si="1204"/>
        <v>0</v>
      </c>
      <c r="CT525" s="180">
        <f t="shared" si="1205"/>
        <v>0</v>
      </c>
      <c r="CU525" s="180">
        <f t="shared" si="1206"/>
        <v>0</v>
      </c>
      <c r="CV525" s="180">
        <f t="shared" si="1207"/>
        <v>0</v>
      </c>
      <c r="CW525" s="180">
        <f t="shared" si="1208"/>
        <v>0</v>
      </c>
      <c r="CX525" s="180">
        <f t="shared" si="1209"/>
        <v>0</v>
      </c>
      <c r="CY525" s="180">
        <f t="shared" si="1210"/>
        <v>0</v>
      </c>
      <c r="CZ525" s="180">
        <f t="shared" si="1211"/>
        <v>0</v>
      </c>
      <c r="DA525" s="180">
        <f t="shared" si="1212"/>
        <v>0</v>
      </c>
      <c r="DB525" s="180">
        <f t="shared" si="1213"/>
        <v>0</v>
      </c>
      <c r="DC525" s="180">
        <f t="shared" si="1214"/>
        <v>0</v>
      </c>
      <c r="DD525" s="180">
        <f t="shared" si="1215"/>
        <v>0</v>
      </c>
      <c r="DE525" s="180">
        <f t="shared" si="1216"/>
        <v>0</v>
      </c>
      <c r="DF525" s="180">
        <f t="shared" si="1217"/>
        <v>0</v>
      </c>
      <c r="DG525" s="180">
        <f t="shared" si="1218"/>
        <v>0</v>
      </c>
      <c r="DH525" s="180">
        <f t="shared" si="1219"/>
        <v>0</v>
      </c>
      <c r="DI525" s="180">
        <f t="shared" si="1220"/>
        <v>0</v>
      </c>
      <c r="DJ525" s="180">
        <f t="shared" si="1221"/>
        <v>0</v>
      </c>
      <c r="DK525" s="180">
        <f t="shared" si="1222"/>
        <v>0</v>
      </c>
      <c r="DL525" s="180">
        <f t="shared" si="1223"/>
        <v>0</v>
      </c>
      <c r="DM525" s="180">
        <f t="shared" si="1224"/>
        <v>0</v>
      </c>
      <c r="DN525" s="180">
        <f t="shared" si="1225"/>
        <v>0</v>
      </c>
      <c r="DO525" s="180">
        <f t="shared" si="1226"/>
        <v>0</v>
      </c>
      <c r="DP525" s="180">
        <f t="shared" si="1227"/>
        <v>0</v>
      </c>
      <c r="DQ525" s="180">
        <f t="shared" si="1228"/>
        <v>0</v>
      </c>
      <c r="DR525" s="180">
        <f t="shared" si="1229"/>
        <v>0</v>
      </c>
      <c r="DS525" s="180">
        <f t="shared" si="1230"/>
        <v>0</v>
      </c>
      <c r="DT525" s="180">
        <f t="shared" si="1231"/>
        <v>0</v>
      </c>
      <c r="DU525" s="180">
        <f t="shared" si="1232"/>
        <v>0</v>
      </c>
      <c r="DV525" s="180">
        <f t="shared" si="1233"/>
        <v>0</v>
      </c>
      <c r="DW525" s="180">
        <f t="shared" si="1234"/>
        <v>0</v>
      </c>
      <c r="DX525" s="180">
        <f t="shared" si="1235"/>
        <v>0</v>
      </c>
      <c r="DY525" s="180">
        <f t="shared" si="1236"/>
        <v>0</v>
      </c>
      <c r="DZ525" s="180">
        <f t="shared" si="1237"/>
        <v>0</v>
      </c>
      <c r="EA525" s="180">
        <f t="shared" si="1238"/>
        <v>0</v>
      </c>
      <c r="EB525" s="180">
        <f t="shared" si="1239"/>
        <v>0</v>
      </c>
      <c r="EC525" s="180">
        <f t="shared" si="1240"/>
        <v>0</v>
      </c>
      <c r="ED525" s="180">
        <f t="shared" si="1241"/>
        <v>0</v>
      </c>
      <c r="EE525" s="180">
        <f t="shared" si="1242"/>
        <v>0</v>
      </c>
      <c r="EF525" s="180">
        <f t="shared" si="1243"/>
        <v>0</v>
      </c>
      <c r="EG525" s="180">
        <f t="shared" si="1244"/>
        <v>0</v>
      </c>
      <c r="EH525" s="180">
        <f t="shared" si="1245"/>
        <v>0</v>
      </c>
      <c r="EI525" s="180">
        <f t="shared" si="1246"/>
        <v>0</v>
      </c>
      <c r="EJ525" s="180">
        <f t="shared" si="1247"/>
        <v>0</v>
      </c>
      <c r="EK525" s="180">
        <f t="shared" si="1248"/>
        <v>0</v>
      </c>
      <c r="EL525" s="180">
        <f t="shared" si="1249"/>
        <v>0</v>
      </c>
      <c r="EM525" s="180">
        <f t="shared" si="1250"/>
        <v>0</v>
      </c>
      <c r="EN525" s="180">
        <f t="shared" si="1251"/>
        <v>0</v>
      </c>
      <c r="EO525" s="180">
        <f t="shared" si="1252"/>
        <v>0</v>
      </c>
      <c r="EP525" s="180">
        <f t="shared" si="1253"/>
        <v>0</v>
      </c>
      <c r="EQ525" s="180">
        <f t="shared" si="1254"/>
        <v>0</v>
      </c>
      <c r="ER525" s="180">
        <f t="shared" si="1255"/>
        <v>0</v>
      </c>
      <c r="ES525" s="180">
        <f t="shared" si="1256"/>
        <v>0</v>
      </c>
      <c r="ET525" s="180">
        <f t="shared" si="1257"/>
        <v>0</v>
      </c>
      <c r="EU525" s="180">
        <f t="shared" si="1258"/>
        <v>0</v>
      </c>
      <c r="EV525" s="180">
        <f t="shared" si="1259"/>
        <v>0</v>
      </c>
      <c r="EW525" s="180">
        <f t="shared" si="1260"/>
        <v>0</v>
      </c>
      <c r="EX525" s="180">
        <f t="shared" si="1261"/>
        <v>0</v>
      </c>
      <c r="EY525" s="180">
        <f t="shared" si="1262"/>
        <v>0</v>
      </c>
      <c r="EZ525" s="180">
        <f t="shared" si="1263"/>
        <v>0</v>
      </c>
      <c r="FA525" s="180">
        <f t="shared" si="1264"/>
        <v>0</v>
      </c>
      <c r="FB525" s="180">
        <f t="shared" si="1265"/>
        <v>0</v>
      </c>
      <c r="FC525" s="180">
        <f t="shared" si="1266"/>
        <v>0</v>
      </c>
      <c r="FD525" s="180">
        <f t="shared" si="1267"/>
        <v>0</v>
      </c>
      <c r="FE525" s="180">
        <f t="shared" si="1268"/>
        <v>0</v>
      </c>
      <c r="FF525" s="180">
        <f t="shared" si="1269"/>
        <v>0</v>
      </c>
      <c r="FG525" s="180">
        <f t="shared" si="1270"/>
        <v>0</v>
      </c>
      <c r="FH525" s="180">
        <f t="shared" si="1271"/>
        <v>0</v>
      </c>
      <c r="FI525" s="180">
        <f t="shared" si="1272"/>
        <v>0</v>
      </c>
      <c r="FJ525" s="180">
        <f t="shared" si="1273"/>
        <v>0</v>
      </c>
      <c r="FK525" s="180">
        <f t="shared" si="1274"/>
        <v>0</v>
      </c>
      <c r="FL525" s="180">
        <f t="shared" si="1275"/>
        <v>0</v>
      </c>
      <c r="FM525" s="180">
        <f t="shared" si="1276"/>
        <v>0</v>
      </c>
      <c r="FN525" s="180">
        <f t="shared" si="1277"/>
        <v>0</v>
      </c>
      <c r="FO525" s="180">
        <f t="shared" si="1278"/>
        <v>0</v>
      </c>
      <c r="FP525" s="180">
        <f t="shared" si="1279"/>
        <v>0</v>
      </c>
      <c r="FQ525" s="180">
        <f t="shared" si="1280"/>
        <v>0</v>
      </c>
      <c r="FR525" s="180">
        <f t="shared" si="1281"/>
        <v>0</v>
      </c>
      <c r="FS525" s="180">
        <f t="shared" si="1282"/>
        <v>0</v>
      </c>
      <c r="FT525" s="180">
        <f t="shared" si="1283"/>
        <v>0</v>
      </c>
      <c r="FU525" s="180">
        <f t="shared" si="1284"/>
        <v>0</v>
      </c>
      <c r="FV525" s="180">
        <f t="shared" si="1285"/>
        <v>0</v>
      </c>
      <c r="FW525" s="180">
        <f t="shared" si="1286"/>
        <v>0</v>
      </c>
      <c r="FX525" s="180">
        <f t="shared" si="1287"/>
        <v>0</v>
      </c>
      <c r="FY525" s="180">
        <f t="shared" si="1288"/>
        <v>0</v>
      </c>
      <c r="FZ525" s="180">
        <f t="shared" si="1289"/>
        <v>0</v>
      </c>
      <c r="GA525" s="180">
        <f t="shared" si="1290"/>
        <v>0</v>
      </c>
      <c r="GB525" s="180">
        <f t="shared" si="1291"/>
        <v>0</v>
      </c>
      <c r="GC525" s="180">
        <f t="shared" si="1292"/>
        <v>0</v>
      </c>
      <c r="GD525" s="180">
        <f t="shared" si="1293"/>
        <v>0</v>
      </c>
      <c r="GE525" s="180">
        <f t="shared" si="1294"/>
        <v>0</v>
      </c>
      <c r="GF525" s="180">
        <f t="shared" si="1295"/>
        <v>0</v>
      </c>
      <c r="GG525" s="180">
        <f t="shared" si="1296"/>
        <v>0</v>
      </c>
      <c r="GH525" s="180">
        <f t="shared" si="1297"/>
        <v>0</v>
      </c>
      <c r="GI525" s="180">
        <f t="shared" si="1298"/>
        <v>0</v>
      </c>
      <c r="GJ525" s="180">
        <f t="shared" si="1299"/>
        <v>0</v>
      </c>
      <c r="GK525" s="180">
        <f t="shared" si="1300"/>
        <v>0</v>
      </c>
      <c r="GL525" s="180">
        <f t="shared" si="1301"/>
        <v>0</v>
      </c>
      <c r="GM525" s="180">
        <f t="shared" si="1302"/>
        <v>0</v>
      </c>
      <c r="GN525" s="180">
        <f t="shared" si="1303"/>
        <v>0</v>
      </c>
      <c r="GO525" s="180">
        <f t="shared" si="1304"/>
        <v>0</v>
      </c>
      <c r="GP525" s="180">
        <f t="shared" si="1305"/>
        <v>0</v>
      </c>
      <c r="GQ525" s="180">
        <f t="shared" si="1306"/>
        <v>0</v>
      </c>
      <c r="GR525" s="180">
        <f t="shared" si="1307"/>
        <v>0</v>
      </c>
      <c r="GS525" s="180">
        <f t="shared" si="1308"/>
        <v>0</v>
      </c>
      <c r="GT525" s="180">
        <f t="shared" si="1309"/>
        <v>0</v>
      </c>
      <c r="GU525" s="180">
        <f t="shared" si="1310"/>
        <v>0</v>
      </c>
      <c r="GV525" s="180">
        <f t="shared" si="1311"/>
        <v>0</v>
      </c>
      <c r="GW525" s="180">
        <f t="shared" si="1312"/>
        <v>0</v>
      </c>
      <c r="GX525" s="180">
        <f t="shared" si="1313"/>
        <v>0</v>
      </c>
      <c r="GY525" s="180">
        <f t="shared" si="1314"/>
        <v>0</v>
      </c>
      <c r="GZ525" s="180">
        <f t="shared" si="1315"/>
        <v>0</v>
      </c>
      <c r="HA525" s="180">
        <f t="shared" si="1316"/>
        <v>0</v>
      </c>
      <c r="HB525" s="180">
        <f t="shared" si="1317"/>
        <v>0</v>
      </c>
      <c r="HC525" s="180">
        <f t="shared" si="1318"/>
        <v>0</v>
      </c>
      <c r="HD525" s="180">
        <f t="shared" si="1319"/>
        <v>0</v>
      </c>
      <c r="HE525" s="180">
        <f t="shared" si="1320"/>
        <v>0</v>
      </c>
      <c r="HF525" s="180">
        <f t="shared" si="1321"/>
        <v>0</v>
      </c>
      <c r="HG525" s="180">
        <f t="shared" si="1322"/>
        <v>0</v>
      </c>
      <c r="HH525" s="180">
        <f t="shared" si="1323"/>
        <v>0</v>
      </c>
      <c r="HI525" s="180">
        <f t="shared" si="1324"/>
        <v>0</v>
      </c>
      <c r="HJ525" s="180">
        <f t="shared" si="1325"/>
        <v>0</v>
      </c>
      <c r="HK525" s="180">
        <f t="shared" si="1326"/>
        <v>0</v>
      </c>
      <c r="HL525" s="180">
        <f t="shared" si="1327"/>
        <v>0</v>
      </c>
      <c r="HM525" s="180">
        <f t="shared" si="1328"/>
        <v>0</v>
      </c>
      <c r="HN525" s="180">
        <f t="shared" si="1329"/>
        <v>0</v>
      </c>
      <c r="HO525" s="180">
        <f t="shared" si="1330"/>
        <v>0</v>
      </c>
      <c r="HP525" s="180">
        <f t="shared" si="1331"/>
        <v>0</v>
      </c>
      <c r="HQ525" s="180">
        <f t="shared" si="1332"/>
        <v>0</v>
      </c>
      <c r="HR525" s="180">
        <f t="shared" si="1333"/>
        <v>0</v>
      </c>
      <c r="HS525" s="180">
        <f t="shared" si="1334"/>
        <v>0</v>
      </c>
      <c r="HT525" s="180">
        <f t="shared" si="1335"/>
        <v>0</v>
      </c>
      <c r="HU525" s="180">
        <f t="shared" si="1336"/>
        <v>0</v>
      </c>
      <c r="HV525" s="180">
        <f t="shared" si="1337"/>
        <v>0</v>
      </c>
      <c r="HW525" s="180">
        <f t="shared" si="1338"/>
        <v>0</v>
      </c>
      <c r="HX525" s="180">
        <f t="shared" si="1339"/>
        <v>0</v>
      </c>
      <c r="HY525" s="180">
        <f t="shared" si="1340"/>
        <v>0</v>
      </c>
      <c r="HZ525" s="180">
        <f t="shared" si="1341"/>
        <v>0</v>
      </c>
      <c r="IA525" s="180">
        <f t="shared" si="1342"/>
        <v>0</v>
      </c>
      <c r="IB525" s="180">
        <f t="shared" si="1343"/>
        <v>0</v>
      </c>
      <c r="IC525" s="180">
        <f t="shared" si="1344"/>
        <v>0</v>
      </c>
      <c r="ID525" s="180">
        <f t="shared" si="1345"/>
        <v>0</v>
      </c>
      <c r="IE525" s="180">
        <f t="shared" si="1346"/>
        <v>0</v>
      </c>
      <c r="IF525" s="180">
        <f t="shared" si="1347"/>
        <v>0</v>
      </c>
      <c r="IG525" s="180">
        <f t="shared" si="1348"/>
        <v>0</v>
      </c>
      <c r="IH525" s="180">
        <f t="shared" si="1349"/>
        <v>0</v>
      </c>
      <c r="II525" s="180">
        <f t="shared" si="1350"/>
        <v>0</v>
      </c>
      <c r="IJ525" s="180">
        <f t="shared" si="1351"/>
        <v>0</v>
      </c>
      <c r="IK525" s="180">
        <f t="shared" si="1352"/>
        <v>0</v>
      </c>
      <c r="IL525" s="180">
        <f t="shared" si="1353"/>
        <v>0</v>
      </c>
      <c r="IM525" s="180">
        <f t="shared" si="1354"/>
        <v>0</v>
      </c>
      <c r="IN525" s="180">
        <f t="shared" si="1355"/>
        <v>0</v>
      </c>
      <c r="IO525" s="180">
        <f t="shared" si="1356"/>
        <v>0</v>
      </c>
      <c r="IP525" s="180">
        <f t="shared" si="1357"/>
        <v>0</v>
      </c>
      <c r="IQ525" s="180">
        <f t="shared" si="1358"/>
        <v>0</v>
      </c>
      <c r="IR525" s="180">
        <f t="shared" si="1359"/>
        <v>0</v>
      </c>
      <c r="IS525" s="180">
        <f t="shared" si="1360"/>
        <v>0</v>
      </c>
      <c r="IT525" s="180">
        <f t="shared" si="1361"/>
        <v>0</v>
      </c>
      <c r="IU525" s="180">
        <f t="shared" si="1362"/>
        <v>0</v>
      </c>
      <c r="IV525" s="180">
        <f t="shared" si="1363"/>
        <v>0</v>
      </c>
      <c r="IW525" s="180">
        <f t="shared" si="1364"/>
        <v>0</v>
      </c>
      <c r="IX525" s="180">
        <f t="shared" si="1365"/>
        <v>0</v>
      </c>
      <c r="IY525" s="180">
        <f t="shared" si="1366"/>
        <v>0</v>
      </c>
      <c r="IZ525" s="180">
        <f t="shared" si="1367"/>
        <v>0</v>
      </c>
      <c r="JA525" s="180">
        <f t="shared" si="1368"/>
        <v>0</v>
      </c>
      <c r="JB525" s="180">
        <f t="shared" si="1369"/>
        <v>0</v>
      </c>
    </row>
    <row r="526" spans="2:262">
      <c r="B526" s="188">
        <v>165</v>
      </c>
      <c r="C526" s="187">
        <f t="shared" si="1370"/>
        <v>3.2226562500000024E-3</v>
      </c>
      <c r="D526" s="184" t="e">
        <f t="shared" si="1113"/>
        <v>#REF!</v>
      </c>
      <c r="E526" s="183" t="e">
        <f>FO361</f>
        <v>#REF!</v>
      </c>
      <c r="F526" s="182">
        <v>165</v>
      </c>
      <c r="G526" s="180">
        <f t="shared" si="1114"/>
        <v>0</v>
      </c>
      <c r="H526" s="180">
        <f t="shared" si="1115"/>
        <v>0</v>
      </c>
      <c r="I526" s="180">
        <f t="shared" si="1116"/>
        <v>0</v>
      </c>
      <c r="J526" s="180">
        <f t="shared" si="1117"/>
        <v>0</v>
      </c>
      <c r="K526" s="180">
        <f t="shared" si="1118"/>
        <v>0</v>
      </c>
      <c r="L526" s="180">
        <f t="shared" si="1119"/>
        <v>0</v>
      </c>
      <c r="M526" s="180">
        <f t="shared" si="1120"/>
        <v>0</v>
      </c>
      <c r="N526" s="180">
        <f t="shared" si="1121"/>
        <v>0</v>
      </c>
      <c r="O526" s="180">
        <f t="shared" si="1122"/>
        <v>0</v>
      </c>
      <c r="P526" s="180">
        <f t="shared" si="1123"/>
        <v>0</v>
      </c>
      <c r="Q526" s="180">
        <f t="shared" si="1124"/>
        <v>0</v>
      </c>
      <c r="R526" s="180">
        <f t="shared" si="1125"/>
        <v>0</v>
      </c>
      <c r="S526" s="180">
        <f t="shared" si="1126"/>
        <v>0</v>
      </c>
      <c r="T526" s="180">
        <f t="shared" si="1127"/>
        <v>0</v>
      </c>
      <c r="U526" s="180">
        <f t="shared" si="1128"/>
        <v>0</v>
      </c>
      <c r="V526" s="180">
        <f t="shared" si="1129"/>
        <v>0</v>
      </c>
      <c r="W526" s="180">
        <f t="shared" si="1130"/>
        <v>0</v>
      </c>
      <c r="X526" s="180">
        <f t="shared" si="1131"/>
        <v>0</v>
      </c>
      <c r="Y526" s="180">
        <f t="shared" si="1132"/>
        <v>0</v>
      </c>
      <c r="Z526" s="180">
        <f t="shared" si="1133"/>
        <v>0</v>
      </c>
      <c r="AA526" s="180">
        <f t="shared" si="1134"/>
        <v>0</v>
      </c>
      <c r="AB526" s="180">
        <f t="shared" si="1135"/>
        <v>0</v>
      </c>
      <c r="AC526" s="180">
        <f t="shared" si="1136"/>
        <v>0</v>
      </c>
      <c r="AD526" s="180">
        <f t="shared" si="1137"/>
        <v>0</v>
      </c>
      <c r="AE526" s="180">
        <f t="shared" si="1138"/>
        <v>0</v>
      </c>
      <c r="AF526" s="180">
        <f t="shared" si="1139"/>
        <v>0</v>
      </c>
      <c r="AG526" s="180">
        <f t="shared" si="1140"/>
        <v>0</v>
      </c>
      <c r="AH526" s="180">
        <f t="shared" si="1141"/>
        <v>0</v>
      </c>
      <c r="AI526" s="180">
        <f t="shared" si="1142"/>
        <v>0</v>
      </c>
      <c r="AJ526" s="180">
        <f t="shared" si="1143"/>
        <v>0</v>
      </c>
      <c r="AK526" s="180">
        <f t="shared" si="1144"/>
        <v>0</v>
      </c>
      <c r="AL526" s="180">
        <f t="shared" si="1145"/>
        <v>0</v>
      </c>
      <c r="AM526" s="180">
        <f t="shared" si="1146"/>
        <v>0</v>
      </c>
      <c r="AN526" s="180">
        <f t="shared" si="1147"/>
        <v>0</v>
      </c>
      <c r="AO526" s="180">
        <f t="shared" si="1148"/>
        <v>0</v>
      </c>
      <c r="AP526" s="180">
        <f t="shared" si="1149"/>
        <v>0</v>
      </c>
      <c r="AQ526" s="180">
        <f t="shared" si="1150"/>
        <v>0</v>
      </c>
      <c r="AR526" s="180">
        <f t="shared" si="1151"/>
        <v>0</v>
      </c>
      <c r="AS526" s="180">
        <f t="shared" si="1152"/>
        <v>0</v>
      </c>
      <c r="AT526" s="180">
        <f t="shared" si="1153"/>
        <v>0</v>
      </c>
      <c r="AU526" s="180">
        <f t="shared" si="1154"/>
        <v>0</v>
      </c>
      <c r="AV526" s="180">
        <f t="shared" si="1155"/>
        <v>0</v>
      </c>
      <c r="AW526" s="180">
        <f t="shared" si="1156"/>
        <v>0</v>
      </c>
      <c r="AX526" s="180">
        <f t="shared" si="1157"/>
        <v>0</v>
      </c>
      <c r="AY526" s="180">
        <f t="shared" si="1158"/>
        <v>0</v>
      </c>
      <c r="AZ526" s="180">
        <f t="shared" si="1159"/>
        <v>0</v>
      </c>
      <c r="BA526" s="180">
        <f t="shared" si="1160"/>
        <v>0</v>
      </c>
      <c r="BB526" s="180">
        <f t="shared" si="1161"/>
        <v>0</v>
      </c>
      <c r="BC526" s="180">
        <f t="shared" si="1162"/>
        <v>0</v>
      </c>
      <c r="BD526" s="180">
        <f t="shared" si="1163"/>
        <v>0</v>
      </c>
      <c r="BE526" s="180">
        <f t="shared" si="1164"/>
        <v>0</v>
      </c>
      <c r="BF526" s="180">
        <f t="shared" si="1165"/>
        <v>0</v>
      </c>
      <c r="BG526" s="180">
        <f t="shared" si="1166"/>
        <v>0</v>
      </c>
      <c r="BH526" s="180">
        <f t="shared" si="1167"/>
        <v>0</v>
      </c>
      <c r="BI526" s="180">
        <f t="shared" si="1168"/>
        <v>0</v>
      </c>
      <c r="BJ526" s="180">
        <f t="shared" si="1169"/>
        <v>0</v>
      </c>
      <c r="BK526" s="180">
        <f t="shared" si="1170"/>
        <v>0</v>
      </c>
      <c r="BL526" s="180">
        <f t="shared" si="1171"/>
        <v>0</v>
      </c>
      <c r="BM526" s="180">
        <f t="shared" si="1172"/>
        <v>0</v>
      </c>
      <c r="BN526" s="180">
        <f t="shared" si="1173"/>
        <v>0</v>
      </c>
      <c r="BO526" s="180">
        <f t="shared" si="1174"/>
        <v>0</v>
      </c>
      <c r="BP526" s="180">
        <f t="shared" si="1175"/>
        <v>0</v>
      </c>
      <c r="BQ526" s="180">
        <f t="shared" si="1176"/>
        <v>0</v>
      </c>
      <c r="BR526" s="180">
        <f t="shared" si="1177"/>
        <v>0</v>
      </c>
      <c r="BS526" s="180">
        <f t="shared" si="1178"/>
        <v>0</v>
      </c>
      <c r="BT526" s="180">
        <f t="shared" si="1179"/>
        <v>0</v>
      </c>
      <c r="BU526" s="180">
        <f t="shared" si="1180"/>
        <v>0</v>
      </c>
      <c r="BV526" s="180">
        <f t="shared" si="1181"/>
        <v>0</v>
      </c>
      <c r="BW526" s="180">
        <f t="shared" si="1182"/>
        <v>0</v>
      </c>
      <c r="BX526" s="180">
        <f t="shared" si="1183"/>
        <v>0</v>
      </c>
      <c r="BY526" s="180">
        <f t="shared" si="1184"/>
        <v>0</v>
      </c>
      <c r="BZ526" s="180">
        <f t="shared" si="1185"/>
        <v>0</v>
      </c>
      <c r="CA526" s="180">
        <f t="shared" si="1186"/>
        <v>0</v>
      </c>
      <c r="CB526" s="180">
        <f t="shared" si="1187"/>
        <v>0</v>
      </c>
      <c r="CC526" s="180">
        <f t="shared" si="1188"/>
        <v>0</v>
      </c>
      <c r="CD526" s="180">
        <f t="shared" si="1189"/>
        <v>0</v>
      </c>
      <c r="CE526" s="180">
        <f t="shared" si="1190"/>
        <v>0</v>
      </c>
      <c r="CF526" s="180">
        <f t="shared" si="1191"/>
        <v>0</v>
      </c>
      <c r="CG526" s="180">
        <f t="shared" si="1192"/>
        <v>0</v>
      </c>
      <c r="CH526" s="180">
        <f t="shared" si="1193"/>
        <v>0</v>
      </c>
      <c r="CI526" s="180">
        <f t="shared" si="1194"/>
        <v>0</v>
      </c>
      <c r="CJ526" s="180">
        <f t="shared" si="1195"/>
        <v>0</v>
      </c>
      <c r="CK526" s="180">
        <f t="shared" si="1196"/>
        <v>0</v>
      </c>
      <c r="CL526" s="180">
        <f t="shared" si="1197"/>
        <v>0</v>
      </c>
      <c r="CM526" s="180">
        <f t="shared" si="1198"/>
        <v>0</v>
      </c>
      <c r="CN526" s="180">
        <f t="shared" si="1199"/>
        <v>0</v>
      </c>
      <c r="CO526" s="180">
        <f t="shared" si="1200"/>
        <v>0</v>
      </c>
      <c r="CP526" s="180">
        <f t="shared" si="1201"/>
        <v>0</v>
      </c>
      <c r="CQ526" s="180">
        <f t="shared" si="1202"/>
        <v>0</v>
      </c>
      <c r="CR526" s="180">
        <f t="shared" si="1203"/>
        <v>0</v>
      </c>
      <c r="CS526" s="180">
        <f t="shared" si="1204"/>
        <v>0</v>
      </c>
      <c r="CT526" s="180">
        <f t="shared" si="1205"/>
        <v>0</v>
      </c>
      <c r="CU526" s="180">
        <f t="shared" si="1206"/>
        <v>0</v>
      </c>
      <c r="CV526" s="180">
        <f t="shared" si="1207"/>
        <v>0</v>
      </c>
      <c r="CW526" s="180">
        <f t="shared" si="1208"/>
        <v>0</v>
      </c>
      <c r="CX526" s="180">
        <f t="shared" si="1209"/>
        <v>0</v>
      </c>
      <c r="CY526" s="180">
        <f t="shared" si="1210"/>
        <v>0</v>
      </c>
      <c r="CZ526" s="180">
        <f t="shared" si="1211"/>
        <v>0</v>
      </c>
      <c r="DA526" s="180">
        <f t="shared" si="1212"/>
        <v>0</v>
      </c>
      <c r="DB526" s="180">
        <f t="shared" si="1213"/>
        <v>0</v>
      </c>
      <c r="DC526" s="180">
        <f t="shared" si="1214"/>
        <v>0</v>
      </c>
      <c r="DD526" s="180">
        <f t="shared" si="1215"/>
        <v>0</v>
      </c>
      <c r="DE526" s="180">
        <f t="shared" si="1216"/>
        <v>0</v>
      </c>
      <c r="DF526" s="180">
        <f t="shared" si="1217"/>
        <v>0</v>
      </c>
      <c r="DG526" s="180">
        <f t="shared" si="1218"/>
        <v>0</v>
      </c>
      <c r="DH526" s="180">
        <f t="shared" si="1219"/>
        <v>0</v>
      </c>
      <c r="DI526" s="180">
        <f t="shared" si="1220"/>
        <v>0</v>
      </c>
      <c r="DJ526" s="180">
        <f t="shared" si="1221"/>
        <v>0</v>
      </c>
      <c r="DK526" s="180">
        <f t="shared" si="1222"/>
        <v>0</v>
      </c>
      <c r="DL526" s="180">
        <f t="shared" si="1223"/>
        <v>0</v>
      </c>
      <c r="DM526" s="180">
        <f t="shared" si="1224"/>
        <v>0</v>
      </c>
      <c r="DN526" s="180">
        <f t="shared" si="1225"/>
        <v>0</v>
      </c>
      <c r="DO526" s="180">
        <f t="shared" si="1226"/>
        <v>0</v>
      </c>
      <c r="DP526" s="180">
        <f t="shared" si="1227"/>
        <v>0</v>
      </c>
      <c r="DQ526" s="180">
        <f t="shared" si="1228"/>
        <v>0</v>
      </c>
      <c r="DR526" s="180">
        <f t="shared" si="1229"/>
        <v>0</v>
      </c>
      <c r="DS526" s="180">
        <f t="shared" si="1230"/>
        <v>0</v>
      </c>
      <c r="DT526" s="180">
        <f t="shared" si="1231"/>
        <v>0</v>
      </c>
      <c r="DU526" s="180">
        <f t="shared" si="1232"/>
        <v>0</v>
      </c>
      <c r="DV526" s="180">
        <f t="shared" si="1233"/>
        <v>0</v>
      </c>
      <c r="DW526" s="180">
        <f t="shared" si="1234"/>
        <v>0</v>
      </c>
      <c r="DX526" s="180">
        <f t="shared" si="1235"/>
        <v>0</v>
      </c>
      <c r="DY526" s="180">
        <f t="shared" si="1236"/>
        <v>0</v>
      </c>
      <c r="DZ526" s="180">
        <f t="shared" si="1237"/>
        <v>0</v>
      </c>
      <c r="EA526" s="180">
        <f t="shared" si="1238"/>
        <v>0</v>
      </c>
      <c r="EB526" s="180">
        <f t="shared" si="1239"/>
        <v>0</v>
      </c>
      <c r="EC526" s="180">
        <f t="shared" si="1240"/>
        <v>0</v>
      </c>
      <c r="ED526" s="180">
        <f t="shared" si="1241"/>
        <v>0</v>
      </c>
      <c r="EE526" s="180">
        <f t="shared" si="1242"/>
        <v>0</v>
      </c>
      <c r="EF526" s="180">
        <f t="shared" si="1243"/>
        <v>0</v>
      </c>
      <c r="EG526" s="180">
        <f t="shared" si="1244"/>
        <v>0</v>
      </c>
      <c r="EH526" s="180">
        <f t="shared" si="1245"/>
        <v>0</v>
      </c>
      <c r="EI526" s="180">
        <f t="shared" si="1246"/>
        <v>0</v>
      </c>
      <c r="EJ526" s="180">
        <f t="shared" si="1247"/>
        <v>0</v>
      </c>
      <c r="EK526" s="180">
        <f t="shared" si="1248"/>
        <v>0</v>
      </c>
      <c r="EL526" s="180">
        <f t="shared" si="1249"/>
        <v>0</v>
      </c>
      <c r="EM526" s="180">
        <f t="shared" si="1250"/>
        <v>0</v>
      </c>
      <c r="EN526" s="180">
        <f t="shared" si="1251"/>
        <v>0</v>
      </c>
      <c r="EO526" s="180">
        <f t="shared" si="1252"/>
        <v>0</v>
      </c>
      <c r="EP526" s="180">
        <f t="shared" si="1253"/>
        <v>0</v>
      </c>
      <c r="EQ526" s="180">
        <f t="shared" si="1254"/>
        <v>0</v>
      </c>
      <c r="ER526" s="180">
        <f t="shared" si="1255"/>
        <v>0</v>
      </c>
      <c r="ES526" s="180">
        <f t="shared" si="1256"/>
        <v>0</v>
      </c>
      <c r="ET526" s="180">
        <f t="shared" si="1257"/>
        <v>0</v>
      </c>
      <c r="EU526" s="180">
        <f t="shared" si="1258"/>
        <v>0</v>
      </c>
      <c r="EV526" s="180">
        <f t="shared" si="1259"/>
        <v>0</v>
      </c>
      <c r="EW526" s="180">
        <f t="shared" si="1260"/>
        <v>0</v>
      </c>
      <c r="EX526" s="180">
        <f t="shared" si="1261"/>
        <v>0</v>
      </c>
      <c r="EY526" s="180">
        <f t="shared" si="1262"/>
        <v>0</v>
      </c>
      <c r="EZ526" s="180">
        <f t="shared" si="1263"/>
        <v>0</v>
      </c>
      <c r="FA526" s="180">
        <f t="shared" si="1264"/>
        <v>0</v>
      </c>
      <c r="FB526" s="180">
        <f t="shared" si="1265"/>
        <v>0</v>
      </c>
      <c r="FC526" s="180">
        <f t="shared" si="1266"/>
        <v>0</v>
      </c>
      <c r="FD526" s="180">
        <f t="shared" si="1267"/>
        <v>0</v>
      </c>
      <c r="FE526" s="180">
        <f t="shared" si="1268"/>
        <v>0</v>
      </c>
      <c r="FF526" s="180">
        <f t="shared" si="1269"/>
        <v>0</v>
      </c>
      <c r="FG526" s="180">
        <f t="shared" si="1270"/>
        <v>0</v>
      </c>
      <c r="FH526" s="180">
        <f t="shared" si="1271"/>
        <v>0</v>
      </c>
      <c r="FI526" s="180">
        <f t="shared" si="1272"/>
        <v>0</v>
      </c>
      <c r="FJ526" s="180">
        <f t="shared" si="1273"/>
        <v>0</v>
      </c>
      <c r="FK526" s="180">
        <f t="shared" si="1274"/>
        <v>0</v>
      </c>
      <c r="FL526" s="180">
        <f t="shared" si="1275"/>
        <v>0</v>
      </c>
      <c r="FM526" s="180">
        <f t="shared" si="1276"/>
        <v>0</v>
      </c>
      <c r="FN526" s="180">
        <f t="shared" si="1277"/>
        <v>0</v>
      </c>
      <c r="FO526" s="180">
        <f t="shared" si="1278"/>
        <v>0</v>
      </c>
      <c r="FP526" s="180">
        <f t="shared" si="1279"/>
        <v>0</v>
      </c>
      <c r="FQ526" s="180">
        <f t="shared" si="1280"/>
        <v>0</v>
      </c>
      <c r="FR526" s="180">
        <f t="shared" si="1281"/>
        <v>0</v>
      </c>
      <c r="FS526" s="180">
        <f t="shared" si="1282"/>
        <v>0</v>
      </c>
      <c r="FT526" s="180">
        <f t="shared" si="1283"/>
        <v>0</v>
      </c>
      <c r="FU526" s="180">
        <f t="shared" si="1284"/>
        <v>0</v>
      </c>
      <c r="FV526" s="180">
        <f t="shared" si="1285"/>
        <v>0</v>
      </c>
      <c r="FW526" s="180">
        <f t="shared" si="1286"/>
        <v>0</v>
      </c>
      <c r="FX526" s="180">
        <f t="shared" si="1287"/>
        <v>0</v>
      </c>
      <c r="FY526" s="180">
        <f t="shared" si="1288"/>
        <v>0</v>
      </c>
      <c r="FZ526" s="180">
        <f t="shared" si="1289"/>
        <v>0</v>
      </c>
      <c r="GA526" s="180">
        <f t="shared" si="1290"/>
        <v>0</v>
      </c>
      <c r="GB526" s="180">
        <f t="shared" si="1291"/>
        <v>0</v>
      </c>
      <c r="GC526" s="180">
        <f t="shared" si="1292"/>
        <v>0</v>
      </c>
      <c r="GD526" s="180">
        <f t="shared" si="1293"/>
        <v>0</v>
      </c>
      <c r="GE526" s="180">
        <f t="shared" si="1294"/>
        <v>0</v>
      </c>
      <c r="GF526" s="180">
        <f t="shared" si="1295"/>
        <v>0</v>
      </c>
      <c r="GG526" s="180">
        <f t="shared" si="1296"/>
        <v>0</v>
      </c>
      <c r="GH526" s="180">
        <f t="shared" si="1297"/>
        <v>0</v>
      </c>
      <c r="GI526" s="180">
        <f t="shared" si="1298"/>
        <v>0</v>
      </c>
      <c r="GJ526" s="180">
        <f t="shared" si="1299"/>
        <v>0</v>
      </c>
      <c r="GK526" s="180">
        <f t="shared" si="1300"/>
        <v>0</v>
      </c>
      <c r="GL526" s="180">
        <f t="shared" si="1301"/>
        <v>0</v>
      </c>
      <c r="GM526" s="180">
        <f t="shared" si="1302"/>
        <v>0</v>
      </c>
      <c r="GN526" s="180">
        <f t="shared" si="1303"/>
        <v>0</v>
      </c>
      <c r="GO526" s="180">
        <f t="shared" si="1304"/>
        <v>0</v>
      </c>
      <c r="GP526" s="180">
        <f t="shared" si="1305"/>
        <v>0</v>
      </c>
      <c r="GQ526" s="180">
        <f t="shared" si="1306"/>
        <v>0</v>
      </c>
      <c r="GR526" s="180">
        <f t="shared" si="1307"/>
        <v>0</v>
      </c>
      <c r="GS526" s="180">
        <f t="shared" si="1308"/>
        <v>0</v>
      </c>
      <c r="GT526" s="180">
        <f t="shared" si="1309"/>
        <v>0</v>
      </c>
      <c r="GU526" s="180">
        <f t="shared" si="1310"/>
        <v>0</v>
      </c>
      <c r="GV526" s="180">
        <f t="shared" si="1311"/>
        <v>0</v>
      </c>
      <c r="GW526" s="180">
        <f t="shared" si="1312"/>
        <v>0</v>
      </c>
      <c r="GX526" s="180">
        <f t="shared" si="1313"/>
        <v>0</v>
      </c>
      <c r="GY526" s="180">
        <f t="shared" si="1314"/>
        <v>0</v>
      </c>
      <c r="GZ526" s="180">
        <f t="shared" si="1315"/>
        <v>0</v>
      </c>
      <c r="HA526" s="180">
        <f t="shared" si="1316"/>
        <v>0</v>
      </c>
      <c r="HB526" s="180">
        <f t="shared" si="1317"/>
        <v>0</v>
      </c>
      <c r="HC526" s="180">
        <f t="shared" si="1318"/>
        <v>0</v>
      </c>
      <c r="HD526" s="180">
        <f t="shared" si="1319"/>
        <v>0</v>
      </c>
      <c r="HE526" s="180">
        <f t="shared" si="1320"/>
        <v>0</v>
      </c>
      <c r="HF526" s="180">
        <f t="shared" si="1321"/>
        <v>0</v>
      </c>
      <c r="HG526" s="180">
        <f t="shared" si="1322"/>
        <v>0</v>
      </c>
      <c r="HH526" s="180">
        <f t="shared" si="1323"/>
        <v>0</v>
      </c>
      <c r="HI526" s="180">
        <f t="shared" si="1324"/>
        <v>0</v>
      </c>
      <c r="HJ526" s="180">
        <f t="shared" si="1325"/>
        <v>0</v>
      </c>
      <c r="HK526" s="180">
        <f t="shared" si="1326"/>
        <v>0</v>
      </c>
      <c r="HL526" s="180">
        <f t="shared" si="1327"/>
        <v>0</v>
      </c>
      <c r="HM526" s="180">
        <f t="shared" si="1328"/>
        <v>0</v>
      </c>
      <c r="HN526" s="180">
        <f t="shared" si="1329"/>
        <v>0</v>
      </c>
      <c r="HO526" s="180">
        <f t="shared" si="1330"/>
        <v>0</v>
      </c>
      <c r="HP526" s="180">
        <f t="shared" si="1331"/>
        <v>0</v>
      </c>
      <c r="HQ526" s="180">
        <f t="shared" si="1332"/>
        <v>0</v>
      </c>
      <c r="HR526" s="180">
        <f t="shared" si="1333"/>
        <v>0</v>
      </c>
      <c r="HS526" s="180">
        <f t="shared" si="1334"/>
        <v>0</v>
      </c>
      <c r="HT526" s="180">
        <f t="shared" si="1335"/>
        <v>0</v>
      </c>
      <c r="HU526" s="180">
        <f t="shared" si="1336"/>
        <v>0</v>
      </c>
      <c r="HV526" s="180">
        <f t="shared" si="1337"/>
        <v>0</v>
      </c>
      <c r="HW526" s="180">
        <f t="shared" si="1338"/>
        <v>0</v>
      </c>
      <c r="HX526" s="180">
        <f t="shared" si="1339"/>
        <v>0</v>
      </c>
      <c r="HY526" s="180">
        <f t="shared" si="1340"/>
        <v>0</v>
      </c>
      <c r="HZ526" s="180">
        <f t="shared" si="1341"/>
        <v>0</v>
      </c>
      <c r="IA526" s="180">
        <f t="shared" si="1342"/>
        <v>0</v>
      </c>
      <c r="IB526" s="180">
        <f t="shared" si="1343"/>
        <v>0</v>
      </c>
      <c r="IC526" s="180">
        <f t="shared" si="1344"/>
        <v>0</v>
      </c>
      <c r="ID526" s="180">
        <f t="shared" si="1345"/>
        <v>0</v>
      </c>
      <c r="IE526" s="180">
        <f t="shared" si="1346"/>
        <v>0</v>
      </c>
      <c r="IF526" s="180">
        <f t="shared" si="1347"/>
        <v>0</v>
      </c>
      <c r="IG526" s="180">
        <f t="shared" si="1348"/>
        <v>0</v>
      </c>
      <c r="IH526" s="180">
        <f t="shared" si="1349"/>
        <v>0</v>
      </c>
      <c r="II526" s="180">
        <f t="shared" si="1350"/>
        <v>0</v>
      </c>
      <c r="IJ526" s="180">
        <f t="shared" si="1351"/>
        <v>0</v>
      </c>
      <c r="IK526" s="180">
        <f t="shared" si="1352"/>
        <v>0</v>
      </c>
      <c r="IL526" s="180">
        <f t="shared" si="1353"/>
        <v>0</v>
      </c>
      <c r="IM526" s="180">
        <f t="shared" si="1354"/>
        <v>0</v>
      </c>
      <c r="IN526" s="180">
        <f t="shared" si="1355"/>
        <v>0</v>
      </c>
      <c r="IO526" s="180">
        <f t="shared" si="1356"/>
        <v>0</v>
      </c>
      <c r="IP526" s="180">
        <f t="shared" si="1357"/>
        <v>0</v>
      </c>
      <c r="IQ526" s="180">
        <f t="shared" si="1358"/>
        <v>0</v>
      </c>
      <c r="IR526" s="180">
        <f t="shared" si="1359"/>
        <v>0</v>
      </c>
      <c r="IS526" s="180">
        <f t="shared" si="1360"/>
        <v>0</v>
      </c>
      <c r="IT526" s="180">
        <f t="shared" si="1361"/>
        <v>0</v>
      </c>
      <c r="IU526" s="180">
        <f t="shared" si="1362"/>
        <v>0</v>
      </c>
      <c r="IV526" s="180">
        <f t="shared" si="1363"/>
        <v>0</v>
      </c>
      <c r="IW526" s="180">
        <f t="shared" si="1364"/>
        <v>0</v>
      </c>
      <c r="IX526" s="180">
        <f t="shared" si="1365"/>
        <v>0</v>
      </c>
      <c r="IY526" s="180">
        <f t="shared" si="1366"/>
        <v>0</v>
      </c>
      <c r="IZ526" s="180">
        <f t="shared" si="1367"/>
        <v>0</v>
      </c>
      <c r="JA526" s="180">
        <f t="shared" si="1368"/>
        <v>0</v>
      </c>
      <c r="JB526" s="180">
        <f t="shared" si="1369"/>
        <v>0</v>
      </c>
    </row>
    <row r="527" spans="2:262">
      <c r="B527" s="188">
        <v>166</v>
      </c>
      <c r="C527" s="187">
        <f t="shared" si="1370"/>
        <v>3.2421875000000024E-3</v>
      </c>
      <c r="D527" s="184" t="e">
        <f t="shared" si="1113"/>
        <v>#REF!</v>
      </c>
      <c r="E527" s="183" t="e">
        <f>FP361</f>
        <v>#REF!</v>
      </c>
      <c r="F527" s="182">
        <v>166</v>
      </c>
      <c r="G527" s="180">
        <f t="shared" si="1114"/>
        <v>0</v>
      </c>
      <c r="H527" s="180">
        <f t="shared" si="1115"/>
        <v>0</v>
      </c>
      <c r="I527" s="180">
        <f t="shared" si="1116"/>
        <v>0</v>
      </c>
      <c r="J527" s="180">
        <f t="shared" si="1117"/>
        <v>0</v>
      </c>
      <c r="K527" s="180">
        <f t="shared" si="1118"/>
        <v>0</v>
      </c>
      <c r="L527" s="180">
        <f t="shared" si="1119"/>
        <v>0</v>
      </c>
      <c r="M527" s="180">
        <f t="shared" si="1120"/>
        <v>0</v>
      </c>
      <c r="N527" s="180">
        <f t="shared" si="1121"/>
        <v>0</v>
      </c>
      <c r="O527" s="180">
        <f t="shared" si="1122"/>
        <v>0</v>
      </c>
      <c r="P527" s="180">
        <f t="shared" si="1123"/>
        <v>0</v>
      </c>
      <c r="Q527" s="180">
        <f t="shared" si="1124"/>
        <v>0</v>
      </c>
      <c r="R527" s="180">
        <f t="shared" si="1125"/>
        <v>0</v>
      </c>
      <c r="S527" s="180">
        <f t="shared" si="1126"/>
        <v>0</v>
      </c>
      <c r="T527" s="180">
        <f t="shared" si="1127"/>
        <v>0</v>
      </c>
      <c r="U527" s="180">
        <f t="shared" si="1128"/>
        <v>0</v>
      </c>
      <c r="V527" s="180">
        <f t="shared" si="1129"/>
        <v>0</v>
      </c>
      <c r="W527" s="180">
        <f t="shared" si="1130"/>
        <v>0</v>
      </c>
      <c r="X527" s="180">
        <f t="shared" si="1131"/>
        <v>0</v>
      </c>
      <c r="Y527" s="180">
        <f t="shared" si="1132"/>
        <v>0</v>
      </c>
      <c r="Z527" s="180">
        <f t="shared" si="1133"/>
        <v>0</v>
      </c>
      <c r="AA527" s="180">
        <f t="shared" si="1134"/>
        <v>0</v>
      </c>
      <c r="AB527" s="180">
        <f t="shared" si="1135"/>
        <v>0</v>
      </c>
      <c r="AC527" s="180">
        <f t="shared" si="1136"/>
        <v>0</v>
      </c>
      <c r="AD527" s="180">
        <f t="shared" si="1137"/>
        <v>0</v>
      </c>
      <c r="AE527" s="180">
        <f t="shared" si="1138"/>
        <v>0</v>
      </c>
      <c r="AF527" s="180">
        <f t="shared" si="1139"/>
        <v>0</v>
      </c>
      <c r="AG527" s="180">
        <f t="shared" si="1140"/>
        <v>0</v>
      </c>
      <c r="AH527" s="180">
        <f t="shared" si="1141"/>
        <v>0</v>
      </c>
      <c r="AI527" s="180">
        <f t="shared" si="1142"/>
        <v>0</v>
      </c>
      <c r="AJ527" s="180">
        <f t="shared" si="1143"/>
        <v>0</v>
      </c>
      <c r="AK527" s="180">
        <f t="shared" si="1144"/>
        <v>0</v>
      </c>
      <c r="AL527" s="180">
        <f t="shared" si="1145"/>
        <v>0</v>
      </c>
      <c r="AM527" s="180">
        <f t="shared" si="1146"/>
        <v>0</v>
      </c>
      <c r="AN527" s="180">
        <f t="shared" si="1147"/>
        <v>0</v>
      </c>
      <c r="AO527" s="180">
        <f t="shared" si="1148"/>
        <v>0</v>
      </c>
      <c r="AP527" s="180">
        <f t="shared" si="1149"/>
        <v>0</v>
      </c>
      <c r="AQ527" s="180">
        <f t="shared" si="1150"/>
        <v>0</v>
      </c>
      <c r="AR527" s="180">
        <f t="shared" si="1151"/>
        <v>0</v>
      </c>
      <c r="AS527" s="180">
        <f t="shared" si="1152"/>
        <v>0</v>
      </c>
      <c r="AT527" s="180">
        <f t="shared" si="1153"/>
        <v>0</v>
      </c>
      <c r="AU527" s="180">
        <f t="shared" si="1154"/>
        <v>0</v>
      </c>
      <c r="AV527" s="180">
        <f t="shared" si="1155"/>
        <v>0</v>
      </c>
      <c r="AW527" s="180">
        <f t="shared" si="1156"/>
        <v>0</v>
      </c>
      <c r="AX527" s="180">
        <f t="shared" si="1157"/>
        <v>0</v>
      </c>
      <c r="AY527" s="180">
        <f t="shared" si="1158"/>
        <v>0</v>
      </c>
      <c r="AZ527" s="180">
        <f t="shared" si="1159"/>
        <v>0</v>
      </c>
      <c r="BA527" s="180">
        <f t="shared" si="1160"/>
        <v>0</v>
      </c>
      <c r="BB527" s="180">
        <f t="shared" si="1161"/>
        <v>0</v>
      </c>
      <c r="BC527" s="180">
        <f t="shared" si="1162"/>
        <v>0</v>
      </c>
      <c r="BD527" s="180">
        <f t="shared" si="1163"/>
        <v>0</v>
      </c>
      <c r="BE527" s="180">
        <f t="shared" si="1164"/>
        <v>0</v>
      </c>
      <c r="BF527" s="180">
        <f t="shared" si="1165"/>
        <v>0</v>
      </c>
      <c r="BG527" s="180">
        <f t="shared" si="1166"/>
        <v>0</v>
      </c>
      <c r="BH527" s="180">
        <f t="shared" si="1167"/>
        <v>0</v>
      </c>
      <c r="BI527" s="180">
        <f t="shared" si="1168"/>
        <v>0</v>
      </c>
      <c r="BJ527" s="180">
        <f t="shared" si="1169"/>
        <v>0</v>
      </c>
      <c r="BK527" s="180">
        <f t="shared" si="1170"/>
        <v>0</v>
      </c>
      <c r="BL527" s="180">
        <f t="shared" si="1171"/>
        <v>0</v>
      </c>
      <c r="BM527" s="180">
        <f t="shared" si="1172"/>
        <v>0</v>
      </c>
      <c r="BN527" s="180">
        <f t="shared" si="1173"/>
        <v>0</v>
      </c>
      <c r="BO527" s="180">
        <f t="shared" si="1174"/>
        <v>0</v>
      </c>
      <c r="BP527" s="180">
        <f t="shared" si="1175"/>
        <v>0</v>
      </c>
      <c r="BQ527" s="180">
        <f t="shared" si="1176"/>
        <v>0</v>
      </c>
      <c r="BR527" s="180">
        <f t="shared" si="1177"/>
        <v>0</v>
      </c>
      <c r="BS527" s="180">
        <f t="shared" si="1178"/>
        <v>0</v>
      </c>
      <c r="BT527" s="180">
        <f t="shared" si="1179"/>
        <v>0</v>
      </c>
      <c r="BU527" s="180">
        <f t="shared" si="1180"/>
        <v>0</v>
      </c>
      <c r="BV527" s="180">
        <f t="shared" si="1181"/>
        <v>0</v>
      </c>
      <c r="BW527" s="180">
        <f t="shared" si="1182"/>
        <v>0</v>
      </c>
      <c r="BX527" s="180">
        <f t="shared" si="1183"/>
        <v>0</v>
      </c>
      <c r="BY527" s="180">
        <f t="shared" si="1184"/>
        <v>0</v>
      </c>
      <c r="BZ527" s="180">
        <f t="shared" si="1185"/>
        <v>0</v>
      </c>
      <c r="CA527" s="180">
        <f t="shared" si="1186"/>
        <v>0</v>
      </c>
      <c r="CB527" s="180">
        <f t="shared" si="1187"/>
        <v>0</v>
      </c>
      <c r="CC527" s="180">
        <f t="shared" si="1188"/>
        <v>0</v>
      </c>
      <c r="CD527" s="180">
        <f t="shared" si="1189"/>
        <v>0</v>
      </c>
      <c r="CE527" s="180">
        <f t="shared" si="1190"/>
        <v>0</v>
      </c>
      <c r="CF527" s="180">
        <f t="shared" si="1191"/>
        <v>0</v>
      </c>
      <c r="CG527" s="180">
        <f t="shared" si="1192"/>
        <v>0</v>
      </c>
      <c r="CH527" s="180">
        <f t="shared" si="1193"/>
        <v>0</v>
      </c>
      <c r="CI527" s="180">
        <f t="shared" si="1194"/>
        <v>0</v>
      </c>
      <c r="CJ527" s="180">
        <f t="shared" si="1195"/>
        <v>0</v>
      </c>
      <c r="CK527" s="180">
        <f t="shared" si="1196"/>
        <v>0</v>
      </c>
      <c r="CL527" s="180">
        <f t="shared" si="1197"/>
        <v>0</v>
      </c>
      <c r="CM527" s="180">
        <f t="shared" si="1198"/>
        <v>0</v>
      </c>
      <c r="CN527" s="180">
        <f t="shared" si="1199"/>
        <v>0</v>
      </c>
      <c r="CO527" s="180">
        <f t="shared" si="1200"/>
        <v>0</v>
      </c>
      <c r="CP527" s="180">
        <f t="shared" si="1201"/>
        <v>0</v>
      </c>
      <c r="CQ527" s="180">
        <f t="shared" si="1202"/>
        <v>0</v>
      </c>
      <c r="CR527" s="180">
        <f t="shared" si="1203"/>
        <v>0</v>
      </c>
      <c r="CS527" s="180">
        <f t="shared" si="1204"/>
        <v>0</v>
      </c>
      <c r="CT527" s="180">
        <f t="shared" si="1205"/>
        <v>0</v>
      </c>
      <c r="CU527" s="180">
        <f t="shared" si="1206"/>
        <v>0</v>
      </c>
      <c r="CV527" s="180">
        <f t="shared" si="1207"/>
        <v>0</v>
      </c>
      <c r="CW527" s="180">
        <f t="shared" si="1208"/>
        <v>0</v>
      </c>
      <c r="CX527" s="180">
        <f t="shared" si="1209"/>
        <v>0</v>
      </c>
      <c r="CY527" s="180">
        <f t="shared" si="1210"/>
        <v>0</v>
      </c>
      <c r="CZ527" s="180">
        <f t="shared" si="1211"/>
        <v>0</v>
      </c>
      <c r="DA527" s="180">
        <f t="shared" si="1212"/>
        <v>0</v>
      </c>
      <c r="DB527" s="180">
        <f t="shared" si="1213"/>
        <v>0</v>
      </c>
      <c r="DC527" s="180">
        <f t="shared" si="1214"/>
        <v>0</v>
      </c>
      <c r="DD527" s="180">
        <f t="shared" si="1215"/>
        <v>0</v>
      </c>
      <c r="DE527" s="180">
        <f t="shared" si="1216"/>
        <v>0</v>
      </c>
      <c r="DF527" s="180">
        <f t="shared" si="1217"/>
        <v>0</v>
      </c>
      <c r="DG527" s="180">
        <f t="shared" si="1218"/>
        <v>0</v>
      </c>
      <c r="DH527" s="180">
        <f t="shared" si="1219"/>
        <v>0</v>
      </c>
      <c r="DI527" s="180">
        <f t="shared" si="1220"/>
        <v>0</v>
      </c>
      <c r="DJ527" s="180">
        <f t="shared" si="1221"/>
        <v>0</v>
      </c>
      <c r="DK527" s="180">
        <f t="shared" si="1222"/>
        <v>0</v>
      </c>
      <c r="DL527" s="180">
        <f t="shared" si="1223"/>
        <v>0</v>
      </c>
      <c r="DM527" s="180">
        <f t="shared" si="1224"/>
        <v>0</v>
      </c>
      <c r="DN527" s="180">
        <f t="shared" si="1225"/>
        <v>0</v>
      </c>
      <c r="DO527" s="180">
        <f t="shared" si="1226"/>
        <v>0</v>
      </c>
      <c r="DP527" s="180">
        <f t="shared" si="1227"/>
        <v>0</v>
      </c>
      <c r="DQ527" s="180">
        <f t="shared" si="1228"/>
        <v>0</v>
      </c>
      <c r="DR527" s="180">
        <f t="shared" si="1229"/>
        <v>0</v>
      </c>
      <c r="DS527" s="180">
        <f t="shared" si="1230"/>
        <v>0</v>
      </c>
      <c r="DT527" s="180">
        <f t="shared" si="1231"/>
        <v>0</v>
      </c>
      <c r="DU527" s="180">
        <f t="shared" si="1232"/>
        <v>0</v>
      </c>
      <c r="DV527" s="180">
        <f t="shared" si="1233"/>
        <v>0</v>
      </c>
      <c r="DW527" s="180">
        <f t="shared" si="1234"/>
        <v>0</v>
      </c>
      <c r="DX527" s="180">
        <f t="shared" si="1235"/>
        <v>0</v>
      </c>
      <c r="DY527" s="180">
        <f t="shared" si="1236"/>
        <v>0</v>
      </c>
      <c r="DZ527" s="180">
        <f t="shared" si="1237"/>
        <v>0</v>
      </c>
      <c r="EA527" s="180">
        <f t="shared" si="1238"/>
        <v>0</v>
      </c>
      <c r="EB527" s="180">
        <f t="shared" si="1239"/>
        <v>0</v>
      </c>
      <c r="EC527" s="180">
        <f t="shared" si="1240"/>
        <v>0</v>
      </c>
      <c r="ED527" s="180">
        <f t="shared" si="1241"/>
        <v>0</v>
      </c>
      <c r="EE527" s="180">
        <f t="shared" si="1242"/>
        <v>0</v>
      </c>
      <c r="EF527" s="180">
        <f t="shared" si="1243"/>
        <v>0</v>
      </c>
      <c r="EG527" s="180">
        <f t="shared" si="1244"/>
        <v>0</v>
      </c>
      <c r="EH527" s="180">
        <f t="shared" si="1245"/>
        <v>0</v>
      </c>
      <c r="EI527" s="180">
        <f t="shared" si="1246"/>
        <v>0</v>
      </c>
      <c r="EJ527" s="180">
        <f t="shared" si="1247"/>
        <v>0</v>
      </c>
      <c r="EK527" s="180">
        <f t="shared" si="1248"/>
        <v>0</v>
      </c>
      <c r="EL527" s="180">
        <f t="shared" si="1249"/>
        <v>0</v>
      </c>
      <c r="EM527" s="180">
        <f t="shared" si="1250"/>
        <v>0</v>
      </c>
      <c r="EN527" s="180">
        <f t="shared" si="1251"/>
        <v>0</v>
      </c>
      <c r="EO527" s="180">
        <f t="shared" si="1252"/>
        <v>0</v>
      </c>
      <c r="EP527" s="180">
        <f t="shared" si="1253"/>
        <v>0</v>
      </c>
      <c r="EQ527" s="180">
        <f t="shared" si="1254"/>
        <v>0</v>
      </c>
      <c r="ER527" s="180">
        <f t="shared" si="1255"/>
        <v>0</v>
      </c>
      <c r="ES527" s="180">
        <f t="shared" si="1256"/>
        <v>0</v>
      </c>
      <c r="ET527" s="180">
        <f t="shared" si="1257"/>
        <v>0</v>
      </c>
      <c r="EU527" s="180">
        <f t="shared" si="1258"/>
        <v>0</v>
      </c>
      <c r="EV527" s="180">
        <f t="shared" si="1259"/>
        <v>0</v>
      </c>
      <c r="EW527" s="180">
        <f t="shared" si="1260"/>
        <v>0</v>
      </c>
      <c r="EX527" s="180">
        <f t="shared" si="1261"/>
        <v>0</v>
      </c>
      <c r="EY527" s="180">
        <f t="shared" si="1262"/>
        <v>0</v>
      </c>
      <c r="EZ527" s="180">
        <f t="shared" si="1263"/>
        <v>0</v>
      </c>
      <c r="FA527" s="180">
        <f t="shared" si="1264"/>
        <v>0</v>
      </c>
      <c r="FB527" s="180">
        <f t="shared" si="1265"/>
        <v>0</v>
      </c>
      <c r="FC527" s="180">
        <f t="shared" si="1266"/>
        <v>0</v>
      </c>
      <c r="FD527" s="180">
        <f t="shared" si="1267"/>
        <v>0</v>
      </c>
      <c r="FE527" s="180">
        <f t="shared" si="1268"/>
        <v>0</v>
      </c>
      <c r="FF527" s="180">
        <f t="shared" si="1269"/>
        <v>0</v>
      </c>
      <c r="FG527" s="180">
        <f t="shared" si="1270"/>
        <v>0</v>
      </c>
      <c r="FH527" s="180">
        <f t="shared" si="1271"/>
        <v>0</v>
      </c>
      <c r="FI527" s="180">
        <f t="shared" si="1272"/>
        <v>0</v>
      </c>
      <c r="FJ527" s="180">
        <f t="shared" si="1273"/>
        <v>0</v>
      </c>
      <c r="FK527" s="180">
        <f t="shared" si="1274"/>
        <v>0</v>
      </c>
      <c r="FL527" s="180">
        <f t="shared" si="1275"/>
        <v>0</v>
      </c>
      <c r="FM527" s="180">
        <f t="shared" si="1276"/>
        <v>0</v>
      </c>
      <c r="FN527" s="180">
        <f t="shared" si="1277"/>
        <v>0</v>
      </c>
      <c r="FO527" s="180">
        <f t="shared" si="1278"/>
        <v>0</v>
      </c>
      <c r="FP527" s="180">
        <f t="shared" si="1279"/>
        <v>0</v>
      </c>
      <c r="FQ527" s="180">
        <f t="shared" si="1280"/>
        <v>0</v>
      </c>
      <c r="FR527" s="180">
        <f t="shared" si="1281"/>
        <v>0</v>
      </c>
      <c r="FS527" s="180">
        <f t="shared" si="1282"/>
        <v>0</v>
      </c>
      <c r="FT527" s="180">
        <f t="shared" si="1283"/>
        <v>0</v>
      </c>
      <c r="FU527" s="180">
        <f t="shared" si="1284"/>
        <v>0</v>
      </c>
      <c r="FV527" s="180">
        <f t="shared" si="1285"/>
        <v>0</v>
      </c>
      <c r="FW527" s="180">
        <f t="shared" si="1286"/>
        <v>0</v>
      </c>
      <c r="FX527" s="180">
        <f t="shared" si="1287"/>
        <v>0</v>
      </c>
      <c r="FY527" s="180">
        <f t="shared" si="1288"/>
        <v>0</v>
      </c>
      <c r="FZ527" s="180">
        <f t="shared" si="1289"/>
        <v>0</v>
      </c>
      <c r="GA527" s="180">
        <f t="shared" si="1290"/>
        <v>0</v>
      </c>
      <c r="GB527" s="180">
        <f t="shared" si="1291"/>
        <v>0</v>
      </c>
      <c r="GC527" s="180">
        <f t="shared" si="1292"/>
        <v>0</v>
      </c>
      <c r="GD527" s="180">
        <f t="shared" si="1293"/>
        <v>0</v>
      </c>
      <c r="GE527" s="180">
        <f t="shared" si="1294"/>
        <v>0</v>
      </c>
      <c r="GF527" s="180">
        <f t="shared" si="1295"/>
        <v>0</v>
      </c>
      <c r="GG527" s="180">
        <f t="shared" si="1296"/>
        <v>0</v>
      </c>
      <c r="GH527" s="180">
        <f t="shared" si="1297"/>
        <v>0</v>
      </c>
      <c r="GI527" s="180">
        <f t="shared" si="1298"/>
        <v>0</v>
      </c>
      <c r="GJ527" s="180">
        <f t="shared" si="1299"/>
        <v>0</v>
      </c>
      <c r="GK527" s="180">
        <f t="shared" si="1300"/>
        <v>0</v>
      </c>
      <c r="GL527" s="180">
        <f t="shared" si="1301"/>
        <v>0</v>
      </c>
      <c r="GM527" s="180">
        <f t="shared" si="1302"/>
        <v>0</v>
      </c>
      <c r="GN527" s="180">
        <f t="shared" si="1303"/>
        <v>0</v>
      </c>
      <c r="GO527" s="180">
        <f t="shared" si="1304"/>
        <v>0</v>
      </c>
      <c r="GP527" s="180">
        <f t="shared" si="1305"/>
        <v>0</v>
      </c>
      <c r="GQ527" s="180">
        <f t="shared" si="1306"/>
        <v>0</v>
      </c>
      <c r="GR527" s="180">
        <f t="shared" si="1307"/>
        <v>0</v>
      </c>
      <c r="GS527" s="180">
        <f t="shared" si="1308"/>
        <v>0</v>
      </c>
      <c r="GT527" s="180">
        <f t="shared" si="1309"/>
        <v>0</v>
      </c>
      <c r="GU527" s="180">
        <f t="shared" si="1310"/>
        <v>0</v>
      </c>
      <c r="GV527" s="180">
        <f t="shared" si="1311"/>
        <v>0</v>
      </c>
      <c r="GW527" s="180">
        <f t="shared" si="1312"/>
        <v>0</v>
      </c>
      <c r="GX527" s="180">
        <f t="shared" si="1313"/>
        <v>0</v>
      </c>
      <c r="GY527" s="180">
        <f t="shared" si="1314"/>
        <v>0</v>
      </c>
      <c r="GZ527" s="180">
        <f t="shared" si="1315"/>
        <v>0</v>
      </c>
      <c r="HA527" s="180">
        <f t="shared" si="1316"/>
        <v>0</v>
      </c>
      <c r="HB527" s="180">
        <f t="shared" si="1317"/>
        <v>0</v>
      </c>
      <c r="HC527" s="180">
        <f t="shared" si="1318"/>
        <v>0</v>
      </c>
      <c r="HD527" s="180">
        <f t="shared" si="1319"/>
        <v>0</v>
      </c>
      <c r="HE527" s="180">
        <f t="shared" si="1320"/>
        <v>0</v>
      </c>
      <c r="HF527" s="180">
        <f t="shared" si="1321"/>
        <v>0</v>
      </c>
      <c r="HG527" s="180">
        <f t="shared" si="1322"/>
        <v>0</v>
      </c>
      <c r="HH527" s="180">
        <f t="shared" si="1323"/>
        <v>0</v>
      </c>
      <c r="HI527" s="180">
        <f t="shared" si="1324"/>
        <v>0</v>
      </c>
      <c r="HJ527" s="180">
        <f t="shared" si="1325"/>
        <v>0</v>
      </c>
      <c r="HK527" s="180">
        <f t="shared" si="1326"/>
        <v>0</v>
      </c>
      <c r="HL527" s="180">
        <f t="shared" si="1327"/>
        <v>0</v>
      </c>
      <c r="HM527" s="180">
        <f t="shared" si="1328"/>
        <v>0</v>
      </c>
      <c r="HN527" s="180">
        <f t="shared" si="1329"/>
        <v>0</v>
      </c>
      <c r="HO527" s="180">
        <f t="shared" si="1330"/>
        <v>0</v>
      </c>
      <c r="HP527" s="180">
        <f t="shared" si="1331"/>
        <v>0</v>
      </c>
      <c r="HQ527" s="180">
        <f t="shared" si="1332"/>
        <v>0</v>
      </c>
      <c r="HR527" s="180">
        <f t="shared" si="1333"/>
        <v>0</v>
      </c>
      <c r="HS527" s="180">
        <f t="shared" si="1334"/>
        <v>0</v>
      </c>
      <c r="HT527" s="180">
        <f t="shared" si="1335"/>
        <v>0</v>
      </c>
      <c r="HU527" s="180">
        <f t="shared" si="1336"/>
        <v>0</v>
      </c>
      <c r="HV527" s="180">
        <f t="shared" si="1337"/>
        <v>0</v>
      </c>
      <c r="HW527" s="180">
        <f t="shared" si="1338"/>
        <v>0</v>
      </c>
      <c r="HX527" s="180">
        <f t="shared" si="1339"/>
        <v>0</v>
      </c>
      <c r="HY527" s="180">
        <f t="shared" si="1340"/>
        <v>0</v>
      </c>
      <c r="HZ527" s="180">
        <f t="shared" si="1341"/>
        <v>0</v>
      </c>
      <c r="IA527" s="180">
        <f t="shared" si="1342"/>
        <v>0</v>
      </c>
      <c r="IB527" s="180">
        <f t="shared" si="1343"/>
        <v>0</v>
      </c>
      <c r="IC527" s="180">
        <f t="shared" si="1344"/>
        <v>0</v>
      </c>
      <c r="ID527" s="180">
        <f t="shared" si="1345"/>
        <v>0</v>
      </c>
      <c r="IE527" s="180">
        <f t="shared" si="1346"/>
        <v>0</v>
      </c>
      <c r="IF527" s="180">
        <f t="shared" si="1347"/>
        <v>0</v>
      </c>
      <c r="IG527" s="180">
        <f t="shared" si="1348"/>
        <v>0</v>
      </c>
      <c r="IH527" s="180">
        <f t="shared" si="1349"/>
        <v>0</v>
      </c>
      <c r="II527" s="180">
        <f t="shared" si="1350"/>
        <v>0</v>
      </c>
      <c r="IJ527" s="180">
        <f t="shared" si="1351"/>
        <v>0</v>
      </c>
      <c r="IK527" s="180">
        <f t="shared" si="1352"/>
        <v>0</v>
      </c>
      <c r="IL527" s="180">
        <f t="shared" si="1353"/>
        <v>0</v>
      </c>
      <c r="IM527" s="180">
        <f t="shared" si="1354"/>
        <v>0</v>
      </c>
      <c r="IN527" s="180">
        <f t="shared" si="1355"/>
        <v>0</v>
      </c>
      <c r="IO527" s="180">
        <f t="shared" si="1356"/>
        <v>0</v>
      </c>
      <c r="IP527" s="180">
        <f t="shared" si="1357"/>
        <v>0</v>
      </c>
      <c r="IQ527" s="180">
        <f t="shared" si="1358"/>
        <v>0</v>
      </c>
      <c r="IR527" s="180">
        <f t="shared" si="1359"/>
        <v>0</v>
      </c>
      <c r="IS527" s="180">
        <f t="shared" si="1360"/>
        <v>0</v>
      </c>
      <c r="IT527" s="180">
        <f t="shared" si="1361"/>
        <v>0</v>
      </c>
      <c r="IU527" s="180">
        <f t="shared" si="1362"/>
        <v>0</v>
      </c>
      <c r="IV527" s="180">
        <f t="shared" si="1363"/>
        <v>0</v>
      </c>
      <c r="IW527" s="180">
        <f t="shared" si="1364"/>
        <v>0</v>
      </c>
      <c r="IX527" s="180">
        <f t="shared" si="1365"/>
        <v>0</v>
      </c>
      <c r="IY527" s="180">
        <f t="shared" si="1366"/>
        <v>0</v>
      </c>
      <c r="IZ527" s="180">
        <f t="shared" si="1367"/>
        <v>0</v>
      </c>
      <c r="JA527" s="180">
        <f t="shared" si="1368"/>
        <v>0</v>
      </c>
      <c r="JB527" s="180">
        <f t="shared" si="1369"/>
        <v>0</v>
      </c>
    </row>
    <row r="528" spans="2:262">
      <c r="B528" s="188">
        <v>167</v>
      </c>
      <c r="C528" s="187">
        <f t="shared" si="1370"/>
        <v>3.2617187500000025E-3</v>
      </c>
      <c r="D528" s="184" t="e">
        <f t="shared" si="1113"/>
        <v>#REF!</v>
      </c>
      <c r="E528" s="183" t="e">
        <f>FQ361</f>
        <v>#REF!</v>
      </c>
      <c r="F528" s="182">
        <v>167</v>
      </c>
      <c r="G528" s="180">
        <f t="shared" si="1114"/>
        <v>0</v>
      </c>
      <c r="H528" s="180">
        <f t="shared" si="1115"/>
        <v>0</v>
      </c>
      <c r="I528" s="180">
        <f t="shared" si="1116"/>
        <v>0</v>
      </c>
      <c r="J528" s="180">
        <f t="shared" si="1117"/>
        <v>0</v>
      </c>
      <c r="K528" s="180">
        <f t="shared" si="1118"/>
        <v>0</v>
      </c>
      <c r="L528" s="180">
        <f t="shared" si="1119"/>
        <v>0</v>
      </c>
      <c r="M528" s="180">
        <f t="shared" si="1120"/>
        <v>0</v>
      </c>
      <c r="N528" s="180">
        <f t="shared" si="1121"/>
        <v>0</v>
      </c>
      <c r="O528" s="180">
        <f t="shared" si="1122"/>
        <v>0</v>
      </c>
      <c r="P528" s="180">
        <f t="shared" si="1123"/>
        <v>0</v>
      </c>
      <c r="Q528" s="180">
        <f t="shared" si="1124"/>
        <v>0</v>
      </c>
      <c r="R528" s="180">
        <f t="shared" si="1125"/>
        <v>0</v>
      </c>
      <c r="S528" s="180">
        <f t="shared" si="1126"/>
        <v>0</v>
      </c>
      <c r="T528" s="180">
        <f t="shared" si="1127"/>
        <v>0</v>
      </c>
      <c r="U528" s="180">
        <f t="shared" si="1128"/>
        <v>0</v>
      </c>
      <c r="V528" s="180">
        <f t="shared" si="1129"/>
        <v>0</v>
      </c>
      <c r="W528" s="180">
        <f t="shared" si="1130"/>
        <v>0</v>
      </c>
      <c r="X528" s="180">
        <f t="shared" si="1131"/>
        <v>0</v>
      </c>
      <c r="Y528" s="180">
        <f t="shared" si="1132"/>
        <v>0</v>
      </c>
      <c r="Z528" s="180">
        <f t="shared" si="1133"/>
        <v>0</v>
      </c>
      <c r="AA528" s="180">
        <f t="shared" si="1134"/>
        <v>0</v>
      </c>
      <c r="AB528" s="180">
        <f t="shared" si="1135"/>
        <v>0</v>
      </c>
      <c r="AC528" s="180">
        <f t="shared" si="1136"/>
        <v>0</v>
      </c>
      <c r="AD528" s="180">
        <f t="shared" si="1137"/>
        <v>0</v>
      </c>
      <c r="AE528" s="180">
        <f t="shared" si="1138"/>
        <v>0</v>
      </c>
      <c r="AF528" s="180">
        <f t="shared" si="1139"/>
        <v>0</v>
      </c>
      <c r="AG528" s="180">
        <f t="shared" si="1140"/>
        <v>0</v>
      </c>
      <c r="AH528" s="180">
        <f t="shared" si="1141"/>
        <v>0</v>
      </c>
      <c r="AI528" s="180">
        <f t="shared" si="1142"/>
        <v>0</v>
      </c>
      <c r="AJ528" s="180">
        <f t="shared" si="1143"/>
        <v>0</v>
      </c>
      <c r="AK528" s="180">
        <f t="shared" si="1144"/>
        <v>0</v>
      </c>
      <c r="AL528" s="180">
        <f t="shared" si="1145"/>
        <v>0</v>
      </c>
      <c r="AM528" s="180">
        <f t="shared" si="1146"/>
        <v>0</v>
      </c>
      <c r="AN528" s="180">
        <f t="shared" si="1147"/>
        <v>0</v>
      </c>
      <c r="AO528" s="180">
        <f t="shared" si="1148"/>
        <v>0</v>
      </c>
      <c r="AP528" s="180">
        <f t="shared" si="1149"/>
        <v>0</v>
      </c>
      <c r="AQ528" s="180">
        <f t="shared" si="1150"/>
        <v>0</v>
      </c>
      <c r="AR528" s="180">
        <f t="shared" si="1151"/>
        <v>0</v>
      </c>
      <c r="AS528" s="180">
        <f t="shared" si="1152"/>
        <v>0</v>
      </c>
      <c r="AT528" s="180">
        <f t="shared" si="1153"/>
        <v>0</v>
      </c>
      <c r="AU528" s="180">
        <f t="shared" si="1154"/>
        <v>0</v>
      </c>
      <c r="AV528" s="180">
        <f t="shared" si="1155"/>
        <v>0</v>
      </c>
      <c r="AW528" s="180">
        <f t="shared" si="1156"/>
        <v>0</v>
      </c>
      <c r="AX528" s="180">
        <f t="shared" si="1157"/>
        <v>0</v>
      </c>
      <c r="AY528" s="180">
        <f t="shared" si="1158"/>
        <v>0</v>
      </c>
      <c r="AZ528" s="180">
        <f t="shared" si="1159"/>
        <v>0</v>
      </c>
      <c r="BA528" s="180">
        <f t="shared" si="1160"/>
        <v>0</v>
      </c>
      <c r="BB528" s="180">
        <f t="shared" si="1161"/>
        <v>0</v>
      </c>
      <c r="BC528" s="180">
        <f t="shared" si="1162"/>
        <v>0</v>
      </c>
      <c r="BD528" s="180">
        <f t="shared" si="1163"/>
        <v>0</v>
      </c>
      <c r="BE528" s="180">
        <f t="shared" si="1164"/>
        <v>0</v>
      </c>
      <c r="BF528" s="180">
        <f t="shared" si="1165"/>
        <v>0</v>
      </c>
      <c r="BG528" s="180">
        <f t="shared" si="1166"/>
        <v>0</v>
      </c>
      <c r="BH528" s="180">
        <f t="shared" si="1167"/>
        <v>0</v>
      </c>
      <c r="BI528" s="180">
        <f t="shared" si="1168"/>
        <v>0</v>
      </c>
      <c r="BJ528" s="180">
        <f t="shared" si="1169"/>
        <v>0</v>
      </c>
      <c r="BK528" s="180">
        <f t="shared" si="1170"/>
        <v>0</v>
      </c>
      <c r="BL528" s="180">
        <f t="shared" si="1171"/>
        <v>0</v>
      </c>
      <c r="BM528" s="180">
        <f t="shared" si="1172"/>
        <v>0</v>
      </c>
      <c r="BN528" s="180">
        <f t="shared" si="1173"/>
        <v>0</v>
      </c>
      <c r="BO528" s="180">
        <f t="shared" si="1174"/>
        <v>0</v>
      </c>
      <c r="BP528" s="180">
        <f t="shared" si="1175"/>
        <v>0</v>
      </c>
      <c r="BQ528" s="180">
        <f t="shared" si="1176"/>
        <v>0</v>
      </c>
      <c r="BR528" s="180">
        <f t="shared" si="1177"/>
        <v>0</v>
      </c>
      <c r="BS528" s="180">
        <f t="shared" si="1178"/>
        <v>0</v>
      </c>
      <c r="BT528" s="180">
        <f t="shared" si="1179"/>
        <v>0</v>
      </c>
      <c r="BU528" s="180">
        <f t="shared" si="1180"/>
        <v>0</v>
      </c>
      <c r="BV528" s="180">
        <f t="shared" si="1181"/>
        <v>0</v>
      </c>
      <c r="BW528" s="180">
        <f t="shared" si="1182"/>
        <v>0</v>
      </c>
      <c r="BX528" s="180">
        <f t="shared" si="1183"/>
        <v>0</v>
      </c>
      <c r="BY528" s="180">
        <f t="shared" si="1184"/>
        <v>0</v>
      </c>
      <c r="BZ528" s="180">
        <f t="shared" si="1185"/>
        <v>0</v>
      </c>
      <c r="CA528" s="180">
        <f t="shared" si="1186"/>
        <v>0</v>
      </c>
      <c r="CB528" s="180">
        <f t="shared" si="1187"/>
        <v>0</v>
      </c>
      <c r="CC528" s="180">
        <f t="shared" si="1188"/>
        <v>0</v>
      </c>
      <c r="CD528" s="180">
        <f t="shared" si="1189"/>
        <v>0</v>
      </c>
      <c r="CE528" s="180">
        <f t="shared" si="1190"/>
        <v>0</v>
      </c>
      <c r="CF528" s="180">
        <f t="shared" si="1191"/>
        <v>0</v>
      </c>
      <c r="CG528" s="180">
        <f t="shared" si="1192"/>
        <v>0</v>
      </c>
      <c r="CH528" s="180">
        <f t="shared" si="1193"/>
        <v>0</v>
      </c>
      <c r="CI528" s="180">
        <f t="shared" si="1194"/>
        <v>0</v>
      </c>
      <c r="CJ528" s="180">
        <f t="shared" si="1195"/>
        <v>0</v>
      </c>
      <c r="CK528" s="180">
        <f t="shared" si="1196"/>
        <v>0</v>
      </c>
      <c r="CL528" s="180">
        <f t="shared" si="1197"/>
        <v>0</v>
      </c>
      <c r="CM528" s="180">
        <f t="shared" si="1198"/>
        <v>0</v>
      </c>
      <c r="CN528" s="180">
        <f t="shared" si="1199"/>
        <v>0</v>
      </c>
      <c r="CO528" s="180">
        <f t="shared" si="1200"/>
        <v>0</v>
      </c>
      <c r="CP528" s="180">
        <f t="shared" si="1201"/>
        <v>0</v>
      </c>
      <c r="CQ528" s="180">
        <f t="shared" si="1202"/>
        <v>0</v>
      </c>
      <c r="CR528" s="180">
        <f t="shared" si="1203"/>
        <v>0</v>
      </c>
      <c r="CS528" s="180">
        <f t="shared" si="1204"/>
        <v>0</v>
      </c>
      <c r="CT528" s="180">
        <f t="shared" si="1205"/>
        <v>0</v>
      </c>
      <c r="CU528" s="180">
        <f t="shared" si="1206"/>
        <v>0</v>
      </c>
      <c r="CV528" s="180">
        <f t="shared" si="1207"/>
        <v>0</v>
      </c>
      <c r="CW528" s="180">
        <f t="shared" si="1208"/>
        <v>0</v>
      </c>
      <c r="CX528" s="180">
        <f t="shared" si="1209"/>
        <v>0</v>
      </c>
      <c r="CY528" s="180">
        <f t="shared" si="1210"/>
        <v>0</v>
      </c>
      <c r="CZ528" s="180">
        <f t="shared" si="1211"/>
        <v>0</v>
      </c>
      <c r="DA528" s="180">
        <f t="shared" si="1212"/>
        <v>0</v>
      </c>
      <c r="DB528" s="180">
        <f t="shared" si="1213"/>
        <v>0</v>
      </c>
      <c r="DC528" s="180">
        <f t="shared" si="1214"/>
        <v>0</v>
      </c>
      <c r="DD528" s="180">
        <f t="shared" si="1215"/>
        <v>0</v>
      </c>
      <c r="DE528" s="180">
        <f t="shared" si="1216"/>
        <v>0</v>
      </c>
      <c r="DF528" s="180">
        <f t="shared" si="1217"/>
        <v>0</v>
      </c>
      <c r="DG528" s="180">
        <f t="shared" si="1218"/>
        <v>0</v>
      </c>
      <c r="DH528" s="180">
        <f t="shared" si="1219"/>
        <v>0</v>
      </c>
      <c r="DI528" s="180">
        <f t="shared" si="1220"/>
        <v>0</v>
      </c>
      <c r="DJ528" s="180">
        <f t="shared" si="1221"/>
        <v>0</v>
      </c>
      <c r="DK528" s="180">
        <f t="shared" si="1222"/>
        <v>0</v>
      </c>
      <c r="DL528" s="180">
        <f t="shared" si="1223"/>
        <v>0</v>
      </c>
      <c r="DM528" s="180">
        <f t="shared" si="1224"/>
        <v>0</v>
      </c>
      <c r="DN528" s="180">
        <f t="shared" si="1225"/>
        <v>0</v>
      </c>
      <c r="DO528" s="180">
        <f t="shared" si="1226"/>
        <v>0</v>
      </c>
      <c r="DP528" s="180">
        <f t="shared" si="1227"/>
        <v>0</v>
      </c>
      <c r="DQ528" s="180">
        <f t="shared" si="1228"/>
        <v>0</v>
      </c>
      <c r="DR528" s="180">
        <f t="shared" si="1229"/>
        <v>0</v>
      </c>
      <c r="DS528" s="180">
        <f t="shared" si="1230"/>
        <v>0</v>
      </c>
      <c r="DT528" s="180">
        <f t="shared" si="1231"/>
        <v>0</v>
      </c>
      <c r="DU528" s="180">
        <f t="shared" si="1232"/>
        <v>0</v>
      </c>
      <c r="DV528" s="180">
        <f t="shared" si="1233"/>
        <v>0</v>
      </c>
      <c r="DW528" s="180">
        <f t="shared" si="1234"/>
        <v>0</v>
      </c>
      <c r="DX528" s="180">
        <f t="shared" si="1235"/>
        <v>0</v>
      </c>
      <c r="DY528" s="180">
        <f t="shared" si="1236"/>
        <v>0</v>
      </c>
      <c r="DZ528" s="180">
        <f t="shared" si="1237"/>
        <v>0</v>
      </c>
      <c r="EA528" s="180">
        <f t="shared" si="1238"/>
        <v>0</v>
      </c>
      <c r="EB528" s="180">
        <f t="shared" si="1239"/>
        <v>0</v>
      </c>
      <c r="EC528" s="180">
        <f t="shared" si="1240"/>
        <v>0</v>
      </c>
      <c r="ED528" s="180">
        <f t="shared" si="1241"/>
        <v>0</v>
      </c>
      <c r="EE528" s="180">
        <f t="shared" si="1242"/>
        <v>0</v>
      </c>
      <c r="EF528" s="180">
        <f t="shared" si="1243"/>
        <v>0</v>
      </c>
      <c r="EG528" s="180">
        <f t="shared" si="1244"/>
        <v>0</v>
      </c>
      <c r="EH528" s="180">
        <f t="shared" si="1245"/>
        <v>0</v>
      </c>
      <c r="EI528" s="180">
        <f t="shared" si="1246"/>
        <v>0</v>
      </c>
      <c r="EJ528" s="180">
        <f t="shared" si="1247"/>
        <v>0</v>
      </c>
      <c r="EK528" s="180">
        <f t="shared" si="1248"/>
        <v>0</v>
      </c>
      <c r="EL528" s="180">
        <f t="shared" si="1249"/>
        <v>0</v>
      </c>
      <c r="EM528" s="180">
        <f t="shared" si="1250"/>
        <v>0</v>
      </c>
      <c r="EN528" s="180">
        <f t="shared" si="1251"/>
        <v>0</v>
      </c>
      <c r="EO528" s="180">
        <f t="shared" si="1252"/>
        <v>0</v>
      </c>
      <c r="EP528" s="180">
        <f t="shared" si="1253"/>
        <v>0</v>
      </c>
      <c r="EQ528" s="180">
        <f t="shared" si="1254"/>
        <v>0</v>
      </c>
      <c r="ER528" s="180">
        <f t="shared" si="1255"/>
        <v>0</v>
      </c>
      <c r="ES528" s="180">
        <f t="shared" si="1256"/>
        <v>0</v>
      </c>
      <c r="ET528" s="180">
        <f t="shared" si="1257"/>
        <v>0</v>
      </c>
      <c r="EU528" s="180">
        <f t="shared" si="1258"/>
        <v>0</v>
      </c>
      <c r="EV528" s="180">
        <f t="shared" si="1259"/>
        <v>0</v>
      </c>
      <c r="EW528" s="180">
        <f t="shared" si="1260"/>
        <v>0</v>
      </c>
      <c r="EX528" s="180">
        <f t="shared" si="1261"/>
        <v>0</v>
      </c>
      <c r="EY528" s="180">
        <f t="shared" si="1262"/>
        <v>0</v>
      </c>
      <c r="EZ528" s="180">
        <f t="shared" si="1263"/>
        <v>0</v>
      </c>
      <c r="FA528" s="180">
        <f t="shared" si="1264"/>
        <v>0</v>
      </c>
      <c r="FB528" s="180">
        <f t="shared" si="1265"/>
        <v>0</v>
      </c>
      <c r="FC528" s="180">
        <f t="shared" si="1266"/>
        <v>0</v>
      </c>
      <c r="FD528" s="180">
        <f t="shared" si="1267"/>
        <v>0</v>
      </c>
      <c r="FE528" s="180">
        <f t="shared" si="1268"/>
        <v>0</v>
      </c>
      <c r="FF528" s="180">
        <f t="shared" si="1269"/>
        <v>0</v>
      </c>
      <c r="FG528" s="180">
        <f t="shared" si="1270"/>
        <v>0</v>
      </c>
      <c r="FH528" s="180">
        <f t="shared" si="1271"/>
        <v>0</v>
      </c>
      <c r="FI528" s="180">
        <f t="shared" si="1272"/>
        <v>0</v>
      </c>
      <c r="FJ528" s="180">
        <f t="shared" si="1273"/>
        <v>0</v>
      </c>
      <c r="FK528" s="180">
        <f t="shared" si="1274"/>
        <v>0</v>
      </c>
      <c r="FL528" s="180">
        <f t="shared" si="1275"/>
        <v>0</v>
      </c>
      <c r="FM528" s="180">
        <f t="shared" si="1276"/>
        <v>0</v>
      </c>
      <c r="FN528" s="180">
        <f t="shared" si="1277"/>
        <v>0</v>
      </c>
      <c r="FO528" s="180">
        <f t="shared" si="1278"/>
        <v>0</v>
      </c>
      <c r="FP528" s="180">
        <f t="shared" si="1279"/>
        <v>0</v>
      </c>
      <c r="FQ528" s="180">
        <f t="shared" si="1280"/>
        <v>0</v>
      </c>
      <c r="FR528" s="180">
        <f t="shared" si="1281"/>
        <v>0</v>
      </c>
      <c r="FS528" s="180">
        <f t="shared" si="1282"/>
        <v>0</v>
      </c>
      <c r="FT528" s="180">
        <f t="shared" si="1283"/>
        <v>0</v>
      </c>
      <c r="FU528" s="180">
        <f t="shared" si="1284"/>
        <v>0</v>
      </c>
      <c r="FV528" s="180">
        <f t="shared" si="1285"/>
        <v>0</v>
      </c>
      <c r="FW528" s="180">
        <f t="shared" si="1286"/>
        <v>0</v>
      </c>
      <c r="FX528" s="180">
        <f t="shared" si="1287"/>
        <v>0</v>
      </c>
      <c r="FY528" s="180">
        <f t="shared" si="1288"/>
        <v>0</v>
      </c>
      <c r="FZ528" s="180">
        <f t="shared" si="1289"/>
        <v>0</v>
      </c>
      <c r="GA528" s="180">
        <f t="shared" si="1290"/>
        <v>0</v>
      </c>
      <c r="GB528" s="180">
        <f t="shared" si="1291"/>
        <v>0</v>
      </c>
      <c r="GC528" s="180">
        <f t="shared" si="1292"/>
        <v>0</v>
      </c>
      <c r="GD528" s="180">
        <f t="shared" si="1293"/>
        <v>0</v>
      </c>
      <c r="GE528" s="180">
        <f t="shared" si="1294"/>
        <v>0</v>
      </c>
      <c r="GF528" s="180">
        <f t="shared" si="1295"/>
        <v>0</v>
      </c>
      <c r="GG528" s="180">
        <f t="shared" si="1296"/>
        <v>0</v>
      </c>
      <c r="GH528" s="180">
        <f t="shared" si="1297"/>
        <v>0</v>
      </c>
      <c r="GI528" s="180">
        <f t="shared" si="1298"/>
        <v>0</v>
      </c>
      <c r="GJ528" s="180">
        <f t="shared" si="1299"/>
        <v>0</v>
      </c>
      <c r="GK528" s="180">
        <f t="shared" si="1300"/>
        <v>0</v>
      </c>
      <c r="GL528" s="180">
        <f t="shared" si="1301"/>
        <v>0</v>
      </c>
      <c r="GM528" s="180">
        <f t="shared" si="1302"/>
        <v>0</v>
      </c>
      <c r="GN528" s="180">
        <f t="shared" si="1303"/>
        <v>0</v>
      </c>
      <c r="GO528" s="180">
        <f t="shared" si="1304"/>
        <v>0</v>
      </c>
      <c r="GP528" s="180">
        <f t="shared" si="1305"/>
        <v>0</v>
      </c>
      <c r="GQ528" s="180">
        <f t="shared" si="1306"/>
        <v>0</v>
      </c>
      <c r="GR528" s="180">
        <f t="shared" si="1307"/>
        <v>0</v>
      </c>
      <c r="GS528" s="180">
        <f t="shared" si="1308"/>
        <v>0</v>
      </c>
      <c r="GT528" s="180">
        <f t="shared" si="1309"/>
        <v>0</v>
      </c>
      <c r="GU528" s="180">
        <f t="shared" si="1310"/>
        <v>0</v>
      </c>
      <c r="GV528" s="180">
        <f t="shared" si="1311"/>
        <v>0</v>
      </c>
      <c r="GW528" s="180">
        <f t="shared" si="1312"/>
        <v>0</v>
      </c>
      <c r="GX528" s="180">
        <f t="shared" si="1313"/>
        <v>0</v>
      </c>
      <c r="GY528" s="180">
        <f t="shared" si="1314"/>
        <v>0</v>
      </c>
      <c r="GZ528" s="180">
        <f t="shared" si="1315"/>
        <v>0</v>
      </c>
      <c r="HA528" s="180">
        <f t="shared" si="1316"/>
        <v>0</v>
      </c>
      <c r="HB528" s="180">
        <f t="shared" si="1317"/>
        <v>0</v>
      </c>
      <c r="HC528" s="180">
        <f t="shared" si="1318"/>
        <v>0</v>
      </c>
      <c r="HD528" s="180">
        <f t="shared" si="1319"/>
        <v>0</v>
      </c>
      <c r="HE528" s="180">
        <f t="shared" si="1320"/>
        <v>0</v>
      </c>
      <c r="HF528" s="180">
        <f t="shared" si="1321"/>
        <v>0</v>
      </c>
      <c r="HG528" s="180">
        <f t="shared" si="1322"/>
        <v>0</v>
      </c>
      <c r="HH528" s="180">
        <f t="shared" si="1323"/>
        <v>0</v>
      </c>
      <c r="HI528" s="180">
        <f t="shared" si="1324"/>
        <v>0</v>
      </c>
      <c r="HJ528" s="180">
        <f t="shared" si="1325"/>
        <v>0</v>
      </c>
      <c r="HK528" s="180">
        <f t="shared" si="1326"/>
        <v>0</v>
      </c>
      <c r="HL528" s="180">
        <f t="shared" si="1327"/>
        <v>0</v>
      </c>
      <c r="HM528" s="180">
        <f t="shared" si="1328"/>
        <v>0</v>
      </c>
      <c r="HN528" s="180">
        <f t="shared" si="1329"/>
        <v>0</v>
      </c>
      <c r="HO528" s="180">
        <f t="shared" si="1330"/>
        <v>0</v>
      </c>
      <c r="HP528" s="180">
        <f t="shared" si="1331"/>
        <v>0</v>
      </c>
      <c r="HQ528" s="180">
        <f t="shared" si="1332"/>
        <v>0</v>
      </c>
      <c r="HR528" s="180">
        <f t="shared" si="1333"/>
        <v>0</v>
      </c>
      <c r="HS528" s="180">
        <f t="shared" si="1334"/>
        <v>0</v>
      </c>
      <c r="HT528" s="180">
        <f t="shared" si="1335"/>
        <v>0</v>
      </c>
      <c r="HU528" s="180">
        <f t="shared" si="1336"/>
        <v>0</v>
      </c>
      <c r="HV528" s="180">
        <f t="shared" si="1337"/>
        <v>0</v>
      </c>
      <c r="HW528" s="180">
        <f t="shared" si="1338"/>
        <v>0</v>
      </c>
      <c r="HX528" s="180">
        <f t="shared" si="1339"/>
        <v>0</v>
      </c>
      <c r="HY528" s="180">
        <f t="shared" si="1340"/>
        <v>0</v>
      </c>
      <c r="HZ528" s="180">
        <f t="shared" si="1341"/>
        <v>0</v>
      </c>
      <c r="IA528" s="180">
        <f t="shared" si="1342"/>
        <v>0</v>
      </c>
      <c r="IB528" s="180">
        <f t="shared" si="1343"/>
        <v>0</v>
      </c>
      <c r="IC528" s="180">
        <f t="shared" si="1344"/>
        <v>0</v>
      </c>
      <c r="ID528" s="180">
        <f t="shared" si="1345"/>
        <v>0</v>
      </c>
      <c r="IE528" s="180">
        <f t="shared" si="1346"/>
        <v>0</v>
      </c>
      <c r="IF528" s="180">
        <f t="shared" si="1347"/>
        <v>0</v>
      </c>
      <c r="IG528" s="180">
        <f t="shared" si="1348"/>
        <v>0</v>
      </c>
      <c r="IH528" s="180">
        <f t="shared" si="1349"/>
        <v>0</v>
      </c>
      <c r="II528" s="180">
        <f t="shared" si="1350"/>
        <v>0</v>
      </c>
      <c r="IJ528" s="180">
        <f t="shared" si="1351"/>
        <v>0</v>
      </c>
      <c r="IK528" s="180">
        <f t="shared" si="1352"/>
        <v>0</v>
      </c>
      <c r="IL528" s="180">
        <f t="shared" si="1353"/>
        <v>0</v>
      </c>
      <c r="IM528" s="180">
        <f t="shared" si="1354"/>
        <v>0</v>
      </c>
      <c r="IN528" s="180">
        <f t="shared" si="1355"/>
        <v>0</v>
      </c>
      <c r="IO528" s="180">
        <f t="shared" si="1356"/>
        <v>0</v>
      </c>
      <c r="IP528" s="180">
        <f t="shared" si="1357"/>
        <v>0</v>
      </c>
      <c r="IQ528" s="180">
        <f t="shared" si="1358"/>
        <v>0</v>
      </c>
      <c r="IR528" s="180">
        <f t="shared" si="1359"/>
        <v>0</v>
      </c>
      <c r="IS528" s="180">
        <f t="shared" si="1360"/>
        <v>0</v>
      </c>
      <c r="IT528" s="180">
        <f t="shared" si="1361"/>
        <v>0</v>
      </c>
      <c r="IU528" s="180">
        <f t="shared" si="1362"/>
        <v>0</v>
      </c>
      <c r="IV528" s="180">
        <f t="shared" si="1363"/>
        <v>0</v>
      </c>
      <c r="IW528" s="180">
        <f t="shared" si="1364"/>
        <v>0</v>
      </c>
      <c r="IX528" s="180">
        <f t="shared" si="1365"/>
        <v>0</v>
      </c>
      <c r="IY528" s="180">
        <f t="shared" si="1366"/>
        <v>0</v>
      </c>
      <c r="IZ528" s="180">
        <f t="shared" si="1367"/>
        <v>0</v>
      </c>
      <c r="JA528" s="180">
        <f t="shared" si="1368"/>
        <v>0</v>
      </c>
      <c r="JB528" s="180">
        <f t="shared" si="1369"/>
        <v>0</v>
      </c>
    </row>
    <row r="529" spans="2:262">
      <c r="B529" s="188">
        <v>168</v>
      </c>
      <c r="C529" s="187">
        <f t="shared" si="1370"/>
        <v>3.2812500000000025E-3</v>
      </c>
      <c r="D529" s="184" t="e">
        <f t="shared" si="1113"/>
        <v>#REF!</v>
      </c>
      <c r="E529" s="183" t="e">
        <f>FR361</f>
        <v>#REF!</v>
      </c>
      <c r="F529" s="182">
        <v>168</v>
      </c>
      <c r="G529" s="180">
        <f t="shared" si="1114"/>
        <v>0</v>
      </c>
      <c r="H529" s="180">
        <f t="shared" si="1115"/>
        <v>0</v>
      </c>
      <c r="I529" s="180">
        <f t="shared" si="1116"/>
        <v>0</v>
      </c>
      <c r="J529" s="180">
        <f t="shared" si="1117"/>
        <v>0</v>
      </c>
      <c r="K529" s="180">
        <f t="shared" si="1118"/>
        <v>0</v>
      </c>
      <c r="L529" s="180">
        <f t="shared" si="1119"/>
        <v>0</v>
      </c>
      <c r="M529" s="180">
        <f t="shared" si="1120"/>
        <v>0</v>
      </c>
      <c r="N529" s="180">
        <f t="shared" si="1121"/>
        <v>0</v>
      </c>
      <c r="O529" s="180">
        <f t="shared" si="1122"/>
        <v>0</v>
      </c>
      <c r="P529" s="180">
        <f t="shared" si="1123"/>
        <v>0</v>
      </c>
      <c r="Q529" s="180">
        <f t="shared" si="1124"/>
        <v>0</v>
      </c>
      <c r="R529" s="180">
        <f t="shared" si="1125"/>
        <v>0</v>
      </c>
      <c r="S529" s="180">
        <f t="shared" si="1126"/>
        <v>0</v>
      </c>
      <c r="T529" s="180">
        <f t="shared" si="1127"/>
        <v>0</v>
      </c>
      <c r="U529" s="180">
        <f t="shared" si="1128"/>
        <v>0</v>
      </c>
      <c r="V529" s="180">
        <f t="shared" si="1129"/>
        <v>0</v>
      </c>
      <c r="W529" s="180">
        <f t="shared" si="1130"/>
        <v>0</v>
      </c>
      <c r="X529" s="180">
        <f t="shared" si="1131"/>
        <v>0</v>
      </c>
      <c r="Y529" s="180">
        <f t="shared" si="1132"/>
        <v>0</v>
      </c>
      <c r="Z529" s="180">
        <f t="shared" si="1133"/>
        <v>0</v>
      </c>
      <c r="AA529" s="180">
        <f t="shared" si="1134"/>
        <v>0</v>
      </c>
      <c r="AB529" s="180">
        <f t="shared" si="1135"/>
        <v>0</v>
      </c>
      <c r="AC529" s="180">
        <f t="shared" si="1136"/>
        <v>0</v>
      </c>
      <c r="AD529" s="180">
        <f t="shared" si="1137"/>
        <v>0</v>
      </c>
      <c r="AE529" s="180">
        <f t="shared" si="1138"/>
        <v>0</v>
      </c>
      <c r="AF529" s="180">
        <f t="shared" si="1139"/>
        <v>0</v>
      </c>
      <c r="AG529" s="180">
        <f t="shared" si="1140"/>
        <v>0</v>
      </c>
      <c r="AH529" s="180">
        <f t="shared" si="1141"/>
        <v>0</v>
      </c>
      <c r="AI529" s="180">
        <f t="shared" si="1142"/>
        <v>0</v>
      </c>
      <c r="AJ529" s="180">
        <f t="shared" si="1143"/>
        <v>0</v>
      </c>
      <c r="AK529" s="180">
        <f t="shared" si="1144"/>
        <v>0</v>
      </c>
      <c r="AL529" s="180">
        <f t="shared" si="1145"/>
        <v>0</v>
      </c>
      <c r="AM529" s="180">
        <f t="shared" si="1146"/>
        <v>0</v>
      </c>
      <c r="AN529" s="180">
        <f t="shared" si="1147"/>
        <v>0</v>
      </c>
      <c r="AO529" s="180">
        <f t="shared" si="1148"/>
        <v>0</v>
      </c>
      <c r="AP529" s="180">
        <f t="shared" si="1149"/>
        <v>0</v>
      </c>
      <c r="AQ529" s="180">
        <f t="shared" si="1150"/>
        <v>0</v>
      </c>
      <c r="AR529" s="180">
        <f t="shared" si="1151"/>
        <v>0</v>
      </c>
      <c r="AS529" s="180">
        <f t="shared" si="1152"/>
        <v>0</v>
      </c>
      <c r="AT529" s="180">
        <f t="shared" si="1153"/>
        <v>0</v>
      </c>
      <c r="AU529" s="180">
        <f t="shared" si="1154"/>
        <v>0</v>
      </c>
      <c r="AV529" s="180">
        <f t="shared" si="1155"/>
        <v>0</v>
      </c>
      <c r="AW529" s="180">
        <f t="shared" si="1156"/>
        <v>0</v>
      </c>
      <c r="AX529" s="180">
        <f t="shared" si="1157"/>
        <v>0</v>
      </c>
      <c r="AY529" s="180">
        <f t="shared" si="1158"/>
        <v>0</v>
      </c>
      <c r="AZ529" s="180">
        <f t="shared" si="1159"/>
        <v>0</v>
      </c>
      <c r="BA529" s="180">
        <f t="shared" si="1160"/>
        <v>0</v>
      </c>
      <c r="BB529" s="180">
        <f t="shared" si="1161"/>
        <v>0</v>
      </c>
      <c r="BC529" s="180">
        <f t="shared" si="1162"/>
        <v>0</v>
      </c>
      <c r="BD529" s="180">
        <f t="shared" si="1163"/>
        <v>0</v>
      </c>
      <c r="BE529" s="180">
        <f t="shared" si="1164"/>
        <v>0</v>
      </c>
      <c r="BF529" s="180">
        <f t="shared" si="1165"/>
        <v>0</v>
      </c>
      <c r="BG529" s="180">
        <f t="shared" si="1166"/>
        <v>0</v>
      </c>
      <c r="BH529" s="180">
        <f t="shared" si="1167"/>
        <v>0</v>
      </c>
      <c r="BI529" s="180">
        <f t="shared" si="1168"/>
        <v>0</v>
      </c>
      <c r="BJ529" s="180">
        <f t="shared" si="1169"/>
        <v>0</v>
      </c>
      <c r="BK529" s="180">
        <f t="shared" si="1170"/>
        <v>0</v>
      </c>
      <c r="BL529" s="180">
        <f t="shared" si="1171"/>
        <v>0</v>
      </c>
      <c r="BM529" s="180">
        <f t="shared" si="1172"/>
        <v>0</v>
      </c>
      <c r="BN529" s="180">
        <f t="shared" si="1173"/>
        <v>0</v>
      </c>
      <c r="BO529" s="180">
        <f t="shared" si="1174"/>
        <v>0</v>
      </c>
      <c r="BP529" s="180">
        <f t="shared" si="1175"/>
        <v>0</v>
      </c>
      <c r="BQ529" s="180">
        <f t="shared" si="1176"/>
        <v>0</v>
      </c>
      <c r="BR529" s="180">
        <f t="shared" si="1177"/>
        <v>0</v>
      </c>
      <c r="BS529" s="180">
        <f t="shared" si="1178"/>
        <v>0</v>
      </c>
      <c r="BT529" s="180">
        <f t="shared" si="1179"/>
        <v>0</v>
      </c>
      <c r="BU529" s="180">
        <f t="shared" si="1180"/>
        <v>0</v>
      </c>
      <c r="BV529" s="180">
        <f t="shared" si="1181"/>
        <v>0</v>
      </c>
      <c r="BW529" s="180">
        <f t="shared" si="1182"/>
        <v>0</v>
      </c>
      <c r="BX529" s="180">
        <f t="shared" si="1183"/>
        <v>0</v>
      </c>
      <c r="BY529" s="180">
        <f t="shared" si="1184"/>
        <v>0</v>
      </c>
      <c r="BZ529" s="180">
        <f t="shared" si="1185"/>
        <v>0</v>
      </c>
      <c r="CA529" s="180">
        <f t="shared" si="1186"/>
        <v>0</v>
      </c>
      <c r="CB529" s="180">
        <f t="shared" si="1187"/>
        <v>0</v>
      </c>
      <c r="CC529" s="180">
        <f t="shared" si="1188"/>
        <v>0</v>
      </c>
      <c r="CD529" s="180">
        <f t="shared" si="1189"/>
        <v>0</v>
      </c>
      <c r="CE529" s="180">
        <f t="shared" si="1190"/>
        <v>0</v>
      </c>
      <c r="CF529" s="180">
        <f t="shared" si="1191"/>
        <v>0</v>
      </c>
      <c r="CG529" s="180">
        <f t="shared" si="1192"/>
        <v>0</v>
      </c>
      <c r="CH529" s="180">
        <f t="shared" si="1193"/>
        <v>0</v>
      </c>
      <c r="CI529" s="180">
        <f t="shared" si="1194"/>
        <v>0</v>
      </c>
      <c r="CJ529" s="180">
        <f t="shared" si="1195"/>
        <v>0</v>
      </c>
      <c r="CK529" s="180">
        <f t="shared" si="1196"/>
        <v>0</v>
      </c>
      <c r="CL529" s="180">
        <f t="shared" si="1197"/>
        <v>0</v>
      </c>
      <c r="CM529" s="180">
        <f t="shared" si="1198"/>
        <v>0</v>
      </c>
      <c r="CN529" s="180">
        <f t="shared" si="1199"/>
        <v>0</v>
      </c>
      <c r="CO529" s="180">
        <f t="shared" si="1200"/>
        <v>0</v>
      </c>
      <c r="CP529" s="180">
        <f t="shared" si="1201"/>
        <v>0</v>
      </c>
      <c r="CQ529" s="180">
        <f t="shared" si="1202"/>
        <v>0</v>
      </c>
      <c r="CR529" s="180">
        <f t="shared" si="1203"/>
        <v>0</v>
      </c>
      <c r="CS529" s="180">
        <f t="shared" si="1204"/>
        <v>0</v>
      </c>
      <c r="CT529" s="180">
        <f t="shared" si="1205"/>
        <v>0</v>
      </c>
      <c r="CU529" s="180">
        <f t="shared" si="1206"/>
        <v>0</v>
      </c>
      <c r="CV529" s="180">
        <f t="shared" si="1207"/>
        <v>0</v>
      </c>
      <c r="CW529" s="180">
        <f t="shared" si="1208"/>
        <v>0</v>
      </c>
      <c r="CX529" s="180">
        <f t="shared" si="1209"/>
        <v>0</v>
      </c>
      <c r="CY529" s="180">
        <f t="shared" si="1210"/>
        <v>0</v>
      </c>
      <c r="CZ529" s="180">
        <f t="shared" si="1211"/>
        <v>0</v>
      </c>
      <c r="DA529" s="180">
        <f t="shared" si="1212"/>
        <v>0</v>
      </c>
      <c r="DB529" s="180">
        <f t="shared" si="1213"/>
        <v>0</v>
      </c>
      <c r="DC529" s="180">
        <f t="shared" si="1214"/>
        <v>0</v>
      </c>
      <c r="DD529" s="180">
        <f t="shared" si="1215"/>
        <v>0</v>
      </c>
      <c r="DE529" s="180">
        <f t="shared" si="1216"/>
        <v>0</v>
      </c>
      <c r="DF529" s="180">
        <f t="shared" si="1217"/>
        <v>0</v>
      </c>
      <c r="DG529" s="180">
        <f t="shared" si="1218"/>
        <v>0</v>
      </c>
      <c r="DH529" s="180">
        <f t="shared" si="1219"/>
        <v>0</v>
      </c>
      <c r="DI529" s="180">
        <f t="shared" si="1220"/>
        <v>0</v>
      </c>
      <c r="DJ529" s="180">
        <f t="shared" si="1221"/>
        <v>0</v>
      </c>
      <c r="DK529" s="180">
        <f t="shared" si="1222"/>
        <v>0</v>
      </c>
      <c r="DL529" s="180">
        <f t="shared" si="1223"/>
        <v>0</v>
      </c>
      <c r="DM529" s="180">
        <f t="shared" si="1224"/>
        <v>0</v>
      </c>
      <c r="DN529" s="180">
        <f t="shared" si="1225"/>
        <v>0</v>
      </c>
      <c r="DO529" s="180">
        <f t="shared" si="1226"/>
        <v>0</v>
      </c>
      <c r="DP529" s="180">
        <f t="shared" si="1227"/>
        <v>0</v>
      </c>
      <c r="DQ529" s="180">
        <f t="shared" si="1228"/>
        <v>0</v>
      </c>
      <c r="DR529" s="180">
        <f t="shared" si="1229"/>
        <v>0</v>
      </c>
      <c r="DS529" s="180">
        <f t="shared" si="1230"/>
        <v>0</v>
      </c>
      <c r="DT529" s="180">
        <f t="shared" si="1231"/>
        <v>0</v>
      </c>
      <c r="DU529" s="180">
        <f t="shared" si="1232"/>
        <v>0</v>
      </c>
      <c r="DV529" s="180">
        <f t="shared" si="1233"/>
        <v>0</v>
      </c>
      <c r="DW529" s="180">
        <f t="shared" si="1234"/>
        <v>0</v>
      </c>
      <c r="DX529" s="180">
        <f t="shared" si="1235"/>
        <v>0</v>
      </c>
      <c r="DY529" s="180">
        <f t="shared" si="1236"/>
        <v>0</v>
      </c>
      <c r="DZ529" s="180">
        <f t="shared" si="1237"/>
        <v>0</v>
      </c>
      <c r="EA529" s="180">
        <f t="shared" si="1238"/>
        <v>0</v>
      </c>
      <c r="EB529" s="180">
        <f t="shared" si="1239"/>
        <v>0</v>
      </c>
      <c r="EC529" s="180">
        <f t="shared" si="1240"/>
        <v>0</v>
      </c>
      <c r="ED529" s="180">
        <f t="shared" si="1241"/>
        <v>0</v>
      </c>
      <c r="EE529" s="180">
        <f t="shared" si="1242"/>
        <v>0</v>
      </c>
      <c r="EF529" s="180">
        <f t="shared" si="1243"/>
        <v>0</v>
      </c>
      <c r="EG529" s="180">
        <f t="shared" si="1244"/>
        <v>0</v>
      </c>
      <c r="EH529" s="180">
        <f t="shared" si="1245"/>
        <v>0</v>
      </c>
      <c r="EI529" s="180">
        <f t="shared" si="1246"/>
        <v>0</v>
      </c>
      <c r="EJ529" s="180">
        <f t="shared" si="1247"/>
        <v>0</v>
      </c>
      <c r="EK529" s="180">
        <f t="shared" si="1248"/>
        <v>0</v>
      </c>
      <c r="EL529" s="180">
        <f t="shared" si="1249"/>
        <v>0</v>
      </c>
      <c r="EM529" s="180">
        <f t="shared" si="1250"/>
        <v>0</v>
      </c>
      <c r="EN529" s="180">
        <f t="shared" si="1251"/>
        <v>0</v>
      </c>
      <c r="EO529" s="180">
        <f t="shared" si="1252"/>
        <v>0</v>
      </c>
      <c r="EP529" s="180">
        <f t="shared" si="1253"/>
        <v>0</v>
      </c>
      <c r="EQ529" s="180">
        <f t="shared" si="1254"/>
        <v>0</v>
      </c>
      <c r="ER529" s="180">
        <f t="shared" si="1255"/>
        <v>0</v>
      </c>
      <c r="ES529" s="180">
        <f t="shared" si="1256"/>
        <v>0</v>
      </c>
      <c r="ET529" s="180">
        <f t="shared" si="1257"/>
        <v>0</v>
      </c>
      <c r="EU529" s="180">
        <f t="shared" si="1258"/>
        <v>0</v>
      </c>
      <c r="EV529" s="180">
        <f t="shared" si="1259"/>
        <v>0</v>
      </c>
      <c r="EW529" s="180">
        <f t="shared" si="1260"/>
        <v>0</v>
      </c>
      <c r="EX529" s="180">
        <f t="shared" si="1261"/>
        <v>0</v>
      </c>
      <c r="EY529" s="180">
        <f t="shared" si="1262"/>
        <v>0</v>
      </c>
      <c r="EZ529" s="180">
        <f t="shared" si="1263"/>
        <v>0</v>
      </c>
      <c r="FA529" s="180">
        <f t="shared" si="1264"/>
        <v>0</v>
      </c>
      <c r="FB529" s="180">
        <f t="shared" si="1265"/>
        <v>0</v>
      </c>
      <c r="FC529" s="180">
        <f t="shared" si="1266"/>
        <v>0</v>
      </c>
      <c r="FD529" s="180">
        <f t="shared" si="1267"/>
        <v>0</v>
      </c>
      <c r="FE529" s="180">
        <f t="shared" si="1268"/>
        <v>0</v>
      </c>
      <c r="FF529" s="180">
        <f t="shared" si="1269"/>
        <v>0</v>
      </c>
      <c r="FG529" s="180">
        <f t="shared" si="1270"/>
        <v>0</v>
      </c>
      <c r="FH529" s="180">
        <f t="shared" si="1271"/>
        <v>0</v>
      </c>
      <c r="FI529" s="180">
        <f t="shared" si="1272"/>
        <v>0</v>
      </c>
      <c r="FJ529" s="180">
        <f t="shared" si="1273"/>
        <v>0</v>
      </c>
      <c r="FK529" s="180">
        <f t="shared" si="1274"/>
        <v>0</v>
      </c>
      <c r="FL529" s="180">
        <f t="shared" si="1275"/>
        <v>0</v>
      </c>
      <c r="FM529" s="180">
        <f t="shared" si="1276"/>
        <v>0</v>
      </c>
      <c r="FN529" s="180">
        <f t="shared" si="1277"/>
        <v>0</v>
      </c>
      <c r="FO529" s="180">
        <f t="shared" si="1278"/>
        <v>0</v>
      </c>
      <c r="FP529" s="180">
        <f t="shared" si="1279"/>
        <v>0</v>
      </c>
      <c r="FQ529" s="180">
        <f t="shared" si="1280"/>
        <v>0</v>
      </c>
      <c r="FR529" s="180">
        <f t="shared" si="1281"/>
        <v>0</v>
      </c>
      <c r="FS529" s="180">
        <f t="shared" si="1282"/>
        <v>0</v>
      </c>
      <c r="FT529" s="180">
        <f t="shared" si="1283"/>
        <v>0</v>
      </c>
      <c r="FU529" s="180">
        <f t="shared" si="1284"/>
        <v>0</v>
      </c>
      <c r="FV529" s="180">
        <f t="shared" si="1285"/>
        <v>0</v>
      </c>
      <c r="FW529" s="180">
        <f t="shared" si="1286"/>
        <v>0</v>
      </c>
      <c r="FX529" s="180">
        <f t="shared" si="1287"/>
        <v>0</v>
      </c>
      <c r="FY529" s="180">
        <f t="shared" si="1288"/>
        <v>0</v>
      </c>
      <c r="FZ529" s="180">
        <f t="shared" si="1289"/>
        <v>0</v>
      </c>
      <c r="GA529" s="180">
        <f t="shared" si="1290"/>
        <v>0</v>
      </c>
      <c r="GB529" s="180">
        <f t="shared" si="1291"/>
        <v>0</v>
      </c>
      <c r="GC529" s="180">
        <f t="shared" si="1292"/>
        <v>0</v>
      </c>
      <c r="GD529" s="180">
        <f t="shared" si="1293"/>
        <v>0</v>
      </c>
      <c r="GE529" s="180">
        <f t="shared" si="1294"/>
        <v>0</v>
      </c>
      <c r="GF529" s="180">
        <f t="shared" si="1295"/>
        <v>0</v>
      </c>
      <c r="GG529" s="180">
        <f t="shared" si="1296"/>
        <v>0</v>
      </c>
      <c r="GH529" s="180">
        <f t="shared" si="1297"/>
        <v>0</v>
      </c>
      <c r="GI529" s="180">
        <f t="shared" si="1298"/>
        <v>0</v>
      </c>
      <c r="GJ529" s="180">
        <f t="shared" si="1299"/>
        <v>0</v>
      </c>
      <c r="GK529" s="180">
        <f t="shared" si="1300"/>
        <v>0</v>
      </c>
      <c r="GL529" s="180">
        <f t="shared" si="1301"/>
        <v>0</v>
      </c>
      <c r="GM529" s="180">
        <f t="shared" si="1302"/>
        <v>0</v>
      </c>
      <c r="GN529" s="180">
        <f t="shared" si="1303"/>
        <v>0</v>
      </c>
      <c r="GO529" s="180">
        <f t="shared" si="1304"/>
        <v>0</v>
      </c>
      <c r="GP529" s="180">
        <f t="shared" si="1305"/>
        <v>0</v>
      </c>
      <c r="GQ529" s="180">
        <f t="shared" si="1306"/>
        <v>0</v>
      </c>
      <c r="GR529" s="180">
        <f t="shared" si="1307"/>
        <v>0</v>
      </c>
      <c r="GS529" s="180">
        <f t="shared" si="1308"/>
        <v>0</v>
      </c>
      <c r="GT529" s="180">
        <f t="shared" si="1309"/>
        <v>0</v>
      </c>
      <c r="GU529" s="180">
        <f t="shared" si="1310"/>
        <v>0</v>
      </c>
      <c r="GV529" s="180">
        <f t="shared" si="1311"/>
        <v>0</v>
      </c>
      <c r="GW529" s="180">
        <f t="shared" si="1312"/>
        <v>0</v>
      </c>
      <c r="GX529" s="180">
        <f t="shared" si="1313"/>
        <v>0</v>
      </c>
      <c r="GY529" s="180">
        <f t="shared" si="1314"/>
        <v>0</v>
      </c>
      <c r="GZ529" s="180">
        <f t="shared" si="1315"/>
        <v>0</v>
      </c>
      <c r="HA529" s="180">
        <f t="shared" si="1316"/>
        <v>0</v>
      </c>
      <c r="HB529" s="180">
        <f t="shared" si="1317"/>
        <v>0</v>
      </c>
      <c r="HC529" s="180">
        <f t="shared" si="1318"/>
        <v>0</v>
      </c>
      <c r="HD529" s="180">
        <f t="shared" si="1319"/>
        <v>0</v>
      </c>
      <c r="HE529" s="180">
        <f t="shared" si="1320"/>
        <v>0</v>
      </c>
      <c r="HF529" s="180">
        <f t="shared" si="1321"/>
        <v>0</v>
      </c>
      <c r="HG529" s="180">
        <f t="shared" si="1322"/>
        <v>0</v>
      </c>
      <c r="HH529" s="180">
        <f t="shared" si="1323"/>
        <v>0</v>
      </c>
      <c r="HI529" s="180">
        <f t="shared" si="1324"/>
        <v>0</v>
      </c>
      <c r="HJ529" s="180">
        <f t="shared" si="1325"/>
        <v>0</v>
      </c>
      <c r="HK529" s="180">
        <f t="shared" si="1326"/>
        <v>0</v>
      </c>
      <c r="HL529" s="180">
        <f t="shared" si="1327"/>
        <v>0</v>
      </c>
      <c r="HM529" s="180">
        <f t="shared" si="1328"/>
        <v>0</v>
      </c>
      <c r="HN529" s="180">
        <f t="shared" si="1329"/>
        <v>0</v>
      </c>
      <c r="HO529" s="180">
        <f t="shared" si="1330"/>
        <v>0</v>
      </c>
      <c r="HP529" s="180">
        <f t="shared" si="1331"/>
        <v>0</v>
      </c>
      <c r="HQ529" s="180">
        <f t="shared" si="1332"/>
        <v>0</v>
      </c>
      <c r="HR529" s="180">
        <f t="shared" si="1333"/>
        <v>0</v>
      </c>
      <c r="HS529" s="180">
        <f t="shared" si="1334"/>
        <v>0</v>
      </c>
      <c r="HT529" s="180">
        <f t="shared" si="1335"/>
        <v>0</v>
      </c>
      <c r="HU529" s="180">
        <f t="shared" si="1336"/>
        <v>0</v>
      </c>
      <c r="HV529" s="180">
        <f t="shared" si="1337"/>
        <v>0</v>
      </c>
      <c r="HW529" s="180">
        <f t="shared" si="1338"/>
        <v>0</v>
      </c>
      <c r="HX529" s="180">
        <f t="shared" si="1339"/>
        <v>0</v>
      </c>
      <c r="HY529" s="180">
        <f t="shared" si="1340"/>
        <v>0</v>
      </c>
      <c r="HZ529" s="180">
        <f t="shared" si="1341"/>
        <v>0</v>
      </c>
      <c r="IA529" s="180">
        <f t="shared" si="1342"/>
        <v>0</v>
      </c>
      <c r="IB529" s="180">
        <f t="shared" si="1343"/>
        <v>0</v>
      </c>
      <c r="IC529" s="180">
        <f t="shared" si="1344"/>
        <v>0</v>
      </c>
      <c r="ID529" s="180">
        <f t="shared" si="1345"/>
        <v>0</v>
      </c>
      <c r="IE529" s="180">
        <f t="shared" si="1346"/>
        <v>0</v>
      </c>
      <c r="IF529" s="180">
        <f t="shared" si="1347"/>
        <v>0</v>
      </c>
      <c r="IG529" s="180">
        <f t="shared" si="1348"/>
        <v>0</v>
      </c>
      <c r="IH529" s="180">
        <f t="shared" si="1349"/>
        <v>0</v>
      </c>
      <c r="II529" s="180">
        <f t="shared" si="1350"/>
        <v>0</v>
      </c>
      <c r="IJ529" s="180">
        <f t="shared" si="1351"/>
        <v>0</v>
      </c>
      <c r="IK529" s="180">
        <f t="shared" si="1352"/>
        <v>0</v>
      </c>
      <c r="IL529" s="180">
        <f t="shared" si="1353"/>
        <v>0</v>
      </c>
      <c r="IM529" s="180">
        <f t="shared" si="1354"/>
        <v>0</v>
      </c>
      <c r="IN529" s="180">
        <f t="shared" si="1355"/>
        <v>0</v>
      </c>
      <c r="IO529" s="180">
        <f t="shared" si="1356"/>
        <v>0</v>
      </c>
      <c r="IP529" s="180">
        <f t="shared" si="1357"/>
        <v>0</v>
      </c>
      <c r="IQ529" s="180">
        <f t="shared" si="1358"/>
        <v>0</v>
      </c>
      <c r="IR529" s="180">
        <f t="shared" si="1359"/>
        <v>0</v>
      </c>
      <c r="IS529" s="180">
        <f t="shared" si="1360"/>
        <v>0</v>
      </c>
      <c r="IT529" s="180">
        <f t="shared" si="1361"/>
        <v>0</v>
      </c>
      <c r="IU529" s="180">
        <f t="shared" si="1362"/>
        <v>0</v>
      </c>
      <c r="IV529" s="180">
        <f t="shared" si="1363"/>
        <v>0</v>
      </c>
      <c r="IW529" s="180">
        <f t="shared" si="1364"/>
        <v>0</v>
      </c>
      <c r="IX529" s="180">
        <f t="shared" si="1365"/>
        <v>0</v>
      </c>
      <c r="IY529" s="180">
        <f t="shared" si="1366"/>
        <v>0</v>
      </c>
      <c r="IZ529" s="180">
        <f t="shared" si="1367"/>
        <v>0</v>
      </c>
      <c r="JA529" s="180">
        <f t="shared" si="1368"/>
        <v>0</v>
      </c>
      <c r="JB529" s="180">
        <f t="shared" si="1369"/>
        <v>0</v>
      </c>
    </row>
    <row r="530" spans="2:262">
      <c r="B530" s="188">
        <v>169</v>
      </c>
      <c r="C530" s="187">
        <f t="shared" si="1370"/>
        <v>3.3007812500000025E-3</v>
      </c>
      <c r="D530" s="184" t="e">
        <f t="shared" si="1113"/>
        <v>#REF!</v>
      </c>
      <c r="E530" s="183" t="e">
        <f>FS361</f>
        <v>#REF!</v>
      </c>
      <c r="F530" s="182">
        <v>169</v>
      </c>
      <c r="G530" s="180">
        <f t="shared" si="1114"/>
        <v>0</v>
      </c>
      <c r="H530" s="180">
        <f t="shared" si="1115"/>
        <v>0</v>
      </c>
      <c r="I530" s="180">
        <f t="shared" si="1116"/>
        <v>0</v>
      </c>
      <c r="J530" s="180">
        <f t="shared" si="1117"/>
        <v>0</v>
      </c>
      <c r="K530" s="180">
        <f t="shared" si="1118"/>
        <v>0</v>
      </c>
      <c r="L530" s="180">
        <f t="shared" si="1119"/>
        <v>0</v>
      </c>
      <c r="M530" s="180">
        <f t="shared" si="1120"/>
        <v>0</v>
      </c>
      <c r="N530" s="180">
        <f t="shared" si="1121"/>
        <v>0</v>
      </c>
      <c r="O530" s="180">
        <f t="shared" si="1122"/>
        <v>0</v>
      </c>
      <c r="P530" s="180">
        <f t="shared" si="1123"/>
        <v>0</v>
      </c>
      <c r="Q530" s="180">
        <f t="shared" si="1124"/>
        <v>0</v>
      </c>
      <c r="R530" s="180">
        <f t="shared" si="1125"/>
        <v>0</v>
      </c>
      <c r="S530" s="180">
        <f t="shared" si="1126"/>
        <v>0</v>
      </c>
      <c r="T530" s="180">
        <f t="shared" si="1127"/>
        <v>0</v>
      </c>
      <c r="U530" s="180">
        <f t="shared" si="1128"/>
        <v>0</v>
      </c>
      <c r="V530" s="180">
        <f t="shared" si="1129"/>
        <v>0</v>
      </c>
      <c r="W530" s="180">
        <f t="shared" si="1130"/>
        <v>0</v>
      </c>
      <c r="X530" s="180">
        <f t="shared" si="1131"/>
        <v>0</v>
      </c>
      <c r="Y530" s="180">
        <f t="shared" si="1132"/>
        <v>0</v>
      </c>
      <c r="Z530" s="180">
        <f t="shared" si="1133"/>
        <v>0</v>
      </c>
      <c r="AA530" s="180">
        <f t="shared" si="1134"/>
        <v>0</v>
      </c>
      <c r="AB530" s="180">
        <f t="shared" si="1135"/>
        <v>0</v>
      </c>
      <c r="AC530" s="180">
        <f t="shared" si="1136"/>
        <v>0</v>
      </c>
      <c r="AD530" s="180">
        <f t="shared" si="1137"/>
        <v>0</v>
      </c>
      <c r="AE530" s="180">
        <f t="shared" si="1138"/>
        <v>0</v>
      </c>
      <c r="AF530" s="180">
        <f t="shared" si="1139"/>
        <v>0</v>
      </c>
      <c r="AG530" s="180">
        <f t="shared" si="1140"/>
        <v>0</v>
      </c>
      <c r="AH530" s="180">
        <f t="shared" si="1141"/>
        <v>0</v>
      </c>
      <c r="AI530" s="180">
        <f t="shared" si="1142"/>
        <v>0</v>
      </c>
      <c r="AJ530" s="180">
        <f t="shared" si="1143"/>
        <v>0</v>
      </c>
      <c r="AK530" s="180">
        <f t="shared" si="1144"/>
        <v>0</v>
      </c>
      <c r="AL530" s="180">
        <f t="shared" si="1145"/>
        <v>0</v>
      </c>
      <c r="AM530" s="180">
        <f t="shared" si="1146"/>
        <v>0</v>
      </c>
      <c r="AN530" s="180">
        <f t="shared" si="1147"/>
        <v>0</v>
      </c>
      <c r="AO530" s="180">
        <f t="shared" si="1148"/>
        <v>0</v>
      </c>
      <c r="AP530" s="180">
        <f t="shared" si="1149"/>
        <v>0</v>
      </c>
      <c r="AQ530" s="180">
        <f t="shared" si="1150"/>
        <v>0</v>
      </c>
      <c r="AR530" s="180">
        <f t="shared" si="1151"/>
        <v>0</v>
      </c>
      <c r="AS530" s="180">
        <f t="shared" si="1152"/>
        <v>0</v>
      </c>
      <c r="AT530" s="180">
        <f t="shared" si="1153"/>
        <v>0</v>
      </c>
      <c r="AU530" s="180">
        <f t="shared" si="1154"/>
        <v>0</v>
      </c>
      <c r="AV530" s="180">
        <f t="shared" si="1155"/>
        <v>0</v>
      </c>
      <c r="AW530" s="180">
        <f t="shared" si="1156"/>
        <v>0</v>
      </c>
      <c r="AX530" s="180">
        <f t="shared" si="1157"/>
        <v>0</v>
      </c>
      <c r="AY530" s="180">
        <f t="shared" si="1158"/>
        <v>0</v>
      </c>
      <c r="AZ530" s="180">
        <f t="shared" si="1159"/>
        <v>0</v>
      </c>
      <c r="BA530" s="180">
        <f t="shared" si="1160"/>
        <v>0</v>
      </c>
      <c r="BB530" s="180">
        <f t="shared" si="1161"/>
        <v>0</v>
      </c>
      <c r="BC530" s="180">
        <f t="shared" si="1162"/>
        <v>0</v>
      </c>
      <c r="BD530" s="180">
        <f t="shared" si="1163"/>
        <v>0</v>
      </c>
      <c r="BE530" s="180">
        <f t="shared" si="1164"/>
        <v>0</v>
      </c>
      <c r="BF530" s="180">
        <f t="shared" si="1165"/>
        <v>0</v>
      </c>
      <c r="BG530" s="180">
        <f t="shared" si="1166"/>
        <v>0</v>
      </c>
      <c r="BH530" s="180">
        <f t="shared" si="1167"/>
        <v>0</v>
      </c>
      <c r="BI530" s="180">
        <f t="shared" si="1168"/>
        <v>0</v>
      </c>
      <c r="BJ530" s="180">
        <f t="shared" si="1169"/>
        <v>0</v>
      </c>
      <c r="BK530" s="180">
        <f t="shared" si="1170"/>
        <v>0</v>
      </c>
      <c r="BL530" s="180">
        <f t="shared" si="1171"/>
        <v>0</v>
      </c>
      <c r="BM530" s="180">
        <f t="shared" si="1172"/>
        <v>0</v>
      </c>
      <c r="BN530" s="180">
        <f t="shared" si="1173"/>
        <v>0</v>
      </c>
      <c r="BO530" s="180">
        <f t="shared" si="1174"/>
        <v>0</v>
      </c>
      <c r="BP530" s="180">
        <f t="shared" si="1175"/>
        <v>0</v>
      </c>
      <c r="BQ530" s="180">
        <f t="shared" si="1176"/>
        <v>0</v>
      </c>
      <c r="BR530" s="180">
        <f t="shared" si="1177"/>
        <v>0</v>
      </c>
      <c r="BS530" s="180">
        <f t="shared" si="1178"/>
        <v>0</v>
      </c>
      <c r="BT530" s="180">
        <f t="shared" si="1179"/>
        <v>0</v>
      </c>
      <c r="BU530" s="180">
        <f t="shared" si="1180"/>
        <v>0</v>
      </c>
      <c r="BV530" s="180">
        <f t="shared" si="1181"/>
        <v>0</v>
      </c>
      <c r="BW530" s="180">
        <f t="shared" si="1182"/>
        <v>0</v>
      </c>
      <c r="BX530" s="180">
        <f t="shared" si="1183"/>
        <v>0</v>
      </c>
      <c r="BY530" s="180">
        <f t="shared" si="1184"/>
        <v>0</v>
      </c>
      <c r="BZ530" s="180">
        <f t="shared" si="1185"/>
        <v>0</v>
      </c>
      <c r="CA530" s="180">
        <f t="shared" si="1186"/>
        <v>0</v>
      </c>
      <c r="CB530" s="180">
        <f t="shared" si="1187"/>
        <v>0</v>
      </c>
      <c r="CC530" s="180">
        <f t="shared" si="1188"/>
        <v>0</v>
      </c>
      <c r="CD530" s="180">
        <f t="shared" si="1189"/>
        <v>0</v>
      </c>
      <c r="CE530" s="180">
        <f t="shared" si="1190"/>
        <v>0</v>
      </c>
      <c r="CF530" s="180">
        <f t="shared" si="1191"/>
        <v>0</v>
      </c>
      <c r="CG530" s="180">
        <f t="shared" si="1192"/>
        <v>0</v>
      </c>
      <c r="CH530" s="180">
        <f t="shared" si="1193"/>
        <v>0</v>
      </c>
      <c r="CI530" s="180">
        <f t="shared" si="1194"/>
        <v>0</v>
      </c>
      <c r="CJ530" s="180">
        <f t="shared" si="1195"/>
        <v>0</v>
      </c>
      <c r="CK530" s="180">
        <f t="shared" si="1196"/>
        <v>0</v>
      </c>
      <c r="CL530" s="180">
        <f t="shared" si="1197"/>
        <v>0</v>
      </c>
      <c r="CM530" s="180">
        <f t="shared" si="1198"/>
        <v>0</v>
      </c>
      <c r="CN530" s="180">
        <f t="shared" si="1199"/>
        <v>0</v>
      </c>
      <c r="CO530" s="180">
        <f t="shared" si="1200"/>
        <v>0</v>
      </c>
      <c r="CP530" s="180">
        <f t="shared" si="1201"/>
        <v>0</v>
      </c>
      <c r="CQ530" s="180">
        <f t="shared" si="1202"/>
        <v>0</v>
      </c>
      <c r="CR530" s="180">
        <f t="shared" si="1203"/>
        <v>0</v>
      </c>
      <c r="CS530" s="180">
        <f t="shared" si="1204"/>
        <v>0</v>
      </c>
      <c r="CT530" s="180">
        <f t="shared" si="1205"/>
        <v>0</v>
      </c>
      <c r="CU530" s="180">
        <f t="shared" si="1206"/>
        <v>0</v>
      </c>
      <c r="CV530" s="180">
        <f t="shared" si="1207"/>
        <v>0</v>
      </c>
      <c r="CW530" s="180">
        <f t="shared" si="1208"/>
        <v>0</v>
      </c>
      <c r="CX530" s="180">
        <f t="shared" si="1209"/>
        <v>0</v>
      </c>
      <c r="CY530" s="180">
        <f t="shared" si="1210"/>
        <v>0</v>
      </c>
      <c r="CZ530" s="180">
        <f t="shared" si="1211"/>
        <v>0</v>
      </c>
      <c r="DA530" s="180">
        <f t="shared" si="1212"/>
        <v>0</v>
      </c>
      <c r="DB530" s="180">
        <f t="shared" si="1213"/>
        <v>0</v>
      </c>
      <c r="DC530" s="180">
        <f t="shared" si="1214"/>
        <v>0</v>
      </c>
      <c r="DD530" s="180">
        <f t="shared" si="1215"/>
        <v>0</v>
      </c>
      <c r="DE530" s="180">
        <f t="shared" si="1216"/>
        <v>0</v>
      </c>
      <c r="DF530" s="180">
        <f t="shared" si="1217"/>
        <v>0</v>
      </c>
      <c r="DG530" s="180">
        <f t="shared" si="1218"/>
        <v>0</v>
      </c>
      <c r="DH530" s="180">
        <f t="shared" si="1219"/>
        <v>0</v>
      </c>
      <c r="DI530" s="180">
        <f t="shared" si="1220"/>
        <v>0</v>
      </c>
      <c r="DJ530" s="180">
        <f t="shared" si="1221"/>
        <v>0</v>
      </c>
      <c r="DK530" s="180">
        <f t="shared" si="1222"/>
        <v>0</v>
      </c>
      <c r="DL530" s="180">
        <f t="shared" si="1223"/>
        <v>0</v>
      </c>
      <c r="DM530" s="180">
        <f t="shared" si="1224"/>
        <v>0</v>
      </c>
      <c r="DN530" s="180">
        <f t="shared" si="1225"/>
        <v>0</v>
      </c>
      <c r="DO530" s="180">
        <f t="shared" si="1226"/>
        <v>0</v>
      </c>
      <c r="DP530" s="180">
        <f t="shared" si="1227"/>
        <v>0</v>
      </c>
      <c r="DQ530" s="180">
        <f t="shared" si="1228"/>
        <v>0</v>
      </c>
      <c r="DR530" s="180">
        <f t="shared" si="1229"/>
        <v>0</v>
      </c>
      <c r="DS530" s="180">
        <f t="shared" si="1230"/>
        <v>0</v>
      </c>
      <c r="DT530" s="180">
        <f t="shared" si="1231"/>
        <v>0</v>
      </c>
      <c r="DU530" s="180">
        <f t="shared" si="1232"/>
        <v>0</v>
      </c>
      <c r="DV530" s="180">
        <f t="shared" si="1233"/>
        <v>0</v>
      </c>
      <c r="DW530" s="180">
        <f t="shared" si="1234"/>
        <v>0</v>
      </c>
      <c r="DX530" s="180">
        <f t="shared" si="1235"/>
        <v>0</v>
      </c>
      <c r="DY530" s="180">
        <f t="shared" si="1236"/>
        <v>0</v>
      </c>
      <c r="DZ530" s="180">
        <f t="shared" si="1237"/>
        <v>0</v>
      </c>
      <c r="EA530" s="180">
        <f t="shared" si="1238"/>
        <v>0</v>
      </c>
      <c r="EB530" s="180">
        <f t="shared" si="1239"/>
        <v>0</v>
      </c>
      <c r="EC530" s="180">
        <f t="shared" si="1240"/>
        <v>0</v>
      </c>
      <c r="ED530" s="180">
        <f t="shared" si="1241"/>
        <v>0</v>
      </c>
      <c r="EE530" s="180">
        <f t="shared" si="1242"/>
        <v>0</v>
      </c>
      <c r="EF530" s="180">
        <f t="shared" si="1243"/>
        <v>0</v>
      </c>
      <c r="EG530" s="180">
        <f t="shared" si="1244"/>
        <v>0</v>
      </c>
      <c r="EH530" s="180">
        <f t="shared" si="1245"/>
        <v>0</v>
      </c>
      <c r="EI530" s="180">
        <f t="shared" si="1246"/>
        <v>0</v>
      </c>
      <c r="EJ530" s="180">
        <f t="shared" si="1247"/>
        <v>0</v>
      </c>
      <c r="EK530" s="180">
        <f t="shared" si="1248"/>
        <v>0</v>
      </c>
      <c r="EL530" s="180">
        <f t="shared" si="1249"/>
        <v>0</v>
      </c>
      <c r="EM530" s="180">
        <f t="shared" si="1250"/>
        <v>0</v>
      </c>
      <c r="EN530" s="180">
        <f t="shared" si="1251"/>
        <v>0</v>
      </c>
      <c r="EO530" s="180">
        <f t="shared" si="1252"/>
        <v>0</v>
      </c>
      <c r="EP530" s="180">
        <f t="shared" si="1253"/>
        <v>0</v>
      </c>
      <c r="EQ530" s="180">
        <f t="shared" si="1254"/>
        <v>0</v>
      </c>
      <c r="ER530" s="180">
        <f t="shared" si="1255"/>
        <v>0</v>
      </c>
      <c r="ES530" s="180">
        <f t="shared" si="1256"/>
        <v>0</v>
      </c>
      <c r="ET530" s="180">
        <f t="shared" si="1257"/>
        <v>0</v>
      </c>
      <c r="EU530" s="180">
        <f t="shared" si="1258"/>
        <v>0</v>
      </c>
      <c r="EV530" s="180">
        <f t="shared" si="1259"/>
        <v>0</v>
      </c>
      <c r="EW530" s="180">
        <f t="shared" si="1260"/>
        <v>0</v>
      </c>
      <c r="EX530" s="180">
        <f t="shared" si="1261"/>
        <v>0</v>
      </c>
      <c r="EY530" s="180">
        <f t="shared" si="1262"/>
        <v>0</v>
      </c>
      <c r="EZ530" s="180">
        <f t="shared" si="1263"/>
        <v>0</v>
      </c>
      <c r="FA530" s="180">
        <f t="shared" si="1264"/>
        <v>0</v>
      </c>
      <c r="FB530" s="180">
        <f t="shared" si="1265"/>
        <v>0</v>
      </c>
      <c r="FC530" s="180">
        <f t="shared" si="1266"/>
        <v>0</v>
      </c>
      <c r="FD530" s="180">
        <f t="shared" si="1267"/>
        <v>0</v>
      </c>
      <c r="FE530" s="180">
        <f t="shared" si="1268"/>
        <v>0</v>
      </c>
      <c r="FF530" s="180">
        <f t="shared" si="1269"/>
        <v>0</v>
      </c>
      <c r="FG530" s="180">
        <f t="shared" si="1270"/>
        <v>0</v>
      </c>
      <c r="FH530" s="180">
        <f t="shared" si="1271"/>
        <v>0</v>
      </c>
      <c r="FI530" s="180">
        <f t="shared" si="1272"/>
        <v>0</v>
      </c>
      <c r="FJ530" s="180">
        <f t="shared" si="1273"/>
        <v>0</v>
      </c>
      <c r="FK530" s="180">
        <f t="shared" si="1274"/>
        <v>0</v>
      </c>
      <c r="FL530" s="180">
        <f t="shared" si="1275"/>
        <v>0</v>
      </c>
      <c r="FM530" s="180">
        <f t="shared" si="1276"/>
        <v>0</v>
      </c>
      <c r="FN530" s="180">
        <f t="shared" si="1277"/>
        <v>0</v>
      </c>
      <c r="FO530" s="180">
        <f t="shared" si="1278"/>
        <v>0</v>
      </c>
      <c r="FP530" s="180">
        <f t="shared" si="1279"/>
        <v>0</v>
      </c>
      <c r="FQ530" s="180">
        <f t="shared" si="1280"/>
        <v>0</v>
      </c>
      <c r="FR530" s="180">
        <f t="shared" si="1281"/>
        <v>0</v>
      </c>
      <c r="FS530" s="180">
        <f t="shared" si="1282"/>
        <v>0</v>
      </c>
      <c r="FT530" s="180">
        <f t="shared" si="1283"/>
        <v>0</v>
      </c>
      <c r="FU530" s="180">
        <f t="shared" si="1284"/>
        <v>0</v>
      </c>
      <c r="FV530" s="180">
        <f t="shared" si="1285"/>
        <v>0</v>
      </c>
      <c r="FW530" s="180">
        <f t="shared" si="1286"/>
        <v>0</v>
      </c>
      <c r="FX530" s="180">
        <f t="shared" si="1287"/>
        <v>0</v>
      </c>
      <c r="FY530" s="180">
        <f t="shared" si="1288"/>
        <v>0</v>
      </c>
      <c r="FZ530" s="180">
        <f t="shared" si="1289"/>
        <v>0</v>
      </c>
      <c r="GA530" s="180">
        <f t="shared" si="1290"/>
        <v>0</v>
      </c>
      <c r="GB530" s="180">
        <f t="shared" si="1291"/>
        <v>0</v>
      </c>
      <c r="GC530" s="180">
        <f t="shared" si="1292"/>
        <v>0</v>
      </c>
      <c r="GD530" s="180">
        <f t="shared" si="1293"/>
        <v>0</v>
      </c>
      <c r="GE530" s="180">
        <f t="shared" si="1294"/>
        <v>0</v>
      </c>
      <c r="GF530" s="180">
        <f t="shared" si="1295"/>
        <v>0</v>
      </c>
      <c r="GG530" s="180">
        <f t="shared" si="1296"/>
        <v>0</v>
      </c>
      <c r="GH530" s="180">
        <f t="shared" si="1297"/>
        <v>0</v>
      </c>
      <c r="GI530" s="180">
        <f t="shared" si="1298"/>
        <v>0</v>
      </c>
      <c r="GJ530" s="180">
        <f t="shared" si="1299"/>
        <v>0</v>
      </c>
      <c r="GK530" s="180">
        <f t="shared" si="1300"/>
        <v>0</v>
      </c>
      <c r="GL530" s="180">
        <f t="shared" si="1301"/>
        <v>0</v>
      </c>
      <c r="GM530" s="180">
        <f t="shared" si="1302"/>
        <v>0</v>
      </c>
      <c r="GN530" s="180">
        <f t="shared" si="1303"/>
        <v>0</v>
      </c>
      <c r="GO530" s="180">
        <f t="shared" si="1304"/>
        <v>0</v>
      </c>
      <c r="GP530" s="180">
        <f t="shared" si="1305"/>
        <v>0</v>
      </c>
      <c r="GQ530" s="180">
        <f t="shared" si="1306"/>
        <v>0</v>
      </c>
      <c r="GR530" s="180">
        <f t="shared" si="1307"/>
        <v>0</v>
      </c>
      <c r="GS530" s="180">
        <f t="shared" si="1308"/>
        <v>0</v>
      </c>
      <c r="GT530" s="180">
        <f t="shared" si="1309"/>
        <v>0</v>
      </c>
      <c r="GU530" s="180">
        <f t="shared" si="1310"/>
        <v>0</v>
      </c>
      <c r="GV530" s="180">
        <f t="shared" si="1311"/>
        <v>0</v>
      </c>
      <c r="GW530" s="180">
        <f t="shared" si="1312"/>
        <v>0</v>
      </c>
      <c r="GX530" s="180">
        <f t="shared" si="1313"/>
        <v>0</v>
      </c>
      <c r="GY530" s="180">
        <f t="shared" si="1314"/>
        <v>0</v>
      </c>
      <c r="GZ530" s="180">
        <f t="shared" si="1315"/>
        <v>0</v>
      </c>
      <c r="HA530" s="180">
        <f t="shared" si="1316"/>
        <v>0</v>
      </c>
      <c r="HB530" s="180">
        <f t="shared" si="1317"/>
        <v>0</v>
      </c>
      <c r="HC530" s="180">
        <f t="shared" si="1318"/>
        <v>0</v>
      </c>
      <c r="HD530" s="180">
        <f t="shared" si="1319"/>
        <v>0</v>
      </c>
      <c r="HE530" s="180">
        <f t="shared" si="1320"/>
        <v>0</v>
      </c>
      <c r="HF530" s="180">
        <f t="shared" si="1321"/>
        <v>0</v>
      </c>
      <c r="HG530" s="180">
        <f t="shared" si="1322"/>
        <v>0</v>
      </c>
      <c r="HH530" s="180">
        <f t="shared" si="1323"/>
        <v>0</v>
      </c>
      <c r="HI530" s="180">
        <f t="shared" si="1324"/>
        <v>0</v>
      </c>
      <c r="HJ530" s="180">
        <f t="shared" si="1325"/>
        <v>0</v>
      </c>
      <c r="HK530" s="180">
        <f t="shared" si="1326"/>
        <v>0</v>
      </c>
      <c r="HL530" s="180">
        <f t="shared" si="1327"/>
        <v>0</v>
      </c>
      <c r="HM530" s="180">
        <f t="shared" si="1328"/>
        <v>0</v>
      </c>
      <c r="HN530" s="180">
        <f t="shared" si="1329"/>
        <v>0</v>
      </c>
      <c r="HO530" s="180">
        <f t="shared" si="1330"/>
        <v>0</v>
      </c>
      <c r="HP530" s="180">
        <f t="shared" si="1331"/>
        <v>0</v>
      </c>
      <c r="HQ530" s="180">
        <f t="shared" si="1332"/>
        <v>0</v>
      </c>
      <c r="HR530" s="180">
        <f t="shared" si="1333"/>
        <v>0</v>
      </c>
      <c r="HS530" s="180">
        <f t="shared" si="1334"/>
        <v>0</v>
      </c>
      <c r="HT530" s="180">
        <f t="shared" si="1335"/>
        <v>0</v>
      </c>
      <c r="HU530" s="180">
        <f t="shared" si="1336"/>
        <v>0</v>
      </c>
      <c r="HV530" s="180">
        <f t="shared" si="1337"/>
        <v>0</v>
      </c>
      <c r="HW530" s="180">
        <f t="shared" si="1338"/>
        <v>0</v>
      </c>
      <c r="HX530" s="180">
        <f t="shared" si="1339"/>
        <v>0</v>
      </c>
      <c r="HY530" s="180">
        <f t="shared" si="1340"/>
        <v>0</v>
      </c>
      <c r="HZ530" s="180">
        <f t="shared" si="1341"/>
        <v>0</v>
      </c>
      <c r="IA530" s="180">
        <f t="shared" si="1342"/>
        <v>0</v>
      </c>
      <c r="IB530" s="180">
        <f t="shared" si="1343"/>
        <v>0</v>
      </c>
      <c r="IC530" s="180">
        <f t="shared" si="1344"/>
        <v>0</v>
      </c>
      <c r="ID530" s="180">
        <f t="shared" si="1345"/>
        <v>0</v>
      </c>
      <c r="IE530" s="180">
        <f t="shared" si="1346"/>
        <v>0</v>
      </c>
      <c r="IF530" s="180">
        <f t="shared" si="1347"/>
        <v>0</v>
      </c>
      <c r="IG530" s="180">
        <f t="shared" si="1348"/>
        <v>0</v>
      </c>
      <c r="IH530" s="180">
        <f t="shared" si="1349"/>
        <v>0</v>
      </c>
      <c r="II530" s="180">
        <f t="shared" si="1350"/>
        <v>0</v>
      </c>
      <c r="IJ530" s="180">
        <f t="shared" si="1351"/>
        <v>0</v>
      </c>
      <c r="IK530" s="180">
        <f t="shared" si="1352"/>
        <v>0</v>
      </c>
      <c r="IL530" s="180">
        <f t="shared" si="1353"/>
        <v>0</v>
      </c>
      <c r="IM530" s="180">
        <f t="shared" si="1354"/>
        <v>0</v>
      </c>
      <c r="IN530" s="180">
        <f t="shared" si="1355"/>
        <v>0</v>
      </c>
      <c r="IO530" s="180">
        <f t="shared" si="1356"/>
        <v>0</v>
      </c>
      <c r="IP530" s="180">
        <f t="shared" si="1357"/>
        <v>0</v>
      </c>
      <c r="IQ530" s="180">
        <f t="shared" si="1358"/>
        <v>0</v>
      </c>
      <c r="IR530" s="180">
        <f t="shared" si="1359"/>
        <v>0</v>
      </c>
      <c r="IS530" s="180">
        <f t="shared" si="1360"/>
        <v>0</v>
      </c>
      <c r="IT530" s="180">
        <f t="shared" si="1361"/>
        <v>0</v>
      </c>
      <c r="IU530" s="180">
        <f t="shared" si="1362"/>
        <v>0</v>
      </c>
      <c r="IV530" s="180">
        <f t="shared" si="1363"/>
        <v>0</v>
      </c>
      <c r="IW530" s="180">
        <f t="shared" si="1364"/>
        <v>0</v>
      </c>
      <c r="IX530" s="180">
        <f t="shared" si="1365"/>
        <v>0</v>
      </c>
      <c r="IY530" s="180">
        <f t="shared" si="1366"/>
        <v>0</v>
      </c>
      <c r="IZ530" s="180">
        <f t="shared" si="1367"/>
        <v>0</v>
      </c>
      <c r="JA530" s="180">
        <f t="shared" si="1368"/>
        <v>0</v>
      </c>
      <c r="JB530" s="180">
        <f t="shared" si="1369"/>
        <v>0</v>
      </c>
    </row>
    <row r="531" spans="2:262">
      <c r="B531" s="188">
        <v>170</v>
      </c>
      <c r="C531" s="187">
        <f t="shared" si="1370"/>
        <v>3.3203125000000025E-3</v>
      </c>
      <c r="D531" s="184" t="e">
        <f t="shared" si="1113"/>
        <v>#REF!</v>
      </c>
      <c r="E531" s="183" t="e">
        <f>FT361</f>
        <v>#REF!</v>
      </c>
      <c r="F531" s="182">
        <v>170</v>
      </c>
      <c r="G531" s="180">
        <f t="shared" si="1114"/>
        <v>0</v>
      </c>
      <c r="H531" s="180">
        <f t="shared" si="1115"/>
        <v>0</v>
      </c>
      <c r="I531" s="180">
        <f t="shared" si="1116"/>
        <v>0</v>
      </c>
      <c r="J531" s="180">
        <f t="shared" si="1117"/>
        <v>0</v>
      </c>
      <c r="K531" s="180">
        <f t="shared" si="1118"/>
        <v>0</v>
      </c>
      <c r="L531" s="180">
        <f t="shared" si="1119"/>
        <v>0</v>
      </c>
      <c r="M531" s="180">
        <f t="shared" si="1120"/>
        <v>0</v>
      </c>
      <c r="N531" s="180">
        <f t="shared" si="1121"/>
        <v>0</v>
      </c>
      <c r="O531" s="180">
        <f t="shared" si="1122"/>
        <v>0</v>
      </c>
      <c r="P531" s="180">
        <f t="shared" si="1123"/>
        <v>0</v>
      </c>
      <c r="Q531" s="180">
        <f t="shared" si="1124"/>
        <v>0</v>
      </c>
      <c r="R531" s="180">
        <f t="shared" si="1125"/>
        <v>0</v>
      </c>
      <c r="S531" s="180">
        <f t="shared" si="1126"/>
        <v>0</v>
      </c>
      <c r="T531" s="180">
        <f t="shared" si="1127"/>
        <v>0</v>
      </c>
      <c r="U531" s="180">
        <f t="shared" si="1128"/>
        <v>0</v>
      </c>
      <c r="V531" s="180">
        <f t="shared" si="1129"/>
        <v>0</v>
      </c>
      <c r="W531" s="180">
        <f t="shared" si="1130"/>
        <v>0</v>
      </c>
      <c r="X531" s="180">
        <f t="shared" si="1131"/>
        <v>0</v>
      </c>
      <c r="Y531" s="180">
        <f t="shared" si="1132"/>
        <v>0</v>
      </c>
      <c r="Z531" s="180">
        <f t="shared" si="1133"/>
        <v>0</v>
      </c>
      <c r="AA531" s="180">
        <f t="shared" si="1134"/>
        <v>0</v>
      </c>
      <c r="AB531" s="180">
        <f t="shared" si="1135"/>
        <v>0</v>
      </c>
      <c r="AC531" s="180">
        <f t="shared" si="1136"/>
        <v>0</v>
      </c>
      <c r="AD531" s="180">
        <f t="shared" si="1137"/>
        <v>0</v>
      </c>
      <c r="AE531" s="180">
        <f t="shared" si="1138"/>
        <v>0</v>
      </c>
      <c r="AF531" s="180">
        <f t="shared" si="1139"/>
        <v>0</v>
      </c>
      <c r="AG531" s="180">
        <f t="shared" si="1140"/>
        <v>0</v>
      </c>
      <c r="AH531" s="180">
        <f t="shared" si="1141"/>
        <v>0</v>
      </c>
      <c r="AI531" s="180">
        <f t="shared" si="1142"/>
        <v>0</v>
      </c>
      <c r="AJ531" s="180">
        <f t="shared" si="1143"/>
        <v>0</v>
      </c>
      <c r="AK531" s="180">
        <f t="shared" si="1144"/>
        <v>0</v>
      </c>
      <c r="AL531" s="180">
        <f t="shared" si="1145"/>
        <v>0</v>
      </c>
      <c r="AM531" s="180">
        <f t="shared" si="1146"/>
        <v>0</v>
      </c>
      <c r="AN531" s="180">
        <f t="shared" si="1147"/>
        <v>0</v>
      </c>
      <c r="AO531" s="180">
        <f t="shared" si="1148"/>
        <v>0</v>
      </c>
      <c r="AP531" s="180">
        <f t="shared" si="1149"/>
        <v>0</v>
      </c>
      <c r="AQ531" s="180">
        <f t="shared" si="1150"/>
        <v>0</v>
      </c>
      <c r="AR531" s="180">
        <f t="shared" si="1151"/>
        <v>0</v>
      </c>
      <c r="AS531" s="180">
        <f t="shared" si="1152"/>
        <v>0</v>
      </c>
      <c r="AT531" s="180">
        <f t="shared" si="1153"/>
        <v>0</v>
      </c>
      <c r="AU531" s="180">
        <f t="shared" si="1154"/>
        <v>0</v>
      </c>
      <c r="AV531" s="180">
        <f t="shared" si="1155"/>
        <v>0</v>
      </c>
      <c r="AW531" s="180">
        <f t="shared" si="1156"/>
        <v>0</v>
      </c>
      <c r="AX531" s="180">
        <f t="shared" si="1157"/>
        <v>0</v>
      </c>
      <c r="AY531" s="180">
        <f t="shared" si="1158"/>
        <v>0</v>
      </c>
      <c r="AZ531" s="180">
        <f t="shared" si="1159"/>
        <v>0</v>
      </c>
      <c r="BA531" s="180">
        <f t="shared" si="1160"/>
        <v>0</v>
      </c>
      <c r="BB531" s="180">
        <f t="shared" si="1161"/>
        <v>0</v>
      </c>
      <c r="BC531" s="180">
        <f t="shared" si="1162"/>
        <v>0</v>
      </c>
      <c r="BD531" s="180">
        <f t="shared" si="1163"/>
        <v>0</v>
      </c>
      <c r="BE531" s="180">
        <f t="shared" si="1164"/>
        <v>0</v>
      </c>
      <c r="BF531" s="180">
        <f t="shared" si="1165"/>
        <v>0</v>
      </c>
      <c r="BG531" s="180">
        <f t="shared" si="1166"/>
        <v>0</v>
      </c>
      <c r="BH531" s="180">
        <f t="shared" si="1167"/>
        <v>0</v>
      </c>
      <c r="BI531" s="180">
        <f t="shared" si="1168"/>
        <v>0</v>
      </c>
      <c r="BJ531" s="180">
        <f t="shared" si="1169"/>
        <v>0</v>
      </c>
      <c r="BK531" s="180">
        <f t="shared" si="1170"/>
        <v>0</v>
      </c>
      <c r="BL531" s="180">
        <f t="shared" si="1171"/>
        <v>0</v>
      </c>
      <c r="BM531" s="180">
        <f t="shared" si="1172"/>
        <v>0</v>
      </c>
      <c r="BN531" s="180">
        <f t="shared" si="1173"/>
        <v>0</v>
      </c>
      <c r="BO531" s="180">
        <f t="shared" si="1174"/>
        <v>0</v>
      </c>
      <c r="BP531" s="180">
        <f t="shared" si="1175"/>
        <v>0</v>
      </c>
      <c r="BQ531" s="180">
        <f t="shared" si="1176"/>
        <v>0</v>
      </c>
      <c r="BR531" s="180">
        <f t="shared" si="1177"/>
        <v>0</v>
      </c>
      <c r="BS531" s="180">
        <f t="shared" si="1178"/>
        <v>0</v>
      </c>
      <c r="BT531" s="180">
        <f t="shared" si="1179"/>
        <v>0</v>
      </c>
      <c r="BU531" s="180">
        <f t="shared" si="1180"/>
        <v>0</v>
      </c>
      <c r="BV531" s="180">
        <f t="shared" si="1181"/>
        <v>0</v>
      </c>
      <c r="BW531" s="180">
        <f t="shared" si="1182"/>
        <v>0</v>
      </c>
      <c r="BX531" s="180">
        <f t="shared" si="1183"/>
        <v>0</v>
      </c>
      <c r="BY531" s="180">
        <f t="shared" si="1184"/>
        <v>0</v>
      </c>
      <c r="BZ531" s="180">
        <f t="shared" si="1185"/>
        <v>0</v>
      </c>
      <c r="CA531" s="180">
        <f t="shared" si="1186"/>
        <v>0</v>
      </c>
      <c r="CB531" s="180">
        <f t="shared" si="1187"/>
        <v>0</v>
      </c>
      <c r="CC531" s="180">
        <f t="shared" si="1188"/>
        <v>0</v>
      </c>
      <c r="CD531" s="180">
        <f t="shared" si="1189"/>
        <v>0</v>
      </c>
      <c r="CE531" s="180">
        <f t="shared" si="1190"/>
        <v>0</v>
      </c>
      <c r="CF531" s="180">
        <f t="shared" si="1191"/>
        <v>0</v>
      </c>
      <c r="CG531" s="180">
        <f t="shared" si="1192"/>
        <v>0</v>
      </c>
      <c r="CH531" s="180">
        <f t="shared" si="1193"/>
        <v>0</v>
      </c>
      <c r="CI531" s="180">
        <f t="shared" si="1194"/>
        <v>0</v>
      </c>
      <c r="CJ531" s="180">
        <f t="shared" si="1195"/>
        <v>0</v>
      </c>
      <c r="CK531" s="180">
        <f t="shared" si="1196"/>
        <v>0</v>
      </c>
      <c r="CL531" s="180">
        <f t="shared" si="1197"/>
        <v>0</v>
      </c>
      <c r="CM531" s="180">
        <f t="shared" si="1198"/>
        <v>0</v>
      </c>
      <c r="CN531" s="180">
        <f t="shared" si="1199"/>
        <v>0</v>
      </c>
      <c r="CO531" s="180">
        <f t="shared" si="1200"/>
        <v>0</v>
      </c>
      <c r="CP531" s="180">
        <f t="shared" si="1201"/>
        <v>0</v>
      </c>
      <c r="CQ531" s="180">
        <f t="shared" si="1202"/>
        <v>0</v>
      </c>
      <c r="CR531" s="180">
        <f t="shared" si="1203"/>
        <v>0</v>
      </c>
      <c r="CS531" s="180">
        <f t="shared" si="1204"/>
        <v>0</v>
      </c>
      <c r="CT531" s="180">
        <f t="shared" si="1205"/>
        <v>0</v>
      </c>
      <c r="CU531" s="180">
        <f t="shared" si="1206"/>
        <v>0</v>
      </c>
      <c r="CV531" s="180">
        <f t="shared" si="1207"/>
        <v>0</v>
      </c>
      <c r="CW531" s="180">
        <f t="shared" si="1208"/>
        <v>0</v>
      </c>
      <c r="CX531" s="180">
        <f t="shared" si="1209"/>
        <v>0</v>
      </c>
      <c r="CY531" s="180">
        <f t="shared" si="1210"/>
        <v>0</v>
      </c>
      <c r="CZ531" s="180">
        <f t="shared" si="1211"/>
        <v>0</v>
      </c>
      <c r="DA531" s="180">
        <f t="shared" si="1212"/>
        <v>0</v>
      </c>
      <c r="DB531" s="180">
        <f t="shared" si="1213"/>
        <v>0</v>
      </c>
      <c r="DC531" s="180">
        <f t="shared" si="1214"/>
        <v>0</v>
      </c>
      <c r="DD531" s="180">
        <f t="shared" si="1215"/>
        <v>0</v>
      </c>
      <c r="DE531" s="180">
        <f t="shared" si="1216"/>
        <v>0</v>
      </c>
      <c r="DF531" s="180">
        <f t="shared" si="1217"/>
        <v>0</v>
      </c>
      <c r="DG531" s="180">
        <f t="shared" si="1218"/>
        <v>0</v>
      </c>
      <c r="DH531" s="180">
        <f t="shared" si="1219"/>
        <v>0</v>
      </c>
      <c r="DI531" s="180">
        <f t="shared" si="1220"/>
        <v>0</v>
      </c>
      <c r="DJ531" s="180">
        <f t="shared" si="1221"/>
        <v>0</v>
      </c>
      <c r="DK531" s="180">
        <f t="shared" si="1222"/>
        <v>0</v>
      </c>
      <c r="DL531" s="180">
        <f t="shared" si="1223"/>
        <v>0</v>
      </c>
      <c r="DM531" s="180">
        <f t="shared" si="1224"/>
        <v>0</v>
      </c>
      <c r="DN531" s="180">
        <f t="shared" si="1225"/>
        <v>0</v>
      </c>
      <c r="DO531" s="180">
        <f t="shared" si="1226"/>
        <v>0</v>
      </c>
      <c r="DP531" s="180">
        <f t="shared" si="1227"/>
        <v>0</v>
      </c>
      <c r="DQ531" s="180">
        <f t="shared" si="1228"/>
        <v>0</v>
      </c>
      <c r="DR531" s="180">
        <f t="shared" si="1229"/>
        <v>0</v>
      </c>
      <c r="DS531" s="180">
        <f t="shared" si="1230"/>
        <v>0</v>
      </c>
      <c r="DT531" s="180">
        <f t="shared" si="1231"/>
        <v>0</v>
      </c>
      <c r="DU531" s="180">
        <f t="shared" si="1232"/>
        <v>0</v>
      </c>
      <c r="DV531" s="180">
        <f t="shared" si="1233"/>
        <v>0</v>
      </c>
      <c r="DW531" s="180">
        <f t="shared" si="1234"/>
        <v>0</v>
      </c>
      <c r="DX531" s="180">
        <f t="shared" si="1235"/>
        <v>0</v>
      </c>
      <c r="DY531" s="180">
        <f t="shared" si="1236"/>
        <v>0</v>
      </c>
      <c r="DZ531" s="180">
        <f t="shared" si="1237"/>
        <v>0</v>
      </c>
      <c r="EA531" s="180">
        <f t="shared" si="1238"/>
        <v>0</v>
      </c>
      <c r="EB531" s="180">
        <f t="shared" si="1239"/>
        <v>0</v>
      </c>
      <c r="EC531" s="180">
        <f t="shared" si="1240"/>
        <v>0</v>
      </c>
      <c r="ED531" s="180">
        <f t="shared" si="1241"/>
        <v>0</v>
      </c>
      <c r="EE531" s="180">
        <f t="shared" si="1242"/>
        <v>0</v>
      </c>
      <c r="EF531" s="180">
        <f t="shared" si="1243"/>
        <v>0</v>
      </c>
      <c r="EG531" s="180">
        <f t="shared" si="1244"/>
        <v>0</v>
      </c>
      <c r="EH531" s="180">
        <f t="shared" si="1245"/>
        <v>0</v>
      </c>
      <c r="EI531" s="180">
        <f t="shared" si="1246"/>
        <v>0</v>
      </c>
      <c r="EJ531" s="180">
        <f t="shared" si="1247"/>
        <v>0</v>
      </c>
      <c r="EK531" s="180">
        <f t="shared" si="1248"/>
        <v>0</v>
      </c>
      <c r="EL531" s="180">
        <f t="shared" si="1249"/>
        <v>0</v>
      </c>
      <c r="EM531" s="180">
        <f t="shared" si="1250"/>
        <v>0</v>
      </c>
      <c r="EN531" s="180">
        <f t="shared" si="1251"/>
        <v>0</v>
      </c>
      <c r="EO531" s="180">
        <f t="shared" si="1252"/>
        <v>0</v>
      </c>
      <c r="EP531" s="180">
        <f t="shared" si="1253"/>
        <v>0</v>
      </c>
      <c r="EQ531" s="180">
        <f t="shared" si="1254"/>
        <v>0</v>
      </c>
      <c r="ER531" s="180">
        <f t="shared" si="1255"/>
        <v>0</v>
      </c>
      <c r="ES531" s="180">
        <f t="shared" si="1256"/>
        <v>0</v>
      </c>
      <c r="ET531" s="180">
        <f t="shared" si="1257"/>
        <v>0</v>
      </c>
      <c r="EU531" s="180">
        <f t="shared" si="1258"/>
        <v>0</v>
      </c>
      <c r="EV531" s="180">
        <f t="shared" si="1259"/>
        <v>0</v>
      </c>
      <c r="EW531" s="180">
        <f t="shared" si="1260"/>
        <v>0</v>
      </c>
      <c r="EX531" s="180">
        <f t="shared" si="1261"/>
        <v>0</v>
      </c>
      <c r="EY531" s="180">
        <f t="shared" si="1262"/>
        <v>0</v>
      </c>
      <c r="EZ531" s="180">
        <f t="shared" si="1263"/>
        <v>0</v>
      </c>
      <c r="FA531" s="180">
        <f t="shared" si="1264"/>
        <v>0</v>
      </c>
      <c r="FB531" s="180">
        <f t="shared" si="1265"/>
        <v>0</v>
      </c>
      <c r="FC531" s="180">
        <f t="shared" si="1266"/>
        <v>0</v>
      </c>
      <c r="FD531" s="180">
        <f t="shared" si="1267"/>
        <v>0</v>
      </c>
      <c r="FE531" s="180">
        <f t="shared" si="1268"/>
        <v>0</v>
      </c>
      <c r="FF531" s="180">
        <f t="shared" si="1269"/>
        <v>0</v>
      </c>
      <c r="FG531" s="180">
        <f t="shared" si="1270"/>
        <v>0</v>
      </c>
      <c r="FH531" s="180">
        <f t="shared" si="1271"/>
        <v>0</v>
      </c>
      <c r="FI531" s="180">
        <f t="shared" si="1272"/>
        <v>0</v>
      </c>
      <c r="FJ531" s="180">
        <f t="shared" si="1273"/>
        <v>0</v>
      </c>
      <c r="FK531" s="180">
        <f t="shared" si="1274"/>
        <v>0</v>
      </c>
      <c r="FL531" s="180">
        <f t="shared" si="1275"/>
        <v>0</v>
      </c>
      <c r="FM531" s="180">
        <f t="shared" si="1276"/>
        <v>0</v>
      </c>
      <c r="FN531" s="180">
        <f t="shared" si="1277"/>
        <v>0</v>
      </c>
      <c r="FO531" s="180">
        <f t="shared" si="1278"/>
        <v>0</v>
      </c>
      <c r="FP531" s="180">
        <f t="shared" si="1279"/>
        <v>0</v>
      </c>
      <c r="FQ531" s="180">
        <f t="shared" si="1280"/>
        <v>0</v>
      </c>
      <c r="FR531" s="180">
        <f t="shared" si="1281"/>
        <v>0</v>
      </c>
      <c r="FS531" s="180">
        <f t="shared" si="1282"/>
        <v>0</v>
      </c>
      <c r="FT531" s="180">
        <f t="shared" si="1283"/>
        <v>0</v>
      </c>
      <c r="FU531" s="180">
        <f t="shared" si="1284"/>
        <v>0</v>
      </c>
      <c r="FV531" s="180">
        <f t="shared" si="1285"/>
        <v>0</v>
      </c>
      <c r="FW531" s="180">
        <f t="shared" si="1286"/>
        <v>0</v>
      </c>
      <c r="FX531" s="180">
        <f t="shared" si="1287"/>
        <v>0</v>
      </c>
      <c r="FY531" s="180">
        <f t="shared" si="1288"/>
        <v>0</v>
      </c>
      <c r="FZ531" s="180">
        <f t="shared" si="1289"/>
        <v>0</v>
      </c>
      <c r="GA531" s="180">
        <f t="shared" si="1290"/>
        <v>0</v>
      </c>
      <c r="GB531" s="180">
        <f t="shared" si="1291"/>
        <v>0</v>
      </c>
      <c r="GC531" s="180">
        <f t="shared" si="1292"/>
        <v>0</v>
      </c>
      <c r="GD531" s="180">
        <f t="shared" si="1293"/>
        <v>0</v>
      </c>
      <c r="GE531" s="180">
        <f t="shared" si="1294"/>
        <v>0</v>
      </c>
      <c r="GF531" s="180">
        <f t="shared" si="1295"/>
        <v>0</v>
      </c>
      <c r="GG531" s="180">
        <f t="shared" si="1296"/>
        <v>0</v>
      </c>
      <c r="GH531" s="180">
        <f t="shared" si="1297"/>
        <v>0</v>
      </c>
      <c r="GI531" s="180">
        <f t="shared" si="1298"/>
        <v>0</v>
      </c>
      <c r="GJ531" s="180">
        <f t="shared" si="1299"/>
        <v>0</v>
      </c>
      <c r="GK531" s="180">
        <f t="shared" si="1300"/>
        <v>0</v>
      </c>
      <c r="GL531" s="180">
        <f t="shared" si="1301"/>
        <v>0</v>
      </c>
      <c r="GM531" s="180">
        <f t="shared" si="1302"/>
        <v>0</v>
      </c>
      <c r="GN531" s="180">
        <f t="shared" si="1303"/>
        <v>0</v>
      </c>
      <c r="GO531" s="180">
        <f t="shared" si="1304"/>
        <v>0</v>
      </c>
      <c r="GP531" s="180">
        <f t="shared" si="1305"/>
        <v>0</v>
      </c>
      <c r="GQ531" s="180">
        <f t="shared" si="1306"/>
        <v>0</v>
      </c>
      <c r="GR531" s="180">
        <f t="shared" si="1307"/>
        <v>0</v>
      </c>
      <c r="GS531" s="180">
        <f t="shared" si="1308"/>
        <v>0</v>
      </c>
      <c r="GT531" s="180">
        <f t="shared" si="1309"/>
        <v>0</v>
      </c>
      <c r="GU531" s="180">
        <f t="shared" si="1310"/>
        <v>0</v>
      </c>
      <c r="GV531" s="180">
        <f t="shared" si="1311"/>
        <v>0</v>
      </c>
      <c r="GW531" s="180">
        <f t="shared" si="1312"/>
        <v>0</v>
      </c>
      <c r="GX531" s="180">
        <f t="shared" si="1313"/>
        <v>0</v>
      </c>
      <c r="GY531" s="180">
        <f t="shared" si="1314"/>
        <v>0</v>
      </c>
      <c r="GZ531" s="180">
        <f t="shared" si="1315"/>
        <v>0</v>
      </c>
      <c r="HA531" s="180">
        <f t="shared" si="1316"/>
        <v>0</v>
      </c>
      <c r="HB531" s="180">
        <f t="shared" si="1317"/>
        <v>0</v>
      </c>
      <c r="HC531" s="180">
        <f t="shared" si="1318"/>
        <v>0</v>
      </c>
      <c r="HD531" s="180">
        <f t="shared" si="1319"/>
        <v>0</v>
      </c>
      <c r="HE531" s="180">
        <f t="shared" si="1320"/>
        <v>0</v>
      </c>
      <c r="HF531" s="180">
        <f t="shared" si="1321"/>
        <v>0</v>
      </c>
      <c r="HG531" s="180">
        <f t="shared" si="1322"/>
        <v>0</v>
      </c>
      <c r="HH531" s="180">
        <f t="shared" si="1323"/>
        <v>0</v>
      </c>
      <c r="HI531" s="180">
        <f t="shared" si="1324"/>
        <v>0</v>
      </c>
      <c r="HJ531" s="180">
        <f t="shared" si="1325"/>
        <v>0</v>
      </c>
      <c r="HK531" s="180">
        <f t="shared" si="1326"/>
        <v>0</v>
      </c>
      <c r="HL531" s="180">
        <f t="shared" si="1327"/>
        <v>0</v>
      </c>
      <c r="HM531" s="180">
        <f t="shared" si="1328"/>
        <v>0</v>
      </c>
      <c r="HN531" s="180">
        <f t="shared" si="1329"/>
        <v>0</v>
      </c>
      <c r="HO531" s="180">
        <f t="shared" si="1330"/>
        <v>0</v>
      </c>
      <c r="HP531" s="180">
        <f t="shared" si="1331"/>
        <v>0</v>
      </c>
      <c r="HQ531" s="180">
        <f t="shared" si="1332"/>
        <v>0</v>
      </c>
      <c r="HR531" s="180">
        <f t="shared" si="1333"/>
        <v>0</v>
      </c>
      <c r="HS531" s="180">
        <f t="shared" si="1334"/>
        <v>0</v>
      </c>
      <c r="HT531" s="180">
        <f t="shared" si="1335"/>
        <v>0</v>
      </c>
      <c r="HU531" s="180">
        <f t="shared" si="1336"/>
        <v>0</v>
      </c>
      <c r="HV531" s="180">
        <f t="shared" si="1337"/>
        <v>0</v>
      </c>
      <c r="HW531" s="180">
        <f t="shared" si="1338"/>
        <v>0</v>
      </c>
      <c r="HX531" s="180">
        <f t="shared" si="1339"/>
        <v>0</v>
      </c>
      <c r="HY531" s="180">
        <f t="shared" si="1340"/>
        <v>0</v>
      </c>
      <c r="HZ531" s="180">
        <f t="shared" si="1341"/>
        <v>0</v>
      </c>
      <c r="IA531" s="180">
        <f t="shared" si="1342"/>
        <v>0</v>
      </c>
      <c r="IB531" s="180">
        <f t="shared" si="1343"/>
        <v>0</v>
      </c>
      <c r="IC531" s="180">
        <f t="shared" si="1344"/>
        <v>0</v>
      </c>
      <c r="ID531" s="180">
        <f t="shared" si="1345"/>
        <v>0</v>
      </c>
      <c r="IE531" s="180">
        <f t="shared" si="1346"/>
        <v>0</v>
      </c>
      <c r="IF531" s="180">
        <f t="shared" si="1347"/>
        <v>0</v>
      </c>
      <c r="IG531" s="180">
        <f t="shared" si="1348"/>
        <v>0</v>
      </c>
      <c r="IH531" s="180">
        <f t="shared" si="1349"/>
        <v>0</v>
      </c>
      <c r="II531" s="180">
        <f t="shared" si="1350"/>
        <v>0</v>
      </c>
      <c r="IJ531" s="180">
        <f t="shared" si="1351"/>
        <v>0</v>
      </c>
      <c r="IK531" s="180">
        <f t="shared" si="1352"/>
        <v>0</v>
      </c>
      <c r="IL531" s="180">
        <f t="shared" si="1353"/>
        <v>0</v>
      </c>
      <c r="IM531" s="180">
        <f t="shared" si="1354"/>
        <v>0</v>
      </c>
      <c r="IN531" s="180">
        <f t="shared" si="1355"/>
        <v>0</v>
      </c>
      <c r="IO531" s="180">
        <f t="shared" si="1356"/>
        <v>0</v>
      </c>
      <c r="IP531" s="180">
        <f t="shared" si="1357"/>
        <v>0</v>
      </c>
      <c r="IQ531" s="180">
        <f t="shared" si="1358"/>
        <v>0</v>
      </c>
      <c r="IR531" s="180">
        <f t="shared" si="1359"/>
        <v>0</v>
      </c>
      <c r="IS531" s="180">
        <f t="shared" si="1360"/>
        <v>0</v>
      </c>
      <c r="IT531" s="180">
        <f t="shared" si="1361"/>
        <v>0</v>
      </c>
      <c r="IU531" s="180">
        <f t="shared" si="1362"/>
        <v>0</v>
      </c>
      <c r="IV531" s="180">
        <f t="shared" si="1363"/>
        <v>0</v>
      </c>
      <c r="IW531" s="180">
        <f t="shared" si="1364"/>
        <v>0</v>
      </c>
      <c r="IX531" s="180">
        <f t="shared" si="1365"/>
        <v>0</v>
      </c>
      <c r="IY531" s="180">
        <f t="shared" si="1366"/>
        <v>0</v>
      </c>
      <c r="IZ531" s="180">
        <f t="shared" si="1367"/>
        <v>0</v>
      </c>
      <c r="JA531" s="180">
        <f t="shared" si="1368"/>
        <v>0</v>
      </c>
      <c r="JB531" s="180">
        <f t="shared" si="1369"/>
        <v>0</v>
      </c>
    </row>
    <row r="532" spans="2:262">
      <c r="B532" s="188">
        <v>171</v>
      </c>
      <c r="C532" s="187">
        <f t="shared" si="1370"/>
        <v>3.3398437500000025E-3</v>
      </c>
      <c r="D532" s="184" t="e">
        <f t="shared" si="1113"/>
        <v>#REF!</v>
      </c>
      <c r="E532" s="183" t="e">
        <f>FU361</f>
        <v>#REF!</v>
      </c>
      <c r="F532" s="182">
        <v>171</v>
      </c>
      <c r="G532" s="180">
        <f t="shared" si="1114"/>
        <v>0</v>
      </c>
      <c r="H532" s="180">
        <f t="shared" si="1115"/>
        <v>0</v>
      </c>
      <c r="I532" s="180">
        <f t="shared" si="1116"/>
        <v>0</v>
      </c>
      <c r="J532" s="180">
        <f t="shared" si="1117"/>
        <v>0</v>
      </c>
      <c r="K532" s="180">
        <f t="shared" si="1118"/>
        <v>0</v>
      </c>
      <c r="L532" s="180">
        <f t="shared" si="1119"/>
        <v>0</v>
      </c>
      <c r="M532" s="180">
        <f t="shared" si="1120"/>
        <v>0</v>
      </c>
      <c r="N532" s="180">
        <f t="shared" si="1121"/>
        <v>0</v>
      </c>
      <c r="O532" s="180">
        <f t="shared" si="1122"/>
        <v>0</v>
      </c>
      <c r="P532" s="180">
        <f t="shared" si="1123"/>
        <v>0</v>
      </c>
      <c r="Q532" s="180">
        <f t="shared" si="1124"/>
        <v>0</v>
      </c>
      <c r="R532" s="180">
        <f t="shared" si="1125"/>
        <v>0</v>
      </c>
      <c r="S532" s="180">
        <f t="shared" si="1126"/>
        <v>0</v>
      </c>
      <c r="T532" s="180">
        <f t="shared" si="1127"/>
        <v>0</v>
      </c>
      <c r="U532" s="180">
        <f t="shared" si="1128"/>
        <v>0</v>
      </c>
      <c r="V532" s="180">
        <f t="shared" si="1129"/>
        <v>0</v>
      </c>
      <c r="W532" s="180">
        <f t="shared" si="1130"/>
        <v>0</v>
      </c>
      <c r="X532" s="180">
        <f t="shared" si="1131"/>
        <v>0</v>
      </c>
      <c r="Y532" s="180">
        <f t="shared" si="1132"/>
        <v>0</v>
      </c>
      <c r="Z532" s="180">
        <f t="shared" si="1133"/>
        <v>0</v>
      </c>
      <c r="AA532" s="180">
        <f t="shared" si="1134"/>
        <v>0</v>
      </c>
      <c r="AB532" s="180">
        <f t="shared" si="1135"/>
        <v>0</v>
      </c>
      <c r="AC532" s="180">
        <f t="shared" si="1136"/>
        <v>0</v>
      </c>
      <c r="AD532" s="180">
        <f t="shared" si="1137"/>
        <v>0</v>
      </c>
      <c r="AE532" s="180">
        <f t="shared" si="1138"/>
        <v>0</v>
      </c>
      <c r="AF532" s="180">
        <f t="shared" si="1139"/>
        <v>0</v>
      </c>
      <c r="AG532" s="180">
        <f t="shared" si="1140"/>
        <v>0</v>
      </c>
      <c r="AH532" s="180">
        <f t="shared" si="1141"/>
        <v>0</v>
      </c>
      <c r="AI532" s="180">
        <f t="shared" si="1142"/>
        <v>0</v>
      </c>
      <c r="AJ532" s="180">
        <f t="shared" si="1143"/>
        <v>0</v>
      </c>
      <c r="AK532" s="180">
        <f t="shared" si="1144"/>
        <v>0</v>
      </c>
      <c r="AL532" s="180">
        <f t="shared" si="1145"/>
        <v>0</v>
      </c>
      <c r="AM532" s="180">
        <f t="shared" si="1146"/>
        <v>0</v>
      </c>
      <c r="AN532" s="180">
        <f t="shared" si="1147"/>
        <v>0</v>
      </c>
      <c r="AO532" s="180">
        <f t="shared" si="1148"/>
        <v>0</v>
      </c>
      <c r="AP532" s="180">
        <f t="shared" si="1149"/>
        <v>0</v>
      </c>
      <c r="AQ532" s="180">
        <f t="shared" si="1150"/>
        <v>0</v>
      </c>
      <c r="AR532" s="180">
        <f t="shared" si="1151"/>
        <v>0</v>
      </c>
      <c r="AS532" s="180">
        <f t="shared" si="1152"/>
        <v>0</v>
      </c>
      <c r="AT532" s="180">
        <f t="shared" si="1153"/>
        <v>0</v>
      </c>
      <c r="AU532" s="180">
        <f t="shared" si="1154"/>
        <v>0</v>
      </c>
      <c r="AV532" s="180">
        <f t="shared" si="1155"/>
        <v>0</v>
      </c>
      <c r="AW532" s="180">
        <f t="shared" si="1156"/>
        <v>0</v>
      </c>
      <c r="AX532" s="180">
        <f t="shared" si="1157"/>
        <v>0</v>
      </c>
      <c r="AY532" s="180">
        <f t="shared" si="1158"/>
        <v>0</v>
      </c>
      <c r="AZ532" s="180">
        <f t="shared" si="1159"/>
        <v>0</v>
      </c>
      <c r="BA532" s="180">
        <f t="shared" si="1160"/>
        <v>0</v>
      </c>
      <c r="BB532" s="180">
        <f t="shared" si="1161"/>
        <v>0</v>
      </c>
      <c r="BC532" s="180">
        <f t="shared" si="1162"/>
        <v>0</v>
      </c>
      <c r="BD532" s="180">
        <f t="shared" si="1163"/>
        <v>0</v>
      </c>
      <c r="BE532" s="180">
        <f t="shared" si="1164"/>
        <v>0</v>
      </c>
      <c r="BF532" s="180">
        <f t="shared" si="1165"/>
        <v>0</v>
      </c>
      <c r="BG532" s="180">
        <f t="shared" si="1166"/>
        <v>0</v>
      </c>
      <c r="BH532" s="180">
        <f t="shared" si="1167"/>
        <v>0</v>
      </c>
      <c r="BI532" s="180">
        <f t="shared" si="1168"/>
        <v>0</v>
      </c>
      <c r="BJ532" s="180">
        <f t="shared" si="1169"/>
        <v>0</v>
      </c>
      <c r="BK532" s="180">
        <f t="shared" si="1170"/>
        <v>0</v>
      </c>
      <c r="BL532" s="180">
        <f t="shared" si="1171"/>
        <v>0</v>
      </c>
      <c r="BM532" s="180">
        <f t="shared" si="1172"/>
        <v>0</v>
      </c>
      <c r="BN532" s="180">
        <f t="shared" si="1173"/>
        <v>0</v>
      </c>
      <c r="BO532" s="180">
        <f t="shared" si="1174"/>
        <v>0</v>
      </c>
      <c r="BP532" s="180">
        <f t="shared" si="1175"/>
        <v>0</v>
      </c>
      <c r="BQ532" s="180">
        <f t="shared" si="1176"/>
        <v>0</v>
      </c>
      <c r="BR532" s="180">
        <f t="shared" si="1177"/>
        <v>0</v>
      </c>
      <c r="BS532" s="180">
        <f t="shared" si="1178"/>
        <v>0</v>
      </c>
      <c r="BT532" s="180">
        <f t="shared" si="1179"/>
        <v>0</v>
      </c>
      <c r="BU532" s="180">
        <f t="shared" si="1180"/>
        <v>0</v>
      </c>
      <c r="BV532" s="180">
        <f t="shared" si="1181"/>
        <v>0</v>
      </c>
      <c r="BW532" s="180">
        <f t="shared" si="1182"/>
        <v>0</v>
      </c>
      <c r="BX532" s="180">
        <f t="shared" si="1183"/>
        <v>0</v>
      </c>
      <c r="BY532" s="180">
        <f t="shared" si="1184"/>
        <v>0</v>
      </c>
      <c r="BZ532" s="180">
        <f t="shared" si="1185"/>
        <v>0</v>
      </c>
      <c r="CA532" s="180">
        <f t="shared" si="1186"/>
        <v>0</v>
      </c>
      <c r="CB532" s="180">
        <f t="shared" si="1187"/>
        <v>0</v>
      </c>
      <c r="CC532" s="180">
        <f t="shared" si="1188"/>
        <v>0</v>
      </c>
      <c r="CD532" s="180">
        <f t="shared" si="1189"/>
        <v>0</v>
      </c>
      <c r="CE532" s="180">
        <f t="shared" si="1190"/>
        <v>0</v>
      </c>
      <c r="CF532" s="180">
        <f t="shared" si="1191"/>
        <v>0</v>
      </c>
      <c r="CG532" s="180">
        <f t="shared" si="1192"/>
        <v>0</v>
      </c>
      <c r="CH532" s="180">
        <f t="shared" si="1193"/>
        <v>0</v>
      </c>
      <c r="CI532" s="180">
        <f t="shared" si="1194"/>
        <v>0</v>
      </c>
      <c r="CJ532" s="180">
        <f t="shared" si="1195"/>
        <v>0</v>
      </c>
      <c r="CK532" s="180">
        <f t="shared" si="1196"/>
        <v>0</v>
      </c>
      <c r="CL532" s="180">
        <f t="shared" si="1197"/>
        <v>0</v>
      </c>
      <c r="CM532" s="180">
        <f t="shared" si="1198"/>
        <v>0</v>
      </c>
      <c r="CN532" s="180">
        <f t="shared" si="1199"/>
        <v>0</v>
      </c>
      <c r="CO532" s="180">
        <f t="shared" si="1200"/>
        <v>0</v>
      </c>
      <c r="CP532" s="180">
        <f t="shared" si="1201"/>
        <v>0</v>
      </c>
      <c r="CQ532" s="180">
        <f t="shared" si="1202"/>
        <v>0</v>
      </c>
      <c r="CR532" s="180">
        <f t="shared" si="1203"/>
        <v>0</v>
      </c>
      <c r="CS532" s="180">
        <f t="shared" si="1204"/>
        <v>0</v>
      </c>
      <c r="CT532" s="180">
        <f t="shared" si="1205"/>
        <v>0</v>
      </c>
      <c r="CU532" s="180">
        <f t="shared" si="1206"/>
        <v>0</v>
      </c>
      <c r="CV532" s="180">
        <f t="shared" si="1207"/>
        <v>0</v>
      </c>
      <c r="CW532" s="180">
        <f t="shared" si="1208"/>
        <v>0</v>
      </c>
      <c r="CX532" s="180">
        <f t="shared" si="1209"/>
        <v>0</v>
      </c>
      <c r="CY532" s="180">
        <f t="shared" si="1210"/>
        <v>0</v>
      </c>
      <c r="CZ532" s="180">
        <f t="shared" si="1211"/>
        <v>0</v>
      </c>
      <c r="DA532" s="180">
        <f t="shared" si="1212"/>
        <v>0</v>
      </c>
      <c r="DB532" s="180">
        <f t="shared" si="1213"/>
        <v>0</v>
      </c>
      <c r="DC532" s="180">
        <f t="shared" si="1214"/>
        <v>0</v>
      </c>
      <c r="DD532" s="180">
        <f t="shared" si="1215"/>
        <v>0</v>
      </c>
      <c r="DE532" s="180">
        <f t="shared" si="1216"/>
        <v>0</v>
      </c>
      <c r="DF532" s="180">
        <f t="shared" si="1217"/>
        <v>0</v>
      </c>
      <c r="DG532" s="180">
        <f t="shared" si="1218"/>
        <v>0</v>
      </c>
      <c r="DH532" s="180">
        <f t="shared" si="1219"/>
        <v>0</v>
      </c>
      <c r="DI532" s="180">
        <f t="shared" si="1220"/>
        <v>0</v>
      </c>
      <c r="DJ532" s="180">
        <f t="shared" si="1221"/>
        <v>0</v>
      </c>
      <c r="DK532" s="180">
        <f t="shared" si="1222"/>
        <v>0</v>
      </c>
      <c r="DL532" s="180">
        <f t="shared" si="1223"/>
        <v>0</v>
      </c>
      <c r="DM532" s="180">
        <f t="shared" si="1224"/>
        <v>0</v>
      </c>
      <c r="DN532" s="180">
        <f t="shared" si="1225"/>
        <v>0</v>
      </c>
      <c r="DO532" s="180">
        <f t="shared" si="1226"/>
        <v>0</v>
      </c>
      <c r="DP532" s="180">
        <f t="shared" si="1227"/>
        <v>0</v>
      </c>
      <c r="DQ532" s="180">
        <f t="shared" si="1228"/>
        <v>0</v>
      </c>
      <c r="DR532" s="180">
        <f t="shared" si="1229"/>
        <v>0</v>
      </c>
      <c r="DS532" s="180">
        <f t="shared" si="1230"/>
        <v>0</v>
      </c>
      <c r="DT532" s="180">
        <f t="shared" si="1231"/>
        <v>0</v>
      </c>
      <c r="DU532" s="180">
        <f t="shared" si="1232"/>
        <v>0</v>
      </c>
      <c r="DV532" s="180">
        <f t="shared" si="1233"/>
        <v>0</v>
      </c>
      <c r="DW532" s="180">
        <f t="shared" si="1234"/>
        <v>0</v>
      </c>
      <c r="DX532" s="180">
        <f t="shared" si="1235"/>
        <v>0</v>
      </c>
      <c r="DY532" s="180">
        <f t="shared" si="1236"/>
        <v>0</v>
      </c>
      <c r="DZ532" s="180">
        <f t="shared" si="1237"/>
        <v>0</v>
      </c>
      <c r="EA532" s="180">
        <f t="shared" si="1238"/>
        <v>0</v>
      </c>
      <c r="EB532" s="180">
        <f t="shared" si="1239"/>
        <v>0</v>
      </c>
      <c r="EC532" s="180">
        <f t="shared" si="1240"/>
        <v>0</v>
      </c>
      <c r="ED532" s="180">
        <f t="shared" si="1241"/>
        <v>0</v>
      </c>
      <c r="EE532" s="180">
        <f t="shared" si="1242"/>
        <v>0</v>
      </c>
      <c r="EF532" s="180">
        <f t="shared" si="1243"/>
        <v>0</v>
      </c>
      <c r="EG532" s="180">
        <f t="shared" si="1244"/>
        <v>0</v>
      </c>
      <c r="EH532" s="180">
        <f t="shared" si="1245"/>
        <v>0</v>
      </c>
      <c r="EI532" s="180">
        <f t="shared" si="1246"/>
        <v>0</v>
      </c>
      <c r="EJ532" s="180">
        <f t="shared" si="1247"/>
        <v>0</v>
      </c>
      <c r="EK532" s="180">
        <f t="shared" si="1248"/>
        <v>0</v>
      </c>
      <c r="EL532" s="180">
        <f t="shared" si="1249"/>
        <v>0</v>
      </c>
      <c r="EM532" s="180">
        <f t="shared" si="1250"/>
        <v>0</v>
      </c>
      <c r="EN532" s="180">
        <f t="shared" si="1251"/>
        <v>0</v>
      </c>
      <c r="EO532" s="180">
        <f t="shared" si="1252"/>
        <v>0</v>
      </c>
      <c r="EP532" s="180">
        <f t="shared" si="1253"/>
        <v>0</v>
      </c>
      <c r="EQ532" s="180">
        <f t="shared" si="1254"/>
        <v>0</v>
      </c>
      <c r="ER532" s="180">
        <f t="shared" si="1255"/>
        <v>0</v>
      </c>
      <c r="ES532" s="180">
        <f t="shared" si="1256"/>
        <v>0</v>
      </c>
      <c r="ET532" s="180">
        <f t="shared" si="1257"/>
        <v>0</v>
      </c>
      <c r="EU532" s="180">
        <f t="shared" si="1258"/>
        <v>0</v>
      </c>
      <c r="EV532" s="180">
        <f t="shared" si="1259"/>
        <v>0</v>
      </c>
      <c r="EW532" s="180">
        <f t="shared" si="1260"/>
        <v>0</v>
      </c>
      <c r="EX532" s="180">
        <f t="shared" si="1261"/>
        <v>0</v>
      </c>
      <c r="EY532" s="180">
        <f t="shared" si="1262"/>
        <v>0</v>
      </c>
      <c r="EZ532" s="180">
        <f t="shared" si="1263"/>
        <v>0</v>
      </c>
      <c r="FA532" s="180">
        <f t="shared" si="1264"/>
        <v>0</v>
      </c>
      <c r="FB532" s="180">
        <f t="shared" si="1265"/>
        <v>0</v>
      </c>
      <c r="FC532" s="180">
        <f t="shared" si="1266"/>
        <v>0</v>
      </c>
      <c r="FD532" s="180">
        <f t="shared" si="1267"/>
        <v>0</v>
      </c>
      <c r="FE532" s="180">
        <f t="shared" si="1268"/>
        <v>0</v>
      </c>
      <c r="FF532" s="180">
        <f t="shared" si="1269"/>
        <v>0</v>
      </c>
      <c r="FG532" s="180">
        <f t="shared" si="1270"/>
        <v>0</v>
      </c>
      <c r="FH532" s="180">
        <f t="shared" si="1271"/>
        <v>0</v>
      </c>
      <c r="FI532" s="180">
        <f t="shared" si="1272"/>
        <v>0</v>
      </c>
      <c r="FJ532" s="180">
        <f t="shared" si="1273"/>
        <v>0</v>
      </c>
      <c r="FK532" s="180">
        <f t="shared" si="1274"/>
        <v>0</v>
      </c>
      <c r="FL532" s="180">
        <f t="shared" si="1275"/>
        <v>0</v>
      </c>
      <c r="FM532" s="180">
        <f t="shared" si="1276"/>
        <v>0</v>
      </c>
      <c r="FN532" s="180">
        <f t="shared" si="1277"/>
        <v>0</v>
      </c>
      <c r="FO532" s="180">
        <f t="shared" si="1278"/>
        <v>0</v>
      </c>
      <c r="FP532" s="180">
        <f t="shared" si="1279"/>
        <v>0</v>
      </c>
      <c r="FQ532" s="180">
        <f t="shared" si="1280"/>
        <v>0</v>
      </c>
      <c r="FR532" s="180">
        <f t="shared" si="1281"/>
        <v>0</v>
      </c>
      <c r="FS532" s="180">
        <f t="shared" si="1282"/>
        <v>0</v>
      </c>
      <c r="FT532" s="180">
        <f t="shared" si="1283"/>
        <v>0</v>
      </c>
      <c r="FU532" s="180">
        <f t="shared" si="1284"/>
        <v>0</v>
      </c>
      <c r="FV532" s="180">
        <f t="shared" si="1285"/>
        <v>0</v>
      </c>
      <c r="FW532" s="180">
        <f t="shared" si="1286"/>
        <v>0</v>
      </c>
      <c r="FX532" s="180">
        <f t="shared" si="1287"/>
        <v>0</v>
      </c>
      <c r="FY532" s="180">
        <f t="shared" si="1288"/>
        <v>0</v>
      </c>
      <c r="FZ532" s="180">
        <f t="shared" si="1289"/>
        <v>0</v>
      </c>
      <c r="GA532" s="180">
        <f t="shared" si="1290"/>
        <v>0</v>
      </c>
      <c r="GB532" s="180">
        <f t="shared" si="1291"/>
        <v>0</v>
      </c>
      <c r="GC532" s="180">
        <f t="shared" si="1292"/>
        <v>0</v>
      </c>
      <c r="GD532" s="180">
        <f t="shared" si="1293"/>
        <v>0</v>
      </c>
      <c r="GE532" s="180">
        <f t="shared" si="1294"/>
        <v>0</v>
      </c>
      <c r="GF532" s="180">
        <f t="shared" si="1295"/>
        <v>0</v>
      </c>
      <c r="GG532" s="180">
        <f t="shared" si="1296"/>
        <v>0</v>
      </c>
      <c r="GH532" s="180">
        <f t="shared" si="1297"/>
        <v>0</v>
      </c>
      <c r="GI532" s="180">
        <f t="shared" si="1298"/>
        <v>0</v>
      </c>
      <c r="GJ532" s="180">
        <f t="shared" si="1299"/>
        <v>0</v>
      </c>
      <c r="GK532" s="180">
        <f t="shared" si="1300"/>
        <v>0</v>
      </c>
      <c r="GL532" s="180">
        <f t="shared" si="1301"/>
        <v>0</v>
      </c>
      <c r="GM532" s="180">
        <f t="shared" si="1302"/>
        <v>0</v>
      </c>
      <c r="GN532" s="180">
        <f t="shared" si="1303"/>
        <v>0</v>
      </c>
      <c r="GO532" s="180">
        <f t="shared" si="1304"/>
        <v>0</v>
      </c>
      <c r="GP532" s="180">
        <f t="shared" si="1305"/>
        <v>0</v>
      </c>
      <c r="GQ532" s="180">
        <f t="shared" si="1306"/>
        <v>0</v>
      </c>
      <c r="GR532" s="180">
        <f t="shared" si="1307"/>
        <v>0</v>
      </c>
      <c r="GS532" s="180">
        <f t="shared" si="1308"/>
        <v>0</v>
      </c>
      <c r="GT532" s="180">
        <f t="shared" si="1309"/>
        <v>0</v>
      </c>
      <c r="GU532" s="180">
        <f t="shared" si="1310"/>
        <v>0</v>
      </c>
      <c r="GV532" s="180">
        <f t="shared" si="1311"/>
        <v>0</v>
      </c>
      <c r="GW532" s="180">
        <f t="shared" si="1312"/>
        <v>0</v>
      </c>
      <c r="GX532" s="180">
        <f t="shared" si="1313"/>
        <v>0</v>
      </c>
      <c r="GY532" s="180">
        <f t="shared" si="1314"/>
        <v>0</v>
      </c>
      <c r="GZ532" s="180">
        <f t="shared" si="1315"/>
        <v>0</v>
      </c>
      <c r="HA532" s="180">
        <f t="shared" si="1316"/>
        <v>0</v>
      </c>
      <c r="HB532" s="180">
        <f t="shared" si="1317"/>
        <v>0</v>
      </c>
      <c r="HC532" s="180">
        <f t="shared" si="1318"/>
        <v>0</v>
      </c>
      <c r="HD532" s="180">
        <f t="shared" si="1319"/>
        <v>0</v>
      </c>
      <c r="HE532" s="180">
        <f t="shared" si="1320"/>
        <v>0</v>
      </c>
      <c r="HF532" s="180">
        <f t="shared" si="1321"/>
        <v>0</v>
      </c>
      <c r="HG532" s="180">
        <f t="shared" si="1322"/>
        <v>0</v>
      </c>
      <c r="HH532" s="180">
        <f t="shared" si="1323"/>
        <v>0</v>
      </c>
      <c r="HI532" s="180">
        <f t="shared" si="1324"/>
        <v>0</v>
      </c>
      <c r="HJ532" s="180">
        <f t="shared" si="1325"/>
        <v>0</v>
      </c>
      <c r="HK532" s="180">
        <f t="shared" si="1326"/>
        <v>0</v>
      </c>
      <c r="HL532" s="180">
        <f t="shared" si="1327"/>
        <v>0</v>
      </c>
      <c r="HM532" s="180">
        <f t="shared" si="1328"/>
        <v>0</v>
      </c>
      <c r="HN532" s="180">
        <f t="shared" si="1329"/>
        <v>0</v>
      </c>
      <c r="HO532" s="180">
        <f t="shared" si="1330"/>
        <v>0</v>
      </c>
      <c r="HP532" s="180">
        <f t="shared" si="1331"/>
        <v>0</v>
      </c>
      <c r="HQ532" s="180">
        <f t="shared" si="1332"/>
        <v>0</v>
      </c>
      <c r="HR532" s="180">
        <f t="shared" si="1333"/>
        <v>0</v>
      </c>
      <c r="HS532" s="180">
        <f t="shared" si="1334"/>
        <v>0</v>
      </c>
      <c r="HT532" s="180">
        <f t="shared" si="1335"/>
        <v>0</v>
      </c>
      <c r="HU532" s="180">
        <f t="shared" si="1336"/>
        <v>0</v>
      </c>
      <c r="HV532" s="180">
        <f t="shared" si="1337"/>
        <v>0</v>
      </c>
      <c r="HW532" s="180">
        <f t="shared" si="1338"/>
        <v>0</v>
      </c>
      <c r="HX532" s="180">
        <f t="shared" si="1339"/>
        <v>0</v>
      </c>
      <c r="HY532" s="180">
        <f t="shared" si="1340"/>
        <v>0</v>
      </c>
      <c r="HZ532" s="180">
        <f t="shared" si="1341"/>
        <v>0</v>
      </c>
      <c r="IA532" s="180">
        <f t="shared" si="1342"/>
        <v>0</v>
      </c>
      <c r="IB532" s="180">
        <f t="shared" si="1343"/>
        <v>0</v>
      </c>
      <c r="IC532" s="180">
        <f t="shared" si="1344"/>
        <v>0</v>
      </c>
      <c r="ID532" s="180">
        <f t="shared" si="1345"/>
        <v>0</v>
      </c>
      <c r="IE532" s="180">
        <f t="shared" si="1346"/>
        <v>0</v>
      </c>
      <c r="IF532" s="180">
        <f t="shared" si="1347"/>
        <v>0</v>
      </c>
      <c r="IG532" s="180">
        <f t="shared" si="1348"/>
        <v>0</v>
      </c>
      <c r="IH532" s="180">
        <f t="shared" si="1349"/>
        <v>0</v>
      </c>
      <c r="II532" s="180">
        <f t="shared" si="1350"/>
        <v>0</v>
      </c>
      <c r="IJ532" s="180">
        <f t="shared" si="1351"/>
        <v>0</v>
      </c>
      <c r="IK532" s="180">
        <f t="shared" si="1352"/>
        <v>0</v>
      </c>
      <c r="IL532" s="180">
        <f t="shared" si="1353"/>
        <v>0</v>
      </c>
      <c r="IM532" s="180">
        <f t="shared" si="1354"/>
        <v>0</v>
      </c>
      <c r="IN532" s="180">
        <f t="shared" si="1355"/>
        <v>0</v>
      </c>
      <c r="IO532" s="180">
        <f t="shared" si="1356"/>
        <v>0</v>
      </c>
      <c r="IP532" s="180">
        <f t="shared" si="1357"/>
        <v>0</v>
      </c>
      <c r="IQ532" s="180">
        <f t="shared" si="1358"/>
        <v>0</v>
      </c>
      <c r="IR532" s="180">
        <f t="shared" si="1359"/>
        <v>0</v>
      </c>
      <c r="IS532" s="180">
        <f t="shared" si="1360"/>
        <v>0</v>
      </c>
      <c r="IT532" s="180">
        <f t="shared" si="1361"/>
        <v>0</v>
      </c>
      <c r="IU532" s="180">
        <f t="shared" si="1362"/>
        <v>0</v>
      </c>
      <c r="IV532" s="180">
        <f t="shared" si="1363"/>
        <v>0</v>
      </c>
      <c r="IW532" s="180">
        <f t="shared" si="1364"/>
        <v>0</v>
      </c>
      <c r="IX532" s="180">
        <f t="shared" si="1365"/>
        <v>0</v>
      </c>
      <c r="IY532" s="180">
        <f t="shared" si="1366"/>
        <v>0</v>
      </c>
      <c r="IZ532" s="180">
        <f t="shared" si="1367"/>
        <v>0</v>
      </c>
      <c r="JA532" s="180">
        <f t="shared" si="1368"/>
        <v>0</v>
      </c>
      <c r="JB532" s="180">
        <f t="shared" si="1369"/>
        <v>0</v>
      </c>
    </row>
    <row r="533" spans="2:262">
      <c r="B533" s="188">
        <v>172</v>
      </c>
      <c r="C533" s="187">
        <f t="shared" si="1370"/>
        <v>3.3593750000000026E-3</v>
      </c>
      <c r="D533" s="184" t="e">
        <f t="shared" si="1113"/>
        <v>#REF!</v>
      </c>
      <c r="E533" s="183" t="e">
        <f>FV361</f>
        <v>#REF!</v>
      </c>
      <c r="F533" s="182">
        <v>172</v>
      </c>
      <c r="G533" s="180">
        <f t="shared" si="1114"/>
        <v>0</v>
      </c>
      <c r="H533" s="180">
        <f t="shared" si="1115"/>
        <v>0</v>
      </c>
      <c r="I533" s="180">
        <f t="shared" si="1116"/>
        <v>0</v>
      </c>
      <c r="J533" s="180">
        <f t="shared" si="1117"/>
        <v>0</v>
      </c>
      <c r="K533" s="180">
        <f t="shared" si="1118"/>
        <v>0</v>
      </c>
      <c r="L533" s="180">
        <f t="shared" si="1119"/>
        <v>0</v>
      </c>
      <c r="M533" s="180">
        <f t="shared" si="1120"/>
        <v>0</v>
      </c>
      <c r="N533" s="180">
        <f t="shared" si="1121"/>
        <v>0</v>
      </c>
      <c r="O533" s="180">
        <f t="shared" si="1122"/>
        <v>0</v>
      </c>
      <c r="P533" s="180">
        <f t="shared" si="1123"/>
        <v>0</v>
      </c>
      <c r="Q533" s="180">
        <f t="shared" si="1124"/>
        <v>0</v>
      </c>
      <c r="R533" s="180">
        <f t="shared" si="1125"/>
        <v>0</v>
      </c>
      <c r="S533" s="180">
        <f t="shared" si="1126"/>
        <v>0</v>
      </c>
      <c r="T533" s="180">
        <f t="shared" si="1127"/>
        <v>0</v>
      </c>
      <c r="U533" s="180">
        <f t="shared" si="1128"/>
        <v>0</v>
      </c>
      <c r="V533" s="180">
        <f t="shared" si="1129"/>
        <v>0</v>
      </c>
      <c r="W533" s="180">
        <f t="shared" si="1130"/>
        <v>0</v>
      </c>
      <c r="X533" s="180">
        <f t="shared" si="1131"/>
        <v>0</v>
      </c>
      <c r="Y533" s="180">
        <f t="shared" si="1132"/>
        <v>0</v>
      </c>
      <c r="Z533" s="180">
        <f t="shared" si="1133"/>
        <v>0</v>
      </c>
      <c r="AA533" s="180">
        <f t="shared" si="1134"/>
        <v>0</v>
      </c>
      <c r="AB533" s="180">
        <f t="shared" si="1135"/>
        <v>0</v>
      </c>
      <c r="AC533" s="180">
        <f t="shared" si="1136"/>
        <v>0</v>
      </c>
      <c r="AD533" s="180">
        <f t="shared" si="1137"/>
        <v>0</v>
      </c>
      <c r="AE533" s="180">
        <f t="shared" si="1138"/>
        <v>0</v>
      </c>
      <c r="AF533" s="180">
        <f t="shared" si="1139"/>
        <v>0</v>
      </c>
      <c r="AG533" s="180">
        <f t="shared" si="1140"/>
        <v>0</v>
      </c>
      <c r="AH533" s="180">
        <f t="shared" si="1141"/>
        <v>0</v>
      </c>
      <c r="AI533" s="180">
        <f t="shared" si="1142"/>
        <v>0</v>
      </c>
      <c r="AJ533" s="180">
        <f t="shared" si="1143"/>
        <v>0</v>
      </c>
      <c r="AK533" s="180">
        <f t="shared" si="1144"/>
        <v>0</v>
      </c>
      <c r="AL533" s="180">
        <f t="shared" si="1145"/>
        <v>0</v>
      </c>
      <c r="AM533" s="180">
        <f t="shared" si="1146"/>
        <v>0</v>
      </c>
      <c r="AN533" s="180">
        <f t="shared" si="1147"/>
        <v>0</v>
      </c>
      <c r="AO533" s="180">
        <f t="shared" si="1148"/>
        <v>0</v>
      </c>
      <c r="AP533" s="180">
        <f t="shared" si="1149"/>
        <v>0</v>
      </c>
      <c r="AQ533" s="180">
        <f t="shared" si="1150"/>
        <v>0</v>
      </c>
      <c r="AR533" s="180">
        <f t="shared" si="1151"/>
        <v>0</v>
      </c>
      <c r="AS533" s="180">
        <f t="shared" si="1152"/>
        <v>0</v>
      </c>
      <c r="AT533" s="180">
        <f t="shared" si="1153"/>
        <v>0</v>
      </c>
      <c r="AU533" s="180">
        <f t="shared" si="1154"/>
        <v>0</v>
      </c>
      <c r="AV533" s="180">
        <f t="shared" si="1155"/>
        <v>0</v>
      </c>
      <c r="AW533" s="180">
        <f t="shared" si="1156"/>
        <v>0</v>
      </c>
      <c r="AX533" s="180">
        <f t="shared" si="1157"/>
        <v>0</v>
      </c>
      <c r="AY533" s="180">
        <f t="shared" si="1158"/>
        <v>0</v>
      </c>
      <c r="AZ533" s="180">
        <f t="shared" si="1159"/>
        <v>0</v>
      </c>
      <c r="BA533" s="180">
        <f t="shared" si="1160"/>
        <v>0</v>
      </c>
      <c r="BB533" s="180">
        <f t="shared" si="1161"/>
        <v>0</v>
      </c>
      <c r="BC533" s="180">
        <f t="shared" si="1162"/>
        <v>0</v>
      </c>
      <c r="BD533" s="180">
        <f t="shared" si="1163"/>
        <v>0</v>
      </c>
      <c r="BE533" s="180">
        <f t="shared" si="1164"/>
        <v>0</v>
      </c>
      <c r="BF533" s="180">
        <f t="shared" si="1165"/>
        <v>0</v>
      </c>
      <c r="BG533" s="180">
        <f t="shared" si="1166"/>
        <v>0</v>
      </c>
      <c r="BH533" s="180">
        <f t="shared" si="1167"/>
        <v>0</v>
      </c>
      <c r="BI533" s="180">
        <f t="shared" si="1168"/>
        <v>0</v>
      </c>
      <c r="BJ533" s="180">
        <f t="shared" si="1169"/>
        <v>0</v>
      </c>
      <c r="BK533" s="180">
        <f t="shared" si="1170"/>
        <v>0</v>
      </c>
      <c r="BL533" s="180">
        <f t="shared" si="1171"/>
        <v>0</v>
      </c>
      <c r="BM533" s="180">
        <f t="shared" si="1172"/>
        <v>0</v>
      </c>
      <c r="BN533" s="180">
        <f t="shared" si="1173"/>
        <v>0</v>
      </c>
      <c r="BO533" s="180">
        <f t="shared" si="1174"/>
        <v>0</v>
      </c>
      <c r="BP533" s="180">
        <f t="shared" si="1175"/>
        <v>0</v>
      </c>
      <c r="BQ533" s="180">
        <f t="shared" si="1176"/>
        <v>0</v>
      </c>
      <c r="BR533" s="180">
        <f t="shared" si="1177"/>
        <v>0</v>
      </c>
      <c r="BS533" s="180">
        <f t="shared" si="1178"/>
        <v>0</v>
      </c>
      <c r="BT533" s="180">
        <f t="shared" si="1179"/>
        <v>0</v>
      </c>
      <c r="BU533" s="180">
        <f t="shared" si="1180"/>
        <v>0</v>
      </c>
      <c r="BV533" s="180">
        <f t="shared" si="1181"/>
        <v>0</v>
      </c>
      <c r="BW533" s="180">
        <f t="shared" si="1182"/>
        <v>0</v>
      </c>
      <c r="BX533" s="180">
        <f t="shared" si="1183"/>
        <v>0</v>
      </c>
      <c r="BY533" s="180">
        <f t="shared" si="1184"/>
        <v>0</v>
      </c>
      <c r="BZ533" s="180">
        <f t="shared" si="1185"/>
        <v>0</v>
      </c>
      <c r="CA533" s="180">
        <f t="shared" si="1186"/>
        <v>0</v>
      </c>
      <c r="CB533" s="180">
        <f t="shared" si="1187"/>
        <v>0</v>
      </c>
      <c r="CC533" s="180">
        <f t="shared" si="1188"/>
        <v>0</v>
      </c>
      <c r="CD533" s="180">
        <f t="shared" si="1189"/>
        <v>0</v>
      </c>
      <c r="CE533" s="180">
        <f t="shared" si="1190"/>
        <v>0</v>
      </c>
      <c r="CF533" s="180">
        <f t="shared" si="1191"/>
        <v>0</v>
      </c>
      <c r="CG533" s="180">
        <f t="shared" si="1192"/>
        <v>0</v>
      </c>
      <c r="CH533" s="180">
        <f t="shared" si="1193"/>
        <v>0</v>
      </c>
      <c r="CI533" s="180">
        <f t="shared" si="1194"/>
        <v>0</v>
      </c>
      <c r="CJ533" s="180">
        <f t="shared" si="1195"/>
        <v>0</v>
      </c>
      <c r="CK533" s="180">
        <f t="shared" si="1196"/>
        <v>0</v>
      </c>
      <c r="CL533" s="180">
        <f t="shared" si="1197"/>
        <v>0</v>
      </c>
      <c r="CM533" s="180">
        <f t="shared" si="1198"/>
        <v>0</v>
      </c>
      <c r="CN533" s="180">
        <f t="shared" si="1199"/>
        <v>0</v>
      </c>
      <c r="CO533" s="180">
        <f t="shared" si="1200"/>
        <v>0</v>
      </c>
      <c r="CP533" s="180">
        <f t="shared" si="1201"/>
        <v>0</v>
      </c>
      <c r="CQ533" s="180">
        <f t="shared" si="1202"/>
        <v>0</v>
      </c>
      <c r="CR533" s="180">
        <f t="shared" si="1203"/>
        <v>0</v>
      </c>
      <c r="CS533" s="180">
        <f t="shared" si="1204"/>
        <v>0</v>
      </c>
      <c r="CT533" s="180">
        <f t="shared" si="1205"/>
        <v>0</v>
      </c>
      <c r="CU533" s="180">
        <f t="shared" si="1206"/>
        <v>0</v>
      </c>
      <c r="CV533" s="180">
        <f t="shared" si="1207"/>
        <v>0</v>
      </c>
      <c r="CW533" s="180">
        <f t="shared" si="1208"/>
        <v>0</v>
      </c>
      <c r="CX533" s="180">
        <f t="shared" si="1209"/>
        <v>0</v>
      </c>
      <c r="CY533" s="180">
        <f t="shared" si="1210"/>
        <v>0</v>
      </c>
      <c r="CZ533" s="180">
        <f t="shared" si="1211"/>
        <v>0</v>
      </c>
      <c r="DA533" s="180">
        <f t="shared" si="1212"/>
        <v>0</v>
      </c>
      <c r="DB533" s="180">
        <f t="shared" si="1213"/>
        <v>0</v>
      </c>
      <c r="DC533" s="180">
        <f t="shared" si="1214"/>
        <v>0</v>
      </c>
      <c r="DD533" s="180">
        <f t="shared" si="1215"/>
        <v>0</v>
      </c>
      <c r="DE533" s="180">
        <f t="shared" si="1216"/>
        <v>0</v>
      </c>
      <c r="DF533" s="180">
        <f t="shared" si="1217"/>
        <v>0</v>
      </c>
      <c r="DG533" s="180">
        <f t="shared" si="1218"/>
        <v>0</v>
      </c>
      <c r="DH533" s="180">
        <f t="shared" si="1219"/>
        <v>0</v>
      </c>
      <c r="DI533" s="180">
        <f t="shared" si="1220"/>
        <v>0</v>
      </c>
      <c r="DJ533" s="180">
        <f t="shared" si="1221"/>
        <v>0</v>
      </c>
      <c r="DK533" s="180">
        <f t="shared" si="1222"/>
        <v>0</v>
      </c>
      <c r="DL533" s="180">
        <f t="shared" si="1223"/>
        <v>0</v>
      </c>
      <c r="DM533" s="180">
        <f t="shared" si="1224"/>
        <v>0</v>
      </c>
      <c r="DN533" s="180">
        <f t="shared" si="1225"/>
        <v>0</v>
      </c>
      <c r="DO533" s="180">
        <f t="shared" si="1226"/>
        <v>0</v>
      </c>
      <c r="DP533" s="180">
        <f t="shared" si="1227"/>
        <v>0</v>
      </c>
      <c r="DQ533" s="180">
        <f t="shared" si="1228"/>
        <v>0</v>
      </c>
      <c r="DR533" s="180">
        <f t="shared" si="1229"/>
        <v>0</v>
      </c>
      <c r="DS533" s="180">
        <f t="shared" si="1230"/>
        <v>0</v>
      </c>
      <c r="DT533" s="180">
        <f t="shared" si="1231"/>
        <v>0</v>
      </c>
      <c r="DU533" s="180">
        <f t="shared" si="1232"/>
        <v>0</v>
      </c>
      <c r="DV533" s="180">
        <f t="shared" si="1233"/>
        <v>0</v>
      </c>
      <c r="DW533" s="180">
        <f t="shared" si="1234"/>
        <v>0</v>
      </c>
      <c r="DX533" s="180">
        <f t="shared" si="1235"/>
        <v>0</v>
      </c>
      <c r="DY533" s="180">
        <f t="shared" si="1236"/>
        <v>0</v>
      </c>
      <c r="DZ533" s="180">
        <f t="shared" si="1237"/>
        <v>0</v>
      </c>
      <c r="EA533" s="180">
        <f t="shared" si="1238"/>
        <v>0</v>
      </c>
      <c r="EB533" s="180">
        <f t="shared" si="1239"/>
        <v>0</v>
      </c>
      <c r="EC533" s="180">
        <f t="shared" si="1240"/>
        <v>0</v>
      </c>
      <c r="ED533" s="180">
        <f t="shared" si="1241"/>
        <v>0</v>
      </c>
      <c r="EE533" s="180">
        <f t="shared" si="1242"/>
        <v>0</v>
      </c>
      <c r="EF533" s="180">
        <f t="shared" si="1243"/>
        <v>0</v>
      </c>
      <c r="EG533" s="180">
        <f t="shared" si="1244"/>
        <v>0</v>
      </c>
      <c r="EH533" s="180">
        <f t="shared" si="1245"/>
        <v>0</v>
      </c>
      <c r="EI533" s="180">
        <f t="shared" si="1246"/>
        <v>0</v>
      </c>
      <c r="EJ533" s="180">
        <f t="shared" si="1247"/>
        <v>0</v>
      </c>
      <c r="EK533" s="180">
        <f t="shared" si="1248"/>
        <v>0</v>
      </c>
      <c r="EL533" s="180">
        <f t="shared" si="1249"/>
        <v>0</v>
      </c>
      <c r="EM533" s="180">
        <f t="shared" si="1250"/>
        <v>0</v>
      </c>
      <c r="EN533" s="180">
        <f t="shared" si="1251"/>
        <v>0</v>
      </c>
      <c r="EO533" s="180">
        <f t="shared" si="1252"/>
        <v>0</v>
      </c>
      <c r="EP533" s="180">
        <f t="shared" si="1253"/>
        <v>0</v>
      </c>
      <c r="EQ533" s="180">
        <f t="shared" si="1254"/>
        <v>0</v>
      </c>
      <c r="ER533" s="180">
        <f t="shared" si="1255"/>
        <v>0</v>
      </c>
      <c r="ES533" s="180">
        <f t="shared" si="1256"/>
        <v>0</v>
      </c>
      <c r="ET533" s="180">
        <f t="shared" si="1257"/>
        <v>0</v>
      </c>
      <c r="EU533" s="180">
        <f t="shared" si="1258"/>
        <v>0</v>
      </c>
      <c r="EV533" s="180">
        <f t="shared" si="1259"/>
        <v>0</v>
      </c>
      <c r="EW533" s="180">
        <f t="shared" si="1260"/>
        <v>0</v>
      </c>
      <c r="EX533" s="180">
        <f t="shared" si="1261"/>
        <v>0</v>
      </c>
      <c r="EY533" s="180">
        <f t="shared" si="1262"/>
        <v>0</v>
      </c>
      <c r="EZ533" s="180">
        <f t="shared" si="1263"/>
        <v>0</v>
      </c>
      <c r="FA533" s="180">
        <f t="shared" si="1264"/>
        <v>0</v>
      </c>
      <c r="FB533" s="180">
        <f t="shared" si="1265"/>
        <v>0</v>
      </c>
      <c r="FC533" s="180">
        <f t="shared" si="1266"/>
        <v>0</v>
      </c>
      <c r="FD533" s="180">
        <f t="shared" si="1267"/>
        <v>0</v>
      </c>
      <c r="FE533" s="180">
        <f t="shared" si="1268"/>
        <v>0</v>
      </c>
      <c r="FF533" s="180">
        <f t="shared" si="1269"/>
        <v>0</v>
      </c>
      <c r="FG533" s="180">
        <f t="shared" si="1270"/>
        <v>0</v>
      </c>
      <c r="FH533" s="180">
        <f t="shared" si="1271"/>
        <v>0</v>
      </c>
      <c r="FI533" s="180">
        <f t="shared" si="1272"/>
        <v>0</v>
      </c>
      <c r="FJ533" s="180">
        <f t="shared" si="1273"/>
        <v>0</v>
      </c>
      <c r="FK533" s="180">
        <f t="shared" si="1274"/>
        <v>0</v>
      </c>
      <c r="FL533" s="180">
        <f t="shared" si="1275"/>
        <v>0</v>
      </c>
      <c r="FM533" s="180">
        <f t="shared" si="1276"/>
        <v>0</v>
      </c>
      <c r="FN533" s="180">
        <f t="shared" si="1277"/>
        <v>0</v>
      </c>
      <c r="FO533" s="180">
        <f t="shared" si="1278"/>
        <v>0</v>
      </c>
      <c r="FP533" s="180">
        <f t="shared" si="1279"/>
        <v>0</v>
      </c>
      <c r="FQ533" s="180">
        <f t="shared" si="1280"/>
        <v>0</v>
      </c>
      <c r="FR533" s="180">
        <f t="shared" si="1281"/>
        <v>0</v>
      </c>
      <c r="FS533" s="180">
        <f t="shared" si="1282"/>
        <v>0</v>
      </c>
      <c r="FT533" s="180">
        <f t="shared" si="1283"/>
        <v>0</v>
      </c>
      <c r="FU533" s="180">
        <f t="shared" si="1284"/>
        <v>0</v>
      </c>
      <c r="FV533" s="180">
        <f t="shared" si="1285"/>
        <v>0</v>
      </c>
      <c r="FW533" s="180">
        <f t="shared" si="1286"/>
        <v>0</v>
      </c>
      <c r="FX533" s="180">
        <f t="shared" si="1287"/>
        <v>0</v>
      </c>
      <c r="FY533" s="180">
        <f t="shared" si="1288"/>
        <v>0</v>
      </c>
      <c r="FZ533" s="180">
        <f t="shared" si="1289"/>
        <v>0</v>
      </c>
      <c r="GA533" s="180">
        <f t="shared" si="1290"/>
        <v>0</v>
      </c>
      <c r="GB533" s="180">
        <f t="shared" si="1291"/>
        <v>0</v>
      </c>
      <c r="GC533" s="180">
        <f t="shared" si="1292"/>
        <v>0</v>
      </c>
      <c r="GD533" s="180">
        <f t="shared" si="1293"/>
        <v>0</v>
      </c>
      <c r="GE533" s="180">
        <f t="shared" si="1294"/>
        <v>0</v>
      </c>
      <c r="GF533" s="180">
        <f t="shared" si="1295"/>
        <v>0</v>
      </c>
      <c r="GG533" s="180">
        <f t="shared" si="1296"/>
        <v>0</v>
      </c>
      <c r="GH533" s="180">
        <f t="shared" si="1297"/>
        <v>0</v>
      </c>
      <c r="GI533" s="180">
        <f t="shared" si="1298"/>
        <v>0</v>
      </c>
      <c r="GJ533" s="180">
        <f t="shared" si="1299"/>
        <v>0</v>
      </c>
      <c r="GK533" s="180">
        <f t="shared" si="1300"/>
        <v>0</v>
      </c>
      <c r="GL533" s="180">
        <f t="shared" si="1301"/>
        <v>0</v>
      </c>
      <c r="GM533" s="180">
        <f t="shared" si="1302"/>
        <v>0</v>
      </c>
      <c r="GN533" s="180">
        <f t="shared" si="1303"/>
        <v>0</v>
      </c>
      <c r="GO533" s="180">
        <f t="shared" si="1304"/>
        <v>0</v>
      </c>
      <c r="GP533" s="180">
        <f t="shared" si="1305"/>
        <v>0</v>
      </c>
      <c r="GQ533" s="180">
        <f t="shared" si="1306"/>
        <v>0</v>
      </c>
      <c r="GR533" s="180">
        <f t="shared" si="1307"/>
        <v>0</v>
      </c>
      <c r="GS533" s="180">
        <f t="shared" si="1308"/>
        <v>0</v>
      </c>
      <c r="GT533" s="180">
        <f t="shared" si="1309"/>
        <v>0</v>
      </c>
      <c r="GU533" s="180">
        <f t="shared" si="1310"/>
        <v>0</v>
      </c>
      <c r="GV533" s="180">
        <f t="shared" si="1311"/>
        <v>0</v>
      </c>
      <c r="GW533" s="180">
        <f t="shared" si="1312"/>
        <v>0</v>
      </c>
      <c r="GX533" s="180">
        <f t="shared" si="1313"/>
        <v>0</v>
      </c>
      <c r="GY533" s="180">
        <f t="shared" si="1314"/>
        <v>0</v>
      </c>
      <c r="GZ533" s="180">
        <f t="shared" si="1315"/>
        <v>0</v>
      </c>
      <c r="HA533" s="180">
        <f t="shared" si="1316"/>
        <v>0</v>
      </c>
      <c r="HB533" s="180">
        <f t="shared" si="1317"/>
        <v>0</v>
      </c>
      <c r="HC533" s="180">
        <f t="shared" si="1318"/>
        <v>0</v>
      </c>
      <c r="HD533" s="180">
        <f t="shared" si="1319"/>
        <v>0</v>
      </c>
      <c r="HE533" s="180">
        <f t="shared" si="1320"/>
        <v>0</v>
      </c>
      <c r="HF533" s="180">
        <f t="shared" si="1321"/>
        <v>0</v>
      </c>
      <c r="HG533" s="180">
        <f t="shared" si="1322"/>
        <v>0</v>
      </c>
      <c r="HH533" s="180">
        <f t="shared" si="1323"/>
        <v>0</v>
      </c>
      <c r="HI533" s="180">
        <f t="shared" si="1324"/>
        <v>0</v>
      </c>
      <c r="HJ533" s="180">
        <f t="shared" si="1325"/>
        <v>0</v>
      </c>
      <c r="HK533" s="180">
        <f t="shared" si="1326"/>
        <v>0</v>
      </c>
      <c r="HL533" s="180">
        <f t="shared" si="1327"/>
        <v>0</v>
      </c>
      <c r="HM533" s="180">
        <f t="shared" si="1328"/>
        <v>0</v>
      </c>
      <c r="HN533" s="180">
        <f t="shared" si="1329"/>
        <v>0</v>
      </c>
      <c r="HO533" s="180">
        <f t="shared" si="1330"/>
        <v>0</v>
      </c>
      <c r="HP533" s="180">
        <f t="shared" si="1331"/>
        <v>0</v>
      </c>
      <c r="HQ533" s="180">
        <f t="shared" si="1332"/>
        <v>0</v>
      </c>
      <c r="HR533" s="180">
        <f t="shared" si="1333"/>
        <v>0</v>
      </c>
      <c r="HS533" s="180">
        <f t="shared" si="1334"/>
        <v>0</v>
      </c>
      <c r="HT533" s="180">
        <f t="shared" si="1335"/>
        <v>0</v>
      </c>
      <c r="HU533" s="180">
        <f t="shared" si="1336"/>
        <v>0</v>
      </c>
      <c r="HV533" s="180">
        <f t="shared" si="1337"/>
        <v>0</v>
      </c>
      <c r="HW533" s="180">
        <f t="shared" si="1338"/>
        <v>0</v>
      </c>
      <c r="HX533" s="180">
        <f t="shared" si="1339"/>
        <v>0</v>
      </c>
      <c r="HY533" s="180">
        <f t="shared" si="1340"/>
        <v>0</v>
      </c>
      <c r="HZ533" s="180">
        <f t="shared" si="1341"/>
        <v>0</v>
      </c>
      <c r="IA533" s="180">
        <f t="shared" si="1342"/>
        <v>0</v>
      </c>
      <c r="IB533" s="180">
        <f t="shared" si="1343"/>
        <v>0</v>
      </c>
      <c r="IC533" s="180">
        <f t="shared" si="1344"/>
        <v>0</v>
      </c>
      <c r="ID533" s="180">
        <f t="shared" si="1345"/>
        <v>0</v>
      </c>
      <c r="IE533" s="180">
        <f t="shared" si="1346"/>
        <v>0</v>
      </c>
      <c r="IF533" s="180">
        <f t="shared" si="1347"/>
        <v>0</v>
      </c>
      <c r="IG533" s="180">
        <f t="shared" si="1348"/>
        <v>0</v>
      </c>
      <c r="IH533" s="180">
        <f t="shared" si="1349"/>
        <v>0</v>
      </c>
      <c r="II533" s="180">
        <f t="shared" si="1350"/>
        <v>0</v>
      </c>
      <c r="IJ533" s="180">
        <f t="shared" si="1351"/>
        <v>0</v>
      </c>
      <c r="IK533" s="180">
        <f t="shared" si="1352"/>
        <v>0</v>
      </c>
      <c r="IL533" s="180">
        <f t="shared" si="1353"/>
        <v>0</v>
      </c>
      <c r="IM533" s="180">
        <f t="shared" si="1354"/>
        <v>0</v>
      </c>
      <c r="IN533" s="180">
        <f t="shared" si="1355"/>
        <v>0</v>
      </c>
      <c r="IO533" s="180">
        <f t="shared" si="1356"/>
        <v>0</v>
      </c>
      <c r="IP533" s="180">
        <f t="shared" si="1357"/>
        <v>0</v>
      </c>
      <c r="IQ533" s="180">
        <f t="shared" si="1358"/>
        <v>0</v>
      </c>
      <c r="IR533" s="180">
        <f t="shared" si="1359"/>
        <v>0</v>
      </c>
      <c r="IS533" s="180">
        <f t="shared" si="1360"/>
        <v>0</v>
      </c>
      <c r="IT533" s="180">
        <f t="shared" si="1361"/>
        <v>0</v>
      </c>
      <c r="IU533" s="180">
        <f t="shared" si="1362"/>
        <v>0</v>
      </c>
      <c r="IV533" s="180">
        <f t="shared" si="1363"/>
        <v>0</v>
      </c>
      <c r="IW533" s="180">
        <f t="shared" si="1364"/>
        <v>0</v>
      </c>
      <c r="IX533" s="180">
        <f t="shared" si="1365"/>
        <v>0</v>
      </c>
      <c r="IY533" s="180">
        <f t="shared" si="1366"/>
        <v>0</v>
      </c>
      <c r="IZ533" s="180">
        <f t="shared" si="1367"/>
        <v>0</v>
      </c>
      <c r="JA533" s="180">
        <f t="shared" si="1368"/>
        <v>0</v>
      </c>
      <c r="JB533" s="180">
        <f t="shared" si="1369"/>
        <v>0</v>
      </c>
    </row>
    <row r="534" spans="2:262">
      <c r="B534" s="188">
        <v>173</v>
      </c>
      <c r="C534" s="187">
        <f t="shared" si="1370"/>
        <v>3.3789062500000026E-3</v>
      </c>
      <c r="D534" s="184" t="e">
        <f t="shared" si="1113"/>
        <v>#REF!</v>
      </c>
      <c r="E534" s="183" t="e">
        <f>FW361</f>
        <v>#REF!</v>
      </c>
      <c r="F534" s="182">
        <v>173</v>
      </c>
      <c r="G534" s="180">
        <f t="shared" si="1114"/>
        <v>0</v>
      </c>
      <c r="H534" s="180">
        <f t="shared" si="1115"/>
        <v>0</v>
      </c>
      <c r="I534" s="180">
        <f t="shared" si="1116"/>
        <v>0</v>
      </c>
      <c r="J534" s="180">
        <f t="shared" si="1117"/>
        <v>0</v>
      </c>
      <c r="K534" s="180">
        <f t="shared" si="1118"/>
        <v>0</v>
      </c>
      <c r="L534" s="180">
        <f t="shared" si="1119"/>
        <v>0</v>
      </c>
      <c r="M534" s="180">
        <f t="shared" si="1120"/>
        <v>0</v>
      </c>
      <c r="N534" s="180">
        <f t="shared" si="1121"/>
        <v>0</v>
      </c>
      <c r="O534" s="180">
        <f t="shared" si="1122"/>
        <v>0</v>
      </c>
      <c r="P534" s="180">
        <f t="shared" si="1123"/>
        <v>0</v>
      </c>
      <c r="Q534" s="180">
        <f t="shared" si="1124"/>
        <v>0</v>
      </c>
      <c r="R534" s="180">
        <f t="shared" si="1125"/>
        <v>0</v>
      </c>
      <c r="S534" s="180">
        <f t="shared" si="1126"/>
        <v>0</v>
      </c>
      <c r="T534" s="180">
        <f t="shared" si="1127"/>
        <v>0</v>
      </c>
      <c r="U534" s="180">
        <f t="shared" si="1128"/>
        <v>0</v>
      </c>
      <c r="V534" s="180">
        <f t="shared" si="1129"/>
        <v>0</v>
      </c>
      <c r="W534" s="180">
        <f t="shared" si="1130"/>
        <v>0</v>
      </c>
      <c r="X534" s="180">
        <f t="shared" si="1131"/>
        <v>0</v>
      </c>
      <c r="Y534" s="180">
        <f t="shared" si="1132"/>
        <v>0</v>
      </c>
      <c r="Z534" s="180">
        <f t="shared" si="1133"/>
        <v>0</v>
      </c>
      <c r="AA534" s="180">
        <f t="shared" si="1134"/>
        <v>0</v>
      </c>
      <c r="AB534" s="180">
        <f t="shared" si="1135"/>
        <v>0</v>
      </c>
      <c r="AC534" s="180">
        <f t="shared" si="1136"/>
        <v>0</v>
      </c>
      <c r="AD534" s="180">
        <f t="shared" si="1137"/>
        <v>0</v>
      </c>
      <c r="AE534" s="180">
        <f t="shared" si="1138"/>
        <v>0</v>
      </c>
      <c r="AF534" s="180">
        <f t="shared" si="1139"/>
        <v>0</v>
      </c>
      <c r="AG534" s="180">
        <f t="shared" si="1140"/>
        <v>0</v>
      </c>
      <c r="AH534" s="180">
        <f t="shared" si="1141"/>
        <v>0</v>
      </c>
      <c r="AI534" s="180">
        <f t="shared" si="1142"/>
        <v>0</v>
      </c>
      <c r="AJ534" s="180">
        <f t="shared" si="1143"/>
        <v>0</v>
      </c>
      <c r="AK534" s="180">
        <f t="shared" si="1144"/>
        <v>0</v>
      </c>
      <c r="AL534" s="180">
        <f t="shared" si="1145"/>
        <v>0</v>
      </c>
      <c r="AM534" s="180">
        <f t="shared" si="1146"/>
        <v>0</v>
      </c>
      <c r="AN534" s="180">
        <f t="shared" si="1147"/>
        <v>0</v>
      </c>
      <c r="AO534" s="180">
        <f t="shared" si="1148"/>
        <v>0</v>
      </c>
      <c r="AP534" s="180">
        <f t="shared" si="1149"/>
        <v>0</v>
      </c>
      <c r="AQ534" s="180">
        <f t="shared" si="1150"/>
        <v>0</v>
      </c>
      <c r="AR534" s="180">
        <f t="shared" si="1151"/>
        <v>0</v>
      </c>
      <c r="AS534" s="180">
        <f t="shared" si="1152"/>
        <v>0</v>
      </c>
      <c r="AT534" s="180">
        <f t="shared" si="1153"/>
        <v>0</v>
      </c>
      <c r="AU534" s="180">
        <f t="shared" si="1154"/>
        <v>0</v>
      </c>
      <c r="AV534" s="180">
        <f t="shared" si="1155"/>
        <v>0</v>
      </c>
      <c r="AW534" s="180">
        <f t="shared" si="1156"/>
        <v>0</v>
      </c>
      <c r="AX534" s="180">
        <f t="shared" si="1157"/>
        <v>0</v>
      </c>
      <c r="AY534" s="180">
        <f t="shared" si="1158"/>
        <v>0</v>
      </c>
      <c r="AZ534" s="180">
        <f t="shared" si="1159"/>
        <v>0</v>
      </c>
      <c r="BA534" s="180">
        <f t="shared" si="1160"/>
        <v>0</v>
      </c>
      <c r="BB534" s="180">
        <f t="shared" si="1161"/>
        <v>0</v>
      </c>
      <c r="BC534" s="180">
        <f t="shared" si="1162"/>
        <v>0</v>
      </c>
      <c r="BD534" s="180">
        <f t="shared" si="1163"/>
        <v>0</v>
      </c>
      <c r="BE534" s="180">
        <f t="shared" si="1164"/>
        <v>0</v>
      </c>
      <c r="BF534" s="180">
        <f t="shared" si="1165"/>
        <v>0</v>
      </c>
      <c r="BG534" s="180">
        <f t="shared" si="1166"/>
        <v>0</v>
      </c>
      <c r="BH534" s="180">
        <f t="shared" si="1167"/>
        <v>0</v>
      </c>
      <c r="BI534" s="180">
        <f t="shared" si="1168"/>
        <v>0</v>
      </c>
      <c r="BJ534" s="180">
        <f t="shared" si="1169"/>
        <v>0</v>
      </c>
      <c r="BK534" s="180">
        <f t="shared" si="1170"/>
        <v>0</v>
      </c>
      <c r="BL534" s="180">
        <f t="shared" si="1171"/>
        <v>0</v>
      </c>
      <c r="BM534" s="180">
        <f t="shared" si="1172"/>
        <v>0</v>
      </c>
      <c r="BN534" s="180">
        <f t="shared" si="1173"/>
        <v>0</v>
      </c>
      <c r="BO534" s="180">
        <f t="shared" si="1174"/>
        <v>0</v>
      </c>
      <c r="BP534" s="180">
        <f t="shared" si="1175"/>
        <v>0</v>
      </c>
      <c r="BQ534" s="180">
        <f t="shared" si="1176"/>
        <v>0</v>
      </c>
      <c r="BR534" s="180">
        <f t="shared" si="1177"/>
        <v>0</v>
      </c>
      <c r="BS534" s="180">
        <f t="shared" si="1178"/>
        <v>0</v>
      </c>
      <c r="BT534" s="180">
        <f t="shared" si="1179"/>
        <v>0</v>
      </c>
      <c r="BU534" s="180">
        <f t="shared" si="1180"/>
        <v>0</v>
      </c>
      <c r="BV534" s="180">
        <f t="shared" si="1181"/>
        <v>0</v>
      </c>
      <c r="BW534" s="180">
        <f t="shared" si="1182"/>
        <v>0</v>
      </c>
      <c r="BX534" s="180">
        <f t="shared" si="1183"/>
        <v>0</v>
      </c>
      <c r="BY534" s="180">
        <f t="shared" si="1184"/>
        <v>0</v>
      </c>
      <c r="BZ534" s="180">
        <f t="shared" si="1185"/>
        <v>0</v>
      </c>
      <c r="CA534" s="180">
        <f t="shared" si="1186"/>
        <v>0</v>
      </c>
      <c r="CB534" s="180">
        <f t="shared" si="1187"/>
        <v>0</v>
      </c>
      <c r="CC534" s="180">
        <f t="shared" si="1188"/>
        <v>0</v>
      </c>
      <c r="CD534" s="180">
        <f t="shared" si="1189"/>
        <v>0</v>
      </c>
      <c r="CE534" s="180">
        <f t="shared" si="1190"/>
        <v>0</v>
      </c>
      <c r="CF534" s="180">
        <f t="shared" si="1191"/>
        <v>0</v>
      </c>
      <c r="CG534" s="180">
        <f t="shared" si="1192"/>
        <v>0</v>
      </c>
      <c r="CH534" s="180">
        <f t="shared" si="1193"/>
        <v>0</v>
      </c>
      <c r="CI534" s="180">
        <f t="shared" si="1194"/>
        <v>0</v>
      </c>
      <c r="CJ534" s="180">
        <f t="shared" si="1195"/>
        <v>0</v>
      </c>
      <c r="CK534" s="180">
        <f t="shared" si="1196"/>
        <v>0</v>
      </c>
      <c r="CL534" s="180">
        <f t="shared" si="1197"/>
        <v>0</v>
      </c>
      <c r="CM534" s="180">
        <f t="shared" si="1198"/>
        <v>0</v>
      </c>
      <c r="CN534" s="180">
        <f t="shared" si="1199"/>
        <v>0</v>
      </c>
      <c r="CO534" s="180">
        <f t="shared" si="1200"/>
        <v>0</v>
      </c>
      <c r="CP534" s="180">
        <f t="shared" si="1201"/>
        <v>0</v>
      </c>
      <c r="CQ534" s="180">
        <f t="shared" si="1202"/>
        <v>0</v>
      </c>
      <c r="CR534" s="180">
        <f t="shared" si="1203"/>
        <v>0</v>
      </c>
      <c r="CS534" s="180">
        <f t="shared" si="1204"/>
        <v>0</v>
      </c>
      <c r="CT534" s="180">
        <f t="shared" si="1205"/>
        <v>0</v>
      </c>
      <c r="CU534" s="180">
        <f t="shared" si="1206"/>
        <v>0</v>
      </c>
      <c r="CV534" s="180">
        <f t="shared" si="1207"/>
        <v>0</v>
      </c>
      <c r="CW534" s="180">
        <f t="shared" si="1208"/>
        <v>0</v>
      </c>
      <c r="CX534" s="180">
        <f t="shared" si="1209"/>
        <v>0</v>
      </c>
      <c r="CY534" s="180">
        <f t="shared" si="1210"/>
        <v>0</v>
      </c>
      <c r="CZ534" s="180">
        <f t="shared" si="1211"/>
        <v>0</v>
      </c>
      <c r="DA534" s="180">
        <f t="shared" si="1212"/>
        <v>0</v>
      </c>
      <c r="DB534" s="180">
        <f t="shared" si="1213"/>
        <v>0</v>
      </c>
      <c r="DC534" s="180">
        <f t="shared" si="1214"/>
        <v>0</v>
      </c>
      <c r="DD534" s="180">
        <f t="shared" si="1215"/>
        <v>0</v>
      </c>
      <c r="DE534" s="180">
        <f t="shared" si="1216"/>
        <v>0</v>
      </c>
      <c r="DF534" s="180">
        <f t="shared" si="1217"/>
        <v>0</v>
      </c>
      <c r="DG534" s="180">
        <f t="shared" si="1218"/>
        <v>0</v>
      </c>
      <c r="DH534" s="180">
        <f t="shared" si="1219"/>
        <v>0</v>
      </c>
      <c r="DI534" s="180">
        <f t="shared" si="1220"/>
        <v>0</v>
      </c>
      <c r="DJ534" s="180">
        <f t="shared" si="1221"/>
        <v>0</v>
      </c>
      <c r="DK534" s="180">
        <f t="shared" si="1222"/>
        <v>0</v>
      </c>
      <c r="DL534" s="180">
        <f t="shared" si="1223"/>
        <v>0</v>
      </c>
      <c r="DM534" s="180">
        <f t="shared" si="1224"/>
        <v>0</v>
      </c>
      <c r="DN534" s="180">
        <f t="shared" si="1225"/>
        <v>0</v>
      </c>
      <c r="DO534" s="180">
        <f t="shared" si="1226"/>
        <v>0</v>
      </c>
      <c r="DP534" s="180">
        <f t="shared" si="1227"/>
        <v>0</v>
      </c>
      <c r="DQ534" s="180">
        <f t="shared" si="1228"/>
        <v>0</v>
      </c>
      <c r="DR534" s="180">
        <f t="shared" si="1229"/>
        <v>0</v>
      </c>
      <c r="DS534" s="180">
        <f t="shared" si="1230"/>
        <v>0</v>
      </c>
      <c r="DT534" s="180">
        <f t="shared" si="1231"/>
        <v>0</v>
      </c>
      <c r="DU534" s="180">
        <f t="shared" si="1232"/>
        <v>0</v>
      </c>
      <c r="DV534" s="180">
        <f t="shared" si="1233"/>
        <v>0</v>
      </c>
      <c r="DW534" s="180">
        <f t="shared" si="1234"/>
        <v>0</v>
      </c>
      <c r="DX534" s="180">
        <f t="shared" si="1235"/>
        <v>0</v>
      </c>
      <c r="DY534" s="180">
        <f t="shared" si="1236"/>
        <v>0</v>
      </c>
      <c r="DZ534" s="180">
        <f t="shared" si="1237"/>
        <v>0</v>
      </c>
      <c r="EA534" s="180">
        <f t="shared" si="1238"/>
        <v>0</v>
      </c>
      <c r="EB534" s="180">
        <f t="shared" si="1239"/>
        <v>0</v>
      </c>
      <c r="EC534" s="180">
        <f t="shared" si="1240"/>
        <v>0</v>
      </c>
      <c r="ED534" s="180">
        <f t="shared" si="1241"/>
        <v>0</v>
      </c>
      <c r="EE534" s="180">
        <f t="shared" si="1242"/>
        <v>0</v>
      </c>
      <c r="EF534" s="180">
        <f t="shared" si="1243"/>
        <v>0</v>
      </c>
      <c r="EG534" s="180">
        <f t="shared" si="1244"/>
        <v>0</v>
      </c>
      <c r="EH534" s="180">
        <f t="shared" si="1245"/>
        <v>0</v>
      </c>
      <c r="EI534" s="180">
        <f t="shared" si="1246"/>
        <v>0</v>
      </c>
      <c r="EJ534" s="180">
        <f t="shared" si="1247"/>
        <v>0</v>
      </c>
      <c r="EK534" s="180">
        <f t="shared" si="1248"/>
        <v>0</v>
      </c>
      <c r="EL534" s="180">
        <f t="shared" si="1249"/>
        <v>0</v>
      </c>
      <c r="EM534" s="180">
        <f t="shared" si="1250"/>
        <v>0</v>
      </c>
      <c r="EN534" s="180">
        <f t="shared" si="1251"/>
        <v>0</v>
      </c>
      <c r="EO534" s="180">
        <f t="shared" si="1252"/>
        <v>0</v>
      </c>
      <c r="EP534" s="180">
        <f t="shared" si="1253"/>
        <v>0</v>
      </c>
      <c r="EQ534" s="180">
        <f t="shared" si="1254"/>
        <v>0</v>
      </c>
      <c r="ER534" s="180">
        <f t="shared" si="1255"/>
        <v>0</v>
      </c>
      <c r="ES534" s="180">
        <f t="shared" si="1256"/>
        <v>0</v>
      </c>
      <c r="ET534" s="180">
        <f t="shared" si="1257"/>
        <v>0</v>
      </c>
      <c r="EU534" s="180">
        <f t="shared" si="1258"/>
        <v>0</v>
      </c>
      <c r="EV534" s="180">
        <f t="shared" si="1259"/>
        <v>0</v>
      </c>
      <c r="EW534" s="180">
        <f t="shared" si="1260"/>
        <v>0</v>
      </c>
      <c r="EX534" s="180">
        <f t="shared" si="1261"/>
        <v>0</v>
      </c>
      <c r="EY534" s="180">
        <f t="shared" si="1262"/>
        <v>0</v>
      </c>
      <c r="EZ534" s="180">
        <f t="shared" si="1263"/>
        <v>0</v>
      </c>
      <c r="FA534" s="180">
        <f t="shared" si="1264"/>
        <v>0</v>
      </c>
      <c r="FB534" s="180">
        <f t="shared" si="1265"/>
        <v>0</v>
      </c>
      <c r="FC534" s="180">
        <f t="shared" si="1266"/>
        <v>0</v>
      </c>
      <c r="FD534" s="180">
        <f t="shared" si="1267"/>
        <v>0</v>
      </c>
      <c r="FE534" s="180">
        <f t="shared" si="1268"/>
        <v>0</v>
      </c>
      <c r="FF534" s="180">
        <f t="shared" si="1269"/>
        <v>0</v>
      </c>
      <c r="FG534" s="180">
        <f t="shared" si="1270"/>
        <v>0</v>
      </c>
      <c r="FH534" s="180">
        <f t="shared" si="1271"/>
        <v>0</v>
      </c>
      <c r="FI534" s="180">
        <f t="shared" si="1272"/>
        <v>0</v>
      </c>
      <c r="FJ534" s="180">
        <f t="shared" si="1273"/>
        <v>0</v>
      </c>
      <c r="FK534" s="180">
        <f t="shared" si="1274"/>
        <v>0</v>
      </c>
      <c r="FL534" s="180">
        <f t="shared" si="1275"/>
        <v>0</v>
      </c>
      <c r="FM534" s="180">
        <f t="shared" si="1276"/>
        <v>0</v>
      </c>
      <c r="FN534" s="180">
        <f t="shared" si="1277"/>
        <v>0</v>
      </c>
      <c r="FO534" s="180">
        <f t="shared" si="1278"/>
        <v>0</v>
      </c>
      <c r="FP534" s="180">
        <f t="shared" si="1279"/>
        <v>0</v>
      </c>
      <c r="FQ534" s="180">
        <f t="shared" si="1280"/>
        <v>0</v>
      </c>
      <c r="FR534" s="180">
        <f t="shared" si="1281"/>
        <v>0</v>
      </c>
      <c r="FS534" s="180">
        <f t="shared" si="1282"/>
        <v>0</v>
      </c>
      <c r="FT534" s="180">
        <f t="shared" si="1283"/>
        <v>0</v>
      </c>
      <c r="FU534" s="180">
        <f t="shared" si="1284"/>
        <v>0</v>
      </c>
      <c r="FV534" s="180">
        <f t="shared" si="1285"/>
        <v>0</v>
      </c>
      <c r="FW534" s="180">
        <f t="shared" si="1286"/>
        <v>0</v>
      </c>
      <c r="FX534" s="180">
        <f t="shared" si="1287"/>
        <v>0</v>
      </c>
      <c r="FY534" s="180">
        <f t="shared" si="1288"/>
        <v>0</v>
      </c>
      <c r="FZ534" s="180">
        <f t="shared" si="1289"/>
        <v>0</v>
      </c>
      <c r="GA534" s="180">
        <f t="shared" si="1290"/>
        <v>0</v>
      </c>
      <c r="GB534" s="180">
        <f t="shared" si="1291"/>
        <v>0</v>
      </c>
      <c r="GC534" s="180">
        <f t="shared" si="1292"/>
        <v>0</v>
      </c>
      <c r="GD534" s="180">
        <f t="shared" si="1293"/>
        <v>0</v>
      </c>
      <c r="GE534" s="180">
        <f t="shared" si="1294"/>
        <v>0</v>
      </c>
      <c r="GF534" s="180">
        <f t="shared" si="1295"/>
        <v>0</v>
      </c>
      <c r="GG534" s="180">
        <f t="shared" si="1296"/>
        <v>0</v>
      </c>
      <c r="GH534" s="180">
        <f t="shared" si="1297"/>
        <v>0</v>
      </c>
      <c r="GI534" s="180">
        <f t="shared" si="1298"/>
        <v>0</v>
      </c>
      <c r="GJ534" s="180">
        <f t="shared" si="1299"/>
        <v>0</v>
      </c>
      <c r="GK534" s="180">
        <f t="shared" si="1300"/>
        <v>0</v>
      </c>
      <c r="GL534" s="180">
        <f t="shared" si="1301"/>
        <v>0</v>
      </c>
      <c r="GM534" s="180">
        <f t="shared" si="1302"/>
        <v>0</v>
      </c>
      <c r="GN534" s="180">
        <f t="shared" si="1303"/>
        <v>0</v>
      </c>
      <c r="GO534" s="180">
        <f t="shared" si="1304"/>
        <v>0</v>
      </c>
      <c r="GP534" s="180">
        <f t="shared" si="1305"/>
        <v>0</v>
      </c>
      <c r="GQ534" s="180">
        <f t="shared" si="1306"/>
        <v>0</v>
      </c>
      <c r="GR534" s="180">
        <f t="shared" si="1307"/>
        <v>0</v>
      </c>
      <c r="GS534" s="180">
        <f t="shared" si="1308"/>
        <v>0</v>
      </c>
      <c r="GT534" s="180">
        <f t="shared" si="1309"/>
        <v>0</v>
      </c>
      <c r="GU534" s="180">
        <f t="shared" si="1310"/>
        <v>0</v>
      </c>
      <c r="GV534" s="180">
        <f t="shared" si="1311"/>
        <v>0</v>
      </c>
      <c r="GW534" s="180">
        <f t="shared" si="1312"/>
        <v>0</v>
      </c>
      <c r="GX534" s="180">
        <f t="shared" si="1313"/>
        <v>0</v>
      </c>
      <c r="GY534" s="180">
        <f t="shared" si="1314"/>
        <v>0</v>
      </c>
      <c r="GZ534" s="180">
        <f t="shared" si="1315"/>
        <v>0</v>
      </c>
      <c r="HA534" s="180">
        <f t="shared" si="1316"/>
        <v>0</v>
      </c>
      <c r="HB534" s="180">
        <f t="shared" si="1317"/>
        <v>0</v>
      </c>
      <c r="HC534" s="180">
        <f t="shared" si="1318"/>
        <v>0</v>
      </c>
      <c r="HD534" s="180">
        <f t="shared" si="1319"/>
        <v>0</v>
      </c>
      <c r="HE534" s="180">
        <f t="shared" si="1320"/>
        <v>0</v>
      </c>
      <c r="HF534" s="180">
        <f t="shared" si="1321"/>
        <v>0</v>
      </c>
      <c r="HG534" s="180">
        <f t="shared" si="1322"/>
        <v>0</v>
      </c>
      <c r="HH534" s="180">
        <f t="shared" si="1323"/>
        <v>0</v>
      </c>
      <c r="HI534" s="180">
        <f t="shared" si="1324"/>
        <v>0</v>
      </c>
      <c r="HJ534" s="180">
        <f t="shared" si="1325"/>
        <v>0</v>
      </c>
      <c r="HK534" s="180">
        <f t="shared" si="1326"/>
        <v>0</v>
      </c>
      <c r="HL534" s="180">
        <f t="shared" si="1327"/>
        <v>0</v>
      </c>
      <c r="HM534" s="180">
        <f t="shared" si="1328"/>
        <v>0</v>
      </c>
      <c r="HN534" s="180">
        <f t="shared" si="1329"/>
        <v>0</v>
      </c>
      <c r="HO534" s="180">
        <f t="shared" si="1330"/>
        <v>0</v>
      </c>
      <c r="HP534" s="180">
        <f t="shared" si="1331"/>
        <v>0</v>
      </c>
      <c r="HQ534" s="180">
        <f t="shared" si="1332"/>
        <v>0</v>
      </c>
      <c r="HR534" s="180">
        <f t="shared" si="1333"/>
        <v>0</v>
      </c>
      <c r="HS534" s="180">
        <f t="shared" si="1334"/>
        <v>0</v>
      </c>
      <c r="HT534" s="180">
        <f t="shared" si="1335"/>
        <v>0</v>
      </c>
      <c r="HU534" s="180">
        <f t="shared" si="1336"/>
        <v>0</v>
      </c>
      <c r="HV534" s="180">
        <f t="shared" si="1337"/>
        <v>0</v>
      </c>
      <c r="HW534" s="180">
        <f t="shared" si="1338"/>
        <v>0</v>
      </c>
      <c r="HX534" s="180">
        <f t="shared" si="1339"/>
        <v>0</v>
      </c>
      <c r="HY534" s="180">
        <f t="shared" si="1340"/>
        <v>0</v>
      </c>
      <c r="HZ534" s="180">
        <f t="shared" si="1341"/>
        <v>0</v>
      </c>
      <c r="IA534" s="180">
        <f t="shared" si="1342"/>
        <v>0</v>
      </c>
      <c r="IB534" s="180">
        <f t="shared" si="1343"/>
        <v>0</v>
      </c>
      <c r="IC534" s="180">
        <f t="shared" si="1344"/>
        <v>0</v>
      </c>
      <c r="ID534" s="180">
        <f t="shared" si="1345"/>
        <v>0</v>
      </c>
      <c r="IE534" s="180">
        <f t="shared" si="1346"/>
        <v>0</v>
      </c>
      <c r="IF534" s="180">
        <f t="shared" si="1347"/>
        <v>0</v>
      </c>
      <c r="IG534" s="180">
        <f t="shared" si="1348"/>
        <v>0</v>
      </c>
      <c r="IH534" s="180">
        <f t="shared" si="1349"/>
        <v>0</v>
      </c>
      <c r="II534" s="180">
        <f t="shared" si="1350"/>
        <v>0</v>
      </c>
      <c r="IJ534" s="180">
        <f t="shared" si="1351"/>
        <v>0</v>
      </c>
      <c r="IK534" s="180">
        <f t="shared" si="1352"/>
        <v>0</v>
      </c>
      <c r="IL534" s="180">
        <f t="shared" si="1353"/>
        <v>0</v>
      </c>
      <c r="IM534" s="180">
        <f t="shared" si="1354"/>
        <v>0</v>
      </c>
      <c r="IN534" s="180">
        <f t="shared" si="1355"/>
        <v>0</v>
      </c>
      <c r="IO534" s="180">
        <f t="shared" si="1356"/>
        <v>0</v>
      </c>
      <c r="IP534" s="180">
        <f t="shared" si="1357"/>
        <v>0</v>
      </c>
      <c r="IQ534" s="180">
        <f t="shared" si="1358"/>
        <v>0</v>
      </c>
      <c r="IR534" s="180">
        <f t="shared" si="1359"/>
        <v>0</v>
      </c>
      <c r="IS534" s="180">
        <f t="shared" si="1360"/>
        <v>0</v>
      </c>
      <c r="IT534" s="180">
        <f t="shared" si="1361"/>
        <v>0</v>
      </c>
      <c r="IU534" s="180">
        <f t="shared" si="1362"/>
        <v>0</v>
      </c>
      <c r="IV534" s="180">
        <f t="shared" si="1363"/>
        <v>0</v>
      </c>
      <c r="IW534" s="180">
        <f t="shared" si="1364"/>
        <v>0</v>
      </c>
      <c r="IX534" s="180">
        <f t="shared" si="1365"/>
        <v>0</v>
      </c>
      <c r="IY534" s="180">
        <f t="shared" si="1366"/>
        <v>0</v>
      </c>
      <c r="IZ534" s="180">
        <f t="shared" si="1367"/>
        <v>0</v>
      </c>
      <c r="JA534" s="180">
        <f t="shared" si="1368"/>
        <v>0</v>
      </c>
      <c r="JB534" s="180">
        <f t="shared" si="1369"/>
        <v>0</v>
      </c>
    </row>
    <row r="535" spans="2:262">
      <c r="B535" s="188">
        <v>174</v>
      </c>
      <c r="C535" s="187">
        <f t="shared" si="1370"/>
        <v>3.3984375000000026E-3</v>
      </c>
      <c r="D535" s="184" t="e">
        <f t="shared" si="1113"/>
        <v>#REF!</v>
      </c>
      <c r="E535" s="183" t="e">
        <f>FX361</f>
        <v>#REF!</v>
      </c>
      <c r="F535" s="182">
        <v>174</v>
      </c>
      <c r="G535" s="180">
        <f t="shared" si="1114"/>
        <v>0</v>
      </c>
      <c r="H535" s="180">
        <f t="shared" si="1115"/>
        <v>0</v>
      </c>
      <c r="I535" s="180">
        <f t="shared" si="1116"/>
        <v>0</v>
      </c>
      <c r="J535" s="180">
        <f t="shared" si="1117"/>
        <v>0</v>
      </c>
      <c r="K535" s="180">
        <f t="shared" si="1118"/>
        <v>0</v>
      </c>
      <c r="L535" s="180">
        <f t="shared" si="1119"/>
        <v>0</v>
      </c>
      <c r="M535" s="180">
        <f t="shared" si="1120"/>
        <v>0</v>
      </c>
      <c r="N535" s="180">
        <f t="shared" si="1121"/>
        <v>0</v>
      </c>
      <c r="O535" s="180">
        <f t="shared" si="1122"/>
        <v>0</v>
      </c>
      <c r="P535" s="180">
        <f t="shared" si="1123"/>
        <v>0</v>
      </c>
      <c r="Q535" s="180">
        <f t="shared" si="1124"/>
        <v>0</v>
      </c>
      <c r="R535" s="180">
        <f t="shared" si="1125"/>
        <v>0</v>
      </c>
      <c r="S535" s="180">
        <f t="shared" si="1126"/>
        <v>0</v>
      </c>
      <c r="T535" s="180">
        <f t="shared" si="1127"/>
        <v>0</v>
      </c>
      <c r="U535" s="180">
        <f t="shared" si="1128"/>
        <v>0</v>
      </c>
      <c r="V535" s="180">
        <f t="shared" si="1129"/>
        <v>0</v>
      </c>
      <c r="W535" s="180">
        <f t="shared" si="1130"/>
        <v>0</v>
      </c>
      <c r="X535" s="180">
        <f t="shared" si="1131"/>
        <v>0</v>
      </c>
      <c r="Y535" s="180">
        <f t="shared" si="1132"/>
        <v>0</v>
      </c>
      <c r="Z535" s="180">
        <f t="shared" si="1133"/>
        <v>0</v>
      </c>
      <c r="AA535" s="180">
        <f t="shared" si="1134"/>
        <v>0</v>
      </c>
      <c r="AB535" s="180">
        <f t="shared" si="1135"/>
        <v>0</v>
      </c>
      <c r="AC535" s="180">
        <f t="shared" si="1136"/>
        <v>0</v>
      </c>
      <c r="AD535" s="180">
        <f t="shared" si="1137"/>
        <v>0</v>
      </c>
      <c r="AE535" s="180">
        <f t="shared" si="1138"/>
        <v>0</v>
      </c>
      <c r="AF535" s="180">
        <f t="shared" si="1139"/>
        <v>0</v>
      </c>
      <c r="AG535" s="180">
        <f t="shared" si="1140"/>
        <v>0</v>
      </c>
      <c r="AH535" s="180">
        <f t="shared" si="1141"/>
        <v>0</v>
      </c>
      <c r="AI535" s="180">
        <f t="shared" si="1142"/>
        <v>0</v>
      </c>
      <c r="AJ535" s="180">
        <f t="shared" si="1143"/>
        <v>0</v>
      </c>
      <c r="AK535" s="180">
        <f t="shared" si="1144"/>
        <v>0</v>
      </c>
      <c r="AL535" s="180">
        <f t="shared" si="1145"/>
        <v>0</v>
      </c>
      <c r="AM535" s="180">
        <f t="shared" si="1146"/>
        <v>0</v>
      </c>
      <c r="AN535" s="180">
        <f t="shared" si="1147"/>
        <v>0</v>
      </c>
      <c r="AO535" s="180">
        <f t="shared" si="1148"/>
        <v>0</v>
      </c>
      <c r="AP535" s="180">
        <f t="shared" si="1149"/>
        <v>0</v>
      </c>
      <c r="AQ535" s="180">
        <f t="shared" si="1150"/>
        <v>0</v>
      </c>
      <c r="AR535" s="180">
        <f t="shared" si="1151"/>
        <v>0</v>
      </c>
      <c r="AS535" s="180">
        <f t="shared" si="1152"/>
        <v>0</v>
      </c>
      <c r="AT535" s="180">
        <f t="shared" si="1153"/>
        <v>0</v>
      </c>
      <c r="AU535" s="180">
        <f t="shared" si="1154"/>
        <v>0</v>
      </c>
      <c r="AV535" s="180">
        <f t="shared" si="1155"/>
        <v>0</v>
      </c>
      <c r="AW535" s="180">
        <f t="shared" si="1156"/>
        <v>0</v>
      </c>
      <c r="AX535" s="180">
        <f t="shared" si="1157"/>
        <v>0</v>
      </c>
      <c r="AY535" s="180">
        <f t="shared" si="1158"/>
        <v>0</v>
      </c>
      <c r="AZ535" s="180">
        <f t="shared" si="1159"/>
        <v>0</v>
      </c>
      <c r="BA535" s="180">
        <f t="shared" si="1160"/>
        <v>0</v>
      </c>
      <c r="BB535" s="180">
        <f t="shared" si="1161"/>
        <v>0</v>
      </c>
      <c r="BC535" s="180">
        <f t="shared" si="1162"/>
        <v>0</v>
      </c>
      <c r="BD535" s="180">
        <f t="shared" si="1163"/>
        <v>0</v>
      </c>
      <c r="BE535" s="180">
        <f t="shared" si="1164"/>
        <v>0</v>
      </c>
      <c r="BF535" s="180">
        <f t="shared" si="1165"/>
        <v>0</v>
      </c>
      <c r="BG535" s="180">
        <f t="shared" si="1166"/>
        <v>0</v>
      </c>
      <c r="BH535" s="180">
        <f t="shared" si="1167"/>
        <v>0</v>
      </c>
      <c r="BI535" s="180">
        <f t="shared" si="1168"/>
        <v>0</v>
      </c>
      <c r="BJ535" s="180">
        <f t="shared" si="1169"/>
        <v>0</v>
      </c>
      <c r="BK535" s="180">
        <f t="shared" si="1170"/>
        <v>0</v>
      </c>
      <c r="BL535" s="180">
        <f t="shared" si="1171"/>
        <v>0</v>
      </c>
      <c r="BM535" s="180">
        <f t="shared" si="1172"/>
        <v>0</v>
      </c>
      <c r="BN535" s="180">
        <f t="shared" si="1173"/>
        <v>0</v>
      </c>
      <c r="BO535" s="180">
        <f t="shared" si="1174"/>
        <v>0</v>
      </c>
      <c r="BP535" s="180">
        <f t="shared" si="1175"/>
        <v>0</v>
      </c>
      <c r="BQ535" s="180">
        <f t="shared" si="1176"/>
        <v>0</v>
      </c>
      <c r="BR535" s="180">
        <f t="shared" si="1177"/>
        <v>0</v>
      </c>
      <c r="BS535" s="180">
        <f t="shared" si="1178"/>
        <v>0</v>
      </c>
      <c r="BT535" s="180">
        <f t="shared" si="1179"/>
        <v>0</v>
      </c>
      <c r="BU535" s="180">
        <f t="shared" si="1180"/>
        <v>0</v>
      </c>
      <c r="BV535" s="180">
        <f t="shared" si="1181"/>
        <v>0</v>
      </c>
      <c r="BW535" s="180">
        <f t="shared" si="1182"/>
        <v>0</v>
      </c>
      <c r="BX535" s="180">
        <f t="shared" si="1183"/>
        <v>0</v>
      </c>
      <c r="BY535" s="180">
        <f t="shared" si="1184"/>
        <v>0</v>
      </c>
      <c r="BZ535" s="180">
        <f t="shared" si="1185"/>
        <v>0</v>
      </c>
      <c r="CA535" s="180">
        <f t="shared" si="1186"/>
        <v>0</v>
      </c>
      <c r="CB535" s="180">
        <f t="shared" si="1187"/>
        <v>0</v>
      </c>
      <c r="CC535" s="180">
        <f t="shared" si="1188"/>
        <v>0</v>
      </c>
      <c r="CD535" s="180">
        <f t="shared" si="1189"/>
        <v>0</v>
      </c>
      <c r="CE535" s="180">
        <f t="shared" si="1190"/>
        <v>0</v>
      </c>
      <c r="CF535" s="180">
        <f t="shared" si="1191"/>
        <v>0</v>
      </c>
      <c r="CG535" s="180">
        <f t="shared" si="1192"/>
        <v>0</v>
      </c>
      <c r="CH535" s="180">
        <f t="shared" si="1193"/>
        <v>0</v>
      </c>
      <c r="CI535" s="180">
        <f t="shared" si="1194"/>
        <v>0</v>
      </c>
      <c r="CJ535" s="180">
        <f t="shared" si="1195"/>
        <v>0</v>
      </c>
      <c r="CK535" s="180">
        <f t="shared" si="1196"/>
        <v>0</v>
      </c>
      <c r="CL535" s="180">
        <f t="shared" si="1197"/>
        <v>0</v>
      </c>
      <c r="CM535" s="180">
        <f t="shared" si="1198"/>
        <v>0</v>
      </c>
      <c r="CN535" s="180">
        <f t="shared" si="1199"/>
        <v>0</v>
      </c>
      <c r="CO535" s="180">
        <f t="shared" si="1200"/>
        <v>0</v>
      </c>
      <c r="CP535" s="180">
        <f t="shared" si="1201"/>
        <v>0</v>
      </c>
      <c r="CQ535" s="180">
        <f t="shared" si="1202"/>
        <v>0</v>
      </c>
      <c r="CR535" s="180">
        <f t="shared" si="1203"/>
        <v>0</v>
      </c>
      <c r="CS535" s="180">
        <f t="shared" si="1204"/>
        <v>0</v>
      </c>
      <c r="CT535" s="180">
        <f t="shared" si="1205"/>
        <v>0</v>
      </c>
      <c r="CU535" s="180">
        <f t="shared" si="1206"/>
        <v>0</v>
      </c>
      <c r="CV535" s="180">
        <f t="shared" si="1207"/>
        <v>0</v>
      </c>
      <c r="CW535" s="180">
        <f t="shared" si="1208"/>
        <v>0</v>
      </c>
      <c r="CX535" s="180">
        <f t="shared" si="1209"/>
        <v>0</v>
      </c>
      <c r="CY535" s="180">
        <f t="shared" si="1210"/>
        <v>0</v>
      </c>
      <c r="CZ535" s="180">
        <f t="shared" si="1211"/>
        <v>0</v>
      </c>
      <c r="DA535" s="180">
        <f t="shared" si="1212"/>
        <v>0</v>
      </c>
      <c r="DB535" s="180">
        <f t="shared" si="1213"/>
        <v>0</v>
      </c>
      <c r="DC535" s="180">
        <f t="shared" si="1214"/>
        <v>0</v>
      </c>
      <c r="DD535" s="180">
        <f t="shared" si="1215"/>
        <v>0</v>
      </c>
      <c r="DE535" s="180">
        <f t="shared" si="1216"/>
        <v>0</v>
      </c>
      <c r="DF535" s="180">
        <f t="shared" si="1217"/>
        <v>0</v>
      </c>
      <c r="DG535" s="180">
        <f t="shared" si="1218"/>
        <v>0</v>
      </c>
      <c r="DH535" s="180">
        <f t="shared" si="1219"/>
        <v>0</v>
      </c>
      <c r="DI535" s="180">
        <f t="shared" si="1220"/>
        <v>0</v>
      </c>
      <c r="DJ535" s="180">
        <f t="shared" si="1221"/>
        <v>0</v>
      </c>
      <c r="DK535" s="180">
        <f t="shared" si="1222"/>
        <v>0</v>
      </c>
      <c r="DL535" s="180">
        <f t="shared" si="1223"/>
        <v>0</v>
      </c>
      <c r="DM535" s="180">
        <f t="shared" si="1224"/>
        <v>0</v>
      </c>
      <c r="DN535" s="180">
        <f t="shared" si="1225"/>
        <v>0</v>
      </c>
      <c r="DO535" s="180">
        <f t="shared" si="1226"/>
        <v>0</v>
      </c>
      <c r="DP535" s="180">
        <f t="shared" si="1227"/>
        <v>0</v>
      </c>
      <c r="DQ535" s="180">
        <f t="shared" si="1228"/>
        <v>0</v>
      </c>
      <c r="DR535" s="180">
        <f t="shared" si="1229"/>
        <v>0</v>
      </c>
      <c r="DS535" s="180">
        <f t="shared" si="1230"/>
        <v>0</v>
      </c>
      <c r="DT535" s="180">
        <f t="shared" si="1231"/>
        <v>0</v>
      </c>
      <c r="DU535" s="180">
        <f t="shared" si="1232"/>
        <v>0</v>
      </c>
      <c r="DV535" s="180">
        <f t="shared" si="1233"/>
        <v>0</v>
      </c>
      <c r="DW535" s="180">
        <f t="shared" si="1234"/>
        <v>0</v>
      </c>
      <c r="DX535" s="180">
        <f t="shared" si="1235"/>
        <v>0</v>
      </c>
      <c r="DY535" s="180">
        <f t="shared" si="1236"/>
        <v>0</v>
      </c>
      <c r="DZ535" s="180">
        <f t="shared" si="1237"/>
        <v>0</v>
      </c>
      <c r="EA535" s="180">
        <f t="shared" si="1238"/>
        <v>0</v>
      </c>
      <c r="EB535" s="180">
        <f t="shared" si="1239"/>
        <v>0</v>
      </c>
      <c r="EC535" s="180">
        <f t="shared" si="1240"/>
        <v>0</v>
      </c>
      <c r="ED535" s="180">
        <f t="shared" si="1241"/>
        <v>0</v>
      </c>
      <c r="EE535" s="180">
        <f t="shared" si="1242"/>
        <v>0</v>
      </c>
      <c r="EF535" s="180">
        <f t="shared" si="1243"/>
        <v>0</v>
      </c>
      <c r="EG535" s="180">
        <f t="shared" si="1244"/>
        <v>0</v>
      </c>
      <c r="EH535" s="180">
        <f t="shared" si="1245"/>
        <v>0</v>
      </c>
      <c r="EI535" s="180">
        <f t="shared" si="1246"/>
        <v>0</v>
      </c>
      <c r="EJ535" s="180">
        <f t="shared" si="1247"/>
        <v>0</v>
      </c>
      <c r="EK535" s="180">
        <f t="shared" si="1248"/>
        <v>0</v>
      </c>
      <c r="EL535" s="180">
        <f t="shared" si="1249"/>
        <v>0</v>
      </c>
      <c r="EM535" s="180">
        <f t="shared" si="1250"/>
        <v>0</v>
      </c>
      <c r="EN535" s="180">
        <f t="shared" si="1251"/>
        <v>0</v>
      </c>
      <c r="EO535" s="180">
        <f t="shared" si="1252"/>
        <v>0</v>
      </c>
      <c r="EP535" s="180">
        <f t="shared" si="1253"/>
        <v>0</v>
      </c>
      <c r="EQ535" s="180">
        <f t="shared" si="1254"/>
        <v>0</v>
      </c>
      <c r="ER535" s="180">
        <f t="shared" si="1255"/>
        <v>0</v>
      </c>
      <c r="ES535" s="180">
        <f t="shared" si="1256"/>
        <v>0</v>
      </c>
      <c r="ET535" s="180">
        <f t="shared" si="1257"/>
        <v>0</v>
      </c>
      <c r="EU535" s="180">
        <f t="shared" si="1258"/>
        <v>0</v>
      </c>
      <c r="EV535" s="180">
        <f t="shared" si="1259"/>
        <v>0</v>
      </c>
      <c r="EW535" s="180">
        <f t="shared" si="1260"/>
        <v>0</v>
      </c>
      <c r="EX535" s="180">
        <f t="shared" si="1261"/>
        <v>0</v>
      </c>
      <c r="EY535" s="180">
        <f t="shared" si="1262"/>
        <v>0</v>
      </c>
      <c r="EZ535" s="180">
        <f t="shared" si="1263"/>
        <v>0</v>
      </c>
      <c r="FA535" s="180">
        <f t="shared" si="1264"/>
        <v>0</v>
      </c>
      <c r="FB535" s="180">
        <f t="shared" si="1265"/>
        <v>0</v>
      </c>
      <c r="FC535" s="180">
        <f t="shared" si="1266"/>
        <v>0</v>
      </c>
      <c r="FD535" s="180">
        <f t="shared" si="1267"/>
        <v>0</v>
      </c>
      <c r="FE535" s="180">
        <f t="shared" si="1268"/>
        <v>0</v>
      </c>
      <c r="FF535" s="180">
        <f t="shared" si="1269"/>
        <v>0</v>
      </c>
      <c r="FG535" s="180">
        <f t="shared" si="1270"/>
        <v>0</v>
      </c>
      <c r="FH535" s="180">
        <f t="shared" si="1271"/>
        <v>0</v>
      </c>
      <c r="FI535" s="180">
        <f t="shared" si="1272"/>
        <v>0</v>
      </c>
      <c r="FJ535" s="180">
        <f t="shared" si="1273"/>
        <v>0</v>
      </c>
      <c r="FK535" s="180">
        <f t="shared" si="1274"/>
        <v>0</v>
      </c>
      <c r="FL535" s="180">
        <f t="shared" si="1275"/>
        <v>0</v>
      </c>
      <c r="FM535" s="180">
        <f t="shared" si="1276"/>
        <v>0</v>
      </c>
      <c r="FN535" s="180">
        <f t="shared" si="1277"/>
        <v>0</v>
      </c>
      <c r="FO535" s="180">
        <f t="shared" si="1278"/>
        <v>0</v>
      </c>
      <c r="FP535" s="180">
        <f t="shared" si="1279"/>
        <v>0</v>
      </c>
      <c r="FQ535" s="180">
        <f t="shared" si="1280"/>
        <v>0</v>
      </c>
      <c r="FR535" s="180">
        <f t="shared" si="1281"/>
        <v>0</v>
      </c>
      <c r="FS535" s="180">
        <f t="shared" si="1282"/>
        <v>0</v>
      </c>
      <c r="FT535" s="180">
        <f t="shared" si="1283"/>
        <v>0</v>
      </c>
      <c r="FU535" s="180">
        <f t="shared" si="1284"/>
        <v>0</v>
      </c>
      <c r="FV535" s="180">
        <f t="shared" si="1285"/>
        <v>0</v>
      </c>
      <c r="FW535" s="180">
        <f t="shared" si="1286"/>
        <v>0</v>
      </c>
      <c r="FX535" s="180">
        <f t="shared" si="1287"/>
        <v>0</v>
      </c>
      <c r="FY535" s="180">
        <f t="shared" si="1288"/>
        <v>0</v>
      </c>
      <c r="FZ535" s="180">
        <f t="shared" si="1289"/>
        <v>0</v>
      </c>
      <c r="GA535" s="180">
        <f t="shared" si="1290"/>
        <v>0</v>
      </c>
      <c r="GB535" s="180">
        <f t="shared" si="1291"/>
        <v>0</v>
      </c>
      <c r="GC535" s="180">
        <f t="shared" si="1292"/>
        <v>0</v>
      </c>
      <c r="GD535" s="180">
        <f t="shared" si="1293"/>
        <v>0</v>
      </c>
      <c r="GE535" s="180">
        <f t="shared" si="1294"/>
        <v>0</v>
      </c>
      <c r="GF535" s="180">
        <f t="shared" si="1295"/>
        <v>0</v>
      </c>
      <c r="GG535" s="180">
        <f t="shared" si="1296"/>
        <v>0</v>
      </c>
      <c r="GH535" s="180">
        <f t="shared" si="1297"/>
        <v>0</v>
      </c>
      <c r="GI535" s="180">
        <f t="shared" si="1298"/>
        <v>0</v>
      </c>
      <c r="GJ535" s="180">
        <f t="shared" si="1299"/>
        <v>0</v>
      </c>
      <c r="GK535" s="180">
        <f t="shared" si="1300"/>
        <v>0</v>
      </c>
      <c r="GL535" s="180">
        <f t="shared" si="1301"/>
        <v>0</v>
      </c>
      <c r="GM535" s="180">
        <f t="shared" si="1302"/>
        <v>0</v>
      </c>
      <c r="GN535" s="180">
        <f t="shared" si="1303"/>
        <v>0</v>
      </c>
      <c r="GO535" s="180">
        <f t="shared" si="1304"/>
        <v>0</v>
      </c>
      <c r="GP535" s="180">
        <f t="shared" si="1305"/>
        <v>0</v>
      </c>
      <c r="GQ535" s="180">
        <f t="shared" si="1306"/>
        <v>0</v>
      </c>
      <c r="GR535" s="180">
        <f t="shared" si="1307"/>
        <v>0</v>
      </c>
      <c r="GS535" s="180">
        <f t="shared" si="1308"/>
        <v>0</v>
      </c>
      <c r="GT535" s="180">
        <f t="shared" si="1309"/>
        <v>0</v>
      </c>
      <c r="GU535" s="180">
        <f t="shared" si="1310"/>
        <v>0</v>
      </c>
      <c r="GV535" s="180">
        <f t="shared" si="1311"/>
        <v>0</v>
      </c>
      <c r="GW535" s="180">
        <f t="shared" si="1312"/>
        <v>0</v>
      </c>
      <c r="GX535" s="180">
        <f t="shared" si="1313"/>
        <v>0</v>
      </c>
      <c r="GY535" s="180">
        <f t="shared" si="1314"/>
        <v>0</v>
      </c>
      <c r="GZ535" s="180">
        <f t="shared" si="1315"/>
        <v>0</v>
      </c>
      <c r="HA535" s="180">
        <f t="shared" si="1316"/>
        <v>0</v>
      </c>
      <c r="HB535" s="180">
        <f t="shared" si="1317"/>
        <v>0</v>
      </c>
      <c r="HC535" s="180">
        <f t="shared" si="1318"/>
        <v>0</v>
      </c>
      <c r="HD535" s="180">
        <f t="shared" si="1319"/>
        <v>0</v>
      </c>
      <c r="HE535" s="180">
        <f t="shared" si="1320"/>
        <v>0</v>
      </c>
      <c r="HF535" s="180">
        <f t="shared" si="1321"/>
        <v>0</v>
      </c>
      <c r="HG535" s="180">
        <f t="shared" si="1322"/>
        <v>0</v>
      </c>
      <c r="HH535" s="180">
        <f t="shared" si="1323"/>
        <v>0</v>
      </c>
      <c r="HI535" s="180">
        <f t="shared" si="1324"/>
        <v>0</v>
      </c>
      <c r="HJ535" s="180">
        <f t="shared" si="1325"/>
        <v>0</v>
      </c>
      <c r="HK535" s="180">
        <f t="shared" si="1326"/>
        <v>0</v>
      </c>
      <c r="HL535" s="180">
        <f t="shared" si="1327"/>
        <v>0</v>
      </c>
      <c r="HM535" s="180">
        <f t="shared" si="1328"/>
        <v>0</v>
      </c>
      <c r="HN535" s="180">
        <f t="shared" si="1329"/>
        <v>0</v>
      </c>
      <c r="HO535" s="180">
        <f t="shared" si="1330"/>
        <v>0</v>
      </c>
      <c r="HP535" s="180">
        <f t="shared" si="1331"/>
        <v>0</v>
      </c>
      <c r="HQ535" s="180">
        <f t="shared" si="1332"/>
        <v>0</v>
      </c>
      <c r="HR535" s="180">
        <f t="shared" si="1333"/>
        <v>0</v>
      </c>
      <c r="HS535" s="180">
        <f t="shared" si="1334"/>
        <v>0</v>
      </c>
      <c r="HT535" s="180">
        <f t="shared" si="1335"/>
        <v>0</v>
      </c>
      <c r="HU535" s="180">
        <f t="shared" si="1336"/>
        <v>0</v>
      </c>
      <c r="HV535" s="180">
        <f t="shared" si="1337"/>
        <v>0</v>
      </c>
      <c r="HW535" s="180">
        <f t="shared" si="1338"/>
        <v>0</v>
      </c>
      <c r="HX535" s="180">
        <f t="shared" si="1339"/>
        <v>0</v>
      </c>
      <c r="HY535" s="180">
        <f t="shared" si="1340"/>
        <v>0</v>
      </c>
      <c r="HZ535" s="180">
        <f t="shared" si="1341"/>
        <v>0</v>
      </c>
      <c r="IA535" s="180">
        <f t="shared" si="1342"/>
        <v>0</v>
      </c>
      <c r="IB535" s="180">
        <f t="shared" si="1343"/>
        <v>0</v>
      </c>
      <c r="IC535" s="180">
        <f t="shared" si="1344"/>
        <v>0</v>
      </c>
      <c r="ID535" s="180">
        <f t="shared" si="1345"/>
        <v>0</v>
      </c>
      <c r="IE535" s="180">
        <f t="shared" si="1346"/>
        <v>0</v>
      </c>
      <c r="IF535" s="180">
        <f t="shared" si="1347"/>
        <v>0</v>
      </c>
      <c r="IG535" s="180">
        <f t="shared" si="1348"/>
        <v>0</v>
      </c>
      <c r="IH535" s="180">
        <f t="shared" si="1349"/>
        <v>0</v>
      </c>
      <c r="II535" s="180">
        <f t="shared" si="1350"/>
        <v>0</v>
      </c>
      <c r="IJ535" s="180">
        <f t="shared" si="1351"/>
        <v>0</v>
      </c>
      <c r="IK535" s="180">
        <f t="shared" si="1352"/>
        <v>0</v>
      </c>
      <c r="IL535" s="180">
        <f t="shared" si="1353"/>
        <v>0</v>
      </c>
      <c r="IM535" s="180">
        <f t="shared" si="1354"/>
        <v>0</v>
      </c>
      <c r="IN535" s="180">
        <f t="shared" si="1355"/>
        <v>0</v>
      </c>
      <c r="IO535" s="180">
        <f t="shared" si="1356"/>
        <v>0</v>
      </c>
      <c r="IP535" s="180">
        <f t="shared" si="1357"/>
        <v>0</v>
      </c>
      <c r="IQ535" s="180">
        <f t="shared" si="1358"/>
        <v>0</v>
      </c>
      <c r="IR535" s="180">
        <f t="shared" si="1359"/>
        <v>0</v>
      </c>
      <c r="IS535" s="180">
        <f t="shared" si="1360"/>
        <v>0</v>
      </c>
      <c r="IT535" s="180">
        <f t="shared" si="1361"/>
        <v>0</v>
      </c>
      <c r="IU535" s="180">
        <f t="shared" si="1362"/>
        <v>0</v>
      </c>
      <c r="IV535" s="180">
        <f t="shared" si="1363"/>
        <v>0</v>
      </c>
      <c r="IW535" s="180">
        <f t="shared" si="1364"/>
        <v>0</v>
      </c>
      <c r="IX535" s="180">
        <f t="shared" si="1365"/>
        <v>0</v>
      </c>
      <c r="IY535" s="180">
        <f t="shared" si="1366"/>
        <v>0</v>
      </c>
      <c r="IZ535" s="180">
        <f t="shared" si="1367"/>
        <v>0</v>
      </c>
      <c r="JA535" s="180">
        <f t="shared" si="1368"/>
        <v>0</v>
      </c>
      <c r="JB535" s="180">
        <f t="shared" si="1369"/>
        <v>0</v>
      </c>
    </row>
    <row r="536" spans="2:262">
      <c r="B536" s="188">
        <v>175</v>
      </c>
      <c r="C536" s="187">
        <f t="shared" si="1370"/>
        <v>3.4179687500000026E-3</v>
      </c>
      <c r="D536" s="184" t="e">
        <f t="shared" si="1113"/>
        <v>#REF!</v>
      </c>
      <c r="E536" s="183" t="e">
        <f>FY361</f>
        <v>#REF!</v>
      </c>
      <c r="F536" s="182">
        <v>175</v>
      </c>
      <c r="G536" s="180">
        <f t="shared" si="1114"/>
        <v>0</v>
      </c>
      <c r="H536" s="180">
        <f t="shared" si="1115"/>
        <v>0</v>
      </c>
      <c r="I536" s="180">
        <f t="shared" si="1116"/>
        <v>0</v>
      </c>
      <c r="J536" s="180">
        <f t="shared" si="1117"/>
        <v>0</v>
      </c>
      <c r="K536" s="180">
        <f t="shared" si="1118"/>
        <v>0</v>
      </c>
      <c r="L536" s="180">
        <f t="shared" si="1119"/>
        <v>0</v>
      </c>
      <c r="M536" s="180">
        <f t="shared" si="1120"/>
        <v>0</v>
      </c>
      <c r="N536" s="180">
        <f t="shared" si="1121"/>
        <v>0</v>
      </c>
      <c r="O536" s="180">
        <f t="shared" si="1122"/>
        <v>0</v>
      </c>
      <c r="P536" s="180">
        <f t="shared" si="1123"/>
        <v>0</v>
      </c>
      <c r="Q536" s="180">
        <f t="shared" si="1124"/>
        <v>0</v>
      </c>
      <c r="R536" s="180">
        <f t="shared" si="1125"/>
        <v>0</v>
      </c>
      <c r="S536" s="180">
        <f t="shared" si="1126"/>
        <v>0</v>
      </c>
      <c r="T536" s="180">
        <f t="shared" si="1127"/>
        <v>0</v>
      </c>
      <c r="U536" s="180">
        <f t="shared" si="1128"/>
        <v>0</v>
      </c>
      <c r="V536" s="180">
        <f t="shared" si="1129"/>
        <v>0</v>
      </c>
      <c r="W536" s="180">
        <f t="shared" si="1130"/>
        <v>0</v>
      </c>
      <c r="X536" s="180">
        <f t="shared" si="1131"/>
        <v>0</v>
      </c>
      <c r="Y536" s="180">
        <f t="shared" si="1132"/>
        <v>0</v>
      </c>
      <c r="Z536" s="180">
        <f t="shared" si="1133"/>
        <v>0</v>
      </c>
      <c r="AA536" s="180">
        <f t="shared" si="1134"/>
        <v>0</v>
      </c>
      <c r="AB536" s="180">
        <f t="shared" si="1135"/>
        <v>0</v>
      </c>
      <c r="AC536" s="180">
        <f t="shared" si="1136"/>
        <v>0</v>
      </c>
      <c r="AD536" s="180">
        <f t="shared" si="1137"/>
        <v>0</v>
      </c>
      <c r="AE536" s="180">
        <f t="shared" si="1138"/>
        <v>0</v>
      </c>
      <c r="AF536" s="180">
        <f t="shared" si="1139"/>
        <v>0</v>
      </c>
      <c r="AG536" s="180">
        <f t="shared" si="1140"/>
        <v>0</v>
      </c>
      <c r="AH536" s="180">
        <f t="shared" si="1141"/>
        <v>0</v>
      </c>
      <c r="AI536" s="180">
        <f t="shared" si="1142"/>
        <v>0</v>
      </c>
      <c r="AJ536" s="180">
        <f t="shared" si="1143"/>
        <v>0</v>
      </c>
      <c r="AK536" s="180">
        <f t="shared" si="1144"/>
        <v>0</v>
      </c>
      <c r="AL536" s="180">
        <f t="shared" si="1145"/>
        <v>0</v>
      </c>
      <c r="AM536" s="180">
        <f t="shared" si="1146"/>
        <v>0</v>
      </c>
      <c r="AN536" s="180">
        <f t="shared" si="1147"/>
        <v>0</v>
      </c>
      <c r="AO536" s="180">
        <f t="shared" si="1148"/>
        <v>0</v>
      </c>
      <c r="AP536" s="180">
        <f t="shared" si="1149"/>
        <v>0</v>
      </c>
      <c r="AQ536" s="180">
        <f t="shared" si="1150"/>
        <v>0</v>
      </c>
      <c r="AR536" s="180">
        <f t="shared" si="1151"/>
        <v>0</v>
      </c>
      <c r="AS536" s="180">
        <f t="shared" si="1152"/>
        <v>0</v>
      </c>
      <c r="AT536" s="180">
        <f t="shared" si="1153"/>
        <v>0</v>
      </c>
      <c r="AU536" s="180">
        <f t="shared" si="1154"/>
        <v>0</v>
      </c>
      <c r="AV536" s="180">
        <f t="shared" si="1155"/>
        <v>0</v>
      </c>
      <c r="AW536" s="180">
        <f t="shared" si="1156"/>
        <v>0</v>
      </c>
      <c r="AX536" s="180">
        <f t="shared" si="1157"/>
        <v>0</v>
      </c>
      <c r="AY536" s="180">
        <f t="shared" si="1158"/>
        <v>0</v>
      </c>
      <c r="AZ536" s="180">
        <f t="shared" si="1159"/>
        <v>0</v>
      </c>
      <c r="BA536" s="180">
        <f t="shared" si="1160"/>
        <v>0</v>
      </c>
      <c r="BB536" s="180">
        <f t="shared" si="1161"/>
        <v>0</v>
      </c>
      <c r="BC536" s="180">
        <f t="shared" si="1162"/>
        <v>0</v>
      </c>
      <c r="BD536" s="180">
        <f t="shared" si="1163"/>
        <v>0</v>
      </c>
      <c r="BE536" s="180">
        <f t="shared" si="1164"/>
        <v>0</v>
      </c>
      <c r="BF536" s="180">
        <f t="shared" si="1165"/>
        <v>0</v>
      </c>
      <c r="BG536" s="180">
        <f t="shared" si="1166"/>
        <v>0</v>
      </c>
      <c r="BH536" s="180">
        <f t="shared" si="1167"/>
        <v>0</v>
      </c>
      <c r="BI536" s="180">
        <f t="shared" si="1168"/>
        <v>0</v>
      </c>
      <c r="BJ536" s="180">
        <f t="shared" si="1169"/>
        <v>0</v>
      </c>
      <c r="BK536" s="180">
        <f t="shared" si="1170"/>
        <v>0</v>
      </c>
      <c r="BL536" s="180">
        <f t="shared" si="1171"/>
        <v>0</v>
      </c>
      <c r="BM536" s="180">
        <f t="shared" si="1172"/>
        <v>0</v>
      </c>
      <c r="BN536" s="180">
        <f t="shared" si="1173"/>
        <v>0</v>
      </c>
      <c r="BO536" s="180">
        <f t="shared" si="1174"/>
        <v>0</v>
      </c>
      <c r="BP536" s="180">
        <f t="shared" si="1175"/>
        <v>0</v>
      </c>
      <c r="BQ536" s="180">
        <f t="shared" si="1176"/>
        <v>0</v>
      </c>
      <c r="BR536" s="180">
        <f t="shared" si="1177"/>
        <v>0</v>
      </c>
      <c r="BS536" s="180">
        <f t="shared" si="1178"/>
        <v>0</v>
      </c>
      <c r="BT536" s="180">
        <f t="shared" si="1179"/>
        <v>0</v>
      </c>
      <c r="BU536" s="180">
        <f t="shared" si="1180"/>
        <v>0</v>
      </c>
      <c r="BV536" s="180">
        <f t="shared" si="1181"/>
        <v>0</v>
      </c>
      <c r="BW536" s="180">
        <f t="shared" si="1182"/>
        <v>0</v>
      </c>
      <c r="BX536" s="180">
        <f t="shared" si="1183"/>
        <v>0</v>
      </c>
      <c r="BY536" s="180">
        <f t="shared" si="1184"/>
        <v>0</v>
      </c>
      <c r="BZ536" s="180">
        <f t="shared" si="1185"/>
        <v>0</v>
      </c>
      <c r="CA536" s="180">
        <f t="shared" si="1186"/>
        <v>0</v>
      </c>
      <c r="CB536" s="180">
        <f t="shared" si="1187"/>
        <v>0</v>
      </c>
      <c r="CC536" s="180">
        <f t="shared" si="1188"/>
        <v>0</v>
      </c>
      <c r="CD536" s="180">
        <f t="shared" si="1189"/>
        <v>0</v>
      </c>
      <c r="CE536" s="180">
        <f t="shared" si="1190"/>
        <v>0</v>
      </c>
      <c r="CF536" s="180">
        <f t="shared" si="1191"/>
        <v>0</v>
      </c>
      <c r="CG536" s="180">
        <f t="shared" si="1192"/>
        <v>0</v>
      </c>
      <c r="CH536" s="180">
        <f t="shared" si="1193"/>
        <v>0</v>
      </c>
      <c r="CI536" s="180">
        <f t="shared" si="1194"/>
        <v>0</v>
      </c>
      <c r="CJ536" s="180">
        <f t="shared" si="1195"/>
        <v>0</v>
      </c>
      <c r="CK536" s="180">
        <f t="shared" si="1196"/>
        <v>0</v>
      </c>
      <c r="CL536" s="180">
        <f t="shared" si="1197"/>
        <v>0</v>
      </c>
      <c r="CM536" s="180">
        <f t="shared" si="1198"/>
        <v>0</v>
      </c>
      <c r="CN536" s="180">
        <f t="shared" si="1199"/>
        <v>0</v>
      </c>
      <c r="CO536" s="180">
        <f t="shared" si="1200"/>
        <v>0</v>
      </c>
      <c r="CP536" s="180">
        <f t="shared" si="1201"/>
        <v>0</v>
      </c>
      <c r="CQ536" s="180">
        <f t="shared" si="1202"/>
        <v>0</v>
      </c>
      <c r="CR536" s="180">
        <f t="shared" si="1203"/>
        <v>0</v>
      </c>
      <c r="CS536" s="180">
        <f t="shared" si="1204"/>
        <v>0</v>
      </c>
      <c r="CT536" s="180">
        <f t="shared" si="1205"/>
        <v>0</v>
      </c>
      <c r="CU536" s="180">
        <f t="shared" si="1206"/>
        <v>0</v>
      </c>
      <c r="CV536" s="180">
        <f t="shared" si="1207"/>
        <v>0</v>
      </c>
      <c r="CW536" s="180">
        <f t="shared" si="1208"/>
        <v>0</v>
      </c>
      <c r="CX536" s="180">
        <f t="shared" si="1209"/>
        <v>0</v>
      </c>
      <c r="CY536" s="180">
        <f t="shared" si="1210"/>
        <v>0</v>
      </c>
      <c r="CZ536" s="180">
        <f t="shared" si="1211"/>
        <v>0</v>
      </c>
      <c r="DA536" s="180">
        <f t="shared" si="1212"/>
        <v>0</v>
      </c>
      <c r="DB536" s="180">
        <f t="shared" si="1213"/>
        <v>0</v>
      </c>
      <c r="DC536" s="180">
        <f t="shared" si="1214"/>
        <v>0</v>
      </c>
      <c r="DD536" s="180">
        <f t="shared" si="1215"/>
        <v>0</v>
      </c>
      <c r="DE536" s="180">
        <f t="shared" si="1216"/>
        <v>0</v>
      </c>
      <c r="DF536" s="180">
        <f t="shared" si="1217"/>
        <v>0</v>
      </c>
      <c r="DG536" s="180">
        <f t="shared" si="1218"/>
        <v>0</v>
      </c>
      <c r="DH536" s="180">
        <f t="shared" si="1219"/>
        <v>0</v>
      </c>
      <c r="DI536" s="180">
        <f t="shared" si="1220"/>
        <v>0</v>
      </c>
      <c r="DJ536" s="180">
        <f t="shared" si="1221"/>
        <v>0</v>
      </c>
      <c r="DK536" s="180">
        <f t="shared" si="1222"/>
        <v>0</v>
      </c>
      <c r="DL536" s="180">
        <f t="shared" si="1223"/>
        <v>0</v>
      </c>
      <c r="DM536" s="180">
        <f t="shared" si="1224"/>
        <v>0</v>
      </c>
      <c r="DN536" s="180">
        <f t="shared" si="1225"/>
        <v>0</v>
      </c>
      <c r="DO536" s="180">
        <f t="shared" si="1226"/>
        <v>0</v>
      </c>
      <c r="DP536" s="180">
        <f t="shared" si="1227"/>
        <v>0</v>
      </c>
      <c r="DQ536" s="180">
        <f t="shared" si="1228"/>
        <v>0</v>
      </c>
      <c r="DR536" s="180">
        <f t="shared" si="1229"/>
        <v>0</v>
      </c>
      <c r="DS536" s="180">
        <f t="shared" si="1230"/>
        <v>0</v>
      </c>
      <c r="DT536" s="180">
        <f t="shared" si="1231"/>
        <v>0</v>
      </c>
      <c r="DU536" s="180">
        <f t="shared" si="1232"/>
        <v>0</v>
      </c>
      <c r="DV536" s="180">
        <f t="shared" si="1233"/>
        <v>0</v>
      </c>
      <c r="DW536" s="180">
        <f t="shared" si="1234"/>
        <v>0</v>
      </c>
      <c r="DX536" s="180">
        <f t="shared" si="1235"/>
        <v>0</v>
      </c>
      <c r="DY536" s="180">
        <f t="shared" si="1236"/>
        <v>0</v>
      </c>
      <c r="DZ536" s="180">
        <f t="shared" si="1237"/>
        <v>0</v>
      </c>
      <c r="EA536" s="180">
        <f t="shared" si="1238"/>
        <v>0</v>
      </c>
      <c r="EB536" s="180">
        <f t="shared" si="1239"/>
        <v>0</v>
      </c>
      <c r="EC536" s="180">
        <f t="shared" si="1240"/>
        <v>0</v>
      </c>
      <c r="ED536" s="180">
        <f t="shared" si="1241"/>
        <v>0</v>
      </c>
      <c r="EE536" s="180">
        <f t="shared" si="1242"/>
        <v>0</v>
      </c>
      <c r="EF536" s="180">
        <f t="shared" si="1243"/>
        <v>0</v>
      </c>
      <c r="EG536" s="180">
        <f t="shared" si="1244"/>
        <v>0</v>
      </c>
      <c r="EH536" s="180">
        <f t="shared" si="1245"/>
        <v>0</v>
      </c>
      <c r="EI536" s="180">
        <f t="shared" si="1246"/>
        <v>0</v>
      </c>
      <c r="EJ536" s="180">
        <f t="shared" si="1247"/>
        <v>0</v>
      </c>
      <c r="EK536" s="180">
        <f t="shared" si="1248"/>
        <v>0</v>
      </c>
      <c r="EL536" s="180">
        <f t="shared" si="1249"/>
        <v>0</v>
      </c>
      <c r="EM536" s="180">
        <f t="shared" si="1250"/>
        <v>0</v>
      </c>
      <c r="EN536" s="180">
        <f t="shared" si="1251"/>
        <v>0</v>
      </c>
      <c r="EO536" s="180">
        <f t="shared" si="1252"/>
        <v>0</v>
      </c>
      <c r="EP536" s="180">
        <f t="shared" si="1253"/>
        <v>0</v>
      </c>
      <c r="EQ536" s="180">
        <f t="shared" si="1254"/>
        <v>0</v>
      </c>
      <c r="ER536" s="180">
        <f t="shared" si="1255"/>
        <v>0</v>
      </c>
      <c r="ES536" s="180">
        <f t="shared" si="1256"/>
        <v>0</v>
      </c>
      <c r="ET536" s="180">
        <f t="shared" si="1257"/>
        <v>0</v>
      </c>
      <c r="EU536" s="180">
        <f t="shared" si="1258"/>
        <v>0</v>
      </c>
      <c r="EV536" s="180">
        <f t="shared" si="1259"/>
        <v>0</v>
      </c>
      <c r="EW536" s="180">
        <f t="shared" si="1260"/>
        <v>0</v>
      </c>
      <c r="EX536" s="180">
        <f t="shared" si="1261"/>
        <v>0</v>
      </c>
      <c r="EY536" s="180">
        <f t="shared" si="1262"/>
        <v>0</v>
      </c>
      <c r="EZ536" s="180">
        <f t="shared" si="1263"/>
        <v>0</v>
      </c>
      <c r="FA536" s="180">
        <f t="shared" si="1264"/>
        <v>0</v>
      </c>
      <c r="FB536" s="180">
        <f t="shared" si="1265"/>
        <v>0</v>
      </c>
      <c r="FC536" s="180">
        <f t="shared" si="1266"/>
        <v>0</v>
      </c>
      <c r="FD536" s="180">
        <f t="shared" si="1267"/>
        <v>0</v>
      </c>
      <c r="FE536" s="180">
        <f t="shared" si="1268"/>
        <v>0</v>
      </c>
      <c r="FF536" s="180">
        <f t="shared" si="1269"/>
        <v>0</v>
      </c>
      <c r="FG536" s="180">
        <f t="shared" si="1270"/>
        <v>0</v>
      </c>
      <c r="FH536" s="180">
        <f t="shared" si="1271"/>
        <v>0</v>
      </c>
      <c r="FI536" s="180">
        <f t="shared" si="1272"/>
        <v>0</v>
      </c>
      <c r="FJ536" s="180">
        <f t="shared" si="1273"/>
        <v>0</v>
      </c>
      <c r="FK536" s="180">
        <f t="shared" si="1274"/>
        <v>0</v>
      </c>
      <c r="FL536" s="180">
        <f t="shared" si="1275"/>
        <v>0</v>
      </c>
      <c r="FM536" s="180">
        <f t="shared" si="1276"/>
        <v>0</v>
      </c>
      <c r="FN536" s="180">
        <f t="shared" si="1277"/>
        <v>0</v>
      </c>
      <c r="FO536" s="180">
        <f t="shared" si="1278"/>
        <v>0</v>
      </c>
      <c r="FP536" s="180">
        <f t="shared" si="1279"/>
        <v>0</v>
      </c>
      <c r="FQ536" s="180">
        <f t="shared" si="1280"/>
        <v>0</v>
      </c>
      <c r="FR536" s="180">
        <f t="shared" si="1281"/>
        <v>0</v>
      </c>
      <c r="FS536" s="180">
        <f t="shared" si="1282"/>
        <v>0</v>
      </c>
      <c r="FT536" s="180">
        <f t="shared" si="1283"/>
        <v>0</v>
      </c>
      <c r="FU536" s="180">
        <f t="shared" si="1284"/>
        <v>0</v>
      </c>
      <c r="FV536" s="180">
        <f t="shared" si="1285"/>
        <v>0</v>
      </c>
      <c r="FW536" s="180">
        <f t="shared" si="1286"/>
        <v>0</v>
      </c>
      <c r="FX536" s="180">
        <f t="shared" si="1287"/>
        <v>0</v>
      </c>
      <c r="FY536" s="180">
        <f t="shared" si="1288"/>
        <v>0</v>
      </c>
      <c r="FZ536" s="180">
        <f t="shared" si="1289"/>
        <v>0</v>
      </c>
      <c r="GA536" s="180">
        <f t="shared" si="1290"/>
        <v>0</v>
      </c>
      <c r="GB536" s="180">
        <f t="shared" si="1291"/>
        <v>0</v>
      </c>
      <c r="GC536" s="180">
        <f t="shared" si="1292"/>
        <v>0</v>
      </c>
      <c r="GD536" s="180">
        <f t="shared" si="1293"/>
        <v>0</v>
      </c>
      <c r="GE536" s="180">
        <f t="shared" si="1294"/>
        <v>0</v>
      </c>
      <c r="GF536" s="180">
        <f t="shared" si="1295"/>
        <v>0</v>
      </c>
      <c r="GG536" s="180">
        <f t="shared" si="1296"/>
        <v>0</v>
      </c>
      <c r="GH536" s="180">
        <f t="shared" si="1297"/>
        <v>0</v>
      </c>
      <c r="GI536" s="180">
        <f t="shared" si="1298"/>
        <v>0</v>
      </c>
      <c r="GJ536" s="180">
        <f t="shared" si="1299"/>
        <v>0</v>
      </c>
      <c r="GK536" s="180">
        <f t="shared" si="1300"/>
        <v>0</v>
      </c>
      <c r="GL536" s="180">
        <f t="shared" si="1301"/>
        <v>0</v>
      </c>
      <c r="GM536" s="180">
        <f t="shared" si="1302"/>
        <v>0</v>
      </c>
      <c r="GN536" s="180">
        <f t="shared" si="1303"/>
        <v>0</v>
      </c>
      <c r="GO536" s="180">
        <f t="shared" si="1304"/>
        <v>0</v>
      </c>
      <c r="GP536" s="180">
        <f t="shared" si="1305"/>
        <v>0</v>
      </c>
      <c r="GQ536" s="180">
        <f t="shared" si="1306"/>
        <v>0</v>
      </c>
      <c r="GR536" s="180">
        <f t="shared" si="1307"/>
        <v>0</v>
      </c>
      <c r="GS536" s="180">
        <f t="shared" si="1308"/>
        <v>0</v>
      </c>
      <c r="GT536" s="180">
        <f t="shared" si="1309"/>
        <v>0</v>
      </c>
      <c r="GU536" s="180">
        <f t="shared" si="1310"/>
        <v>0</v>
      </c>
      <c r="GV536" s="180">
        <f t="shared" si="1311"/>
        <v>0</v>
      </c>
      <c r="GW536" s="180">
        <f t="shared" si="1312"/>
        <v>0</v>
      </c>
      <c r="GX536" s="180">
        <f t="shared" si="1313"/>
        <v>0</v>
      </c>
      <c r="GY536" s="180">
        <f t="shared" si="1314"/>
        <v>0</v>
      </c>
      <c r="GZ536" s="180">
        <f t="shared" si="1315"/>
        <v>0</v>
      </c>
      <c r="HA536" s="180">
        <f t="shared" si="1316"/>
        <v>0</v>
      </c>
      <c r="HB536" s="180">
        <f t="shared" si="1317"/>
        <v>0</v>
      </c>
      <c r="HC536" s="180">
        <f t="shared" si="1318"/>
        <v>0</v>
      </c>
      <c r="HD536" s="180">
        <f t="shared" si="1319"/>
        <v>0</v>
      </c>
      <c r="HE536" s="180">
        <f t="shared" si="1320"/>
        <v>0</v>
      </c>
      <c r="HF536" s="180">
        <f t="shared" si="1321"/>
        <v>0</v>
      </c>
      <c r="HG536" s="180">
        <f t="shared" si="1322"/>
        <v>0</v>
      </c>
      <c r="HH536" s="180">
        <f t="shared" si="1323"/>
        <v>0</v>
      </c>
      <c r="HI536" s="180">
        <f t="shared" si="1324"/>
        <v>0</v>
      </c>
      <c r="HJ536" s="180">
        <f t="shared" si="1325"/>
        <v>0</v>
      </c>
      <c r="HK536" s="180">
        <f t="shared" si="1326"/>
        <v>0</v>
      </c>
      <c r="HL536" s="180">
        <f t="shared" si="1327"/>
        <v>0</v>
      </c>
      <c r="HM536" s="180">
        <f t="shared" si="1328"/>
        <v>0</v>
      </c>
      <c r="HN536" s="180">
        <f t="shared" si="1329"/>
        <v>0</v>
      </c>
      <c r="HO536" s="180">
        <f t="shared" si="1330"/>
        <v>0</v>
      </c>
      <c r="HP536" s="180">
        <f t="shared" si="1331"/>
        <v>0</v>
      </c>
      <c r="HQ536" s="180">
        <f t="shared" si="1332"/>
        <v>0</v>
      </c>
      <c r="HR536" s="180">
        <f t="shared" si="1333"/>
        <v>0</v>
      </c>
      <c r="HS536" s="180">
        <f t="shared" si="1334"/>
        <v>0</v>
      </c>
      <c r="HT536" s="180">
        <f t="shared" si="1335"/>
        <v>0</v>
      </c>
      <c r="HU536" s="180">
        <f t="shared" si="1336"/>
        <v>0</v>
      </c>
      <c r="HV536" s="180">
        <f t="shared" si="1337"/>
        <v>0</v>
      </c>
      <c r="HW536" s="180">
        <f t="shared" si="1338"/>
        <v>0</v>
      </c>
      <c r="HX536" s="180">
        <f t="shared" si="1339"/>
        <v>0</v>
      </c>
      <c r="HY536" s="180">
        <f t="shared" si="1340"/>
        <v>0</v>
      </c>
      <c r="HZ536" s="180">
        <f t="shared" si="1341"/>
        <v>0</v>
      </c>
      <c r="IA536" s="180">
        <f t="shared" si="1342"/>
        <v>0</v>
      </c>
      <c r="IB536" s="180">
        <f t="shared" si="1343"/>
        <v>0</v>
      </c>
      <c r="IC536" s="180">
        <f t="shared" si="1344"/>
        <v>0</v>
      </c>
      <c r="ID536" s="180">
        <f t="shared" si="1345"/>
        <v>0</v>
      </c>
      <c r="IE536" s="180">
        <f t="shared" si="1346"/>
        <v>0</v>
      </c>
      <c r="IF536" s="180">
        <f t="shared" si="1347"/>
        <v>0</v>
      </c>
      <c r="IG536" s="180">
        <f t="shared" si="1348"/>
        <v>0</v>
      </c>
      <c r="IH536" s="180">
        <f t="shared" si="1349"/>
        <v>0</v>
      </c>
      <c r="II536" s="180">
        <f t="shared" si="1350"/>
        <v>0</v>
      </c>
      <c r="IJ536" s="180">
        <f t="shared" si="1351"/>
        <v>0</v>
      </c>
      <c r="IK536" s="180">
        <f t="shared" si="1352"/>
        <v>0</v>
      </c>
      <c r="IL536" s="180">
        <f t="shared" si="1353"/>
        <v>0</v>
      </c>
      <c r="IM536" s="180">
        <f t="shared" si="1354"/>
        <v>0</v>
      </c>
      <c r="IN536" s="180">
        <f t="shared" si="1355"/>
        <v>0</v>
      </c>
      <c r="IO536" s="180">
        <f t="shared" si="1356"/>
        <v>0</v>
      </c>
      <c r="IP536" s="180">
        <f t="shared" si="1357"/>
        <v>0</v>
      </c>
      <c r="IQ536" s="180">
        <f t="shared" si="1358"/>
        <v>0</v>
      </c>
      <c r="IR536" s="180">
        <f t="shared" si="1359"/>
        <v>0</v>
      </c>
      <c r="IS536" s="180">
        <f t="shared" si="1360"/>
        <v>0</v>
      </c>
      <c r="IT536" s="180">
        <f t="shared" si="1361"/>
        <v>0</v>
      </c>
      <c r="IU536" s="180">
        <f t="shared" si="1362"/>
        <v>0</v>
      </c>
      <c r="IV536" s="180">
        <f t="shared" si="1363"/>
        <v>0</v>
      </c>
      <c r="IW536" s="180">
        <f t="shared" si="1364"/>
        <v>0</v>
      </c>
      <c r="IX536" s="180">
        <f t="shared" si="1365"/>
        <v>0</v>
      </c>
      <c r="IY536" s="180">
        <f t="shared" si="1366"/>
        <v>0</v>
      </c>
      <c r="IZ536" s="180">
        <f t="shared" si="1367"/>
        <v>0</v>
      </c>
      <c r="JA536" s="180">
        <f t="shared" si="1368"/>
        <v>0</v>
      </c>
      <c r="JB536" s="180">
        <f t="shared" si="1369"/>
        <v>0</v>
      </c>
    </row>
    <row r="537" spans="2:262">
      <c r="B537" s="188">
        <v>176</v>
      </c>
      <c r="C537" s="187">
        <f t="shared" si="1370"/>
        <v>3.4375000000000026E-3</v>
      </c>
      <c r="D537" s="184" t="e">
        <f t="shared" si="1113"/>
        <v>#REF!</v>
      </c>
      <c r="E537" s="183" t="e">
        <f>FZ361</f>
        <v>#REF!</v>
      </c>
      <c r="F537" s="182">
        <v>176</v>
      </c>
      <c r="G537" s="180">
        <f t="shared" si="1114"/>
        <v>0</v>
      </c>
      <c r="H537" s="180">
        <f t="shared" si="1115"/>
        <v>0</v>
      </c>
      <c r="I537" s="180">
        <f t="shared" si="1116"/>
        <v>0</v>
      </c>
      <c r="J537" s="180">
        <f t="shared" si="1117"/>
        <v>0</v>
      </c>
      <c r="K537" s="180">
        <f t="shared" si="1118"/>
        <v>0</v>
      </c>
      <c r="L537" s="180">
        <f t="shared" si="1119"/>
        <v>0</v>
      </c>
      <c r="M537" s="180">
        <f t="shared" si="1120"/>
        <v>0</v>
      </c>
      <c r="N537" s="180">
        <f t="shared" si="1121"/>
        <v>0</v>
      </c>
      <c r="O537" s="180">
        <f t="shared" si="1122"/>
        <v>0</v>
      </c>
      <c r="P537" s="180">
        <f t="shared" si="1123"/>
        <v>0</v>
      </c>
      <c r="Q537" s="180">
        <f t="shared" si="1124"/>
        <v>0</v>
      </c>
      <c r="R537" s="180">
        <f t="shared" si="1125"/>
        <v>0</v>
      </c>
      <c r="S537" s="180">
        <f t="shared" si="1126"/>
        <v>0</v>
      </c>
      <c r="T537" s="180">
        <f t="shared" si="1127"/>
        <v>0</v>
      </c>
      <c r="U537" s="180">
        <f t="shared" si="1128"/>
        <v>0</v>
      </c>
      <c r="V537" s="180">
        <f t="shared" si="1129"/>
        <v>0</v>
      </c>
      <c r="W537" s="180">
        <f t="shared" si="1130"/>
        <v>0</v>
      </c>
      <c r="X537" s="180">
        <f t="shared" si="1131"/>
        <v>0</v>
      </c>
      <c r="Y537" s="180">
        <f t="shared" si="1132"/>
        <v>0</v>
      </c>
      <c r="Z537" s="180">
        <f t="shared" si="1133"/>
        <v>0</v>
      </c>
      <c r="AA537" s="180">
        <f t="shared" si="1134"/>
        <v>0</v>
      </c>
      <c r="AB537" s="180">
        <f t="shared" si="1135"/>
        <v>0</v>
      </c>
      <c r="AC537" s="180">
        <f t="shared" si="1136"/>
        <v>0</v>
      </c>
      <c r="AD537" s="180">
        <f t="shared" si="1137"/>
        <v>0</v>
      </c>
      <c r="AE537" s="180">
        <f t="shared" si="1138"/>
        <v>0</v>
      </c>
      <c r="AF537" s="180">
        <f t="shared" si="1139"/>
        <v>0</v>
      </c>
      <c r="AG537" s="180">
        <f t="shared" si="1140"/>
        <v>0</v>
      </c>
      <c r="AH537" s="180">
        <f t="shared" si="1141"/>
        <v>0</v>
      </c>
      <c r="AI537" s="180">
        <f t="shared" si="1142"/>
        <v>0</v>
      </c>
      <c r="AJ537" s="180">
        <f t="shared" si="1143"/>
        <v>0</v>
      </c>
      <c r="AK537" s="180">
        <f t="shared" si="1144"/>
        <v>0</v>
      </c>
      <c r="AL537" s="180">
        <f t="shared" si="1145"/>
        <v>0</v>
      </c>
      <c r="AM537" s="180">
        <f t="shared" si="1146"/>
        <v>0</v>
      </c>
      <c r="AN537" s="180">
        <f t="shared" si="1147"/>
        <v>0</v>
      </c>
      <c r="AO537" s="180">
        <f t="shared" si="1148"/>
        <v>0</v>
      </c>
      <c r="AP537" s="180">
        <f t="shared" si="1149"/>
        <v>0</v>
      </c>
      <c r="AQ537" s="180">
        <f t="shared" si="1150"/>
        <v>0</v>
      </c>
      <c r="AR537" s="180">
        <f t="shared" si="1151"/>
        <v>0</v>
      </c>
      <c r="AS537" s="180">
        <f t="shared" si="1152"/>
        <v>0</v>
      </c>
      <c r="AT537" s="180">
        <f t="shared" si="1153"/>
        <v>0</v>
      </c>
      <c r="AU537" s="180">
        <f t="shared" si="1154"/>
        <v>0</v>
      </c>
      <c r="AV537" s="180">
        <f t="shared" si="1155"/>
        <v>0</v>
      </c>
      <c r="AW537" s="180">
        <f t="shared" si="1156"/>
        <v>0</v>
      </c>
      <c r="AX537" s="180">
        <f t="shared" si="1157"/>
        <v>0</v>
      </c>
      <c r="AY537" s="180">
        <f t="shared" si="1158"/>
        <v>0</v>
      </c>
      <c r="AZ537" s="180">
        <f t="shared" si="1159"/>
        <v>0</v>
      </c>
      <c r="BA537" s="180">
        <f t="shared" si="1160"/>
        <v>0</v>
      </c>
      <c r="BB537" s="180">
        <f t="shared" si="1161"/>
        <v>0</v>
      </c>
      <c r="BC537" s="180">
        <f t="shared" si="1162"/>
        <v>0</v>
      </c>
      <c r="BD537" s="180">
        <f t="shared" si="1163"/>
        <v>0</v>
      </c>
      <c r="BE537" s="180">
        <f t="shared" si="1164"/>
        <v>0</v>
      </c>
      <c r="BF537" s="180">
        <f t="shared" si="1165"/>
        <v>0</v>
      </c>
      <c r="BG537" s="180">
        <f t="shared" si="1166"/>
        <v>0</v>
      </c>
      <c r="BH537" s="180">
        <f t="shared" si="1167"/>
        <v>0</v>
      </c>
      <c r="BI537" s="180">
        <f t="shared" si="1168"/>
        <v>0</v>
      </c>
      <c r="BJ537" s="180">
        <f t="shared" si="1169"/>
        <v>0</v>
      </c>
      <c r="BK537" s="180">
        <f t="shared" si="1170"/>
        <v>0</v>
      </c>
      <c r="BL537" s="180">
        <f t="shared" si="1171"/>
        <v>0</v>
      </c>
      <c r="BM537" s="180">
        <f t="shared" si="1172"/>
        <v>0</v>
      </c>
      <c r="BN537" s="180">
        <f t="shared" si="1173"/>
        <v>0</v>
      </c>
      <c r="BO537" s="180">
        <f t="shared" si="1174"/>
        <v>0</v>
      </c>
      <c r="BP537" s="180">
        <f t="shared" si="1175"/>
        <v>0</v>
      </c>
      <c r="BQ537" s="180">
        <f t="shared" si="1176"/>
        <v>0</v>
      </c>
      <c r="BR537" s="180">
        <f t="shared" si="1177"/>
        <v>0</v>
      </c>
      <c r="BS537" s="180">
        <f t="shared" si="1178"/>
        <v>0</v>
      </c>
      <c r="BT537" s="180">
        <f t="shared" si="1179"/>
        <v>0</v>
      </c>
      <c r="BU537" s="180">
        <f t="shared" si="1180"/>
        <v>0</v>
      </c>
      <c r="BV537" s="180">
        <f t="shared" si="1181"/>
        <v>0</v>
      </c>
      <c r="BW537" s="180">
        <f t="shared" si="1182"/>
        <v>0</v>
      </c>
      <c r="BX537" s="180">
        <f t="shared" si="1183"/>
        <v>0</v>
      </c>
      <c r="BY537" s="180">
        <f t="shared" si="1184"/>
        <v>0</v>
      </c>
      <c r="BZ537" s="180">
        <f t="shared" si="1185"/>
        <v>0</v>
      </c>
      <c r="CA537" s="180">
        <f t="shared" si="1186"/>
        <v>0</v>
      </c>
      <c r="CB537" s="180">
        <f t="shared" si="1187"/>
        <v>0</v>
      </c>
      <c r="CC537" s="180">
        <f t="shared" si="1188"/>
        <v>0</v>
      </c>
      <c r="CD537" s="180">
        <f t="shared" si="1189"/>
        <v>0</v>
      </c>
      <c r="CE537" s="180">
        <f t="shared" si="1190"/>
        <v>0</v>
      </c>
      <c r="CF537" s="180">
        <f t="shared" si="1191"/>
        <v>0</v>
      </c>
      <c r="CG537" s="180">
        <f t="shared" si="1192"/>
        <v>0</v>
      </c>
      <c r="CH537" s="180">
        <f t="shared" si="1193"/>
        <v>0</v>
      </c>
      <c r="CI537" s="180">
        <f t="shared" si="1194"/>
        <v>0</v>
      </c>
      <c r="CJ537" s="180">
        <f t="shared" si="1195"/>
        <v>0</v>
      </c>
      <c r="CK537" s="180">
        <f t="shared" si="1196"/>
        <v>0</v>
      </c>
      <c r="CL537" s="180">
        <f t="shared" si="1197"/>
        <v>0</v>
      </c>
      <c r="CM537" s="180">
        <f t="shared" si="1198"/>
        <v>0</v>
      </c>
      <c r="CN537" s="180">
        <f t="shared" si="1199"/>
        <v>0</v>
      </c>
      <c r="CO537" s="180">
        <f t="shared" si="1200"/>
        <v>0</v>
      </c>
      <c r="CP537" s="180">
        <f t="shared" si="1201"/>
        <v>0</v>
      </c>
      <c r="CQ537" s="180">
        <f t="shared" si="1202"/>
        <v>0</v>
      </c>
      <c r="CR537" s="180">
        <f t="shared" si="1203"/>
        <v>0</v>
      </c>
      <c r="CS537" s="180">
        <f t="shared" si="1204"/>
        <v>0</v>
      </c>
      <c r="CT537" s="180">
        <f t="shared" si="1205"/>
        <v>0</v>
      </c>
      <c r="CU537" s="180">
        <f t="shared" si="1206"/>
        <v>0</v>
      </c>
      <c r="CV537" s="180">
        <f t="shared" si="1207"/>
        <v>0</v>
      </c>
      <c r="CW537" s="180">
        <f t="shared" si="1208"/>
        <v>0</v>
      </c>
      <c r="CX537" s="180">
        <f t="shared" si="1209"/>
        <v>0</v>
      </c>
      <c r="CY537" s="180">
        <f t="shared" si="1210"/>
        <v>0</v>
      </c>
      <c r="CZ537" s="180">
        <f t="shared" si="1211"/>
        <v>0</v>
      </c>
      <c r="DA537" s="180">
        <f t="shared" si="1212"/>
        <v>0</v>
      </c>
      <c r="DB537" s="180">
        <f t="shared" si="1213"/>
        <v>0</v>
      </c>
      <c r="DC537" s="180">
        <f t="shared" si="1214"/>
        <v>0</v>
      </c>
      <c r="DD537" s="180">
        <f t="shared" si="1215"/>
        <v>0</v>
      </c>
      <c r="DE537" s="180">
        <f t="shared" si="1216"/>
        <v>0</v>
      </c>
      <c r="DF537" s="180">
        <f t="shared" si="1217"/>
        <v>0</v>
      </c>
      <c r="DG537" s="180">
        <f t="shared" si="1218"/>
        <v>0</v>
      </c>
      <c r="DH537" s="180">
        <f t="shared" si="1219"/>
        <v>0</v>
      </c>
      <c r="DI537" s="180">
        <f t="shared" si="1220"/>
        <v>0</v>
      </c>
      <c r="DJ537" s="180">
        <f t="shared" si="1221"/>
        <v>0</v>
      </c>
      <c r="DK537" s="180">
        <f t="shared" si="1222"/>
        <v>0</v>
      </c>
      <c r="DL537" s="180">
        <f t="shared" si="1223"/>
        <v>0</v>
      </c>
      <c r="DM537" s="180">
        <f t="shared" si="1224"/>
        <v>0</v>
      </c>
      <c r="DN537" s="180">
        <f t="shared" si="1225"/>
        <v>0</v>
      </c>
      <c r="DO537" s="180">
        <f t="shared" si="1226"/>
        <v>0</v>
      </c>
      <c r="DP537" s="180">
        <f t="shared" si="1227"/>
        <v>0</v>
      </c>
      <c r="DQ537" s="180">
        <f t="shared" si="1228"/>
        <v>0</v>
      </c>
      <c r="DR537" s="180">
        <f t="shared" si="1229"/>
        <v>0</v>
      </c>
      <c r="DS537" s="180">
        <f t="shared" si="1230"/>
        <v>0</v>
      </c>
      <c r="DT537" s="180">
        <f t="shared" si="1231"/>
        <v>0</v>
      </c>
      <c r="DU537" s="180">
        <f t="shared" si="1232"/>
        <v>0</v>
      </c>
      <c r="DV537" s="180">
        <f t="shared" si="1233"/>
        <v>0</v>
      </c>
      <c r="DW537" s="180">
        <f t="shared" si="1234"/>
        <v>0</v>
      </c>
      <c r="DX537" s="180">
        <f t="shared" si="1235"/>
        <v>0</v>
      </c>
      <c r="DY537" s="180">
        <f t="shared" si="1236"/>
        <v>0</v>
      </c>
      <c r="DZ537" s="180">
        <f t="shared" si="1237"/>
        <v>0</v>
      </c>
      <c r="EA537" s="180">
        <f t="shared" si="1238"/>
        <v>0</v>
      </c>
      <c r="EB537" s="180">
        <f t="shared" si="1239"/>
        <v>0</v>
      </c>
      <c r="EC537" s="180">
        <f t="shared" si="1240"/>
        <v>0</v>
      </c>
      <c r="ED537" s="180">
        <f t="shared" si="1241"/>
        <v>0</v>
      </c>
      <c r="EE537" s="180">
        <f t="shared" si="1242"/>
        <v>0</v>
      </c>
      <c r="EF537" s="180">
        <f t="shared" si="1243"/>
        <v>0</v>
      </c>
      <c r="EG537" s="180">
        <f t="shared" si="1244"/>
        <v>0</v>
      </c>
      <c r="EH537" s="180">
        <f t="shared" si="1245"/>
        <v>0</v>
      </c>
      <c r="EI537" s="180">
        <f t="shared" si="1246"/>
        <v>0</v>
      </c>
      <c r="EJ537" s="180">
        <f t="shared" si="1247"/>
        <v>0</v>
      </c>
      <c r="EK537" s="180">
        <f t="shared" si="1248"/>
        <v>0</v>
      </c>
      <c r="EL537" s="180">
        <f t="shared" si="1249"/>
        <v>0</v>
      </c>
      <c r="EM537" s="180">
        <f t="shared" si="1250"/>
        <v>0</v>
      </c>
      <c r="EN537" s="180">
        <f t="shared" si="1251"/>
        <v>0</v>
      </c>
      <c r="EO537" s="180">
        <f t="shared" si="1252"/>
        <v>0</v>
      </c>
      <c r="EP537" s="180">
        <f t="shared" si="1253"/>
        <v>0</v>
      </c>
      <c r="EQ537" s="180">
        <f t="shared" si="1254"/>
        <v>0</v>
      </c>
      <c r="ER537" s="180">
        <f t="shared" si="1255"/>
        <v>0</v>
      </c>
      <c r="ES537" s="180">
        <f t="shared" si="1256"/>
        <v>0</v>
      </c>
      <c r="ET537" s="180">
        <f t="shared" si="1257"/>
        <v>0</v>
      </c>
      <c r="EU537" s="180">
        <f t="shared" si="1258"/>
        <v>0</v>
      </c>
      <c r="EV537" s="180">
        <f t="shared" si="1259"/>
        <v>0</v>
      </c>
      <c r="EW537" s="180">
        <f t="shared" si="1260"/>
        <v>0</v>
      </c>
      <c r="EX537" s="180">
        <f t="shared" si="1261"/>
        <v>0</v>
      </c>
      <c r="EY537" s="180">
        <f t="shared" si="1262"/>
        <v>0</v>
      </c>
      <c r="EZ537" s="180">
        <f t="shared" si="1263"/>
        <v>0</v>
      </c>
      <c r="FA537" s="180">
        <f t="shared" si="1264"/>
        <v>0</v>
      </c>
      <c r="FB537" s="180">
        <f t="shared" si="1265"/>
        <v>0</v>
      </c>
      <c r="FC537" s="180">
        <f t="shared" si="1266"/>
        <v>0</v>
      </c>
      <c r="FD537" s="180">
        <f t="shared" si="1267"/>
        <v>0</v>
      </c>
      <c r="FE537" s="180">
        <f t="shared" si="1268"/>
        <v>0</v>
      </c>
      <c r="FF537" s="180">
        <f t="shared" si="1269"/>
        <v>0</v>
      </c>
      <c r="FG537" s="180">
        <f t="shared" si="1270"/>
        <v>0</v>
      </c>
      <c r="FH537" s="180">
        <f t="shared" si="1271"/>
        <v>0</v>
      </c>
      <c r="FI537" s="180">
        <f t="shared" si="1272"/>
        <v>0</v>
      </c>
      <c r="FJ537" s="180">
        <f t="shared" si="1273"/>
        <v>0</v>
      </c>
      <c r="FK537" s="180">
        <f t="shared" si="1274"/>
        <v>0</v>
      </c>
      <c r="FL537" s="180">
        <f t="shared" si="1275"/>
        <v>0</v>
      </c>
      <c r="FM537" s="180">
        <f t="shared" si="1276"/>
        <v>0</v>
      </c>
      <c r="FN537" s="180">
        <f t="shared" si="1277"/>
        <v>0</v>
      </c>
      <c r="FO537" s="180">
        <f t="shared" si="1278"/>
        <v>0</v>
      </c>
      <c r="FP537" s="180">
        <f t="shared" si="1279"/>
        <v>0</v>
      </c>
      <c r="FQ537" s="180">
        <f t="shared" si="1280"/>
        <v>0</v>
      </c>
      <c r="FR537" s="180">
        <f t="shared" si="1281"/>
        <v>0</v>
      </c>
      <c r="FS537" s="180">
        <f t="shared" si="1282"/>
        <v>0</v>
      </c>
      <c r="FT537" s="180">
        <f t="shared" si="1283"/>
        <v>0</v>
      </c>
      <c r="FU537" s="180">
        <f t="shared" si="1284"/>
        <v>0</v>
      </c>
      <c r="FV537" s="180">
        <f t="shared" si="1285"/>
        <v>0</v>
      </c>
      <c r="FW537" s="180">
        <f t="shared" si="1286"/>
        <v>0</v>
      </c>
      <c r="FX537" s="180">
        <f t="shared" si="1287"/>
        <v>0</v>
      </c>
      <c r="FY537" s="180">
        <f t="shared" si="1288"/>
        <v>0</v>
      </c>
      <c r="FZ537" s="180">
        <f t="shared" si="1289"/>
        <v>0</v>
      </c>
      <c r="GA537" s="180">
        <f t="shared" si="1290"/>
        <v>0</v>
      </c>
      <c r="GB537" s="180">
        <f t="shared" si="1291"/>
        <v>0</v>
      </c>
      <c r="GC537" s="180">
        <f t="shared" si="1292"/>
        <v>0</v>
      </c>
      <c r="GD537" s="180">
        <f t="shared" si="1293"/>
        <v>0</v>
      </c>
      <c r="GE537" s="180">
        <f t="shared" si="1294"/>
        <v>0</v>
      </c>
      <c r="GF537" s="180">
        <f t="shared" si="1295"/>
        <v>0</v>
      </c>
      <c r="GG537" s="180">
        <f t="shared" si="1296"/>
        <v>0</v>
      </c>
      <c r="GH537" s="180">
        <f t="shared" si="1297"/>
        <v>0</v>
      </c>
      <c r="GI537" s="180">
        <f t="shared" si="1298"/>
        <v>0</v>
      </c>
      <c r="GJ537" s="180">
        <f t="shared" si="1299"/>
        <v>0</v>
      </c>
      <c r="GK537" s="180">
        <f t="shared" si="1300"/>
        <v>0</v>
      </c>
      <c r="GL537" s="180">
        <f t="shared" si="1301"/>
        <v>0</v>
      </c>
      <c r="GM537" s="180">
        <f t="shared" si="1302"/>
        <v>0</v>
      </c>
      <c r="GN537" s="180">
        <f t="shared" si="1303"/>
        <v>0</v>
      </c>
      <c r="GO537" s="180">
        <f t="shared" si="1304"/>
        <v>0</v>
      </c>
      <c r="GP537" s="180">
        <f t="shared" si="1305"/>
        <v>0</v>
      </c>
      <c r="GQ537" s="180">
        <f t="shared" si="1306"/>
        <v>0</v>
      </c>
      <c r="GR537" s="180">
        <f t="shared" si="1307"/>
        <v>0</v>
      </c>
      <c r="GS537" s="180">
        <f t="shared" si="1308"/>
        <v>0</v>
      </c>
      <c r="GT537" s="180">
        <f t="shared" si="1309"/>
        <v>0</v>
      </c>
      <c r="GU537" s="180">
        <f t="shared" si="1310"/>
        <v>0</v>
      </c>
      <c r="GV537" s="180">
        <f t="shared" si="1311"/>
        <v>0</v>
      </c>
      <c r="GW537" s="180">
        <f t="shared" si="1312"/>
        <v>0</v>
      </c>
      <c r="GX537" s="180">
        <f t="shared" si="1313"/>
        <v>0</v>
      </c>
      <c r="GY537" s="180">
        <f t="shared" si="1314"/>
        <v>0</v>
      </c>
      <c r="GZ537" s="180">
        <f t="shared" si="1315"/>
        <v>0</v>
      </c>
      <c r="HA537" s="180">
        <f t="shared" si="1316"/>
        <v>0</v>
      </c>
      <c r="HB537" s="180">
        <f t="shared" si="1317"/>
        <v>0</v>
      </c>
      <c r="HC537" s="180">
        <f t="shared" si="1318"/>
        <v>0</v>
      </c>
      <c r="HD537" s="180">
        <f t="shared" si="1319"/>
        <v>0</v>
      </c>
      <c r="HE537" s="180">
        <f t="shared" si="1320"/>
        <v>0</v>
      </c>
      <c r="HF537" s="180">
        <f t="shared" si="1321"/>
        <v>0</v>
      </c>
      <c r="HG537" s="180">
        <f t="shared" si="1322"/>
        <v>0</v>
      </c>
      <c r="HH537" s="180">
        <f t="shared" si="1323"/>
        <v>0</v>
      </c>
      <c r="HI537" s="180">
        <f t="shared" si="1324"/>
        <v>0</v>
      </c>
      <c r="HJ537" s="180">
        <f t="shared" si="1325"/>
        <v>0</v>
      </c>
      <c r="HK537" s="180">
        <f t="shared" si="1326"/>
        <v>0</v>
      </c>
      <c r="HL537" s="180">
        <f t="shared" si="1327"/>
        <v>0</v>
      </c>
      <c r="HM537" s="180">
        <f t="shared" si="1328"/>
        <v>0</v>
      </c>
      <c r="HN537" s="180">
        <f t="shared" si="1329"/>
        <v>0</v>
      </c>
      <c r="HO537" s="180">
        <f t="shared" si="1330"/>
        <v>0</v>
      </c>
      <c r="HP537" s="180">
        <f t="shared" si="1331"/>
        <v>0</v>
      </c>
      <c r="HQ537" s="180">
        <f t="shared" si="1332"/>
        <v>0</v>
      </c>
      <c r="HR537" s="180">
        <f t="shared" si="1333"/>
        <v>0</v>
      </c>
      <c r="HS537" s="180">
        <f t="shared" si="1334"/>
        <v>0</v>
      </c>
      <c r="HT537" s="180">
        <f t="shared" si="1335"/>
        <v>0</v>
      </c>
      <c r="HU537" s="180">
        <f t="shared" si="1336"/>
        <v>0</v>
      </c>
      <c r="HV537" s="180">
        <f t="shared" si="1337"/>
        <v>0</v>
      </c>
      <c r="HW537" s="180">
        <f t="shared" si="1338"/>
        <v>0</v>
      </c>
      <c r="HX537" s="180">
        <f t="shared" si="1339"/>
        <v>0</v>
      </c>
      <c r="HY537" s="180">
        <f t="shared" si="1340"/>
        <v>0</v>
      </c>
      <c r="HZ537" s="180">
        <f t="shared" si="1341"/>
        <v>0</v>
      </c>
      <c r="IA537" s="180">
        <f t="shared" si="1342"/>
        <v>0</v>
      </c>
      <c r="IB537" s="180">
        <f t="shared" si="1343"/>
        <v>0</v>
      </c>
      <c r="IC537" s="180">
        <f t="shared" si="1344"/>
        <v>0</v>
      </c>
      <c r="ID537" s="180">
        <f t="shared" si="1345"/>
        <v>0</v>
      </c>
      <c r="IE537" s="180">
        <f t="shared" si="1346"/>
        <v>0</v>
      </c>
      <c r="IF537" s="180">
        <f t="shared" si="1347"/>
        <v>0</v>
      </c>
      <c r="IG537" s="180">
        <f t="shared" si="1348"/>
        <v>0</v>
      </c>
      <c r="IH537" s="180">
        <f t="shared" si="1349"/>
        <v>0</v>
      </c>
      <c r="II537" s="180">
        <f t="shared" si="1350"/>
        <v>0</v>
      </c>
      <c r="IJ537" s="180">
        <f t="shared" si="1351"/>
        <v>0</v>
      </c>
      <c r="IK537" s="180">
        <f t="shared" si="1352"/>
        <v>0</v>
      </c>
      <c r="IL537" s="180">
        <f t="shared" si="1353"/>
        <v>0</v>
      </c>
      <c r="IM537" s="180">
        <f t="shared" si="1354"/>
        <v>0</v>
      </c>
      <c r="IN537" s="180">
        <f t="shared" si="1355"/>
        <v>0</v>
      </c>
      <c r="IO537" s="180">
        <f t="shared" si="1356"/>
        <v>0</v>
      </c>
      <c r="IP537" s="180">
        <f t="shared" si="1357"/>
        <v>0</v>
      </c>
      <c r="IQ537" s="180">
        <f t="shared" si="1358"/>
        <v>0</v>
      </c>
      <c r="IR537" s="180">
        <f t="shared" si="1359"/>
        <v>0</v>
      </c>
      <c r="IS537" s="180">
        <f t="shared" si="1360"/>
        <v>0</v>
      </c>
      <c r="IT537" s="180">
        <f t="shared" si="1361"/>
        <v>0</v>
      </c>
      <c r="IU537" s="180">
        <f t="shared" si="1362"/>
        <v>0</v>
      </c>
      <c r="IV537" s="180">
        <f t="shared" si="1363"/>
        <v>0</v>
      </c>
      <c r="IW537" s="180">
        <f t="shared" si="1364"/>
        <v>0</v>
      </c>
      <c r="IX537" s="180">
        <f t="shared" si="1365"/>
        <v>0</v>
      </c>
      <c r="IY537" s="180">
        <f t="shared" si="1366"/>
        <v>0</v>
      </c>
      <c r="IZ537" s="180">
        <f t="shared" si="1367"/>
        <v>0</v>
      </c>
      <c r="JA537" s="180">
        <f t="shared" si="1368"/>
        <v>0</v>
      </c>
      <c r="JB537" s="180">
        <f t="shared" si="1369"/>
        <v>0</v>
      </c>
    </row>
    <row r="538" spans="2:262">
      <c r="B538" s="188">
        <v>177</v>
      </c>
      <c r="C538" s="187">
        <f t="shared" si="1370"/>
        <v>3.4570312500000026E-3</v>
      </c>
      <c r="D538" s="184" t="e">
        <f t="shared" si="1113"/>
        <v>#REF!</v>
      </c>
      <c r="E538" s="183" t="e">
        <f>GA361</f>
        <v>#REF!</v>
      </c>
      <c r="F538" s="182">
        <v>177</v>
      </c>
      <c r="G538" s="180">
        <f t="shared" si="1114"/>
        <v>0</v>
      </c>
      <c r="H538" s="180">
        <f t="shared" si="1115"/>
        <v>0</v>
      </c>
      <c r="I538" s="180">
        <f t="shared" si="1116"/>
        <v>0</v>
      </c>
      <c r="J538" s="180">
        <f t="shared" si="1117"/>
        <v>0</v>
      </c>
      <c r="K538" s="180">
        <f t="shared" si="1118"/>
        <v>0</v>
      </c>
      <c r="L538" s="180">
        <f t="shared" si="1119"/>
        <v>0</v>
      </c>
      <c r="M538" s="180">
        <f t="shared" si="1120"/>
        <v>0</v>
      </c>
      <c r="N538" s="180">
        <f t="shared" si="1121"/>
        <v>0</v>
      </c>
      <c r="O538" s="180">
        <f t="shared" si="1122"/>
        <v>0</v>
      </c>
      <c r="P538" s="180">
        <f t="shared" si="1123"/>
        <v>0</v>
      </c>
      <c r="Q538" s="180">
        <f t="shared" si="1124"/>
        <v>0</v>
      </c>
      <c r="R538" s="180">
        <f t="shared" si="1125"/>
        <v>0</v>
      </c>
      <c r="S538" s="180">
        <f t="shared" si="1126"/>
        <v>0</v>
      </c>
      <c r="T538" s="180">
        <f t="shared" si="1127"/>
        <v>0</v>
      </c>
      <c r="U538" s="180">
        <f t="shared" si="1128"/>
        <v>0</v>
      </c>
      <c r="V538" s="180">
        <f t="shared" si="1129"/>
        <v>0</v>
      </c>
      <c r="W538" s="180">
        <f t="shared" si="1130"/>
        <v>0</v>
      </c>
      <c r="X538" s="180">
        <f t="shared" si="1131"/>
        <v>0</v>
      </c>
      <c r="Y538" s="180">
        <f t="shared" si="1132"/>
        <v>0</v>
      </c>
      <c r="Z538" s="180">
        <f t="shared" si="1133"/>
        <v>0</v>
      </c>
      <c r="AA538" s="180">
        <f t="shared" si="1134"/>
        <v>0</v>
      </c>
      <c r="AB538" s="180">
        <f t="shared" si="1135"/>
        <v>0</v>
      </c>
      <c r="AC538" s="180">
        <f t="shared" si="1136"/>
        <v>0</v>
      </c>
      <c r="AD538" s="180">
        <f t="shared" si="1137"/>
        <v>0</v>
      </c>
      <c r="AE538" s="180">
        <f t="shared" si="1138"/>
        <v>0</v>
      </c>
      <c r="AF538" s="180">
        <f t="shared" si="1139"/>
        <v>0</v>
      </c>
      <c r="AG538" s="180">
        <f t="shared" si="1140"/>
        <v>0</v>
      </c>
      <c r="AH538" s="180">
        <f t="shared" si="1141"/>
        <v>0</v>
      </c>
      <c r="AI538" s="180">
        <f t="shared" si="1142"/>
        <v>0</v>
      </c>
      <c r="AJ538" s="180">
        <f t="shared" si="1143"/>
        <v>0</v>
      </c>
      <c r="AK538" s="180">
        <f t="shared" si="1144"/>
        <v>0</v>
      </c>
      <c r="AL538" s="180">
        <f t="shared" si="1145"/>
        <v>0</v>
      </c>
      <c r="AM538" s="180">
        <f t="shared" si="1146"/>
        <v>0</v>
      </c>
      <c r="AN538" s="180">
        <f t="shared" si="1147"/>
        <v>0</v>
      </c>
      <c r="AO538" s="180">
        <f t="shared" si="1148"/>
        <v>0</v>
      </c>
      <c r="AP538" s="180">
        <f t="shared" si="1149"/>
        <v>0</v>
      </c>
      <c r="AQ538" s="180">
        <f t="shared" si="1150"/>
        <v>0</v>
      </c>
      <c r="AR538" s="180">
        <f t="shared" si="1151"/>
        <v>0</v>
      </c>
      <c r="AS538" s="180">
        <f t="shared" si="1152"/>
        <v>0</v>
      </c>
      <c r="AT538" s="180">
        <f t="shared" si="1153"/>
        <v>0</v>
      </c>
      <c r="AU538" s="180">
        <f t="shared" si="1154"/>
        <v>0</v>
      </c>
      <c r="AV538" s="180">
        <f t="shared" si="1155"/>
        <v>0</v>
      </c>
      <c r="AW538" s="180">
        <f t="shared" si="1156"/>
        <v>0</v>
      </c>
      <c r="AX538" s="180">
        <f t="shared" si="1157"/>
        <v>0</v>
      </c>
      <c r="AY538" s="180">
        <f t="shared" si="1158"/>
        <v>0</v>
      </c>
      <c r="AZ538" s="180">
        <f t="shared" si="1159"/>
        <v>0</v>
      </c>
      <c r="BA538" s="180">
        <f t="shared" si="1160"/>
        <v>0</v>
      </c>
      <c r="BB538" s="180">
        <f t="shared" si="1161"/>
        <v>0</v>
      </c>
      <c r="BC538" s="180">
        <f t="shared" si="1162"/>
        <v>0</v>
      </c>
      <c r="BD538" s="180">
        <f t="shared" si="1163"/>
        <v>0</v>
      </c>
      <c r="BE538" s="180">
        <f t="shared" si="1164"/>
        <v>0</v>
      </c>
      <c r="BF538" s="180">
        <f t="shared" si="1165"/>
        <v>0</v>
      </c>
      <c r="BG538" s="180">
        <f t="shared" si="1166"/>
        <v>0</v>
      </c>
      <c r="BH538" s="180">
        <f t="shared" si="1167"/>
        <v>0</v>
      </c>
      <c r="BI538" s="180">
        <f t="shared" si="1168"/>
        <v>0</v>
      </c>
      <c r="BJ538" s="180">
        <f t="shared" si="1169"/>
        <v>0</v>
      </c>
      <c r="BK538" s="180">
        <f t="shared" si="1170"/>
        <v>0</v>
      </c>
      <c r="BL538" s="180">
        <f t="shared" si="1171"/>
        <v>0</v>
      </c>
      <c r="BM538" s="180">
        <f t="shared" si="1172"/>
        <v>0</v>
      </c>
      <c r="BN538" s="180">
        <f t="shared" si="1173"/>
        <v>0</v>
      </c>
      <c r="BO538" s="180">
        <f t="shared" si="1174"/>
        <v>0</v>
      </c>
      <c r="BP538" s="180">
        <f t="shared" si="1175"/>
        <v>0</v>
      </c>
      <c r="BQ538" s="180">
        <f t="shared" si="1176"/>
        <v>0</v>
      </c>
      <c r="BR538" s="180">
        <f t="shared" si="1177"/>
        <v>0</v>
      </c>
      <c r="BS538" s="180">
        <f t="shared" si="1178"/>
        <v>0</v>
      </c>
      <c r="BT538" s="180">
        <f t="shared" si="1179"/>
        <v>0</v>
      </c>
      <c r="BU538" s="180">
        <f t="shared" si="1180"/>
        <v>0</v>
      </c>
      <c r="BV538" s="180">
        <f t="shared" si="1181"/>
        <v>0</v>
      </c>
      <c r="BW538" s="180">
        <f t="shared" si="1182"/>
        <v>0</v>
      </c>
      <c r="BX538" s="180">
        <f t="shared" si="1183"/>
        <v>0</v>
      </c>
      <c r="BY538" s="180">
        <f t="shared" si="1184"/>
        <v>0</v>
      </c>
      <c r="BZ538" s="180">
        <f t="shared" si="1185"/>
        <v>0</v>
      </c>
      <c r="CA538" s="180">
        <f t="shared" si="1186"/>
        <v>0</v>
      </c>
      <c r="CB538" s="180">
        <f t="shared" si="1187"/>
        <v>0</v>
      </c>
      <c r="CC538" s="180">
        <f t="shared" si="1188"/>
        <v>0</v>
      </c>
      <c r="CD538" s="180">
        <f t="shared" si="1189"/>
        <v>0</v>
      </c>
      <c r="CE538" s="180">
        <f t="shared" si="1190"/>
        <v>0</v>
      </c>
      <c r="CF538" s="180">
        <f t="shared" si="1191"/>
        <v>0</v>
      </c>
      <c r="CG538" s="180">
        <f t="shared" si="1192"/>
        <v>0</v>
      </c>
      <c r="CH538" s="180">
        <f t="shared" si="1193"/>
        <v>0</v>
      </c>
      <c r="CI538" s="180">
        <f t="shared" si="1194"/>
        <v>0</v>
      </c>
      <c r="CJ538" s="180">
        <f t="shared" si="1195"/>
        <v>0</v>
      </c>
      <c r="CK538" s="180">
        <f t="shared" si="1196"/>
        <v>0</v>
      </c>
      <c r="CL538" s="180">
        <f t="shared" si="1197"/>
        <v>0</v>
      </c>
      <c r="CM538" s="180">
        <f t="shared" si="1198"/>
        <v>0</v>
      </c>
      <c r="CN538" s="180">
        <f t="shared" si="1199"/>
        <v>0</v>
      </c>
      <c r="CO538" s="180">
        <f t="shared" si="1200"/>
        <v>0</v>
      </c>
      <c r="CP538" s="180">
        <f t="shared" si="1201"/>
        <v>0</v>
      </c>
      <c r="CQ538" s="180">
        <f t="shared" si="1202"/>
        <v>0</v>
      </c>
      <c r="CR538" s="180">
        <f t="shared" si="1203"/>
        <v>0</v>
      </c>
      <c r="CS538" s="180">
        <f t="shared" si="1204"/>
        <v>0</v>
      </c>
      <c r="CT538" s="180">
        <f t="shared" si="1205"/>
        <v>0</v>
      </c>
      <c r="CU538" s="180">
        <f t="shared" si="1206"/>
        <v>0</v>
      </c>
      <c r="CV538" s="180">
        <f t="shared" si="1207"/>
        <v>0</v>
      </c>
      <c r="CW538" s="180">
        <f t="shared" si="1208"/>
        <v>0</v>
      </c>
      <c r="CX538" s="180">
        <f t="shared" si="1209"/>
        <v>0</v>
      </c>
      <c r="CY538" s="180">
        <f t="shared" si="1210"/>
        <v>0</v>
      </c>
      <c r="CZ538" s="180">
        <f t="shared" si="1211"/>
        <v>0</v>
      </c>
      <c r="DA538" s="180">
        <f t="shared" si="1212"/>
        <v>0</v>
      </c>
      <c r="DB538" s="180">
        <f t="shared" si="1213"/>
        <v>0</v>
      </c>
      <c r="DC538" s="180">
        <f t="shared" si="1214"/>
        <v>0</v>
      </c>
      <c r="DD538" s="180">
        <f t="shared" si="1215"/>
        <v>0</v>
      </c>
      <c r="DE538" s="180">
        <f t="shared" si="1216"/>
        <v>0</v>
      </c>
      <c r="DF538" s="180">
        <f t="shared" si="1217"/>
        <v>0</v>
      </c>
      <c r="DG538" s="180">
        <f t="shared" si="1218"/>
        <v>0</v>
      </c>
      <c r="DH538" s="180">
        <f t="shared" si="1219"/>
        <v>0</v>
      </c>
      <c r="DI538" s="180">
        <f t="shared" si="1220"/>
        <v>0</v>
      </c>
      <c r="DJ538" s="180">
        <f t="shared" si="1221"/>
        <v>0</v>
      </c>
      <c r="DK538" s="180">
        <f t="shared" si="1222"/>
        <v>0</v>
      </c>
      <c r="DL538" s="180">
        <f t="shared" si="1223"/>
        <v>0</v>
      </c>
      <c r="DM538" s="180">
        <f t="shared" si="1224"/>
        <v>0</v>
      </c>
      <c r="DN538" s="180">
        <f t="shared" si="1225"/>
        <v>0</v>
      </c>
      <c r="DO538" s="180">
        <f t="shared" si="1226"/>
        <v>0</v>
      </c>
      <c r="DP538" s="180">
        <f t="shared" si="1227"/>
        <v>0</v>
      </c>
      <c r="DQ538" s="180">
        <f t="shared" si="1228"/>
        <v>0</v>
      </c>
      <c r="DR538" s="180">
        <f t="shared" si="1229"/>
        <v>0</v>
      </c>
      <c r="DS538" s="180">
        <f t="shared" si="1230"/>
        <v>0</v>
      </c>
      <c r="DT538" s="180">
        <f t="shared" si="1231"/>
        <v>0</v>
      </c>
      <c r="DU538" s="180">
        <f t="shared" si="1232"/>
        <v>0</v>
      </c>
      <c r="DV538" s="180">
        <f t="shared" si="1233"/>
        <v>0</v>
      </c>
      <c r="DW538" s="180">
        <f t="shared" si="1234"/>
        <v>0</v>
      </c>
      <c r="DX538" s="180">
        <f t="shared" si="1235"/>
        <v>0</v>
      </c>
      <c r="DY538" s="180">
        <f t="shared" si="1236"/>
        <v>0</v>
      </c>
      <c r="DZ538" s="180">
        <f t="shared" si="1237"/>
        <v>0</v>
      </c>
      <c r="EA538" s="180">
        <f t="shared" si="1238"/>
        <v>0</v>
      </c>
      <c r="EB538" s="180">
        <f t="shared" si="1239"/>
        <v>0</v>
      </c>
      <c r="EC538" s="180">
        <f t="shared" si="1240"/>
        <v>0</v>
      </c>
      <c r="ED538" s="180">
        <f t="shared" si="1241"/>
        <v>0</v>
      </c>
      <c r="EE538" s="180">
        <f t="shared" si="1242"/>
        <v>0</v>
      </c>
      <c r="EF538" s="180">
        <f t="shared" si="1243"/>
        <v>0</v>
      </c>
      <c r="EG538" s="180">
        <f t="shared" si="1244"/>
        <v>0</v>
      </c>
      <c r="EH538" s="180">
        <f t="shared" si="1245"/>
        <v>0</v>
      </c>
      <c r="EI538" s="180">
        <f t="shared" si="1246"/>
        <v>0</v>
      </c>
      <c r="EJ538" s="180">
        <f t="shared" si="1247"/>
        <v>0</v>
      </c>
      <c r="EK538" s="180">
        <f t="shared" si="1248"/>
        <v>0</v>
      </c>
      <c r="EL538" s="180">
        <f t="shared" si="1249"/>
        <v>0</v>
      </c>
      <c r="EM538" s="180">
        <f t="shared" si="1250"/>
        <v>0</v>
      </c>
      <c r="EN538" s="180">
        <f t="shared" si="1251"/>
        <v>0</v>
      </c>
      <c r="EO538" s="180">
        <f t="shared" si="1252"/>
        <v>0</v>
      </c>
      <c r="EP538" s="180">
        <f t="shared" si="1253"/>
        <v>0</v>
      </c>
      <c r="EQ538" s="180">
        <f t="shared" si="1254"/>
        <v>0</v>
      </c>
      <c r="ER538" s="180">
        <f t="shared" si="1255"/>
        <v>0</v>
      </c>
      <c r="ES538" s="180">
        <f t="shared" si="1256"/>
        <v>0</v>
      </c>
      <c r="ET538" s="180">
        <f t="shared" si="1257"/>
        <v>0</v>
      </c>
      <c r="EU538" s="180">
        <f t="shared" si="1258"/>
        <v>0</v>
      </c>
      <c r="EV538" s="180">
        <f t="shared" si="1259"/>
        <v>0</v>
      </c>
      <c r="EW538" s="180">
        <f t="shared" si="1260"/>
        <v>0</v>
      </c>
      <c r="EX538" s="180">
        <f t="shared" si="1261"/>
        <v>0</v>
      </c>
      <c r="EY538" s="180">
        <f t="shared" si="1262"/>
        <v>0</v>
      </c>
      <c r="EZ538" s="180">
        <f t="shared" si="1263"/>
        <v>0</v>
      </c>
      <c r="FA538" s="180">
        <f t="shared" si="1264"/>
        <v>0</v>
      </c>
      <c r="FB538" s="180">
        <f t="shared" si="1265"/>
        <v>0</v>
      </c>
      <c r="FC538" s="180">
        <f t="shared" si="1266"/>
        <v>0</v>
      </c>
      <c r="FD538" s="180">
        <f t="shared" si="1267"/>
        <v>0</v>
      </c>
      <c r="FE538" s="180">
        <f t="shared" si="1268"/>
        <v>0</v>
      </c>
      <c r="FF538" s="180">
        <f t="shared" si="1269"/>
        <v>0</v>
      </c>
      <c r="FG538" s="180">
        <f t="shared" si="1270"/>
        <v>0</v>
      </c>
      <c r="FH538" s="180">
        <f t="shared" si="1271"/>
        <v>0</v>
      </c>
      <c r="FI538" s="180">
        <f t="shared" si="1272"/>
        <v>0</v>
      </c>
      <c r="FJ538" s="180">
        <f t="shared" si="1273"/>
        <v>0</v>
      </c>
      <c r="FK538" s="180">
        <f t="shared" si="1274"/>
        <v>0</v>
      </c>
      <c r="FL538" s="180">
        <f t="shared" si="1275"/>
        <v>0</v>
      </c>
      <c r="FM538" s="180">
        <f t="shared" si="1276"/>
        <v>0</v>
      </c>
      <c r="FN538" s="180">
        <f t="shared" si="1277"/>
        <v>0</v>
      </c>
      <c r="FO538" s="180">
        <f t="shared" si="1278"/>
        <v>0</v>
      </c>
      <c r="FP538" s="180">
        <f t="shared" si="1279"/>
        <v>0</v>
      </c>
      <c r="FQ538" s="180">
        <f t="shared" si="1280"/>
        <v>0</v>
      </c>
      <c r="FR538" s="180">
        <f t="shared" si="1281"/>
        <v>0</v>
      </c>
      <c r="FS538" s="180">
        <f t="shared" si="1282"/>
        <v>0</v>
      </c>
      <c r="FT538" s="180">
        <f t="shared" si="1283"/>
        <v>0</v>
      </c>
      <c r="FU538" s="180">
        <f t="shared" si="1284"/>
        <v>0</v>
      </c>
      <c r="FV538" s="180">
        <f t="shared" si="1285"/>
        <v>0</v>
      </c>
      <c r="FW538" s="180">
        <f t="shared" si="1286"/>
        <v>0</v>
      </c>
      <c r="FX538" s="180">
        <f t="shared" si="1287"/>
        <v>0</v>
      </c>
      <c r="FY538" s="180">
        <f t="shared" si="1288"/>
        <v>0</v>
      </c>
      <c r="FZ538" s="180">
        <f t="shared" si="1289"/>
        <v>0</v>
      </c>
      <c r="GA538" s="180">
        <f t="shared" si="1290"/>
        <v>0</v>
      </c>
      <c r="GB538" s="180">
        <f t="shared" si="1291"/>
        <v>0</v>
      </c>
      <c r="GC538" s="180">
        <f t="shared" si="1292"/>
        <v>0</v>
      </c>
      <c r="GD538" s="180">
        <f t="shared" si="1293"/>
        <v>0</v>
      </c>
      <c r="GE538" s="180">
        <f t="shared" si="1294"/>
        <v>0</v>
      </c>
      <c r="GF538" s="180">
        <f t="shared" si="1295"/>
        <v>0</v>
      </c>
      <c r="GG538" s="180">
        <f t="shared" si="1296"/>
        <v>0</v>
      </c>
      <c r="GH538" s="180">
        <f t="shared" si="1297"/>
        <v>0</v>
      </c>
      <c r="GI538" s="180">
        <f t="shared" si="1298"/>
        <v>0</v>
      </c>
      <c r="GJ538" s="180">
        <f t="shared" si="1299"/>
        <v>0</v>
      </c>
      <c r="GK538" s="180">
        <f t="shared" si="1300"/>
        <v>0</v>
      </c>
      <c r="GL538" s="180">
        <f t="shared" si="1301"/>
        <v>0</v>
      </c>
      <c r="GM538" s="180">
        <f t="shared" si="1302"/>
        <v>0</v>
      </c>
      <c r="GN538" s="180">
        <f t="shared" si="1303"/>
        <v>0</v>
      </c>
      <c r="GO538" s="180">
        <f t="shared" si="1304"/>
        <v>0</v>
      </c>
      <c r="GP538" s="180">
        <f t="shared" si="1305"/>
        <v>0</v>
      </c>
      <c r="GQ538" s="180">
        <f t="shared" si="1306"/>
        <v>0</v>
      </c>
      <c r="GR538" s="180">
        <f t="shared" si="1307"/>
        <v>0</v>
      </c>
      <c r="GS538" s="180">
        <f t="shared" si="1308"/>
        <v>0</v>
      </c>
      <c r="GT538" s="180">
        <f t="shared" si="1309"/>
        <v>0</v>
      </c>
      <c r="GU538" s="180">
        <f t="shared" si="1310"/>
        <v>0</v>
      </c>
      <c r="GV538" s="180">
        <f t="shared" si="1311"/>
        <v>0</v>
      </c>
      <c r="GW538" s="180">
        <f t="shared" si="1312"/>
        <v>0</v>
      </c>
      <c r="GX538" s="180">
        <f t="shared" si="1313"/>
        <v>0</v>
      </c>
      <c r="GY538" s="180">
        <f t="shared" si="1314"/>
        <v>0</v>
      </c>
      <c r="GZ538" s="180">
        <f t="shared" si="1315"/>
        <v>0</v>
      </c>
      <c r="HA538" s="180">
        <f t="shared" si="1316"/>
        <v>0</v>
      </c>
      <c r="HB538" s="180">
        <f t="shared" si="1317"/>
        <v>0</v>
      </c>
      <c r="HC538" s="180">
        <f t="shared" si="1318"/>
        <v>0</v>
      </c>
      <c r="HD538" s="180">
        <f t="shared" si="1319"/>
        <v>0</v>
      </c>
      <c r="HE538" s="180">
        <f t="shared" si="1320"/>
        <v>0</v>
      </c>
      <c r="HF538" s="180">
        <f t="shared" si="1321"/>
        <v>0</v>
      </c>
      <c r="HG538" s="180">
        <f t="shared" si="1322"/>
        <v>0</v>
      </c>
      <c r="HH538" s="180">
        <f t="shared" si="1323"/>
        <v>0</v>
      </c>
      <c r="HI538" s="180">
        <f t="shared" si="1324"/>
        <v>0</v>
      </c>
      <c r="HJ538" s="180">
        <f t="shared" si="1325"/>
        <v>0</v>
      </c>
      <c r="HK538" s="180">
        <f t="shared" si="1326"/>
        <v>0</v>
      </c>
      <c r="HL538" s="180">
        <f t="shared" si="1327"/>
        <v>0</v>
      </c>
      <c r="HM538" s="180">
        <f t="shared" si="1328"/>
        <v>0</v>
      </c>
      <c r="HN538" s="180">
        <f t="shared" si="1329"/>
        <v>0</v>
      </c>
      <c r="HO538" s="180">
        <f t="shared" si="1330"/>
        <v>0</v>
      </c>
      <c r="HP538" s="180">
        <f t="shared" si="1331"/>
        <v>0</v>
      </c>
      <c r="HQ538" s="180">
        <f t="shared" si="1332"/>
        <v>0</v>
      </c>
      <c r="HR538" s="180">
        <f t="shared" si="1333"/>
        <v>0</v>
      </c>
      <c r="HS538" s="180">
        <f t="shared" si="1334"/>
        <v>0</v>
      </c>
      <c r="HT538" s="180">
        <f t="shared" si="1335"/>
        <v>0</v>
      </c>
      <c r="HU538" s="180">
        <f t="shared" si="1336"/>
        <v>0</v>
      </c>
      <c r="HV538" s="180">
        <f t="shared" si="1337"/>
        <v>0</v>
      </c>
      <c r="HW538" s="180">
        <f t="shared" si="1338"/>
        <v>0</v>
      </c>
      <c r="HX538" s="180">
        <f t="shared" si="1339"/>
        <v>0</v>
      </c>
      <c r="HY538" s="180">
        <f t="shared" si="1340"/>
        <v>0</v>
      </c>
      <c r="HZ538" s="180">
        <f t="shared" si="1341"/>
        <v>0</v>
      </c>
      <c r="IA538" s="180">
        <f t="shared" si="1342"/>
        <v>0</v>
      </c>
      <c r="IB538" s="180">
        <f t="shared" si="1343"/>
        <v>0</v>
      </c>
      <c r="IC538" s="180">
        <f t="shared" si="1344"/>
        <v>0</v>
      </c>
      <c r="ID538" s="180">
        <f t="shared" si="1345"/>
        <v>0</v>
      </c>
      <c r="IE538" s="180">
        <f t="shared" si="1346"/>
        <v>0</v>
      </c>
      <c r="IF538" s="180">
        <f t="shared" si="1347"/>
        <v>0</v>
      </c>
      <c r="IG538" s="180">
        <f t="shared" si="1348"/>
        <v>0</v>
      </c>
      <c r="IH538" s="180">
        <f t="shared" si="1349"/>
        <v>0</v>
      </c>
      <c r="II538" s="180">
        <f t="shared" si="1350"/>
        <v>0</v>
      </c>
      <c r="IJ538" s="180">
        <f t="shared" si="1351"/>
        <v>0</v>
      </c>
      <c r="IK538" s="180">
        <f t="shared" si="1352"/>
        <v>0</v>
      </c>
      <c r="IL538" s="180">
        <f t="shared" si="1353"/>
        <v>0</v>
      </c>
      <c r="IM538" s="180">
        <f t="shared" si="1354"/>
        <v>0</v>
      </c>
      <c r="IN538" s="180">
        <f t="shared" si="1355"/>
        <v>0</v>
      </c>
      <c r="IO538" s="180">
        <f t="shared" si="1356"/>
        <v>0</v>
      </c>
      <c r="IP538" s="180">
        <f t="shared" si="1357"/>
        <v>0</v>
      </c>
      <c r="IQ538" s="180">
        <f t="shared" si="1358"/>
        <v>0</v>
      </c>
      <c r="IR538" s="180">
        <f t="shared" si="1359"/>
        <v>0</v>
      </c>
      <c r="IS538" s="180">
        <f t="shared" si="1360"/>
        <v>0</v>
      </c>
      <c r="IT538" s="180">
        <f t="shared" si="1361"/>
        <v>0</v>
      </c>
      <c r="IU538" s="180">
        <f t="shared" si="1362"/>
        <v>0</v>
      </c>
      <c r="IV538" s="180">
        <f t="shared" si="1363"/>
        <v>0</v>
      </c>
      <c r="IW538" s="180">
        <f t="shared" si="1364"/>
        <v>0</v>
      </c>
      <c r="IX538" s="180">
        <f t="shared" si="1365"/>
        <v>0</v>
      </c>
      <c r="IY538" s="180">
        <f t="shared" si="1366"/>
        <v>0</v>
      </c>
      <c r="IZ538" s="180">
        <f t="shared" si="1367"/>
        <v>0</v>
      </c>
      <c r="JA538" s="180">
        <f t="shared" si="1368"/>
        <v>0</v>
      </c>
      <c r="JB538" s="180">
        <f t="shared" si="1369"/>
        <v>0</v>
      </c>
    </row>
    <row r="539" spans="2:262">
      <c r="B539" s="188">
        <v>178</v>
      </c>
      <c r="C539" s="187">
        <f t="shared" si="1370"/>
        <v>3.4765625000000027E-3</v>
      </c>
      <c r="D539" s="184" t="e">
        <f t="shared" si="1113"/>
        <v>#REF!</v>
      </c>
      <c r="E539" s="183" t="e">
        <f>GB361</f>
        <v>#REF!</v>
      </c>
      <c r="F539" s="182">
        <v>178</v>
      </c>
      <c r="G539" s="180">
        <f t="shared" si="1114"/>
        <v>0</v>
      </c>
      <c r="H539" s="180">
        <f t="shared" si="1115"/>
        <v>0</v>
      </c>
      <c r="I539" s="180">
        <f t="shared" si="1116"/>
        <v>0</v>
      </c>
      <c r="J539" s="180">
        <f t="shared" si="1117"/>
        <v>0</v>
      </c>
      <c r="K539" s="180">
        <f t="shared" si="1118"/>
        <v>0</v>
      </c>
      <c r="L539" s="180">
        <f t="shared" si="1119"/>
        <v>0</v>
      </c>
      <c r="M539" s="180">
        <f t="shared" si="1120"/>
        <v>0</v>
      </c>
      <c r="N539" s="180">
        <f t="shared" si="1121"/>
        <v>0</v>
      </c>
      <c r="O539" s="180">
        <f t="shared" si="1122"/>
        <v>0</v>
      </c>
      <c r="P539" s="180">
        <f t="shared" si="1123"/>
        <v>0</v>
      </c>
      <c r="Q539" s="180">
        <f t="shared" si="1124"/>
        <v>0</v>
      </c>
      <c r="R539" s="180">
        <f t="shared" si="1125"/>
        <v>0</v>
      </c>
      <c r="S539" s="180">
        <f t="shared" si="1126"/>
        <v>0</v>
      </c>
      <c r="T539" s="180">
        <f t="shared" si="1127"/>
        <v>0</v>
      </c>
      <c r="U539" s="180">
        <f t="shared" si="1128"/>
        <v>0</v>
      </c>
      <c r="V539" s="180">
        <f t="shared" si="1129"/>
        <v>0</v>
      </c>
      <c r="W539" s="180">
        <f t="shared" si="1130"/>
        <v>0</v>
      </c>
      <c r="X539" s="180">
        <f t="shared" si="1131"/>
        <v>0</v>
      </c>
      <c r="Y539" s="180">
        <f t="shared" si="1132"/>
        <v>0</v>
      </c>
      <c r="Z539" s="180">
        <f t="shared" si="1133"/>
        <v>0</v>
      </c>
      <c r="AA539" s="180">
        <f t="shared" si="1134"/>
        <v>0</v>
      </c>
      <c r="AB539" s="180">
        <f t="shared" si="1135"/>
        <v>0</v>
      </c>
      <c r="AC539" s="180">
        <f t="shared" si="1136"/>
        <v>0</v>
      </c>
      <c r="AD539" s="180">
        <f t="shared" si="1137"/>
        <v>0</v>
      </c>
      <c r="AE539" s="180">
        <f t="shared" si="1138"/>
        <v>0</v>
      </c>
      <c r="AF539" s="180">
        <f t="shared" si="1139"/>
        <v>0</v>
      </c>
      <c r="AG539" s="180">
        <f t="shared" si="1140"/>
        <v>0</v>
      </c>
      <c r="AH539" s="180">
        <f t="shared" si="1141"/>
        <v>0</v>
      </c>
      <c r="AI539" s="180">
        <f t="shared" si="1142"/>
        <v>0</v>
      </c>
      <c r="AJ539" s="180">
        <f t="shared" si="1143"/>
        <v>0</v>
      </c>
      <c r="AK539" s="180">
        <f t="shared" si="1144"/>
        <v>0</v>
      </c>
      <c r="AL539" s="180">
        <f t="shared" si="1145"/>
        <v>0</v>
      </c>
      <c r="AM539" s="180">
        <f t="shared" si="1146"/>
        <v>0</v>
      </c>
      <c r="AN539" s="180">
        <f t="shared" si="1147"/>
        <v>0</v>
      </c>
      <c r="AO539" s="180">
        <f t="shared" si="1148"/>
        <v>0</v>
      </c>
      <c r="AP539" s="180">
        <f t="shared" si="1149"/>
        <v>0</v>
      </c>
      <c r="AQ539" s="180">
        <f t="shared" si="1150"/>
        <v>0</v>
      </c>
      <c r="AR539" s="180">
        <f t="shared" si="1151"/>
        <v>0</v>
      </c>
      <c r="AS539" s="180">
        <f t="shared" si="1152"/>
        <v>0</v>
      </c>
      <c r="AT539" s="180">
        <f t="shared" si="1153"/>
        <v>0</v>
      </c>
      <c r="AU539" s="180">
        <f t="shared" si="1154"/>
        <v>0</v>
      </c>
      <c r="AV539" s="180">
        <f t="shared" si="1155"/>
        <v>0</v>
      </c>
      <c r="AW539" s="180">
        <f t="shared" si="1156"/>
        <v>0</v>
      </c>
      <c r="AX539" s="180">
        <f t="shared" si="1157"/>
        <v>0</v>
      </c>
      <c r="AY539" s="180">
        <f t="shared" si="1158"/>
        <v>0</v>
      </c>
      <c r="AZ539" s="180">
        <f t="shared" si="1159"/>
        <v>0</v>
      </c>
      <c r="BA539" s="180">
        <f t="shared" si="1160"/>
        <v>0</v>
      </c>
      <c r="BB539" s="180">
        <f t="shared" si="1161"/>
        <v>0</v>
      </c>
      <c r="BC539" s="180">
        <f t="shared" si="1162"/>
        <v>0</v>
      </c>
      <c r="BD539" s="180">
        <f t="shared" si="1163"/>
        <v>0</v>
      </c>
      <c r="BE539" s="180">
        <f t="shared" si="1164"/>
        <v>0</v>
      </c>
      <c r="BF539" s="180">
        <f t="shared" si="1165"/>
        <v>0</v>
      </c>
      <c r="BG539" s="180">
        <f t="shared" si="1166"/>
        <v>0</v>
      </c>
      <c r="BH539" s="180">
        <f t="shared" si="1167"/>
        <v>0</v>
      </c>
      <c r="BI539" s="180">
        <f t="shared" si="1168"/>
        <v>0</v>
      </c>
      <c r="BJ539" s="180">
        <f t="shared" si="1169"/>
        <v>0</v>
      </c>
      <c r="BK539" s="180">
        <f t="shared" si="1170"/>
        <v>0</v>
      </c>
      <c r="BL539" s="180">
        <f t="shared" si="1171"/>
        <v>0</v>
      </c>
      <c r="BM539" s="180">
        <f t="shared" si="1172"/>
        <v>0</v>
      </c>
      <c r="BN539" s="180">
        <f t="shared" si="1173"/>
        <v>0</v>
      </c>
      <c r="BO539" s="180">
        <f t="shared" si="1174"/>
        <v>0</v>
      </c>
      <c r="BP539" s="180">
        <f t="shared" si="1175"/>
        <v>0</v>
      </c>
      <c r="BQ539" s="180">
        <f t="shared" si="1176"/>
        <v>0</v>
      </c>
      <c r="BR539" s="180">
        <f t="shared" si="1177"/>
        <v>0</v>
      </c>
      <c r="BS539" s="180">
        <f t="shared" si="1178"/>
        <v>0</v>
      </c>
      <c r="BT539" s="180">
        <f t="shared" si="1179"/>
        <v>0</v>
      </c>
      <c r="BU539" s="180">
        <f t="shared" si="1180"/>
        <v>0</v>
      </c>
      <c r="BV539" s="180">
        <f t="shared" si="1181"/>
        <v>0</v>
      </c>
      <c r="BW539" s="180">
        <f t="shared" si="1182"/>
        <v>0</v>
      </c>
      <c r="BX539" s="180">
        <f t="shared" si="1183"/>
        <v>0</v>
      </c>
      <c r="BY539" s="180">
        <f t="shared" si="1184"/>
        <v>0</v>
      </c>
      <c r="BZ539" s="180">
        <f t="shared" si="1185"/>
        <v>0</v>
      </c>
      <c r="CA539" s="180">
        <f t="shared" si="1186"/>
        <v>0</v>
      </c>
      <c r="CB539" s="180">
        <f t="shared" si="1187"/>
        <v>0</v>
      </c>
      <c r="CC539" s="180">
        <f t="shared" si="1188"/>
        <v>0</v>
      </c>
      <c r="CD539" s="180">
        <f t="shared" si="1189"/>
        <v>0</v>
      </c>
      <c r="CE539" s="180">
        <f t="shared" si="1190"/>
        <v>0</v>
      </c>
      <c r="CF539" s="180">
        <f t="shared" si="1191"/>
        <v>0</v>
      </c>
      <c r="CG539" s="180">
        <f t="shared" si="1192"/>
        <v>0</v>
      </c>
      <c r="CH539" s="180">
        <f t="shared" si="1193"/>
        <v>0</v>
      </c>
      <c r="CI539" s="180">
        <f t="shared" si="1194"/>
        <v>0</v>
      </c>
      <c r="CJ539" s="180">
        <f t="shared" si="1195"/>
        <v>0</v>
      </c>
      <c r="CK539" s="180">
        <f t="shared" si="1196"/>
        <v>0</v>
      </c>
      <c r="CL539" s="180">
        <f t="shared" si="1197"/>
        <v>0</v>
      </c>
      <c r="CM539" s="180">
        <f t="shared" si="1198"/>
        <v>0</v>
      </c>
      <c r="CN539" s="180">
        <f t="shared" si="1199"/>
        <v>0</v>
      </c>
      <c r="CO539" s="180">
        <f t="shared" si="1200"/>
        <v>0</v>
      </c>
      <c r="CP539" s="180">
        <f t="shared" si="1201"/>
        <v>0</v>
      </c>
      <c r="CQ539" s="180">
        <f t="shared" si="1202"/>
        <v>0</v>
      </c>
      <c r="CR539" s="180">
        <f t="shared" si="1203"/>
        <v>0</v>
      </c>
      <c r="CS539" s="180">
        <f t="shared" si="1204"/>
        <v>0</v>
      </c>
      <c r="CT539" s="180">
        <f t="shared" si="1205"/>
        <v>0</v>
      </c>
      <c r="CU539" s="180">
        <f t="shared" si="1206"/>
        <v>0</v>
      </c>
      <c r="CV539" s="180">
        <f t="shared" si="1207"/>
        <v>0</v>
      </c>
      <c r="CW539" s="180">
        <f t="shared" si="1208"/>
        <v>0</v>
      </c>
      <c r="CX539" s="180">
        <f t="shared" si="1209"/>
        <v>0</v>
      </c>
      <c r="CY539" s="180">
        <f t="shared" si="1210"/>
        <v>0</v>
      </c>
      <c r="CZ539" s="180">
        <f t="shared" si="1211"/>
        <v>0</v>
      </c>
      <c r="DA539" s="180">
        <f t="shared" si="1212"/>
        <v>0</v>
      </c>
      <c r="DB539" s="180">
        <f t="shared" si="1213"/>
        <v>0</v>
      </c>
      <c r="DC539" s="180">
        <f t="shared" si="1214"/>
        <v>0</v>
      </c>
      <c r="DD539" s="180">
        <f t="shared" si="1215"/>
        <v>0</v>
      </c>
      <c r="DE539" s="180">
        <f t="shared" si="1216"/>
        <v>0</v>
      </c>
      <c r="DF539" s="180">
        <f t="shared" si="1217"/>
        <v>0</v>
      </c>
      <c r="DG539" s="180">
        <f t="shared" si="1218"/>
        <v>0</v>
      </c>
      <c r="DH539" s="180">
        <f t="shared" si="1219"/>
        <v>0</v>
      </c>
      <c r="DI539" s="180">
        <f t="shared" si="1220"/>
        <v>0</v>
      </c>
      <c r="DJ539" s="180">
        <f t="shared" si="1221"/>
        <v>0</v>
      </c>
      <c r="DK539" s="180">
        <f t="shared" si="1222"/>
        <v>0</v>
      </c>
      <c r="DL539" s="180">
        <f t="shared" si="1223"/>
        <v>0</v>
      </c>
      <c r="DM539" s="180">
        <f t="shared" si="1224"/>
        <v>0</v>
      </c>
      <c r="DN539" s="180">
        <f t="shared" si="1225"/>
        <v>0</v>
      </c>
      <c r="DO539" s="180">
        <f t="shared" si="1226"/>
        <v>0</v>
      </c>
      <c r="DP539" s="180">
        <f t="shared" si="1227"/>
        <v>0</v>
      </c>
      <c r="DQ539" s="180">
        <f t="shared" si="1228"/>
        <v>0</v>
      </c>
      <c r="DR539" s="180">
        <f t="shared" si="1229"/>
        <v>0</v>
      </c>
      <c r="DS539" s="180">
        <f t="shared" si="1230"/>
        <v>0</v>
      </c>
      <c r="DT539" s="180">
        <f t="shared" si="1231"/>
        <v>0</v>
      </c>
      <c r="DU539" s="180">
        <f t="shared" si="1232"/>
        <v>0</v>
      </c>
      <c r="DV539" s="180">
        <f t="shared" si="1233"/>
        <v>0</v>
      </c>
      <c r="DW539" s="180">
        <f t="shared" si="1234"/>
        <v>0</v>
      </c>
      <c r="DX539" s="180">
        <f t="shared" si="1235"/>
        <v>0</v>
      </c>
      <c r="DY539" s="180">
        <f t="shared" si="1236"/>
        <v>0</v>
      </c>
      <c r="DZ539" s="180">
        <f t="shared" si="1237"/>
        <v>0</v>
      </c>
      <c r="EA539" s="180">
        <f t="shared" si="1238"/>
        <v>0</v>
      </c>
      <c r="EB539" s="180">
        <f t="shared" si="1239"/>
        <v>0</v>
      </c>
      <c r="EC539" s="180">
        <f t="shared" si="1240"/>
        <v>0</v>
      </c>
      <c r="ED539" s="180">
        <f t="shared" si="1241"/>
        <v>0</v>
      </c>
      <c r="EE539" s="180">
        <f t="shared" si="1242"/>
        <v>0</v>
      </c>
      <c r="EF539" s="180">
        <f t="shared" si="1243"/>
        <v>0</v>
      </c>
      <c r="EG539" s="180">
        <f t="shared" si="1244"/>
        <v>0</v>
      </c>
      <c r="EH539" s="180">
        <f t="shared" si="1245"/>
        <v>0</v>
      </c>
      <c r="EI539" s="180">
        <f t="shared" si="1246"/>
        <v>0</v>
      </c>
      <c r="EJ539" s="180">
        <f t="shared" si="1247"/>
        <v>0</v>
      </c>
      <c r="EK539" s="180">
        <f t="shared" si="1248"/>
        <v>0</v>
      </c>
      <c r="EL539" s="180">
        <f t="shared" si="1249"/>
        <v>0</v>
      </c>
      <c r="EM539" s="180">
        <f t="shared" si="1250"/>
        <v>0</v>
      </c>
      <c r="EN539" s="180">
        <f t="shared" si="1251"/>
        <v>0</v>
      </c>
      <c r="EO539" s="180">
        <f t="shared" si="1252"/>
        <v>0</v>
      </c>
      <c r="EP539" s="180">
        <f t="shared" si="1253"/>
        <v>0</v>
      </c>
      <c r="EQ539" s="180">
        <f t="shared" si="1254"/>
        <v>0</v>
      </c>
      <c r="ER539" s="180">
        <f t="shared" si="1255"/>
        <v>0</v>
      </c>
      <c r="ES539" s="180">
        <f t="shared" si="1256"/>
        <v>0</v>
      </c>
      <c r="ET539" s="180">
        <f t="shared" si="1257"/>
        <v>0</v>
      </c>
      <c r="EU539" s="180">
        <f t="shared" si="1258"/>
        <v>0</v>
      </c>
      <c r="EV539" s="180">
        <f t="shared" si="1259"/>
        <v>0</v>
      </c>
      <c r="EW539" s="180">
        <f t="shared" si="1260"/>
        <v>0</v>
      </c>
      <c r="EX539" s="180">
        <f t="shared" si="1261"/>
        <v>0</v>
      </c>
      <c r="EY539" s="180">
        <f t="shared" si="1262"/>
        <v>0</v>
      </c>
      <c r="EZ539" s="180">
        <f t="shared" si="1263"/>
        <v>0</v>
      </c>
      <c r="FA539" s="180">
        <f t="shared" si="1264"/>
        <v>0</v>
      </c>
      <c r="FB539" s="180">
        <f t="shared" si="1265"/>
        <v>0</v>
      </c>
      <c r="FC539" s="180">
        <f t="shared" si="1266"/>
        <v>0</v>
      </c>
      <c r="FD539" s="180">
        <f t="shared" si="1267"/>
        <v>0</v>
      </c>
      <c r="FE539" s="180">
        <f t="shared" si="1268"/>
        <v>0</v>
      </c>
      <c r="FF539" s="180">
        <f t="shared" si="1269"/>
        <v>0</v>
      </c>
      <c r="FG539" s="180">
        <f t="shared" si="1270"/>
        <v>0</v>
      </c>
      <c r="FH539" s="180">
        <f t="shared" si="1271"/>
        <v>0</v>
      </c>
      <c r="FI539" s="180">
        <f t="shared" si="1272"/>
        <v>0</v>
      </c>
      <c r="FJ539" s="180">
        <f t="shared" si="1273"/>
        <v>0</v>
      </c>
      <c r="FK539" s="180">
        <f t="shared" si="1274"/>
        <v>0</v>
      </c>
      <c r="FL539" s="180">
        <f t="shared" si="1275"/>
        <v>0</v>
      </c>
      <c r="FM539" s="180">
        <f t="shared" si="1276"/>
        <v>0</v>
      </c>
      <c r="FN539" s="180">
        <f t="shared" si="1277"/>
        <v>0</v>
      </c>
      <c r="FO539" s="180">
        <f t="shared" si="1278"/>
        <v>0</v>
      </c>
      <c r="FP539" s="180">
        <f t="shared" si="1279"/>
        <v>0</v>
      </c>
      <c r="FQ539" s="180">
        <f t="shared" si="1280"/>
        <v>0</v>
      </c>
      <c r="FR539" s="180">
        <f t="shared" si="1281"/>
        <v>0</v>
      </c>
      <c r="FS539" s="180">
        <f t="shared" si="1282"/>
        <v>0</v>
      </c>
      <c r="FT539" s="180">
        <f t="shared" si="1283"/>
        <v>0</v>
      </c>
      <c r="FU539" s="180">
        <f t="shared" si="1284"/>
        <v>0</v>
      </c>
      <c r="FV539" s="180">
        <f t="shared" si="1285"/>
        <v>0</v>
      </c>
      <c r="FW539" s="180">
        <f t="shared" si="1286"/>
        <v>0</v>
      </c>
      <c r="FX539" s="180">
        <f t="shared" si="1287"/>
        <v>0</v>
      </c>
      <c r="FY539" s="180">
        <f t="shared" si="1288"/>
        <v>0</v>
      </c>
      <c r="FZ539" s="180">
        <f t="shared" si="1289"/>
        <v>0</v>
      </c>
      <c r="GA539" s="180">
        <f t="shared" si="1290"/>
        <v>0</v>
      </c>
      <c r="GB539" s="180">
        <f t="shared" si="1291"/>
        <v>0</v>
      </c>
      <c r="GC539" s="180">
        <f t="shared" si="1292"/>
        <v>0</v>
      </c>
      <c r="GD539" s="180">
        <f t="shared" si="1293"/>
        <v>0</v>
      </c>
      <c r="GE539" s="180">
        <f t="shared" si="1294"/>
        <v>0</v>
      </c>
      <c r="GF539" s="180">
        <f t="shared" si="1295"/>
        <v>0</v>
      </c>
      <c r="GG539" s="180">
        <f t="shared" si="1296"/>
        <v>0</v>
      </c>
      <c r="GH539" s="180">
        <f t="shared" si="1297"/>
        <v>0</v>
      </c>
      <c r="GI539" s="180">
        <f t="shared" si="1298"/>
        <v>0</v>
      </c>
      <c r="GJ539" s="180">
        <f t="shared" si="1299"/>
        <v>0</v>
      </c>
      <c r="GK539" s="180">
        <f t="shared" si="1300"/>
        <v>0</v>
      </c>
      <c r="GL539" s="180">
        <f t="shared" si="1301"/>
        <v>0</v>
      </c>
      <c r="GM539" s="180">
        <f t="shared" si="1302"/>
        <v>0</v>
      </c>
      <c r="GN539" s="180">
        <f t="shared" si="1303"/>
        <v>0</v>
      </c>
      <c r="GO539" s="180">
        <f t="shared" si="1304"/>
        <v>0</v>
      </c>
      <c r="GP539" s="180">
        <f t="shared" si="1305"/>
        <v>0</v>
      </c>
      <c r="GQ539" s="180">
        <f t="shared" si="1306"/>
        <v>0</v>
      </c>
      <c r="GR539" s="180">
        <f t="shared" si="1307"/>
        <v>0</v>
      </c>
      <c r="GS539" s="180">
        <f t="shared" si="1308"/>
        <v>0</v>
      </c>
      <c r="GT539" s="180">
        <f t="shared" si="1309"/>
        <v>0</v>
      </c>
      <c r="GU539" s="180">
        <f t="shared" si="1310"/>
        <v>0</v>
      </c>
      <c r="GV539" s="180">
        <f t="shared" si="1311"/>
        <v>0</v>
      </c>
      <c r="GW539" s="180">
        <f t="shared" si="1312"/>
        <v>0</v>
      </c>
      <c r="GX539" s="180">
        <f t="shared" si="1313"/>
        <v>0</v>
      </c>
      <c r="GY539" s="180">
        <f t="shared" si="1314"/>
        <v>0</v>
      </c>
      <c r="GZ539" s="180">
        <f t="shared" si="1315"/>
        <v>0</v>
      </c>
      <c r="HA539" s="180">
        <f t="shared" si="1316"/>
        <v>0</v>
      </c>
      <c r="HB539" s="180">
        <f t="shared" si="1317"/>
        <v>0</v>
      </c>
      <c r="HC539" s="180">
        <f t="shared" si="1318"/>
        <v>0</v>
      </c>
      <c r="HD539" s="180">
        <f t="shared" si="1319"/>
        <v>0</v>
      </c>
      <c r="HE539" s="180">
        <f t="shared" si="1320"/>
        <v>0</v>
      </c>
      <c r="HF539" s="180">
        <f t="shared" si="1321"/>
        <v>0</v>
      </c>
      <c r="HG539" s="180">
        <f t="shared" si="1322"/>
        <v>0</v>
      </c>
      <c r="HH539" s="180">
        <f t="shared" si="1323"/>
        <v>0</v>
      </c>
      <c r="HI539" s="180">
        <f t="shared" si="1324"/>
        <v>0</v>
      </c>
      <c r="HJ539" s="180">
        <f t="shared" si="1325"/>
        <v>0</v>
      </c>
      <c r="HK539" s="180">
        <f t="shared" si="1326"/>
        <v>0</v>
      </c>
      <c r="HL539" s="180">
        <f t="shared" si="1327"/>
        <v>0</v>
      </c>
      <c r="HM539" s="180">
        <f t="shared" si="1328"/>
        <v>0</v>
      </c>
      <c r="HN539" s="180">
        <f t="shared" si="1329"/>
        <v>0</v>
      </c>
      <c r="HO539" s="180">
        <f t="shared" si="1330"/>
        <v>0</v>
      </c>
      <c r="HP539" s="180">
        <f t="shared" si="1331"/>
        <v>0</v>
      </c>
      <c r="HQ539" s="180">
        <f t="shared" si="1332"/>
        <v>0</v>
      </c>
      <c r="HR539" s="180">
        <f t="shared" si="1333"/>
        <v>0</v>
      </c>
      <c r="HS539" s="180">
        <f t="shared" si="1334"/>
        <v>0</v>
      </c>
      <c r="HT539" s="180">
        <f t="shared" si="1335"/>
        <v>0</v>
      </c>
      <c r="HU539" s="180">
        <f t="shared" si="1336"/>
        <v>0</v>
      </c>
      <c r="HV539" s="180">
        <f t="shared" si="1337"/>
        <v>0</v>
      </c>
      <c r="HW539" s="180">
        <f t="shared" si="1338"/>
        <v>0</v>
      </c>
      <c r="HX539" s="180">
        <f t="shared" si="1339"/>
        <v>0</v>
      </c>
      <c r="HY539" s="180">
        <f t="shared" si="1340"/>
        <v>0</v>
      </c>
      <c r="HZ539" s="180">
        <f t="shared" si="1341"/>
        <v>0</v>
      </c>
      <c r="IA539" s="180">
        <f t="shared" si="1342"/>
        <v>0</v>
      </c>
      <c r="IB539" s="180">
        <f t="shared" si="1343"/>
        <v>0</v>
      </c>
      <c r="IC539" s="180">
        <f t="shared" si="1344"/>
        <v>0</v>
      </c>
      <c r="ID539" s="180">
        <f t="shared" si="1345"/>
        <v>0</v>
      </c>
      <c r="IE539" s="180">
        <f t="shared" si="1346"/>
        <v>0</v>
      </c>
      <c r="IF539" s="180">
        <f t="shared" si="1347"/>
        <v>0</v>
      </c>
      <c r="IG539" s="180">
        <f t="shared" si="1348"/>
        <v>0</v>
      </c>
      <c r="IH539" s="180">
        <f t="shared" si="1349"/>
        <v>0</v>
      </c>
      <c r="II539" s="180">
        <f t="shared" si="1350"/>
        <v>0</v>
      </c>
      <c r="IJ539" s="180">
        <f t="shared" si="1351"/>
        <v>0</v>
      </c>
      <c r="IK539" s="180">
        <f t="shared" si="1352"/>
        <v>0</v>
      </c>
      <c r="IL539" s="180">
        <f t="shared" si="1353"/>
        <v>0</v>
      </c>
      <c r="IM539" s="180">
        <f t="shared" si="1354"/>
        <v>0</v>
      </c>
      <c r="IN539" s="180">
        <f t="shared" si="1355"/>
        <v>0</v>
      </c>
      <c r="IO539" s="180">
        <f t="shared" si="1356"/>
        <v>0</v>
      </c>
      <c r="IP539" s="180">
        <f t="shared" si="1357"/>
        <v>0</v>
      </c>
      <c r="IQ539" s="180">
        <f t="shared" si="1358"/>
        <v>0</v>
      </c>
      <c r="IR539" s="180">
        <f t="shared" si="1359"/>
        <v>0</v>
      </c>
      <c r="IS539" s="180">
        <f t="shared" si="1360"/>
        <v>0</v>
      </c>
      <c r="IT539" s="180">
        <f t="shared" si="1361"/>
        <v>0</v>
      </c>
      <c r="IU539" s="180">
        <f t="shared" si="1362"/>
        <v>0</v>
      </c>
      <c r="IV539" s="180">
        <f t="shared" si="1363"/>
        <v>0</v>
      </c>
      <c r="IW539" s="180">
        <f t="shared" si="1364"/>
        <v>0</v>
      </c>
      <c r="IX539" s="180">
        <f t="shared" si="1365"/>
        <v>0</v>
      </c>
      <c r="IY539" s="180">
        <f t="shared" si="1366"/>
        <v>0</v>
      </c>
      <c r="IZ539" s="180">
        <f t="shared" si="1367"/>
        <v>0</v>
      </c>
      <c r="JA539" s="180">
        <f t="shared" si="1368"/>
        <v>0</v>
      </c>
      <c r="JB539" s="180">
        <f t="shared" si="1369"/>
        <v>0</v>
      </c>
    </row>
    <row r="540" spans="2:262">
      <c r="B540" s="188">
        <v>179</v>
      </c>
      <c r="C540" s="187">
        <f t="shared" si="1370"/>
        <v>3.4960937500000027E-3</v>
      </c>
      <c r="D540" s="184" t="e">
        <f t="shared" si="1113"/>
        <v>#REF!</v>
      </c>
      <c r="E540" s="183" t="e">
        <f>GC361</f>
        <v>#REF!</v>
      </c>
      <c r="F540" s="182">
        <v>179</v>
      </c>
      <c r="G540" s="180">
        <f t="shared" si="1114"/>
        <v>0</v>
      </c>
      <c r="H540" s="180">
        <f t="shared" si="1115"/>
        <v>0</v>
      </c>
      <c r="I540" s="180">
        <f t="shared" si="1116"/>
        <v>0</v>
      </c>
      <c r="J540" s="180">
        <f t="shared" si="1117"/>
        <v>0</v>
      </c>
      <c r="K540" s="180">
        <f t="shared" si="1118"/>
        <v>0</v>
      </c>
      <c r="L540" s="180">
        <f t="shared" si="1119"/>
        <v>0</v>
      </c>
      <c r="M540" s="180">
        <f t="shared" si="1120"/>
        <v>0</v>
      </c>
      <c r="N540" s="180">
        <f t="shared" si="1121"/>
        <v>0</v>
      </c>
      <c r="O540" s="180">
        <f t="shared" si="1122"/>
        <v>0</v>
      </c>
      <c r="P540" s="180">
        <f t="shared" si="1123"/>
        <v>0</v>
      </c>
      <c r="Q540" s="180">
        <f t="shared" si="1124"/>
        <v>0</v>
      </c>
      <c r="R540" s="180">
        <f t="shared" si="1125"/>
        <v>0</v>
      </c>
      <c r="S540" s="180">
        <f t="shared" si="1126"/>
        <v>0</v>
      </c>
      <c r="T540" s="180">
        <f t="shared" si="1127"/>
        <v>0</v>
      </c>
      <c r="U540" s="180">
        <f t="shared" si="1128"/>
        <v>0</v>
      </c>
      <c r="V540" s="180">
        <f t="shared" si="1129"/>
        <v>0</v>
      </c>
      <c r="W540" s="180">
        <f t="shared" si="1130"/>
        <v>0</v>
      </c>
      <c r="X540" s="180">
        <f t="shared" si="1131"/>
        <v>0</v>
      </c>
      <c r="Y540" s="180">
        <f t="shared" si="1132"/>
        <v>0</v>
      </c>
      <c r="Z540" s="180">
        <f t="shared" si="1133"/>
        <v>0</v>
      </c>
      <c r="AA540" s="180">
        <f t="shared" si="1134"/>
        <v>0</v>
      </c>
      <c r="AB540" s="180">
        <f t="shared" si="1135"/>
        <v>0</v>
      </c>
      <c r="AC540" s="180">
        <f t="shared" si="1136"/>
        <v>0</v>
      </c>
      <c r="AD540" s="180">
        <f t="shared" si="1137"/>
        <v>0</v>
      </c>
      <c r="AE540" s="180">
        <f t="shared" si="1138"/>
        <v>0</v>
      </c>
      <c r="AF540" s="180">
        <f t="shared" si="1139"/>
        <v>0</v>
      </c>
      <c r="AG540" s="180">
        <f t="shared" si="1140"/>
        <v>0</v>
      </c>
      <c r="AH540" s="180">
        <f t="shared" si="1141"/>
        <v>0</v>
      </c>
      <c r="AI540" s="180">
        <f t="shared" si="1142"/>
        <v>0</v>
      </c>
      <c r="AJ540" s="180">
        <f t="shared" si="1143"/>
        <v>0</v>
      </c>
      <c r="AK540" s="180">
        <f t="shared" si="1144"/>
        <v>0</v>
      </c>
      <c r="AL540" s="180">
        <f t="shared" si="1145"/>
        <v>0</v>
      </c>
      <c r="AM540" s="180">
        <f t="shared" si="1146"/>
        <v>0</v>
      </c>
      <c r="AN540" s="180">
        <f t="shared" si="1147"/>
        <v>0</v>
      </c>
      <c r="AO540" s="180">
        <f t="shared" si="1148"/>
        <v>0</v>
      </c>
      <c r="AP540" s="180">
        <f t="shared" si="1149"/>
        <v>0</v>
      </c>
      <c r="AQ540" s="180">
        <f t="shared" si="1150"/>
        <v>0</v>
      </c>
      <c r="AR540" s="180">
        <f t="shared" si="1151"/>
        <v>0</v>
      </c>
      <c r="AS540" s="180">
        <f t="shared" si="1152"/>
        <v>0</v>
      </c>
      <c r="AT540" s="180">
        <f t="shared" si="1153"/>
        <v>0</v>
      </c>
      <c r="AU540" s="180">
        <f t="shared" si="1154"/>
        <v>0</v>
      </c>
      <c r="AV540" s="180">
        <f t="shared" si="1155"/>
        <v>0</v>
      </c>
      <c r="AW540" s="180">
        <f t="shared" si="1156"/>
        <v>0</v>
      </c>
      <c r="AX540" s="180">
        <f t="shared" si="1157"/>
        <v>0</v>
      </c>
      <c r="AY540" s="180">
        <f t="shared" si="1158"/>
        <v>0</v>
      </c>
      <c r="AZ540" s="180">
        <f t="shared" si="1159"/>
        <v>0</v>
      </c>
      <c r="BA540" s="180">
        <f t="shared" si="1160"/>
        <v>0</v>
      </c>
      <c r="BB540" s="180">
        <f t="shared" si="1161"/>
        <v>0</v>
      </c>
      <c r="BC540" s="180">
        <f t="shared" si="1162"/>
        <v>0</v>
      </c>
      <c r="BD540" s="180">
        <f t="shared" si="1163"/>
        <v>0</v>
      </c>
      <c r="BE540" s="180">
        <f t="shared" si="1164"/>
        <v>0</v>
      </c>
      <c r="BF540" s="180">
        <f t="shared" si="1165"/>
        <v>0</v>
      </c>
      <c r="BG540" s="180">
        <f t="shared" si="1166"/>
        <v>0</v>
      </c>
      <c r="BH540" s="180">
        <f t="shared" si="1167"/>
        <v>0</v>
      </c>
      <c r="BI540" s="180">
        <f t="shared" si="1168"/>
        <v>0</v>
      </c>
      <c r="BJ540" s="180">
        <f t="shared" si="1169"/>
        <v>0</v>
      </c>
      <c r="BK540" s="180">
        <f t="shared" si="1170"/>
        <v>0</v>
      </c>
      <c r="BL540" s="180">
        <f t="shared" si="1171"/>
        <v>0</v>
      </c>
      <c r="BM540" s="180">
        <f t="shared" si="1172"/>
        <v>0</v>
      </c>
      <c r="BN540" s="180">
        <f t="shared" si="1173"/>
        <v>0</v>
      </c>
      <c r="BO540" s="180">
        <f t="shared" si="1174"/>
        <v>0</v>
      </c>
      <c r="BP540" s="180">
        <f t="shared" si="1175"/>
        <v>0</v>
      </c>
      <c r="BQ540" s="180">
        <f t="shared" si="1176"/>
        <v>0</v>
      </c>
      <c r="BR540" s="180">
        <f t="shared" si="1177"/>
        <v>0</v>
      </c>
      <c r="BS540" s="180">
        <f t="shared" si="1178"/>
        <v>0</v>
      </c>
      <c r="BT540" s="180">
        <f t="shared" si="1179"/>
        <v>0</v>
      </c>
      <c r="BU540" s="180">
        <f t="shared" si="1180"/>
        <v>0</v>
      </c>
      <c r="BV540" s="180">
        <f t="shared" si="1181"/>
        <v>0</v>
      </c>
      <c r="BW540" s="180">
        <f t="shared" si="1182"/>
        <v>0</v>
      </c>
      <c r="BX540" s="180">
        <f t="shared" si="1183"/>
        <v>0</v>
      </c>
      <c r="BY540" s="180">
        <f t="shared" si="1184"/>
        <v>0</v>
      </c>
      <c r="BZ540" s="180">
        <f t="shared" si="1185"/>
        <v>0</v>
      </c>
      <c r="CA540" s="180">
        <f t="shared" si="1186"/>
        <v>0</v>
      </c>
      <c r="CB540" s="180">
        <f t="shared" si="1187"/>
        <v>0</v>
      </c>
      <c r="CC540" s="180">
        <f t="shared" si="1188"/>
        <v>0</v>
      </c>
      <c r="CD540" s="180">
        <f t="shared" si="1189"/>
        <v>0</v>
      </c>
      <c r="CE540" s="180">
        <f t="shared" si="1190"/>
        <v>0</v>
      </c>
      <c r="CF540" s="180">
        <f t="shared" si="1191"/>
        <v>0</v>
      </c>
      <c r="CG540" s="180">
        <f t="shared" si="1192"/>
        <v>0</v>
      </c>
      <c r="CH540" s="180">
        <f t="shared" si="1193"/>
        <v>0</v>
      </c>
      <c r="CI540" s="180">
        <f t="shared" si="1194"/>
        <v>0</v>
      </c>
      <c r="CJ540" s="180">
        <f t="shared" si="1195"/>
        <v>0</v>
      </c>
      <c r="CK540" s="180">
        <f t="shared" si="1196"/>
        <v>0</v>
      </c>
      <c r="CL540" s="180">
        <f t="shared" si="1197"/>
        <v>0</v>
      </c>
      <c r="CM540" s="180">
        <f t="shared" si="1198"/>
        <v>0</v>
      </c>
      <c r="CN540" s="180">
        <f t="shared" si="1199"/>
        <v>0</v>
      </c>
      <c r="CO540" s="180">
        <f t="shared" si="1200"/>
        <v>0</v>
      </c>
      <c r="CP540" s="180">
        <f t="shared" si="1201"/>
        <v>0</v>
      </c>
      <c r="CQ540" s="180">
        <f t="shared" si="1202"/>
        <v>0</v>
      </c>
      <c r="CR540" s="180">
        <f t="shared" si="1203"/>
        <v>0</v>
      </c>
      <c r="CS540" s="180">
        <f t="shared" si="1204"/>
        <v>0</v>
      </c>
      <c r="CT540" s="180">
        <f t="shared" si="1205"/>
        <v>0</v>
      </c>
      <c r="CU540" s="180">
        <f t="shared" si="1206"/>
        <v>0</v>
      </c>
      <c r="CV540" s="180">
        <f t="shared" si="1207"/>
        <v>0</v>
      </c>
      <c r="CW540" s="180">
        <f t="shared" si="1208"/>
        <v>0</v>
      </c>
      <c r="CX540" s="180">
        <f t="shared" si="1209"/>
        <v>0</v>
      </c>
      <c r="CY540" s="180">
        <f t="shared" si="1210"/>
        <v>0</v>
      </c>
      <c r="CZ540" s="180">
        <f t="shared" si="1211"/>
        <v>0</v>
      </c>
      <c r="DA540" s="180">
        <f t="shared" si="1212"/>
        <v>0</v>
      </c>
      <c r="DB540" s="180">
        <f t="shared" si="1213"/>
        <v>0</v>
      </c>
      <c r="DC540" s="180">
        <f t="shared" si="1214"/>
        <v>0</v>
      </c>
      <c r="DD540" s="180">
        <f t="shared" si="1215"/>
        <v>0</v>
      </c>
      <c r="DE540" s="180">
        <f t="shared" si="1216"/>
        <v>0</v>
      </c>
      <c r="DF540" s="180">
        <f t="shared" si="1217"/>
        <v>0</v>
      </c>
      <c r="DG540" s="180">
        <f t="shared" si="1218"/>
        <v>0</v>
      </c>
      <c r="DH540" s="180">
        <f t="shared" si="1219"/>
        <v>0</v>
      </c>
      <c r="DI540" s="180">
        <f t="shared" si="1220"/>
        <v>0</v>
      </c>
      <c r="DJ540" s="180">
        <f t="shared" si="1221"/>
        <v>0</v>
      </c>
      <c r="DK540" s="180">
        <f t="shared" si="1222"/>
        <v>0</v>
      </c>
      <c r="DL540" s="180">
        <f t="shared" si="1223"/>
        <v>0</v>
      </c>
      <c r="DM540" s="180">
        <f t="shared" si="1224"/>
        <v>0</v>
      </c>
      <c r="DN540" s="180">
        <f t="shared" si="1225"/>
        <v>0</v>
      </c>
      <c r="DO540" s="180">
        <f t="shared" si="1226"/>
        <v>0</v>
      </c>
      <c r="DP540" s="180">
        <f t="shared" si="1227"/>
        <v>0</v>
      </c>
      <c r="DQ540" s="180">
        <f t="shared" si="1228"/>
        <v>0</v>
      </c>
      <c r="DR540" s="180">
        <f t="shared" si="1229"/>
        <v>0</v>
      </c>
      <c r="DS540" s="180">
        <f t="shared" si="1230"/>
        <v>0</v>
      </c>
      <c r="DT540" s="180">
        <f t="shared" si="1231"/>
        <v>0</v>
      </c>
      <c r="DU540" s="180">
        <f t="shared" si="1232"/>
        <v>0</v>
      </c>
      <c r="DV540" s="180">
        <f t="shared" si="1233"/>
        <v>0</v>
      </c>
      <c r="DW540" s="180">
        <f t="shared" si="1234"/>
        <v>0</v>
      </c>
      <c r="DX540" s="180">
        <f t="shared" si="1235"/>
        <v>0</v>
      </c>
      <c r="DY540" s="180">
        <f t="shared" si="1236"/>
        <v>0</v>
      </c>
      <c r="DZ540" s="180">
        <f t="shared" si="1237"/>
        <v>0</v>
      </c>
      <c r="EA540" s="180">
        <f t="shared" si="1238"/>
        <v>0</v>
      </c>
      <c r="EB540" s="180">
        <f t="shared" si="1239"/>
        <v>0</v>
      </c>
      <c r="EC540" s="180">
        <f t="shared" si="1240"/>
        <v>0</v>
      </c>
      <c r="ED540" s="180">
        <f t="shared" si="1241"/>
        <v>0</v>
      </c>
      <c r="EE540" s="180">
        <f t="shared" si="1242"/>
        <v>0</v>
      </c>
      <c r="EF540" s="180">
        <f t="shared" si="1243"/>
        <v>0</v>
      </c>
      <c r="EG540" s="180">
        <f t="shared" si="1244"/>
        <v>0</v>
      </c>
      <c r="EH540" s="180">
        <f t="shared" si="1245"/>
        <v>0</v>
      </c>
      <c r="EI540" s="180">
        <f t="shared" si="1246"/>
        <v>0</v>
      </c>
      <c r="EJ540" s="180">
        <f t="shared" si="1247"/>
        <v>0</v>
      </c>
      <c r="EK540" s="180">
        <f t="shared" si="1248"/>
        <v>0</v>
      </c>
      <c r="EL540" s="180">
        <f t="shared" si="1249"/>
        <v>0</v>
      </c>
      <c r="EM540" s="180">
        <f t="shared" si="1250"/>
        <v>0</v>
      </c>
      <c r="EN540" s="180">
        <f t="shared" si="1251"/>
        <v>0</v>
      </c>
      <c r="EO540" s="180">
        <f t="shared" si="1252"/>
        <v>0</v>
      </c>
      <c r="EP540" s="180">
        <f t="shared" si="1253"/>
        <v>0</v>
      </c>
      <c r="EQ540" s="180">
        <f t="shared" si="1254"/>
        <v>0</v>
      </c>
      <c r="ER540" s="180">
        <f t="shared" si="1255"/>
        <v>0</v>
      </c>
      <c r="ES540" s="180">
        <f t="shared" si="1256"/>
        <v>0</v>
      </c>
      <c r="ET540" s="180">
        <f t="shared" si="1257"/>
        <v>0</v>
      </c>
      <c r="EU540" s="180">
        <f t="shared" si="1258"/>
        <v>0</v>
      </c>
      <c r="EV540" s="180">
        <f t="shared" si="1259"/>
        <v>0</v>
      </c>
      <c r="EW540" s="180">
        <f t="shared" si="1260"/>
        <v>0</v>
      </c>
      <c r="EX540" s="180">
        <f t="shared" si="1261"/>
        <v>0</v>
      </c>
      <c r="EY540" s="180">
        <f t="shared" si="1262"/>
        <v>0</v>
      </c>
      <c r="EZ540" s="180">
        <f t="shared" si="1263"/>
        <v>0</v>
      </c>
      <c r="FA540" s="180">
        <f t="shared" si="1264"/>
        <v>0</v>
      </c>
      <c r="FB540" s="180">
        <f t="shared" si="1265"/>
        <v>0</v>
      </c>
      <c r="FC540" s="180">
        <f t="shared" si="1266"/>
        <v>0</v>
      </c>
      <c r="FD540" s="180">
        <f t="shared" si="1267"/>
        <v>0</v>
      </c>
      <c r="FE540" s="180">
        <f t="shared" si="1268"/>
        <v>0</v>
      </c>
      <c r="FF540" s="180">
        <f t="shared" si="1269"/>
        <v>0</v>
      </c>
      <c r="FG540" s="180">
        <f t="shared" si="1270"/>
        <v>0</v>
      </c>
      <c r="FH540" s="180">
        <f t="shared" si="1271"/>
        <v>0</v>
      </c>
      <c r="FI540" s="180">
        <f t="shared" si="1272"/>
        <v>0</v>
      </c>
      <c r="FJ540" s="180">
        <f t="shared" si="1273"/>
        <v>0</v>
      </c>
      <c r="FK540" s="180">
        <f t="shared" si="1274"/>
        <v>0</v>
      </c>
      <c r="FL540" s="180">
        <f t="shared" si="1275"/>
        <v>0</v>
      </c>
      <c r="FM540" s="180">
        <f t="shared" si="1276"/>
        <v>0</v>
      </c>
      <c r="FN540" s="180">
        <f t="shared" si="1277"/>
        <v>0</v>
      </c>
      <c r="FO540" s="180">
        <f t="shared" si="1278"/>
        <v>0</v>
      </c>
      <c r="FP540" s="180">
        <f t="shared" si="1279"/>
        <v>0</v>
      </c>
      <c r="FQ540" s="180">
        <f t="shared" si="1280"/>
        <v>0</v>
      </c>
      <c r="FR540" s="180">
        <f t="shared" si="1281"/>
        <v>0</v>
      </c>
      <c r="FS540" s="180">
        <f t="shared" si="1282"/>
        <v>0</v>
      </c>
      <c r="FT540" s="180">
        <f t="shared" si="1283"/>
        <v>0</v>
      </c>
      <c r="FU540" s="180">
        <f t="shared" si="1284"/>
        <v>0</v>
      </c>
      <c r="FV540" s="180">
        <f t="shared" si="1285"/>
        <v>0</v>
      </c>
      <c r="FW540" s="180">
        <f t="shared" si="1286"/>
        <v>0</v>
      </c>
      <c r="FX540" s="180">
        <f t="shared" si="1287"/>
        <v>0</v>
      </c>
      <c r="FY540" s="180">
        <f t="shared" si="1288"/>
        <v>0</v>
      </c>
      <c r="FZ540" s="180">
        <f t="shared" si="1289"/>
        <v>0</v>
      </c>
      <c r="GA540" s="180">
        <f t="shared" si="1290"/>
        <v>0</v>
      </c>
      <c r="GB540" s="180">
        <f t="shared" si="1291"/>
        <v>0</v>
      </c>
      <c r="GC540" s="180">
        <f t="shared" si="1292"/>
        <v>0</v>
      </c>
      <c r="GD540" s="180">
        <f t="shared" si="1293"/>
        <v>0</v>
      </c>
      <c r="GE540" s="180">
        <f t="shared" si="1294"/>
        <v>0</v>
      </c>
      <c r="GF540" s="180">
        <f t="shared" si="1295"/>
        <v>0</v>
      </c>
      <c r="GG540" s="180">
        <f t="shared" si="1296"/>
        <v>0</v>
      </c>
      <c r="GH540" s="180">
        <f t="shared" si="1297"/>
        <v>0</v>
      </c>
      <c r="GI540" s="180">
        <f t="shared" si="1298"/>
        <v>0</v>
      </c>
      <c r="GJ540" s="180">
        <f t="shared" si="1299"/>
        <v>0</v>
      </c>
      <c r="GK540" s="180">
        <f t="shared" si="1300"/>
        <v>0</v>
      </c>
      <c r="GL540" s="180">
        <f t="shared" si="1301"/>
        <v>0</v>
      </c>
      <c r="GM540" s="180">
        <f t="shared" si="1302"/>
        <v>0</v>
      </c>
      <c r="GN540" s="180">
        <f t="shared" si="1303"/>
        <v>0</v>
      </c>
      <c r="GO540" s="180">
        <f t="shared" si="1304"/>
        <v>0</v>
      </c>
      <c r="GP540" s="180">
        <f t="shared" si="1305"/>
        <v>0</v>
      </c>
      <c r="GQ540" s="180">
        <f t="shared" si="1306"/>
        <v>0</v>
      </c>
      <c r="GR540" s="180">
        <f t="shared" si="1307"/>
        <v>0</v>
      </c>
      <c r="GS540" s="180">
        <f t="shared" si="1308"/>
        <v>0</v>
      </c>
      <c r="GT540" s="180">
        <f t="shared" si="1309"/>
        <v>0</v>
      </c>
      <c r="GU540" s="180">
        <f t="shared" si="1310"/>
        <v>0</v>
      </c>
      <c r="GV540" s="180">
        <f t="shared" si="1311"/>
        <v>0</v>
      </c>
      <c r="GW540" s="180">
        <f t="shared" si="1312"/>
        <v>0</v>
      </c>
      <c r="GX540" s="180">
        <f t="shared" si="1313"/>
        <v>0</v>
      </c>
      <c r="GY540" s="180">
        <f t="shared" si="1314"/>
        <v>0</v>
      </c>
      <c r="GZ540" s="180">
        <f t="shared" si="1315"/>
        <v>0</v>
      </c>
      <c r="HA540" s="180">
        <f t="shared" si="1316"/>
        <v>0</v>
      </c>
      <c r="HB540" s="180">
        <f t="shared" si="1317"/>
        <v>0</v>
      </c>
      <c r="HC540" s="180">
        <f t="shared" si="1318"/>
        <v>0</v>
      </c>
      <c r="HD540" s="180">
        <f t="shared" si="1319"/>
        <v>0</v>
      </c>
      <c r="HE540" s="180">
        <f t="shared" si="1320"/>
        <v>0</v>
      </c>
      <c r="HF540" s="180">
        <f t="shared" si="1321"/>
        <v>0</v>
      </c>
      <c r="HG540" s="180">
        <f t="shared" si="1322"/>
        <v>0</v>
      </c>
      <c r="HH540" s="180">
        <f t="shared" si="1323"/>
        <v>0</v>
      </c>
      <c r="HI540" s="180">
        <f t="shared" si="1324"/>
        <v>0</v>
      </c>
      <c r="HJ540" s="180">
        <f t="shared" si="1325"/>
        <v>0</v>
      </c>
      <c r="HK540" s="180">
        <f t="shared" si="1326"/>
        <v>0</v>
      </c>
      <c r="HL540" s="180">
        <f t="shared" si="1327"/>
        <v>0</v>
      </c>
      <c r="HM540" s="180">
        <f t="shared" si="1328"/>
        <v>0</v>
      </c>
      <c r="HN540" s="180">
        <f t="shared" si="1329"/>
        <v>0</v>
      </c>
      <c r="HO540" s="180">
        <f t="shared" si="1330"/>
        <v>0</v>
      </c>
      <c r="HP540" s="180">
        <f t="shared" si="1331"/>
        <v>0</v>
      </c>
      <c r="HQ540" s="180">
        <f t="shared" si="1332"/>
        <v>0</v>
      </c>
      <c r="HR540" s="180">
        <f t="shared" si="1333"/>
        <v>0</v>
      </c>
      <c r="HS540" s="180">
        <f t="shared" si="1334"/>
        <v>0</v>
      </c>
      <c r="HT540" s="180">
        <f t="shared" si="1335"/>
        <v>0</v>
      </c>
      <c r="HU540" s="180">
        <f t="shared" si="1336"/>
        <v>0</v>
      </c>
      <c r="HV540" s="180">
        <f t="shared" si="1337"/>
        <v>0</v>
      </c>
      <c r="HW540" s="180">
        <f t="shared" si="1338"/>
        <v>0</v>
      </c>
      <c r="HX540" s="180">
        <f t="shared" si="1339"/>
        <v>0</v>
      </c>
      <c r="HY540" s="180">
        <f t="shared" si="1340"/>
        <v>0</v>
      </c>
      <c r="HZ540" s="180">
        <f t="shared" si="1341"/>
        <v>0</v>
      </c>
      <c r="IA540" s="180">
        <f t="shared" si="1342"/>
        <v>0</v>
      </c>
      <c r="IB540" s="180">
        <f t="shared" si="1343"/>
        <v>0</v>
      </c>
      <c r="IC540" s="180">
        <f t="shared" si="1344"/>
        <v>0</v>
      </c>
      <c r="ID540" s="180">
        <f t="shared" si="1345"/>
        <v>0</v>
      </c>
      <c r="IE540" s="180">
        <f t="shared" si="1346"/>
        <v>0</v>
      </c>
      <c r="IF540" s="180">
        <f t="shared" si="1347"/>
        <v>0</v>
      </c>
      <c r="IG540" s="180">
        <f t="shared" si="1348"/>
        <v>0</v>
      </c>
      <c r="IH540" s="180">
        <f t="shared" si="1349"/>
        <v>0</v>
      </c>
      <c r="II540" s="180">
        <f t="shared" si="1350"/>
        <v>0</v>
      </c>
      <c r="IJ540" s="180">
        <f t="shared" si="1351"/>
        <v>0</v>
      </c>
      <c r="IK540" s="180">
        <f t="shared" si="1352"/>
        <v>0</v>
      </c>
      <c r="IL540" s="180">
        <f t="shared" si="1353"/>
        <v>0</v>
      </c>
      <c r="IM540" s="180">
        <f t="shared" si="1354"/>
        <v>0</v>
      </c>
      <c r="IN540" s="180">
        <f t="shared" si="1355"/>
        <v>0</v>
      </c>
      <c r="IO540" s="180">
        <f t="shared" si="1356"/>
        <v>0</v>
      </c>
      <c r="IP540" s="180">
        <f t="shared" si="1357"/>
        <v>0</v>
      </c>
      <c r="IQ540" s="180">
        <f t="shared" si="1358"/>
        <v>0</v>
      </c>
      <c r="IR540" s="180">
        <f t="shared" si="1359"/>
        <v>0</v>
      </c>
      <c r="IS540" s="180">
        <f t="shared" si="1360"/>
        <v>0</v>
      </c>
      <c r="IT540" s="180">
        <f t="shared" si="1361"/>
        <v>0</v>
      </c>
      <c r="IU540" s="180">
        <f t="shared" si="1362"/>
        <v>0</v>
      </c>
      <c r="IV540" s="180">
        <f t="shared" si="1363"/>
        <v>0</v>
      </c>
      <c r="IW540" s="180">
        <f t="shared" si="1364"/>
        <v>0</v>
      </c>
      <c r="IX540" s="180">
        <f t="shared" si="1365"/>
        <v>0</v>
      </c>
      <c r="IY540" s="180">
        <f t="shared" si="1366"/>
        <v>0</v>
      </c>
      <c r="IZ540" s="180">
        <f t="shared" si="1367"/>
        <v>0</v>
      </c>
      <c r="JA540" s="180">
        <f t="shared" si="1368"/>
        <v>0</v>
      </c>
      <c r="JB540" s="180">
        <f t="shared" si="1369"/>
        <v>0</v>
      </c>
    </row>
    <row r="541" spans="2:262">
      <c r="B541" s="188">
        <v>180</v>
      </c>
      <c r="C541" s="187">
        <f t="shared" si="1370"/>
        <v>3.5156250000000027E-3</v>
      </c>
      <c r="D541" s="184" t="e">
        <f t="shared" si="1113"/>
        <v>#REF!</v>
      </c>
      <c r="E541" s="183" t="e">
        <f>GD361</f>
        <v>#REF!</v>
      </c>
      <c r="F541" s="182">
        <v>180</v>
      </c>
      <c r="G541" s="180">
        <f t="shared" si="1114"/>
        <v>0</v>
      </c>
      <c r="H541" s="180">
        <f t="shared" si="1115"/>
        <v>0</v>
      </c>
      <c r="I541" s="180">
        <f t="shared" si="1116"/>
        <v>0</v>
      </c>
      <c r="J541" s="180">
        <f t="shared" si="1117"/>
        <v>0</v>
      </c>
      <c r="K541" s="180">
        <f t="shared" si="1118"/>
        <v>0</v>
      </c>
      <c r="L541" s="180">
        <f t="shared" si="1119"/>
        <v>0</v>
      </c>
      <c r="M541" s="180">
        <f t="shared" si="1120"/>
        <v>0</v>
      </c>
      <c r="N541" s="180">
        <f t="shared" si="1121"/>
        <v>0</v>
      </c>
      <c r="O541" s="180">
        <f t="shared" si="1122"/>
        <v>0</v>
      </c>
      <c r="P541" s="180">
        <f t="shared" si="1123"/>
        <v>0</v>
      </c>
      <c r="Q541" s="180">
        <f t="shared" si="1124"/>
        <v>0</v>
      </c>
      <c r="R541" s="180">
        <f t="shared" si="1125"/>
        <v>0</v>
      </c>
      <c r="S541" s="180">
        <f t="shared" si="1126"/>
        <v>0</v>
      </c>
      <c r="T541" s="180">
        <f t="shared" si="1127"/>
        <v>0</v>
      </c>
      <c r="U541" s="180">
        <f t="shared" si="1128"/>
        <v>0</v>
      </c>
      <c r="V541" s="180">
        <f t="shared" si="1129"/>
        <v>0</v>
      </c>
      <c r="W541" s="180">
        <f t="shared" si="1130"/>
        <v>0</v>
      </c>
      <c r="X541" s="180">
        <f t="shared" si="1131"/>
        <v>0</v>
      </c>
      <c r="Y541" s="180">
        <f t="shared" si="1132"/>
        <v>0</v>
      </c>
      <c r="Z541" s="180">
        <f t="shared" si="1133"/>
        <v>0</v>
      </c>
      <c r="AA541" s="180">
        <f t="shared" si="1134"/>
        <v>0</v>
      </c>
      <c r="AB541" s="180">
        <f t="shared" si="1135"/>
        <v>0</v>
      </c>
      <c r="AC541" s="180">
        <f t="shared" si="1136"/>
        <v>0</v>
      </c>
      <c r="AD541" s="180">
        <f t="shared" si="1137"/>
        <v>0</v>
      </c>
      <c r="AE541" s="180">
        <f t="shared" si="1138"/>
        <v>0</v>
      </c>
      <c r="AF541" s="180">
        <f t="shared" si="1139"/>
        <v>0</v>
      </c>
      <c r="AG541" s="180">
        <f t="shared" si="1140"/>
        <v>0</v>
      </c>
      <c r="AH541" s="180">
        <f t="shared" si="1141"/>
        <v>0</v>
      </c>
      <c r="AI541" s="180">
        <f t="shared" si="1142"/>
        <v>0</v>
      </c>
      <c r="AJ541" s="180">
        <f t="shared" si="1143"/>
        <v>0</v>
      </c>
      <c r="AK541" s="180">
        <f t="shared" si="1144"/>
        <v>0</v>
      </c>
      <c r="AL541" s="180">
        <f t="shared" si="1145"/>
        <v>0</v>
      </c>
      <c r="AM541" s="180">
        <f t="shared" si="1146"/>
        <v>0</v>
      </c>
      <c r="AN541" s="180">
        <f t="shared" si="1147"/>
        <v>0</v>
      </c>
      <c r="AO541" s="180">
        <f t="shared" si="1148"/>
        <v>0</v>
      </c>
      <c r="AP541" s="180">
        <f t="shared" si="1149"/>
        <v>0</v>
      </c>
      <c r="AQ541" s="180">
        <f t="shared" si="1150"/>
        <v>0</v>
      </c>
      <c r="AR541" s="180">
        <f t="shared" si="1151"/>
        <v>0</v>
      </c>
      <c r="AS541" s="180">
        <f t="shared" si="1152"/>
        <v>0</v>
      </c>
      <c r="AT541" s="180">
        <f t="shared" si="1153"/>
        <v>0</v>
      </c>
      <c r="AU541" s="180">
        <f t="shared" si="1154"/>
        <v>0</v>
      </c>
      <c r="AV541" s="180">
        <f t="shared" si="1155"/>
        <v>0</v>
      </c>
      <c r="AW541" s="180">
        <f t="shared" si="1156"/>
        <v>0</v>
      </c>
      <c r="AX541" s="180">
        <f t="shared" si="1157"/>
        <v>0</v>
      </c>
      <c r="AY541" s="180">
        <f t="shared" si="1158"/>
        <v>0</v>
      </c>
      <c r="AZ541" s="180">
        <f t="shared" si="1159"/>
        <v>0</v>
      </c>
      <c r="BA541" s="180">
        <f t="shared" si="1160"/>
        <v>0</v>
      </c>
      <c r="BB541" s="180">
        <f t="shared" si="1161"/>
        <v>0</v>
      </c>
      <c r="BC541" s="180">
        <f t="shared" si="1162"/>
        <v>0</v>
      </c>
      <c r="BD541" s="180">
        <f t="shared" si="1163"/>
        <v>0</v>
      </c>
      <c r="BE541" s="180">
        <f t="shared" si="1164"/>
        <v>0</v>
      </c>
      <c r="BF541" s="180">
        <f t="shared" si="1165"/>
        <v>0</v>
      </c>
      <c r="BG541" s="180">
        <f t="shared" si="1166"/>
        <v>0</v>
      </c>
      <c r="BH541" s="180">
        <f t="shared" si="1167"/>
        <v>0</v>
      </c>
      <c r="BI541" s="180">
        <f t="shared" si="1168"/>
        <v>0</v>
      </c>
      <c r="BJ541" s="180">
        <f t="shared" si="1169"/>
        <v>0</v>
      </c>
      <c r="BK541" s="180">
        <f t="shared" si="1170"/>
        <v>0</v>
      </c>
      <c r="BL541" s="180">
        <f t="shared" si="1171"/>
        <v>0</v>
      </c>
      <c r="BM541" s="180">
        <f t="shared" si="1172"/>
        <v>0</v>
      </c>
      <c r="BN541" s="180">
        <f t="shared" si="1173"/>
        <v>0</v>
      </c>
      <c r="BO541" s="180">
        <f t="shared" si="1174"/>
        <v>0</v>
      </c>
      <c r="BP541" s="180">
        <f t="shared" si="1175"/>
        <v>0</v>
      </c>
      <c r="BQ541" s="180">
        <f t="shared" si="1176"/>
        <v>0</v>
      </c>
      <c r="BR541" s="180">
        <f t="shared" si="1177"/>
        <v>0</v>
      </c>
      <c r="BS541" s="180">
        <f t="shared" si="1178"/>
        <v>0</v>
      </c>
      <c r="BT541" s="180">
        <f t="shared" si="1179"/>
        <v>0</v>
      </c>
      <c r="BU541" s="180">
        <f t="shared" si="1180"/>
        <v>0</v>
      </c>
      <c r="BV541" s="180">
        <f t="shared" si="1181"/>
        <v>0</v>
      </c>
      <c r="BW541" s="180">
        <f t="shared" si="1182"/>
        <v>0</v>
      </c>
      <c r="BX541" s="180">
        <f t="shared" si="1183"/>
        <v>0</v>
      </c>
      <c r="BY541" s="180">
        <f t="shared" si="1184"/>
        <v>0</v>
      </c>
      <c r="BZ541" s="180">
        <f t="shared" si="1185"/>
        <v>0</v>
      </c>
      <c r="CA541" s="180">
        <f t="shared" si="1186"/>
        <v>0</v>
      </c>
      <c r="CB541" s="180">
        <f t="shared" si="1187"/>
        <v>0</v>
      </c>
      <c r="CC541" s="180">
        <f t="shared" si="1188"/>
        <v>0</v>
      </c>
      <c r="CD541" s="180">
        <f t="shared" si="1189"/>
        <v>0</v>
      </c>
      <c r="CE541" s="180">
        <f t="shared" si="1190"/>
        <v>0</v>
      </c>
      <c r="CF541" s="180">
        <f t="shared" si="1191"/>
        <v>0</v>
      </c>
      <c r="CG541" s="180">
        <f t="shared" si="1192"/>
        <v>0</v>
      </c>
      <c r="CH541" s="180">
        <f t="shared" si="1193"/>
        <v>0</v>
      </c>
      <c r="CI541" s="180">
        <f t="shared" si="1194"/>
        <v>0</v>
      </c>
      <c r="CJ541" s="180">
        <f t="shared" si="1195"/>
        <v>0</v>
      </c>
      <c r="CK541" s="180">
        <f t="shared" si="1196"/>
        <v>0</v>
      </c>
      <c r="CL541" s="180">
        <f t="shared" si="1197"/>
        <v>0</v>
      </c>
      <c r="CM541" s="180">
        <f t="shared" si="1198"/>
        <v>0</v>
      </c>
      <c r="CN541" s="180">
        <f t="shared" si="1199"/>
        <v>0</v>
      </c>
      <c r="CO541" s="180">
        <f t="shared" si="1200"/>
        <v>0</v>
      </c>
      <c r="CP541" s="180">
        <f t="shared" si="1201"/>
        <v>0</v>
      </c>
      <c r="CQ541" s="180">
        <f t="shared" si="1202"/>
        <v>0</v>
      </c>
      <c r="CR541" s="180">
        <f t="shared" si="1203"/>
        <v>0</v>
      </c>
      <c r="CS541" s="180">
        <f t="shared" si="1204"/>
        <v>0</v>
      </c>
      <c r="CT541" s="180">
        <f t="shared" si="1205"/>
        <v>0</v>
      </c>
      <c r="CU541" s="180">
        <f t="shared" si="1206"/>
        <v>0</v>
      </c>
      <c r="CV541" s="180">
        <f t="shared" si="1207"/>
        <v>0</v>
      </c>
      <c r="CW541" s="180">
        <f t="shared" si="1208"/>
        <v>0</v>
      </c>
      <c r="CX541" s="180">
        <f t="shared" si="1209"/>
        <v>0</v>
      </c>
      <c r="CY541" s="180">
        <f t="shared" si="1210"/>
        <v>0</v>
      </c>
      <c r="CZ541" s="180">
        <f t="shared" si="1211"/>
        <v>0</v>
      </c>
      <c r="DA541" s="180">
        <f t="shared" si="1212"/>
        <v>0</v>
      </c>
      <c r="DB541" s="180">
        <f t="shared" si="1213"/>
        <v>0</v>
      </c>
      <c r="DC541" s="180">
        <f t="shared" si="1214"/>
        <v>0</v>
      </c>
      <c r="DD541" s="180">
        <f t="shared" si="1215"/>
        <v>0</v>
      </c>
      <c r="DE541" s="180">
        <f t="shared" si="1216"/>
        <v>0</v>
      </c>
      <c r="DF541" s="180">
        <f t="shared" si="1217"/>
        <v>0</v>
      </c>
      <c r="DG541" s="180">
        <f t="shared" si="1218"/>
        <v>0</v>
      </c>
      <c r="DH541" s="180">
        <f t="shared" si="1219"/>
        <v>0</v>
      </c>
      <c r="DI541" s="180">
        <f t="shared" si="1220"/>
        <v>0</v>
      </c>
      <c r="DJ541" s="180">
        <f t="shared" si="1221"/>
        <v>0</v>
      </c>
      <c r="DK541" s="180">
        <f t="shared" si="1222"/>
        <v>0</v>
      </c>
      <c r="DL541" s="180">
        <f t="shared" si="1223"/>
        <v>0</v>
      </c>
      <c r="DM541" s="180">
        <f t="shared" si="1224"/>
        <v>0</v>
      </c>
      <c r="DN541" s="180">
        <f t="shared" si="1225"/>
        <v>0</v>
      </c>
      <c r="DO541" s="180">
        <f t="shared" si="1226"/>
        <v>0</v>
      </c>
      <c r="DP541" s="180">
        <f t="shared" si="1227"/>
        <v>0</v>
      </c>
      <c r="DQ541" s="180">
        <f t="shared" si="1228"/>
        <v>0</v>
      </c>
      <c r="DR541" s="180">
        <f t="shared" si="1229"/>
        <v>0</v>
      </c>
      <c r="DS541" s="180">
        <f t="shared" si="1230"/>
        <v>0</v>
      </c>
      <c r="DT541" s="180">
        <f t="shared" si="1231"/>
        <v>0</v>
      </c>
      <c r="DU541" s="180">
        <f t="shared" si="1232"/>
        <v>0</v>
      </c>
      <c r="DV541" s="180">
        <f t="shared" si="1233"/>
        <v>0</v>
      </c>
      <c r="DW541" s="180">
        <f t="shared" si="1234"/>
        <v>0</v>
      </c>
      <c r="DX541" s="180">
        <f t="shared" si="1235"/>
        <v>0</v>
      </c>
      <c r="DY541" s="180">
        <f t="shared" si="1236"/>
        <v>0</v>
      </c>
      <c r="DZ541" s="180">
        <f t="shared" si="1237"/>
        <v>0</v>
      </c>
      <c r="EA541" s="180">
        <f t="shared" si="1238"/>
        <v>0</v>
      </c>
      <c r="EB541" s="180">
        <f t="shared" si="1239"/>
        <v>0</v>
      </c>
      <c r="EC541" s="180">
        <f t="shared" si="1240"/>
        <v>0</v>
      </c>
      <c r="ED541" s="180">
        <f t="shared" si="1241"/>
        <v>0</v>
      </c>
      <c r="EE541" s="180">
        <f t="shared" si="1242"/>
        <v>0</v>
      </c>
      <c r="EF541" s="180">
        <f t="shared" si="1243"/>
        <v>0</v>
      </c>
      <c r="EG541" s="180">
        <f t="shared" si="1244"/>
        <v>0</v>
      </c>
      <c r="EH541" s="180">
        <f t="shared" si="1245"/>
        <v>0</v>
      </c>
      <c r="EI541" s="180">
        <f t="shared" si="1246"/>
        <v>0</v>
      </c>
      <c r="EJ541" s="180">
        <f t="shared" si="1247"/>
        <v>0</v>
      </c>
      <c r="EK541" s="180">
        <f t="shared" si="1248"/>
        <v>0</v>
      </c>
      <c r="EL541" s="180">
        <f t="shared" si="1249"/>
        <v>0</v>
      </c>
      <c r="EM541" s="180">
        <f t="shared" si="1250"/>
        <v>0</v>
      </c>
      <c r="EN541" s="180">
        <f t="shared" si="1251"/>
        <v>0</v>
      </c>
      <c r="EO541" s="180">
        <f t="shared" si="1252"/>
        <v>0</v>
      </c>
      <c r="EP541" s="180">
        <f t="shared" si="1253"/>
        <v>0</v>
      </c>
      <c r="EQ541" s="180">
        <f t="shared" si="1254"/>
        <v>0</v>
      </c>
      <c r="ER541" s="180">
        <f t="shared" si="1255"/>
        <v>0</v>
      </c>
      <c r="ES541" s="180">
        <f t="shared" si="1256"/>
        <v>0</v>
      </c>
      <c r="ET541" s="180">
        <f t="shared" si="1257"/>
        <v>0</v>
      </c>
      <c r="EU541" s="180">
        <f t="shared" si="1258"/>
        <v>0</v>
      </c>
      <c r="EV541" s="180">
        <f t="shared" si="1259"/>
        <v>0</v>
      </c>
      <c r="EW541" s="180">
        <f t="shared" si="1260"/>
        <v>0</v>
      </c>
      <c r="EX541" s="180">
        <f t="shared" si="1261"/>
        <v>0</v>
      </c>
      <c r="EY541" s="180">
        <f t="shared" si="1262"/>
        <v>0</v>
      </c>
      <c r="EZ541" s="180">
        <f t="shared" si="1263"/>
        <v>0</v>
      </c>
      <c r="FA541" s="180">
        <f t="shared" si="1264"/>
        <v>0</v>
      </c>
      <c r="FB541" s="180">
        <f t="shared" si="1265"/>
        <v>0</v>
      </c>
      <c r="FC541" s="180">
        <f t="shared" si="1266"/>
        <v>0</v>
      </c>
      <c r="FD541" s="180">
        <f t="shared" si="1267"/>
        <v>0</v>
      </c>
      <c r="FE541" s="180">
        <f t="shared" si="1268"/>
        <v>0</v>
      </c>
      <c r="FF541" s="180">
        <f t="shared" si="1269"/>
        <v>0</v>
      </c>
      <c r="FG541" s="180">
        <f t="shared" si="1270"/>
        <v>0</v>
      </c>
      <c r="FH541" s="180">
        <f t="shared" si="1271"/>
        <v>0</v>
      </c>
      <c r="FI541" s="180">
        <f t="shared" si="1272"/>
        <v>0</v>
      </c>
      <c r="FJ541" s="180">
        <f t="shared" si="1273"/>
        <v>0</v>
      </c>
      <c r="FK541" s="180">
        <f t="shared" si="1274"/>
        <v>0</v>
      </c>
      <c r="FL541" s="180">
        <f t="shared" si="1275"/>
        <v>0</v>
      </c>
      <c r="FM541" s="180">
        <f t="shared" si="1276"/>
        <v>0</v>
      </c>
      <c r="FN541" s="180">
        <f t="shared" si="1277"/>
        <v>0</v>
      </c>
      <c r="FO541" s="180">
        <f t="shared" si="1278"/>
        <v>0</v>
      </c>
      <c r="FP541" s="180">
        <f t="shared" si="1279"/>
        <v>0</v>
      </c>
      <c r="FQ541" s="180">
        <f t="shared" si="1280"/>
        <v>0</v>
      </c>
      <c r="FR541" s="180">
        <f t="shared" si="1281"/>
        <v>0</v>
      </c>
      <c r="FS541" s="180">
        <f t="shared" si="1282"/>
        <v>0</v>
      </c>
      <c r="FT541" s="180">
        <f t="shared" si="1283"/>
        <v>0</v>
      </c>
      <c r="FU541" s="180">
        <f t="shared" si="1284"/>
        <v>0</v>
      </c>
      <c r="FV541" s="180">
        <f t="shared" si="1285"/>
        <v>0</v>
      </c>
      <c r="FW541" s="180">
        <f t="shared" si="1286"/>
        <v>0</v>
      </c>
      <c r="FX541" s="180">
        <f t="shared" si="1287"/>
        <v>0</v>
      </c>
      <c r="FY541" s="180">
        <f t="shared" si="1288"/>
        <v>0</v>
      </c>
      <c r="FZ541" s="180">
        <f t="shared" si="1289"/>
        <v>0</v>
      </c>
      <c r="GA541" s="180">
        <f t="shared" si="1290"/>
        <v>0</v>
      </c>
      <c r="GB541" s="180">
        <f t="shared" si="1291"/>
        <v>0</v>
      </c>
      <c r="GC541" s="180">
        <f t="shared" si="1292"/>
        <v>0</v>
      </c>
      <c r="GD541" s="180">
        <f t="shared" si="1293"/>
        <v>0</v>
      </c>
      <c r="GE541" s="180">
        <f t="shared" si="1294"/>
        <v>0</v>
      </c>
      <c r="GF541" s="180">
        <f t="shared" si="1295"/>
        <v>0</v>
      </c>
      <c r="GG541" s="180">
        <f t="shared" si="1296"/>
        <v>0</v>
      </c>
      <c r="GH541" s="180">
        <f t="shared" si="1297"/>
        <v>0</v>
      </c>
      <c r="GI541" s="180">
        <f t="shared" si="1298"/>
        <v>0</v>
      </c>
      <c r="GJ541" s="180">
        <f t="shared" si="1299"/>
        <v>0</v>
      </c>
      <c r="GK541" s="180">
        <f t="shared" si="1300"/>
        <v>0</v>
      </c>
      <c r="GL541" s="180">
        <f t="shared" si="1301"/>
        <v>0</v>
      </c>
      <c r="GM541" s="180">
        <f t="shared" si="1302"/>
        <v>0</v>
      </c>
      <c r="GN541" s="180">
        <f t="shared" si="1303"/>
        <v>0</v>
      </c>
      <c r="GO541" s="180">
        <f t="shared" si="1304"/>
        <v>0</v>
      </c>
      <c r="GP541" s="180">
        <f t="shared" si="1305"/>
        <v>0</v>
      </c>
      <c r="GQ541" s="180">
        <f t="shared" si="1306"/>
        <v>0</v>
      </c>
      <c r="GR541" s="180">
        <f t="shared" si="1307"/>
        <v>0</v>
      </c>
      <c r="GS541" s="180">
        <f t="shared" si="1308"/>
        <v>0</v>
      </c>
      <c r="GT541" s="180">
        <f t="shared" si="1309"/>
        <v>0</v>
      </c>
      <c r="GU541" s="180">
        <f t="shared" si="1310"/>
        <v>0</v>
      </c>
      <c r="GV541" s="180">
        <f t="shared" si="1311"/>
        <v>0</v>
      </c>
      <c r="GW541" s="180">
        <f t="shared" si="1312"/>
        <v>0</v>
      </c>
      <c r="GX541" s="180">
        <f t="shared" si="1313"/>
        <v>0</v>
      </c>
      <c r="GY541" s="180">
        <f t="shared" si="1314"/>
        <v>0</v>
      </c>
      <c r="GZ541" s="180">
        <f t="shared" si="1315"/>
        <v>0</v>
      </c>
      <c r="HA541" s="180">
        <f t="shared" si="1316"/>
        <v>0</v>
      </c>
      <c r="HB541" s="180">
        <f t="shared" si="1317"/>
        <v>0</v>
      </c>
      <c r="HC541" s="180">
        <f t="shared" si="1318"/>
        <v>0</v>
      </c>
      <c r="HD541" s="180">
        <f t="shared" si="1319"/>
        <v>0</v>
      </c>
      <c r="HE541" s="180">
        <f t="shared" si="1320"/>
        <v>0</v>
      </c>
      <c r="HF541" s="180">
        <f t="shared" si="1321"/>
        <v>0</v>
      </c>
      <c r="HG541" s="180">
        <f t="shared" si="1322"/>
        <v>0</v>
      </c>
      <c r="HH541" s="180">
        <f t="shared" si="1323"/>
        <v>0</v>
      </c>
      <c r="HI541" s="180">
        <f t="shared" si="1324"/>
        <v>0</v>
      </c>
      <c r="HJ541" s="180">
        <f t="shared" si="1325"/>
        <v>0</v>
      </c>
      <c r="HK541" s="180">
        <f t="shared" si="1326"/>
        <v>0</v>
      </c>
      <c r="HL541" s="180">
        <f t="shared" si="1327"/>
        <v>0</v>
      </c>
      <c r="HM541" s="180">
        <f t="shared" si="1328"/>
        <v>0</v>
      </c>
      <c r="HN541" s="180">
        <f t="shared" si="1329"/>
        <v>0</v>
      </c>
      <c r="HO541" s="180">
        <f t="shared" si="1330"/>
        <v>0</v>
      </c>
      <c r="HP541" s="180">
        <f t="shared" si="1331"/>
        <v>0</v>
      </c>
      <c r="HQ541" s="180">
        <f t="shared" si="1332"/>
        <v>0</v>
      </c>
      <c r="HR541" s="180">
        <f t="shared" si="1333"/>
        <v>0</v>
      </c>
      <c r="HS541" s="180">
        <f t="shared" si="1334"/>
        <v>0</v>
      </c>
      <c r="HT541" s="180">
        <f t="shared" si="1335"/>
        <v>0</v>
      </c>
      <c r="HU541" s="180">
        <f t="shared" si="1336"/>
        <v>0</v>
      </c>
      <c r="HV541" s="180">
        <f t="shared" si="1337"/>
        <v>0</v>
      </c>
      <c r="HW541" s="180">
        <f t="shared" si="1338"/>
        <v>0</v>
      </c>
      <c r="HX541" s="180">
        <f t="shared" si="1339"/>
        <v>0</v>
      </c>
      <c r="HY541" s="180">
        <f t="shared" si="1340"/>
        <v>0</v>
      </c>
      <c r="HZ541" s="180">
        <f t="shared" si="1341"/>
        <v>0</v>
      </c>
      <c r="IA541" s="180">
        <f t="shared" si="1342"/>
        <v>0</v>
      </c>
      <c r="IB541" s="180">
        <f t="shared" si="1343"/>
        <v>0</v>
      </c>
      <c r="IC541" s="180">
        <f t="shared" si="1344"/>
        <v>0</v>
      </c>
      <c r="ID541" s="180">
        <f t="shared" si="1345"/>
        <v>0</v>
      </c>
      <c r="IE541" s="180">
        <f t="shared" si="1346"/>
        <v>0</v>
      </c>
      <c r="IF541" s="180">
        <f t="shared" si="1347"/>
        <v>0</v>
      </c>
      <c r="IG541" s="180">
        <f t="shared" si="1348"/>
        <v>0</v>
      </c>
      <c r="IH541" s="180">
        <f t="shared" si="1349"/>
        <v>0</v>
      </c>
      <c r="II541" s="180">
        <f t="shared" si="1350"/>
        <v>0</v>
      </c>
      <c r="IJ541" s="180">
        <f t="shared" si="1351"/>
        <v>0</v>
      </c>
      <c r="IK541" s="180">
        <f t="shared" si="1352"/>
        <v>0</v>
      </c>
      <c r="IL541" s="180">
        <f t="shared" si="1353"/>
        <v>0</v>
      </c>
      <c r="IM541" s="180">
        <f t="shared" si="1354"/>
        <v>0</v>
      </c>
      <c r="IN541" s="180">
        <f t="shared" si="1355"/>
        <v>0</v>
      </c>
      <c r="IO541" s="180">
        <f t="shared" si="1356"/>
        <v>0</v>
      </c>
      <c r="IP541" s="180">
        <f t="shared" si="1357"/>
        <v>0</v>
      </c>
      <c r="IQ541" s="180">
        <f t="shared" si="1358"/>
        <v>0</v>
      </c>
      <c r="IR541" s="180">
        <f t="shared" si="1359"/>
        <v>0</v>
      </c>
      <c r="IS541" s="180">
        <f t="shared" si="1360"/>
        <v>0</v>
      </c>
      <c r="IT541" s="180">
        <f t="shared" si="1361"/>
        <v>0</v>
      </c>
      <c r="IU541" s="180">
        <f t="shared" si="1362"/>
        <v>0</v>
      </c>
      <c r="IV541" s="180">
        <f t="shared" si="1363"/>
        <v>0</v>
      </c>
      <c r="IW541" s="180">
        <f t="shared" si="1364"/>
        <v>0</v>
      </c>
      <c r="IX541" s="180">
        <f t="shared" si="1365"/>
        <v>0</v>
      </c>
      <c r="IY541" s="180">
        <f t="shared" si="1366"/>
        <v>0</v>
      </c>
      <c r="IZ541" s="180">
        <f t="shared" si="1367"/>
        <v>0</v>
      </c>
      <c r="JA541" s="180">
        <f t="shared" si="1368"/>
        <v>0</v>
      </c>
      <c r="JB541" s="180">
        <f t="shared" si="1369"/>
        <v>0</v>
      </c>
    </row>
    <row r="542" spans="2:262">
      <c r="B542" s="188">
        <v>181</v>
      </c>
      <c r="C542" s="187">
        <f t="shared" si="1370"/>
        <v>3.5351562500000027E-3</v>
      </c>
      <c r="D542" s="184" t="e">
        <f t="shared" si="1113"/>
        <v>#REF!</v>
      </c>
      <c r="E542" s="183" t="e">
        <f>GE361</f>
        <v>#REF!</v>
      </c>
      <c r="F542" s="182">
        <v>181</v>
      </c>
      <c r="G542" s="180">
        <f t="shared" si="1114"/>
        <v>0</v>
      </c>
      <c r="H542" s="180">
        <f t="shared" si="1115"/>
        <v>0</v>
      </c>
      <c r="I542" s="180">
        <f t="shared" si="1116"/>
        <v>0</v>
      </c>
      <c r="J542" s="180">
        <f t="shared" si="1117"/>
        <v>0</v>
      </c>
      <c r="K542" s="180">
        <f t="shared" si="1118"/>
        <v>0</v>
      </c>
      <c r="L542" s="180">
        <f t="shared" si="1119"/>
        <v>0</v>
      </c>
      <c r="M542" s="180">
        <f t="shared" si="1120"/>
        <v>0</v>
      </c>
      <c r="N542" s="180">
        <f t="shared" si="1121"/>
        <v>0</v>
      </c>
      <c r="O542" s="180">
        <f t="shared" si="1122"/>
        <v>0</v>
      </c>
      <c r="P542" s="180">
        <f t="shared" si="1123"/>
        <v>0</v>
      </c>
      <c r="Q542" s="180">
        <f t="shared" si="1124"/>
        <v>0</v>
      </c>
      <c r="R542" s="180">
        <f t="shared" si="1125"/>
        <v>0</v>
      </c>
      <c r="S542" s="180">
        <f t="shared" si="1126"/>
        <v>0</v>
      </c>
      <c r="T542" s="180">
        <f t="shared" si="1127"/>
        <v>0</v>
      </c>
      <c r="U542" s="180">
        <f t="shared" si="1128"/>
        <v>0</v>
      </c>
      <c r="V542" s="180">
        <f t="shared" si="1129"/>
        <v>0</v>
      </c>
      <c r="W542" s="180">
        <f t="shared" si="1130"/>
        <v>0</v>
      </c>
      <c r="X542" s="180">
        <f t="shared" si="1131"/>
        <v>0</v>
      </c>
      <c r="Y542" s="180">
        <f t="shared" si="1132"/>
        <v>0</v>
      </c>
      <c r="Z542" s="180">
        <f t="shared" si="1133"/>
        <v>0</v>
      </c>
      <c r="AA542" s="180">
        <f t="shared" si="1134"/>
        <v>0</v>
      </c>
      <c r="AB542" s="180">
        <f t="shared" si="1135"/>
        <v>0</v>
      </c>
      <c r="AC542" s="180">
        <f t="shared" si="1136"/>
        <v>0</v>
      </c>
      <c r="AD542" s="180">
        <f t="shared" si="1137"/>
        <v>0</v>
      </c>
      <c r="AE542" s="180">
        <f t="shared" si="1138"/>
        <v>0</v>
      </c>
      <c r="AF542" s="180">
        <f t="shared" si="1139"/>
        <v>0</v>
      </c>
      <c r="AG542" s="180">
        <f t="shared" si="1140"/>
        <v>0</v>
      </c>
      <c r="AH542" s="180">
        <f t="shared" si="1141"/>
        <v>0</v>
      </c>
      <c r="AI542" s="180">
        <f t="shared" si="1142"/>
        <v>0</v>
      </c>
      <c r="AJ542" s="180">
        <f t="shared" si="1143"/>
        <v>0</v>
      </c>
      <c r="AK542" s="180">
        <f t="shared" si="1144"/>
        <v>0</v>
      </c>
      <c r="AL542" s="180">
        <f t="shared" si="1145"/>
        <v>0</v>
      </c>
      <c r="AM542" s="180">
        <f t="shared" si="1146"/>
        <v>0</v>
      </c>
      <c r="AN542" s="180">
        <f t="shared" si="1147"/>
        <v>0</v>
      </c>
      <c r="AO542" s="180">
        <f t="shared" si="1148"/>
        <v>0</v>
      </c>
      <c r="AP542" s="180">
        <f t="shared" si="1149"/>
        <v>0</v>
      </c>
      <c r="AQ542" s="180">
        <f t="shared" si="1150"/>
        <v>0</v>
      </c>
      <c r="AR542" s="180">
        <f t="shared" si="1151"/>
        <v>0</v>
      </c>
      <c r="AS542" s="180">
        <f t="shared" si="1152"/>
        <v>0</v>
      </c>
      <c r="AT542" s="180">
        <f t="shared" si="1153"/>
        <v>0</v>
      </c>
      <c r="AU542" s="180">
        <f t="shared" si="1154"/>
        <v>0</v>
      </c>
      <c r="AV542" s="180">
        <f t="shared" si="1155"/>
        <v>0</v>
      </c>
      <c r="AW542" s="180">
        <f t="shared" si="1156"/>
        <v>0</v>
      </c>
      <c r="AX542" s="180">
        <f t="shared" si="1157"/>
        <v>0</v>
      </c>
      <c r="AY542" s="180">
        <f t="shared" si="1158"/>
        <v>0</v>
      </c>
      <c r="AZ542" s="180">
        <f t="shared" si="1159"/>
        <v>0</v>
      </c>
      <c r="BA542" s="180">
        <f t="shared" si="1160"/>
        <v>0</v>
      </c>
      <c r="BB542" s="180">
        <f t="shared" si="1161"/>
        <v>0</v>
      </c>
      <c r="BC542" s="180">
        <f t="shared" si="1162"/>
        <v>0</v>
      </c>
      <c r="BD542" s="180">
        <f t="shared" si="1163"/>
        <v>0</v>
      </c>
      <c r="BE542" s="180">
        <f t="shared" si="1164"/>
        <v>0</v>
      </c>
      <c r="BF542" s="180">
        <f t="shared" si="1165"/>
        <v>0</v>
      </c>
      <c r="BG542" s="180">
        <f t="shared" si="1166"/>
        <v>0</v>
      </c>
      <c r="BH542" s="180">
        <f t="shared" si="1167"/>
        <v>0</v>
      </c>
      <c r="BI542" s="180">
        <f t="shared" si="1168"/>
        <v>0</v>
      </c>
      <c r="BJ542" s="180">
        <f t="shared" si="1169"/>
        <v>0</v>
      </c>
      <c r="BK542" s="180">
        <f t="shared" si="1170"/>
        <v>0</v>
      </c>
      <c r="BL542" s="180">
        <f t="shared" si="1171"/>
        <v>0</v>
      </c>
      <c r="BM542" s="180">
        <f t="shared" si="1172"/>
        <v>0</v>
      </c>
      <c r="BN542" s="180">
        <f t="shared" si="1173"/>
        <v>0</v>
      </c>
      <c r="BO542" s="180">
        <f t="shared" si="1174"/>
        <v>0</v>
      </c>
      <c r="BP542" s="180">
        <f t="shared" si="1175"/>
        <v>0</v>
      </c>
      <c r="BQ542" s="180">
        <f t="shared" si="1176"/>
        <v>0</v>
      </c>
      <c r="BR542" s="180">
        <f t="shared" si="1177"/>
        <v>0</v>
      </c>
      <c r="BS542" s="180">
        <f t="shared" si="1178"/>
        <v>0</v>
      </c>
      <c r="BT542" s="180">
        <f t="shared" si="1179"/>
        <v>0</v>
      </c>
      <c r="BU542" s="180">
        <f t="shared" si="1180"/>
        <v>0</v>
      </c>
      <c r="BV542" s="180">
        <f t="shared" si="1181"/>
        <v>0</v>
      </c>
      <c r="BW542" s="180">
        <f t="shared" si="1182"/>
        <v>0</v>
      </c>
      <c r="BX542" s="180">
        <f t="shared" si="1183"/>
        <v>0</v>
      </c>
      <c r="BY542" s="180">
        <f t="shared" si="1184"/>
        <v>0</v>
      </c>
      <c r="BZ542" s="180">
        <f t="shared" si="1185"/>
        <v>0</v>
      </c>
      <c r="CA542" s="180">
        <f t="shared" si="1186"/>
        <v>0</v>
      </c>
      <c r="CB542" s="180">
        <f t="shared" si="1187"/>
        <v>0</v>
      </c>
      <c r="CC542" s="180">
        <f t="shared" si="1188"/>
        <v>0</v>
      </c>
      <c r="CD542" s="180">
        <f t="shared" si="1189"/>
        <v>0</v>
      </c>
      <c r="CE542" s="180">
        <f t="shared" si="1190"/>
        <v>0</v>
      </c>
      <c r="CF542" s="180">
        <f t="shared" si="1191"/>
        <v>0</v>
      </c>
      <c r="CG542" s="180">
        <f t="shared" si="1192"/>
        <v>0</v>
      </c>
      <c r="CH542" s="180">
        <f t="shared" si="1193"/>
        <v>0</v>
      </c>
      <c r="CI542" s="180">
        <f t="shared" si="1194"/>
        <v>0</v>
      </c>
      <c r="CJ542" s="180">
        <f t="shared" si="1195"/>
        <v>0</v>
      </c>
      <c r="CK542" s="180">
        <f t="shared" si="1196"/>
        <v>0</v>
      </c>
      <c r="CL542" s="180">
        <f t="shared" si="1197"/>
        <v>0</v>
      </c>
      <c r="CM542" s="180">
        <f t="shared" si="1198"/>
        <v>0</v>
      </c>
      <c r="CN542" s="180">
        <f t="shared" si="1199"/>
        <v>0</v>
      </c>
      <c r="CO542" s="180">
        <f t="shared" si="1200"/>
        <v>0</v>
      </c>
      <c r="CP542" s="180">
        <f t="shared" si="1201"/>
        <v>0</v>
      </c>
      <c r="CQ542" s="180">
        <f t="shared" si="1202"/>
        <v>0</v>
      </c>
      <c r="CR542" s="180">
        <f t="shared" si="1203"/>
        <v>0</v>
      </c>
      <c r="CS542" s="180">
        <f t="shared" si="1204"/>
        <v>0</v>
      </c>
      <c r="CT542" s="180">
        <f t="shared" si="1205"/>
        <v>0</v>
      </c>
      <c r="CU542" s="180">
        <f t="shared" si="1206"/>
        <v>0</v>
      </c>
      <c r="CV542" s="180">
        <f t="shared" si="1207"/>
        <v>0</v>
      </c>
      <c r="CW542" s="180">
        <f t="shared" si="1208"/>
        <v>0</v>
      </c>
      <c r="CX542" s="180">
        <f t="shared" si="1209"/>
        <v>0</v>
      </c>
      <c r="CY542" s="180">
        <f t="shared" si="1210"/>
        <v>0</v>
      </c>
      <c r="CZ542" s="180">
        <f t="shared" si="1211"/>
        <v>0</v>
      </c>
      <c r="DA542" s="180">
        <f t="shared" si="1212"/>
        <v>0</v>
      </c>
      <c r="DB542" s="180">
        <f t="shared" si="1213"/>
        <v>0</v>
      </c>
      <c r="DC542" s="180">
        <f t="shared" si="1214"/>
        <v>0</v>
      </c>
      <c r="DD542" s="180">
        <f t="shared" si="1215"/>
        <v>0</v>
      </c>
      <c r="DE542" s="180">
        <f t="shared" si="1216"/>
        <v>0</v>
      </c>
      <c r="DF542" s="180">
        <f t="shared" si="1217"/>
        <v>0</v>
      </c>
      <c r="DG542" s="180">
        <f t="shared" si="1218"/>
        <v>0</v>
      </c>
      <c r="DH542" s="180">
        <f t="shared" si="1219"/>
        <v>0</v>
      </c>
      <c r="DI542" s="180">
        <f t="shared" si="1220"/>
        <v>0</v>
      </c>
      <c r="DJ542" s="180">
        <f t="shared" si="1221"/>
        <v>0</v>
      </c>
      <c r="DK542" s="180">
        <f t="shared" si="1222"/>
        <v>0</v>
      </c>
      <c r="DL542" s="180">
        <f t="shared" si="1223"/>
        <v>0</v>
      </c>
      <c r="DM542" s="180">
        <f t="shared" si="1224"/>
        <v>0</v>
      </c>
      <c r="DN542" s="180">
        <f t="shared" si="1225"/>
        <v>0</v>
      </c>
      <c r="DO542" s="180">
        <f t="shared" si="1226"/>
        <v>0</v>
      </c>
      <c r="DP542" s="180">
        <f t="shared" si="1227"/>
        <v>0</v>
      </c>
      <c r="DQ542" s="180">
        <f t="shared" si="1228"/>
        <v>0</v>
      </c>
      <c r="DR542" s="180">
        <f t="shared" si="1229"/>
        <v>0</v>
      </c>
      <c r="DS542" s="180">
        <f t="shared" si="1230"/>
        <v>0</v>
      </c>
      <c r="DT542" s="180">
        <f t="shared" si="1231"/>
        <v>0</v>
      </c>
      <c r="DU542" s="180">
        <f t="shared" si="1232"/>
        <v>0</v>
      </c>
      <c r="DV542" s="180">
        <f t="shared" si="1233"/>
        <v>0</v>
      </c>
      <c r="DW542" s="180">
        <f t="shared" si="1234"/>
        <v>0</v>
      </c>
      <c r="DX542" s="180">
        <f t="shared" si="1235"/>
        <v>0</v>
      </c>
      <c r="DY542" s="180">
        <f t="shared" si="1236"/>
        <v>0</v>
      </c>
      <c r="DZ542" s="180">
        <f t="shared" si="1237"/>
        <v>0</v>
      </c>
      <c r="EA542" s="180">
        <f t="shared" si="1238"/>
        <v>0</v>
      </c>
      <c r="EB542" s="180">
        <f t="shared" si="1239"/>
        <v>0</v>
      </c>
      <c r="EC542" s="180">
        <f t="shared" si="1240"/>
        <v>0</v>
      </c>
      <c r="ED542" s="180">
        <f t="shared" si="1241"/>
        <v>0</v>
      </c>
      <c r="EE542" s="180">
        <f t="shared" si="1242"/>
        <v>0</v>
      </c>
      <c r="EF542" s="180">
        <f t="shared" si="1243"/>
        <v>0</v>
      </c>
      <c r="EG542" s="180">
        <f t="shared" si="1244"/>
        <v>0</v>
      </c>
      <c r="EH542" s="180">
        <f t="shared" si="1245"/>
        <v>0</v>
      </c>
      <c r="EI542" s="180">
        <f t="shared" si="1246"/>
        <v>0</v>
      </c>
      <c r="EJ542" s="180">
        <f t="shared" si="1247"/>
        <v>0</v>
      </c>
      <c r="EK542" s="180">
        <f t="shared" si="1248"/>
        <v>0</v>
      </c>
      <c r="EL542" s="180">
        <f t="shared" si="1249"/>
        <v>0</v>
      </c>
      <c r="EM542" s="180">
        <f t="shared" si="1250"/>
        <v>0</v>
      </c>
      <c r="EN542" s="180">
        <f t="shared" si="1251"/>
        <v>0</v>
      </c>
      <c r="EO542" s="180">
        <f t="shared" si="1252"/>
        <v>0</v>
      </c>
      <c r="EP542" s="180">
        <f t="shared" si="1253"/>
        <v>0</v>
      </c>
      <c r="EQ542" s="180">
        <f t="shared" si="1254"/>
        <v>0</v>
      </c>
      <c r="ER542" s="180">
        <f t="shared" si="1255"/>
        <v>0</v>
      </c>
      <c r="ES542" s="180">
        <f t="shared" si="1256"/>
        <v>0</v>
      </c>
      <c r="ET542" s="180">
        <f t="shared" si="1257"/>
        <v>0</v>
      </c>
      <c r="EU542" s="180">
        <f t="shared" si="1258"/>
        <v>0</v>
      </c>
      <c r="EV542" s="180">
        <f t="shared" si="1259"/>
        <v>0</v>
      </c>
      <c r="EW542" s="180">
        <f t="shared" si="1260"/>
        <v>0</v>
      </c>
      <c r="EX542" s="180">
        <f t="shared" si="1261"/>
        <v>0</v>
      </c>
      <c r="EY542" s="180">
        <f t="shared" si="1262"/>
        <v>0</v>
      </c>
      <c r="EZ542" s="180">
        <f t="shared" si="1263"/>
        <v>0</v>
      </c>
      <c r="FA542" s="180">
        <f t="shared" si="1264"/>
        <v>0</v>
      </c>
      <c r="FB542" s="180">
        <f t="shared" si="1265"/>
        <v>0</v>
      </c>
      <c r="FC542" s="180">
        <f t="shared" si="1266"/>
        <v>0</v>
      </c>
      <c r="FD542" s="180">
        <f t="shared" si="1267"/>
        <v>0</v>
      </c>
      <c r="FE542" s="180">
        <f t="shared" si="1268"/>
        <v>0</v>
      </c>
      <c r="FF542" s="180">
        <f t="shared" si="1269"/>
        <v>0</v>
      </c>
      <c r="FG542" s="180">
        <f t="shared" si="1270"/>
        <v>0</v>
      </c>
      <c r="FH542" s="180">
        <f t="shared" si="1271"/>
        <v>0</v>
      </c>
      <c r="FI542" s="180">
        <f t="shared" si="1272"/>
        <v>0</v>
      </c>
      <c r="FJ542" s="180">
        <f t="shared" si="1273"/>
        <v>0</v>
      </c>
      <c r="FK542" s="180">
        <f t="shared" si="1274"/>
        <v>0</v>
      </c>
      <c r="FL542" s="180">
        <f t="shared" si="1275"/>
        <v>0</v>
      </c>
      <c r="FM542" s="180">
        <f t="shared" si="1276"/>
        <v>0</v>
      </c>
      <c r="FN542" s="180">
        <f t="shared" si="1277"/>
        <v>0</v>
      </c>
      <c r="FO542" s="180">
        <f t="shared" si="1278"/>
        <v>0</v>
      </c>
      <c r="FP542" s="180">
        <f t="shared" si="1279"/>
        <v>0</v>
      </c>
      <c r="FQ542" s="180">
        <f t="shared" si="1280"/>
        <v>0</v>
      </c>
      <c r="FR542" s="180">
        <f t="shared" si="1281"/>
        <v>0</v>
      </c>
      <c r="FS542" s="180">
        <f t="shared" si="1282"/>
        <v>0</v>
      </c>
      <c r="FT542" s="180">
        <f t="shared" si="1283"/>
        <v>0</v>
      </c>
      <c r="FU542" s="180">
        <f t="shared" si="1284"/>
        <v>0</v>
      </c>
      <c r="FV542" s="180">
        <f t="shared" si="1285"/>
        <v>0</v>
      </c>
      <c r="FW542" s="180">
        <f t="shared" si="1286"/>
        <v>0</v>
      </c>
      <c r="FX542" s="180">
        <f t="shared" si="1287"/>
        <v>0</v>
      </c>
      <c r="FY542" s="180">
        <f t="shared" si="1288"/>
        <v>0</v>
      </c>
      <c r="FZ542" s="180">
        <f t="shared" si="1289"/>
        <v>0</v>
      </c>
      <c r="GA542" s="180">
        <f t="shared" si="1290"/>
        <v>0</v>
      </c>
      <c r="GB542" s="180">
        <f t="shared" si="1291"/>
        <v>0</v>
      </c>
      <c r="GC542" s="180">
        <f t="shared" si="1292"/>
        <v>0</v>
      </c>
      <c r="GD542" s="180">
        <f t="shared" si="1293"/>
        <v>0</v>
      </c>
      <c r="GE542" s="180">
        <f t="shared" si="1294"/>
        <v>0</v>
      </c>
      <c r="GF542" s="180">
        <f t="shared" si="1295"/>
        <v>0</v>
      </c>
      <c r="GG542" s="180">
        <f t="shared" si="1296"/>
        <v>0</v>
      </c>
      <c r="GH542" s="180">
        <f t="shared" si="1297"/>
        <v>0</v>
      </c>
      <c r="GI542" s="180">
        <f t="shared" si="1298"/>
        <v>0</v>
      </c>
      <c r="GJ542" s="180">
        <f t="shared" si="1299"/>
        <v>0</v>
      </c>
      <c r="GK542" s="180">
        <f t="shared" si="1300"/>
        <v>0</v>
      </c>
      <c r="GL542" s="180">
        <f t="shared" si="1301"/>
        <v>0</v>
      </c>
      <c r="GM542" s="180">
        <f t="shared" si="1302"/>
        <v>0</v>
      </c>
      <c r="GN542" s="180">
        <f t="shared" si="1303"/>
        <v>0</v>
      </c>
      <c r="GO542" s="180">
        <f t="shared" si="1304"/>
        <v>0</v>
      </c>
      <c r="GP542" s="180">
        <f t="shared" si="1305"/>
        <v>0</v>
      </c>
      <c r="GQ542" s="180">
        <f t="shared" si="1306"/>
        <v>0</v>
      </c>
      <c r="GR542" s="180">
        <f t="shared" si="1307"/>
        <v>0</v>
      </c>
      <c r="GS542" s="180">
        <f t="shared" si="1308"/>
        <v>0</v>
      </c>
      <c r="GT542" s="180">
        <f t="shared" si="1309"/>
        <v>0</v>
      </c>
      <c r="GU542" s="180">
        <f t="shared" si="1310"/>
        <v>0</v>
      </c>
      <c r="GV542" s="180">
        <f t="shared" si="1311"/>
        <v>0</v>
      </c>
      <c r="GW542" s="180">
        <f t="shared" si="1312"/>
        <v>0</v>
      </c>
      <c r="GX542" s="180">
        <f t="shared" si="1313"/>
        <v>0</v>
      </c>
      <c r="GY542" s="180">
        <f t="shared" si="1314"/>
        <v>0</v>
      </c>
      <c r="GZ542" s="180">
        <f t="shared" si="1315"/>
        <v>0</v>
      </c>
      <c r="HA542" s="180">
        <f t="shared" si="1316"/>
        <v>0</v>
      </c>
      <c r="HB542" s="180">
        <f t="shared" si="1317"/>
        <v>0</v>
      </c>
      <c r="HC542" s="180">
        <f t="shared" si="1318"/>
        <v>0</v>
      </c>
      <c r="HD542" s="180">
        <f t="shared" si="1319"/>
        <v>0</v>
      </c>
      <c r="HE542" s="180">
        <f t="shared" si="1320"/>
        <v>0</v>
      </c>
      <c r="HF542" s="180">
        <f t="shared" si="1321"/>
        <v>0</v>
      </c>
      <c r="HG542" s="180">
        <f t="shared" si="1322"/>
        <v>0</v>
      </c>
      <c r="HH542" s="180">
        <f t="shared" si="1323"/>
        <v>0</v>
      </c>
      <c r="HI542" s="180">
        <f t="shared" si="1324"/>
        <v>0</v>
      </c>
      <c r="HJ542" s="180">
        <f t="shared" si="1325"/>
        <v>0</v>
      </c>
      <c r="HK542" s="180">
        <f t="shared" si="1326"/>
        <v>0</v>
      </c>
      <c r="HL542" s="180">
        <f t="shared" si="1327"/>
        <v>0</v>
      </c>
      <c r="HM542" s="180">
        <f t="shared" si="1328"/>
        <v>0</v>
      </c>
      <c r="HN542" s="180">
        <f t="shared" si="1329"/>
        <v>0</v>
      </c>
      <c r="HO542" s="180">
        <f t="shared" si="1330"/>
        <v>0</v>
      </c>
      <c r="HP542" s="180">
        <f t="shared" si="1331"/>
        <v>0</v>
      </c>
      <c r="HQ542" s="180">
        <f t="shared" si="1332"/>
        <v>0</v>
      </c>
      <c r="HR542" s="180">
        <f t="shared" si="1333"/>
        <v>0</v>
      </c>
      <c r="HS542" s="180">
        <f t="shared" si="1334"/>
        <v>0</v>
      </c>
      <c r="HT542" s="180">
        <f t="shared" si="1335"/>
        <v>0</v>
      </c>
      <c r="HU542" s="180">
        <f t="shared" si="1336"/>
        <v>0</v>
      </c>
      <c r="HV542" s="180">
        <f t="shared" si="1337"/>
        <v>0</v>
      </c>
      <c r="HW542" s="180">
        <f t="shared" si="1338"/>
        <v>0</v>
      </c>
      <c r="HX542" s="180">
        <f t="shared" si="1339"/>
        <v>0</v>
      </c>
      <c r="HY542" s="180">
        <f t="shared" si="1340"/>
        <v>0</v>
      </c>
      <c r="HZ542" s="180">
        <f t="shared" si="1341"/>
        <v>0</v>
      </c>
      <c r="IA542" s="180">
        <f t="shared" si="1342"/>
        <v>0</v>
      </c>
      <c r="IB542" s="180">
        <f t="shared" si="1343"/>
        <v>0</v>
      </c>
      <c r="IC542" s="180">
        <f t="shared" si="1344"/>
        <v>0</v>
      </c>
      <c r="ID542" s="180">
        <f t="shared" si="1345"/>
        <v>0</v>
      </c>
      <c r="IE542" s="180">
        <f t="shared" si="1346"/>
        <v>0</v>
      </c>
      <c r="IF542" s="180">
        <f t="shared" si="1347"/>
        <v>0</v>
      </c>
      <c r="IG542" s="180">
        <f t="shared" si="1348"/>
        <v>0</v>
      </c>
      <c r="IH542" s="180">
        <f t="shared" si="1349"/>
        <v>0</v>
      </c>
      <c r="II542" s="180">
        <f t="shared" si="1350"/>
        <v>0</v>
      </c>
      <c r="IJ542" s="180">
        <f t="shared" si="1351"/>
        <v>0</v>
      </c>
      <c r="IK542" s="180">
        <f t="shared" si="1352"/>
        <v>0</v>
      </c>
      <c r="IL542" s="180">
        <f t="shared" si="1353"/>
        <v>0</v>
      </c>
      <c r="IM542" s="180">
        <f t="shared" si="1354"/>
        <v>0</v>
      </c>
      <c r="IN542" s="180">
        <f t="shared" si="1355"/>
        <v>0</v>
      </c>
      <c r="IO542" s="180">
        <f t="shared" si="1356"/>
        <v>0</v>
      </c>
      <c r="IP542" s="180">
        <f t="shared" si="1357"/>
        <v>0</v>
      </c>
      <c r="IQ542" s="180">
        <f t="shared" si="1358"/>
        <v>0</v>
      </c>
      <c r="IR542" s="180">
        <f t="shared" si="1359"/>
        <v>0</v>
      </c>
      <c r="IS542" s="180">
        <f t="shared" si="1360"/>
        <v>0</v>
      </c>
      <c r="IT542" s="180">
        <f t="shared" si="1361"/>
        <v>0</v>
      </c>
      <c r="IU542" s="180">
        <f t="shared" si="1362"/>
        <v>0</v>
      </c>
      <c r="IV542" s="180">
        <f t="shared" si="1363"/>
        <v>0</v>
      </c>
      <c r="IW542" s="180">
        <f t="shared" si="1364"/>
        <v>0</v>
      </c>
      <c r="IX542" s="180">
        <f t="shared" si="1365"/>
        <v>0</v>
      </c>
      <c r="IY542" s="180">
        <f t="shared" si="1366"/>
        <v>0</v>
      </c>
      <c r="IZ542" s="180">
        <f t="shared" si="1367"/>
        <v>0</v>
      </c>
      <c r="JA542" s="180">
        <f t="shared" si="1368"/>
        <v>0</v>
      </c>
      <c r="JB542" s="180">
        <f t="shared" si="1369"/>
        <v>0</v>
      </c>
    </row>
    <row r="543" spans="2:262">
      <c r="B543" s="188">
        <v>182</v>
      </c>
      <c r="C543" s="187">
        <f t="shared" si="1370"/>
        <v>3.5546875000000027E-3</v>
      </c>
      <c r="D543" s="184" t="e">
        <f t="shared" si="1113"/>
        <v>#REF!</v>
      </c>
      <c r="E543" s="183" t="e">
        <f>GF361</f>
        <v>#REF!</v>
      </c>
      <c r="F543" s="182">
        <v>182</v>
      </c>
      <c r="G543" s="180">
        <f t="shared" si="1114"/>
        <v>0</v>
      </c>
      <c r="H543" s="180">
        <f t="shared" si="1115"/>
        <v>0</v>
      </c>
      <c r="I543" s="180">
        <f t="shared" si="1116"/>
        <v>0</v>
      </c>
      <c r="J543" s="180">
        <f t="shared" si="1117"/>
        <v>0</v>
      </c>
      <c r="K543" s="180">
        <f t="shared" si="1118"/>
        <v>0</v>
      </c>
      <c r="L543" s="180">
        <f t="shared" si="1119"/>
        <v>0</v>
      </c>
      <c r="M543" s="180">
        <f t="shared" si="1120"/>
        <v>0</v>
      </c>
      <c r="N543" s="180">
        <f t="shared" si="1121"/>
        <v>0</v>
      </c>
      <c r="O543" s="180">
        <f t="shared" si="1122"/>
        <v>0</v>
      </c>
      <c r="P543" s="180">
        <f t="shared" si="1123"/>
        <v>0</v>
      </c>
      <c r="Q543" s="180">
        <f t="shared" si="1124"/>
        <v>0</v>
      </c>
      <c r="R543" s="180">
        <f t="shared" si="1125"/>
        <v>0</v>
      </c>
      <c r="S543" s="180">
        <f t="shared" si="1126"/>
        <v>0</v>
      </c>
      <c r="T543" s="180">
        <f t="shared" si="1127"/>
        <v>0</v>
      </c>
      <c r="U543" s="180">
        <f t="shared" si="1128"/>
        <v>0</v>
      </c>
      <c r="V543" s="180">
        <f t="shared" si="1129"/>
        <v>0</v>
      </c>
      <c r="W543" s="180">
        <f t="shared" si="1130"/>
        <v>0</v>
      </c>
      <c r="X543" s="180">
        <f t="shared" si="1131"/>
        <v>0</v>
      </c>
      <c r="Y543" s="180">
        <f t="shared" si="1132"/>
        <v>0</v>
      </c>
      <c r="Z543" s="180">
        <f t="shared" si="1133"/>
        <v>0</v>
      </c>
      <c r="AA543" s="180">
        <f t="shared" si="1134"/>
        <v>0</v>
      </c>
      <c r="AB543" s="180">
        <f t="shared" si="1135"/>
        <v>0</v>
      </c>
      <c r="AC543" s="180">
        <f t="shared" si="1136"/>
        <v>0</v>
      </c>
      <c r="AD543" s="180">
        <f t="shared" si="1137"/>
        <v>0</v>
      </c>
      <c r="AE543" s="180">
        <f t="shared" si="1138"/>
        <v>0</v>
      </c>
      <c r="AF543" s="180">
        <f t="shared" si="1139"/>
        <v>0</v>
      </c>
      <c r="AG543" s="180">
        <f t="shared" si="1140"/>
        <v>0</v>
      </c>
      <c r="AH543" s="180">
        <f t="shared" si="1141"/>
        <v>0</v>
      </c>
      <c r="AI543" s="180">
        <f t="shared" si="1142"/>
        <v>0</v>
      </c>
      <c r="AJ543" s="180">
        <f t="shared" si="1143"/>
        <v>0</v>
      </c>
      <c r="AK543" s="180">
        <f t="shared" si="1144"/>
        <v>0</v>
      </c>
      <c r="AL543" s="180">
        <f t="shared" si="1145"/>
        <v>0</v>
      </c>
      <c r="AM543" s="180">
        <f t="shared" si="1146"/>
        <v>0</v>
      </c>
      <c r="AN543" s="180">
        <f t="shared" si="1147"/>
        <v>0</v>
      </c>
      <c r="AO543" s="180">
        <f t="shared" si="1148"/>
        <v>0</v>
      </c>
      <c r="AP543" s="180">
        <f t="shared" si="1149"/>
        <v>0</v>
      </c>
      <c r="AQ543" s="180">
        <f t="shared" si="1150"/>
        <v>0</v>
      </c>
      <c r="AR543" s="180">
        <f t="shared" si="1151"/>
        <v>0</v>
      </c>
      <c r="AS543" s="180">
        <f t="shared" si="1152"/>
        <v>0</v>
      </c>
      <c r="AT543" s="180">
        <f t="shared" si="1153"/>
        <v>0</v>
      </c>
      <c r="AU543" s="180">
        <f t="shared" si="1154"/>
        <v>0</v>
      </c>
      <c r="AV543" s="180">
        <f t="shared" si="1155"/>
        <v>0</v>
      </c>
      <c r="AW543" s="180">
        <f t="shared" si="1156"/>
        <v>0</v>
      </c>
      <c r="AX543" s="180">
        <f t="shared" si="1157"/>
        <v>0</v>
      </c>
      <c r="AY543" s="180">
        <f t="shared" si="1158"/>
        <v>0</v>
      </c>
      <c r="AZ543" s="180">
        <f t="shared" si="1159"/>
        <v>0</v>
      </c>
      <c r="BA543" s="180">
        <f t="shared" si="1160"/>
        <v>0</v>
      </c>
      <c r="BB543" s="180">
        <f t="shared" si="1161"/>
        <v>0</v>
      </c>
      <c r="BC543" s="180">
        <f t="shared" si="1162"/>
        <v>0</v>
      </c>
      <c r="BD543" s="180">
        <f t="shared" si="1163"/>
        <v>0</v>
      </c>
      <c r="BE543" s="180">
        <f t="shared" si="1164"/>
        <v>0</v>
      </c>
      <c r="BF543" s="180">
        <f t="shared" si="1165"/>
        <v>0</v>
      </c>
      <c r="BG543" s="180">
        <f t="shared" si="1166"/>
        <v>0</v>
      </c>
      <c r="BH543" s="180">
        <f t="shared" si="1167"/>
        <v>0</v>
      </c>
      <c r="BI543" s="180">
        <f t="shared" si="1168"/>
        <v>0</v>
      </c>
      <c r="BJ543" s="180">
        <f t="shared" si="1169"/>
        <v>0</v>
      </c>
      <c r="BK543" s="180">
        <f t="shared" si="1170"/>
        <v>0</v>
      </c>
      <c r="BL543" s="180">
        <f t="shared" si="1171"/>
        <v>0</v>
      </c>
      <c r="BM543" s="180">
        <f t="shared" si="1172"/>
        <v>0</v>
      </c>
      <c r="BN543" s="180">
        <f t="shared" si="1173"/>
        <v>0</v>
      </c>
      <c r="BO543" s="180">
        <f t="shared" si="1174"/>
        <v>0</v>
      </c>
      <c r="BP543" s="180">
        <f t="shared" si="1175"/>
        <v>0</v>
      </c>
      <c r="BQ543" s="180">
        <f t="shared" si="1176"/>
        <v>0</v>
      </c>
      <c r="BR543" s="180">
        <f t="shared" si="1177"/>
        <v>0</v>
      </c>
      <c r="BS543" s="180">
        <f t="shared" si="1178"/>
        <v>0</v>
      </c>
      <c r="BT543" s="180">
        <f t="shared" si="1179"/>
        <v>0</v>
      </c>
      <c r="BU543" s="180">
        <f t="shared" si="1180"/>
        <v>0</v>
      </c>
      <c r="BV543" s="180">
        <f t="shared" si="1181"/>
        <v>0</v>
      </c>
      <c r="BW543" s="180">
        <f t="shared" si="1182"/>
        <v>0</v>
      </c>
      <c r="BX543" s="180">
        <f t="shared" si="1183"/>
        <v>0</v>
      </c>
      <c r="BY543" s="180">
        <f t="shared" si="1184"/>
        <v>0</v>
      </c>
      <c r="BZ543" s="180">
        <f t="shared" si="1185"/>
        <v>0</v>
      </c>
      <c r="CA543" s="180">
        <f t="shared" si="1186"/>
        <v>0</v>
      </c>
      <c r="CB543" s="180">
        <f t="shared" si="1187"/>
        <v>0</v>
      </c>
      <c r="CC543" s="180">
        <f t="shared" si="1188"/>
        <v>0</v>
      </c>
      <c r="CD543" s="180">
        <f t="shared" si="1189"/>
        <v>0</v>
      </c>
      <c r="CE543" s="180">
        <f t="shared" si="1190"/>
        <v>0</v>
      </c>
      <c r="CF543" s="180">
        <f t="shared" si="1191"/>
        <v>0</v>
      </c>
      <c r="CG543" s="180">
        <f t="shared" si="1192"/>
        <v>0</v>
      </c>
      <c r="CH543" s="180">
        <f t="shared" si="1193"/>
        <v>0</v>
      </c>
      <c r="CI543" s="180">
        <f t="shared" si="1194"/>
        <v>0</v>
      </c>
      <c r="CJ543" s="180">
        <f t="shared" si="1195"/>
        <v>0</v>
      </c>
      <c r="CK543" s="180">
        <f t="shared" si="1196"/>
        <v>0</v>
      </c>
      <c r="CL543" s="180">
        <f t="shared" si="1197"/>
        <v>0</v>
      </c>
      <c r="CM543" s="180">
        <f t="shared" si="1198"/>
        <v>0</v>
      </c>
      <c r="CN543" s="180">
        <f t="shared" si="1199"/>
        <v>0</v>
      </c>
      <c r="CO543" s="180">
        <f t="shared" si="1200"/>
        <v>0</v>
      </c>
      <c r="CP543" s="180">
        <f t="shared" si="1201"/>
        <v>0</v>
      </c>
      <c r="CQ543" s="180">
        <f t="shared" si="1202"/>
        <v>0</v>
      </c>
      <c r="CR543" s="180">
        <f t="shared" si="1203"/>
        <v>0</v>
      </c>
      <c r="CS543" s="180">
        <f t="shared" si="1204"/>
        <v>0</v>
      </c>
      <c r="CT543" s="180">
        <f t="shared" si="1205"/>
        <v>0</v>
      </c>
      <c r="CU543" s="180">
        <f t="shared" si="1206"/>
        <v>0</v>
      </c>
      <c r="CV543" s="180">
        <f t="shared" si="1207"/>
        <v>0</v>
      </c>
      <c r="CW543" s="180">
        <f t="shared" si="1208"/>
        <v>0</v>
      </c>
      <c r="CX543" s="180">
        <f t="shared" si="1209"/>
        <v>0</v>
      </c>
      <c r="CY543" s="180">
        <f t="shared" si="1210"/>
        <v>0</v>
      </c>
      <c r="CZ543" s="180">
        <f t="shared" si="1211"/>
        <v>0</v>
      </c>
      <c r="DA543" s="180">
        <f t="shared" si="1212"/>
        <v>0</v>
      </c>
      <c r="DB543" s="180">
        <f t="shared" si="1213"/>
        <v>0</v>
      </c>
      <c r="DC543" s="180">
        <f t="shared" si="1214"/>
        <v>0</v>
      </c>
      <c r="DD543" s="180">
        <f t="shared" si="1215"/>
        <v>0</v>
      </c>
      <c r="DE543" s="180">
        <f t="shared" si="1216"/>
        <v>0</v>
      </c>
      <c r="DF543" s="180">
        <f t="shared" si="1217"/>
        <v>0</v>
      </c>
      <c r="DG543" s="180">
        <f t="shared" si="1218"/>
        <v>0</v>
      </c>
      <c r="DH543" s="180">
        <f t="shared" si="1219"/>
        <v>0</v>
      </c>
      <c r="DI543" s="180">
        <f t="shared" si="1220"/>
        <v>0</v>
      </c>
      <c r="DJ543" s="180">
        <f t="shared" si="1221"/>
        <v>0</v>
      </c>
      <c r="DK543" s="180">
        <f t="shared" si="1222"/>
        <v>0</v>
      </c>
      <c r="DL543" s="180">
        <f t="shared" si="1223"/>
        <v>0</v>
      </c>
      <c r="DM543" s="180">
        <f t="shared" si="1224"/>
        <v>0</v>
      </c>
      <c r="DN543" s="180">
        <f t="shared" si="1225"/>
        <v>0</v>
      </c>
      <c r="DO543" s="180">
        <f t="shared" si="1226"/>
        <v>0</v>
      </c>
      <c r="DP543" s="180">
        <f t="shared" si="1227"/>
        <v>0</v>
      </c>
      <c r="DQ543" s="180">
        <f t="shared" si="1228"/>
        <v>0</v>
      </c>
      <c r="DR543" s="180">
        <f t="shared" si="1229"/>
        <v>0</v>
      </c>
      <c r="DS543" s="180">
        <f t="shared" si="1230"/>
        <v>0</v>
      </c>
      <c r="DT543" s="180">
        <f t="shared" si="1231"/>
        <v>0</v>
      </c>
      <c r="DU543" s="180">
        <f t="shared" si="1232"/>
        <v>0</v>
      </c>
      <c r="DV543" s="180">
        <f t="shared" si="1233"/>
        <v>0</v>
      </c>
      <c r="DW543" s="180">
        <f t="shared" si="1234"/>
        <v>0</v>
      </c>
      <c r="DX543" s="180">
        <f t="shared" si="1235"/>
        <v>0</v>
      </c>
      <c r="DY543" s="180">
        <f t="shared" si="1236"/>
        <v>0</v>
      </c>
      <c r="DZ543" s="180">
        <f t="shared" si="1237"/>
        <v>0</v>
      </c>
      <c r="EA543" s="180">
        <f t="shared" si="1238"/>
        <v>0</v>
      </c>
      <c r="EB543" s="180">
        <f t="shared" si="1239"/>
        <v>0</v>
      </c>
      <c r="EC543" s="180">
        <f t="shared" si="1240"/>
        <v>0</v>
      </c>
      <c r="ED543" s="180">
        <f t="shared" si="1241"/>
        <v>0</v>
      </c>
      <c r="EE543" s="180">
        <f t="shared" si="1242"/>
        <v>0</v>
      </c>
      <c r="EF543" s="180">
        <f t="shared" si="1243"/>
        <v>0</v>
      </c>
      <c r="EG543" s="180">
        <f t="shared" si="1244"/>
        <v>0</v>
      </c>
      <c r="EH543" s="180">
        <f t="shared" si="1245"/>
        <v>0</v>
      </c>
      <c r="EI543" s="180">
        <f t="shared" si="1246"/>
        <v>0</v>
      </c>
      <c r="EJ543" s="180">
        <f t="shared" si="1247"/>
        <v>0</v>
      </c>
      <c r="EK543" s="180">
        <f t="shared" si="1248"/>
        <v>0</v>
      </c>
      <c r="EL543" s="180">
        <f t="shared" si="1249"/>
        <v>0</v>
      </c>
      <c r="EM543" s="180">
        <f t="shared" si="1250"/>
        <v>0</v>
      </c>
      <c r="EN543" s="180">
        <f t="shared" si="1251"/>
        <v>0</v>
      </c>
      <c r="EO543" s="180">
        <f t="shared" si="1252"/>
        <v>0</v>
      </c>
      <c r="EP543" s="180">
        <f t="shared" si="1253"/>
        <v>0</v>
      </c>
      <c r="EQ543" s="180">
        <f t="shared" si="1254"/>
        <v>0</v>
      </c>
      <c r="ER543" s="180">
        <f t="shared" si="1255"/>
        <v>0</v>
      </c>
      <c r="ES543" s="180">
        <f t="shared" si="1256"/>
        <v>0</v>
      </c>
      <c r="ET543" s="180">
        <f t="shared" si="1257"/>
        <v>0</v>
      </c>
      <c r="EU543" s="180">
        <f t="shared" si="1258"/>
        <v>0</v>
      </c>
      <c r="EV543" s="180">
        <f t="shared" si="1259"/>
        <v>0</v>
      </c>
      <c r="EW543" s="180">
        <f t="shared" si="1260"/>
        <v>0</v>
      </c>
      <c r="EX543" s="180">
        <f t="shared" si="1261"/>
        <v>0</v>
      </c>
      <c r="EY543" s="180">
        <f t="shared" si="1262"/>
        <v>0</v>
      </c>
      <c r="EZ543" s="180">
        <f t="shared" si="1263"/>
        <v>0</v>
      </c>
      <c r="FA543" s="180">
        <f t="shared" si="1264"/>
        <v>0</v>
      </c>
      <c r="FB543" s="180">
        <f t="shared" si="1265"/>
        <v>0</v>
      </c>
      <c r="FC543" s="180">
        <f t="shared" si="1266"/>
        <v>0</v>
      </c>
      <c r="FD543" s="180">
        <f t="shared" si="1267"/>
        <v>0</v>
      </c>
      <c r="FE543" s="180">
        <f t="shared" si="1268"/>
        <v>0</v>
      </c>
      <c r="FF543" s="180">
        <f t="shared" si="1269"/>
        <v>0</v>
      </c>
      <c r="FG543" s="180">
        <f t="shared" si="1270"/>
        <v>0</v>
      </c>
      <c r="FH543" s="180">
        <f t="shared" si="1271"/>
        <v>0</v>
      </c>
      <c r="FI543" s="180">
        <f t="shared" si="1272"/>
        <v>0</v>
      </c>
      <c r="FJ543" s="180">
        <f t="shared" si="1273"/>
        <v>0</v>
      </c>
      <c r="FK543" s="180">
        <f t="shared" si="1274"/>
        <v>0</v>
      </c>
      <c r="FL543" s="180">
        <f t="shared" si="1275"/>
        <v>0</v>
      </c>
      <c r="FM543" s="180">
        <f t="shared" si="1276"/>
        <v>0</v>
      </c>
      <c r="FN543" s="180">
        <f t="shared" si="1277"/>
        <v>0</v>
      </c>
      <c r="FO543" s="180">
        <f t="shared" si="1278"/>
        <v>0</v>
      </c>
      <c r="FP543" s="180">
        <f t="shared" si="1279"/>
        <v>0</v>
      </c>
      <c r="FQ543" s="180">
        <f t="shared" si="1280"/>
        <v>0</v>
      </c>
      <c r="FR543" s="180">
        <f t="shared" si="1281"/>
        <v>0</v>
      </c>
      <c r="FS543" s="180">
        <f t="shared" si="1282"/>
        <v>0</v>
      </c>
      <c r="FT543" s="180">
        <f t="shared" si="1283"/>
        <v>0</v>
      </c>
      <c r="FU543" s="180">
        <f t="shared" si="1284"/>
        <v>0</v>
      </c>
      <c r="FV543" s="180">
        <f t="shared" si="1285"/>
        <v>0</v>
      </c>
      <c r="FW543" s="180">
        <f t="shared" si="1286"/>
        <v>0</v>
      </c>
      <c r="FX543" s="180">
        <f t="shared" si="1287"/>
        <v>0</v>
      </c>
      <c r="FY543" s="180">
        <f t="shared" si="1288"/>
        <v>0</v>
      </c>
      <c r="FZ543" s="180">
        <f t="shared" si="1289"/>
        <v>0</v>
      </c>
      <c r="GA543" s="180">
        <f t="shared" si="1290"/>
        <v>0</v>
      </c>
      <c r="GB543" s="180">
        <f t="shared" si="1291"/>
        <v>0</v>
      </c>
      <c r="GC543" s="180">
        <f t="shared" si="1292"/>
        <v>0</v>
      </c>
      <c r="GD543" s="180">
        <f t="shared" si="1293"/>
        <v>0</v>
      </c>
      <c r="GE543" s="180">
        <f t="shared" si="1294"/>
        <v>0</v>
      </c>
      <c r="GF543" s="180">
        <f t="shared" si="1295"/>
        <v>0</v>
      </c>
      <c r="GG543" s="180">
        <f t="shared" si="1296"/>
        <v>0</v>
      </c>
      <c r="GH543" s="180">
        <f t="shared" si="1297"/>
        <v>0</v>
      </c>
      <c r="GI543" s="180">
        <f t="shared" si="1298"/>
        <v>0</v>
      </c>
      <c r="GJ543" s="180">
        <f t="shared" si="1299"/>
        <v>0</v>
      </c>
      <c r="GK543" s="180">
        <f t="shared" si="1300"/>
        <v>0</v>
      </c>
      <c r="GL543" s="180">
        <f t="shared" si="1301"/>
        <v>0</v>
      </c>
      <c r="GM543" s="180">
        <f t="shared" si="1302"/>
        <v>0</v>
      </c>
      <c r="GN543" s="180">
        <f t="shared" si="1303"/>
        <v>0</v>
      </c>
      <c r="GO543" s="180">
        <f t="shared" si="1304"/>
        <v>0</v>
      </c>
      <c r="GP543" s="180">
        <f t="shared" si="1305"/>
        <v>0</v>
      </c>
      <c r="GQ543" s="180">
        <f t="shared" si="1306"/>
        <v>0</v>
      </c>
      <c r="GR543" s="180">
        <f t="shared" si="1307"/>
        <v>0</v>
      </c>
      <c r="GS543" s="180">
        <f t="shared" si="1308"/>
        <v>0</v>
      </c>
      <c r="GT543" s="180">
        <f t="shared" si="1309"/>
        <v>0</v>
      </c>
      <c r="GU543" s="180">
        <f t="shared" si="1310"/>
        <v>0</v>
      </c>
      <c r="GV543" s="180">
        <f t="shared" si="1311"/>
        <v>0</v>
      </c>
      <c r="GW543" s="180">
        <f t="shared" si="1312"/>
        <v>0</v>
      </c>
      <c r="GX543" s="180">
        <f t="shared" si="1313"/>
        <v>0</v>
      </c>
      <c r="GY543" s="180">
        <f t="shared" si="1314"/>
        <v>0</v>
      </c>
      <c r="GZ543" s="180">
        <f t="shared" si="1315"/>
        <v>0</v>
      </c>
      <c r="HA543" s="180">
        <f t="shared" si="1316"/>
        <v>0</v>
      </c>
      <c r="HB543" s="180">
        <f t="shared" si="1317"/>
        <v>0</v>
      </c>
      <c r="HC543" s="180">
        <f t="shared" si="1318"/>
        <v>0</v>
      </c>
      <c r="HD543" s="180">
        <f t="shared" si="1319"/>
        <v>0</v>
      </c>
      <c r="HE543" s="180">
        <f t="shared" si="1320"/>
        <v>0</v>
      </c>
      <c r="HF543" s="180">
        <f t="shared" si="1321"/>
        <v>0</v>
      </c>
      <c r="HG543" s="180">
        <f t="shared" si="1322"/>
        <v>0</v>
      </c>
      <c r="HH543" s="180">
        <f t="shared" si="1323"/>
        <v>0</v>
      </c>
      <c r="HI543" s="180">
        <f t="shared" si="1324"/>
        <v>0</v>
      </c>
      <c r="HJ543" s="180">
        <f t="shared" si="1325"/>
        <v>0</v>
      </c>
      <c r="HK543" s="180">
        <f t="shared" si="1326"/>
        <v>0</v>
      </c>
      <c r="HL543" s="180">
        <f t="shared" si="1327"/>
        <v>0</v>
      </c>
      <c r="HM543" s="180">
        <f t="shared" si="1328"/>
        <v>0</v>
      </c>
      <c r="HN543" s="180">
        <f t="shared" si="1329"/>
        <v>0</v>
      </c>
      <c r="HO543" s="180">
        <f t="shared" si="1330"/>
        <v>0</v>
      </c>
      <c r="HP543" s="180">
        <f t="shared" si="1331"/>
        <v>0</v>
      </c>
      <c r="HQ543" s="180">
        <f t="shared" si="1332"/>
        <v>0</v>
      </c>
      <c r="HR543" s="180">
        <f t="shared" si="1333"/>
        <v>0</v>
      </c>
      <c r="HS543" s="180">
        <f t="shared" si="1334"/>
        <v>0</v>
      </c>
      <c r="HT543" s="180">
        <f t="shared" si="1335"/>
        <v>0</v>
      </c>
      <c r="HU543" s="180">
        <f t="shared" si="1336"/>
        <v>0</v>
      </c>
      <c r="HV543" s="180">
        <f t="shared" si="1337"/>
        <v>0</v>
      </c>
      <c r="HW543" s="180">
        <f t="shared" si="1338"/>
        <v>0</v>
      </c>
      <c r="HX543" s="180">
        <f t="shared" si="1339"/>
        <v>0</v>
      </c>
      <c r="HY543" s="180">
        <f t="shared" si="1340"/>
        <v>0</v>
      </c>
      <c r="HZ543" s="180">
        <f t="shared" si="1341"/>
        <v>0</v>
      </c>
      <c r="IA543" s="180">
        <f t="shared" si="1342"/>
        <v>0</v>
      </c>
      <c r="IB543" s="180">
        <f t="shared" si="1343"/>
        <v>0</v>
      </c>
      <c r="IC543" s="180">
        <f t="shared" si="1344"/>
        <v>0</v>
      </c>
      <c r="ID543" s="180">
        <f t="shared" si="1345"/>
        <v>0</v>
      </c>
      <c r="IE543" s="180">
        <f t="shared" si="1346"/>
        <v>0</v>
      </c>
      <c r="IF543" s="180">
        <f t="shared" si="1347"/>
        <v>0</v>
      </c>
      <c r="IG543" s="180">
        <f t="shared" si="1348"/>
        <v>0</v>
      </c>
      <c r="IH543" s="180">
        <f t="shared" si="1349"/>
        <v>0</v>
      </c>
      <c r="II543" s="180">
        <f t="shared" si="1350"/>
        <v>0</v>
      </c>
      <c r="IJ543" s="180">
        <f t="shared" si="1351"/>
        <v>0</v>
      </c>
      <c r="IK543" s="180">
        <f t="shared" si="1352"/>
        <v>0</v>
      </c>
      <c r="IL543" s="180">
        <f t="shared" si="1353"/>
        <v>0</v>
      </c>
      <c r="IM543" s="180">
        <f t="shared" si="1354"/>
        <v>0</v>
      </c>
      <c r="IN543" s="180">
        <f t="shared" si="1355"/>
        <v>0</v>
      </c>
      <c r="IO543" s="180">
        <f t="shared" si="1356"/>
        <v>0</v>
      </c>
      <c r="IP543" s="180">
        <f t="shared" si="1357"/>
        <v>0</v>
      </c>
      <c r="IQ543" s="180">
        <f t="shared" si="1358"/>
        <v>0</v>
      </c>
      <c r="IR543" s="180">
        <f t="shared" si="1359"/>
        <v>0</v>
      </c>
      <c r="IS543" s="180">
        <f t="shared" si="1360"/>
        <v>0</v>
      </c>
      <c r="IT543" s="180">
        <f t="shared" si="1361"/>
        <v>0</v>
      </c>
      <c r="IU543" s="180">
        <f t="shared" si="1362"/>
        <v>0</v>
      </c>
      <c r="IV543" s="180">
        <f t="shared" si="1363"/>
        <v>0</v>
      </c>
      <c r="IW543" s="180">
        <f t="shared" si="1364"/>
        <v>0</v>
      </c>
      <c r="IX543" s="180">
        <f t="shared" si="1365"/>
        <v>0</v>
      </c>
      <c r="IY543" s="180">
        <f t="shared" si="1366"/>
        <v>0</v>
      </c>
      <c r="IZ543" s="180">
        <f t="shared" si="1367"/>
        <v>0</v>
      </c>
      <c r="JA543" s="180">
        <f t="shared" si="1368"/>
        <v>0</v>
      </c>
      <c r="JB543" s="180">
        <f t="shared" si="1369"/>
        <v>0</v>
      </c>
    </row>
    <row r="544" spans="2:262">
      <c r="B544" s="188">
        <v>183</v>
      </c>
      <c r="C544" s="187">
        <f t="shared" si="1370"/>
        <v>3.5742187500000027E-3</v>
      </c>
      <c r="D544" s="184" t="e">
        <f t="shared" si="1113"/>
        <v>#REF!</v>
      </c>
      <c r="E544" s="183" t="e">
        <f>GG361</f>
        <v>#REF!</v>
      </c>
      <c r="F544" s="182">
        <v>183</v>
      </c>
      <c r="G544" s="180">
        <f t="shared" si="1114"/>
        <v>0</v>
      </c>
      <c r="H544" s="180">
        <f t="shared" si="1115"/>
        <v>0</v>
      </c>
      <c r="I544" s="180">
        <f t="shared" si="1116"/>
        <v>0</v>
      </c>
      <c r="J544" s="180">
        <f t="shared" si="1117"/>
        <v>0</v>
      </c>
      <c r="K544" s="180">
        <f t="shared" si="1118"/>
        <v>0</v>
      </c>
      <c r="L544" s="180">
        <f t="shared" si="1119"/>
        <v>0</v>
      </c>
      <c r="M544" s="180">
        <f t="shared" si="1120"/>
        <v>0</v>
      </c>
      <c r="N544" s="180">
        <f t="shared" si="1121"/>
        <v>0</v>
      </c>
      <c r="O544" s="180">
        <f t="shared" si="1122"/>
        <v>0</v>
      </c>
      <c r="P544" s="180">
        <f t="shared" si="1123"/>
        <v>0</v>
      </c>
      <c r="Q544" s="180">
        <f t="shared" si="1124"/>
        <v>0</v>
      </c>
      <c r="R544" s="180">
        <f t="shared" si="1125"/>
        <v>0</v>
      </c>
      <c r="S544" s="180">
        <f t="shared" si="1126"/>
        <v>0</v>
      </c>
      <c r="T544" s="180">
        <f t="shared" si="1127"/>
        <v>0</v>
      </c>
      <c r="U544" s="180">
        <f t="shared" si="1128"/>
        <v>0</v>
      </c>
      <c r="V544" s="180">
        <f t="shared" si="1129"/>
        <v>0</v>
      </c>
      <c r="W544" s="180">
        <f t="shared" si="1130"/>
        <v>0</v>
      </c>
      <c r="X544" s="180">
        <f t="shared" si="1131"/>
        <v>0</v>
      </c>
      <c r="Y544" s="180">
        <f t="shared" si="1132"/>
        <v>0</v>
      </c>
      <c r="Z544" s="180">
        <f t="shared" si="1133"/>
        <v>0</v>
      </c>
      <c r="AA544" s="180">
        <f t="shared" si="1134"/>
        <v>0</v>
      </c>
      <c r="AB544" s="180">
        <f t="shared" si="1135"/>
        <v>0</v>
      </c>
      <c r="AC544" s="180">
        <f t="shared" si="1136"/>
        <v>0</v>
      </c>
      <c r="AD544" s="180">
        <f t="shared" si="1137"/>
        <v>0</v>
      </c>
      <c r="AE544" s="180">
        <f t="shared" si="1138"/>
        <v>0</v>
      </c>
      <c r="AF544" s="180">
        <f t="shared" si="1139"/>
        <v>0</v>
      </c>
      <c r="AG544" s="180">
        <f t="shared" si="1140"/>
        <v>0</v>
      </c>
      <c r="AH544" s="180">
        <f t="shared" si="1141"/>
        <v>0</v>
      </c>
      <c r="AI544" s="180">
        <f t="shared" si="1142"/>
        <v>0</v>
      </c>
      <c r="AJ544" s="180">
        <f t="shared" si="1143"/>
        <v>0</v>
      </c>
      <c r="AK544" s="180">
        <f t="shared" si="1144"/>
        <v>0</v>
      </c>
      <c r="AL544" s="180">
        <f t="shared" si="1145"/>
        <v>0</v>
      </c>
      <c r="AM544" s="180">
        <f t="shared" si="1146"/>
        <v>0</v>
      </c>
      <c r="AN544" s="180">
        <f t="shared" si="1147"/>
        <v>0</v>
      </c>
      <c r="AO544" s="180">
        <f t="shared" si="1148"/>
        <v>0</v>
      </c>
      <c r="AP544" s="180">
        <f t="shared" si="1149"/>
        <v>0</v>
      </c>
      <c r="AQ544" s="180">
        <f t="shared" si="1150"/>
        <v>0</v>
      </c>
      <c r="AR544" s="180">
        <f t="shared" si="1151"/>
        <v>0</v>
      </c>
      <c r="AS544" s="180">
        <f t="shared" si="1152"/>
        <v>0</v>
      </c>
      <c r="AT544" s="180">
        <f t="shared" si="1153"/>
        <v>0</v>
      </c>
      <c r="AU544" s="180">
        <f t="shared" si="1154"/>
        <v>0</v>
      </c>
      <c r="AV544" s="180">
        <f t="shared" si="1155"/>
        <v>0</v>
      </c>
      <c r="AW544" s="180">
        <f t="shared" si="1156"/>
        <v>0</v>
      </c>
      <c r="AX544" s="180">
        <f t="shared" si="1157"/>
        <v>0</v>
      </c>
      <c r="AY544" s="180">
        <f t="shared" si="1158"/>
        <v>0</v>
      </c>
      <c r="AZ544" s="180">
        <f t="shared" si="1159"/>
        <v>0</v>
      </c>
      <c r="BA544" s="180">
        <f t="shared" si="1160"/>
        <v>0</v>
      </c>
      <c r="BB544" s="180">
        <f t="shared" si="1161"/>
        <v>0</v>
      </c>
      <c r="BC544" s="180">
        <f t="shared" si="1162"/>
        <v>0</v>
      </c>
      <c r="BD544" s="180">
        <f t="shared" si="1163"/>
        <v>0</v>
      </c>
      <c r="BE544" s="180">
        <f t="shared" si="1164"/>
        <v>0</v>
      </c>
      <c r="BF544" s="180">
        <f t="shared" si="1165"/>
        <v>0</v>
      </c>
      <c r="BG544" s="180">
        <f t="shared" si="1166"/>
        <v>0</v>
      </c>
      <c r="BH544" s="180">
        <f t="shared" si="1167"/>
        <v>0</v>
      </c>
      <c r="BI544" s="180">
        <f t="shared" si="1168"/>
        <v>0</v>
      </c>
      <c r="BJ544" s="180">
        <f t="shared" si="1169"/>
        <v>0</v>
      </c>
      <c r="BK544" s="180">
        <f t="shared" si="1170"/>
        <v>0</v>
      </c>
      <c r="BL544" s="180">
        <f t="shared" si="1171"/>
        <v>0</v>
      </c>
      <c r="BM544" s="180">
        <f t="shared" si="1172"/>
        <v>0</v>
      </c>
      <c r="BN544" s="180">
        <f t="shared" si="1173"/>
        <v>0</v>
      </c>
      <c r="BO544" s="180">
        <f t="shared" si="1174"/>
        <v>0</v>
      </c>
      <c r="BP544" s="180">
        <f t="shared" si="1175"/>
        <v>0</v>
      </c>
      <c r="BQ544" s="180">
        <f t="shared" si="1176"/>
        <v>0</v>
      </c>
      <c r="BR544" s="180">
        <f t="shared" si="1177"/>
        <v>0</v>
      </c>
      <c r="BS544" s="180">
        <f t="shared" si="1178"/>
        <v>0</v>
      </c>
      <c r="BT544" s="180">
        <f t="shared" si="1179"/>
        <v>0</v>
      </c>
      <c r="BU544" s="180">
        <f t="shared" si="1180"/>
        <v>0</v>
      </c>
      <c r="BV544" s="180">
        <f t="shared" si="1181"/>
        <v>0</v>
      </c>
      <c r="BW544" s="180">
        <f t="shared" si="1182"/>
        <v>0</v>
      </c>
      <c r="BX544" s="180">
        <f t="shared" si="1183"/>
        <v>0</v>
      </c>
      <c r="BY544" s="180">
        <f t="shared" si="1184"/>
        <v>0</v>
      </c>
      <c r="BZ544" s="180">
        <f t="shared" si="1185"/>
        <v>0</v>
      </c>
      <c r="CA544" s="180">
        <f t="shared" si="1186"/>
        <v>0</v>
      </c>
      <c r="CB544" s="180">
        <f t="shared" si="1187"/>
        <v>0</v>
      </c>
      <c r="CC544" s="180">
        <f t="shared" si="1188"/>
        <v>0</v>
      </c>
      <c r="CD544" s="180">
        <f t="shared" si="1189"/>
        <v>0</v>
      </c>
      <c r="CE544" s="180">
        <f t="shared" si="1190"/>
        <v>0</v>
      </c>
      <c r="CF544" s="180">
        <f t="shared" si="1191"/>
        <v>0</v>
      </c>
      <c r="CG544" s="180">
        <f t="shared" si="1192"/>
        <v>0</v>
      </c>
      <c r="CH544" s="180">
        <f t="shared" si="1193"/>
        <v>0</v>
      </c>
      <c r="CI544" s="180">
        <f t="shared" si="1194"/>
        <v>0</v>
      </c>
      <c r="CJ544" s="180">
        <f t="shared" si="1195"/>
        <v>0</v>
      </c>
      <c r="CK544" s="180">
        <f t="shared" si="1196"/>
        <v>0</v>
      </c>
      <c r="CL544" s="180">
        <f t="shared" si="1197"/>
        <v>0</v>
      </c>
      <c r="CM544" s="180">
        <f t="shared" si="1198"/>
        <v>0</v>
      </c>
      <c r="CN544" s="180">
        <f t="shared" si="1199"/>
        <v>0</v>
      </c>
      <c r="CO544" s="180">
        <f t="shared" si="1200"/>
        <v>0</v>
      </c>
      <c r="CP544" s="180">
        <f t="shared" si="1201"/>
        <v>0</v>
      </c>
      <c r="CQ544" s="180">
        <f t="shared" si="1202"/>
        <v>0</v>
      </c>
      <c r="CR544" s="180">
        <f t="shared" si="1203"/>
        <v>0</v>
      </c>
      <c r="CS544" s="180">
        <f t="shared" si="1204"/>
        <v>0</v>
      </c>
      <c r="CT544" s="180">
        <f t="shared" si="1205"/>
        <v>0</v>
      </c>
      <c r="CU544" s="180">
        <f t="shared" si="1206"/>
        <v>0</v>
      </c>
      <c r="CV544" s="180">
        <f t="shared" si="1207"/>
        <v>0</v>
      </c>
      <c r="CW544" s="180">
        <f t="shared" si="1208"/>
        <v>0</v>
      </c>
      <c r="CX544" s="180">
        <f t="shared" si="1209"/>
        <v>0</v>
      </c>
      <c r="CY544" s="180">
        <f t="shared" si="1210"/>
        <v>0</v>
      </c>
      <c r="CZ544" s="180">
        <f t="shared" si="1211"/>
        <v>0</v>
      </c>
      <c r="DA544" s="180">
        <f t="shared" si="1212"/>
        <v>0</v>
      </c>
      <c r="DB544" s="180">
        <f t="shared" si="1213"/>
        <v>0</v>
      </c>
      <c r="DC544" s="180">
        <f t="shared" si="1214"/>
        <v>0</v>
      </c>
      <c r="DD544" s="180">
        <f t="shared" si="1215"/>
        <v>0</v>
      </c>
      <c r="DE544" s="180">
        <f t="shared" si="1216"/>
        <v>0</v>
      </c>
      <c r="DF544" s="180">
        <f t="shared" si="1217"/>
        <v>0</v>
      </c>
      <c r="DG544" s="180">
        <f t="shared" si="1218"/>
        <v>0</v>
      </c>
      <c r="DH544" s="180">
        <f t="shared" si="1219"/>
        <v>0</v>
      </c>
      <c r="DI544" s="180">
        <f t="shared" si="1220"/>
        <v>0</v>
      </c>
      <c r="DJ544" s="180">
        <f t="shared" si="1221"/>
        <v>0</v>
      </c>
      <c r="DK544" s="180">
        <f t="shared" si="1222"/>
        <v>0</v>
      </c>
      <c r="DL544" s="180">
        <f t="shared" si="1223"/>
        <v>0</v>
      </c>
      <c r="DM544" s="180">
        <f t="shared" si="1224"/>
        <v>0</v>
      </c>
      <c r="DN544" s="180">
        <f t="shared" si="1225"/>
        <v>0</v>
      </c>
      <c r="DO544" s="180">
        <f t="shared" si="1226"/>
        <v>0</v>
      </c>
      <c r="DP544" s="180">
        <f t="shared" si="1227"/>
        <v>0</v>
      </c>
      <c r="DQ544" s="180">
        <f t="shared" si="1228"/>
        <v>0</v>
      </c>
      <c r="DR544" s="180">
        <f t="shared" si="1229"/>
        <v>0</v>
      </c>
      <c r="DS544" s="180">
        <f t="shared" si="1230"/>
        <v>0</v>
      </c>
      <c r="DT544" s="180">
        <f t="shared" si="1231"/>
        <v>0</v>
      </c>
      <c r="DU544" s="180">
        <f t="shared" si="1232"/>
        <v>0</v>
      </c>
      <c r="DV544" s="180">
        <f t="shared" si="1233"/>
        <v>0</v>
      </c>
      <c r="DW544" s="180">
        <f t="shared" si="1234"/>
        <v>0</v>
      </c>
      <c r="DX544" s="180">
        <f t="shared" si="1235"/>
        <v>0</v>
      </c>
      <c r="DY544" s="180">
        <f t="shared" si="1236"/>
        <v>0</v>
      </c>
      <c r="DZ544" s="180">
        <f t="shared" si="1237"/>
        <v>0</v>
      </c>
      <c r="EA544" s="180">
        <f t="shared" si="1238"/>
        <v>0</v>
      </c>
      <c r="EB544" s="180">
        <f t="shared" si="1239"/>
        <v>0</v>
      </c>
      <c r="EC544" s="180">
        <f t="shared" si="1240"/>
        <v>0</v>
      </c>
      <c r="ED544" s="180">
        <f t="shared" si="1241"/>
        <v>0</v>
      </c>
      <c r="EE544" s="180">
        <f t="shared" si="1242"/>
        <v>0</v>
      </c>
      <c r="EF544" s="180">
        <f t="shared" si="1243"/>
        <v>0</v>
      </c>
      <c r="EG544" s="180">
        <f t="shared" si="1244"/>
        <v>0</v>
      </c>
      <c r="EH544" s="180">
        <f t="shared" si="1245"/>
        <v>0</v>
      </c>
      <c r="EI544" s="180">
        <f t="shared" si="1246"/>
        <v>0</v>
      </c>
      <c r="EJ544" s="180">
        <f t="shared" si="1247"/>
        <v>0</v>
      </c>
      <c r="EK544" s="180">
        <f t="shared" si="1248"/>
        <v>0</v>
      </c>
      <c r="EL544" s="180">
        <f t="shared" si="1249"/>
        <v>0</v>
      </c>
      <c r="EM544" s="180">
        <f t="shared" si="1250"/>
        <v>0</v>
      </c>
      <c r="EN544" s="180">
        <f t="shared" si="1251"/>
        <v>0</v>
      </c>
      <c r="EO544" s="180">
        <f t="shared" si="1252"/>
        <v>0</v>
      </c>
      <c r="EP544" s="180">
        <f t="shared" si="1253"/>
        <v>0</v>
      </c>
      <c r="EQ544" s="180">
        <f t="shared" si="1254"/>
        <v>0</v>
      </c>
      <c r="ER544" s="180">
        <f t="shared" si="1255"/>
        <v>0</v>
      </c>
      <c r="ES544" s="180">
        <f t="shared" si="1256"/>
        <v>0</v>
      </c>
      <c r="ET544" s="180">
        <f t="shared" si="1257"/>
        <v>0</v>
      </c>
      <c r="EU544" s="180">
        <f t="shared" si="1258"/>
        <v>0</v>
      </c>
      <c r="EV544" s="180">
        <f t="shared" si="1259"/>
        <v>0</v>
      </c>
      <c r="EW544" s="180">
        <f t="shared" si="1260"/>
        <v>0</v>
      </c>
      <c r="EX544" s="180">
        <f t="shared" si="1261"/>
        <v>0</v>
      </c>
      <c r="EY544" s="180">
        <f t="shared" si="1262"/>
        <v>0</v>
      </c>
      <c r="EZ544" s="180">
        <f t="shared" si="1263"/>
        <v>0</v>
      </c>
      <c r="FA544" s="180">
        <f t="shared" si="1264"/>
        <v>0</v>
      </c>
      <c r="FB544" s="180">
        <f t="shared" si="1265"/>
        <v>0</v>
      </c>
      <c r="FC544" s="180">
        <f t="shared" si="1266"/>
        <v>0</v>
      </c>
      <c r="FD544" s="180">
        <f t="shared" si="1267"/>
        <v>0</v>
      </c>
      <c r="FE544" s="180">
        <f t="shared" si="1268"/>
        <v>0</v>
      </c>
      <c r="FF544" s="180">
        <f t="shared" si="1269"/>
        <v>0</v>
      </c>
      <c r="FG544" s="180">
        <f t="shared" si="1270"/>
        <v>0</v>
      </c>
      <c r="FH544" s="180">
        <f t="shared" si="1271"/>
        <v>0</v>
      </c>
      <c r="FI544" s="180">
        <f t="shared" si="1272"/>
        <v>0</v>
      </c>
      <c r="FJ544" s="180">
        <f t="shared" si="1273"/>
        <v>0</v>
      </c>
      <c r="FK544" s="180">
        <f t="shared" si="1274"/>
        <v>0</v>
      </c>
      <c r="FL544" s="180">
        <f t="shared" si="1275"/>
        <v>0</v>
      </c>
      <c r="FM544" s="180">
        <f t="shared" si="1276"/>
        <v>0</v>
      </c>
      <c r="FN544" s="180">
        <f t="shared" si="1277"/>
        <v>0</v>
      </c>
      <c r="FO544" s="180">
        <f t="shared" si="1278"/>
        <v>0</v>
      </c>
      <c r="FP544" s="180">
        <f t="shared" si="1279"/>
        <v>0</v>
      </c>
      <c r="FQ544" s="180">
        <f t="shared" si="1280"/>
        <v>0</v>
      </c>
      <c r="FR544" s="180">
        <f t="shared" si="1281"/>
        <v>0</v>
      </c>
      <c r="FS544" s="180">
        <f t="shared" si="1282"/>
        <v>0</v>
      </c>
      <c r="FT544" s="180">
        <f t="shared" si="1283"/>
        <v>0</v>
      </c>
      <c r="FU544" s="180">
        <f t="shared" si="1284"/>
        <v>0</v>
      </c>
      <c r="FV544" s="180">
        <f t="shared" si="1285"/>
        <v>0</v>
      </c>
      <c r="FW544" s="180">
        <f t="shared" si="1286"/>
        <v>0</v>
      </c>
      <c r="FX544" s="180">
        <f t="shared" si="1287"/>
        <v>0</v>
      </c>
      <c r="FY544" s="180">
        <f t="shared" si="1288"/>
        <v>0</v>
      </c>
      <c r="FZ544" s="180">
        <f t="shared" si="1289"/>
        <v>0</v>
      </c>
      <c r="GA544" s="180">
        <f t="shared" si="1290"/>
        <v>0</v>
      </c>
      <c r="GB544" s="180">
        <f t="shared" si="1291"/>
        <v>0</v>
      </c>
      <c r="GC544" s="180">
        <f t="shared" si="1292"/>
        <v>0</v>
      </c>
      <c r="GD544" s="180">
        <f t="shared" si="1293"/>
        <v>0</v>
      </c>
      <c r="GE544" s="180">
        <f t="shared" si="1294"/>
        <v>0</v>
      </c>
      <c r="GF544" s="180">
        <f t="shared" si="1295"/>
        <v>0</v>
      </c>
      <c r="GG544" s="180">
        <f t="shared" si="1296"/>
        <v>0</v>
      </c>
      <c r="GH544" s="180">
        <f t="shared" si="1297"/>
        <v>0</v>
      </c>
      <c r="GI544" s="180">
        <f t="shared" si="1298"/>
        <v>0</v>
      </c>
      <c r="GJ544" s="180">
        <f t="shared" si="1299"/>
        <v>0</v>
      </c>
      <c r="GK544" s="180">
        <f t="shared" si="1300"/>
        <v>0</v>
      </c>
      <c r="GL544" s="180">
        <f t="shared" si="1301"/>
        <v>0</v>
      </c>
      <c r="GM544" s="180">
        <f t="shared" si="1302"/>
        <v>0</v>
      </c>
      <c r="GN544" s="180">
        <f t="shared" si="1303"/>
        <v>0</v>
      </c>
      <c r="GO544" s="180">
        <f t="shared" si="1304"/>
        <v>0</v>
      </c>
      <c r="GP544" s="180">
        <f t="shared" si="1305"/>
        <v>0</v>
      </c>
      <c r="GQ544" s="180">
        <f t="shared" si="1306"/>
        <v>0</v>
      </c>
      <c r="GR544" s="180">
        <f t="shared" si="1307"/>
        <v>0</v>
      </c>
      <c r="GS544" s="180">
        <f t="shared" si="1308"/>
        <v>0</v>
      </c>
      <c r="GT544" s="180">
        <f t="shared" si="1309"/>
        <v>0</v>
      </c>
      <c r="GU544" s="180">
        <f t="shared" si="1310"/>
        <v>0</v>
      </c>
      <c r="GV544" s="180">
        <f t="shared" si="1311"/>
        <v>0</v>
      </c>
      <c r="GW544" s="180">
        <f t="shared" si="1312"/>
        <v>0</v>
      </c>
      <c r="GX544" s="180">
        <f t="shared" si="1313"/>
        <v>0</v>
      </c>
      <c r="GY544" s="180">
        <f t="shared" si="1314"/>
        <v>0</v>
      </c>
      <c r="GZ544" s="180">
        <f t="shared" si="1315"/>
        <v>0</v>
      </c>
      <c r="HA544" s="180">
        <f t="shared" si="1316"/>
        <v>0</v>
      </c>
      <c r="HB544" s="180">
        <f t="shared" si="1317"/>
        <v>0</v>
      </c>
      <c r="HC544" s="180">
        <f t="shared" si="1318"/>
        <v>0</v>
      </c>
      <c r="HD544" s="180">
        <f t="shared" si="1319"/>
        <v>0</v>
      </c>
      <c r="HE544" s="180">
        <f t="shared" si="1320"/>
        <v>0</v>
      </c>
      <c r="HF544" s="180">
        <f t="shared" si="1321"/>
        <v>0</v>
      </c>
      <c r="HG544" s="180">
        <f t="shared" si="1322"/>
        <v>0</v>
      </c>
      <c r="HH544" s="180">
        <f t="shared" si="1323"/>
        <v>0</v>
      </c>
      <c r="HI544" s="180">
        <f t="shared" si="1324"/>
        <v>0</v>
      </c>
      <c r="HJ544" s="180">
        <f t="shared" si="1325"/>
        <v>0</v>
      </c>
      <c r="HK544" s="180">
        <f t="shared" si="1326"/>
        <v>0</v>
      </c>
      <c r="HL544" s="180">
        <f t="shared" si="1327"/>
        <v>0</v>
      </c>
      <c r="HM544" s="180">
        <f t="shared" si="1328"/>
        <v>0</v>
      </c>
      <c r="HN544" s="180">
        <f t="shared" si="1329"/>
        <v>0</v>
      </c>
      <c r="HO544" s="180">
        <f t="shared" si="1330"/>
        <v>0</v>
      </c>
      <c r="HP544" s="180">
        <f t="shared" si="1331"/>
        <v>0</v>
      </c>
      <c r="HQ544" s="180">
        <f t="shared" si="1332"/>
        <v>0</v>
      </c>
      <c r="HR544" s="180">
        <f t="shared" si="1333"/>
        <v>0</v>
      </c>
      <c r="HS544" s="180">
        <f t="shared" si="1334"/>
        <v>0</v>
      </c>
      <c r="HT544" s="180">
        <f t="shared" si="1335"/>
        <v>0</v>
      </c>
      <c r="HU544" s="180">
        <f t="shared" si="1336"/>
        <v>0</v>
      </c>
      <c r="HV544" s="180">
        <f t="shared" si="1337"/>
        <v>0</v>
      </c>
      <c r="HW544" s="180">
        <f t="shared" si="1338"/>
        <v>0</v>
      </c>
      <c r="HX544" s="180">
        <f t="shared" si="1339"/>
        <v>0</v>
      </c>
      <c r="HY544" s="180">
        <f t="shared" si="1340"/>
        <v>0</v>
      </c>
      <c r="HZ544" s="180">
        <f t="shared" si="1341"/>
        <v>0</v>
      </c>
      <c r="IA544" s="180">
        <f t="shared" si="1342"/>
        <v>0</v>
      </c>
      <c r="IB544" s="180">
        <f t="shared" si="1343"/>
        <v>0</v>
      </c>
      <c r="IC544" s="180">
        <f t="shared" si="1344"/>
        <v>0</v>
      </c>
      <c r="ID544" s="180">
        <f t="shared" si="1345"/>
        <v>0</v>
      </c>
      <c r="IE544" s="180">
        <f t="shared" si="1346"/>
        <v>0</v>
      </c>
      <c r="IF544" s="180">
        <f t="shared" si="1347"/>
        <v>0</v>
      </c>
      <c r="IG544" s="180">
        <f t="shared" si="1348"/>
        <v>0</v>
      </c>
      <c r="IH544" s="180">
        <f t="shared" si="1349"/>
        <v>0</v>
      </c>
      <c r="II544" s="180">
        <f t="shared" si="1350"/>
        <v>0</v>
      </c>
      <c r="IJ544" s="180">
        <f t="shared" si="1351"/>
        <v>0</v>
      </c>
      <c r="IK544" s="180">
        <f t="shared" si="1352"/>
        <v>0</v>
      </c>
      <c r="IL544" s="180">
        <f t="shared" si="1353"/>
        <v>0</v>
      </c>
      <c r="IM544" s="180">
        <f t="shared" si="1354"/>
        <v>0</v>
      </c>
      <c r="IN544" s="180">
        <f t="shared" si="1355"/>
        <v>0</v>
      </c>
      <c r="IO544" s="180">
        <f t="shared" si="1356"/>
        <v>0</v>
      </c>
      <c r="IP544" s="180">
        <f t="shared" si="1357"/>
        <v>0</v>
      </c>
      <c r="IQ544" s="180">
        <f t="shared" si="1358"/>
        <v>0</v>
      </c>
      <c r="IR544" s="180">
        <f t="shared" si="1359"/>
        <v>0</v>
      </c>
      <c r="IS544" s="180">
        <f t="shared" si="1360"/>
        <v>0</v>
      </c>
      <c r="IT544" s="180">
        <f t="shared" si="1361"/>
        <v>0</v>
      </c>
      <c r="IU544" s="180">
        <f t="shared" si="1362"/>
        <v>0</v>
      </c>
      <c r="IV544" s="180">
        <f t="shared" si="1363"/>
        <v>0</v>
      </c>
      <c r="IW544" s="180">
        <f t="shared" si="1364"/>
        <v>0</v>
      </c>
      <c r="IX544" s="180">
        <f t="shared" si="1365"/>
        <v>0</v>
      </c>
      <c r="IY544" s="180">
        <f t="shared" si="1366"/>
        <v>0</v>
      </c>
      <c r="IZ544" s="180">
        <f t="shared" si="1367"/>
        <v>0</v>
      </c>
      <c r="JA544" s="180">
        <f t="shared" si="1368"/>
        <v>0</v>
      </c>
      <c r="JB544" s="180">
        <f t="shared" si="1369"/>
        <v>0</v>
      </c>
    </row>
    <row r="545" spans="2:262">
      <c r="B545" s="188">
        <v>184</v>
      </c>
      <c r="C545" s="187">
        <f t="shared" si="1370"/>
        <v>3.5937500000000028E-3</v>
      </c>
      <c r="D545" s="184" t="e">
        <f t="shared" si="1113"/>
        <v>#REF!</v>
      </c>
      <c r="E545" s="183" t="e">
        <f>GH361</f>
        <v>#REF!</v>
      </c>
      <c r="F545" s="182">
        <v>184</v>
      </c>
      <c r="G545" s="180">
        <f t="shared" si="1114"/>
        <v>0</v>
      </c>
      <c r="H545" s="180">
        <f t="shared" si="1115"/>
        <v>0</v>
      </c>
      <c r="I545" s="180">
        <f t="shared" si="1116"/>
        <v>0</v>
      </c>
      <c r="J545" s="180">
        <f t="shared" si="1117"/>
        <v>0</v>
      </c>
      <c r="K545" s="180">
        <f t="shared" si="1118"/>
        <v>0</v>
      </c>
      <c r="L545" s="180">
        <f t="shared" si="1119"/>
        <v>0</v>
      </c>
      <c r="M545" s="180">
        <f t="shared" si="1120"/>
        <v>0</v>
      </c>
      <c r="N545" s="180">
        <f t="shared" si="1121"/>
        <v>0</v>
      </c>
      <c r="O545" s="180">
        <f t="shared" si="1122"/>
        <v>0</v>
      </c>
      <c r="P545" s="180">
        <f t="shared" si="1123"/>
        <v>0</v>
      </c>
      <c r="Q545" s="180">
        <f t="shared" si="1124"/>
        <v>0</v>
      </c>
      <c r="R545" s="180">
        <f t="shared" si="1125"/>
        <v>0</v>
      </c>
      <c r="S545" s="180">
        <f t="shared" si="1126"/>
        <v>0</v>
      </c>
      <c r="T545" s="180">
        <f t="shared" si="1127"/>
        <v>0</v>
      </c>
      <c r="U545" s="180">
        <f t="shared" si="1128"/>
        <v>0</v>
      </c>
      <c r="V545" s="180">
        <f t="shared" si="1129"/>
        <v>0</v>
      </c>
      <c r="W545" s="180">
        <f t="shared" si="1130"/>
        <v>0</v>
      </c>
      <c r="X545" s="180">
        <f t="shared" si="1131"/>
        <v>0</v>
      </c>
      <c r="Y545" s="180">
        <f t="shared" si="1132"/>
        <v>0</v>
      </c>
      <c r="Z545" s="180">
        <f t="shared" si="1133"/>
        <v>0</v>
      </c>
      <c r="AA545" s="180">
        <f t="shared" si="1134"/>
        <v>0</v>
      </c>
      <c r="AB545" s="180">
        <f t="shared" si="1135"/>
        <v>0</v>
      </c>
      <c r="AC545" s="180">
        <f t="shared" si="1136"/>
        <v>0</v>
      </c>
      <c r="AD545" s="180">
        <f t="shared" si="1137"/>
        <v>0</v>
      </c>
      <c r="AE545" s="180">
        <f t="shared" si="1138"/>
        <v>0</v>
      </c>
      <c r="AF545" s="180">
        <f t="shared" si="1139"/>
        <v>0</v>
      </c>
      <c r="AG545" s="180">
        <f t="shared" si="1140"/>
        <v>0</v>
      </c>
      <c r="AH545" s="180">
        <f t="shared" si="1141"/>
        <v>0</v>
      </c>
      <c r="AI545" s="180">
        <f t="shared" si="1142"/>
        <v>0</v>
      </c>
      <c r="AJ545" s="180">
        <f t="shared" si="1143"/>
        <v>0</v>
      </c>
      <c r="AK545" s="180">
        <f t="shared" si="1144"/>
        <v>0</v>
      </c>
      <c r="AL545" s="180">
        <f t="shared" si="1145"/>
        <v>0</v>
      </c>
      <c r="AM545" s="180">
        <f t="shared" si="1146"/>
        <v>0</v>
      </c>
      <c r="AN545" s="180">
        <f t="shared" si="1147"/>
        <v>0</v>
      </c>
      <c r="AO545" s="180">
        <f t="shared" si="1148"/>
        <v>0</v>
      </c>
      <c r="AP545" s="180">
        <f t="shared" si="1149"/>
        <v>0</v>
      </c>
      <c r="AQ545" s="180">
        <f t="shared" si="1150"/>
        <v>0</v>
      </c>
      <c r="AR545" s="180">
        <f t="shared" si="1151"/>
        <v>0</v>
      </c>
      <c r="AS545" s="180">
        <f t="shared" si="1152"/>
        <v>0</v>
      </c>
      <c r="AT545" s="180">
        <f t="shared" si="1153"/>
        <v>0</v>
      </c>
      <c r="AU545" s="180">
        <f t="shared" si="1154"/>
        <v>0</v>
      </c>
      <c r="AV545" s="180">
        <f t="shared" si="1155"/>
        <v>0</v>
      </c>
      <c r="AW545" s="180">
        <f t="shared" si="1156"/>
        <v>0</v>
      </c>
      <c r="AX545" s="180">
        <f t="shared" si="1157"/>
        <v>0</v>
      </c>
      <c r="AY545" s="180">
        <f t="shared" si="1158"/>
        <v>0</v>
      </c>
      <c r="AZ545" s="180">
        <f t="shared" si="1159"/>
        <v>0</v>
      </c>
      <c r="BA545" s="180">
        <f t="shared" si="1160"/>
        <v>0</v>
      </c>
      <c r="BB545" s="180">
        <f t="shared" si="1161"/>
        <v>0</v>
      </c>
      <c r="BC545" s="180">
        <f t="shared" si="1162"/>
        <v>0</v>
      </c>
      <c r="BD545" s="180">
        <f t="shared" si="1163"/>
        <v>0</v>
      </c>
      <c r="BE545" s="180">
        <f t="shared" si="1164"/>
        <v>0</v>
      </c>
      <c r="BF545" s="180">
        <f t="shared" si="1165"/>
        <v>0</v>
      </c>
      <c r="BG545" s="180">
        <f t="shared" si="1166"/>
        <v>0</v>
      </c>
      <c r="BH545" s="180">
        <f t="shared" si="1167"/>
        <v>0</v>
      </c>
      <c r="BI545" s="180">
        <f t="shared" si="1168"/>
        <v>0</v>
      </c>
      <c r="BJ545" s="180">
        <f t="shared" si="1169"/>
        <v>0</v>
      </c>
      <c r="BK545" s="180">
        <f t="shared" si="1170"/>
        <v>0</v>
      </c>
      <c r="BL545" s="180">
        <f t="shared" si="1171"/>
        <v>0</v>
      </c>
      <c r="BM545" s="180">
        <f t="shared" si="1172"/>
        <v>0</v>
      </c>
      <c r="BN545" s="180">
        <f t="shared" si="1173"/>
        <v>0</v>
      </c>
      <c r="BO545" s="180">
        <f t="shared" si="1174"/>
        <v>0</v>
      </c>
      <c r="BP545" s="180">
        <f t="shared" si="1175"/>
        <v>0</v>
      </c>
      <c r="BQ545" s="180">
        <f t="shared" si="1176"/>
        <v>0</v>
      </c>
      <c r="BR545" s="180">
        <f t="shared" si="1177"/>
        <v>0</v>
      </c>
      <c r="BS545" s="180">
        <f t="shared" si="1178"/>
        <v>0</v>
      </c>
      <c r="BT545" s="180">
        <f t="shared" si="1179"/>
        <v>0</v>
      </c>
      <c r="BU545" s="180">
        <f t="shared" si="1180"/>
        <v>0</v>
      </c>
      <c r="BV545" s="180">
        <f t="shared" si="1181"/>
        <v>0</v>
      </c>
      <c r="BW545" s="180">
        <f t="shared" si="1182"/>
        <v>0</v>
      </c>
      <c r="BX545" s="180">
        <f t="shared" si="1183"/>
        <v>0</v>
      </c>
      <c r="BY545" s="180">
        <f t="shared" si="1184"/>
        <v>0</v>
      </c>
      <c r="BZ545" s="180">
        <f t="shared" si="1185"/>
        <v>0</v>
      </c>
      <c r="CA545" s="180">
        <f t="shared" si="1186"/>
        <v>0</v>
      </c>
      <c r="CB545" s="180">
        <f t="shared" si="1187"/>
        <v>0</v>
      </c>
      <c r="CC545" s="180">
        <f t="shared" si="1188"/>
        <v>0</v>
      </c>
      <c r="CD545" s="180">
        <f t="shared" si="1189"/>
        <v>0</v>
      </c>
      <c r="CE545" s="180">
        <f t="shared" si="1190"/>
        <v>0</v>
      </c>
      <c r="CF545" s="180">
        <f t="shared" si="1191"/>
        <v>0</v>
      </c>
      <c r="CG545" s="180">
        <f t="shared" si="1192"/>
        <v>0</v>
      </c>
      <c r="CH545" s="180">
        <f t="shared" si="1193"/>
        <v>0</v>
      </c>
      <c r="CI545" s="180">
        <f t="shared" si="1194"/>
        <v>0</v>
      </c>
      <c r="CJ545" s="180">
        <f t="shared" si="1195"/>
        <v>0</v>
      </c>
      <c r="CK545" s="180">
        <f t="shared" si="1196"/>
        <v>0</v>
      </c>
      <c r="CL545" s="180">
        <f t="shared" si="1197"/>
        <v>0</v>
      </c>
      <c r="CM545" s="180">
        <f t="shared" si="1198"/>
        <v>0</v>
      </c>
      <c r="CN545" s="180">
        <f t="shared" si="1199"/>
        <v>0</v>
      </c>
      <c r="CO545" s="180">
        <f t="shared" si="1200"/>
        <v>0</v>
      </c>
      <c r="CP545" s="180">
        <f t="shared" si="1201"/>
        <v>0</v>
      </c>
      <c r="CQ545" s="180">
        <f t="shared" si="1202"/>
        <v>0</v>
      </c>
      <c r="CR545" s="180">
        <f t="shared" si="1203"/>
        <v>0</v>
      </c>
      <c r="CS545" s="180">
        <f t="shared" si="1204"/>
        <v>0</v>
      </c>
      <c r="CT545" s="180">
        <f t="shared" si="1205"/>
        <v>0</v>
      </c>
      <c r="CU545" s="180">
        <f t="shared" si="1206"/>
        <v>0</v>
      </c>
      <c r="CV545" s="180">
        <f t="shared" si="1207"/>
        <v>0</v>
      </c>
      <c r="CW545" s="180">
        <f t="shared" si="1208"/>
        <v>0</v>
      </c>
      <c r="CX545" s="180">
        <f t="shared" si="1209"/>
        <v>0</v>
      </c>
      <c r="CY545" s="180">
        <f t="shared" si="1210"/>
        <v>0</v>
      </c>
      <c r="CZ545" s="180">
        <f t="shared" si="1211"/>
        <v>0</v>
      </c>
      <c r="DA545" s="180">
        <f t="shared" si="1212"/>
        <v>0</v>
      </c>
      <c r="DB545" s="180">
        <f t="shared" si="1213"/>
        <v>0</v>
      </c>
      <c r="DC545" s="180">
        <f t="shared" si="1214"/>
        <v>0</v>
      </c>
      <c r="DD545" s="180">
        <f t="shared" si="1215"/>
        <v>0</v>
      </c>
      <c r="DE545" s="180">
        <f t="shared" si="1216"/>
        <v>0</v>
      </c>
      <c r="DF545" s="180">
        <f t="shared" si="1217"/>
        <v>0</v>
      </c>
      <c r="DG545" s="180">
        <f t="shared" si="1218"/>
        <v>0</v>
      </c>
      <c r="DH545" s="180">
        <f t="shared" si="1219"/>
        <v>0</v>
      </c>
      <c r="DI545" s="180">
        <f t="shared" si="1220"/>
        <v>0</v>
      </c>
      <c r="DJ545" s="180">
        <f t="shared" si="1221"/>
        <v>0</v>
      </c>
      <c r="DK545" s="180">
        <f t="shared" si="1222"/>
        <v>0</v>
      </c>
      <c r="DL545" s="180">
        <f t="shared" si="1223"/>
        <v>0</v>
      </c>
      <c r="DM545" s="180">
        <f t="shared" si="1224"/>
        <v>0</v>
      </c>
      <c r="DN545" s="180">
        <f t="shared" si="1225"/>
        <v>0</v>
      </c>
      <c r="DO545" s="180">
        <f t="shared" si="1226"/>
        <v>0</v>
      </c>
      <c r="DP545" s="180">
        <f t="shared" si="1227"/>
        <v>0</v>
      </c>
      <c r="DQ545" s="180">
        <f t="shared" si="1228"/>
        <v>0</v>
      </c>
      <c r="DR545" s="180">
        <f t="shared" si="1229"/>
        <v>0</v>
      </c>
      <c r="DS545" s="180">
        <f t="shared" si="1230"/>
        <v>0</v>
      </c>
      <c r="DT545" s="180">
        <f t="shared" si="1231"/>
        <v>0</v>
      </c>
      <c r="DU545" s="180">
        <f t="shared" si="1232"/>
        <v>0</v>
      </c>
      <c r="DV545" s="180">
        <f t="shared" si="1233"/>
        <v>0</v>
      </c>
      <c r="DW545" s="180">
        <f t="shared" si="1234"/>
        <v>0</v>
      </c>
      <c r="DX545" s="180">
        <f t="shared" si="1235"/>
        <v>0</v>
      </c>
      <c r="DY545" s="180">
        <f t="shared" si="1236"/>
        <v>0</v>
      </c>
      <c r="DZ545" s="180">
        <f t="shared" si="1237"/>
        <v>0</v>
      </c>
      <c r="EA545" s="180">
        <f t="shared" si="1238"/>
        <v>0</v>
      </c>
      <c r="EB545" s="180">
        <f t="shared" si="1239"/>
        <v>0</v>
      </c>
      <c r="EC545" s="180">
        <f t="shared" si="1240"/>
        <v>0</v>
      </c>
      <c r="ED545" s="180">
        <f t="shared" si="1241"/>
        <v>0</v>
      </c>
      <c r="EE545" s="180">
        <f t="shared" si="1242"/>
        <v>0</v>
      </c>
      <c r="EF545" s="180">
        <f t="shared" si="1243"/>
        <v>0</v>
      </c>
      <c r="EG545" s="180">
        <f t="shared" si="1244"/>
        <v>0</v>
      </c>
      <c r="EH545" s="180">
        <f t="shared" si="1245"/>
        <v>0</v>
      </c>
      <c r="EI545" s="180">
        <f t="shared" si="1246"/>
        <v>0</v>
      </c>
      <c r="EJ545" s="180">
        <f t="shared" si="1247"/>
        <v>0</v>
      </c>
      <c r="EK545" s="180">
        <f t="shared" si="1248"/>
        <v>0</v>
      </c>
      <c r="EL545" s="180">
        <f t="shared" si="1249"/>
        <v>0</v>
      </c>
      <c r="EM545" s="180">
        <f t="shared" si="1250"/>
        <v>0</v>
      </c>
      <c r="EN545" s="180">
        <f t="shared" si="1251"/>
        <v>0</v>
      </c>
      <c r="EO545" s="180">
        <f t="shared" si="1252"/>
        <v>0</v>
      </c>
      <c r="EP545" s="180">
        <f t="shared" si="1253"/>
        <v>0</v>
      </c>
      <c r="EQ545" s="180">
        <f t="shared" si="1254"/>
        <v>0</v>
      </c>
      <c r="ER545" s="180">
        <f t="shared" si="1255"/>
        <v>0</v>
      </c>
      <c r="ES545" s="180">
        <f t="shared" si="1256"/>
        <v>0</v>
      </c>
      <c r="ET545" s="180">
        <f t="shared" si="1257"/>
        <v>0</v>
      </c>
      <c r="EU545" s="180">
        <f t="shared" si="1258"/>
        <v>0</v>
      </c>
      <c r="EV545" s="180">
        <f t="shared" si="1259"/>
        <v>0</v>
      </c>
      <c r="EW545" s="180">
        <f t="shared" si="1260"/>
        <v>0</v>
      </c>
      <c r="EX545" s="180">
        <f t="shared" si="1261"/>
        <v>0</v>
      </c>
      <c r="EY545" s="180">
        <f t="shared" si="1262"/>
        <v>0</v>
      </c>
      <c r="EZ545" s="180">
        <f t="shared" si="1263"/>
        <v>0</v>
      </c>
      <c r="FA545" s="180">
        <f t="shared" si="1264"/>
        <v>0</v>
      </c>
      <c r="FB545" s="180">
        <f t="shared" si="1265"/>
        <v>0</v>
      </c>
      <c r="FC545" s="180">
        <f t="shared" si="1266"/>
        <v>0</v>
      </c>
      <c r="FD545" s="180">
        <f t="shared" si="1267"/>
        <v>0</v>
      </c>
      <c r="FE545" s="180">
        <f t="shared" si="1268"/>
        <v>0</v>
      </c>
      <c r="FF545" s="180">
        <f t="shared" si="1269"/>
        <v>0</v>
      </c>
      <c r="FG545" s="180">
        <f t="shared" si="1270"/>
        <v>0</v>
      </c>
      <c r="FH545" s="180">
        <f t="shared" si="1271"/>
        <v>0</v>
      </c>
      <c r="FI545" s="180">
        <f t="shared" si="1272"/>
        <v>0</v>
      </c>
      <c r="FJ545" s="180">
        <f t="shared" si="1273"/>
        <v>0</v>
      </c>
      <c r="FK545" s="180">
        <f t="shared" si="1274"/>
        <v>0</v>
      </c>
      <c r="FL545" s="180">
        <f t="shared" si="1275"/>
        <v>0</v>
      </c>
      <c r="FM545" s="180">
        <f t="shared" si="1276"/>
        <v>0</v>
      </c>
      <c r="FN545" s="180">
        <f t="shared" si="1277"/>
        <v>0</v>
      </c>
      <c r="FO545" s="180">
        <f t="shared" si="1278"/>
        <v>0</v>
      </c>
      <c r="FP545" s="180">
        <f t="shared" si="1279"/>
        <v>0</v>
      </c>
      <c r="FQ545" s="180">
        <f t="shared" si="1280"/>
        <v>0</v>
      </c>
      <c r="FR545" s="180">
        <f t="shared" si="1281"/>
        <v>0</v>
      </c>
      <c r="FS545" s="180">
        <f t="shared" si="1282"/>
        <v>0</v>
      </c>
      <c r="FT545" s="180">
        <f t="shared" si="1283"/>
        <v>0</v>
      </c>
      <c r="FU545" s="180">
        <f t="shared" si="1284"/>
        <v>0</v>
      </c>
      <c r="FV545" s="180">
        <f t="shared" si="1285"/>
        <v>0</v>
      </c>
      <c r="FW545" s="180">
        <f t="shared" si="1286"/>
        <v>0</v>
      </c>
      <c r="FX545" s="180">
        <f t="shared" si="1287"/>
        <v>0</v>
      </c>
      <c r="FY545" s="180">
        <f t="shared" si="1288"/>
        <v>0</v>
      </c>
      <c r="FZ545" s="180">
        <f t="shared" si="1289"/>
        <v>0</v>
      </c>
      <c r="GA545" s="180">
        <f t="shared" si="1290"/>
        <v>0</v>
      </c>
      <c r="GB545" s="180">
        <f t="shared" si="1291"/>
        <v>0</v>
      </c>
      <c r="GC545" s="180">
        <f t="shared" si="1292"/>
        <v>0</v>
      </c>
      <c r="GD545" s="180">
        <f t="shared" si="1293"/>
        <v>0</v>
      </c>
      <c r="GE545" s="180">
        <f t="shared" si="1294"/>
        <v>0</v>
      </c>
      <c r="GF545" s="180">
        <f t="shared" si="1295"/>
        <v>0</v>
      </c>
      <c r="GG545" s="180">
        <f t="shared" si="1296"/>
        <v>0</v>
      </c>
      <c r="GH545" s="180">
        <f t="shared" si="1297"/>
        <v>0</v>
      </c>
      <c r="GI545" s="180">
        <f t="shared" si="1298"/>
        <v>0</v>
      </c>
      <c r="GJ545" s="180">
        <f t="shared" si="1299"/>
        <v>0</v>
      </c>
      <c r="GK545" s="180">
        <f t="shared" si="1300"/>
        <v>0</v>
      </c>
      <c r="GL545" s="180">
        <f t="shared" si="1301"/>
        <v>0</v>
      </c>
      <c r="GM545" s="180">
        <f t="shared" si="1302"/>
        <v>0</v>
      </c>
      <c r="GN545" s="180">
        <f t="shared" si="1303"/>
        <v>0</v>
      </c>
      <c r="GO545" s="180">
        <f t="shared" si="1304"/>
        <v>0</v>
      </c>
      <c r="GP545" s="180">
        <f t="shared" si="1305"/>
        <v>0</v>
      </c>
      <c r="GQ545" s="180">
        <f t="shared" si="1306"/>
        <v>0</v>
      </c>
      <c r="GR545" s="180">
        <f t="shared" si="1307"/>
        <v>0</v>
      </c>
      <c r="GS545" s="180">
        <f t="shared" si="1308"/>
        <v>0</v>
      </c>
      <c r="GT545" s="180">
        <f t="shared" si="1309"/>
        <v>0</v>
      </c>
      <c r="GU545" s="180">
        <f t="shared" si="1310"/>
        <v>0</v>
      </c>
      <c r="GV545" s="180">
        <f t="shared" si="1311"/>
        <v>0</v>
      </c>
      <c r="GW545" s="180">
        <f t="shared" si="1312"/>
        <v>0</v>
      </c>
      <c r="GX545" s="180">
        <f t="shared" si="1313"/>
        <v>0</v>
      </c>
      <c r="GY545" s="180">
        <f t="shared" si="1314"/>
        <v>0</v>
      </c>
      <c r="GZ545" s="180">
        <f t="shared" si="1315"/>
        <v>0</v>
      </c>
      <c r="HA545" s="180">
        <f t="shared" si="1316"/>
        <v>0</v>
      </c>
      <c r="HB545" s="180">
        <f t="shared" si="1317"/>
        <v>0</v>
      </c>
      <c r="HC545" s="180">
        <f t="shared" si="1318"/>
        <v>0</v>
      </c>
      <c r="HD545" s="180">
        <f t="shared" si="1319"/>
        <v>0</v>
      </c>
      <c r="HE545" s="180">
        <f t="shared" si="1320"/>
        <v>0</v>
      </c>
      <c r="HF545" s="180">
        <f t="shared" si="1321"/>
        <v>0</v>
      </c>
      <c r="HG545" s="180">
        <f t="shared" si="1322"/>
        <v>0</v>
      </c>
      <c r="HH545" s="180">
        <f t="shared" si="1323"/>
        <v>0</v>
      </c>
      <c r="HI545" s="180">
        <f t="shared" si="1324"/>
        <v>0</v>
      </c>
      <c r="HJ545" s="180">
        <f t="shared" si="1325"/>
        <v>0</v>
      </c>
      <c r="HK545" s="180">
        <f t="shared" si="1326"/>
        <v>0</v>
      </c>
      <c r="HL545" s="180">
        <f t="shared" si="1327"/>
        <v>0</v>
      </c>
      <c r="HM545" s="180">
        <f t="shared" si="1328"/>
        <v>0</v>
      </c>
      <c r="HN545" s="180">
        <f t="shared" si="1329"/>
        <v>0</v>
      </c>
      <c r="HO545" s="180">
        <f t="shared" si="1330"/>
        <v>0</v>
      </c>
      <c r="HP545" s="180">
        <f t="shared" si="1331"/>
        <v>0</v>
      </c>
      <c r="HQ545" s="180">
        <f t="shared" si="1332"/>
        <v>0</v>
      </c>
      <c r="HR545" s="180">
        <f t="shared" si="1333"/>
        <v>0</v>
      </c>
      <c r="HS545" s="180">
        <f t="shared" si="1334"/>
        <v>0</v>
      </c>
      <c r="HT545" s="180">
        <f t="shared" si="1335"/>
        <v>0</v>
      </c>
      <c r="HU545" s="180">
        <f t="shared" si="1336"/>
        <v>0</v>
      </c>
      <c r="HV545" s="180">
        <f t="shared" si="1337"/>
        <v>0</v>
      </c>
      <c r="HW545" s="180">
        <f t="shared" si="1338"/>
        <v>0</v>
      </c>
      <c r="HX545" s="180">
        <f t="shared" si="1339"/>
        <v>0</v>
      </c>
      <c r="HY545" s="180">
        <f t="shared" si="1340"/>
        <v>0</v>
      </c>
      <c r="HZ545" s="180">
        <f t="shared" si="1341"/>
        <v>0</v>
      </c>
      <c r="IA545" s="180">
        <f t="shared" si="1342"/>
        <v>0</v>
      </c>
      <c r="IB545" s="180">
        <f t="shared" si="1343"/>
        <v>0</v>
      </c>
      <c r="IC545" s="180">
        <f t="shared" si="1344"/>
        <v>0</v>
      </c>
      <c r="ID545" s="180">
        <f t="shared" si="1345"/>
        <v>0</v>
      </c>
      <c r="IE545" s="180">
        <f t="shared" si="1346"/>
        <v>0</v>
      </c>
      <c r="IF545" s="180">
        <f t="shared" si="1347"/>
        <v>0</v>
      </c>
      <c r="IG545" s="180">
        <f t="shared" si="1348"/>
        <v>0</v>
      </c>
      <c r="IH545" s="180">
        <f t="shared" si="1349"/>
        <v>0</v>
      </c>
      <c r="II545" s="180">
        <f t="shared" si="1350"/>
        <v>0</v>
      </c>
      <c r="IJ545" s="180">
        <f t="shared" si="1351"/>
        <v>0</v>
      </c>
      <c r="IK545" s="180">
        <f t="shared" si="1352"/>
        <v>0</v>
      </c>
      <c r="IL545" s="180">
        <f t="shared" si="1353"/>
        <v>0</v>
      </c>
      <c r="IM545" s="180">
        <f t="shared" si="1354"/>
        <v>0</v>
      </c>
      <c r="IN545" s="180">
        <f t="shared" si="1355"/>
        <v>0</v>
      </c>
      <c r="IO545" s="180">
        <f t="shared" si="1356"/>
        <v>0</v>
      </c>
      <c r="IP545" s="180">
        <f t="shared" si="1357"/>
        <v>0</v>
      </c>
      <c r="IQ545" s="180">
        <f t="shared" si="1358"/>
        <v>0</v>
      </c>
      <c r="IR545" s="180">
        <f t="shared" si="1359"/>
        <v>0</v>
      </c>
      <c r="IS545" s="180">
        <f t="shared" si="1360"/>
        <v>0</v>
      </c>
      <c r="IT545" s="180">
        <f t="shared" si="1361"/>
        <v>0</v>
      </c>
      <c r="IU545" s="180">
        <f t="shared" si="1362"/>
        <v>0</v>
      </c>
      <c r="IV545" s="180">
        <f t="shared" si="1363"/>
        <v>0</v>
      </c>
      <c r="IW545" s="180">
        <f t="shared" si="1364"/>
        <v>0</v>
      </c>
      <c r="IX545" s="180">
        <f t="shared" si="1365"/>
        <v>0</v>
      </c>
      <c r="IY545" s="180">
        <f t="shared" si="1366"/>
        <v>0</v>
      </c>
      <c r="IZ545" s="180">
        <f t="shared" si="1367"/>
        <v>0</v>
      </c>
      <c r="JA545" s="180">
        <f t="shared" si="1368"/>
        <v>0</v>
      </c>
      <c r="JB545" s="180">
        <f t="shared" si="1369"/>
        <v>0</v>
      </c>
    </row>
    <row r="546" spans="2:262">
      <c r="B546" s="188">
        <v>185</v>
      </c>
      <c r="C546" s="187">
        <f t="shared" si="1370"/>
        <v>3.6132812500000028E-3</v>
      </c>
      <c r="D546" s="184" t="e">
        <f t="shared" si="1113"/>
        <v>#REF!</v>
      </c>
      <c r="E546" s="183" t="e">
        <f>GI361</f>
        <v>#REF!</v>
      </c>
      <c r="F546" s="182">
        <v>185</v>
      </c>
      <c r="G546" s="180">
        <f t="shared" si="1114"/>
        <v>0</v>
      </c>
      <c r="H546" s="180">
        <f t="shared" si="1115"/>
        <v>0</v>
      </c>
      <c r="I546" s="180">
        <f t="shared" si="1116"/>
        <v>0</v>
      </c>
      <c r="J546" s="180">
        <f t="shared" si="1117"/>
        <v>0</v>
      </c>
      <c r="K546" s="180">
        <f t="shared" si="1118"/>
        <v>0</v>
      </c>
      <c r="L546" s="180">
        <f t="shared" si="1119"/>
        <v>0</v>
      </c>
      <c r="M546" s="180">
        <f t="shared" si="1120"/>
        <v>0</v>
      </c>
      <c r="N546" s="180">
        <f t="shared" si="1121"/>
        <v>0</v>
      </c>
      <c r="O546" s="180">
        <f t="shared" si="1122"/>
        <v>0</v>
      </c>
      <c r="P546" s="180">
        <f t="shared" si="1123"/>
        <v>0</v>
      </c>
      <c r="Q546" s="180">
        <f t="shared" si="1124"/>
        <v>0</v>
      </c>
      <c r="R546" s="180">
        <f t="shared" si="1125"/>
        <v>0</v>
      </c>
      <c r="S546" s="180">
        <f t="shared" si="1126"/>
        <v>0</v>
      </c>
      <c r="T546" s="180">
        <f t="shared" si="1127"/>
        <v>0</v>
      </c>
      <c r="U546" s="180">
        <f t="shared" si="1128"/>
        <v>0</v>
      </c>
      <c r="V546" s="180">
        <f t="shared" si="1129"/>
        <v>0</v>
      </c>
      <c r="W546" s="180">
        <f t="shared" si="1130"/>
        <v>0</v>
      </c>
      <c r="X546" s="180">
        <f t="shared" si="1131"/>
        <v>0</v>
      </c>
      <c r="Y546" s="180">
        <f t="shared" si="1132"/>
        <v>0</v>
      </c>
      <c r="Z546" s="180">
        <f t="shared" si="1133"/>
        <v>0</v>
      </c>
      <c r="AA546" s="180">
        <f t="shared" si="1134"/>
        <v>0</v>
      </c>
      <c r="AB546" s="180">
        <f t="shared" si="1135"/>
        <v>0</v>
      </c>
      <c r="AC546" s="180">
        <f t="shared" si="1136"/>
        <v>0</v>
      </c>
      <c r="AD546" s="180">
        <f t="shared" si="1137"/>
        <v>0</v>
      </c>
      <c r="AE546" s="180">
        <f t="shared" si="1138"/>
        <v>0</v>
      </c>
      <c r="AF546" s="180">
        <f t="shared" si="1139"/>
        <v>0</v>
      </c>
      <c r="AG546" s="180">
        <f t="shared" si="1140"/>
        <v>0</v>
      </c>
      <c r="AH546" s="180">
        <f t="shared" si="1141"/>
        <v>0</v>
      </c>
      <c r="AI546" s="180">
        <f t="shared" si="1142"/>
        <v>0</v>
      </c>
      <c r="AJ546" s="180">
        <f t="shared" si="1143"/>
        <v>0</v>
      </c>
      <c r="AK546" s="180">
        <f t="shared" si="1144"/>
        <v>0</v>
      </c>
      <c r="AL546" s="180">
        <f t="shared" si="1145"/>
        <v>0</v>
      </c>
      <c r="AM546" s="180">
        <f t="shared" si="1146"/>
        <v>0</v>
      </c>
      <c r="AN546" s="180">
        <f t="shared" si="1147"/>
        <v>0</v>
      </c>
      <c r="AO546" s="180">
        <f t="shared" si="1148"/>
        <v>0</v>
      </c>
      <c r="AP546" s="180">
        <f t="shared" si="1149"/>
        <v>0</v>
      </c>
      <c r="AQ546" s="180">
        <f t="shared" si="1150"/>
        <v>0</v>
      </c>
      <c r="AR546" s="180">
        <f t="shared" si="1151"/>
        <v>0</v>
      </c>
      <c r="AS546" s="180">
        <f t="shared" si="1152"/>
        <v>0</v>
      </c>
      <c r="AT546" s="180">
        <f t="shared" si="1153"/>
        <v>0</v>
      </c>
      <c r="AU546" s="180">
        <f t="shared" si="1154"/>
        <v>0</v>
      </c>
      <c r="AV546" s="180">
        <f t="shared" si="1155"/>
        <v>0</v>
      </c>
      <c r="AW546" s="180">
        <f t="shared" si="1156"/>
        <v>0</v>
      </c>
      <c r="AX546" s="180">
        <f t="shared" si="1157"/>
        <v>0</v>
      </c>
      <c r="AY546" s="180">
        <f t="shared" si="1158"/>
        <v>0</v>
      </c>
      <c r="AZ546" s="180">
        <f t="shared" si="1159"/>
        <v>0</v>
      </c>
      <c r="BA546" s="180">
        <f t="shared" si="1160"/>
        <v>0</v>
      </c>
      <c r="BB546" s="180">
        <f t="shared" si="1161"/>
        <v>0</v>
      </c>
      <c r="BC546" s="180">
        <f t="shared" si="1162"/>
        <v>0</v>
      </c>
      <c r="BD546" s="180">
        <f t="shared" si="1163"/>
        <v>0</v>
      </c>
      <c r="BE546" s="180">
        <f t="shared" si="1164"/>
        <v>0</v>
      </c>
      <c r="BF546" s="180">
        <f t="shared" si="1165"/>
        <v>0</v>
      </c>
      <c r="BG546" s="180">
        <f t="shared" si="1166"/>
        <v>0</v>
      </c>
      <c r="BH546" s="180">
        <f t="shared" si="1167"/>
        <v>0</v>
      </c>
      <c r="BI546" s="180">
        <f t="shared" si="1168"/>
        <v>0</v>
      </c>
      <c r="BJ546" s="180">
        <f t="shared" si="1169"/>
        <v>0</v>
      </c>
      <c r="BK546" s="180">
        <f t="shared" si="1170"/>
        <v>0</v>
      </c>
      <c r="BL546" s="180">
        <f t="shared" si="1171"/>
        <v>0</v>
      </c>
      <c r="BM546" s="180">
        <f t="shared" si="1172"/>
        <v>0</v>
      </c>
      <c r="BN546" s="180">
        <f t="shared" si="1173"/>
        <v>0</v>
      </c>
      <c r="BO546" s="180">
        <f t="shared" si="1174"/>
        <v>0</v>
      </c>
      <c r="BP546" s="180">
        <f t="shared" si="1175"/>
        <v>0</v>
      </c>
      <c r="BQ546" s="180">
        <f t="shared" si="1176"/>
        <v>0</v>
      </c>
      <c r="BR546" s="180">
        <f t="shared" si="1177"/>
        <v>0</v>
      </c>
      <c r="BS546" s="180">
        <f t="shared" si="1178"/>
        <v>0</v>
      </c>
      <c r="BT546" s="180">
        <f t="shared" si="1179"/>
        <v>0</v>
      </c>
      <c r="BU546" s="180">
        <f t="shared" si="1180"/>
        <v>0</v>
      </c>
      <c r="BV546" s="180">
        <f t="shared" si="1181"/>
        <v>0</v>
      </c>
      <c r="BW546" s="180">
        <f t="shared" si="1182"/>
        <v>0</v>
      </c>
      <c r="BX546" s="180">
        <f t="shared" si="1183"/>
        <v>0</v>
      </c>
      <c r="BY546" s="180">
        <f t="shared" si="1184"/>
        <v>0</v>
      </c>
      <c r="BZ546" s="180">
        <f t="shared" si="1185"/>
        <v>0</v>
      </c>
      <c r="CA546" s="180">
        <f t="shared" si="1186"/>
        <v>0</v>
      </c>
      <c r="CB546" s="180">
        <f t="shared" si="1187"/>
        <v>0</v>
      </c>
      <c r="CC546" s="180">
        <f t="shared" si="1188"/>
        <v>0</v>
      </c>
      <c r="CD546" s="180">
        <f t="shared" si="1189"/>
        <v>0</v>
      </c>
      <c r="CE546" s="180">
        <f t="shared" si="1190"/>
        <v>0</v>
      </c>
      <c r="CF546" s="180">
        <f t="shared" si="1191"/>
        <v>0</v>
      </c>
      <c r="CG546" s="180">
        <f t="shared" si="1192"/>
        <v>0</v>
      </c>
      <c r="CH546" s="180">
        <f t="shared" si="1193"/>
        <v>0</v>
      </c>
      <c r="CI546" s="180">
        <f t="shared" si="1194"/>
        <v>0</v>
      </c>
      <c r="CJ546" s="180">
        <f t="shared" si="1195"/>
        <v>0</v>
      </c>
      <c r="CK546" s="180">
        <f t="shared" si="1196"/>
        <v>0</v>
      </c>
      <c r="CL546" s="180">
        <f t="shared" si="1197"/>
        <v>0</v>
      </c>
      <c r="CM546" s="180">
        <f t="shared" si="1198"/>
        <v>0</v>
      </c>
      <c r="CN546" s="180">
        <f t="shared" si="1199"/>
        <v>0</v>
      </c>
      <c r="CO546" s="180">
        <f t="shared" si="1200"/>
        <v>0</v>
      </c>
      <c r="CP546" s="180">
        <f t="shared" si="1201"/>
        <v>0</v>
      </c>
      <c r="CQ546" s="180">
        <f t="shared" si="1202"/>
        <v>0</v>
      </c>
      <c r="CR546" s="180">
        <f t="shared" si="1203"/>
        <v>0</v>
      </c>
      <c r="CS546" s="180">
        <f t="shared" si="1204"/>
        <v>0</v>
      </c>
      <c r="CT546" s="180">
        <f t="shared" si="1205"/>
        <v>0</v>
      </c>
      <c r="CU546" s="180">
        <f t="shared" si="1206"/>
        <v>0</v>
      </c>
      <c r="CV546" s="180">
        <f t="shared" si="1207"/>
        <v>0</v>
      </c>
      <c r="CW546" s="180">
        <f t="shared" si="1208"/>
        <v>0</v>
      </c>
      <c r="CX546" s="180">
        <f t="shared" si="1209"/>
        <v>0</v>
      </c>
      <c r="CY546" s="180">
        <f t="shared" si="1210"/>
        <v>0</v>
      </c>
      <c r="CZ546" s="180">
        <f t="shared" si="1211"/>
        <v>0</v>
      </c>
      <c r="DA546" s="180">
        <f t="shared" si="1212"/>
        <v>0</v>
      </c>
      <c r="DB546" s="180">
        <f t="shared" si="1213"/>
        <v>0</v>
      </c>
      <c r="DC546" s="180">
        <f t="shared" si="1214"/>
        <v>0</v>
      </c>
      <c r="DD546" s="180">
        <f t="shared" si="1215"/>
        <v>0</v>
      </c>
      <c r="DE546" s="180">
        <f t="shared" si="1216"/>
        <v>0</v>
      </c>
      <c r="DF546" s="180">
        <f t="shared" si="1217"/>
        <v>0</v>
      </c>
      <c r="DG546" s="180">
        <f t="shared" si="1218"/>
        <v>0</v>
      </c>
      <c r="DH546" s="180">
        <f t="shared" si="1219"/>
        <v>0</v>
      </c>
      <c r="DI546" s="180">
        <f t="shared" si="1220"/>
        <v>0</v>
      </c>
      <c r="DJ546" s="180">
        <f t="shared" si="1221"/>
        <v>0</v>
      </c>
      <c r="DK546" s="180">
        <f t="shared" si="1222"/>
        <v>0</v>
      </c>
      <c r="DL546" s="180">
        <f t="shared" si="1223"/>
        <v>0</v>
      </c>
      <c r="DM546" s="180">
        <f t="shared" si="1224"/>
        <v>0</v>
      </c>
      <c r="DN546" s="180">
        <f t="shared" si="1225"/>
        <v>0</v>
      </c>
      <c r="DO546" s="180">
        <f t="shared" si="1226"/>
        <v>0</v>
      </c>
      <c r="DP546" s="180">
        <f t="shared" si="1227"/>
        <v>0</v>
      </c>
      <c r="DQ546" s="180">
        <f t="shared" si="1228"/>
        <v>0</v>
      </c>
      <c r="DR546" s="180">
        <f t="shared" si="1229"/>
        <v>0</v>
      </c>
      <c r="DS546" s="180">
        <f t="shared" si="1230"/>
        <v>0</v>
      </c>
      <c r="DT546" s="180">
        <f t="shared" si="1231"/>
        <v>0</v>
      </c>
      <c r="DU546" s="180">
        <f t="shared" si="1232"/>
        <v>0</v>
      </c>
      <c r="DV546" s="180">
        <f t="shared" si="1233"/>
        <v>0</v>
      </c>
      <c r="DW546" s="180">
        <f t="shared" si="1234"/>
        <v>0</v>
      </c>
      <c r="DX546" s="180">
        <f t="shared" si="1235"/>
        <v>0</v>
      </c>
      <c r="DY546" s="180">
        <f t="shared" si="1236"/>
        <v>0</v>
      </c>
      <c r="DZ546" s="180">
        <f t="shared" si="1237"/>
        <v>0</v>
      </c>
      <c r="EA546" s="180">
        <f t="shared" si="1238"/>
        <v>0</v>
      </c>
      <c r="EB546" s="180">
        <f t="shared" si="1239"/>
        <v>0</v>
      </c>
      <c r="EC546" s="180">
        <f t="shared" si="1240"/>
        <v>0</v>
      </c>
      <c r="ED546" s="180">
        <f t="shared" si="1241"/>
        <v>0</v>
      </c>
      <c r="EE546" s="180">
        <f t="shared" si="1242"/>
        <v>0</v>
      </c>
      <c r="EF546" s="180">
        <f t="shared" si="1243"/>
        <v>0</v>
      </c>
      <c r="EG546" s="180">
        <f t="shared" si="1244"/>
        <v>0</v>
      </c>
      <c r="EH546" s="180">
        <f t="shared" si="1245"/>
        <v>0</v>
      </c>
      <c r="EI546" s="180">
        <f t="shared" si="1246"/>
        <v>0</v>
      </c>
      <c r="EJ546" s="180">
        <f t="shared" si="1247"/>
        <v>0</v>
      </c>
      <c r="EK546" s="180">
        <f t="shared" si="1248"/>
        <v>0</v>
      </c>
      <c r="EL546" s="180">
        <f t="shared" si="1249"/>
        <v>0</v>
      </c>
      <c r="EM546" s="180">
        <f t="shared" si="1250"/>
        <v>0</v>
      </c>
      <c r="EN546" s="180">
        <f t="shared" si="1251"/>
        <v>0</v>
      </c>
      <c r="EO546" s="180">
        <f t="shared" si="1252"/>
        <v>0</v>
      </c>
      <c r="EP546" s="180">
        <f t="shared" si="1253"/>
        <v>0</v>
      </c>
      <c r="EQ546" s="180">
        <f t="shared" si="1254"/>
        <v>0</v>
      </c>
      <c r="ER546" s="180">
        <f t="shared" si="1255"/>
        <v>0</v>
      </c>
      <c r="ES546" s="180">
        <f t="shared" si="1256"/>
        <v>0</v>
      </c>
      <c r="ET546" s="180">
        <f t="shared" si="1257"/>
        <v>0</v>
      </c>
      <c r="EU546" s="180">
        <f t="shared" si="1258"/>
        <v>0</v>
      </c>
      <c r="EV546" s="180">
        <f t="shared" si="1259"/>
        <v>0</v>
      </c>
      <c r="EW546" s="180">
        <f t="shared" si="1260"/>
        <v>0</v>
      </c>
      <c r="EX546" s="180">
        <f t="shared" si="1261"/>
        <v>0</v>
      </c>
      <c r="EY546" s="180">
        <f t="shared" si="1262"/>
        <v>0</v>
      </c>
      <c r="EZ546" s="180">
        <f t="shared" si="1263"/>
        <v>0</v>
      </c>
      <c r="FA546" s="180">
        <f t="shared" si="1264"/>
        <v>0</v>
      </c>
      <c r="FB546" s="180">
        <f t="shared" si="1265"/>
        <v>0</v>
      </c>
      <c r="FC546" s="180">
        <f t="shared" si="1266"/>
        <v>0</v>
      </c>
      <c r="FD546" s="180">
        <f t="shared" si="1267"/>
        <v>0</v>
      </c>
      <c r="FE546" s="180">
        <f t="shared" si="1268"/>
        <v>0</v>
      </c>
      <c r="FF546" s="180">
        <f t="shared" si="1269"/>
        <v>0</v>
      </c>
      <c r="FG546" s="180">
        <f t="shared" si="1270"/>
        <v>0</v>
      </c>
      <c r="FH546" s="180">
        <f t="shared" si="1271"/>
        <v>0</v>
      </c>
      <c r="FI546" s="180">
        <f t="shared" si="1272"/>
        <v>0</v>
      </c>
      <c r="FJ546" s="180">
        <f t="shared" si="1273"/>
        <v>0</v>
      </c>
      <c r="FK546" s="180">
        <f t="shared" si="1274"/>
        <v>0</v>
      </c>
      <c r="FL546" s="180">
        <f t="shared" si="1275"/>
        <v>0</v>
      </c>
      <c r="FM546" s="180">
        <f t="shared" si="1276"/>
        <v>0</v>
      </c>
      <c r="FN546" s="180">
        <f t="shared" si="1277"/>
        <v>0</v>
      </c>
      <c r="FO546" s="180">
        <f t="shared" si="1278"/>
        <v>0</v>
      </c>
      <c r="FP546" s="180">
        <f t="shared" si="1279"/>
        <v>0</v>
      </c>
      <c r="FQ546" s="180">
        <f t="shared" si="1280"/>
        <v>0</v>
      </c>
      <c r="FR546" s="180">
        <f t="shared" si="1281"/>
        <v>0</v>
      </c>
      <c r="FS546" s="180">
        <f t="shared" si="1282"/>
        <v>0</v>
      </c>
      <c r="FT546" s="180">
        <f t="shared" si="1283"/>
        <v>0</v>
      </c>
      <c r="FU546" s="180">
        <f t="shared" si="1284"/>
        <v>0</v>
      </c>
      <c r="FV546" s="180">
        <f t="shared" si="1285"/>
        <v>0</v>
      </c>
      <c r="FW546" s="180">
        <f t="shared" si="1286"/>
        <v>0</v>
      </c>
      <c r="FX546" s="180">
        <f t="shared" si="1287"/>
        <v>0</v>
      </c>
      <c r="FY546" s="180">
        <f t="shared" si="1288"/>
        <v>0</v>
      </c>
      <c r="FZ546" s="180">
        <f t="shared" si="1289"/>
        <v>0</v>
      </c>
      <c r="GA546" s="180">
        <f t="shared" si="1290"/>
        <v>0</v>
      </c>
      <c r="GB546" s="180">
        <f t="shared" si="1291"/>
        <v>0</v>
      </c>
      <c r="GC546" s="180">
        <f t="shared" si="1292"/>
        <v>0</v>
      </c>
      <c r="GD546" s="180">
        <f t="shared" si="1293"/>
        <v>0</v>
      </c>
      <c r="GE546" s="180">
        <f t="shared" si="1294"/>
        <v>0</v>
      </c>
      <c r="GF546" s="180">
        <f t="shared" si="1295"/>
        <v>0</v>
      </c>
      <c r="GG546" s="180">
        <f t="shared" si="1296"/>
        <v>0</v>
      </c>
      <c r="GH546" s="180">
        <f t="shared" si="1297"/>
        <v>0</v>
      </c>
      <c r="GI546" s="180">
        <f t="shared" si="1298"/>
        <v>0</v>
      </c>
      <c r="GJ546" s="180">
        <f t="shared" si="1299"/>
        <v>0</v>
      </c>
      <c r="GK546" s="180">
        <f t="shared" si="1300"/>
        <v>0</v>
      </c>
      <c r="GL546" s="180">
        <f t="shared" si="1301"/>
        <v>0</v>
      </c>
      <c r="GM546" s="180">
        <f t="shared" si="1302"/>
        <v>0</v>
      </c>
      <c r="GN546" s="180">
        <f t="shared" si="1303"/>
        <v>0</v>
      </c>
      <c r="GO546" s="180">
        <f t="shared" si="1304"/>
        <v>0</v>
      </c>
      <c r="GP546" s="180">
        <f t="shared" si="1305"/>
        <v>0</v>
      </c>
      <c r="GQ546" s="180">
        <f t="shared" si="1306"/>
        <v>0</v>
      </c>
      <c r="GR546" s="180">
        <f t="shared" si="1307"/>
        <v>0</v>
      </c>
      <c r="GS546" s="180">
        <f t="shared" si="1308"/>
        <v>0</v>
      </c>
      <c r="GT546" s="180">
        <f t="shared" si="1309"/>
        <v>0</v>
      </c>
      <c r="GU546" s="180">
        <f t="shared" si="1310"/>
        <v>0</v>
      </c>
      <c r="GV546" s="180">
        <f t="shared" si="1311"/>
        <v>0</v>
      </c>
      <c r="GW546" s="180">
        <f t="shared" si="1312"/>
        <v>0</v>
      </c>
      <c r="GX546" s="180">
        <f t="shared" si="1313"/>
        <v>0</v>
      </c>
      <c r="GY546" s="180">
        <f t="shared" si="1314"/>
        <v>0</v>
      </c>
      <c r="GZ546" s="180">
        <f t="shared" si="1315"/>
        <v>0</v>
      </c>
      <c r="HA546" s="180">
        <f t="shared" si="1316"/>
        <v>0</v>
      </c>
      <c r="HB546" s="180">
        <f t="shared" si="1317"/>
        <v>0</v>
      </c>
      <c r="HC546" s="180">
        <f t="shared" si="1318"/>
        <v>0</v>
      </c>
      <c r="HD546" s="180">
        <f t="shared" si="1319"/>
        <v>0</v>
      </c>
      <c r="HE546" s="180">
        <f t="shared" si="1320"/>
        <v>0</v>
      </c>
      <c r="HF546" s="180">
        <f t="shared" si="1321"/>
        <v>0</v>
      </c>
      <c r="HG546" s="180">
        <f t="shared" si="1322"/>
        <v>0</v>
      </c>
      <c r="HH546" s="180">
        <f t="shared" si="1323"/>
        <v>0</v>
      </c>
      <c r="HI546" s="180">
        <f t="shared" si="1324"/>
        <v>0</v>
      </c>
      <c r="HJ546" s="180">
        <f t="shared" si="1325"/>
        <v>0</v>
      </c>
      <c r="HK546" s="180">
        <f t="shared" si="1326"/>
        <v>0</v>
      </c>
      <c r="HL546" s="180">
        <f t="shared" si="1327"/>
        <v>0</v>
      </c>
      <c r="HM546" s="180">
        <f t="shared" si="1328"/>
        <v>0</v>
      </c>
      <c r="HN546" s="180">
        <f t="shared" si="1329"/>
        <v>0</v>
      </c>
      <c r="HO546" s="180">
        <f t="shared" si="1330"/>
        <v>0</v>
      </c>
      <c r="HP546" s="180">
        <f t="shared" si="1331"/>
        <v>0</v>
      </c>
      <c r="HQ546" s="180">
        <f t="shared" si="1332"/>
        <v>0</v>
      </c>
      <c r="HR546" s="180">
        <f t="shared" si="1333"/>
        <v>0</v>
      </c>
      <c r="HS546" s="180">
        <f t="shared" si="1334"/>
        <v>0</v>
      </c>
      <c r="HT546" s="180">
        <f t="shared" si="1335"/>
        <v>0</v>
      </c>
      <c r="HU546" s="180">
        <f t="shared" si="1336"/>
        <v>0</v>
      </c>
      <c r="HV546" s="180">
        <f t="shared" si="1337"/>
        <v>0</v>
      </c>
      <c r="HW546" s="180">
        <f t="shared" si="1338"/>
        <v>0</v>
      </c>
      <c r="HX546" s="180">
        <f t="shared" si="1339"/>
        <v>0</v>
      </c>
      <c r="HY546" s="180">
        <f t="shared" si="1340"/>
        <v>0</v>
      </c>
      <c r="HZ546" s="180">
        <f t="shared" si="1341"/>
        <v>0</v>
      </c>
      <c r="IA546" s="180">
        <f t="shared" si="1342"/>
        <v>0</v>
      </c>
      <c r="IB546" s="180">
        <f t="shared" si="1343"/>
        <v>0</v>
      </c>
      <c r="IC546" s="180">
        <f t="shared" si="1344"/>
        <v>0</v>
      </c>
      <c r="ID546" s="180">
        <f t="shared" si="1345"/>
        <v>0</v>
      </c>
      <c r="IE546" s="180">
        <f t="shared" si="1346"/>
        <v>0</v>
      </c>
      <c r="IF546" s="180">
        <f t="shared" si="1347"/>
        <v>0</v>
      </c>
      <c r="IG546" s="180">
        <f t="shared" si="1348"/>
        <v>0</v>
      </c>
      <c r="IH546" s="180">
        <f t="shared" si="1349"/>
        <v>0</v>
      </c>
      <c r="II546" s="180">
        <f t="shared" si="1350"/>
        <v>0</v>
      </c>
      <c r="IJ546" s="180">
        <f t="shared" si="1351"/>
        <v>0</v>
      </c>
      <c r="IK546" s="180">
        <f t="shared" si="1352"/>
        <v>0</v>
      </c>
      <c r="IL546" s="180">
        <f t="shared" si="1353"/>
        <v>0</v>
      </c>
      <c r="IM546" s="180">
        <f t="shared" si="1354"/>
        <v>0</v>
      </c>
      <c r="IN546" s="180">
        <f t="shared" si="1355"/>
        <v>0</v>
      </c>
      <c r="IO546" s="180">
        <f t="shared" si="1356"/>
        <v>0</v>
      </c>
      <c r="IP546" s="180">
        <f t="shared" si="1357"/>
        <v>0</v>
      </c>
      <c r="IQ546" s="180">
        <f t="shared" si="1358"/>
        <v>0</v>
      </c>
      <c r="IR546" s="180">
        <f t="shared" si="1359"/>
        <v>0</v>
      </c>
      <c r="IS546" s="180">
        <f t="shared" si="1360"/>
        <v>0</v>
      </c>
      <c r="IT546" s="180">
        <f t="shared" si="1361"/>
        <v>0</v>
      </c>
      <c r="IU546" s="180">
        <f t="shared" si="1362"/>
        <v>0</v>
      </c>
      <c r="IV546" s="180">
        <f t="shared" si="1363"/>
        <v>0</v>
      </c>
      <c r="IW546" s="180">
        <f t="shared" si="1364"/>
        <v>0</v>
      </c>
      <c r="IX546" s="180">
        <f t="shared" si="1365"/>
        <v>0</v>
      </c>
      <c r="IY546" s="180">
        <f t="shared" si="1366"/>
        <v>0</v>
      </c>
      <c r="IZ546" s="180">
        <f t="shared" si="1367"/>
        <v>0</v>
      </c>
      <c r="JA546" s="180">
        <f t="shared" si="1368"/>
        <v>0</v>
      </c>
      <c r="JB546" s="180">
        <f t="shared" si="1369"/>
        <v>0</v>
      </c>
    </row>
    <row r="547" spans="2:262">
      <c r="B547" s="188">
        <v>186</v>
      </c>
      <c r="C547" s="187">
        <f t="shared" si="1370"/>
        <v>3.6328125000000028E-3</v>
      </c>
      <c r="D547" s="184" t="e">
        <f t="shared" si="1113"/>
        <v>#REF!</v>
      </c>
      <c r="E547" s="183" t="e">
        <f>GJ361</f>
        <v>#REF!</v>
      </c>
      <c r="F547" s="182">
        <v>186</v>
      </c>
      <c r="G547" s="180">
        <f t="shared" si="1114"/>
        <v>0</v>
      </c>
      <c r="H547" s="180">
        <f t="shared" si="1115"/>
        <v>0</v>
      </c>
      <c r="I547" s="180">
        <f t="shared" si="1116"/>
        <v>0</v>
      </c>
      <c r="J547" s="180">
        <f t="shared" si="1117"/>
        <v>0</v>
      </c>
      <c r="K547" s="180">
        <f t="shared" si="1118"/>
        <v>0</v>
      </c>
      <c r="L547" s="180">
        <f t="shared" si="1119"/>
        <v>0</v>
      </c>
      <c r="M547" s="180">
        <f t="shared" si="1120"/>
        <v>0</v>
      </c>
      <c r="N547" s="180">
        <f t="shared" si="1121"/>
        <v>0</v>
      </c>
      <c r="O547" s="180">
        <f t="shared" si="1122"/>
        <v>0</v>
      </c>
      <c r="P547" s="180">
        <f t="shared" si="1123"/>
        <v>0</v>
      </c>
      <c r="Q547" s="180">
        <f t="shared" si="1124"/>
        <v>0</v>
      </c>
      <c r="R547" s="180">
        <f t="shared" si="1125"/>
        <v>0</v>
      </c>
      <c r="S547" s="180">
        <f t="shared" si="1126"/>
        <v>0</v>
      </c>
      <c r="T547" s="180">
        <f t="shared" si="1127"/>
        <v>0</v>
      </c>
      <c r="U547" s="180">
        <f t="shared" si="1128"/>
        <v>0</v>
      </c>
      <c r="V547" s="180">
        <f t="shared" si="1129"/>
        <v>0</v>
      </c>
      <c r="W547" s="180">
        <f t="shared" si="1130"/>
        <v>0</v>
      </c>
      <c r="X547" s="180">
        <f t="shared" si="1131"/>
        <v>0</v>
      </c>
      <c r="Y547" s="180">
        <f t="shared" si="1132"/>
        <v>0</v>
      </c>
      <c r="Z547" s="180">
        <f t="shared" si="1133"/>
        <v>0</v>
      </c>
      <c r="AA547" s="180">
        <f t="shared" si="1134"/>
        <v>0</v>
      </c>
      <c r="AB547" s="180">
        <f t="shared" si="1135"/>
        <v>0</v>
      </c>
      <c r="AC547" s="180">
        <f t="shared" si="1136"/>
        <v>0</v>
      </c>
      <c r="AD547" s="180">
        <f t="shared" si="1137"/>
        <v>0</v>
      </c>
      <c r="AE547" s="180">
        <f t="shared" si="1138"/>
        <v>0</v>
      </c>
      <c r="AF547" s="180">
        <f t="shared" si="1139"/>
        <v>0</v>
      </c>
      <c r="AG547" s="180">
        <f t="shared" si="1140"/>
        <v>0</v>
      </c>
      <c r="AH547" s="180">
        <f t="shared" si="1141"/>
        <v>0</v>
      </c>
      <c r="AI547" s="180">
        <f t="shared" si="1142"/>
        <v>0</v>
      </c>
      <c r="AJ547" s="180">
        <f t="shared" si="1143"/>
        <v>0</v>
      </c>
      <c r="AK547" s="180">
        <f t="shared" si="1144"/>
        <v>0</v>
      </c>
      <c r="AL547" s="180">
        <f t="shared" si="1145"/>
        <v>0</v>
      </c>
      <c r="AM547" s="180">
        <f t="shared" si="1146"/>
        <v>0</v>
      </c>
      <c r="AN547" s="180">
        <f t="shared" si="1147"/>
        <v>0</v>
      </c>
      <c r="AO547" s="180">
        <f t="shared" si="1148"/>
        <v>0</v>
      </c>
      <c r="AP547" s="180">
        <f t="shared" si="1149"/>
        <v>0</v>
      </c>
      <c r="AQ547" s="180">
        <f t="shared" si="1150"/>
        <v>0</v>
      </c>
      <c r="AR547" s="180">
        <f t="shared" si="1151"/>
        <v>0</v>
      </c>
      <c r="AS547" s="180">
        <f t="shared" si="1152"/>
        <v>0</v>
      </c>
      <c r="AT547" s="180">
        <f t="shared" si="1153"/>
        <v>0</v>
      </c>
      <c r="AU547" s="180">
        <f t="shared" si="1154"/>
        <v>0</v>
      </c>
      <c r="AV547" s="180">
        <f t="shared" si="1155"/>
        <v>0</v>
      </c>
      <c r="AW547" s="180">
        <f t="shared" si="1156"/>
        <v>0</v>
      </c>
      <c r="AX547" s="180">
        <f t="shared" si="1157"/>
        <v>0</v>
      </c>
      <c r="AY547" s="180">
        <f t="shared" si="1158"/>
        <v>0</v>
      </c>
      <c r="AZ547" s="180">
        <f t="shared" si="1159"/>
        <v>0</v>
      </c>
      <c r="BA547" s="180">
        <f t="shared" si="1160"/>
        <v>0</v>
      </c>
      <c r="BB547" s="180">
        <f t="shared" si="1161"/>
        <v>0</v>
      </c>
      <c r="BC547" s="180">
        <f t="shared" si="1162"/>
        <v>0</v>
      </c>
      <c r="BD547" s="180">
        <f t="shared" si="1163"/>
        <v>0</v>
      </c>
      <c r="BE547" s="180">
        <f t="shared" si="1164"/>
        <v>0</v>
      </c>
      <c r="BF547" s="180">
        <f t="shared" si="1165"/>
        <v>0</v>
      </c>
      <c r="BG547" s="180">
        <f t="shared" si="1166"/>
        <v>0</v>
      </c>
      <c r="BH547" s="180">
        <f t="shared" si="1167"/>
        <v>0</v>
      </c>
      <c r="BI547" s="180">
        <f t="shared" si="1168"/>
        <v>0</v>
      </c>
      <c r="BJ547" s="180">
        <f t="shared" si="1169"/>
        <v>0</v>
      </c>
      <c r="BK547" s="180">
        <f t="shared" si="1170"/>
        <v>0</v>
      </c>
      <c r="BL547" s="180">
        <f t="shared" si="1171"/>
        <v>0</v>
      </c>
      <c r="BM547" s="180">
        <f t="shared" si="1172"/>
        <v>0</v>
      </c>
      <c r="BN547" s="180">
        <f t="shared" si="1173"/>
        <v>0</v>
      </c>
      <c r="BO547" s="180">
        <f t="shared" si="1174"/>
        <v>0</v>
      </c>
      <c r="BP547" s="180">
        <f t="shared" si="1175"/>
        <v>0</v>
      </c>
      <c r="BQ547" s="180">
        <f t="shared" si="1176"/>
        <v>0</v>
      </c>
      <c r="BR547" s="180">
        <f t="shared" si="1177"/>
        <v>0</v>
      </c>
      <c r="BS547" s="180">
        <f t="shared" si="1178"/>
        <v>0</v>
      </c>
      <c r="BT547" s="180">
        <f t="shared" si="1179"/>
        <v>0</v>
      </c>
      <c r="BU547" s="180">
        <f t="shared" si="1180"/>
        <v>0</v>
      </c>
      <c r="BV547" s="180">
        <f t="shared" si="1181"/>
        <v>0</v>
      </c>
      <c r="BW547" s="180">
        <f t="shared" si="1182"/>
        <v>0</v>
      </c>
      <c r="BX547" s="180">
        <f t="shared" si="1183"/>
        <v>0</v>
      </c>
      <c r="BY547" s="180">
        <f t="shared" si="1184"/>
        <v>0</v>
      </c>
      <c r="BZ547" s="180">
        <f t="shared" si="1185"/>
        <v>0</v>
      </c>
      <c r="CA547" s="180">
        <f t="shared" si="1186"/>
        <v>0</v>
      </c>
      <c r="CB547" s="180">
        <f t="shared" si="1187"/>
        <v>0</v>
      </c>
      <c r="CC547" s="180">
        <f t="shared" si="1188"/>
        <v>0</v>
      </c>
      <c r="CD547" s="180">
        <f t="shared" si="1189"/>
        <v>0</v>
      </c>
      <c r="CE547" s="180">
        <f t="shared" si="1190"/>
        <v>0</v>
      </c>
      <c r="CF547" s="180">
        <f t="shared" si="1191"/>
        <v>0</v>
      </c>
      <c r="CG547" s="180">
        <f t="shared" si="1192"/>
        <v>0</v>
      </c>
      <c r="CH547" s="180">
        <f t="shared" si="1193"/>
        <v>0</v>
      </c>
      <c r="CI547" s="180">
        <f t="shared" si="1194"/>
        <v>0</v>
      </c>
      <c r="CJ547" s="180">
        <f t="shared" si="1195"/>
        <v>0</v>
      </c>
      <c r="CK547" s="180">
        <f t="shared" si="1196"/>
        <v>0</v>
      </c>
      <c r="CL547" s="180">
        <f t="shared" si="1197"/>
        <v>0</v>
      </c>
      <c r="CM547" s="180">
        <f t="shared" si="1198"/>
        <v>0</v>
      </c>
      <c r="CN547" s="180">
        <f t="shared" si="1199"/>
        <v>0</v>
      </c>
      <c r="CO547" s="180">
        <f t="shared" si="1200"/>
        <v>0</v>
      </c>
      <c r="CP547" s="180">
        <f t="shared" si="1201"/>
        <v>0</v>
      </c>
      <c r="CQ547" s="180">
        <f t="shared" si="1202"/>
        <v>0</v>
      </c>
      <c r="CR547" s="180">
        <f t="shared" si="1203"/>
        <v>0</v>
      </c>
      <c r="CS547" s="180">
        <f t="shared" si="1204"/>
        <v>0</v>
      </c>
      <c r="CT547" s="180">
        <f t="shared" si="1205"/>
        <v>0</v>
      </c>
      <c r="CU547" s="180">
        <f t="shared" si="1206"/>
        <v>0</v>
      </c>
      <c r="CV547" s="180">
        <f t="shared" si="1207"/>
        <v>0</v>
      </c>
      <c r="CW547" s="180">
        <f t="shared" si="1208"/>
        <v>0</v>
      </c>
      <c r="CX547" s="180">
        <f t="shared" si="1209"/>
        <v>0</v>
      </c>
      <c r="CY547" s="180">
        <f t="shared" si="1210"/>
        <v>0</v>
      </c>
      <c r="CZ547" s="180">
        <f t="shared" si="1211"/>
        <v>0</v>
      </c>
      <c r="DA547" s="180">
        <f t="shared" si="1212"/>
        <v>0</v>
      </c>
      <c r="DB547" s="180">
        <f t="shared" si="1213"/>
        <v>0</v>
      </c>
      <c r="DC547" s="180">
        <f t="shared" si="1214"/>
        <v>0</v>
      </c>
      <c r="DD547" s="180">
        <f t="shared" si="1215"/>
        <v>0</v>
      </c>
      <c r="DE547" s="180">
        <f t="shared" si="1216"/>
        <v>0</v>
      </c>
      <c r="DF547" s="180">
        <f t="shared" si="1217"/>
        <v>0</v>
      </c>
      <c r="DG547" s="180">
        <f t="shared" si="1218"/>
        <v>0</v>
      </c>
      <c r="DH547" s="180">
        <f t="shared" si="1219"/>
        <v>0</v>
      </c>
      <c r="DI547" s="180">
        <f t="shared" si="1220"/>
        <v>0</v>
      </c>
      <c r="DJ547" s="180">
        <f t="shared" si="1221"/>
        <v>0</v>
      </c>
      <c r="DK547" s="180">
        <f t="shared" si="1222"/>
        <v>0</v>
      </c>
      <c r="DL547" s="180">
        <f t="shared" si="1223"/>
        <v>0</v>
      </c>
      <c r="DM547" s="180">
        <f t="shared" si="1224"/>
        <v>0</v>
      </c>
      <c r="DN547" s="180">
        <f t="shared" si="1225"/>
        <v>0</v>
      </c>
      <c r="DO547" s="180">
        <f t="shared" si="1226"/>
        <v>0</v>
      </c>
      <c r="DP547" s="180">
        <f t="shared" si="1227"/>
        <v>0</v>
      </c>
      <c r="DQ547" s="180">
        <f t="shared" si="1228"/>
        <v>0</v>
      </c>
      <c r="DR547" s="180">
        <f t="shared" si="1229"/>
        <v>0</v>
      </c>
      <c r="DS547" s="180">
        <f t="shared" si="1230"/>
        <v>0</v>
      </c>
      <c r="DT547" s="180">
        <f t="shared" si="1231"/>
        <v>0</v>
      </c>
      <c r="DU547" s="180">
        <f t="shared" si="1232"/>
        <v>0</v>
      </c>
      <c r="DV547" s="180">
        <f t="shared" si="1233"/>
        <v>0</v>
      </c>
      <c r="DW547" s="180">
        <f t="shared" si="1234"/>
        <v>0</v>
      </c>
      <c r="DX547" s="180">
        <f t="shared" si="1235"/>
        <v>0</v>
      </c>
      <c r="DY547" s="180">
        <f t="shared" si="1236"/>
        <v>0</v>
      </c>
      <c r="DZ547" s="180">
        <f t="shared" si="1237"/>
        <v>0</v>
      </c>
      <c r="EA547" s="180">
        <f t="shared" si="1238"/>
        <v>0</v>
      </c>
      <c r="EB547" s="180">
        <f t="shared" si="1239"/>
        <v>0</v>
      </c>
      <c r="EC547" s="180">
        <f t="shared" si="1240"/>
        <v>0</v>
      </c>
      <c r="ED547" s="180">
        <f t="shared" si="1241"/>
        <v>0</v>
      </c>
      <c r="EE547" s="180">
        <f t="shared" si="1242"/>
        <v>0</v>
      </c>
      <c r="EF547" s="180">
        <f t="shared" si="1243"/>
        <v>0</v>
      </c>
      <c r="EG547" s="180">
        <f t="shared" si="1244"/>
        <v>0</v>
      </c>
      <c r="EH547" s="180">
        <f t="shared" si="1245"/>
        <v>0</v>
      </c>
      <c r="EI547" s="180">
        <f t="shared" si="1246"/>
        <v>0</v>
      </c>
      <c r="EJ547" s="180">
        <f t="shared" si="1247"/>
        <v>0</v>
      </c>
      <c r="EK547" s="180">
        <f t="shared" si="1248"/>
        <v>0</v>
      </c>
      <c r="EL547" s="180">
        <f t="shared" si="1249"/>
        <v>0</v>
      </c>
      <c r="EM547" s="180">
        <f t="shared" si="1250"/>
        <v>0</v>
      </c>
      <c r="EN547" s="180">
        <f t="shared" si="1251"/>
        <v>0</v>
      </c>
      <c r="EO547" s="180">
        <f t="shared" si="1252"/>
        <v>0</v>
      </c>
      <c r="EP547" s="180">
        <f t="shared" si="1253"/>
        <v>0</v>
      </c>
      <c r="EQ547" s="180">
        <f t="shared" si="1254"/>
        <v>0</v>
      </c>
      <c r="ER547" s="180">
        <f t="shared" si="1255"/>
        <v>0</v>
      </c>
      <c r="ES547" s="180">
        <f t="shared" si="1256"/>
        <v>0</v>
      </c>
      <c r="ET547" s="180">
        <f t="shared" si="1257"/>
        <v>0</v>
      </c>
      <c r="EU547" s="180">
        <f t="shared" si="1258"/>
        <v>0</v>
      </c>
      <c r="EV547" s="180">
        <f t="shared" si="1259"/>
        <v>0</v>
      </c>
      <c r="EW547" s="180">
        <f t="shared" si="1260"/>
        <v>0</v>
      </c>
      <c r="EX547" s="180">
        <f t="shared" si="1261"/>
        <v>0</v>
      </c>
      <c r="EY547" s="180">
        <f t="shared" si="1262"/>
        <v>0</v>
      </c>
      <c r="EZ547" s="180">
        <f t="shared" si="1263"/>
        <v>0</v>
      </c>
      <c r="FA547" s="180">
        <f t="shared" si="1264"/>
        <v>0</v>
      </c>
      <c r="FB547" s="180">
        <f t="shared" si="1265"/>
        <v>0</v>
      </c>
      <c r="FC547" s="180">
        <f t="shared" si="1266"/>
        <v>0</v>
      </c>
      <c r="FD547" s="180">
        <f t="shared" si="1267"/>
        <v>0</v>
      </c>
      <c r="FE547" s="180">
        <f t="shared" si="1268"/>
        <v>0</v>
      </c>
      <c r="FF547" s="180">
        <f t="shared" si="1269"/>
        <v>0</v>
      </c>
      <c r="FG547" s="180">
        <f t="shared" si="1270"/>
        <v>0</v>
      </c>
      <c r="FH547" s="180">
        <f t="shared" si="1271"/>
        <v>0</v>
      </c>
      <c r="FI547" s="180">
        <f t="shared" si="1272"/>
        <v>0</v>
      </c>
      <c r="FJ547" s="180">
        <f t="shared" si="1273"/>
        <v>0</v>
      </c>
      <c r="FK547" s="180">
        <f t="shared" si="1274"/>
        <v>0</v>
      </c>
      <c r="FL547" s="180">
        <f t="shared" si="1275"/>
        <v>0</v>
      </c>
      <c r="FM547" s="180">
        <f t="shared" si="1276"/>
        <v>0</v>
      </c>
      <c r="FN547" s="180">
        <f t="shared" si="1277"/>
        <v>0</v>
      </c>
      <c r="FO547" s="180">
        <f t="shared" si="1278"/>
        <v>0</v>
      </c>
      <c r="FP547" s="180">
        <f t="shared" si="1279"/>
        <v>0</v>
      </c>
      <c r="FQ547" s="180">
        <f t="shared" si="1280"/>
        <v>0</v>
      </c>
      <c r="FR547" s="180">
        <f t="shared" si="1281"/>
        <v>0</v>
      </c>
      <c r="FS547" s="180">
        <f t="shared" si="1282"/>
        <v>0</v>
      </c>
      <c r="FT547" s="180">
        <f t="shared" si="1283"/>
        <v>0</v>
      </c>
      <c r="FU547" s="180">
        <f t="shared" si="1284"/>
        <v>0</v>
      </c>
      <c r="FV547" s="180">
        <f t="shared" si="1285"/>
        <v>0</v>
      </c>
      <c r="FW547" s="180">
        <f t="shared" si="1286"/>
        <v>0</v>
      </c>
      <c r="FX547" s="180">
        <f t="shared" si="1287"/>
        <v>0</v>
      </c>
      <c r="FY547" s="180">
        <f t="shared" si="1288"/>
        <v>0</v>
      </c>
      <c r="FZ547" s="180">
        <f t="shared" si="1289"/>
        <v>0</v>
      </c>
      <c r="GA547" s="180">
        <f t="shared" si="1290"/>
        <v>0</v>
      </c>
      <c r="GB547" s="180">
        <f t="shared" si="1291"/>
        <v>0</v>
      </c>
      <c r="GC547" s="180">
        <f t="shared" si="1292"/>
        <v>0</v>
      </c>
      <c r="GD547" s="180">
        <f t="shared" si="1293"/>
        <v>0</v>
      </c>
      <c r="GE547" s="180">
        <f t="shared" si="1294"/>
        <v>0</v>
      </c>
      <c r="GF547" s="180">
        <f t="shared" si="1295"/>
        <v>0</v>
      </c>
      <c r="GG547" s="180">
        <f t="shared" si="1296"/>
        <v>0</v>
      </c>
      <c r="GH547" s="180">
        <f t="shared" si="1297"/>
        <v>0</v>
      </c>
      <c r="GI547" s="180">
        <f t="shared" si="1298"/>
        <v>0</v>
      </c>
      <c r="GJ547" s="180">
        <f t="shared" si="1299"/>
        <v>0</v>
      </c>
      <c r="GK547" s="180">
        <f t="shared" si="1300"/>
        <v>0</v>
      </c>
      <c r="GL547" s="180">
        <f t="shared" si="1301"/>
        <v>0</v>
      </c>
      <c r="GM547" s="180">
        <f t="shared" si="1302"/>
        <v>0</v>
      </c>
      <c r="GN547" s="180">
        <f t="shared" si="1303"/>
        <v>0</v>
      </c>
      <c r="GO547" s="180">
        <f t="shared" si="1304"/>
        <v>0</v>
      </c>
      <c r="GP547" s="180">
        <f t="shared" si="1305"/>
        <v>0</v>
      </c>
      <c r="GQ547" s="180">
        <f t="shared" si="1306"/>
        <v>0</v>
      </c>
      <c r="GR547" s="180">
        <f t="shared" si="1307"/>
        <v>0</v>
      </c>
      <c r="GS547" s="180">
        <f t="shared" si="1308"/>
        <v>0</v>
      </c>
      <c r="GT547" s="180">
        <f t="shared" si="1309"/>
        <v>0</v>
      </c>
      <c r="GU547" s="180">
        <f t="shared" si="1310"/>
        <v>0</v>
      </c>
      <c r="GV547" s="180">
        <f t="shared" si="1311"/>
        <v>0</v>
      </c>
      <c r="GW547" s="180">
        <f t="shared" si="1312"/>
        <v>0</v>
      </c>
      <c r="GX547" s="180">
        <f t="shared" si="1313"/>
        <v>0</v>
      </c>
      <c r="GY547" s="180">
        <f t="shared" si="1314"/>
        <v>0</v>
      </c>
      <c r="GZ547" s="180">
        <f t="shared" si="1315"/>
        <v>0</v>
      </c>
      <c r="HA547" s="180">
        <f t="shared" si="1316"/>
        <v>0</v>
      </c>
      <c r="HB547" s="180">
        <f t="shared" si="1317"/>
        <v>0</v>
      </c>
      <c r="HC547" s="180">
        <f t="shared" si="1318"/>
        <v>0</v>
      </c>
      <c r="HD547" s="180">
        <f t="shared" si="1319"/>
        <v>0</v>
      </c>
      <c r="HE547" s="180">
        <f t="shared" si="1320"/>
        <v>0</v>
      </c>
      <c r="HF547" s="180">
        <f t="shared" si="1321"/>
        <v>0</v>
      </c>
      <c r="HG547" s="180">
        <f t="shared" si="1322"/>
        <v>0</v>
      </c>
      <c r="HH547" s="180">
        <f t="shared" si="1323"/>
        <v>0</v>
      </c>
      <c r="HI547" s="180">
        <f t="shared" si="1324"/>
        <v>0</v>
      </c>
      <c r="HJ547" s="180">
        <f t="shared" si="1325"/>
        <v>0</v>
      </c>
      <c r="HK547" s="180">
        <f t="shared" si="1326"/>
        <v>0</v>
      </c>
      <c r="HL547" s="180">
        <f t="shared" si="1327"/>
        <v>0</v>
      </c>
      <c r="HM547" s="180">
        <f t="shared" si="1328"/>
        <v>0</v>
      </c>
      <c r="HN547" s="180">
        <f t="shared" si="1329"/>
        <v>0</v>
      </c>
      <c r="HO547" s="180">
        <f t="shared" si="1330"/>
        <v>0</v>
      </c>
      <c r="HP547" s="180">
        <f t="shared" si="1331"/>
        <v>0</v>
      </c>
      <c r="HQ547" s="180">
        <f t="shared" si="1332"/>
        <v>0</v>
      </c>
      <c r="HR547" s="180">
        <f t="shared" si="1333"/>
        <v>0</v>
      </c>
      <c r="HS547" s="180">
        <f t="shared" si="1334"/>
        <v>0</v>
      </c>
      <c r="HT547" s="180">
        <f t="shared" si="1335"/>
        <v>0</v>
      </c>
      <c r="HU547" s="180">
        <f t="shared" si="1336"/>
        <v>0</v>
      </c>
      <c r="HV547" s="180">
        <f t="shared" si="1337"/>
        <v>0</v>
      </c>
      <c r="HW547" s="180">
        <f t="shared" si="1338"/>
        <v>0</v>
      </c>
      <c r="HX547" s="180">
        <f t="shared" si="1339"/>
        <v>0</v>
      </c>
      <c r="HY547" s="180">
        <f t="shared" si="1340"/>
        <v>0</v>
      </c>
      <c r="HZ547" s="180">
        <f t="shared" si="1341"/>
        <v>0</v>
      </c>
      <c r="IA547" s="180">
        <f t="shared" si="1342"/>
        <v>0</v>
      </c>
      <c r="IB547" s="180">
        <f t="shared" si="1343"/>
        <v>0</v>
      </c>
      <c r="IC547" s="180">
        <f t="shared" si="1344"/>
        <v>0</v>
      </c>
      <c r="ID547" s="180">
        <f t="shared" si="1345"/>
        <v>0</v>
      </c>
      <c r="IE547" s="180">
        <f t="shared" si="1346"/>
        <v>0</v>
      </c>
      <c r="IF547" s="180">
        <f t="shared" si="1347"/>
        <v>0</v>
      </c>
      <c r="IG547" s="180">
        <f t="shared" si="1348"/>
        <v>0</v>
      </c>
      <c r="IH547" s="180">
        <f t="shared" si="1349"/>
        <v>0</v>
      </c>
      <c r="II547" s="180">
        <f t="shared" si="1350"/>
        <v>0</v>
      </c>
      <c r="IJ547" s="180">
        <f t="shared" si="1351"/>
        <v>0</v>
      </c>
      <c r="IK547" s="180">
        <f t="shared" si="1352"/>
        <v>0</v>
      </c>
      <c r="IL547" s="180">
        <f t="shared" si="1353"/>
        <v>0</v>
      </c>
      <c r="IM547" s="180">
        <f t="shared" si="1354"/>
        <v>0</v>
      </c>
      <c r="IN547" s="180">
        <f t="shared" si="1355"/>
        <v>0</v>
      </c>
      <c r="IO547" s="180">
        <f t="shared" si="1356"/>
        <v>0</v>
      </c>
      <c r="IP547" s="180">
        <f t="shared" si="1357"/>
        <v>0</v>
      </c>
      <c r="IQ547" s="180">
        <f t="shared" si="1358"/>
        <v>0</v>
      </c>
      <c r="IR547" s="180">
        <f t="shared" si="1359"/>
        <v>0</v>
      </c>
      <c r="IS547" s="180">
        <f t="shared" si="1360"/>
        <v>0</v>
      </c>
      <c r="IT547" s="180">
        <f t="shared" si="1361"/>
        <v>0</v>
      </c>
      <c r="IU547" s="180">
        <f t="shared" si="1362"/>
        <v>0</v>
      </c>
      <c r="IV547" s="180">
        <f t="shared" si="1363"/>
        <v>0</v>
      </c>
      <c r="IW547" s="180">
        <f t="shared" si="1364"/>
        <v>0</v>
      </c>
      <c r="IX547" s="180">
        <f t="shared" si="1365"/>
        <v>0</v>
      </c>
      <c r="IY547" s="180">
        <f t="shared" si="1366"/>
        <v>0</v>
      </c>
      <c r="IZ547" s="180">
        <f t="shared" si="1367"/>
        <v>0</v>
      </c>
      <c r="JA547" s="180">
        <f t="shared" si="1368"/>
        <v>0</v>
      </c>
      <c r="JB547" s="180">
        <f t="shared" si="1369"/>
        <v>0</v>
      </c>
    </row>
    <row r="548" spans="2:262">
      <c r="B548" s="188">
        <v>187</v>
      </c>
      <c r="C548" s="187">
        <f t="shared" si="1370"/>
        <v>3.6523437500000028E-3</v>
      </c>
      <c r="D548" s="184" t="e">
        <f t="shared" si="1113"/>
        <v>#REF!</v>
      </c>
      <c r="E548" s="183" t="e">
        <f>GK361</f>
        <v>#REF!</v>
      </c>
      <c r="F548" s="182">
        <v>187</v>
      </c>
      <c r="G548" s="180">
        <f t="shared" si="1114"/>
        <v>0</v>
      </c>
      <c r="H548" s="180">
        <f t="shared" si="1115"/>
        <v>0</v>
      </c>
      <c r="I548" s="180">
        <f t="shared" si="1116"/>
        <v>0</v>
      </c>
      <c r="J548" s="180">
        <f t="shared" si="1117"/>
        <v>0</v>
      </c>
      <c r="K548" s="180">
        <f t="shared" si="1118"/>
        <v>0</v>
      </c>
      <c r="L548" s="180">
        <f t="shared" si="1119"/>
        <v>0</v>
      </c>
      <c r="M548" s="180">
        <f t="shared" si="1120"/>
        <v>0</v>
      </c>
      <c r="N548" s="180">
        <f t="shared" si="1121"/>
        <v>0</v>
      </c>
      <c r="O548" s="180">
        <f t="shared" si="1122"/>
        <v>0</v>
      </c>
      <c r="P548" s="180">
        <f t="shared" si="1123"/>
        <v>0</v>
      </c>
      <c r="Q548" s="180">
        <f t="shared" si="1124"/>
        <v>0</v>
      </c>
      <c r="R548" s="180">
        <f t="shared" si="1125"/>
        <v>0</v>
      </c>
      <c r="S548" s="180">
        <f t="shared" si="1126"/>
        <v>0</v>
      </c>
      <c r="T548" s="180">
        <f t="shared" si="1127"/>
        <v>0</v>
      </c>
      <c r="U548" s="180">
        <f t="shared" si="1128"/>
        <v>0</v>
      </c>
      <c r="V548" s="180">
        <f t="shared" si="1129"/>
        <v>0</v>
      </c>
      <c r="W548" s="180">
        <f t="shared" si="1130"/>
        <v>0</v>
      </c>
      <c r="X548" s="180">
        <f t="shared" si="1131"/>
        <v>0</v>
      </c>
      <c r="Y548" s="180">
        <f t="shared" si="1132"/>
        <v>0</v>
      </c>
      <c r="Z548" s="180">
        <f t="shared" si="1133"/>
        <v>0</v>
      </c>
      <c r="AA548" s="180">
        <f t="shared" si="1134"/>
        <v>0</v>
      </c>
      <c r="AB548" s="180">
        <f t="shared" si="1135"/>
        <v>0</v>
      </c>
      <c r="AC548" s="180">
        <f t="shared" si="1136"/>
        <v>0</v>
      </c>
      <c r="AD548" s="180">
        <f t="shared" si="1137"/>
        <v>0</v>
      </c>
      <c r="AE548" s="180">
        <f t="shared" si="1138"/>
        <v>0</v>
      </c>
      <c r="AF548" s="180">
        <f t="shared" si="1139"/>
        <v>0</v>
      </c>
      <c r="AG548" s="180">
        <f t="shared" si="1140"/>
        <v>0</v>
      </c>
      <c r="AH548" s="180">
        <f t="shared" si="1141"/>
        <v>0</v>
      </c>
      <c r="AI548" s="180">
        <f t="shared" si="1142"/>
        <v>0</v>
      </c>
      <c r="AJ548" s="180">
        <f t="shared" si="1143"/>
        <v>0</v>
      </c>
      <c r="AK548" s="180">
        <f t="shared" si="1144"/>
        <v>0</v>
      </c>
      <c r="AL548" s="180">
        <f t="shared" si="1145"/>
        <v>0</v>
      </c>
      <c r="AM548" s="180">
        <f t="shared" si="1146"/>
        <v>0</v>
      </c>
      <c r="AN548" s="180">
        <f t="shared" si="1147"/>
        <v>0</v>
      </c>
      <c r="AO548" s="180">
        <f t="shared" si="1148"/>
        <v>0</v>
      </c>
      <c r="AP548" s="180">
        <f t="shared" si="1149"/>
        <v>0</v>
      </c>
      <c r="AQ548" s="180">
        <f t="shared" si="1150"/>
        <v>0</v>
      </c>
      <c r="AR548" s="180">
        <f t="shared" si="1151"/>
        <v>0</v>
      </c>
      <c r="AS548" s="180">
        <f t="shared" si="1152"/>
        <v>0</v>
      </c>
      <c r="AT548" s="180">
        <f t="shared" si="1153"/>
        <v>0</v>
      </c>
      <c r="AU548" s="180">
        <f t="shared" si="1154"/>
        <v>0</v>
      </c>
      <c r="AV548" s="180">
        <f t="shared" si="1155"/>
        <v>0</v>
      </c>
      <c r="AW548" s="180">
        <f t="shared" si="1156"/>
        <v>0</v>
      </c>
      <c r="AX548" s="180">
        <f t="shared" si="1157"/>
        <v>0</v>
      </c>
      <c r="AY548" s="180">
        <f t="shared" si="1158"/>
        <v>0</v>
      </c>
      <c r="AZ548" s="180">
        <f t="shared" si="1159"/>
        <v>0</v>
      </c>
      <c r="BA548" s="180">
        <f t="shared" si="1160"/>
        <v>0</v>
      </c>
      <c r="BB548" s="180">
        <f t="shared" si="1161"/>
        <v>0</v>
      </c>
      <c r="BC548" s="180">
        <f t="shared" si="1162"/>
        <v>0</v>
      </c>
      <c r="BD548" s="180">
        <f t="shared" si="1163"/>
        <v>0</v>
      </c>
      <c r="BE548" s="180">
        <f t="shared" si="1164"/>
        <v>0</v>
      </c>
      <c r="BF548" s="180">
        <f t="shared" si="1165"/>
        <v>0</v>
      </c>
      <c r="BG548" s="180">
        <f t="shared" si="1166"/>
        <v>0</v>
      </c>
      <c r="BH548" s="180">
        <f t="shared" si="1167"/>
        <v>0</v>
      </c>
      <c r="BI548" s="180">
        <f t="shared" si="1168"/>
        <v>0</v>
      </c>
      <c r="BJ548" s="180">
        <f t="shared" si="1169"/>
        <v>0</v>
      </c>
      <c r="BK548" s="180">
        <f t="shared" si="1170"/>
        <v>0</v>
      </c>
      <c r="BL548" s="180">
        <f t="shared" si="1171"/>
        <v>0</v>
      </c>
      <c r="BM548" s="180">
        <f t="shared" si="1172"/>
        <v>0</v>
      </c>
      <c r="BN548" s="180">
        <f t="shared" si="1173"/>
        <v>0</v>
      </c>
      <c r="BO548" s="180">
        <f t="shared" si="1174"/>
        <v>0</v>
      </c>
      <c r="BP548" s="180">
        <f t="shared" si="1175"/>
        <v>0</v>
      </c>
      <c r="BQ548" s="180">
        <f t="shared" si="1176"/>
        <v>0</v>
      </c>
      <c r="BR548" s="180">
        <f t="shared" si="1177"/>
        <v>0</v>
      </c>
      <c r="BS548" s="180">
        <f t="shared" si="1178"/>
        <v>0</v>
      </c>
      <c r="BT548" s="180">
        <f t="shared" si="1179"/>
        <v>0</v>
      </c>
      <c r="BU548" s="180">
        <f t="shared" si="1180"/>
        <v>0</v>
      </c>
      <c r="BV548" s="180">
        <f t="shared" si="1181"/>
        <v>0</v>
      </c>
      <c r="BW548" s="180">
        <f t="shared" si="1182"/>
        <v>0</v>
      </c>
      <c r="BX548" s="180">
        <f t="shared" si="1183"/>
        <v>0</v>
      </c>
      <c r="BY548" s="180">
        <f t="shared" si="1184"/>
        <v>0</v>
      </c>
      <c r="BZ548" s="180">
        <f t="shared" si="1185"/>
        <v>0</v>
      </c>
      <c r="CA548" s="180">
        <f t="shared" si="1186"/>
        <v>0</v>
      </c>
      <c r="CB548" s="180">
        <f t="shared" si="1187"/>
        <v>0</v>
      </c>
      <c r="CC548" s="180">
        <f t="shared" si="1188"/>
        <v>0</v>
      </c>
      <c r="CD548" s="180">
        <f t="shared" si="1189"/>
        <v>0</v>
      </c>
      <c r="CE548" s="180">
        <f t="shared" si="1190"/>
        <v>0</v>
      </c>
      <c r="CF548" s="180">
        <f t="shared" si="1191"/>
        <v>0</v>
      </c>
      <c r="CG548" s="180">
        <f t="shared" si="1192"/>
        <v>0</v>
      </c>
      <c r="CH548" s="180">
        <f t="shared" si="1193"/>
        <v>0</v>
      </c>
      <c r="CI548" s="180">
        <f t="shared" si="1194"/>
        <v>0</v>
      </c>
      <c r="CJ548" s="180">
        <f t="shared" si="1195"/>
        <v>0</v>
      </c>
      <c r="CK548" s="180">
        <f t="shared" si="1196"/>
        <v>0</v>
      </c>
      <c r="CL548" s="180">
        <f t="shared" si="1197"/>
        <v>0</v>
      </c>
      <c r="CM548" s="180">
        <f t="shared" si="1198"/>
        <v>0</v>
      </c>
      <c r="CN548" s="180">
        <f t="shared" si="1199"/>
        <v>0</v>
      </c>
      <c r="CO548" s="180">
        <f t="shared" si="1200"/>
        <v>0</v>
      </c>
      <c r="CP548" s="180">
        <f t="shared" si="1201"/>
        <v>0</v>
      </c>
      <c r="CQ548" s="180">
        <f t="shared" si="1202"/>
        <v>0</v>
      </c>
      <c r="CR548" s="180">
        <f t="shared" si="1203"/>
        <v>0</v>
      </c>
      <c r="CS548" s="180">
        <f t="shared" si="1204"/>
        <v>0</v>
      </c>
      <c r="CT548" s="180">
        <f t="shared" si="1205"/>
        <v>0</v>
      </c>
      <c r="CU548" s="180">
        <f t="shared" si="1206"/>
        <v>0</v>
      </c>
      <c r="CV548" s="180">
        <f t="shared" si="1207"/>
        <v>0</v>
      </c>
      <c r="CW548" s="180">
        <f t="shared" si="1208"/>
        <v>0</v>
      </c>
      <c r="CX548" s="180">
        <f t="shared" si="1209"/>
        <v>0</v>
      </c>
      <c r="CY548" s="180">
        <f t="shared" si="1210"/>
        <v>0</v>
      </c>
      <c r="CZ548" s="180">
        <f t="shared" si="1211"/>
        <v>0</v>
      </c>
      <c r="DA548" s="180">
        <f t="shared" si="1212"/>
        <v>0</v>
      </c>
      <c r="DB548" s="180">
        <f t="shared" si="1213"/>
        <v>0</v>
      </c>
      <c r="DC548" s="180">
        <f t="shared" si="1214"/>
        <v>0</v>
      </c>
      <c r="DD548" s="180">
        <f t="shared" si="1215"/>
        <v>0</v>
      </c>
      <c r="DE548" s="180">
        <f t="shared" si="1216"/>
        <v>0</v>
      </c>
      <c r="DF548" s="180">
        <f t="shared" si="1217"/>
        <v>0</v>
      </c>
      <c r="DG548" s="180">
        <f t="shared" si="1218"/>
        <v>0</v>
      </c>
      <c r="DH548" s="180">
        <f t="shared" si="1219"/>
        <v>0</v>
      </c>
      <c r="DI548" s="180">
        <f t="shared" si="1220"/>
        <v>0</v>
      </c>
      <c r="DJ548" s="180">
        <f t="shared" si="1221"/>
        <v>0</v>
      </c>
      <c r="DK548" s="180">
        <f t="shared" si="1222"/>
        <v>0</v>
      </c>
      <c r="DL548" s="180">
        <f t="shared" si="1223"/>
        <v>0</v>
      </c>
      <c r="DM548" s="180">
        <f t="shared" si="1224"/>
        <v>0</v>
      </c>
      <c r="DN548" s="180">
        <f t="shared" si="1225"/>
        <v>0</v>
      </c>
      <c r="DO548" s="180">
        <f t="shared" si="1226"/>
        <v>0</v>
      </c>
      <c r="DP548" s="180">
        <f t="shared" si="1227"/>
        <v>0</v>
      </c>
      <c r="DQ548" s="180">
        <f t="shared" si="1228"/>
        <v>0</v>
      </c>
      <c r="DR548" s="180">
        <f t="shared" si="1229"/>
        <v>0</v>
      </c>
      <c r="DS548" s="180">
        <f t="shared" si="1230"/>
        <v>0</v>
      </c>
      <c r="DT548" s="180">
        <f t="shared" si="1231"/>
        <v>0</v>
      </c>
      <c r="DU548" s="180">
        <f t="shared" si="1232"/>
        <v>0</v>
      </c>
      <c r="DV548" s="180">
        <f t="shared" si="1233"/>
        <v>0</v>
      </c>
      <c r="DW548" s="180">
        <f t="shared" si="1234"/>
        <v>0</v>
      </c>
      <c r="DX548" s="180">
        <f t="shared" si="1235"/>
        <v>0</v>
      </c>
      <c r="DY548" s="180">
        <f t="shared" si="1236"/>
        <v>0</v>
      </c>
      <c r="DZ548" s="180">
        <f t="shared" si="1237"/>
        <v>0</v>
      </c>
      <c r="EA548" s="180">
        <f t="shared" si="1238"/>
        <v>0</v>
      </c>
      <c r="EB548" s="180">
        <f t="shared" si="1239"/>
        <v>0</v>
      </c>
      <c r="EC548" s="180">
        <f t="shared" si="1240"/>
        <v>0</v>
      </c>
      <c r="ED548" s="180">
        <f t="shared" si="1241"/>
        <v>0</v>
      </c>
      <c r="EE548" s="180">
        <f t="shared" si="1242"/>
        <v>0</v>
      </c>
      <c r="EF548" s="180">
        <f t="shared" si="1243"/>
        <v>0</v>
      </c>
      <c r="EG548" s="180">
        <f t="shared" si="1244"/>
        <v>0</v>
      </c>
      <c r="EH548" s="180">
        <f t="shared" si="1245"/>
        <v>0</v>
      </c>
      <c r="EI548" s="180">
        <f t="shared" si="1246"/>
        <v>0</v>
      </c>
      <c r="EJ548" s="180">
        <f t="shared" si="1247"/>
        <v>0</v>
      </c>
      <c r="EK548" s="180">
        <f t="shared" si="1248"/>
        <v>0</v>
      </c>
      <c r="EL548" s="180">
        <f t="shared" si="1249"/>
        <v>0</v>
      </c>
      <c r="EM548" s="180">
        <f t="shared" si="1250"/>
        <v>0</v>
      </c>
      <c r="EN548" s="180">
        <f t="shared" si="1251"/>
        <v>0</v>
      </c>
      <c r="EO548" s="180">
        <f t="shared" si="1252"/>
        <v>0</v>
      </c>
      <c r="EP548" s="180">
        <f t="shared" si="1253"/>
        <v>0</v>
      </c>
      <c r="EQ548" s="180">
        <f t="shared" si="1254"/>
        <v>0</v>
      </c>
      <c r="ER548" s="180">
        <f t="shared" si="1255"/>
        <v>0</v>
      </c>
      <c r="ES548" s="180">
        <f t="shared" si="1256"/>
        <v>0</v>
      </c>
      <c r="ET548" s="180">
        <f t="shared" si="1257"/>
        <v>0</v>
      </c>
      <c r="EU548" s="180">
        <f t="shared" si="1258"/>
        <v>0</v>
      </c>
      <c r="EV548" s="180">
        <f t="shared" si="1259"/>
        <v>0</v>
      </c>
      <c r="EW548" s="180">
        <f t="shared" si="1260"/>
        <v>0</v>
      </c>
      <c r="EX548" s="180">
        <f t="shared" si="1261"/>
        <v>0</v>
      </c>
      <c r="EY548" s="180">
        <f t="shared" si="1262"/>
        <v>0</v>
      </c>
      <c r="EZ548" s="180">
        <f t="shared" si="1263"/>
        <v>0</v>
      </c>
      <c r="FA548" s="180">
        <f t="shared" si="1264"/>
        <v>0</v>
      </c>
      <c r="FB548" s="180">
        <f t="shared" si="1265"/>
        <v>0</v>
      </c>
      <c r="FC548" s="180">
        <f t="shared" si="1266"/>
        <v>0</v>
      </c>
      <c r="FD548" s="180">
        <f t="shared" si="1267"/>
        <v>0</v>
      </c>
      <c r="FE548" s="180">
        <f t="shared" si="1268"/>
        <v>0</v>
      </c>
      <c r="FF548" s="180">
        <f t="shared" si="1269"/>
        <v>0</v>
      </c>
      <c r="FG548" s="180">
        <f t="shared" si="1270"/>
        <v>0</v>
      </c>
      <c r="FH548" s="180">
        <f t="shared" si="1271"/>
        <v>0</v>
      </c>
      <c r="FI548" s="180">
        <f t="shared" si="1272"/>
        <v>0</v>
      </c>
      <c r="FJ548" s="180">
        <f t="shared" si="1273"/>
        <v>0</v>
      </c>
      <c r="FK548" s="180">
        <f t="shared" si="1274"/>
        <v>0</v>
      </c>
      <c r="FL548" s="180">
        <f t="shared" si="1275"/>
        <v>0</v>
      </c>
      <c r="FM548" s="180">
        <f t="shared" si="1276"/>
        <v>0</v>
      </c>
      <c r="FN548" s="180">
        <f t="shared" si="1277"/>
        <v>0</v>
      </c>
      <c r="FO548" s="180">
        <f t="shared" si="1278"/>
        <v>0</v>
      </c>
      <c r="FP548" s="180">
        <f t="shared" si="1279"/>
        <v>0</v>
      </c>
      <c r="FQ548" s="180">
        <f t="shared" si="1280"/>
        <v>0</v>
      </c>
      <c r="FR548" s="180">
        <f t="shared" si="1281"/>
        <v>0</v>
      </c>
      <c r="FS548" s="180">
        <f t="shared" si="1282"/>
        <v>0</v>
      </c>
      <c r="FT548" s="180">
        <f t="shared" si="1283"/>
        <v>0</v>
      </c>
      <c r="FU548" s="180">
        <f t="shared" si="1284"/>
        <v>0</v>
      </c>
      <c r="FV548" s="180">
        <f t="shared" si="1285"/>
        <v>0</v>
      </c>
      <c r="FW548" s="180">
        <f t="shared" si="1286"/>
        <v>0</v>
      </c>
      <c r="FX548" s="180">
        <f t="shared" si="1287"/>
        <v>0</v>
      </c>
      <c r="FY548" s="180">
        <f t="shared" si="1288"/>
        <v>0</v>
      </c>
      <c r="FZ548" s="180">
        <f t="shared" si="1289"/>
        <v>0</v>
      </c>
      <c r="GA548" s="180">
        <f t="shared" si="1290"/>
        <v>0</v>
      </c>
      <c r="GB548" s="180">
        <f t="shared" si="1291"/>
        <v>0</v>
      </c>
      <c r="GC548" s="180">
        <f t="shared" si="1292"/>
        <v>0</v>
      </c>
      <c r="GD548" s="180">
        <f t="shared" si="1293"/>
        <v>0</v>
      </c>
      <c r="GE548" s="180">
        <f t="shared" si="1294"/>
        <v>0</v>
      </c>
      <c r="GF548" s="180">
        <f t="shared" si="1295"/>
        <v>0</v>
      </c>
      <c r="GG548" s="180">
        <f t="shared" si="1296"/>
        <v>0</v>
      </c>
      <c r="GH548" s="180">
        <f t="shared" si="1297"/>
        <v>0</v>
      </c>
      <c r="GI548" s="180">
        <f t="shared" si="1298"/>
        <v>0</v>
      </c>
      <c r="GJ548" s="180">
        <f t="shared" si="1299"/>
        <v>0</v>
      </c>
      <c r="GK548" s="180">
        <f t="shared" si="1300"/>
        <v>0</v>
      </c>
      <c r="GL548" s="180">
        <f t="shared" si="1301"/>
        <v>0</v>
      </c>
      <c r="GM548" s="180">
        <f t="shared" si="1302"/>
        <v>0</v>
      </c>
      <c r="GN548" s="180">
        <f t="shared" si="1303"/>
        <v>0</v>
      </c>
      <c r="GO548" s="180">
        <f t="shared" si="1304"/>
        <v>0</v>
      </c>
      <c r="GP548" s="180">
        <f t="shared" si="1305"/>
        <v>0</v>
      </c>
      <c r="GQ548" s="180">
        <f t="shared" si="1306"/>
        <v>0</v>
      </c>
      <c r="GR548" s="180">
        <f t="shared" si="1307"/>
        <v>0</v>
      </c>
      <c r="GS548" s="180">
        <f t="shared" si="1308"/>
        <v>0</v>
      </c>
      <c r="GT548" s="180">
        <f t="shared" si="1309"/>
        <v>0</v>
      </c>
      <c r="GU548" s="180">
        <f t="shared" si="1310"/>
        <v>0</v>
      </c>
      <c r="GV548" s="180">
        <f t="shared" si="1311"/>
        <v>0</v>
      </c>
      <c r="GW548" s="180">
        <f t="shared" si="1312"/>
        <v>0</v>
      </c>
      <c r="GX548" s="180">
        <f t="shared" si="1313"/>
        <v>0</v>
      </c>
      <c r="GY548" s="180">
        <f t="shared" si="1314"/>
        <v>0</v>
      </c>
      <c r="GZ548" s="180">
        <f t="shared" si="1315"/>
        <v>0</v>
      </c>
      <c r="HA548" s="180">
        <f t="shared" si="1316"/>
        <v>0</v>
      </c>
      <c r="HB548" s="180">
        <f t="shared" si="1317"/>
        <v>0</v>
      </c>
      <c r="HC548" s="180">
        <f t="shared" si="1318"/>
        <v>0</v>
      </c>
      <c r="HD548" s="180">
        <f t="shared" si="1319"/>
        <v>0</v>
      </c>
      <c r="HE548" s="180">
        <f t="shared" si="1320"/>
        <v>0</v>
      </c>
      <c r="HF548" s="180">
        <f t="shared" si="1321"/>
        <v>0</v>
      </c>
      <c r="HG548" s="180">
        <f t="shared" si="1322"/>
        <v>0</v>
      </c>
      <c r="HH548" s="180">
        <f t="shared" si="1323"/>
        <v>0</v>
      </c>
      <c r="HI548" s="180">
        <f t="shared" si="1324"/>
        <v>0</v>
      </c>
      <c r="HJ548" s="180">
        <f t="shared" si="1325"/>
        <v>0</v>
      </c>
      <c r="HK548" s="180">
        <f t="shared" si="1326"/>
        <v>0</v>
      </c>
      <c r="HL548" s="180">
        <f t="shared" si="1327"/>
        <v>0</v>
      </c>
      <c r="HM548" s="180">
        <f t="shared" si="1328"/>
        <v>0</v>
      </c>
      <c r="HN548" s="180">
        <f t="shared" si="1329"/>
        <v>0</v>
      </c>
      <c r="HO548" s="180">
        <f t="shared" si="1330"/>
        <v>0</v>
      </c>
      <c r="HP548" s="180">
        <f t="shared" si="1331"/>
        <v>0</v>
      </c>
      <c r="HQ548" s="180">
        <f t="shared" si="1332"/>
        <v>0</v>
      </c>
      <c r="HR548" s="180">
        <f t="shared" si="1333"/>
        <v>0</v>
      </c>
      <c r="HS548" s="180">
        <f t="shared" si="1334"/>
        <v>0</v>
      </c>
      <c r="HT548" s="180">
        <f t="shared" si="1335"/>
        <v>0</v>
      </c>
      <c r="HU548" s="180">
        <f t="shared" si="1336"/>
        <v>0</v>
      </c>
      <c r="HV548" s="180">
        <f t="shared" si="1337"/>
        <v>0</v>
      </c>
      <c r="HW548" s="180">
        <f t="shared" si="1338"/>
        <v>0</v>
      </c>
      <c r="HX548" s="180">
        <f t="shared" si="1339"/>
        <v>0</v>
      </c>
      <c r="HY548" s="180">
        <f t="shared" si="1340"/>
        <v>0</v>
      </c>
      <c r="HZ548" s="180">
        <f t="shared" si="1341"/>
        <v>0</v>
      </c>
      <c r="IA548" s="180">
        <f t="shared" si="1342"/>
        <v>0</v>
      </c>
      <c r="IB548" s="180">
        <f t="shared" si="1343"/>
        <v>0</v>
      </c>
      <c r="IC548" s="180">
        <f t="shared" si="1344"/>
        <v>0</v>
      </c>
      <c r="ID548" s="180">
        <f t="shared" si="1345"/>
        <v>0</v>
      </c>
      <c r="IE548" s="180">
        <f t="shared" si="1346"/>
        <v>0</v>
      </c>
      <c r="IF548" s="180">
        <f t="shared" si="1347"/>
        <v>0</v>
      </c>
      <c r="IG548" s="180">
        <f t="shared" si="1348"/>
        <v>0</v>
      </c>
      <c r="IH548" s="180">
        <f t="shared" si="1349"/>
        <v>0</v>
      </c>
      <c r="II548" s="180">
        <f t="shared" si="1350"/>
        <v>0</v>
      </c>
      <c r="IJ548" s="180">
        <f t="shared" si="1351"/>
        <v>0</v>
      </c>
      <c r="IK548" s="180">
        <f t="shared" si="1352"/>
        <v>0</v>
      </c>
      <c r="IL548" s="180">
        <f t="shared" si="1353"/>
        <v>0</v>
      </c>
      <c r="IM548" s="180">
        <f t="shared" si="1354"/>
        <v>0</v>
      </c>
      <c r="IN548" s="180">
        <f t="shared" si="1355"/>
        <v>0</v>
      </c>
      <c r="IO548" s="180">
        <f t="shared" si="1356"/>
        <v>0</v>
      </c>
      <c r="IP548" s="180">
        <f t="shared" si="1357"/>
        <v>0</v>
      </c>
      <c r="IQ548" s="180">
        <f t="shared" si="1358"/>
        <v>0</v>
      </c>
      <c r="IR548" s="180">
        <f t="shared" si="1359"/>
        <v>0</v>
      </c>
      <c r="IS548" s="180">
        <f t="shared" si="1360"/>
        <v>0</v>
      </c>
      <c r="IT548" s="180">
        <f t="shared" si="1361"/>
        <v>0</v>
      </c>
      <c r="IU548" s="180">
        <f t="shared" si="1362"/>
        <v>0</v>
      </c>
      <c r="IV548" s="180">
        <f t="shared" si="1363"/>
        <v>0</v>
      </c>
      <c r="IW548" s="180">
        <f t="shared" si="1364"/>
        <v>0</v>
      </c>
      <c r="IX548" s="180">
        <f t="shared" si="1365"/>
        <v>0</v>
      </c>
      <c r="IY548" s="180">
        <f t="shared" si="1366"/>
        <v>0</v>
      </c>
      <c r="IZ548" s="180">
        <f t="shared" si="1367"/>
        <v>0</v>
      </c>
      <c r="JA548" s="180">
        <f t="shared" si="1368"/>
        <v>0</v>
      </c>
      <c r="JB548" s="180">
        <f t="shared" si="1369"/>
        <v>0</v>
      </c>
    </row>
    <row r="549" spans="2:262">
      <c r="B549" s="188">
        <v>188</v>
      </c>
      <c r="C549" s="187">
        <f t="shared" si="1370"/>
        <v>3.6718750000000028E-3</v>
      </c>
      <c r="D549" s="184" t="e">
        <f t="shared" si="1113"/>
        <v>#REF!</v>
      </c>
      <c r="E549" s="183" t="e">
        <f>GL361</f>
        <v>#REF!</v>
      </c>
      <c r="F549" s="182">
        <v>188</v>
      </c>
      <c r="G549" s="180">
        <f t="shared" si="1114"/>
        <v>0</v>
      </c>
      <c r="H549" s="180">
        <f t="shared" si="1115"/>
        <v>0</v>
      </c>
      <c r="I549" s="180">
        <f t="shared" si="1116"/>
        <v>0</v>
      </c>
      <c r="J549" s="180">
        <f t="shared" si="1117"/>
        <v>0</v>
      </c>
      <c r="K549" s="180">
        <f t="shared" si="1118"/>
        <v>0</v>
      </c>
      <c r="L549" s="180">
        <f t="shared" si="1119"/>
        <v>0</v>
      </c>
      <c r="M549" s="180">
        <f t="shared" si="1120"/>
        <v>0</v>
      </c>
      <c r="N549" s="180">
        <f t="shared" si="1121"/>
        <v>0</v>
      </c>
      <c r="O549" s="180">
        <f t="shared" si="1122"/>
        <v>0</v>
      </c>
      <c r="P549" s="180">
        <f t="shared" si="1123"/>
        <v>0</v>
      </c>
      <c r="Q549" s="180">
        <f t="shared" si="1124"/>
        <v>0</v>
      </c>
      <c r="R549" s="180">
        <f t="shared" si="1125"/>
        <v>0</v>
      </c>
      <c r="S549" s="180">
        <f t="shared" si="1126"/>
        <v>0</v>
      </c>
      <c r="T549" s="180">
        <f t="shared" si="1127"/>
        <v>0</v>
      </c>
      <c r="U549" s="180">
        <f t="shared" si="1128"/>
        <v>0</v>
      </c>
      <c r="V549" s="180">
        <f t="shared" si="1129"/>
        <v>0</v>
      </c>
      <c r="W549" s="180">
        <f t="shared" si="1130"/>
        <v>0</v>
      </c>
      <c r="X549" s="180">
        <f t="shared" si="1131"/>
        <v>0</v>
      </c>
      <c r="Y549" s="180">
        <f t="shared" si="1132"/>
        <v>0</v>
      </c>
      <c r="Z549" s="180">
        <f t="shared" si="1133"/>
        <v>0</v>
      </c>
      <c r="AA549" s="180">
        <f t="shared" si="1134"/>
        <v>0</v>
      </c>
      <c r="AB549" s="180">
        <f t="shared" si="1135"/>
        <v>0</v>
      </c>
      <c r="AC549" s="180">
        <f t="shared" si="1136"/>
        <v>0</v>
      </c>
      <c r="AD549" s="180">
        <f t="shared" si="1137"/>
        <v>0</v>
      </c>
      <c r="AE549" s="180">
        <f t="shared" si="1138"/>
        <v>0</v>
      </c>
      <c r="AF549" s="180">
        <f t="shared" si="1139"/>
        <v>0</v>
      </c>
      <c r="AG549" s="180">
        <f t="shared" si="1140"/>
        <v>0</v>
      </c>
      <c r="AH549" s="180">
        <f t="shared" si="1141"/>
        <v>0</v>
      </c>
      <c r="AI549" s="180">
        <f t="shared" si="1142"/>
        <v>0</v>
      </c>
      <c r="AJ549" s="180">
        <f t="shared" si="1143"/>
        <v>0</v>
      </c>
      <c r="AK549" s="180">
        <f t="shared" si="1144"/>
        <v>0</v>
      </c>
      <c r="AL549" s="180">
        <f t="shared" si="1145"/>
        <v>0</v>
      </c>
      <c r="AM549" s="180">
        <f t="shared" si="1146"/>
        <v>0</v>
      </c>
      <c r="AN549" s="180">
        <f t="shared" si="1147"/>
        <v>0</v>
      </c>
      <c r="AO549" s="180">
        <f t="shared" si="1148"/>
        <v>0</v>
      </c>
      <c r="AP549" s="180">
        <f t="shared" si="1149"/>
        <v>0</v>
      </c>
      <c r="AQ549" s="180">
        <f t="shared" si="1150"/>
        <v>0</v>
      </c>
      <c r="AR549" s="180">
        <f t="shared" si="1151"/>
        <v>0</v>
      </c>
      <c r="AS549" s="180">
        <f t="shared" si="1152"/>
        <v>0</v>
      </c>
      <c r="AT549" s="180">
        <f t="shared" si="1153"/>
        <v>0</v>
      </c>
      <c r="AU549" s="180">
        <f t="shared" si="1154"/>
        <v>0</v>
      </c>
      <c r="AV549" s="180">
        <f t="shared" si="1155"/>
        <v>0</v>
      </c>
      <c r="AW549" s="180">
        <f t="shared" si="1156"/>
        <v>0</v>
      </c>
      <c r="AX549" s="180">
        <f t="shared" si="1157"/>
        <v>0</v>
      </c>
      <c r="AY549" s="180">
        <f t="shared" si="1158"/>
        <v>0</v>
      </c>
      <c r="AZ549" s="180">
        <f t="shared" si="1159"/>
        <v>0</v>
      </c>
      <c r="BA549" s="180">
        <f t="shared" si="1160"/>
        <v>0</v>
      </c>
      <c r="BB549" s="180">
        <f t="shared" si="1161"/>
        <v>0</v>
      </c>
      <c r="BC549" s="180">
        <f t="shared" si="1162"/>
        <v>0</v>
      </c>
      <c r="BD549" s="180">
        <f t="shared" si="1163"/>
        <v>0</v>
      </c>
      <c r="BE549" s="180">
        <f t="shared" si="1164"/>
        <v>0</v>
      </c>
      <c r="BF549" s="180">
        <f t="shared" si="1165"/>
        <v>0</v>
      </c>
      <c r="BG549" s="180">
        <f t="shared" si="1166"/>
        <v>0</v>
      </c>
      <c r="BH549" s="180">
        <f t="shared" si="1167"/>
        <v>0</v>
      </c>
      <c r="BI549" s="180">
        <f t="shared" si="1168"/>
        <v>0</v>
      </c>
      <c r="BJ549" s="180">
        <f t="shared" si="1169"/>
        <v>0</v>
      </c>
      <c r="BK549" s="180">
        <f t="shared" si="1170"/>
        <v>0</v>
      </c>
      <c r="BL549" s="180">
        <f t="shared" si="1171"/>
        <v>0</v>
      </c>
      <c r="BM549" s="180">
        <f t="shared" si="1172"/>
        <v>0</v>
      </c>
      <c r="BN549" s="180">
        <f t="shared" si="1173"/>
        <v>0</v>
      </c>
      <c r="BO549" s="180">
        <f t="shared" si="1174"/>
        <v>0</v>
      </c>
      <c r="BP549" s="180">
        <f t="shared" si="1175"/>
        <v>0</v>
      </c>
      <c r="BQ549" s="180">
        <f t="shared" si="1176"/>
        <v>0</v>
      </c>
      <c r="BR549" s="180">
        <f t="shared" si="1177"/>
        <v>0</v>
      </c>
      <c r="BS549" s="180">
        <f t="shared" si="1178"/>
        <v>0</v>
      </c>
      <c r="BT549" s="180">
        <f t="shared" si="1179"/>
        <v>0</v>
      </c>
      <c r="BU549" s="180">
        <f t="shared" si="1180"/>
        <v>0</v>
      </c>
      <c r="BV549" s="180">
        <f t="shared" si="1181"/>
        <v>0</v>
      </c>
      <c r="BW549" s="180">
        <f t="shared" si="1182"/>
        <v>0</v>
      </c>
      <c r="BX549" s="180">
        <f t="shared" si="1183"/>
        <v>0</v>
      </c>
      <c r="BY549" s="180">
        <f t="shared" si="1184"/>
        <v>0</v>
      </c>
      <c r="BZ549" s="180">
        <f t="shared" si="1185"/>
        <v>0</v>
      </c>
      <c r="CA549" s="180">
        <f t="shared" si="1186"/>
        <v>0</v>
      </c>
      <c r="CB549" s="180">
        <f t="shared" si="1187"/>
        <v>0</v>
      </c>
      <c r="CC549" s="180">
        <f t="shared" si="1188"/>
        <v>0</v>
      </c>
      <c r="CD549" s="180">
        <f t="shared" si="1189"/>
        <v>0</v>
      </c>
      <c r="CE549" s="180">
        <f t="shared" si="1190"/>
        <v>0</v>
      </c>
      <c r="CF549" s="180">
        <f t="shared" si="1191"/>
        <v>0</v>
      </c>
      <c r="CG549" s="180">
        <f t="shared" si="1192"/>
        <v>0</v>
      </c>
      <c r="CH549" s="180">
        <f t="shared" si="1193"/>
        <v>0</v>
      </c>
      <c r="CI549" s="180">
        <f t="shared" si="1194"/>
        <v>0</v>
      </c>
      <c r="CJ549" s="180">
        <f t="shared" si="1195"/>
        <v>0</v>
      </c>
      <c r="CK549" s="180">
        <f t="shared" si="1196"/>
        <v>0</v>
      </c>
      <c r="CL549" s="180">
        <f t="shared" si="1197"/>
        <v>0</v>
      </c>
      <c r="CM549" s="180">
        <f t="shared" si="1198"/>
        <v>0</v>
      </c>
      <c r="CN549" s="180">
        <f t="shared" si="1199"/>
        <v>0</v>
      </c>
      <c r="CO549" s="180">
        <f t="shared" si="1200"/>
        <v>0</v>
      </c>
      <c r="CP549" s="180">
        <f t="shared" si="1201"/>
        <v>0</v>
      </c>
      <c r="CQ549" s="180">
        <f t="shared" si="1202"/>
        <v>0</v>
      </c>
      <c r="CR549" s="180">
        <f t="shared" si="1203"/>
        <v>0</v>
      </c>
      <c r="CS549" s="180">
        <f t="shared" si="1204"/>
        <v>0</v>
      </c>
      <c r="CT549" s="180">
        <f t="shared" si="1205"/>
        <v>0</v>
      </c>
      <c r="CU549" s="180">
        <f t="shared" si="1206"/>
        <v>0</v>
      </c>
      <c r="CV549" s="180">
        <f t="shared" si="1207"/>
        <v>0</v>
      </c>
      <c r="CW549" s="180">
        <f t="shared" si="1208"/>
        <v>0</v>
      </c>
      <c r="CX549" s="180">
        <f t="shared" si="1209"/>
        <v>0</v>
      </c>
      <c r="CY549" s="180">
        <f t="shared" si="1210"/>
        <v>0</v>
      </c>
      <c r="CZ549" s="180">
        <f t="shared" si="1211"/>
        <v>0</v>
      </c>
      <c r="DA549" s="180">
        <f t="shared" si="1212"/>
        <v>0</v>
      </c>
      <c r="DB549" s="180">
        <f t="shared" si="1213"/>
        <v>0</v>
      </c>
      <c r="DC549" s="180">
        <f t="shared" si="1214"/>
        <v>0</v>
      </c>
      <c r="DD549" s="180">
        <f t="shared" si="1215"/>
        <v>0</v>
      </c>
      <c r="DE549" s="180">
        <f t="shared" si="1216"/>
        <v>0</v>
      </c>
      <c r="DF549" s="180">
        <f t="shared" si="1217"/>
        <v>0</v>
      </c>
      <c r="DG549" s="180">
        <f t="shared" si="1218"/>
        <v>0</v>
      </c>
      <c r="DH549" s="180">
        <f t="shared" si="1219"/>
        <v>0</v>
      </c>
      <c r="DI549" s="180">
        <f t="shared" si="1220"/>
        <v>0</v>
      </c>
      <c r="DJ549" s="180">
        <f t="shared" si="1221"/>
        <v>0</v>
      </c>
      <c r="DK549" s="180">
        <f t="shared" si="1222"/>
        <v>0</v>
      </c>
      <c r="DL549" s="180">
        <f t="shared" si="1223"/>
        <v>0</v>
      </c>
      <c r="DM549" s="180">
        <f t="shared" si="1224"/>
        <v>0</v>
      </c>
      <c r="DN549" s="180">
        <f t="shared" si="1225"/>
        <v>0</v>
      </c>
      <c r="DO549" s="180">
        <f t="shared" si="1226"/>
        <v>0</v>
      </c>
      <c r="DP549" s="180">
        <f t="shared" si="1227"/>
        <v>0</v>
      </c>
      <c r="DQ549" s="180">
        <f t="shared" si="1228"/>
        <v>0</v>
      </c>
      <c r="DR549" s="180">
        <f t="shared" si="1229"/>
        <v>0</v>
      </c>
      <c r="DS549" s="180">
        <f t="shared" si="1230"/>
        <v>0</v>
      </c>
      <c r="DT549" s="180">
        <f t="shared" si="1231"/>
        <v>0</v>
      </c>
      <c r="DU549" s="180">
        <f t="shared" si="1232"/>
        <v>0</v>
      </c>
      <c r="DV549" s="180">
        <f t="shared" si="1233"/>
        <v>0</v>
      </c>
      <c r="DW549" s="180">
        <f t="shared" si="1234"/>
        <v>0</v>
      </c>
      <c r="DX549" s="180">
        <f t="shared" si="1235"/>
        <v>0</v>
      </c>
      <c r="DY549" s="180">
        <f t="shared" si="1236"/>
        <v>0</v>
      </c>
      <c r="DZ549" s="180">
        <f t="shared" si="1237"/>
        <v>0</v>
      </c>
      <c r="EA549" s="180">
        <f t="shared" si="1238"/>
        <v>0</v>
      </c>
      <c r="EB549" s="180">
        <f t="shared" si="1239"/>
        <v>0</v>
      </c>
      <c r="EC549" s="180">
        <f t="shared" si="1240"/>
        <v>0</v>
      </c>
      <c r="ED549" s="180">
        <f t="shared" si="1241"/>
        <v>0</v>
      </c>
      <c r="EE549" s="180">
        <f t="shared" si="1242"/>
        <v>0</v>
      </c>
      <c r="EF549" s="180">
        <f t="shared" si="1243"/>
        <v>0</v>
      </c>
      <c r="EG549" s="180">
        <f t="shared" si="1244"/>
        <v>0</v>
      </c>
      <c r="EH549" s="180">
        <f t="shared" si="1245"/>
        <v>0</v>
      </c>
      <c r="EI549" s="180">
        <f t="shared" si="1246"/>
        <v>0</v>
      </c>
      <c r="EJ549" s="180">
        <f t="shared" si="1247"/>
        <v>0</v>
      </c>
      <c r="EK549" s="180">
        <f t="shared" si="1248"/>
        <v>0</v>
      </c>
      <c r="EL549" s="180">
        <f t="shared" si="1249"/>
        <v>0</v>
      </c>
      <c r="EM549" s="180">
        <f t="shared" si="1250"/>
        <v>0</v>
      </c>
      <c r="EN549" s="180">
        <f t="shared" si="1251"/>
        <v>0</v>
      </c>
      <c r="EO549" s="180">
        <f t="shared" si="1252"/>
        <v>0</v>
      </c>
      <c r="EP549" s="180">
        <f t="shared" si="1253"/>
        <v>0</v>
      </c>
      <c r="EQ549" s="180">
        <f t="shared" si="1254"/>
        <v>0</v>
      </c>
      <c r="ER549" s="180">
        <f t="shared" si="1255"/>
        <v>0</v>
      </c>
      <c r="ES549" s="180">
        <f t="shared" si="1256"/>
        <v>0</v>
      </c>
      <c r="ET549" s="180">
        <f t="shared" si="1257"/>
        <v>0</v>
      </c>
      <c r="EU549" s="180">
        <f t="shared" si="1258"/>
        <v>0</v>
      </c>
      <c r="EV549" s="180">
        <f t="shared" si="1259"/>
        <v>0</v>
      </c>
      <c r="EW549" s="180">
        <f t="shared" si="1260"/>
        <v>0</v>
      </c>
      <c r="EX549" s="180">
        <f t="shared" si="1261"/>
        <v>0</v>
      </c>
      <c r="EY549" s="180">
        <f t="shared" si="1262"/>
        <v>0</v>
      </c>
      <c r="EZ549" s="180">
        <f t="shared" si="1263"/>
        <v>0</v>
      </c>
      <c r="FA549" s="180">
        <f t="shared" si="1264"/>
        <v>0</v>
      </c>
      <c r="FB549" s="180">
        <f t="shared" si="1265"/>
        <v>0</v>
      </c>
      <c r="FC549" s="180">
        <f t="shared" si="1266"/>
        <v>0</v>
      </c>
      <c r="FD549" s="180">
        <f t="shared" si="1267"/>
        <v>0</v>
      </c>
      <c r="FE549" s="180">
        <f t="shared" si="1268"/>
        <v>0</v>
      </c>
      <c r="FF549" s="180">
        <f t="shared" si="1269"/>
        <v>0</v>
      </c>
      <c r="FG549" s="180">
        <f t="shared" si="1270"/>
        <v>0</v>
      </c>
      <c r="FH549" s="180">
        <f t="shared" si="1271"/>
        <v>0</v>
      </c>
      <c r="FI549" s="180">
        <f t="shared" si="1272"/>
        <v>0</v>
      </c>
      <c r="FJ549" s="180">
        <f t="shared" si="1273"/>
        <v>0</v>
      </c>
      <c r="FK549" s="180">
        <f t="shared" si="1274"/>
        <v>0</v>
      </c>
      <c r="FL549" s="180">
        <f t="shared" si="1275"/>
        <v>0</v>
      </c>
      <c r="FM549" s="180">
        <f t="shared" si="1276"/>
        <v>0</v>
      </c>
      <c r="FN549" s="180">
        <f t="shared" si="1277"/>
        <v>0</v>
      </c>
      <c r="FO549" s="180">
        <f t="shared" si="1278"/>
        <v>0</v>
      </c>
      <c r="FP549" s="180">
        <f t="shared" si="1279"/>
        <v>0</v>
      </c>
      <c r="FQ549" s="180">
        <f t="shared" si="1280"/>
        <v>0</v>
      </c>
      <c r="FR549" s="180">
        <f t="shared" si="1281"/>
        <v>0</v>
      </c>
      <c r="FS549" s="180">
        <f t="shared" si="1282"/>
        <v>0</v>
      </c>
      <c r="FT549" s="180">
        <f t="shared" si="1283"/>
        <v>0</v>
      </c>
      <c r="FU549" s="180">
        <f t="shared" si="1284"/>
        <v>0</v>
      </c>
      <c r="FV549" s="180">
        <f t="shared" si="1285"/>
        <v>0</v>
      </c>
      <c r="FW549" s="180">
        <f t="shared" si="1286"/>
        <v>0</v>
      </c>
      <c r="FX549" s="180">
        <f t="shared" si="1287"/>
        <v>0</v>
      </c>
      <c r="FY549" s="180">
        <f t="shared" si="1288"/>
        <v>0</v>
      </c>
      <c r="FZ549" s="180">
        <f t="shared" si="1289"/>
        <v>0</v>
      </c>
      <c r="GA549" s="180">
        <f t="shared" si="1290"/>
        <v>0</v>
      </c>
      <c r="GB549" s="180">
        <f t="shared" si="1291"/>
        <v>0</v>
      </c>
      <c r="GC549" s="180">
        <f t="shared" si="1292"/>
        <v>0</v>
      </c>
      <c r="GD549" s="180">
        <f t="shared" si="1293"/>
        <v>0</v>
      </c>
      <c r="GE549" s="180">
        <f t="shared" si="1294"/>
        <v>0</v>
      </c>
      <c r="GF549" s="180">
        <f t="shared" si="1295"/>
        <v>0</v>
      </c>
      <c r="GG549" s="180">
        <f t="shared" si="1296"/>
        <v>0</v>
      </c>
      <c r="GH549" s="180">
        <f t="shared" si="1297"/>
        <v>0</v>
      </c>
      <c r="GI549" s="180">
        <f t="shared" si="1298"/>
        <v>0</v>
      </c>
      <c r="GJ549" s="180">
        <f t="shared" si="1299"/>
        <v>0</v>
      </c>
      <c r="GK549" s="180">
        <f t="shared" si="1300"/>
        <v>0</v>
      </c>
      <c r="GL549" s="180">
        <f t="shared" si="1301"/>
        <v>0</v>
      </c>
      <c r="GM549" s="180">
        <f t="shared" si="1302"/>
        <v>0</v>
      </c>
      <c r="GN549" s="180">
        <f t="shared" si="1303"/>
        <v>0</v>
      </c>
      <c r="GO549" s="180">
        <f t="shared" si="1304"/>
        <v>0</v>
      </c>
      <c r="GP549" s="180">
        <f t="shared" si="1305"/>
        <v>0</v>
      </c>
      <c r="GQ549" s="180">
        <f t="shared" si="1306"/>
        <v>0</v>
      </c>
      <c r="GR549" s="180">
        <f t="shared" si="1307"/>
        <v>0</v>
      </c>
      <c r="GS549" s="180">
        <f t="shared" si="1308"/>
        <v>0</v>
      </c>
      <c r="GT549" s="180">
        <f t="shared" si="1309"/>
        <v>0</v>
      </c>
      <c r="GU549" s="180">
        <f t="shared" si="1310"/>
        <v>0</v>
      </c>
      <c r="GV549" s="180">
        <f t="shared" si="1311"/>
        <v>0</v>
      </c>
      <c r="GW549" s="180">
        <f t="shared" si="1312"/>
        <v>0</v>
      </c>
      <c r="GX549" s="180">
        <f t="shared" si="1313"/>
        <v>0</v>
      </c>
      <c r="GY549" s="180">
        <f t="shared" si="1314"/>
        <v>0</v>
      </c>
      <c r="GZ549" s="180">
        <f t="shared" si="1315"/>
        <v>0</v>
      </c>
      <c r="HA549" s="180">
        <f t="shared" si="1316"/>
        <v>0</v>
      </c>
      <c r="HB549" s="180">
        <f t="shared" si="1317"/>
        <v>0</v>
      </c>
      <c r="HC549" s="180">
        <f t="shared" si="1318"/>
        <v>0</v>
      </c>
      <c r="HD549" s="180">
        <f t="shared" si="1319"/>
        <v>0</v>
      </c>
      <c r="HE549" s="180">
        <f t="shared" si="1320"/>
        <v>0</v>
      </c>
      <c r="HF549" s="180">
        <f t="shared" si="1321"/>
        <v>0</v>
      </c>
      <c r="HG549" s="180">
        <f t="shared" si="1322"/>
        <v>0</v>
      </c>
      <c r="HH549" s="180">
        <f t="shared" si="1323"/>
        <v>0</v>
      </c>
      <c r="HI549" s="180">
        <f t="shared" si="1324"/>
        <v>0</v>
      </c>
      <c r="HJ549" s="180">
        <f t="shared" si="1325"/>
        <v>0</v>
      </c>
      <c r="HK549" s="180">
        <f t="shared" si="1326"/>
        <v>0</v>
      </c>
      <c r="HL549" s="180">
        <f t="shared" si="1327"/>
        <v>0</v>
      </c>
      <c r="HM549" s="180">
        <f t="shared" si="1328"/>
        <v>0</v>
      </c>
      <c r="HN549" s="180">
        <f t="shared" si="1329"/>
        <v>0</v>
      </c>
      <c r="HO549" s="180">
        <f t="shared" si="1330"/>
        <v>0</v>
      </c>
      <c r="HP549" s="180">
        <f t="shared" si="1331"/>
        <v>0</v>
      </c>
      <c r="HQ549" s="180">
        <f t="shared" si="1332"/>
        <v>0</v>
      </c>
      <c r="HR549" s="180">
        <f t="shared" si="1333"/>
        <v>0</v>
      </c>
      <c r="HS549" s="180">
        <f t="shared" si="1334"/>
        <v>0</v>
      </c>
      <c r="HT549" s="180">
        <f t="shared" si="1335"/>
        <v>0</v>
      </c>
      <c r="HU549" s="180">
        <f t="shared" si="1336"/>
        <v>0</v>
      </c>
      <c r="HV549" s="180">
        <f t="shared" si="1337"/>
        <v>0</v>
      </c>
      <c r="HW549" s="180">
        <f t="shared" si="1338"/>
        <v>0</v>
      </c>
      <c r="HX549" s="180">
        <f t="shared" si="1339"/>
        <v>0</v>
      </c>
      <c r="HY549" s="180">
        <f t="shared" si="1340"/>
        <v>0</v>
      </c>
      <c r="HZ549" s="180">
        <f t="shared" si="1341"/>
        <v>0</v>
      </c>
      <c r="IA549" s="180">
        <f t="shared" si="1342"/>
        <v>0</v>
      </c>
      <c r="IB549" s="180">
        <f t="shared" si="1343"/>
        <v>0</v>
      </c>
      <c r="IC549" s="180">
        <f t="shared" si="1344"/>
        <v>0</v>
      </c>
      <c r="ID549" s="180">
        <f t="shared" si="1345"/>
        <v>0</v>
      </c>
      <c r="IE549" s="180">
        <f t="shared" si="1346"/>
        <v>0</v>
      </c>
      <c r="IF549" s="180">
        <f t="shared" si="1347"/>
        <v>0</v>
      </c>
      <c r="IG549" s="180">
        <f t="shared" si="1348"/>
        <v>0</v>
      </c>
      <c r="IH549" s="180">
        <f t="shared" si="1349"/>
        <v>0</v>
      </c>
      <c r="II549" s="180">
        <f t="shared" si="1350"/>
        <v>0</v>
      </c>
      <c r="IJ549" s="180">
        <f t="shared" si="1351"/>
        <v>0</v>
      </c>
      <c r="IK549" s="180">
        <f t="shared" si="1352"/>
        <v>0</v>
      </c>
      <c r="IL549" s="180">
        <f t="shared" si="1353"/>
        <v>0</v>
      </c>
      <c r="IM549" s="180">
        <f t="shared" si="1354"/>
        <v>0</v>
      </c>
      <c r="IN549" s="180">
        <f t="shared" si="1355"/>
        <v>0</v>
      </c>
      <c r="IO549" s="180">
        <f t="shared" si="1356"/>
        <v>0</v>
      </c>
      <c r="IP549" s="180">
        <f t="shared" si="1357"/>
        <v>0</v>
      </c>
      <c r="IQ549" s="180">
        <f t="shared" si="1358"/>
        <v>0</v>
      </c>
      <c r="IR549" s="180">
        <f t="shared" si="1359"/>
        <v>0</v>
      </c>
      <c r="IS549" s="180">
        <f t="shared" si="1360"/>
        <v>0</v>
      </c>
      <c r="IT549" s="180">
        <f t="shared" si="1361"/>
        <v>0</v>
      </c>
      <c r="IU549" s="180">
        <f t="shared" si="1362"/>
        <v>0</v>
      </c>
      <c r="IV549" s="180">
        <f t="shared" si="1363"/>
        <v>0</v>
      </c>
      <c r="IW549" s="180">
        <f t="shared" si="1364"/>
        <v>0</v>
      </c>
      <c r="IX549" s="180">
        <f t="shared" si="1365"/>
        <v>0</v>
      </c>
      <c r="IY549" s="180">
        <f t="shared" si="1366"/>
        <v>0</v>
      </c>
      <c r="IZ549" s="180">
        <f t="shared" si="1367"/>
        <v>0</v>
      </c>
      <c r="JA549" s="180">
        <f t="shared" si="1368"/>
        <v>0</v>
      </c>
      <c r="JB549" s="180">
        <f t="shared" si="1369"/>
        <v>0</v>
      </c>
    </row>
    <row r="550" spans="2:262">
      <c r="B550" s="188">
        <v>189</v>
      </c>
      <c r="C550" s="187">
        <f t="shared" si="1370"/>
        <v>3.6914062500000028E-3</v>
      </c>
      <c r="D550" s="184" t="e">
        <f t="shared" si="1113"/>
        <v>#REF!</v>
      </c>
      <c r="E550" s="183" t="e">
        <f>GM361</f>
        <v>#REF!</v>
      </c>
      <c r="F550" s="182">
        <v>189</v>
      </c>
      <c r="G550" s="180">
        <f t="shared" si="1114"/>
        <v>0</v>
      </c>
      <c r="H550" s="180">
        <f t="shared" si="1115"/>
        <v>0</v>
      </c>
      <c r="I550" s="180">
        <f t="shared" si="1116"/>
        <v>0</v>
      </c>
      <c r="J550" s="180">
        <f t="shared" si="1117"/>
        <v>0</v>
      </c>
      <c r="K550" s="180">
        <f t="shared" si="1118"/>
        <v>0</v>
      </c>
      <c r="L550" s="180">
        <f t="shared" si="1119"/>
        <v>0</v>
      </c>
      <c r="M550" s="180">
        <f t="shared" si="1120"/>
        <v>0</v>
      </c>
      <c r="N550" s="180">
        <f t="shared" si="1121"/>
        <v>0</v>
      </c>
      <c r="O550" s="180">
        <f t="shared" si="1122"/>
        <v>0</v>
      </c>
      <c r="P550" s="180">
        <f t="shared" si="1123"/>
        <v>0</v>
      </c>
      <c r="Q550" s="180">
        <f t="shared" si="1124"/>
        <v>0</v>
      </c>
      <c r="R550" s="180">
        <f t="shared" si="1125"/>
        <v>0</v>
      </c>
      <c r="S550" s="180">
        <f t="shared" si="1126"/>
        <v>0</v>
      </c>
      <c r="T550" s="180">
        <f t="shared" si="1127"/>
        <v>0</v>
      </c>
      <c r="U550" s="180">
        <f t="shared" si="1128"/>
        <v>0</v>
      </c>
      <c r="V550" s="180">
        <f t="shared" si="1129"/>
        <v>0</v>
      </c>
      <c r="W550" s="180">
        <f t="shared" si="1130"/>
        <v>0</v>
      </c>
      <c r="X550" s="180">
        <f t="shared" si="1131"/>
        <v>0</v>
      </c>
      <c r="Y550" s="180">
        <f t="shared" si="1132"/>
        <v>0</v>
      </c>
      <c r="Z550" s="180">
        <f t="shared" si="1133"/>
        <v>0</v>
      </c>
      <c r="AA550" s="180">
        <f t="shared" si="1134"/>
        <v>0</v>
      </c>
      <c r="AB550" s="180">
        <f t="shared" si="1135"/>
        <v>0</v>
      </c>
      <c r="AC550" s="180">
        <f t="shared" si="1136"/>
        <v>0</v>
      </c>
      <c r="AD550" s="180">
        <f t="shared" si="1137"/>
        <v>0</v>
      </c>
      <c r="AE550" s="180">
        <f t="shared" si="1138"/>
        <v>0</v>
      </c>
      <c r="AF550" s="180">
        <f t="shared" si="1139"/>
        <v>0</v>
      </c>
      <c r="AG550" s="180">
        <f t="shared" si="1140"/>
        <v>0</v>
      </c>
      <c r="AH550" s="180">
        <f t="shared" si="1141"/>
        <v>0</v>
      </c>
      <c r="AI550" s="180">
        <f t="shared" si="1142"/>
        <v>0</v>
      </c>
      <c r="AJ550" s="180">
        <f t="shared" si="1143"/>
        <v>0</v>
      </c>
      <c r="AK550" s="180">
        <f t="shared" si="1144"/>
        <v>0</v>
      </c>
      <c r="AL550" s="180">
        <f t="shared" si="1145"/>
        <v>0</v>
      </c>
      <c r="AM550" s="180">
        <f t="shared" si="1146"/>
        <v>0</v>
      </c>
      <c r="AN550" s="180">
        <f t="shared" si="1147"/>
        <v>0</v>
      </c>
      <c r="AO550" s="180">
        <f t="shared" si="1148"/>
        <v>0</v>
      </c>
      <c r="AP550" s="180">
        <f t="shared" si="1149"/>
        <v>0</v>
      </c>
      <c r="AQ550" s="180">
        <f t="shared" si="1150"/>
        <v>0</v>
      </c>
      <c r="AR550" s="180">
        <f t="shared" si="1151"/>
        <v>0</v>
      </c>
      <c r="AS550" s="180">
        <f t="shared" si="1152"/>
        <v>0</v>
      </c>
      <c r="AT550" s="180">
        <f t="shared" si="1153"/>
        <v>0</v>
      </c>
      <c r="AU550" s="180">
        <f t="shared" si="1154"/>
        <v>0</v>
      </c>
      <c r="AV550" s="180">
        <f t="shared" si="1155"/>
        <v>0</v>
      </c>
      <c r="AW550" s="180">
        <f t="shared" si="1156"/>
        <v>0</v>
      </c>
      <c r="AX550" s="180">
        <f t="shared" si="1157"/>
        <v>0</v>
      </c>
      <c r="AY550" s="180">
        <f t="shared" si="1158"/>
        <v>0</v>
      </c>
      <c r="AZ550" s="180">
        <f t="shared" si="1159"/>
        <v>0</v>
      </c>
      <c r="BA550" s="180">
        <f t="shared" si="1160"/>
        <v>0</v>
      </c>
      <c r="BB550" s="180">
        <f t="shared" si="1161"/>
        <v>0</v>
      </c>
      <c r="BC550" s="180">
        <f t="shared" si="1162"/>
        <v>0</v>
      </c>
      <c r="BD550" s="180">
        <f t="shared" si="1163"/>
        <v>0</v>
      </c>
      <c r="BE550" s="180">
        <f t="shared" si="1164"/>
        <v>0</v>
      </c>
      <c r="BF550" s="180">
        <f t="shared" si="1165"/>
        <v>0</v>
      </c>
      <c r="BG550" s="180">
        <f t="shared" si="1166"/>
        <v>0</v>
      </c>
      <c r="BH550" s="180">
        <f t="shared" si="1167"/>
        <v>0</v>
      </c>
      <c r="BI550" s="180">
        <f t="shared" si="1168"/>
        <v>0</v>
      </c>
      <c r="BJ550" s="180">
        <f t="shared" si="1169"/>
        <v>0</v>
      </c>
      <c r="BK550" s="180">
        <f t="shared" si="1170"/>
        <v>0</v>
      </c>
      <c r="BL550" s="180">
        <f t="shared" si="1171"/>
        <v>0</v>
      </c>
      <c r="BM550" s="180">
        <f t="shared" si="1172"/>
        <v>0</v>
      </c>
      <c r="BN550" s="180">
        <f t="shared" si="1173"/>
        <v>0</v>
      </c>
      <c r="BO550" s="180">
        <f t="shared" si="1174"/>
        <v>0</v>
      </c>
      <c r="BP550" s="180">
        <f t="shared" si="1175"/>
        <v>0</v>
      </c>
      <c r="BQ550" s="180">
        <f t="shared" si="1176"/>
        <v>0</v>
      </c>
      <c r="BR550" s="180">
        <f t="shared" si="1177"/>
        <v>0</v>
      </c>
      <c r="BS550" s="180">
        <f t="shared" si="1178"/>
        <v>0</v>
      </c>
      <c r="BT550" s="180">
        <f t="shared" si="1179"/>
        <v>0</v>
      </c>
      <c r="BU550" s="180">
        <f t="shared" si="1180"/>
        <v>0</v>
      </c>
      <c r="BV550" s="180">
        <f t="shared" si="1181"/>
        <v>0</v>
      </c>
      <c r="BW550" s="180">
        <f t="shared" si="1182"/>
        <v>0</v>
      </c>
      <c r="BX550" s="180">
        <f t="shared" si="1183"/>
        <v>0</v>
      </c>
      <c r="BY550" s="180">
        <f t="shared" si="1184"/>
        <v>0</v>
      </c>
      <c r="BZ550" s="180">
        <f t="shared" si="1185"/>
        <v>0</v>
      </c>
      <c r="CA550" s="180">
        <f t="shared" si="1186"/>
        <v>0</v>
      </c>
      <c r="CB550" s="180">
        <f t="shared" si="1187"/>
        <v>0</v>
      </c>
      <c r="CC550" s="180">
        <f t="shared" si="1188"/>
        <v>0</v>
      </c>
      <c r="CD550" s="180">
        <f t="shared" si="1189"/>
        <v>0</v>
      </c>
      <c r="CE550" s="180">
        <f t="shared" si="1190"/>
        <v>0</v>
      </c>
      <c r="CF550" s="180">
        <f t="shared" si="1191"/>
        <v>0</v>
      </c>
      <c r="CG550" s="180">
        <f t="shared" si="1192"/>
        <v>0</v>
      </c>
      <c r="CH550" s="180">
        <f t="shared" si="1193"/>
        <v>0</v>
      </c>
      <c r="CI550" s="180">
        <f t="shared" si="1194"/>
        <v>0</v>
      </c>
      <c r="CJ550" s="180">
        <f t="shared" si="1195"/>
        <v>0</v>
      </c>
      <c r="CK550" s="180">
        <f t="shared" si="1196"/>
        <v>0</v>
      </c>
      <c r="CL550" s="180">
        <f t="shared" si="1197"/>
        <v>0</v>
      </c>
      <c r="CM550" s="180">
        <f t="shared" si="1198"/>
        <v>0</v>
      </c>
      <c r="CN550" s="180">
        <f t="shared" si="1199"/>
        <v>0</v>
      </c>
      <c r="CO550" s="180">
        <f t="shared" si="1200"/>
        <v>0</v>
      </c>
      <c r="CP550" s="180">
        <f t="shared" si="1201"/>
        <v>0</v>
      </c>
      <c r="CQ550" s="180">
        <f t="shared" si="1202"/>
        <v>0</v>
      </c>
      <c r="CR550" s="180">
        <f t="shared" si="1203"/>
        <v>0</v>
      </c>
      <c r="CS550" s="180">
        <f t="shared" si="1204"/>
        <v>0</v>
      </c>
      <c r="CT550" s="180">
        <f t="shared" si="1205"/>
        <v>0</v>
      </c>
      <c r="CU550" s="180">
        <f t="shared" si="1206"/>
        <v>0</v>
      </c>
      <c r="CV550" s="180">
        <f t="shared" si="1207"/>
        <v>0</v>
      </c>
      <c r="CW550" s="180">
        <f t="shared" si="1208"/>
        <v>0</v>
      </c>
      <c r="CX550" s="180">
        <f t="shared" si="1209"/>
        <v>0</v>
      </c>
      <c r="CY550" s="180">
        <f t="shared" si="1210"/>
        <v>0</v>
      </c>
      <c r="CZ550" s="180">
        <f t="shared" si="1211"/>
        <v>0</v>
      </c>
      <c r="DA550" s="180">
        <f t="shared" si="1212"/>
        <v>0</v>
      </c>
      <c r="DB550" s="180">
        <f t="shared" si="1213"/>
        <v>0</v>
      </c>
      <c r="DC550" s="180">
        <f t="shared" si="1214"/>
        <v>0</v>
      </c>
      <c r="DD550" s="180">
        <f t="shared" si="1215"/>
        <v>0</v>
      </c>
      <c r="DE550" s="180">
        <f t="shared" si="1216"/>
        <v>0</v>
      </c>
      <c r="DF550" s="180">
        <f t="shared" si="1217"/>
        <v>0</v>
      </c>
      <c r="DG550" s="180">
        <f t="shared" si="1218"/>
        <v>0</v>
      </c>
      <c r="DH550" s="180">
        <f t="shared" si="1219"/>
        <v>0</v>
      </c>
      <c r="DI550" s="180">
        <f t="shared" si="1220"/>
        <v>0</v>
      </c>
      <c r="DJ550" s="180">
        <f t="shared" si="1221"/>
        <v>0</v>
      </c>
      <c r="DK550" s="180">
        <f t="shared" si="1222"/>
        <v>0</v>
      </c>
      <c r="DL550" s="180">
        <f t="shared" si="1223"/>
        <v>0</v>
      </c>
      <c r="DM550" s="180">
        <f t="shared" si="1224"/>
        <v>0</v>
      </c>
      <c r="DN550" s="180">
        <f t="shared" si="1225"/>
        <v>0</v>
      </c>
      <c r="DO550" s="180">
        <f t="shared" si="1226"/>
        <v>0</v>
      </c>
      <c r="DP550" s="180">
        <f t="shared" si="1227"/>
        <v>0</v>
      </c>
      <c r="DQ550" s="180">
        <f t="shared" si="1228"/>
        <v>0</v>
      </c>
      <c r="DR550" s="180">
        <f t="shared" si="1229"/>
        <v>0</v>
      </c>
      <c r="DS550" s="180">
        <f t="shared" si="1230"/>
        <v>0</v>
      </c>
      <c r="DT550" s="180">
        <f t="shared" si="1231"/>
        <v>0</v>
      </c>
      <c r="DU550" s="180">
        <f t="shared" si="1232"/>
        <v>0</v>
      </c>
      <c r="DV550" s="180">
        <f t="shared" si="1233"/>
        <v>0</v>
      </c>
      <c r="DW550" s="180">
        <f t="shared" si="1234"/>
        <v>0</v>
      </c>
      <c r="DX550" s="180">
        <f t="shared" si="1235"/>
        <v>0</v>
      </c>
      <c r="DY550" s="180">
        <f t="shared" si="1236"/>
        <v>0</v>
      </c>
      <c r="DZ550" s="180">
        <f t="shared" si="1237"/>
        <v>0</v>
      </c>
      <c r="EA550" s="180">
        <f t="shared" si="1238"/>
        <v>0</v>
      </c>
      <c r="EB550" s="180">
        <f t="shared" si="1239"/>
        <v>0</v>
      </c>
      <c r="EC550" s="180">
        <f t="shared" si="1240"/>
        <v>0</v>
      </c>
      <c r="ED550" s="180">
        <f t="shared" si="1241"/>
        <v>0</v>
      </c>
      <c r="EE550" s="180">
        <f t="shared" si="1242"/>
        <v>0</v>
      </c>
      <c r="EF550" s="180">
        <f t="shared" si="1243"/>
        <v>0</v>
      </c>
      <c r="EG550" s="180">
        <f t="shared" si="1244"/>
        <v>0</v>
      </c>
      <c r="EH550" s="180">
        <f t="shared" si="1245"/>
        <v>0</v>
      </c>
      <c r="EI550" s="180">
        <f t="shared" si="1246"/>
        <v>0</v>
      </c>
      <c r="EJ550" s="180">
        <f t="shared" si="1247"/>
        <v>0</v>
      </c>
      <c r="EK550" s="180">
        <f t="shared" si="1248"/>
        <v>0</v>
      </c>
      <c r="EL550" s="180">
        <f t="shared" si="1249"/>
        <v>0</v>
      </c>
      <c r="EM550" s="180">
        <f t="shared" si="1250"/>
        <v>0</v>
      </c>
      <c r="EN550" s="180">
        <f t="shared" si="1251"/>
        <v>0</v>
      </c>
      <c r="EO550" s="180">
        <f t="shared" si="1252"/>
        <v>0</v>
      </c>
      <c r="EP550" s="180">
        <f t="shared" si="1253"/>
        <v>0</v>
      </c>
      <c r="EQ550" s="180">
        <f t="shared" si="1254"/>
        <v>0</v>
      </c>
      <c r="ER550" s="180">
        <f t="shared" si="1255"/>
        <v>0</v>
      </c>
      <c r="ES550" s="180">
        <f t="shared" si="1256"/>
        <v>0</v>
      </c>
      <c r="ET550" s="180">
        <f t="shared" si="1257"/>
        <v>0</v>
      </c>
      <c r="EU550" s="180">
        <f t="shared" si="1258"/>
        <v>0</v>
      </c>
      <c r="EV550" s="180">
        <f t="shared" si="1259"/>
        <v>0</v>
      </c>
      <c r="EW550" s="180">
        <f t="shared" si="1260"/>
        <v>0</v>
      </c>
      <c r="EX550" s="180">
        <f t="shared" si="1261"/>
        <v>0</v>
      </c>
      <c r="EY550" s="180">
        <f t="shared" si="1262"/>
        <v>0</v>
      </c>
      <c r="EZ550" s="180">
        <f t="shared" si="1263"/>
        <v>0</v>
      </c>
      <c r="FA550" s="180">
        <f t="shared" si="1264"/>
        <v>0</v>
      </c>
      <c r="FB550" s="180">
        <f t="shared" si="1265"/>
        <v>0</v>
      </c>
      <c r="FC550" s="180">
        <f t="shared" si="1266"/>
        <v>0</v>
      </c>
      <c r="FD550" s="180">
        <f t="shared" si="1267"/>
        <v>0</v>
      </c>
      <c r="FE550" s="180">
        <f t="shared" si="1268"/>
        <v>0</v>
      </c>
      <c r="FF550" s="180">
        <f t="shared" si="1269"/>
        <v>0</v>
      </c>
      <c r="FG550" s="180">
        <f t="shared" si="1270"/>
        <v>0</v>
      </c>
      <c r="FH550" s="180">
        <f t="shared" si="1271"/>
        <v>0</v>
      </c>
      <c r="FI550" s="180">
        <f t="shared" si="1272"/>
        <v>0</v>
      </c>
      <c r="FJ550" s="180">
        <f t="shared" si="1273"/>
        <v>0</v>
      </c>
      <c r="FK550" s="180">
        <f t="shared" si="1274"/>
        <v>0</v>
      </c>
      <c r="FL550" s="180">
        <f t="shared" si="1275"/>
        <v>0</v>
      </c>
      <c r="FM550" s="180">
        <f t="shared" si="1276"/>
        <v>0</v>
      </c>
      <c r="FN550" s="180">
        <f t="shared" si="1277"/>
        <v>0</v>
      </c>
      <c r="FO550" s="180">
        <f t="shared" si="1278"/>
        <v>0</v>
      </c>
      <c r="FP550" s="180">
        <f t="shared" si="1279"/>
        <v>0</v>
      </c>
      <c r="FQ550" s="180">
        <f t="shared" si="1280"/>
        <v>0</v>
      </c>
      <c r="FR550" s="180">
        <f t="shared" si="1281"/>
        <v>0</v>
      </c>
      <c r="FS550" s="180">
        <f t="shared" si="1282"/>
        <v>0</v>
      </c>
      <c r="FT550" s="180">
        <f t="shared" si="1283"/>
        <v>0</v>
      </c>
      <c r="FU550" s="180">
        <f t="shared" si="1284"/>
        <v>0</v>
      </c>
      <c r="FV550" s="180">
        <f t="shared" si="1285"/>
        <v>0</v>
      </c>
      <c r="FW550" s="180">
        <f t="shared" si="1286"/>
        <v>0</v>
      </c>
      <c r="FX550" s="180">
        <f t="shared" si="1287"/>
        <v>0</v>
      </c>
      <c r="FY550" s="180">
        <f t="shared" si="1288"/>
        <v>0</v>
      </c>
      <c r="FZ550" s="180">
        <f t="shared" si="1289"/>
        <v>0</v>
      </c>
      <c r="GA550" s="180">
        <f t="shared" si="1290"/>
        <v>0</v>
      </c>
      <c r="GB550" s="180">
        <f t="shared" si="1291"/>
        <v>0</v>
      </c>
      <c r="GC550" s="180">
        <f t="shared" si="1292"/>
        <v>0</v>
      </c>
      <c r="GD550" s="180">
        <f t="shared" si="1293"/>
        <v>0</v>
      </c>
      <c r="GE550" s="180">
        <f t="shared" si="1294"/>
        <v>0</v>
      </c>
      <c r="GF550" s="180">
        <f t="shared" si="1295"/>
        <v>0</v>
      </c>
      <c r="GG550" s="180">
        <f t="shared" si="1296"/>
        <v>0</v>
      </c>
      <c r="GH550" s="180">
        <f t="shared" si="1297"/>
        <v>0</v>
      </c>
      <c r="GI550" s="180">
        <f t="shared" si="1298"/>
        <v>0</v>
      </c>
      <c r="GJ550" s="180">
        <f t="shared" si="1299"/>
        <v>0</v>
      </c>
      <c r="GK550" s="180">
        <f t="shared" si="1300"/>
        <v>0</v>
      </c>
      <c r="GL550" s="180">
        <f t="shared" si="1301"/>
        <v>0</v>
      </c>
      <c r="GM550" s="180">
        <f t="shared" si="1302"/>
        <v>0</v>
      </c>
      <c r="GN550" s="180">
        <f t="shared" si="1303"/>
        <v>0</v>
      </c>
      <c r="GO550" s="180">
        <f t="shared" si="1304"/>
        <v>0</v>
      </c>
      <c r="GP550" s="180">
        <f t="shared" si="1305"/>
        <v>0</v>
      </c>
      <c r="GQ550" s="180">
        <f t="shared" si="1306"/>
        <v>0</v>
      </c>
      <c r="GR550" s="180">
        <f t="shared" si="1307"/>
        <v>0</v>
      </c>
      <c r="GS550" s="180">
        <f t="shared" si="1308"/>
        <v>0</v>
      </c>
      <c r="GT550" s="180">
        <f t="shared" si="1309"/>
        <v>0</v>
      </c>
      <c r="GU550" s="180">
        <f t="shared" si="1310"/>
        <v>0</v>
      </c>
      <c r="GV550" s="180">
        <f t="shared" si="1311"/>
        <v>0</v>
      </c>
      <c r="GW550" s="180">
        <f t="shared" si="1312"/>
        <v>0</v>
      </c>
      <c r="GX550" s="180">
        <f t="shared" si="1313"/>
        <v>0</v>
      </c>
      <c r="GY550" s="180">
        <f t="shared" si="1314"/>
        <v>0</v>
      </c>
      <c r="GZ550" s="180">
        <f t="shared" si="1315"/>
        <v>0</v>
      </c>
      <c r="HA550" s="180">
        <f t="shared" si="1316"/>
        <v>0</v>
      </c>
      <c r="HB550" s="180">
        <f t="shared" si="1317"/>
        <v>0</v>
      </c>
      <c r="HC550" s="180">
        <f t="shared" si="1318"/>
        <v>0</v>
      </c>
      <c r="HD550" s="180">
        <f t="shared" si="1319"/>
        <v>0</v>
      </c>
      <c r="HE550" s="180">
        <f t="shared" si="1320"/>
        <v>0</v>
      </c>
      <c r="HF550" s="180">
        <f t="shared" si="1321"/>
        <v>0</v>
      </c>
      <c r="HG550" s="180">
        <f t="shared" si="1322"/>
        <v>0</v>
      </c>
      <c r="HH550" s="180">
        <f t="shared" si="1323"/>
        <v>0</v>
      </c>
      <c r="HI550" s="180">
        <f t="shared" si="1324"/>
        <v>0</v>
      </c>
      <c r="HJ550" s="180">
        <f t="shared" si="1325"/>
        <v>0</v>
      </c>
      <c r="HK550" s="180">
        <f t="shared" si="1326"/>
        <v>0</v>
      </c>
      <c r="HL550" s="180">
        <f t="shared" si="1327"/>
        <v>0</v>
      </c>
      <c r="HM550" s="180">
        <f t="shared" si="1328"/>
        <v>0</v>
      </c>
      <c r="HN550" s="180">
        <f t="shared" si="1329"/>
        <v>0</v>
      </c>
      <c r="HO550" s="180">
        <f t="shared" si="1330"/>
        <v>0</v>
      </c>
      <c r="HP550" s="180">
        <f t="shared" si="1331"/>
        <v>0</v>
      </c>
      <c r="HQ550" s="180">
        <f t="shared" si="1332"/>
        <v>0</v>
      </c>
      <c r="HR550" s="180">
        <f t="shared" si="1333"/>
        <v>0</v>
      </c>
      <c r="HS550" s="180">
        <f t="shared" si="1334"/>
        <v>0</v>
      </c>
      <c r="HT550" s="180">
        <f t="shared" si="1335"/>
        <v>0</v>
      </c>
      <c r="HU550" s="180">
        <f t="shared" si="1336"/>
        <v>0</v>
      </c>
      <c r="HV550" s="180">
        <f t="shared" si="1337"/>
        <v>0</v>
      </c>
      <c r="HW550" s="180">
        <f t="shared" si="1338"/>
        <v>0</v>
      </c>
      <c r="HX550" s="180">
        <f t="shared" si="1339"/>
        <v>0</v>
      </c>
      <c r="HY550" s="180">
        <f t="shared" si="1340"/>
        <v>0</v>
      </c>
      <c r="HZ550" s="180">
        <f t="shared" si="1341"/>
        <v>0</v>
      </c>
      <c r="IA550" s="180">
        <f t="shared" si="1342"/>
        <v>0</v>
      </c>
      <c r="IB550" s="180">
        <f t="shared" si="1343"/>
        <v>0</v>
      </c>
      <c r="IC550" s="180">
        <f t="shared" si="1344"/>
        <v>0</v>
      </c>
      <c r="ID550" s="180">
        <f t="shared" si="1345"/>
        <v>0</v>
      </c>
      <c r="IE550" s="180">
        <f t="shared" si="1346"/>
        <v>0</v>
      </c>
      <c r="IF550" s="180">
        <f t="shared" si="1347"/>
        <v>0</v>
      </c>
      <c r="IG550" s="180">
        <f t="shared" si="1348"/>
        <v>0</v>
      </c>
      <c r="IH550" s="180">
        <f t="shared" si="1349"/>
        <v>0</v>
      </c>
      <c r="II550" s="180">
        <f t="shared" si="1350"/>
        <v>0</v>
      </c>
      <c r="IJ550" s="180">
        <f t="shared" si="1351"/>
        <v>0</v>
      </c>
      <c r="IK550" s="180">
        <f t="shared" si="1352"/>
        <v>0</v>
      </c>
      <c r="IL550" s="180">
        <f t="shared" si="1353"/>
        <v>0</v>
      </c>
      <c r="IM550" s="180">
        <f t="shared" si="1354"/>
        <v>0</v>
      </c>
      <c r="IN550" s="180">
        <f t="shared" si="1355"/>
        <v>0</v>
      </c>
      <c r="IO550" s="180">
        <f t="shared" si="1356"/>
        <v>0</v>
      </c>
      <c r="IP550" s="180">
        <f t="shared" si="1357"/>
        <v>0</v>
      </c>
      <c r="IQ550" s="180">
        <f t="shared" si="1358"/>
        <v>0</v>
      </c>
      <c r="IR550" s="180">
        <f t="shared" si="1359"/>
        <v>0</v>
      </c>
      <c r="IS550" s="180">
        <f t="shared" si="1360"/>
        <v>0</v>
      </c>
      <c r="IT550" s="180">
        <f t="shared" si="1361"/>
        <v>0</v>
      </c>
      <c r="IU550" s="180">
        <f t="shared" si="1362"/>
        <v>0</v>
      </c>
      <c r="IV550" s="180">
        <f t="shared" si="1363"/>
        <v>0</v>
      </c>
      <c r="IW550" s="180">
        <f t="shared" si="1364"/>
        <v>0</v>
      </c>
      <c r="IX550" s="180">
        <f t="shared" si="1365"/>
        <v>0</v>
      </c>
      <c r="IY550" s="180">
        <f t="shared" si="1366"/>
        <v>0</v>
      </c>
      <c r="IZ550" s="180">
        <f t="shared" si="1367"/>
        <v>0</v>
      </c>
      <c r="JA550" s="180">
        <f t="shared" si="1368"/>
        <v>0</v>
      </c>
      <c r="JB550" s="180">
        <f t="shared" si="1369"/>
        <v>0</v>
      </c>
    </row>
    <row r="551" spans="2:262">
      <c r="B551" s="188">
        <v>190</v>
      </c>
      <c r="C551" s="187">
        <f t="shared" si="1370"/>
        <v>3.7109375000000029E-3</v>
      </c>
      <c r="D551" s="184" t="e">
        <f t="shared" si="1113"/>
        <v>#REF!</v>
      </c>
      <c r="E551" s="183" t="e">
        <f>GN361</f>
        <v>#REF!</v>
      </c>
      <c r="F551" s="182">
        <v>190</v>
      </c>
      <c r="G551" s="180">
        <f t="shared" si="1114"/>
        <v>0</v>
      </c>
      <c r="H551" s="180">
        <f t="shared" si="1115"/>
        <v>0</v>
      </c>
      <c r="I551" s="180">
        <f t="shared" si="1116"/>
        <v>0</v>
      </c>
      <c r="J551" s="180">
        <f t="shared" si="1117"/>
        <v>0</v>
      </c>
      <c r="K551" s="180">
        <f t="shared" si="1118"/>
        <v>0</v>
      </c>
      <c r="L551" s="180">
        <f t="shared" si="1119"/>
        <v>0</v>
      </c>
      <c r="M551" s="180">
        <f t="shared" si="1120"/>
        <v>0</v>
      </c>
      <c r="N551" s="180">
        <f t="shared" si="1121"/>
        <v>0</v>
      </c>
      <c r="O551" s="180">
        <f t="shared" si="1122"/>
        <v>0</v>
      </c>
      <c r="P551" s="180">
        <f t="shared" si="1123"/>
        <v>0</v>
      </c>
      <c r="Q551" s="180">
        <f t="shared" si="1124"/>
        <v>0</v>
      </c>
      <c r="R551" s="180">
        <f t="shared" si="1125"/>
        <v>0</v>
      </c>
      <c r="S551" s="180">
        <f t="shared" si="1126"/>
        <v>0</v>
      </c>
      <c r="T551" s="180">
        <f t="shared" si="1127"/>
        <v>0</v>
      </c>
      <c r="U551" s="180">
        <f t="shared" si="1128"/>
        <v>0</v>
      </c>
      <c r="V551" s="180">
        <f t="shared" si="1129"/>
        <v>0</v>
      </c>
      <c r="W551" s="180">
        <f t="shared" si="1130"/>
        <v>0</v>
      </c>
      <c r="X551" s="180">
        <f t="shared" si="1131"/>
        <v>0</v>
      </c>
      <c r="Y551" s="180">
        <f t="shared" si="1132"/>
        <v>0</v>
      </c>
      <c r="Z551" s="180">
        <f t="shared" si="1133"/>
        <v>0</v>
      </c>
      <c r="AA551" s="180">
        <f t="shared" si="1134"/>
        <v>0</v>
      </c>
      <c r="AB551" s="180">
        <f t="shared" si="1135"/>
        <v>0</v>
      </c>
      <c r="AC551" s="180">
        <f t="shared" si="1136"/>
        <v>0</v>
      </c>
      <c r="AD551" s="180">
        <f t="shared" si="1137"/>
        <v>0</v>
      </c>
      <c r="AE551" s="180">
        <f t="shared" si="1138"/>
        <v>0</v>
      </c>
      <c r="AF551" s="180">
        <f t="shared" si="1139"/>
        <v>0</v>
      </c>
      <c r="AG551" s="180">
        <f t="shared" si="1140"/>
        <v>0</v>
      </c>
      <c r="AH551" s="180">
        <f t="shared" si="1141"/>
        <v>0</v>
      </c>
      <c r="AI551" s="180">
        <f t="shared" si="1142"/>
        <v>0</v>
      </c>
      <c r="AJ551" s="180">
        <f t="shared" si="1143"/>
        <v>0</v>
      </c>
      <c r="AK551" s="180">
        <f t="shared" si="1144"/>
        <v>0</v>
      </c>
      <c r="AL551" s="180">
        <f t="shared" si="1145"/>
        <v>0</v>
      </c>
      <c r="AM551" s="180">
        <f t="shared" si="1146"/>
        <v>0</v>
      </c>
      <c r="AN551" s="180">
        <f t="shared" si="1147"/>
        <v>0</v>
      </c>
      <c r="AO551" s="180">
        <f t="shared" si="1148"/>
        <v>0</v>
      </c>
      <c r="AP551" s="180">
        <f t="shared" si="1149"/>
        <v>0</v>
      </c>
      <c r="AQ551" s="180">
        <f t="shared" si="1150"/>
        <v>0</v>
      </c>
      <c r="AR551" s="180">
        <f t="shared" si="1151"/>
        <v>0</v>
      </c>
      <c r="AS551" s="180">
        <f t="shared" si="1152"/>
        <v>0</v>
      </c>
      <c r="AT551" s="180">
        <f t="shared" si="1153"/>
        <v>0</v>
      </c>
      <c r="AU551" s="180">
        <f t="shared" si="1154"/>
        <v>0</v>
      </c>
      <c r="AV551" s="180">
        <f t="shared" si="1155"/>
        <v>0</v>
      </c>
      <c r="AW551" s="180">
        <f t="shared" si="1156"/>
        <v>0</v>
      </c>
      <c r="AX551" s="180">
        <f t="shared" si="1157"/>
        <v>0</v>
      </c>
      <c r="AY551" s="180">
        <f t="shared" si="1158"/>
        <v>0</v>
      </c>
      <c r="AZ551" s="180">
        <f t="shared" si="1159"/>
        <v>0</v>
      </c>
      <c r="BA551" s="180">
        <f t="shared" si="1160"/>
        <v>0</v>
      </c>
      <c r="BB551" s="180">
        <f t="shared" si="1161"/>
        <v>0</v>
      </c>
      <c r="BC551" s="180">
        <f t="shared" si="1162"/>
        <v>0</v>
      </c>
      <c r="BD551" s="180">
        <f t="shared" si="1163"/>
        <v>0</v>
      </c>
      <c r="BE551" s="180">
        <f t="shared" si="1164"/>
        <v>0</v>
      </c>
      <c r="BF551" s="180">
        <f t="shared" si="1165"/>
        <v>0</v>
      </c>
      <c r="BG551" s="180">
        <f t="shared" si="1166"/>
        <v>0</v>
      </c>
      <c r="BH551" s="180">
        <f t="shared" si="1167"/>
        <v>0</v>
      </c>
      <c r="BI551" s="180">
        <f t="shared" si="1168"/>
        <v>0</v>
      </c>
      <c r="BJ551" s="180">
        <f t="shared" si="1169"/>
        <v>0</v>
      </c>
      <c r="BK551" s="180">
        <f t="shared" si="1170"/>
        <v>0</v>
      </c>
      <c r="BL551" s="180">
        <f t="shared" si="1171"/>
        <v>0</v>
      </c>
      <c r="BM551" s="180">
        <f t="shared" si="1172"/>
        <v>0</v>
      </c>
      <c r="BN551" s="180">
        <f t="shared" si="1173"/>
        <v>0</v>
      </c>
      <c r="BO551" s="180">
        <f t="shared" si="1174"/>
        <v>0</v>
      </c>
      <c r="BP551" s="180">
        <f t="shared" si="1175"/>
        <v>0</v>
      </c>
      <c r="BQ551" s="180">
        <f t="shared" si="1176"/>
        <v>0</v>
      </c>
      <c r="BR551" s="180">
        <f t="shared" si="1177"/>
        <v>0</v>
      </c>
      <c r="BS551" s="180">
        <f t="shared" si="1178"/>
        <v>0</v>
      </c>
      <c r="BT551" s="180">
        <f t="shared" si="1179"/>
        <v>0</v>
      </c>
      <c r="BU551" s="180">
        <f t="shared" si="1180"/>
        <v>0</v>
      </c>
      <c r="BV551" s="180">
        <f t="shared" si="1181"/>
        <v>0</v>
      </c>
      <c r="BW551" s="180">
        <f t="shared" si="1182"/>
        <v>0</v>
      </c>
      <c r="BX551" s="180">
        <f t="shared" si="1183"/>
        <v>0</v>
      </c>
      <c r="BY551" s="180">
        <f t="shared" si="1184"/>
        <v>0</v>
      </c>
      <c r="BZ551" s="180">
        <f t="shared" si="1185"/>
        <v>0</v>
      </c>
      <c r="CA551" s="180">
        <f t="shared" si="1186"/>
        <v>0</v>
      </c>
      <c r="CB551" s="180">
        <f t="shared" si="1187"/>
        <v>0</v>
      </c>
      <c r="CC551" s="180">
        <f t="shared" si="1188"/>
        <v>0</v>
      </c>
      <c r="CD551" s="180">
        <f t="shared" si="1189"/>
        <v>0</v>
      </c>
      <c r="CE551" s="180">
        <f t="shared" si="1190"/>
        <v>0</v>
      </c>
      <c r="CF551" s="180">
        <f t="shared" si="1191"/>
        <v>0</v>
      </c>
      <c r="CG551" s="180">
        <f t="shared" si="1192"/>
        <v>0</v>
      </c>
      <c r="CH551" s="180">
        <f t="shared" si="1193"/>
        <v>0</v>
      </c>
      <c r="CI551" s="180">
        <f t="shared" si="1194"/>
        <v>0</v>
      </c>
      <c r="CJ551" s="180">
        <f t="shared" si="1195"/>
        <v>0</v>
      </c>
      <c r="CK551" s="180">
        <f t="shared" si="1196"/>
        <v>0</v>
      </c>
      <c r="CL551" s="180">
        <f t="shared" si="1197"/>
        <v>0</v>
      </c>
      <c r="CM551" s="180">
        <f t="shared" si="1198"/>
        <v>0</v>
      </c>
      <c r="CN551" s="180">
        <f t="shared" si="1199"/>
        <v>0</v>
      </c>
      <c r="CO551" s="180">
        <f t="shared" si="1200"/>
        <v>0</v>
      </c>
      <c r="CP551" s="180">
        <f t="shared" si="1201"/>
        <v>0</v>
      </c>
      <c r="CQ551" s="180">
        <f t="shared" si="1202"/>
        <v>0</v>
      </c>
      <c r="CR551" s="180">
        <f t="shared" si="1203"/>
        <v>0</v>
      </c>
      <c r="CS551" s="180">
        <f t="shared" si="1204"/>
        <v>0</v>
      </c>
      <c r="CT551" s="180">
        <f t="shared" si="1205"/>
        <v>0</v>
      </c>
      <c r="CU551" s="180">
        <f t="shared" si="1206"/>
        <v>0</v>
      </c>
      <c r="CV551" s="180">
        <f t="shared" si="1207"/>
        <v>0</v>
      </c>
      <c r="CW551" s="180">
        <f t="shared" si="1208"/>
        <v>0</v>
      </c>
      <c r="CX551" s="180">
        <f t="shared" si="1209"/>
        <v>0</v>
      </c>
      <c r="CY551" s="180">
        <f t="shared" si="1210"/>
        <v>0</v>
      </c>
      <c r="CZ551" s="180">
        <f t="shared" si="1211"/>
        <v>0</v>
      </c>
      <c r="DA551" s="180">
        <f t="shared" si="1212"/>
        <v>0</v>
      </c>
      <c r="DB551" s="180">
        <f t="shared" si="1213"/>
        <v>0</v>
      </c>
      <c r="DC551" s="180">
        <f t="shared" si="1214"/>
        <v>0</v>
      </c>
      <c r="DD551" s="180">
        <f t="shared" si="1215"/>
        <v>0</v>
      </c>
      <c r="DE551" s="180">
        <f t="shared" si="1216"/>
        <v>0</v>
      </c>
      <c r="DF551" s="180">
        <f t="shared" si="1217"/>
        <v>0</v>
      </c>
      <c r="DG551" s="180">
        <f t="shared" si="1218"/>
        <v>0</v>
      </c>
      <c r="DH551" s="180">
        <f t="shared" si="1219"/>
        <v>0</v>
      </c>
      <c r="DI551" s="180">
        <f t="shared" si="1220"/>
        <v>0</v>
      </c>
      <c r="DJ551" s="180">
        <f t="shared" si="1221"/>
        <v>0</v>
      </c>
      <c r="DK551" s="180">
        <f t="shared" si="1222"/>
        <v>0</v>
      </c>
      <c r="DL551" s="180">
        <f t="shared" si="1223"/>
        <v>0</v>
      </c>
      <c r="DM551" s="180">
        <f t="shared" si="1224"/>
        <v>0</v>
      </c>
      <c r="DN551" s="180">
        <f t="shared" si="1225"/>
        <v>0</v>
      </c>
      <c r="DO551" s="180">
        <f t="shared" si="1226"/>
        <v>0</v>
      </c>
      <c r="DP551" s="180">
        <f t="shared" si="1227"/>
        <v>0</v>
      </c>
      <c r="DQ551" s="180">
        <f t="shared" si="1228"/>
        <v>0</v>
      </c>
      <c r="DR551" s="180">
        <f t="shared" si="1229"/>
        <v>0</v>
      </c>
      <c r="DS551" s="180">
        <f t="shared" si="1230"/>
        <v>0</v>
      </c>
      <c r="DT551" s="180">
        <f t="shared" si="1231"/>
        <v>0</v>
      </c>
      <c r="DU551" s="180">
        <f t="shared" si="1232"/>
        <v>0</v>
      </c>
      <c r="DV551" s="180">
        <f t="shared" si="1233"/>
        <v>0</v>
      </c>
      <c r="DW551" s="180">
        <f t="shared" si="1234"/>
        <v>0</v>
      </c>
      <c r="DX551" s="180">
        <f t="shared" si="1235"/>
        <v>0</v>
      </c>
      <c r="DY551" s="180">
        <f t="shared" si="1236"/>
        <v>0</v>
      </c>
      <c r="DZ551" s="180">
        <f t="shared" si="1237"/>
        <v>0</v>
      </c>
      <c r="EA551" s="180">
        <f t="shared" si="1238"/>
        <v>0</v>
      </c>
      <c r="EB551" s="180">
        <f t="shared" si="1239"/>
        <v>0</v>
      </c>
      <c r="EC551" s="180">
        <f t="shared" si="1240"/>
        <v>0</v>
      </c>
      <c r="ED551" s="180">
        <f t="shared" si="1241"/>
        <v>0</v>
      </c>
      <c r="EE551" s="180">
        <f t="shared" si="1242"/>
        <v>0</v>
      </c>
      <c r="EF551" s="180">
        <f t="shared" si="1243"/>
        <v>0</v>
      </c>
      <c r="EG551" s="180">
        <f t="shared" si="1244"/>
        <v>0</v>
      </c>
      <c r="EH551" s="180">
        <f t="shared" si="1245"/>
        <v>0</v>
      </c>
      <c r="EI551" s="180">
        <f t="shared" si="1246"/>
        <v>0</v>
      </c>
      <c r="EJ551" s="180">
        <f t="shared" si="1247"/>
        <v>0</v>
      </c>
      <c r="EK551" s="180">
        <f t="shared" si="1248"/>
        <v>0</v>
      </c>
      <c r="EL551" s="180">
        <f t="shared" si="1249"/>
        <v>0</v>
      </c>
      <c r="EM551" s="180">
        <f t="shared" si="1250"/>
        <v>0</v>
      </c>
      <c r="EN551" s="180">
        <f t="shared" si="1251"/>
        <v>0</v>
      </c>
      <c r="EO551" s="180">
        <f t="shared" si="1252"/>
        <v>0</v>
      </c>
      <c r="EP551" s="180">
        <f t="shared" si="1253"/>
        <v>0</v>
      </c>
      <c r="EQ551" s="180">
        <f t="shared" si="1254"/>
        <v>0</v>
      </c>
      <c r="ER551" s="180">
        <f t="shared" si="1255"/>
        <v>0</v>
      </c>
      <c r="ES551" s="180">
        <f t="shared" si="1256"/>
        <v>0</v>
      </c>
      <c r="ET551" s="180">
        <f t="shared" si="1257"/>
        <v>0</v>
      </c>
      <c r="EU551" s="180">
        <f t="shared" si="1258"/>
        <v>0</v>
      </c>
      <c r="EV551" s="180">
        <f t="shared" si="1259"/>
        <v>0</v>
      </c>
      <c r="EW551" s="180">
        <f t="shared" si="1260"/>
        <v>0</v>
      </c>
      <c r="EX551" s="180">
        <f t="shared" si="1261"/>
        <v>0</v>
      </c>
      <c r="EY551" s="180">
        <f t="shared" si="1262"/>
        <v>0</v>
      </c>
      <c r="EZ551" s="180">
        <f t="shared" si="1263"/>
        <v>0</v>
      </c>
      <c r="FA551" s="180">
        <f t="shared" si="1264"/>
        <v>0</v>
      </c>
      <c r="FB551" s="180">
        <f t="shared" si="1265"/>
        <v>0</v>
      </c>
      <c r="FC551" s="180">
        <f t="shared" si="1266"/>
        <v>0</v>
      </c>
      <c r="FD551" s="180">
        <f t="shared" si="1267"/>
        <v>0</v>
      </c>
      <c r="FE551" s="180">
        <f t="shared" si="1268"/>
        <v>0</v>
      </c>
      <c r="FF551" s="180">
        <f t="shared" si="1269"/>
        <v>0</v>
      </c>
      <c r="FG551" s="180">
        <f t="shared" si="1270"/>
        <v>0</v>
      </c>
      <c r="FH551" s="180">
        <f t="shared" si="1271"/>
        <v>0</v>
      </c>
      <c r="FI551" s="180">
        <f t="shared" si="1272"/>
        <v>0</v>
      </c>
      <c r="FJ551" s="180">
        <f t="shared" si="1273"/>
        <v>0</v>
      </c>
      <c r="FK551" s="180">
        <f t="shared" si="1274"/>
        <v>0</v>
      </c>
      <c r="FL551" s="180">
        <f t="shared" si="1275"/>
        <v>0</v>
      </c>
      <c r="FM551" s="180">
        <f t="shared" si="1276"/>
        <v>0</v>
      </c>
      <c r="FN551" s="180">
        <f t="shared" si="1277"/>
        <v>0</v>
      </c>
      <c r="FO551" s="180">
        <f t="shared" si="1278"/>
        <v>0</v>
      </c>
      <c r="FP551" s="180">
        <f t="shared" si="1279"/>
        <v>0</v>
      </c>
      <c r="FQ551" s="180">
        <f t="shared" si="1280"/>
        <v>0</v>
      </c>
      <c r="FR551" s="180">
        <f t="shared" si="1281"/>
        <v>0</v>
      </c>
      <c r="FS551" s="180">
        <f t="shared" si="1282"/>
        <v>0</v>
      </c>
      <c r="FT551" s="180">
        <f t="shared" si="1283"/>
        <v>0</v>
      </c>
      <c r="FU551" s="180">
        <f t="shared" si="1284"/>
        <v>0</v>
      </c>
      <c r="FV551" s="180">
        <f t="shared" si="1285"/>
        <v>0</v>
      </c>
      <c r="FW551" s="180">
        <f t="shared" si="1286"/>
        <v>0</v>
      </c>
      <c r="FX551" s="180">
        <f t="shared" si="1287"/>
        <v>0</v>
      </c>
      <c r="FY551" s="180">
        <f t="shared" si="1288"/>
        <v>0</v>
      </c>
      <c r="FZ551" s="180">
        <f t="shared" si="1289"/>
        <v>0</v>
      </c>
      <c r="GA551" s="180">
        <f t="shared" si="1290"/>
        <v>0</v>
      </c>
      <c r="GB551" s="180">
        <f t="shared" si="1291"/>
        <v>0</v>
      </c>
      <c r="GC551" s="180">
        <f t="shared" si="1292"/>
        <v>0</v>
      </c>
      <c r="GD551" s="180">
        <f t="shared" si="1293"/>
        <v>0</v>
      </c>
      <c r="GE551" s="180">
        <f t="shared" si="1294"/>
        <v>0</v>
      </c>
      <c r="GF551" s="180">
        <f t="shared" si="1295"/>
        <v>0</v>
      </c>
      <c r="GG551" s="180">
        <f t="shared" si="1296"/>
        <v>0</v>
      </c>
      <c r="GH551" s="180">
        <f t="shared" si="1297"/>
        <v>0</v>
      </c>
      <c r="GI551" s="180">
        <f t="shared" si="1298"/>
        <v>0</v>
      </c>
      <c r="GJ551" s="180">
        <f t="shared" si="1299"/>
        <v>0</v>
      </c>
      <c r="GK551" s="180">
        <f t="shared" si="1300"/>
        <v>0</v>
      </c>
      <c r="GL551" s="180">
        <f t="shared" si="1301"/>
        <v>0</v>
      </c>
      <c r="GM551" s="180">
        <f t="shared" si="1302"/>
        <v>0</v>
      </c>
      <c r="GN551" s="180">
        <f t="shared" si="1303"/>
        <v>0</v>
      </c>
      <c r="GO551" s="180">
        <f t="shared" si="1304"/>
        <v>0</v>
      </c>
      <c r="GP551" s="180">
        <f t="shared" si="1305"/>
        <v>0</v>
      </c>
      <c r="GQ551" s="180">
        <f t="shared" si="1306"/>
        <v>0</v>
      </c>
      <c r="GR551" s="180">
        <f t="shared" si="1307"/>
        <v>0</v>
      </c>
      <c r="GS551" s="180">
        <f t="shared" si="1308"/>
        <v>0</v>
      </c>
      <c r="GT551" s="180">
        <f t="shared" si="1309"/>
        <v>0</v>
      </c>
      <c r="GU551" s="180">
        <f t="shared" si="1310"/>
        <v>0</v>
      </c>
      <c r="GV551" s="180">
        <f t="shared" si="1311"/>
        <v>0</v>
      </c>
      <c r="GW551" s="180">
        <f t="shared" si="1312"/>
        <v>0</v>
      </c>
      <c r="GX551" s="180">
        <f t="shared" si="1313"/>
        <v>0</v>
      </c>
      <c r="GY551" s="180">
        <f t="shared" si="1314"/>
        <v>0</v>
      </c>
      <c r="GZ551" s="180">
        <f t="shared" si="1315"/>
        <v>0</v>
      </c>
      <c r="HA551" s="180">
        <f t="shared" si="1316"/>
        <v>0</v>
      </c>
      <c r="HB551" s="180">
        <f t="shared" si="1317"/>
        <v>0</v>
      </c>
      <c r="HC551" s="180">
        <f t="shared" si="1318"/>
        <v>0</v>
      </c>
      <c r="HD551" s="180">
        <f t="shared" si="1319"/>
        <v>0</v>
      </c>
      <c r="HE551" s="180">
        <f t="shared" si="1320"/>
        <v>0</v>
      </c>
      <c r="HF551" s="180">
        <f t="shared" si="1321"/>
        <v>0</v>
      </c>
      <c r="HG551" s="180">
        <f t="shared" si="1322"/>
        <v>0</v>
      </c>
      <c r="HH551" s="180">
        <f t="shared" si="1323"/>
        <v>0</v>
      </c>
      <c r="HI551" s="180">
        <f t="shared" si="1324"/>
        <v>0</v>
      </c>
      <c r="HJ551" s="180">
        <f t="shared" si="1325"/>
        <v>0</v>
      </c>
      <c r="HK551" s="180">
        <f t="shared" si="1326"/>
        <v>0</v>
      </c>
      <c r="HL551" s="180">
        <f t="shared" si="1327"/>
        <v>0</v>
      </c>
      <c r="HM551" s="180">
        <f t="shared" si="1328"/>
        <v>0</v>
      </c>
      <c r="HN551" s="180">
        <f t="shared" si="1329"/>
        <v>0</v>
      </c>
      <c r="HO551" s="180">
        <f t="shared" si="1330"/>
        <v>0</v>
      </c>
      <c r="HP551" s="180">
        <f t="shared" si="1331"/>
        <v>0</v>
      </c>
      <c r="HQ551" s="180">
        <f t="shared" si="1332"/>
        <v>0</v>
      </c>
      <c r="HR551" s="180">
        <f t="shared" si="1333"/>
        <v>0</v>
      </c>
      <c r="HS551" s="180">
        <f t="shared" si="1334"/>
        <v>0</v>
      </c>
      <c r="HT551" s="180">
        <f t="shared" si="1335"/>
        <v>0</v>
      </c>
      <c r="HU551" s="180">
        <f t="shared" si="1336"/>
        <v>0</v>
      </c>
      <c r="HV551" s="180">
        <f t="shared" si="1337"/>
        <v>0</v>
      </c>
      <c r="HW551" s="180">
        <f t="shared" si="1338"/>
        <v>0</v>
      </c>
      <c r="HX551" s="180">
        <f t="shared" si="1339"/>
        <v>0</v>
      </c>
      <c r="HY551" s="180">
        <f t="shared" si="1340"/>
        <v>0</v>
      </c>
      <c r="HZ551" s="180">
        <f t="shared" si="1341"/>
        <v>0</v>
      </c>
      <c r="IA551" s="180">
        <f t="shared" si="1342"/>
        <v>0</v>
      </c>
      <c r="IB551" s="180">
        <f t="shared" si="1343"/>
        <v>0</v>
      </c>
      <c r="IC551" s="180">
        <f t="shared" si="1344"/>
        <v>0</v>
      </c>
      <c r="ID551" s="180">
        <f t="shared" si="1345"/>
        <v>0</v>
      </c>
      <c r="IE551" s="180">
        <f t="shared" si="1346"/>
        <v>0</v>
      </c>
      <c r="IF551" s="180">
        <f t="shared" si="1347"/>
        <v>0</v>
      </c>
      <c r="IG551" s="180">
        <f t="shared" si="1348"/>
        <v>0</v>
      </c>
      <c r="IH551" s="180">
        <f t="shared" si="1349"/>
        <v>0</v>
      </c>
      <c r="II551" s="180">
        <f t="shared" si="1350"/>
        <v>0</v>
      </c>
      <c r="IJ551" s="180">
        <f t="shared" si="1351"/>
        <v>0</v>
      </c>
      <c r="IK551" s="180">
        <f t="shared" si="1352"/>
        <v>0</v>
      </c>
      <c r="IL551" s="180">
        <f t="shared" si="1353"/>
        <v>0</v>
      </c>
      <c r="IM551" s="180">
        <f t="shared" si="1354"/>
        <v>0</v>
      </c>
      <c r="IN551" s="180">
        <f t="shared" si="1355"/>
        <v>0</v>
      </c>
      <c r="IO551" s="180">
        <f t="shared" si="1356"/>
        <v>0</v>
      </c>
      <c r="IP551" s="180">
        <f t="shared" si="1357"/>
        <v>0</v>
      </c>
      <c r="IQ551" s="180">
        <f t="shared" si="1358"/>
        <v>0</v>
      </c>
      <c r="IR551" s="180">
        <f t="shared" si="1359"/>
        <v>0</v>
      </c>
      <c r="IS551" s="180">
        <f t="shared" si="1360"/>
        <v>0</v>
      </c>
      <c r="IT551" s="180">
        <f t="shared" si="1361"/>
        <v>0</v>
      </c>
      <c r="IU551" s="180">
        <f t="shared" si="1362"/>
        <v>0</v>
      </c>
      <c r="IV551" s="180">
        <f t="shared" si="1363"/>
        <v>0</v>
      </c>
      <c r="IW551" s="180">
        <f t="shared" si="1364"/>
        <v>0</v>
      </c>
      <c r="IX551" s="180">
        <f t="shared" si="1365"/>
        <v>0</v>
      </c>
      <c r="IY551" s="180">
        <f t="shared" si="1366"/>
        <v>0</v>
      </c>
      <c r="IZ551" s="180">
        <f t="shared" si="1367"/>
        <v>0</v>
      </c>
      <c r="JA551" s="180">
        <f t="shared" si="1368"/>
        <v>0</v>
      </c>
      <c r="JB551" s="180">
        <f t="shared" si="1369"/>
        <v>0</v>
      </c>
    </row>
    <row r="552" spans="2:262">
      <c r="B552" s="188">
        <v>191</v>
      </c>
      <c r="C552" s="187">
        <f t="shared" si="1370"/>
        <v>3.7304687500000029E-3</v>
      </c>
      <c r="D552" s="184" t="e">
        <f t="shared" si="1113"/>
        <v>#REF!</v>
      </c>
      <c r="E552" s="183" t="e">
        <f>GO361</f>
        <v>#REF!</v>
      </c>
      <c r="F552" s="182">
        <v>191</v>
      </c>
      <c r="G552" s="180">
        <f t="shared" si="1114"/>
        <v>0</v>
      </c>
      <c r="H552" s="180">
        <f t="shared" si="1115"/>
        <v>0</v>
      </c>
      <c r="I552" s="180">
        <f t="shared" si="1116"/>
        <v>0</v>
      </c>
      <c r="J552" s="180">
        <f t="shared" si="1117"/>
        <v>0</v>
      </c>
      <c r="K552" s="180">
        <f t="shared" si="1118"/>
        <v>0</v>
      </c>
      <c r="L552" s="180">
        <f t="shared" si="1119"/>
        <v>0</v>
      </c>
      <c r="M552" s="180">
        <f t="shared" si="1120"/>
        <v>0</v>
      </c>
      <c r="N552" s="180">
        <f t="shared" si="1121"/>
        <v>0</v>
      </c>
      <c r="O552" s="180">
        <f t="shared" si="1122"/>
        <v>0</v>
      </c>
      <c r="P552" s="180">
        <f t="shared" si="1123"/>
        <v>0</v>
      </c>
      <c r="Q552" s="180">
        <f t="shared" si="1124"/>
        <v>0</v>
      </c>
      <c r="R552" s="180">
        <f t="shared" si="1125"/>
        <v>0</v>
      </c>
      <c r="S552" s="180">
        <f t="shared" si="1126"/>
        <v>0</v>
      </c>
      <c r="T552" s="180">
        <f t="shared" si="1127"/>
        <v>0</v>
      </c>
      <c r="U552" s="180">
        <f t="shared" si="1128"/>
        <v>0</v>
      </c>
      <c r="V552" s="180">
        <f t="shared" si="1129"/>
        <v>0</v>
      </c>
      <c r="W552" s="180">
        <f t="shared" si="1130"/>
        <v>0</v>
      </c>
      <c r="X552" s="180">
        <f t="shared" si="1131"/>
        <v>0</v>
      </c>
      <c r="Y552" s="180">
        <f t="shared" si="1132"/>
        <v>0</v>
      </c>
      <c r="Z552" s="180">
        <f t="shared" si="1133"/>
        <v>0</v>
      </c>
      <c r="AA552" s="180">
        <f t="shared" si="1134"/>
        <v>0</v>
      </c>
      <c r="AB552" s="180">
        <f t="shared" si="1135"/>
        <v>0</v>
      </c>
      <c r="AC552" s="180">
        <f t="shared" si="1136"/>
        <v>0</v>
      </c>
      <c r="AD552" s="180">
        <f t="shared" si="1137"/>
        <v>0</v>
      </c>
      <c r="AE552" s="180">
        <f t="shared" si="1138"/>
        <v>0</v>
      </c>
      <c r="AF552" s="180">
        <f t="shared" si="1139"/>
        <v>0</v>
      </c>
      <c r="AG552" s="180">
        <f t="shared" si="1140"/>
        <v>0</v>
      </c>
      <c r="AH552" s="180">
        <f t="shared" si="1141"/>
        <v>0</v>
      </c>
      <c r="AI552" s="180">
        <f t="shared" si="1142"/>
        <v>0</v>
      </c>
      <c r="AJ552" s="180">
        <f t="shared" si="1143"/>
        <v>0</v>
      </c>
      <c r="AK552" s="180">
        <f t="shared" si="1144"/>
        <v>0</v>
      </c>
      <c r="AL552" s="180">
        <f t="shared" si="1145"/>
        <v>0</v>
      </c>
      <c r="AM552" s="180">
        <f t="shared" si="1146"/>
        <v>0</v>
      </c>
      <c r="AN552" s="180">
        <f t="shared" si="1147"/>
        <v>0</v>
      </c>
      <c r="AO552" s="180">
        <f t="shared" si="1148"/>
        <v>0</v>
      </c>
      <c r="AP552" s="180">
        <f t="shared" si="1149"/>
        <v>0</v>
      </c>
      <c r="AQ552" s="180">
        <f t="shared" si="1150"/>
        <v>0</v>
      </c>
      <c r="AR552" s="180">
        <f t="shared" si="1151"/>
        <v>0</v>
      </c>
      <c r="AS552" s="180">
        <f t="shared" si="1152"/>
        <v>0</v>
      </c>
      <c r="AT552" s="180">
        <f t="shared" si="1153"/>
        <v>0</v>
      </c>
      <c r="AU552" s="180">
        <f t="shared" si="1154"/>
        <v>0</v>
      </c>
      <c r="AV552" s="180">
        <f t="shared" si="1155"/>
        <v>0</v>
      </c>
      <c r="AW552" s="180">
        <f t="shared" si="1156"/>
        <v>0</v>
      </c>
      <c r="AX552" s="180">
        <f t="shared" si="1157"/>
        <v>0</v>
      </c>
      <c r="AY552" s="180">
        <f t="shared" si="1158"/>
        <v>0</v>
      </c>
      <c r="AZ552" s="180">
        <f t="shared" si="1159"/>
        <v>0</v>
      </c>
      <c r="BA552" s="180">
        <f t="shared" si="1160"/>
        <v>0</v>
      </c>
      <c r="BB552" s="180">
        <f t="shared" si="1161"/>
        <v>0</v>
      </c>
      <c r="BC552" s="180">
        <f t="shared" si="1162"/>
        <v>0</v>
      </c>
      <c r="BD552" s="180">
        <f t="shared" si="1163"/>
        <v>0</v>
      </c>
      <c r="BE552" s="180">
        <f t="shared" si="1164"/>
        <v>0</v>
      </c>
      <c r="BF552" s="180">
        <f t="shared" si="1165"/>
        <v>0</v>
      </c>
      <c r="BG552" s="180">
        <f t="shared" si="1166"/>
        <v>0</v>
      </c>
      <c r="BH552" s="180">
        <f t="shared" si="1167"/>
        <v>0</v>
      </c>
      <c r="BI552" s="180">
        <f t="shared" si="1168"/>
        <v>0</v>
      </c>
      <c r="BJ552" s="180">
        <f t="shared" si="1169"/>
        <v>0</v>
      </c>
      <c r="BK552" s="180">
        <f t="shared" si="1170"/>
        <v>0</v>
      </c>
      <c r="BL552" s="180">
        <f t="shared" si="1171"/>
        <v>0</v>
      </c>
      <c r="BM552" s="180">
        <f t="shared" si="1172"/>
        <v>0</v>
      </c>
      <c r="BN552" s="180">
        <f t="shared" si="1173"/>
        <v>0</v>
      </c>
      <c r="BO552" s="180">
        <f t="shared" si="1174"/>
        <v>0</v>
      </c>
      <c r="BP552" s="180">
        <f t="shared" si="1175"/>
        <v>0</v>
      </c>
      <c r="BQ552" s="180">
        <f t="shared" si="1176"/>
        <v>0</v>
      </c>
      <c r="BR552" s="180">
        <f t="shared" si="1177"/>
        <v>0</v>
      </c>
      <c r="BS552" s="180">
        <f t="shared" si="1178"/>
        <v>0</v>
      </c>
      <c r="BT552" s="180">
        <f t="shared" si="1179"/>
        <v>0</v>
      </c>
      <c r="BU552" s="180">
        <f t="shared" si="1180"/>
        <v>0</v>
      </c>
      <c r="BV552" s="180">
        <f t="shared" si="1181"/>
        <v>0</v>
      </c>
      <c r="BW552" s="180">
        <f t="shared" si="1182"/>
        <v>0</v>
      </c>
      <c r="BX552" s="180">
        <f t="shared" si="1183"/>
        <v>0</v>
      </c>
      <c r="BY552" s="180">
        <f t="shared" si="1184"/>
        <v>0</v>
      </c>
      <c r="BZ552" s="180">
        <f t="shared" si="1185"/>
        <v>0</v>
      </c>
      <c r="CA552" s="180">
        <f t="shared" si="1186"/>
        <v>0</v>
      </c>
      <c r="CB552" s="180">
        <f t="shared" si="1187"/>
        <v>0</v>
      </c>
      <c r="CC552" s="180">
        <f t="shared" si="1188"/>
        <v>0</v>
      </c>
      <c r="CD552" s="180">
        <f t="shared" si="1189"/>
        <v>0</v>
      </c>
      <c r="CE552" s="180">
        <f t="shared" si="1190"/>
        <v>0</v>
      </c>
      <c r="CF552" s="180">
        <f t="shared" si="1191"/>
        <v>0</v>
      </c>
      <c r="CG552" s="180">
        <f t="shared" si="1192"/>
        <v>0</v>
      </c>
      <c r="CH552" s="180">
        <f t="shared" si="1193"/>
        <v>0</v>
      </c>
      <c r="CI552" s="180">
        <f t="shared" si="1194"/>
        <v>0</v>
      </c>
      <c r="CJ552" s="180">
        <f t="shared" si="1195"/>
        <v>0</v>
      </c>
      <c r="CK552" s="180">
        <f t="shared" si="1196"/>
        <v>0</v>
      </c>
      <c r="CL552" s="180">
        <f t="shared" si="1197"/>
        <v>0</v>
      </c>
      <c r="CM552" s="180">
        <f t="shared" si="1198"/>
        <v>0</v>
      </c>
      <c r="CN552" s="180">
        <f t="shared" si="1199"/>
        <v>0</v>
      </c>
      <c r="CO552" s="180">
        <f t="shared" si="1200"/>
        <v>0</v>
      </c>
      <c r="CP552" s="180">
        <f t="shared" si="1201"/>
        <v>0</v>
      </c>
      <c r="CQ552" s="180">
        <f t="shared" si="1202"/>
        <v>0</v>
      </c>
      <c r="CR552" s="180">
        <f t="shared" si="1203"/>
        <v>0</v>
      </c>
      <c r="CS552" s="180">
        <f t="shared" si="1204"/>
        <v>0</v>
      </c>
      <c r="CT552" s="180">
        <f t="shared" si="1205"/>
        <v>0</v>
      </c>
      <c r="CU552" s="180">
        <f t="shared" si="1206"/>
        <v>0</v>
      </c>
      <c r="CV552" s="180">
        <f t="shared" si="1207"/>
        <v>0</v>
      </c>
      <c r="CW552" s="180">
        <f t="shared" si="1208"/>
        <v>0</v>
      </c>
      <c r="CX552" s="180">
        <f t="shared" si="1209"/>
        <v>0</v>
      </c>
      <c r="CY552" s="180">
        <f t="shared" si="1210"/>
        <v>0</v>
      </c>
      <c r="CZ552" s="180">
        <f t="shared" si="1211"/>
        <v>0</v>
      </c>
      <c r="DA552" s="180">
        <f t="shared" si="1212"/>
        <v>0</v>
      </c>
      <c r="DB552" s="180">
        <f t="shared" si="1213"/>
        <v>0</v>
      </c>
      <c r="DC552" s="180">
        <f t="shared" si="1214"/>
        <v>0</v>
      </c>
      <c r="DD552" s="180">
        <f t="shared" si="1215"/>
        <v>0</v>
      </c>
      <c r="DE552" s="180">
        <f t="shared" si="1216"/>
        <v>0</v>
      </c>
      <c r="DF552" s="180">
        <f t="shared" si="1217"/>
        <v>0</v>
      </c>
      <c r="DG552" s="180">
        <f t="shared" si="1218"/>
        <v>0</v>
      </c>
      <c r="DH552" s="180">
        <f t="shared" si="1219"/>
        <v>0</v>
      </c>
      <c r="DI552" s="180">
        <f t="shared" si="1220"/>
        <v>0</v>
      </c>
      <c r="DJ552" s="180">
        <f t="shared" si="1221"/>
        <v>0</v>
      </c>
      <c r="DK552" s="180">
        <f t="shared" si="1222"/>
        <v>0</v>
      </c>
      <c r="DL552" s="180">
        <f t="shared" si="1223"/>
        <v>0</v>
      </c>
      <c r="DM552" s="180">
        <f t="shared" si="1224"/>
        <v>0</v>
      </c>
      <c r="DN552" s="180">
        <f t="shared" si="1225"/>
        <v>0</v>
      </c>
      <c r="DO552" s="180">
        <f t="shared" si="1226"/>
        <v>0</v>
      </c>
      <c r="DP552" s="180">
        <f t="shared" si="1227"/>
        <v>0</v>
      </c>
      <c r="DQ552" s="180">
        <f t="shared" si="1228"/>
        <v>0</v>
      </c>
      <c r="DR552" s="180">
        <f t="shared" si="1229"/>
        <v>0</v>
      </c>
      <c r="DS552" s="180">
        <f t="shared" si="1230"/>
        <v>0</v>
      </c>
      <c r="DT552" s="180">
        <f t="shared" si="1231"/>
        <v>0</v>
      </c>
      <c r="DU552" s="180">
        <f t="shared" si="1232"/>
        <v>0</v>
      </c>
      <c r="DV552" s="180">
        <f t="shared" si="1233"/>
        <v>0</v>
      </c>
      <c r="DW552" s="180">
        <f t="shared" si="1234"/>
        <v>0</v>
      </c>
      <c r="DX552" s="180">
        <f t="shared" si="1235"/>
        <v>0</v>
      </c>
      <c r="DY552" s="180">
        <f t="shared" si="1236"/>
        <v>0</v>
      </c>
      <c r="DZ552" s="180">
        <f t="shared" si="1237"/>
        <v>0</v>
      </c>
      <c r="EA552" s="180">
        <f t="shared" si="1238"/>
        <v>0</v>
      </c>
      <c r="EB552" s="180">
        <f t="shared" si="1239"/>
        <v>0</v>
      </c>
      <c r="EC552" s="180">
        <f t="shared" si="1240"/>
        <v>0</v>
      </c>
      <c r="ED552" s="180">
        <f t="shared" si="1241"/>
        <v>0</v>
      </c>
      <c r="EE552" s="180">
        <f t="shared" si="1242"/>
        <v>0</v>
      </c>
      <c r="EF552" s="180">
        <f t="shared" si="1243"/>
        <v>0</v>
      </c>
      <c r="EG552" s="180">
        <f t="shared" si="1244"/>
        <v>0</v>
      </c>
      <c r="EH552" s="180">
        <f t="shared" si="1245"/>
        <v>0</v>
      </c>
      <c r="EI552" s="180">
        <f t="shared" si="1246"/>
        <v>0</v>
      </c>
      <c r="EJ552" s="180">
        <f t="shared" si="1247"/>
        <v>0</v>
      </c>
      <c r="EK552" s="180">
        <f t="shared" si="1248"/>
        <v>0</v>
      </c>
      <c r="EL552" s="180">
        <f t="shared" si="1249"/>
        <v>0</v>
      </c>
      <c r="EM552" s="180">
        <f t="shared" si="1250"/>
        <v>0</v>
      </c>
      <c r="EN552" s="180">
        <f t="shared" si="1251"/>
        <v>0</v>
      </c>
      <c r="EO552" s="180">
        <f t="shared" si="1252"/>
        <v>0</v>
      </c>
      <c r="EP552" s="180">
        <f t="shared" si="1253"/>
        <v>0</v>
      </c>
      <c r="EQ552" s="180">
        <f t="shared" si="1254"/>
        <v>0</v>
      </c>
      <c r="ER552" s="180">
        <f t="shared" si="1255"/>
        <v>0</v>
      </c>
      <c r="ES552" s="180">
        <f t="shared" si="1256"/>
        <v>0</v>
      </c>
      <c r="ET552" s="180">
        <f t="shared" si="1257"/>
        <v>0</v>
      </c>
      <c r="EU552" s="180">
        <f t="shared" si="1258"/>
        <v>0</v>
      </c>
      <c r="EV552" s="180">
        <f t="shared" si="1259"/>
        <v>0</v>
      </c>
      <c r="EW552" s="180">
        <f t="shared" si="1260"/>
        <v>0</v>
      </c>
      <c r="EX552" s="180">
        <f t="shared" si="1261"/>
        <v>0</v>
      </c>
      <c r="EY552" s="180">
        <f t="shared" si="1262"/>
        <v>0</v>
      </c>
      <c r="EZ552" s="180">
        <f t="shared" si="1263"/>
        <v>0</v>
      </c>
      <c r="FA552" s="180">
        <f t="shared" si="1264"/>
        <v>0</v>
      </c>
      <c r="FB552" s="180">
        <f t="shared" si="1265"/>
        <v>0</v>
      </c>
      <c r="FC552" s="180">
        <f t="shared" si="1266"/>
        <v>0</v>
      </c>
      <c r="FD552" s="180">
        <f t="shared" si="1267"/>
        <v>0</v>
      </c>
      <c r="FE552" s="180">
        <f t="shared" si="1268"/>
        <v>0</v>
      </c>
      <c r="FF552" s="180">
        <f t="shared" si="1269"/>
        <v>0</v>
      </c>
      <c r="FG552" s="180">
        <f t="shared" si="1270"/>
        <v>0</v>
      </c>
      <c r="FH552" s="180">
        <f t="shared" si="1271"/>
        <v>0</v>
      </c>
      <c r="FI552" s="180">
        <f t="shared" si="1272"/>
        <v>0</v>
      </c>
      <c r="FJ552" s="180">
        <f t="shared" si="1273"/>
        <v>0</v>
      </c>
      <c r="FK552" s="180">
        <f t="shared" si="1274"/>
        <v>0</v>
      </c>
      <c r="FL552" s="180">
        <f t="shared" si="1275"/>
        <v>0</v>
      </c>
      <c r="FM552" s="180">
        <f t="shared" si="1276"/>
        <v>0</v>
      </c>
      <c r="FN552" s="180">
        <f t="shared" si="1277"/>
        <v>0</v>
      </c>
      <c r="FO552" s="180">
        <f t="shared" si="1278"/>
        <v>0</v>
      </c>
      <c r="FP552" s="180">
        <f t="shared" si="1279"/>
        <v>0</v>
      </c>
      <c r="FQ552" s="180">
        <f t="shared" si="1280"/>
        <v>0</v>
      </c>
      <c r="FR552" s="180">
        <f t="shared" si="1281"/>
        <v>0</v>
      </c>
      <c r="FS552" s="180">
        <f t="shared" si="1282"/>
        <v>0</v>
      </c>
      <c r="FT552" s="180">
        <f t="shared" si="1283"/>
        <v>0</v>
      </c>
      <c r="FU552" s="180">
        <f t="shared" si="1284"/>
        <v>0</v>
      </c>
      <c r="FV552" s="180">
        <f t="shared" si="1285"/>
        <v>0</v>
      </c>
      <c r="FW552" s="180">
        <f t="shared" si="1286"/>
        <v>0</v>
      </c>
      <c r="FX552" s="180">
        <f t="shared" si="1287"/>
        <v>0</v>
      </c>
      <c r="FY552" s="180">
        <f t="shared" si="1288"/>
        <v>0</v>
      </c>
      <c r="FZ552" s="180">
        <f t="shared" si="1289"/>
        <v>0</v>
      </c>
      <c r="GA552" s="180">
        <f t="shared" si="1290"/>
        <v>0</v>
      </c>
      <c r="GB552" s="180">
        <f t="shared" si="1291"/>
        <v>0</v>
      </c>
      <c r="GC552" s="180">
        <f t="shared" si="1292"/>
        <v>0</v>
      </c>
      <c r="GD552" s="180">
        <f t="shared" si="1293"/>
        <v>0</v>
      </c>
      <c r="GE552" s="180">
        <f t="shared" si="1294"/>
        <v>0</v>
      </c>
      <c r="GF552" s="180">
        <f t="shared" si="1295"/>
        <v>0</v>
      </c>
      <c r="GG552" s="180">
        <f t="shared" si="1296"/>
        <v>0</v>
      </c>
      <c r="GH552" s="180">
        <f t="shared" si="1297"/>
        <v>0</v>
      </c>
      <c r="GI552" s="180">
        <f t="shared" si="1298"/>
        <v>0</v>
      </c>
      <c r="GJ552" s="180">
        <f t="shared" si="1299"/>
        <v>0</v>
      </c>
      <c r="GK552" s="180">
        <f t="shared" si="1300"/>
        <v>0</v>
      </c>
      <c r="GL552" s="180">
        <f t="shared" si="1301"/>
        <v>0</v>
      </c>
      <c r="GM552" s="180">
        <f t="shared" si="1302"/>
        <v>0</v>
      </c>
      <c r="GN552" s="180">
        <f t="shared" si="1303"/>
        <v>0</v>
      </c>
      <c r="GO552" s="180">
        <f t="shared" si="1304"/>
        <v>0</v>
      </c>
      <c r="GP552" s="180">
        <f t="shared" si="1305"/>
        <v>0</v>
      </c>
      <c r="GQ552" s="180">
        <f t="shared" si="1306"/>
        <v>0</v>
      </c>
      <c r="GR552" s="180">
        <f t="shared" si="1307"/>
        <v>0</v>
      </c>
      <c r="GS552" s="180">
        <f t="shared" si="1308"/>
        <v>0</v>
      </c>
      <c r="GT552" s="180">
        <f t="shared" si="1309"/>
        <v>0</v>
      </c>
      <c r="GU552" s="180">
        <f t="shared" si="1310"/>
        <v>0</v>
      </c>
      <c r="GV552" s="180">
        <f t="shared" si="1311"/>
        <v>0</v>
      </c>
      <c r="GW552" s="180">
        <f t="shared" si="1312"/>
        <v>0</v>
      </c>
      <c r="GX552" s="180">
        <f t="shared" si="1313"/>
        <v>0</v>
      </c>
      <c r="GY552" s="180">
        <f t="shared" si="1314"/>
        <v>0</v>
      </c>
      <c r="GZ552" s="180">
        <f t="shared" si="1315"/>
        <v>0</v>
      </c>
      <c r="HA552" s="180">
        <f t="shared" si="1316"/>
        <v>0</v>
      </c>
      <c r="HB552" s="180">
        <f t="shared" si="1317"/>
        <v>0</v>
      </c>
      <c r="HC552" s="180">
        <f t="shared" si="1318"/>
        <v>0</v>
      </c>
      <c r="HD552" s="180">
        <f t="shared" si="1319"/>
        <v>0</v>
      </c>
      <c r="HE552" s="180">
        <f t="shared" si="1320"/>
        <v>0</v>
      </c>
      <c r="HF552" s="180">
        <f t="shared" si="1321"/>
        <v>0</v>
      </c>
      <c r="HG552" s="180">
        <f t="shared" si="1322"/>
        <v>0</v>
      </c>
      <c r="HH552" s="180">
        <f t="shared" si="1323"/>
        <v>0</v>
      </c>
      <c r="HI552" s="180">
        <f t="shared" si="1324"/>
        <v>0</v>
      </c>
      <c r="HJ552" s="180">
        <f t="shared" si="1325"/>
        <v>0</v>
      </c>
      <c r="HK552" s="180">
        <f t="shared" si="1326"/>
        <v>0</v>
      </c>
      <c r="HL552" s="180">
        <f t="shared" si="1327"/>
        <v>0</v>
      </c>
      <c r="HM552" s="180">
        <f t="shared" si="1328"/>
        <v>0</v>
      </c>
      <c r="HN552" s="180">
        <f t="shared" si="1329"/>
        <v>0</v>
      </c>
      <c r="HO552" s="180">
        <f t="shared" si="1330"/>
        <v>0</v>
      </c>
      <c r="HP552" s="180">
        <f t="shared" si="1331"/>
        <v>0</v>
      </c>
      <c r="HQ552" s="180">
        <f t="shared" si="1332"/>
        <v>0</v>
      </c>
      <c r="HR552" s="180">
        <f t="shared" si="1333"/>
        <v>0</v>
      </c>
      <c r="HS552" s="180">
        <f t="shared" si="1334"/>
        <v>0</v>
      </c>
      <c r="HT552" s="180">
        <f t="shared" si="1335"/>
        <v>0</v>
      </c>
      <c r="HU552" s="180">
        <f t="shared" si="1336"/>
        <v>0</v>
      </c>
      <c r="HV552" s="180">
        <f t="shared" si="1337"/>
        <v>0</v>
      </c>
      <c r="HW552" s="180">
        <f t="shared" si="1338"/>
        <v>0</v>
      </c>
      <c r="HX552" s="180">
        <f t="shared" si="1339"/>
        <v>0</v>
      </c>
      <c r="HY552" s="180">
        <f t="shared" si="1340"/>
        <v>0</v>
      </c>
      <c r="HZ552" s="180">
        <f t="shared" si="1341"/>
        <v>0</v>
      </c>
      <c r="IA552" s="180">
        <f t="shared" si="1342"/>
        <v>0</v>
      </c>
      <c r="IB552" s="180">
        <f t="shared" si="1343"/>
        <v>0</v>
      </c>
      <c r="IC552" s="180">
        <f t="shared" si="1344"/>
        <v>0</v>
      </c>
      <c r="ID552" s="180">
        <f t="shared" si="1345"/>
        <v>0</v>
      </c>
      <c r="IE552" s="180">
        <f t="shared" si="1346"/>
        <v>0</v>
      </c>
      <c r="IF552" s="180">
        <f t="shared" si="1347"/>
        <v>0</v>
      </c>
      <c r="IG552" s="180">
        <f t="shared" si="1348"/>
        <v>0</v>
      </c>
      <c r="IH552" s="180">
        <f t="shared" si="1349"/>
        <v>0</v>
      </c>
      <c r="II552" s="180">
        <f t="shared" si="1350"/>
        <v>0</v>
      </c>
      <c r="IJ552" s="180">
        <f t="shared" si="1351"/>
        <v>0</v>
      </c>
      <c r="IK552" s="180">
        <f t="shared" si="1352"/>
        <v>0</v>
      </c>
      <c r="IL552" s="180">
        <f t="shared" si="1353"/>
        <v>0</v>
      </c>
      <c r="IM552" s="180">
        <f t="shared" si="1354"/>
        <v>0</v>
      </c>
      <c r="IN552" s="180">
        <f t="shared" si="1355"/>
        <v>0</v>
      </c>
      <c r="IO552" s="180">
        <f t="shared" si="1356"/>
        <v>0</v>
      </c>
      <c r="IP552" s="180">
        <f t="shared" si="1357"/>
        <v>0</v>
      </c>
      <c r="IQ552" s="180">
        <f t="shared" si="1358"/>
        <v>0</v>
      </c>
      <c r="IR552" s="180">
        <f t="shared" si="1359"/>
        <v>0</v>
      </c>
      <c r="IS552" s="180">
        <f t="shared" si="1360"/>
        <v>0</v>
      </c>
      <c r="IT552" s="180">
        <f t="shared" si="1361"/>
        <v>0</v>
      </c>
      <c r="IU552" s="180">
        <f t="shared" si="1362"/>
        <v>0</v>
      </c>
      <c r="IV552" s="180">
        <f t="shared" si="1363"/>
        <v>0</v>
      </c>
      <c r="IW552" s="180">
        <f t="shared" si="1364"/>
        <v>0</v>
      </c>
      <c r="IX552" s="180">
        <f t="shared" si="1365"/>
        <v>0</v>
      </c>
      <c r="IY552" s="180">
        <f t="shared" si="1366"/>
        <v>0</v>
      </c>
      <c r="IZ552" s="180">
        <f t="shared" si="1367"/>
        <v>0</v>
      </c>
      <c r="JA552" s="180">
        <f t="shared" si="1368"/>
        <v>0</v>
      </c>
      <c r="JB552" s="180">
        <f t="shared" si="1369"/>
        <v>0</v>
      </c>
    </row>
    <row r="553" spans="2:262">
      <c r="B553" s="188">
        <v>192</v>
      </c>
      <c r="C553" s="187">
        <f t="shared" si="1370"/>
        <v>3.7500000000000029E-3</v>
      </c>
      <c r="D553" s="184" t="e">
        <f t="shared" si="1113"/>
        <v>#REF!</v>
      </c>
      <c r="E553" s="183" t="e">
        <f>GP361</f>
        <v>#REF!</v>
      </c>
      <c r="F553" s="182">
        <v>192</v>
      </c>
      <c r="G553" s="180">
        <f t="shared" si="1114"/>
        <v>0</v>
      </c>
      <c r="H553" s="180">
        <f t="shared" si="1115"/>
        <v>0</v>
      </c>
      <c r="I553" s="180">
        <f t="shared" si="1116"/>
        <v>0</v>
      </c>
      <c r="J553" s="180">
        <f t="shared" si="1117"/>
        <v>0</v>
      </c>
      <c r="K553" s="180">
        <f t="shared" si="1118"/>
        <v>0</v>
      </c>
      <c r="L553" s="180">
        <f t="shared" si="1119"/>
        <v>0</v>
      </c>
      <c r="M553" s="180">
        <f t="shared" si="1120"/>
        <v>0</v>
      </c>
      <c r="N553" s="180">
        <f t="shared" si="1121"/>
        <v>0</v>
      </c>
      <c r="O553" s="180">
        <f t="shared" si="1122"/>
        <v>0</v>
      </c>
      <c r="P553" s="180">
        <f t="shared" si="1123"/>
        <v>0</v>
      </c>
      <c r="Q553" s="180">
        <f t="shared" si="1124"/>
        <v>0</v>
      </c>
      <c r="R553" s="180">
        <f t="shared" si="1125"/>
        <v>0</v>
      </c>
      <c r="S553" s="180">
        <f t="shared" si="1126"/>
        <v>0</v>
      </c>
      <c r="T553" s="180">
        <f t="shared" si="1127"/>
        <v>0</v>
      </c>
      <c r="U553" s="180">
        <f t="shared" si="1128"/>
        <v>0</v>
      </c>
      <c r="V553" s="180">
        <f t="shared" si="1129"/>
        <v>0</v>
      </c>
      <c r="W553" s="180">
        <f t="shared" si="1130"/>
        <v>0</v>
      </c>
      <c r="X553" s="180">
        <f t="shared" si="1131"/>
        <v>0</v>
      </c>
      <c r="Y553" s="180">
        <f t="shared" si="1132"/>
        <v>0</v>
      </c>
      <c r="Z553" s="180">
        <f t="shared" si="1133"/>
        <v>0</v>
      </c>
      <c r="AA553" s="180">
        <f t="shared" si="1134"/>
        <v>0</v>
      </c>
      <c r="AB553" s="180">
        <f t="shared" si="1135"/>
        <v>0</v>
      </c>
      <c r="AC553" s="180">
        <f t="shared" si="1136"/>
        <v>0</v>
      </c>
      <c r="AD553" s="180">
        <f t="shared" si="1137"/>
        <v>0</v>
      </c>
      <c r="AE553" s="180">
        <f t="shared" si="1138"/>
        <v>0</v>
      </c>
      <c r="AF553" s="180">
        <f t="shared" si="1139"/>
        <v>0</v>
      </c>
      <c r="AG553" s="180">
        <f t="shared" si="1140"/>
        <v>0</v>
      </c>
      <c r="AH553" s="180">
        <f t="shared" si="1141"/>
        <v>0</v>
      </c>
      <c r="AI553" s="180">
        <f t="shared" si="1142"/>
        <v>0</v>
      </c>
      <c r="AJ553" s="180">
        <f t="shared" si="1143"/>
        <v>0</v>
      </c>
      <c r="AK553" s="180">
        <f t="shared" si="1144"/>
        <v>0</v>
      </c>
      <c r="AL553" s="180">
        <f t="shared" si="1145"/>
        <v>0</v>
      </c>
      <c r="AM553" s="180">
        <f t="shared" si="1146"/>
        <v>0</v>
      </c>
      <c r="AN553" s="180">
        <f t="shared" si="1147"/>
        <v>0</v>
      </c>
      <c r="AO553" s="180">
        <f t="shared" si="1148"/>
        <v>0</v>
      </c>
      <c r="AP553" s="180">
        <f t="shared" si="1149"/>
        <v>0</v>
      </c>
      <c r="AQ553" s="180">
        <f t="shared" si="1150"/>
        <v>0</v>
      </c>
      <c r="AR553" s="180">
        <f t="shared" si="1151"/>
        <v>0</v>
      </c>
      <c r="AS553" s="180">
        <f t="shared" si="1152"/>
        <v>0</v>
      </c>
      <c r="AT553" s="180">
        <f t="shared" si="1153"/>
        <v>0</v>
      </c>
      <c r="AU553" s="180">
        <f t="shared" si="1154"/>
        <v>0</v>
      </c>
      <c r="AV553" s="180">
        <f t="shared" si="1155"/>
        <v>0</v>
      </c>
      <c r="AW553" s="180">
        <f t="shared" si="1156"/>
        <v>0</v>
      </c>
      <c r="AX553" s="180">
        <f t="shared" si="1157"/>
        <v>0</v>
      </c>
      <c r="AY553" s="180">
        <f t="shared" si="1158"/>
        <v>0</v>
      </c>
      <c r="AZ553" s="180">
        <f t="shared" si="1159"/>
        <v>0</v>
      </c>
      <c r="BA553" s="180">
        <f t="shared" si="1160"/>
        <v>0</v>
      </c>
      <c r="BB553" s="180">
        <f t="shared" si="1161"/>
        <v>0</v>
      </c>
      <c r="BC553" s="180">
        <f t="shared" si="1162"/>
        <v>0</v>
      </c>
      <c r="BD553" s="180">
        <f t="shared" si="1163"/>
        <v>0</v>
      </c>
      <c r="BE553" s="180">
        <f t="shared" si="1164"/>
        <v>0</v>
      </c>
      <c r="BF553" s="180">
        <f t="shared" si="1165"/>
        <v>0</v>
      </c>
      <c r="BG553" s="180">
        <f t="shared" si="1166"/>
        <v>0</v>
      </c>
      <c r="BH553" s="180">
        <f t="shared" si="1167"/>
        <v>0</v>
      </c>
      <c r="BI553" s="180">
        <f t="shared" si="1168"/>
        <v>0</v>
      </c>
      <c r="BJ553" s="180">
        <f t="shared" si="1169"/>
        <v>0</v>
      </c>
      <c r="BK553" s="180">
        <f t="shared" si="1170"/>
        <v>0</v>
      </c>
      <c r="BL553" s="180">
        <f t="shared" si="1171"/>
        <v>0</v>
      </c>
      <c r="BM553" s="180">
        <f t="shared" si="1172"/>
        <v>0</v>
      </c>
      <c r="BN553" s="180">
        <f t="shared" si="1173"/>
        <v>0</v>
      </c>
      <c r="BO553" s="180">
        <f t="shared" si="1174"/>
        <v>0</v>
      </c>
      <c r="BP553" s="180">
        <f t="shared" si="1175"/>
        <v>0</v>
      </c>
      <c r="BQ553" s="180">
        <f t="shared" si="1176"/>
        <v>0</v>
      </c>
      <c r="BR553" s="180">
        <f t="shared" si="1177"/>
        <v>0</v>
      </c>
      <c r="BS553" s="180">
        <f t="shared" si="1178"/>
        <v>0</v>
      </c>
      <c r="BT553" s="180">
        <f t="shared" si="1179"/>
        <v>0</v>
      </c>
      <c r="BU553" s="180">
        <f t="shared" si="1180"/>
        <v>0</v>
      </c>
      <c r="BV553" s="180">
        <f t="shared" si="1181"/>
        <v>0</v>
      </c>
      <c r="BW553" s="180">
        <f t="shared" si="1182"/>
        <v>0</v>
      </c>
      <c r="BX553" s="180">
        <f t="shared" si="1183"/>
        <v>0</v>
      </c>
      <c r="BY553" s="180">
        <f t="shared" si="1184"/>
        <v>0</v>
      </c>
      <c r="BZ553" s="180">
        <f t="shared" si="1185"/>
        <v>0</v>
      </c>
      <c r="CA553" s="180">
        <f t="shared" si="1186"/>
        <v>0</v>
      </c>
      <c r="CB553" s="180">
        <f t="shared" si="1187"/>
        <v>0</v>
      </c>
      <c r="CC553" s="180">
        <f t="shared" si="1188"/>
        <v>0</v>
      </c>
      <c r="CD553" s="180">
        <f t="shared" si="1189"/>
        <v>0</v>
      </c>
      <c r="CE553" s="180">
        <f t="shared" si="1190"/>
        <v>0</v>
      </c>
      <c r="CF553" s="180">
        <f t="shared" si="1191"/>
        <v>0</v>
      </c>
      <c r="CG553" s="180">
        <f t="shared" si="1192"/>
        <v>0</v>
      </c>
      <c r="CH553" s="180">
        <f t="shared" si="1193"/>
        <v>0</v>
      </c>
      <c r="CI553" s="180">
        <f t="shared" si="1194"/>
        <v>0</v>
      </c>
      <c r="CJ553" s="180">
        <f t="shared" si="1195"/>
        <v>0</v>
      </c>
      <c r="CK553" s="180">
        <f t="shared" si="1196"/>
        <v>0</v>
      </c>
      <c r="CL553" s="180">
        <f t="shared" si="1197"/>
        <v>0</v>
      </c>
      <c r="CM553" s="180">
        <f t="shared" si="1198"/>
        <v>0</v>
      </c>
      <c r="CN553" s="180">
        <f t="shared" si="1199"/>
        <v>0</v>
      </c>
      <c r="CO553" s="180">
        <f t="shared" si="1200"/>
        <v>0</v>
      </c>
      <c r="CP553" s="180">
        <f t="shared" si="1201"/>
        <v>0</v>
      </c>
      <c r="CQ553" s="180">
        <f t="shared" si="1202"/>
        <v>0</v>
      </c>
      <c r="CR553" s="180">
        <f t="shared" si="1203"/>
        <v>0</v>
      </c>
      <c r="CS553" s="180">
        <f t="shared" si="1204"/>
        <v>0</v>
      </c>
      <c r="CT553" s="180">
        <f t="shared" si="1205"/>
        <v>0</v>
      </c>
      <c r="CU553" s="180">
        <f t="shared" si="1206"/>
        <v>0</v>
      </c>
      <c r="CV553" s="180">
        <f t="shared" si="1207"/>
        <v>0</v>
      </c>
      <c r="CW553" s="180">
        <f t="shared" si="1208"/>
        <v>0</v>
      </c>
      <c r="CX553" s="180">
        <f t="shared" si="1209"/>
        <v>0</v>
      </c>
      <c r="CY553" s="180">
        <f t="shared" si="1210"/>
        <v>0</v>
      </c>
      <c r="CZ553" s="180">
        <f t="shared" si="1211"/>
        <v>0</v>
      </c>
      <c r="DA553" s="180">
        <f t="shared" si="1212"/>
        <v>0</v>
      </c>
      <c r="DB553" s="180">
        <f t="shared" si="1213"/>
        <v>0</v>
      </c>
      <c r="DC553" s="180">
        <f t="shared" si="1214"/>
        <v>0</v>
      </c>
      <c r="DD553" s="180">
        <f t="shared" si="1215"/>
        <v>0</v>
      </c>
      <c r="DE553" s="180">
        <f t="shared" si="1216"/>
        <v>0</v>
      </c>
      <c r="DF553" s="180">
        <f t="shared" si="1217"/>
        <v>0</v>
      </c>
      <c r="DG553" s="180">
        <f t="shared" si="1218"/>
        <v>0</v>
      </c>
      <c r="DH553" s="180">
        <f t="shared" si="1219"/>
        <v>0</v>
      </c>
      <c r="DI553" s="180">
        <f t="shared" si="1220"/>
        <v>0</v>
      </c>
      <c r="DJ553" s="180">
        <f t="shared" si="1221"/>
        <v>0</v>
      </c>
      <c r="DK553" s="180">
        <f t="shared" si="1222"/>
        <v>0</v>
      </c>
      <c r="DL553" s="180">
        <f t="shared" si="1223"/>
        <v>0</v>
      </c>
      <c r="DM553" s="180">
        <f t="shared" si="1224"/>
        <v>0</v>
      </c>
      <c r="DN553" s="180">
        <f t="shared" si="1225"/>
        <v>0</v>
      </c>
      <c r="DO553" s="180">
        <f t="shared" si="1226"/>
        <v>0</v>
      </c>
      <c r="DP553" s="180">
        <f t="shared" si="1227"/>
        <v>0</v>
      </c>
      <c r="DQ553" s="180">
        <f t="shared" si="1228"/>
        <v>0</v>
      </c>
      <c r="DR553" s="180">
        <f t="shared" si="1229"/>
        <v>0</v>
      </c>
      <c r="DS553" s="180">
        <f t="shared" si="1230"/>
        <v>0</v>
      </c>
      <c r="DT553" s="180">
        <f t="shared" si="1231"/>
        <v>0</v>
      </c>
      <c r="DU553" s="180">
        <f t="shared" si="1232"/>
        <v>0</v>
      </c>
      <c r="DV553" s="180">
        <f t="shared" si="1233"/>
        <v>0</v>
      </c>
      <c r="DW553" s="180">
        <f t="shared" si="1234"/>
        <v>0</v>
      </c>
      <c r="DX553" s="180">
        <f t="shared" si="1235"/>
        <v>0</v>
      </c>
      <c r="DY553" s="180">
        <f t="shared" si="1236"/>
        <v>0</v>
      </c>
      <c r="DZ553" s="180">
        <f t="shared" si="1237"/>
        <v>0</v>
      </c>
      <c r="EA553" s="180">
        <f t="shared" si="1238"/>
        <v>0</v>
      </c>
      <c r="EB553" s="180">
        <f t="shared" si="1239"/>
        <v>0</v>
      </c>
      <c r="EC553" s="180">
        <f t="shared" si="1240"/>
        <v>0</v>
      </c>
      <c r="ED553" s="180">
        <f t="shared" si="1241"/>
        <v>0</v>
      </c>
      <c r="EE553" s="180">
        <f t="shared" si="1242"/>
        <v>0</v>
      </c>
      <c r="EF553" s="180">
        <f t="shared" si="1243"/>
        <v>0</v>
      </c>
      <c r="EG553" s="180">
        <f t="shared" si="1244"/>
        <v>0</v>
      </c>
      <c r="EH553" s="180">
        <f t="shared" si="1245"/>
        <v>0</v>
      </c>
      <c r="EI553" s="180">
        <f t="shared" si="1246"/>
        <v>0</v>
      </c>
      <c r="EJ553" s="180">
        <f t="shared" si="1247"/>
        <v>0</v>
      </c>
      <c r="EK553" s="180">
        <f t="shared" si="1248"/>
        <v>0</v>
      </c>
      <c r="EL553" s="180">
        <f t="shared" si="1249"/>
        <v>0</v>
      </c>
      <c r="EM553" s="180">
        <f t="shared" si="1250"/>
        <v>0</v>
      </c>
      <c r="EN553" s="180">
        <f t="shared" si="1251"/>
        <v>0</v>
      </c>
      <c r="EO553" s="180">
        <f t="shared" si="1252"/>
        <v>0</v>
      </c>
      <c r="EP553" s="180">
        <f t="shared" si="1253"/>
        <v>0</v>
      </c>
      <c r="EQ553" s="180">
        <f t="shared" si="1254"/>
        <v>0</v>
      </c>
      <c r="ER553" s="180">
        <f t="shared" si="1255"/>
        <v>0</v>
      </c>
      <c r="ES553" s="180">
        <f t="shared" si="1256"/>
        <v>0</v>
      </c>
      <c r="ET553" s="180">
        <f t="shared" si="1257"/>
        <v>0</v>
      </c>
      <c r="EU553" s="180">
        <f t="shared" si="1258"/>
        <v>0</v>
      </c>
      <c r="EV553" s="180">
        <f t="shared" si="1259"/>
        <v>0</v>
      </c>
      <c r="EW553" s="180">
        <f t="shared" si="1260"/>
        <v>0</v>
      </c>
      <c r="EX553" s="180">
        <f t="shared" si="1261"/>
        <v>0</v>
      </c>
      <c r="EY553" s="180">
        <f t="shared" si="1262"/>
        <v>0</v>
      </c>
      <c r="EZ553" s="180">
        <f t="shared" si="1263"/>
        <v>0</v>
      </c>
      <c r="FA553" s="180">
        <f t="shared" si="1264"/>
        <v>0</v>
      </c>
      <c r="FB553" s="180">
        <f t="shared" si="1265"/>
        <v>0</v>
      </c>
      <c r="FC553" s="180">
        <f t="shared" si="1266"/>
        <v>0</v>
      </c>
      <c r="FD553" s="180">
        <f t="shared" si="1267"/>
        <v>0</v>
      </c>
      <c r="FE553" s="180">
        <f t="shared" si="1268"/>
        <v>0</v>
      </c>
      <c r="FF553" s="180">
        <f t="shared" si="1269"/>
        <v>0</v>
      </c>
      <c r="FG553" s="180">
        <f t="shared" si="1270"/>
        <v>0</v>
      </c>
      <c r="FH553" s="180">
        <f t="shared" si="1271"/>
        <v>0</v>
      </c>
      <c r="FI553" s="180">
        <f t="shared" si="1272"/>
        <v>0</v>
      </c>
      <c r="FJ553" s="180">
        <f t="shared" si="1273"/>
        <v>0</v>
      </c>
      <c r="FK553" s="180">
        <f t="shared" si="1274"/>
        <v>0</v>
      </c>
      <c r="FL553" s="180">
        <f t="shared" si="1275"/>
        <v>0</v>
      </c>
      <c r="FM553" s="180">
        <f t="shared" si="1276"/>
        <v>0</v>
      </c>
      <c r="FN553" s="180">
        <f t="shared" si="1277"/>
        <v>0</v>
      </c>
      <c r="FO553" s="180">
        <f t="shared" si="1278"/>
        <v>0</v>
      </c>
      <c r="FP553" s="180">
        <f t="shared" si="1279"/>
        <v>0</v>
      </c>
      <c r="FQ553" s="180">
        <f t="shared" si="1280"/>
        <v>0</v>
      </c>
      <c r="FR553" s="180">
        <f t="shared" si="1281"/>
        <v>0</v>
      </c>
      <c r="FS553" s="180">
        <f t="shared" si="1282"/>
        <v>0</v>
      </c>
      <c r="FT553" s="180">
        <f t="shared" si="1283"/>
        <v>0</v>
      </c>
      <c r="FU553" s="180">
        <f t="shared" si="1284"/>
        <v>0</v>
      </c>
      <c r="FV553" s="180">
        <f t="shared" si="1285"/>
        <v>0</v>
      </c>
      <c r="FW553" s="180">
        <f t="shared" si="1286"/>
        <v>0</v>
      </c>
      <c r="FX553" s="180">
        <f t="shared" si="1287"/>
        <v>0</v>
      </c>
      <c r="FY553" s="180">
        <f t="shared" si="1288"/>
        <v>0</v>
      </c>
      <c r="FZ553" s="180">
        <f t="shared" si="1289"/>
        <v>0</v>
      </c>
      <c r="GA553" s="180">
        <f t="shared" si="1290"/>
        <v>0</v>
      </c>
      <c r="GB553" s="180">
        <f t="shared" si="1291"/>
        <v>0</v>
      </c>
      <c r="GC553" s="180">
        <f t="shared" si="1292"/>
        <v>0</v>
      </c>
      <c r="GD553" s="180">
        <f t="shared" si="1293"/>
        <v>0</v>
      </c>
      <c r="GE553" s="180">
        <f t="shared" si="1294"/>
        <v>0</v>
      </c>
      <c r="GF553" s="180">
        <f t="shared" si="1295"/>
        <v>0</v>
      </c>
      <c r="GG553" s="180">
        <f t="shared" si="1296"/>
        <v>0</v>
      </c>
      <c r="GH553" s="180">
        <f t="shared" si="1297"/>
        <v>0</v>
      </c>
      <c r="GI553" s="180">
        <f t="shared" si="1298"/>
        <v>0</v>
      </c>
      <c r="GJ553" s="180">
        <f t="shared" si="1299"/>
        <v>0</v>
      </c>
      <c r="GK553" s="180">
        <f t="shared" si="1300"/>
        <v>0</v>
      </c>
      <c r="GL553" s="180">
        <f t="shared" si="1301"/>
        <v>0</v>
      </c>
      <c r="GM553" s="180">
        <f t="shared" si="1302"/>
        <v>0</v>
      </c>
      <c r="GN553" s="180">
        <f t="shared" si="1303"/>
        <v>0</v>
      </c>
      <c r="GO553" s="180">
        <f t="shared" si="1304"/>
        <v>0</v>
      </c>
      <c r="GP553" s="180">
        <f t="shared" si="1305"/>
        <v>0</v>
      </c>
      <c r="GQ553" s="180">
        <f t="shared" si="1306"/>
        <v>0</v>
      </c>
      <c r="GR553" s="180">
        <f t="shared" si="1307"/>
        <v>0</v>
      </c>
      <c r="GS553" s="180">
        <f t="shared" si="1308"/>
        <v>0</v>
      </c>
      <c r="GT553" s="180">
        <f t="shared" si="1309"/>
        <v>0</v>
      </c>
      <c r="GU553" s="180">
        <f t="shared" si="1310"/>
        <v>0</v>
      </c>
      <c r="GV553" s="180">
        <f t="shared" si="1311"/>
        <v>0</v>
      </c>
      <c r="GW553" s="180">
        <f t="shared" si="1312"/>
        <v>0</v>
      </c>
      <c r="GX553" s="180">
        <f t="shared" si="1313"/>
        <v>0</v>
      </c>
      <c r="GY553" s="180">
        <f t="shared" si="1314"/>
        <v>0</v>
      </c>
      <c r="GZ553" s="180">
        <f t="shared" si="1315"/>
        <v>0</v>
      </c>
      <c r="HA553" s="180">
        <f t="shared" si="1316"/>
        <v>0</v>
      </c>
      <c r="HB553" s="180">
        <f t="shared" si="1317"/>
        <v>0</v>
      </c>
      <c r="HC553" s="180">
        <f t="shared" si="1318"/>
        <v>0</v>
      </c>
      <c r="HD553" s="180">
        <f t="shared" si="1319"/>
        <v>0</v>
      </c>
      <c r="HE553" s="180">
        <f t="shared" si="1320"/>
        <v>0</v>
      </c>
      <c r="HF553" s="180">
        <f t="shared" si="1321"/>
        <v>0</v>
      </c>
      <c r="HG553" s="180">
        <f t="shared" si="1322"/>
        <v>0</v>
      </c>
      <c r="HH553" s="180">
        <f t="shared" si="1323"/>
        <v>0</v>
      </c>
      <c r="HI553" s="180">
        <f t="shared" si="1324"/>
        <v>0</v>
      </c>
      <c r="HJ553" s="180">
        <f t="shared" si="1325"/>
        <v>0</v>
      </c>
      <c r="HK553" s="180">
        <f t="shared" si="1326"/>
        <v>0</v>
      </c>
      <c r="HL553" s="180">
        <f t="shared" si="1327"/>
        <v>0</v>
      </c>
      <c r="HM553" s="180">
        <f t="shared" si="1328"/>
        <v>0</v>
      </c>
      <c r="HN553" s="180">
        <f t="shared" si="1329"/>
        <v>0</v>
      </c>
      <c r="HO553" s="180">
        <f t="shared" si="1330"/>
        <v>0</v>
      </c>
      <c r="HP553" s="180">
        <f t="shared" si="1331"/>
        <v>0</v>
      </c>
      <c r="HQ553" s="180">
        <f t="shared" si="1332"/>
        <v>0</v>
      </c>
      <c r="HR553" s="180">
        <f t="shared" si="1333"/>
        <v>0</v>
      </c>
      <c r="HS553" s="180">
        <f t="shared" si="1334"/>
        <v>0</v>
      </c>
      <c r="HT553" s="180">
        <f t="shared" si="1335"/>
        <v>0</v>
      </c>
      <c r="HU553" s="180">
        <f t="shared" si="1336"/>
        <v>0</v>
      </c>
      <c r="HV553" s="180">
        <f t="shared" si="1337"/>
        <v>0</v>
      </c>
      <c r="HW553" s="180">
        <f t="shared" si="1338"/>
        <v>0</v>
      </c>
      <c r="HX553" s="180">
        <f t="shared" si="1339"/>
        <v>0</v>
      </c>
      <c r="HY553" s="180">
        <f t="shared" si="1340"/>
        <v>0</v>
      </c>
      <c r="HZ553" s="180">
        <f t="shared" si="1341"/>
        <v>0</v>
      </c>
      <c r="IA553" s="180">
        <f t="shared" si="1342"/>
        <v>0</v>
      </c>
      <c r="IB553" s="180">
        <f t="shared" si="1343"/>
        <v>0</v>
      </c>
      <c r="IC553" s="180">
        <f t="shared" si="1344"/>
        <v>0</v>
      </c>
      <c r="ID553" s="180">
        <f t="shared" si="1345"/>
        <v>0</v>
      </c>
      <c r="IE553" s="180">
        <f t="shared" si="1346"/>
        <v>0</v>
      </c>
      <c r="IF553" s="180">
        <f t="shared" si="1347"/>
        <v>0</v>
      </c>
      <c r="IG553" s="180">
        <f t="shared" si="1348"/>
        <v>0</v>
      </c>
      <c r="IH553" s="180">
        <f t="shared" si="1349"/>
        <v>0</v>
      </c>
      <c r="II553" s="180">
        <f t="shared" si="1350"/>
        <v>0</v>
      </c>
      <c r="IJ553" s="180">
        <f t="shared" si="1351"/>
        <v>0</v>
      </c>
      <c r="IK553" s="180">
        <f t="shared" si="1352"/>
        <v>0</v>
      </c>
      <c r="IL553" s="180">
        <f t="shared" si="1353"/>
        <v>0</v>
      </c>
      <c r="IM553" s="180">
        <f t="shared" si="1354"/>
        <v>0</v>
      </c>
      <c r="IN553" s="180">
        <f t="shared" si="1355"/>
        <v>0</v>
      </c>
      <c r="IO553" s="180">
        <f t="shared" si="1356"/>
        <v>0</v>
      </c>
      <c r="IP553" s="180">
        <f t="shared" si="1357"/>
        <v>0</v>
      </c>
      <c r="IQ553" s="180">
        <f t="shared" si="1358"/>
        <v>0</v>
      </c>
      <c r="IR553" s="180">
        <f t="shared" si="1359"/>
        <v>0</v>
      </c>
      <c r="IS553" s="180">
        <f t="shared" si="1360"/>
        <v>0</v>
      </c>
      <c r="IT553" s="180">
        <f t="shared" si="1361"/>
        <v>0</v>
      </c>
      <c r="IU553" s="180">
        <f t="shared" si="1362"/>
        <v>0</v>
      </c>
      <c r="IV553" s="180">
        <f t="shared" si="1363"/>
        <v>0</v>
      </c>
      <c r="IW553" s="180">
        <f t="shared" si="1364"/>
        <v>0</v>
      </c>
      <c r="IX553" s="180">
        <f t="shared" si="1365"/>
        <v>0</v>
      </c>
      <c r="IY553" s="180">
        <f t="shared" si="1366"/>
        <v>0</v>
      </c>
      <c r="IZ553" s="180">
        <f t="shared" si="1367"/>
        <v>0</v>
      </c>
      <c r="JA553" s="180">
        <f t="shared" si="1368"/>
        <v>0</v>
      </c>
      <c r="JB553" s="180">
        <f t="shared" si="1369"/>
        <v>0</v>
      </c>
    </row>
    <row r="554" spans="2:262">
      <c r="B554" s="188">
        <v>193</v>
      </c>
      <c r="C554" s="187">
        <f t="shared" si="1370"/>
        <v>3.7695312500000029E-3</v>
      </c>
      <c r="D554" s="184" t="e">
        <f t="shared" ref="D554:D617" si="1371">Vo_set2+E554</f>
        <v>#REF!</v>
      </c>
      <c r="E554" s="183" t="e">
        <f>GQ361</f>
        <v>#REF!</v>
      </c>
      <c r="F554" s="182">
        <v>193</v>
      </c>
      <c r="G554" s="180">
        <f t="shared" ref="G554:G616" si="1372">2*IMREAL(K293)*COS(2*PI()*B293*1/Nt_load2)-2*IMAGINARY(K293)*SIN(2*PI()*B293*1/Nt_load2)</f>
        <v>0</v>
      </c>
      <c r="H554" s="180">
        <f t="shared" ref="H554:H616" si="1373">2*IMREAL(K293)*COS(2*PI()*B293*2/Nt_load2)-2*IMAGINARY(K293)*SIN(2*PI()*B293*2/Nt_load2)</f>
        <v>0</v>
      </c>
      <c r="I554" s="180">
        <f t="shared" ref="I554:I616" si="1374">2*IMREAL(K293)*COS(2*PI()*B293*3/Nt_load2)-2*IMAGINARY(K293)*SIN(2*PI()*B293*3/Nt_load2)</f>
        <v>0</v>
      </c>
      <c r="J554" s="180">
        <f t="shared" ref="J554:J616" si="1375">2*IMREAL(K293)*COS(2*PI()*B293*4/Nt_load2)-2*IMAGINARY(K293)*SIN(2*PI()*B293*4/Nt_load2)</f>
        <v>0</v>
      </c>
      <c r="K554" s="180">
        <f t="shared" ref="K554:K616" si="1376">2*IMREAL(K293)*COS(2*PI()*B293*5/Nt_load2)-2*IMAGINARY(K293)*SIN(2*PI()*B293*5/Nt_load2)</f>
        <v>0</v>
      </c>
      <c r="L554" s="180">
        <f t="shared" ref="L554:L616" si="1377">2*IMREAL(K293)*COS(2*PI()*B293*6/Nt_load2)-2*IMAGINARY(K293)*SIN(2*PI()*B293*6/Nt_load2)</f>
        <v>0</v>
      </c>
      <c r="M554" s="180">
        <f t="shared" ref="M554:M616" si="1378">2*IMREAL(K293)*COS(2*PI()*B293*7/Nt_load2)-2*IMAGINARY(K293)*SIN(2*PI()*B293*7/Nt_load2)</f>
        <v>0</v>
      </c>
      <c r="N554" s="180">
        <f t="shared" ref="N554:N616" si="1379">2*IMREAL(K293)*COS(2*PI()*B293*8/Nt_load2)-2*IMAGINARY(K293)*SIN(2*PI()*B293*8/Nt_load2)</f>
        <v>0</v>
      </c>
      <c r="O554" s="180">
        <f t="shared" ref="O554:O616" si="1380">2*IMREAL(K293)*COS(2*PI()*B293*9/Nt_load2)-2*IMAGINARY(K293)*SIN(2*PI()*B293*9/Nt_load2)</f>
        <v>0</v>
      </c>
      <c r="P554" s="180">
        <f t="shared" ref="P554:P616" si="1381">2*IMREAL(K293)*COS(2*PI()*B293*10/Nt_load2)-2*IMAGINARY(K293)*SIN(2*PI()*B293*10/Nt_load2)</f>
        <v>0</v>
      </c>
      <c r="Q554" s="180">
        <f t="shared" ref="Q554:Q616" si="1382">2*IMREAL(K293)*COS(2*PI()*B293*11/Nt_load2)-2*IMAGINARY(K293)*SIN(2*PI()*B293*11/Nt_load2)</f>
        <v>0</v>
      </c>
      <c r="R554" s="180">
        <f t="shared" ref="R554:R616" si="1383">2*IMREAL(K293)*COS(2*PI()*B293*12/Nt_load2)-2*IMAGINARY(K293)*SIN(2*PI()*B293*12/Nt_load2)</f>
        <v>0</v>
      </c>
      <c r="S554" s="180">
        <f t="shared" ref="S554:S616" si="1384">2*IMREAL(K293)*COS(2*PI()*B293*13/Nt_load2)-2*IMAGINARY(K293)*SIN(2*PI()*B293*13/Nt_load2)</f>
        <v>0</v>
      </c>
      <c r="T554" s="180">
        <f t="shared" ref="T554:T616" si="1385">2*IMREAL(K293)*COS(2*PI()*B293*14/Nt_load2)-2*IMAGINARY(K293)*SIN(2*PI()*B293*14/Nt_load2)</f>
        <v>0</v>
      </c>
      <c r="U554" s="180">
        <f t="shared" ref="U554:U616" si="1386">2*IMREAL(K293)*COS(2*PI()*B293*15/Nt_load2)-2*IMAGINARY(K293)*SIN(2*PI()*B293*15/Nt_load2)</f>
        <v>0</v>
      </c>
      <c r="V554" s="180">
        <f t="shared" ref="V554:V616" si="1387">2*IMREAL(K293)*COS(2*PI()*B293*16/Nt_load2)-2*IMAGINARY(K293)*SIN(2*PI()*B293*16/Nt_load2)</f>
        <v>0</v>
      </c>
      <c r="W554" s="180">
        <f t="shared" ref="W554:W616" si="1388">2*IMREAL(K293)*COS(2*PI()*B293*17/Nt_load2)-2*IMAGINARY(K293)*SIN(2*PI()*B293*17/Nt_load2)</f>
        <v>0</v>
      </c>
      <c r="X554" s="180">
        <f t="shared" ref="X554:X616" si="1389">2*IMREAL(K293)*COS(2*PI()*B293*18/Nt_load2)-2*IMAGINARY(K293)*SIN(2*PI()*B293*18/Nt_load2)</f>
        <v>0</v>
      </c>
      <c r="Y554" s="180">
        <f t="shared" ref="Y554:Y616" si="1390">2*IMREAL(K293)*COS(2*PI()*B293*19/Nt_load2)-2*IMAGINARY(K293)*SIN(2*PI()*B293*19/Nt_load2)</f>
        <v>0</v>
      </c>
      <c r="Z554" s="180">
        <f t="shared" ref="Z554:Z616" si="1391">2*IMREAL(K293)*COS(2*PI()*B293*20/Nt_load2)-2*IMAGINARY(K293)*SIN(2*PI()*B293*20/Nt_load2)</f>
        <v>0</v>
      </c>
      <c r="AA554" s="180">
        <f t="shared" ref="AA554:AA616" si="1392">2*IMREAL(K293)*COS(2*PI()*B293*21/Nt_load2)-2*IMAGINARY(K293)*SIN(2*PI()*B293*21/Nt_load2)</f>
        <v>0</v>
      </c>
      <c r="AB554" s="180">
        <f t="shared" ref="AB554:AB616" si="1393">2*IMREAL(K293)*COS(2*PI()*B293*22/Nt_load2)-2*IMAGINARY(K293)*SIN(2*PI()*B293*22/Nt_load2)</f>
        <v>0</v>
      </c>
      <c r="AC554" s="180">
        <f t="shared" ref="AC554:AC616" si="1394">2*IMREAL(K293)*COS(2*PI()*B293*23/Nt_load2)-2*IMAGINARY(K293)*SIN(2*PI()*B293*23/Nt_load2)</f>
        <v>0</v>
      </c>
      <c r="AD554" s="180">
        <f t="shared" ref="AD554:AD616" si="1395">2*IMREAL(K293)*COS(2*PI()*B293*24/Nt_load2)-2*IMAGINARY(K293)*SIN(2*PI()*B293*24/Nt_load2)</f>
        <v>0</v>
      </c>
      <c r="AE554" s="180">
        <f t="shared" ref="AE554:AE616" si="1396">2*IMREAL(K293)*COS(2*PI()*B293*25/Nt_load2)-2*IMAGINARY(K293)*SIN(2*PI()*B293*25/Nt_load2)</f>
        <v>0</v>
      </c>
      <c r="AF554" s="180">
        <f t="shared" ref="AF554:AF616" si="1397">2*IMREAL(K293)*COS(2*PI()*B293*26/Nt_load2)-2*IMAGINARY(K293)*SIN(2*PI()*B293*26/Nt_load2)</f>
        <v>0</v>
      </c>
      <c r="AG554" s="180">
        <f t="shared" ref="AG554:AG616" si="1398">2*IMREAL(K293)*COS(2*PI()*B293*27/Nt_load2)-2*IMAGINARY(K293)*SIN(2*PI()*B293*27/Nt_load2)</f>
        <v>0</v>
      </c>
      <c r="AH554" s="180">
        <f t="shared" ref="AH554:AH616" si="1399">2*IMREAL(K293)*COS(2*PI()*B293*28/Nt_load2)-2*IMAGINARY(K293)*SIN(2*PI()*B293*28/Nt_load2)</f>
        <v>0</v>
      </c>
      <c r="AI554" s="180">
        <f t="shared" ref="AI554:AI616" si="1400">2*IMREAL(K293)*COS(2*PI()*B293*29/Nt_load2)-2*IMAGINARY(K293)*SIN(2*PI()*B293*29/Nt_load2)</f>
        <v>0</v>
      </c>
      <c r="AJ554" s="180">
        <f t="shared" ref="AJ554:AJ616" si="1401">2*IMREAL(K293)*COS(2*PI()*B293*30/Nt_load2)-2*IMAGINARY(K293)*SIN(2*PI()*B293*30/Nt_load2)</f>
        <v>0</v>
      </c>
      <c r="AK554" s="180">
        <f t="shared" ref="AK554:AK616" si="1402">2*IMREAL(K293)*COS(2*PI()*B293*31/Nt_load2)-2*IMAGINARY(K293)*SIN(2*PI()*B293*31/Nt_load2)</f>
        <v>0</v>
      </c>
      <c r="AL554" s="180">
        <f t="shared" ref="AL554:AL616" si="1403">2*IMREAL(K293)*COS(2*PI()*B293*32/Nt_load2)-2*IMAGINARY(K293)*SIN(2*PI()*B293*32/Nt_load2)</f>
        <v>0</v>
      </c>
      <c r="AM554" s="180">
        <f t="shared" ref="AM554:AM616" si="1404">2*IMREAL(K293)*COS(2*PI()*B293*33/Nt_load2)-2*IMAGINARY(K293)*SIN(2*PI()*B293*33/Nt_load2)</f>
        <v>0</v>
      </c>
      <c r="AN554" s="180">
        <f t="shared" ref="AN554:AN616" si="1405">2*IMREAL(K293)*COS(2*PI()*B293*34/Nt_load2)-2*IMAGINARY(K293)*SIN(2*PI()*B293*34/Nt_load2)</f>
        <v>0</v>
      </c>
      <c r="AO554" s="180">
        <f t="shared" ref="AO554:AO616" si="1406">2*IMREAL(K293)*COS(2*PI()*B293*35/Nt_load2)-2*IMAGINARY(K293)*SIN(2*PI()*B293*35/Nt_load2)</f>
        <v>0</v>
      </c>
      <c r="AP554" s="180">
        <f t="shared" ref="AP554:AP616" si="1407">2*IMREAL(K293)*COS(2*PI()*B293*36/Nt_load2)-2*IMAGINARY(K293)*SIN(2*PI()*B293*36/Nt_load2)</f>
        <v>0</v>
      </c>
      <c r="AQ554" s="180">
        <f t="shared" ref="AQ554:AQ616" si="1408">2*IMREAL(K293)*COS(2*PI()*B293*37/Nt_load2)-2*IMAGINARY(K293)*SIN(2*PI()*B293*37/Nt_load2)</f>
        <v>0</v>
      </c>
      <c r="AR554" s="180">
        <f t="shared" ref="AR554:AR616" si="1409">2*IMREAL(K293)*COS(2*PI()*B293*38/Nt_load2)-2*IMAGINARY(K293)*SIN(2*PI()*B293*38/Nt_load2)</f>
        <v>0</v>
      </c>
      <c r="AS554" s="180">
        <f t="shared" ref="AS554:AS616" si="1410">2*IMREAL(K293)*COS(2*PI()*B293*39/Nt_load2)-2*IMAGINARY(K293)*SIN(2*PI()*B293*39/Nt_load2)</f>
        <v>0</v>
      </c>
      <c r="AT554" s="180">
        <f t="shared" ref="AT554:AT616" si="1411">2*IMREAL(K293)*COS(2*PI()*B293*40/Nt_load2)-2*IMAGINARY(K293)*SIN(2*PI()*B293*40/Nt_load2)</f>
        <v>0</v>
      </c>
      <c r="AU554" s="180">
        <f t="shared" ref="AU554:AU616" si="1412">2*IMREAL(K293)*COS(2*PI()*B293*41/Nt_load2)-2*IMAGINARY(K293)*SIN(2*PI()*B293*41/Nt_load2)</f>
        <v>0</v>
      </c>
      <c r="AV554" s="180">
        <f t="shared" ref="AV554:AV616" si="1413">2*IMREAL(K293)*COS(2*PI()*B293*42/Nt_load2)-2*IMAGINARY(K293)*SIN(2*PI()*B293*42/Nt_load2)</f>
        <v>0</v>
      </c>
      <c r="AW554" s="180">
        <f t="shared" ref="AW554:AW616" si="1414">2*IMREAL(K293)*COS(2*PI()*B293*43/Nt_load2)-2*IMAGINARY(K293)*SIN(2*PI()*B293*43/Nt_load2)</f>
        <v>0</v>
      </c>
      <c r="AX554" s="180">
        <f t="shared" ref="AX554:AX616" si="1415">2*IMREAL(K293)*COS(2*PI()*B293*44/Nt_load2)-2*IMAGINARY(K293)*SIN(2*PI()*B293*44/Nt_load2)</f>
        <v>0</v>
      </c>
      <c r="AY554" s="180">
        <f t="shared" ref="AY554:AY616" si="1416">2*IMREAL(K293)*COS(2*PI()*B293*45/Nt_load2)-2*IMAGINARY(K293)*SIN(2*PI()*B293*45/Nt_load2)</f>
        <v>0</v>
      </c>
      <c r="AZ554" s="180">
        <f t="shared" ref="AZ554:AZ616" si="1417">2*IMREAL(K293)*COS(2*PI()*B293*46/Nt_load2)-2*IMAGINARY(K293)*SIN(2*PI()*B293*46/Nt_load2)</f>
        <v>0</v>
      </c>
      <c r="BA554" s="180">
        <f t="shared" ref="BA554:BA616" si="1418">2*IMREAL(K293)*COS(2*PI()*B293*47/Nt_load2)-2*IMAGINARY(K293)*SIN(2*PI()*B293*47/Nt_load2)</f>
        <v>0</v>
      </c>
      <c r="BB554" s="180">
        <f t="shared" ref="BB554:BB616" si="1419">2*IMREAL(K293)*COS(2*PI()*B293*48/Nt_load2)-2*IMAGINARY(K293)*SIN(2*PI()*B293*48/Nt_load2)</f>
        <v>0</v>
      </c>
      <c r="BC554" s="180">
        <f t="shared" ref="BC554:BC616" si="1420">2*IMREAL(K293)*COS(2*PI()*B293*49/Nt_load2)-2*IMAGINARY(K293)*SIN(2*PI()*B293*49/Nt_load2)</f>
        <v>0</v>
      </c>
      <c r="BD554" s="180">
        <f t="shared" ref="BD554:BD616" si="1421">2*IMREAL(K293)*COS(2*PI()*B293*50/Nt_load2)-2*IMAGINARY(K293)*SIN(2*PI()*B293*50/Nt_load2)</f>
        <v>0</v>
      </c>
      <c r="BE554" s="180">
        <f t="shared" ref="BE554:BE616" si="1422">2*IMREAL(K293)*COS(2*PI()*B293*51/Nt_load2)-2*IMAGINARY(K293)*SIN(2*PI()*B293*51/Nt_load2)</f>
        <v>0</v>
      </c>
      <c r="BF554" s="180">
        <f t="shared" ref="BF554:BF616" si="1423">2*IMREAL(K293)*COS(2*PI()*B293*52/Nt_load2)-2*IMAGINARY(K293)*SIN(2*PI()*B293*52/Nt_load2)</f>
        <v>0</v>
      </c>
      <c r="BG554" s="180">
        <f t="shared" ref="BG554:BG616" si="1424">2*IMREAL(K293)*COS(2*PI()*B293*53/Nt_load2)-2*IMAGINARY(K293)*SIN(2*PI()*B293*53/Nt_load2)</f>
        <v>0</v>
      </c>
      <c r="BH554" s="180">
        <f t="shared" ref="BH554:BH616" si="1425">2*IMREAL(K293)*COS(2*PI()*B293*54/Nt_load2)-2*IMAGINARY(K293)*SIN(2*PI()*B293*54/Nt_load2)</f>
        <v>0</v>
      </c>
      <c r="BI554" s="180">
        <f t="shared" ref="BI554:BI616" si="1426">2*IMREAL(K293)*COS(2*PI()*B293*55/Nt_load2)-2*IMAGINARY(K293)*SIN(2*PI()*B293*55/Nt_load2)</f>
        <v>0</v>
      </c>
      <c r="BJ554" s="180">
        <f t="shared" ref="BJ554:BJ616" si="1427">2*IMREAL(K293)*COS(2*PI()*B293*56/Nt_load2)-2*IMAGINARY(K293)*SIN(2*PI()*B293*56/Nt_load2)</f>
        <v>0</v>
      </c>
      <c r="BK554" s="180">
        <f t="shared" ref="BK554:BK616" si="1428">2*IMREAL(K293)*COS(2*PI()*B293*57/Nt_load2)-2*IMAGINARY(K293)*SIN(2*PI()*B293*57/Nt_load2)</f>
        <v>0</v>
      </c>
      <c r="BL554" s="180">
        <f t="shared" ref="BL554:BL616" si="1429">2*IMREAL(K293)*COS(2*PI()*B293*58/Nt_load2)-2*IMAGINARY(K293)*SIN(2*PI()*B293*58/Nt_load2)</f>
        <v>0</v>
      </c>
      <c r="BM554" s="180">
        <f t="shared" ref="BM554:BM616" si="1430">2*IMREAL(K293)*COS(2*PI()*B293*59/Nt_load2)-2*IMAGINARY(K293)*SIN(2*PI()*B293*59/Nt_load2)</f>
        <v>0</v>
      </c>
      <c r="BN554" s="180">
        <f t="shared" ref="BN554:BN616" si="1431">2*IMREAL(K293)*COS(2*PI()*B293*60/Nt_load2)-2*IMAGINARY(K293)*SIN(2*PI()*B293*60/Nt_load2)</f>
        <v>0</v>
      </c>
      <c r="BO554" s="180">
        <f t="shared" ref="BO554:BO616" si="1432">2*IMREAL(K293)*COS(2*PI()*B293*61/Nt_load2)-2*IMAGINARY(K293)*SIN(2*PI()*B293*61/Nt_load2)</f>
        <v>0</v>
      </c>
      <c r="BP554" s="180">
        <f t="shared" ref="BP554:BP616" si="1433">2*IMREAL(K293)*COS(2*PI()*B293*62/Nt_load2)-2*IMAGINARY(K293)*SIN(2*PI()*B293*62/Nt_load2)</f>
        <v>0</v>
      </c>
      <c r="BQ554" s="180">
        <f t="shared" ref="BQ554:BQ616" si="1434">2*IMREAL(K293)*COS(2*PI()*B293*63/Nt_load2)-2*IMAGINARY(K293)*SIN(2*PI()*B293*63/Nt_load2)</f>
        <v>0</v>
      </c>
      <c r="BR554" s="180">
        <f t="shared" ref="BR554:BR616" si="1435">2*IMREAL(K293)*COS(2*PI()*B293*64/Nt_load2)-2*IMAGINARY(K293)*SIN(2*PI()*B293*64/Nt_load2)</f>
        <v>0</v>
      </c>
      <c r="BS554" s="180">
        <f t="shared" ref="BS554:BS616" si="1436">2*IMREAL(K293)*COS(2*PI()*B293*65/Nt_load2)-2*IMAGINARY(K293)*SIN(2*PI()*B293*65/Nt_load2)</f>
        <v>0</v>
      </c>
      <c r="BT554" s="180">
        <f t="shared" ref="BT554:BT616" si="1437">2*IMREAL(K293)*COS(2*PI()*B293*66/Nt_load2)-2*IMAGINARY(K293)*SIN(2*PI()*B293*66/Nt_load2)</f>
        <v>0</v>
      </c>
      <c r="BU554" s="180">
        <f t="shared" ref="BU554:BU616" si="1438">2*IMREAL(K293)*COS(2*PI()*B293*67/Nt_load2)-2*IMAGINARY(K293)*SIN(2*PI()*B293*67/Nt_load2)</f>
        <v>0</v>
      </c>
      <c r="BV554" s="180">
        <f t="shared" ref="BV554:BV616" si="1439">2*IMREAL(K293)*COS(2*PI()*B293*68/Nt_load2)-2*IMAGINARY(K293)*SIN(2*PI()*B293*68/Nt_load2)</f>
        <v>0</v>
      </c>
      <c r="BW554" s="180">
        <f t="shared" ref="BW554:BW616" si="1440">2*IMREAL(K293)*COS(2*PI()*B293*69/Nt_load2)-2*IMAGINARY(K293)*SIN(2*PI()*B293*69/Nt_load2)</f>
        <v>0</v>
      </c>
      <c r="BX554" s="180">
        <f t="shared" ref="BX554:BX616" si="1441">2*IMREAL(K293)*COS(2*PI()*B293*70/Nt_load2)-2*IMAGINARY(K293)*SIN(2*PI()*B293*70/Nt_load2)</f>
        <v>0</v>
      </c>
      <c r="BY554" s="180">
        <f t="shared" ref="BY554:BY616" si="1442">2*IMREAL(K293)*COS(2*PI()*B293*71/Nt_load2)-2*IMAGINARY(K293)*SIN(2*PI()*B293*71/Nt_load2)</f>
        <v>0</v>
      </c>
      <c r="BZ554" s="180">
        <f t="shared" ref="BZ554:BZ616" si="1443">2*IMREAL(K293)*COS(2*PI()*B293*72/Nt_load2)-2*IMAGINARY(K293)*SIN(2*PI()*B293*72/Nt_load2)</f>
        <v>0</v>
      </c>
      <c r="CA554" s="180">
        <f t="shared" ref="CA554:CA616" si="1444">2*IMREAL(K293)*COS(2*PI()*B293*73/Nt_load2)-2*IMAGINARY(K293)*SIN(2*PI()*B293*73/Nt_load2)</f>
        <v>0</v>
      </c>
      <c r="CB554" s="180">
        <f t="shared" ref="CB554:CB616" si="1445">2*IMREAL(K293)*COS(2*PI()*B293*74/Nt_load2)-2*IMAGINARY(K293)*SIN(2*PI()*B293*74/Nt_load2)</f>
        <v>0</v>
      </c>
      <c r="CC554" s="180">
        <f t="shared" ref="CC554:CC616" si="1446">2*IMREAL(K293)*COS(2*PI()*B293*75/Nt_load2)-2*IMAGINARY(K293)*SIN(2*PI()*B293*75/Nt_load2)</f>
        <v>0</v>
      </c>
      <c r="CD554" s="180">
        <f t="shared" ref="CD554:CD616" si="1447">2*IMREAL(K293)*COS(2*PI()*B293*76/Nt_load2)-2*IMAGINARY(K293)*SIN(2*PI()*B293*76/Nt_load2)</f>
        <v>0</v>
      </c>
      <c r="CE554" s="180">
        <f t="shared" ref="CE554:CE616" si="1448">2*IMREAL(K293)*COS(2*PI()*B293*77/Nt_load2)-2*IMAGINARY(K293)*SIN(2*PI()*B293*77/Nt_load2)</f>
        <v>0</v>
      </c>
      <c r="CF554" s="180">
        <f t="shared" ref="CF554:CF616" si="1449">2*IMREAL(K293)*COS(2*PI()*B293*78/Nt_load2)-2*IMAGINARY(K293)*SIN(2*PI()*B293*78/Nt_load2)</f>
        <v>0</v>
      </c>
      <c r="CG554" s="180">
        <f t="shared" ref="CG554:CG616" si="1450">2*IMREAL(K293)*COS(2*PI()*B293*79/Nt_load2)-2*IMAGINARY(K293)*SIN(2*PI()*B293*79/Nt_load2)</f>
        <v>0</v>
      </c>
      <c r="CH554" s="180">
        <f t="shared" ref="CH554:CH616" si="1451">2*IMREAL(K293)*COS(2*PI()*B293*80/Nt_load2)-2*IMAGINARY(K293)*SIN(2*PI()*B293*80/Nt_load2)</f>
        <v>0</v>
      </c>
      <c r="CI554" s="180">
        <f t="shared" ref="CI554:CI616" si="1452">2*IMREAL(K293)*COS(2*PI()*B293*81/Nt_load2)-2*IMAGINARY(K293)*SIN(2*PI()*B293*81/Nt_load2)</f>
        <v>0</v>
      </c>
      <c r="CJ554" s="180">
        <f t="shared" ref="CJ554:CJ616" si="1453">2*IMREAL(K293)*COS(2*PI()*B293*82/Nt_load2)-2*IMAGINARY(K293)*SIN(2*PI()*B293*82/Nt_load2)</f>
        <v>0</v>
      </c>
      <c r="CK554" s="180">
        <f t="shared" ref="CK554:CK616" si="1454">2*IMREAL(K293)*COS(2*PI()*B293*83/Nt_load2)-2*IMAGINARY(K293)*SIN(2*PI()*B293*83/Nt_load2)</f>
        <v>0</v>
      </c>
      <c r="CL554" s="180">
        <f t="shared" ref="CL554:CL616" si="1455">2*IMREAL(K293)*COS(2*PI()*B293*84/Nt_load2)-2*IMAGINARY(K293)*SIN(2*PI()*B293*84/Nt_load2)</f>
        <v>0</v>
      </c>
      <c r="CM554" s="180">
        <f t="shared" ref="CM554:CM616" si="1456">2*IMREAL(K293)*COS(2*PI()*B293*85/Nt_load2)-2*IMAGINARY(K293)*SIN(2*PI()*B293*85/Nt_load2)</f>
        <v>0</v>
      </c>
      <c r="CN554" s="180">
        <f t="shared" ref="CN554:CN616" si="1457">2*IMREAL(K293)*COS(2*PI()*B293*86/Nt_load2)-2*IMAGINARY(K293)*SIN(2*PI()*B293*86/Nt_load2)</f>
        <v>0</v>
      </c>
      <c r="CO554" s="180">
        <f t="shared" ref="CO554:CO616" si="1458">2*IMREAL(K293)*COS(2*PI()*B293*87/Nt_load2)-2*IMAGINARY(K293)*SIN(2*PI()*B293*87/Nt_load2)</f>
        <v>0</v>
      </c>
      <c r="CP554" s="180">
        <f t="shared" ref="CP554:CP616" si="1459">2*IMREAL(K293)*COS(2*PI()*B293*88/Nt_load2)-2*IMAGINARY(K293)*SIN(2*PI()*B293*88/Nt_load2)</f>
        <v>0</v>
      </c>
      <c r="CQ554" s="180">
        <f t="shared" ref="CQ554:CQ616" si="1460">2*IMREAL(K293)*COS(2*PI()*B293*89/Nt_load2)-2*IMAGINARY(K293)*SIN(2*PI()*B293*89/Nt_load2)</f>
        <v>0</v>
      </c>
      <c r="CR554" s="180">
        <f t="shared" ref="CR554:CR616" si="1461">2*IMREAL(K293)*COS(2*PI()*B293*90/Nt_load2)-2*IMAGINARY(K293)*SIN(2*PI()*B293*90/Nt_load2)</f>
        <v>0</v>
      </c>
      <c r="CS554" s="180">
        <f t="shared" ref="CS554:CS616" si="1462">2*IMREAL(K293)*COS(2*PI()*B293*91/Nt_load2)-2*IMAGINARY(K293)*SIN(2*PI()*B293*91/Nt_load2)</f>
        <v>0</v>
      </c>
      <c r="CT554" s="180">
        <f t="shared" ref="CT554:CT616" si="1463">2*IMREAL(K293)*COS(2*PI()*B293*92/Nt_load2)-2*IMAGINARY(K293)*SIN(2*PI()*B293*92/Nt_load2)</f>
        <v>0</v>
      </c>
      <c r="CU554" s="180">
        <f t="shared" ref="CU554:CU616" si="1464">2*IMREAL(K293)*COS(2*PI()*B293*93/Nt_load2)-2*IMAGINARY(K293)*SIN(2*PI()*B293*93/Nt_load2)</f>
        <v>0</v>
      </c>
      <c r="CV554" s="180">
        <f t="shared" ref="CV554:CV616" si="1465">2*IMREAL(K293)*COS(2*PI()*B293*94/Nt_load2)-2*IMAGINARY(K293)*SIN(2*PI()*B293*94/Nt_load2)</f>
        <v>0</v>
      </c>
      <c r="CW554" s="180">
        <f t="shared" ref="CW554:CW616" si="1466">2*IMREAL(K293)*COS(2*PI()*B293*95/Nt_load2)-2*IMAGINARY(K293)*SIN(2*PI()*B293*95/Nt_load2)</f>
        <v>0</v>
      </c>
      <c r="CX554" s="180">
        <f t="shared" ref="CX554:CX616" si="1467">2*IMREAL(K293)*COS(2*PI()*B293*96/Nt_load2)-2*IMAGINARY(K293)*SIN(2*PI()*B293*96/Nt_load2)</f>
        <v>0</v>
      </c>
      <c r="CY554" s="180">
        <f t="shared" ref="CY554:CY616" si="1468">2*IMREAL(K293)*COS(2*PI()*B293*97/Nt_load2)-2*IMAGINARY(K293)*SIN(2*PI()*B293*97/Nt_load2)</f>
        <v>0</v>
      </c>
      <c r="CZ554" s="180">
        <f t="shared" ref="CZ554:CZ616" si="1469">2*IMREAL(K293)*COS(2*PI()*B293*98/Nt_load2)-2*IMAGINARY(K293)*SIN(2*PI()*B293*98/Nt_load2)</f>
        <v>0</v>
      </c>
      <c r="DA554" s="180">
        <f t="shared" ref="DA554:DA616" si="1470">2*IMREAL(K293)*COS(2*PI()*B293*99/Nt_load2)-2*IMAGINARY(K293)*SIN(2*PI()*B293*99/Nt_load2)</f>
        <v>0</v>
      </c>
      <c r="DB554" s="180">
        <f t="shared" ref="DB554:DB616" si="1471">2*IMREAL(K293)*COS(2*PI()*B293*100/Nt_load2)-2*IMAGINARY(K293)*SIN(2*PI()*B293*100/Nt_load2)</f>
        <v>0</v>
      </c>
      <c r="DC554" s="180">
        <f t="shared" ref="DC554:DC616" si="1472">2*IMREAL(K293)*COS(2*PI()*B293*101/Nt_load2)-2*IMAGINARY(K293)*SIN(2*PI()*B293*101/Nt_load2)</f>
        <v>0</v>
      </c>
      <c r="DD554" s="180">
        <f t="shared" ref="DD554:DD616" si="1473">2*IMREAL(K293)*COS(2*PI()*B293*102/Nt_load2)-2*IMAGINARY(K293)*SIN(2*PI()*B293*102/Nt_load2)</f>
        <v>0</v>
      </c>
      <c r="DE554" s="180">
        <f t="shared" ref="DE554:DE616" si="1474">2*IMREAL(K293)*COS(2*PI()*B293*103/Nt_load2)-2*IMAGINARY(K293)*SIN(2*PI()*B293*103/Nt_load2)</f>
        <v>0</v>
      </c>
      <c r="DF554" s="180">
        <f t="shared" ref="DF554:DF616" si="1475">2*IMREAL(K293)*COS(2*PI()*B293*104/Nt_load2)-2*IMAGINARY(K293)*SIN(2*PI()*B293*104/Nt_load2)</f>
        <v>0</v>
      </c>
      <c r="DG554" s="180">
        <f t="shared" ref="DG554:DG616" si="1476">2*IMREAL(K293)*COS(2*PI()*B293*105/Nt_load2)-2*IMAGINARY(K293)*SIN(2*PI()*B293*105/Nt_load2)</f>
        <v>0</v>
      </c>
      <c r="DH554" s="180">
        <f t="shared" ref="DH554:DH616" si="1477">2*IMREAL(K293)*COS(2*PI()*B293*106/Nt_load2)-2*IMAGINARY(K293)*SIN(2*PI()*B293*106/Nt_load2)</f>
        <v>0</v>
      </c>
      <c r="DI554" s="180">
        <f t="shared" ref="DI554:DI616" si="1478">2*IMREAL(K293)*COS(2*PI()*B293*107/Nt_load2)-2*IMAGINARY(K293)*SIN(2*PI()*B293*107/Nt_load2)</f>
        <v>0</v>
      </c>
      <c r="DJ554" s="180">
        <f t="shared" ref="DJ554:DJ616" si="1479">2*IMREAL(K293)*COS(2*PI()*B293*108/Nt_load2)-2*IMAGINARY(K293)*SIN(2*PI()*B293*108/Nt_load2)</f>
        <v>0</v>
      </c>
      <c r="DK554" s="180">
        <f t="shared" ref="DK554:DK616" si="1480">2*IMREAL(K293)*COS(2*PI()*B293*109/Nt_load2)-2*IMAGINARY(K293)*SIN(2*PI()*B293*109/Nt_load2)</f>
        <v>0</v>
      </c>
      <c r="DL554" s="180">
        <f t="shared" ref="DL554:DL616" si="1481">2*IMREAL(K293)*COS(2*PI()*B293*110/Nt_load2)-2*IMAGINARY(K293)*SIN(2*PI()*B293*110/Nt_load2)</f>
        <v>0</v>
      </c>
      <c r="DM554" s="180">
        <f t="shared" ref="DM554:DM616" si="1482">2*IMREAL(K293)*COS(2*PI()*B293*111/Nt_load2)-2*IMAGINARY(K293)*SIN(2*PI()*B293*111/Nt_load2)</f>
        <v>0</v>
      </c>
      <c r="DN554" s="180">
        <f t="shared" ref="DN554:DN616" si="1483">2*IMREAL(K293)*COS(2*PI()*B293*112/Nt_load2)-2*IMAGINARY(K293)*SIN(2*PI()*B293*112/Nt_load2)</f>
        <v>0</v>
      </c>
      <c r="DO554" s="180">
        <f t="shared" ref="DO554:DO616" si="1484">2*IMREAL(K293)*COS(2*PI()*B293*113/Nt_load2)-2*IMAGINARY(K293)*SIN(2*PI()*B293*113/Nt_load2)</f>
        <v>0</v>
      </c>
      <c r="DP554" s="180">
        <f t="shared" ref="DP554:DP616" si="1485">2*IMREAL(K293)*COS(2*PI()*B293*114/Nt_load2)-2*IMAGINARY(K293)*SIN(2*PI()*B293*114/Nt_load2)</f>
        <v>0</v>
      </c>
      <c r="DQ554" s="180">
        <f t="shared" ref="DQ554:DQ616" si="1486">2*IMREAL(K293)*COS(2*PI()*B293*115/Nt_load2)-2*IMAGINARY(K293)*SIN(2*PI()*B293*115/Nt_load2)</f>
        <v>0</v>
      </c>
      <c r="DR554" s="180">
        <f t="shared" ref="DR554:DR616" si="1487">2*IMREAL(K293)*COS(2*PI()*B293*116/Nt_load2)-2*IMAGINARY(K293)*SIN(2*PI()*B293*116/Nt_load2)</f>
        <v>0</v>
      </c>
      <c r="DS554" s="180">
        <f t="shared" ref="DS554:DS616" si="1488">2*IMREAL(K293)*COS(2*PI()*B293*117/Nt_load2)-2*IMAGINARY(K293)*SIN(2*PI()*B293*117/Nt_load2)</f>
        <v>0</v>
      </c>
      <c r="DT554" s="180">
        <f t="shared" ref="DT554:DT616" si="1489">2*IMREAL(K293)*COS(2*PI()*B293*118/Nt_load2)-2*IMAGINARY(K293)*SIN(2*PI()*B293*118/Nt_load2)</f>
        <v>0</v>
      </c>
      <c r="DU554" s="180">
        <f t="shared" ref="DU554:DU616" si="1490">2*IMREAL(K293)*COS(2*PI()*B293*119/Nt_load2)-2*IMAGINARY(K293)*SIN(2*PI()*B293*119/Nt_load2)</f>
        <v>0</v>
      </c>
      <c r="DV554" s="180">
        <f t="shared" ref="DV554:DV616" si="1491">2*IMREAL(K293)*COS(2*PI()*B293*120/Nt_load2)-2*IMAGINARY(K293)*SIN(2*PI()*B293*120/Nt_load2)</f>
        <v>0</v>
      </c>
      <c r="DW554" s="180">
        <f t="shared" ref="DW554:DW616" si="1492">2*IMREAL(K293)*COS(2*PI()*B293*121/Nt_load2)-2*IMAGINARY(K293)*SIN(2*PI()*B293*121/Nt_load2)</f>
        <v>0</v>
      </c>
      <c r="DX554" s="180">
        <f t="shared" ref="DX554:DX616" si="1493">2*IMREAL(K293)*COS(2*PI()*B293*122/Nt_load2)-2*IMAGINARY(K293)*SIN(2*PI()*B293*122/Nt_load2)</f>
        <v>0</v>
      </c>
      <c r="DY554" s="180">
        <f t="shared" ref="DY554:DY616" si="1494">2*IMREAL(K293)*COS(2*PI()*B293*123/Nt_load2)-2*IMAGINARY(K293)*SIN(2*PI()*B293*123/Nt_load2)</f>
        <v>0</v>
      </c>
      <c r="DZ554" s="180">
        <f t="shared" ref="DZ554:DZ616" si="1495">2*IMREAL(K293)*COS(2*PI()*B293*124/Nt_load2)-2*IMAGINARY(K293)*SIN(2*PI()*B293*124/Nt_load2)</f>
        <v>0</v>
      </c>
      <c r="EA554" s="180">
        <f t="shared" ref="EA554:EA616" si="1496">2*IMREAL(K293)*COS(2*PI()*B293*125/Nt_load2)-2*IMAGINARY(K293)*SIN(2*PI()*B293*125/Nt_load2)</f>
        <v>0</v>
      </c>
      <c r="EB554" s="180">
        <f t="shared" ref="EB554:EB616" si="1497">2*IMREAL(K293)*COS(2*PI()*B293*126/Nt_load2)-2*IMAGINARY(K293)*SIN(2*PI()*B293*126/Nt_load2)</f>
        <v>0</v>
      </c>
      <c r="EC554" s="180">
        <f t="shared" ref="EC554:EC616" si="1498">2*IMREAL(K293)*COS(2*PI()*B293*127/Nt_load2)-2*IMAGINARY(K293)*SIN(2*PI()*B293*127/Nt_load2)</f>
        <v>0</v>
      </c>
      <c r="ED554" s="180">
        <f t="shared" ref="ED554:ED616" si="1499">2*IMREAL(K293)*COS(2*PI()*B293*128/Nt_load2)-2*IMAGINARY(K293)*SIN(2*PI()*B293*128/Nt_load2)</f>
        <v>0</v>
      </c>
      <c r="EE554" s="180">
        <f t="shared" ref="EE554:EE616" si="1500">2*IMREAL(K293)*COS(2*PI()*B293*129/Nt_load2)-2*IMAGINARY(K293)*SIN(2*PI()*B293*129/Nt_load2)</f>
        <v>0</v>
      </c>
      <c r="EF554" s="180">
        <f t="shared" ref="EF554:EF616" si="1501">2*IMREAL(K293)*COS(2*PI()*B293*130/Nt_load2)-2*IMAGINARY(K293)*SIN(2*PI()*B293*130/Nt_load2)</f>
        <v>0</v>
      </c>
      <c r="EG554" s="180">
        <f t="shared" ref="EG554:EG616" si="1502">2*IMREAL(K293)*COS(2*PI()*B293*131/Nt_load2)-2*IMAGINARY(K293)*SIN(2*PI()*B293*131/Nt_load2)</f>
        <v>0</v>
      </c>
      <c r="EH554" s="180">
        <f t="shared" ref="EH554:EH616" si="1503">2*IMREAL(K293)*COS(2*PI()*B293*132/Nt_load2)-2*IMAGINARY(K293)*SIN(2*PI()*B293*132/Nt_load2)</f>
        <v>0</v>
      </c>
      <c r="EI554" s="180">
        <f t="shared" ref="EI554:EI616" si="1504">2*IMREAL(K293)*COS(2*PI()*B293*133/Nt_load2)-2*IMAGINARY(K293)*SIN(2*PI()*B293*133/Nt_load2)</f>
        <v>0</v>
      </c>
      <c r="EJ554" s="180">
        <f t="shared" ref="EJ554:EJ616" si="1505">2*IMREAL(K293)*COS(2*PI()*B293*134/Nt_load2)-2*IMAGINARY(K293)*SIN(2*PI()*B293*134/Nt_load2)</f>
        <v>0</v>
      </c>
      <c r="EK554" s="180">
        <f t="shared" ref="EK554:EK616" si="1506">2*IMREAL(K293)*COS(2*PI()*B293*135/Nt_load2)-2*IMAGINARY(K293)*SIN(2*PI()*B293*135/Nt_load2)</f>
        <v>0</v>
      </c>
      <c r="EL554" s="180">
        <f t="shared" ref="EL554:EL616" si="1507">2*IMREAL(K293)*COS(2*PI()*B293*136/Nt_load2)-2*IMAGINARY(K293)*SIN(2*PI()*B293*136/Nt_load2)</f>
        <v>0</v>
      </c>
      <c r="EM554" s="180">
        <f t="shared" ref="EM554:EM616" si="1508">2*IMREAL(K293)*COS(2*PI()*B293*137/Nt_load2)-2*IMAGINARY(K293)*SIN(2*PI()*B293*137/Nt_load2)</f>
        <v>0</v>
      </c>
      <c r="EN554" s="180">
        <f t="shared" ref="EN554:EN616" si="1509">2*IMREAL(K293)*COS(2*PI()*B293*138/Nt_load2)-2*IMAGINARY(K293)*SIN(2*PI()*B293*138/Nt_load2)</f>
        <v>0</v>
      </c>
      <c r="EO554" s="180">
        <f t="shared" ref="EO554:EO616" si="1510">2*IMREAL(K293)*COS(2*PI()*B293*139/Nt_load2)-2*IMAGINARY(K293)*SIN(2*PI()*B293*139/Nt_load2)</f>
        <v>0</v>
      </c>
      <c r="EP554" s="180">
        <f t="shared" ref="EP554:EP616" si="1511">2*IMREAL(K293)*COS(2*PI()*B293*140/Nt_load2)-2*IMAGINARY(K293)*SIN(2*PI()*B293*140/Nt_load2)</f>
        <v>0</v>
      </c>
      <c r="EQ554" s="180">
        <f t="shared" ref="EQ554:EQ616" si="1512">2*IMREAL(K293)*COS(2*PI()*B293*141/Nt_load2)-2*IMAGINARY(K293)*SIN(2*PI()*B293*141/Nt_load2)</f>
        <v>0</v>
      </c>
      <c r="ER554" s="180">
        <f t="shared" ref="ER554:ER616" si="1513">2*IMREAL(K293)*COS(2*PI()*B293*142/Nt_load2)-2*IMAGINARY(K293)*SIN(2*PI()*B293*142/Nt_load2)</f>
        <v>0</v>
      </c>
      <c r="ES554" s="180">
        <f t="shared" ref="ES554:ES616" si="1514">2*IMREAL(K293)*COS(2*PI()*B293*143/Nt_load2)-2*IMAGINARY(K293)*SIN(2*PI()*B293*143/Nt_load2)</f>
        <v>0</v>
      </c>
      <c r="ET554" s="180">
        <f t="shared" ref="ET554:ET616" si="1515">2*IMREAL(K293)*COS(2*PI()*B293*144/Nt_load2)-2*IMAGINARY(K293)*SIN(2*PI()*B293*144/Nt_load2)</f>
        <v>0</v>
      </c>
      <c r="EU554" s="180">
        <f t="shared" ref="EU554:EU616" si="1516">2*IMREAL(K293)*COS(2*PI()*B293*145/Nt_load2)-2*IMAGINARY(K293)*SIN(2*PI()*B293*145/Nt_load2)</f>
        <v>0</v>
      </c>
      <c r="EV554" s="180">
        <f t="shared" ref="EV554:EV616" si="1517">2*IMREAL(K293)*COS(2*PI()*B293*146/Nt_load2)-2*IMAGINARY(K293)*SIN(2*PI()*B293*146/Nt_load2)</f>
        <v>0</v>
      </c>
      <c r="EW554" s="180">
        <f t="shared" ref="EW554:EW616" si="1518">2*IMREAL(K293)*COS(2*PI()*B293*147/Nt_load2)-2*IMAGINARY(K293)*SIN(2*PI()*B293*147/Nt_load2)</f>
        <v>0</v>
      </c>
      <c r="EX554" s="180">
        <f t="shared" ref="EX554:EX616" si="1519">2*IMREAL(K293)*COS(2*PI()*B293*148/Nt_load2)-2*IMAGINARY(K293)*SIN(2*PI()*B293*148/Nt_load2)</f>
        <v>0</v>
      </c>
      <c r="EY554" s="180">
        <f t="shared" ref="EY554:EY616" si="1520">2*IMREAL(K293)*COS(2*PI()*B293*149/Nt_load2)-2*IMAGINARY(K293)*SIN(2*PI()*B293*149/Nt_load2)</f>
        <v>0</v>
      </c>
      <c r="EZ554" s="180">
        <f t="shared" ref="EZ554:EZ616" si="1521">2*IMREAL(K293)*COS(2*PI()*B293*150/Nt_load2)-2*IMAGINARY(K293)*SIN(2*PI()*B293*150/Nt_load2)</f>
        <v>0</v>
      </c>
      <c r="FA554" s="180">
        <f t="shared" ref="FA554:FA616" si="1522">2*IMREAL(K293)*COS(2*PI()*B293*151/Nt_load2)-2*IMAGINARY(K293)*SIN(2*PI()*B293*151/Nt_load2)</f>
        <v>0</v>
      </c>
      <c r="FB554" s="180">
        <f t="shared" ref="FB554:FB616" si="1523">2*IMREAL(K293)*COS(2*PI()*B293*152/Nt_load2)-2*IMAGINARY(K293)*SIN(2*PI()*B293*152/Nt_load2)</f>
        <v>0</v>
      </c>
      <c r="FC554" s="180">
        <f t="shared" ref="FC554:FC616" si="1524">2*IMREAL(K293)*COS(2*PI()*B293*153/Nt_load2)-2*IMAGINARY(K293)*SIN(2*PI()*B293*153/Nt_load2)</f>
        <v>0</v>
      </c>
      <c r="FD554" s="180">
        <f t="shared" ref="FD554:FD616" si="1525">2*IMREAL(K293)*COS(2*PI()*B293*154/Nt_load2)-2*IMAGINARY(K293)*SIN(2*PI()*B293*154/Nt_load2)</f>
        <v>0</v>
      </c>
      <c r="FE554" s="180">
        <f t="shared" ref="FE554:FE616" si="1526">2*IMREAL(K293)*COS(2*PI()*B293*155/Nt_load2)-2*IMAGINARY(K293)*SIN(2*PI()*B293*155/Nt_load2)</f>
        <v>0</v>
      </c>
      <c r="FF554" s="180">
        <f t="shared" ref="FF554:FF616" si="1527">2*IMREAL(K293)*COS(2*PI()*B293*156/Nt_load2)-2*IMAGINARY(K293)*SIN(2*PI()*B293*156/Nt_load2)</f>
        <v>0</v>
      </c>
      <c r="FG554" s="180">
        <f t="shared" ref="FG554:FG616" si="1528">2*IMREAL(K293)*COS(2*PI()*B293*157/Nt_load2)-2*IMAGINARY(K293)*SIN(2*PI()*B293*157/Nt_load2)</f>
        <v>0</v>
      </c>
      <c r="FH554" s="180">
        <f t="shared" ref="FH554:FH616" si="1529">2*IMREAL(K293)*COS(2*PI()*B293*158/Nt_load2)-2*IMAGINARY(K293)*SIN(2*PI()*B293*158/Nt_load2)</f>
        <v>0</v>
      </c>
      <c r="FI554" s="180">
        <f t="shared" ref="FI554:FI616" si="1530">2*IMREAL(K293)*COS(2*PI()*B293*159/Nt_load2)-2*IMAGINARY(K293)*SIN(2*PI()*B293*159/Nt_load2)</f>
        <v>0</v>
      </c>
      <c r="FJ554" s="180">
        <f t="shared" ref="FJ554:FJ616" si="1531">2*IMREAL(K293)*COS(2*PI()*B293*160/Nt_load2)-2*IMAGINARY(K293)*SIN(2*PI()*B293*160/Nt_load2)</f>
        <v>0</v>
      </c>
      <c r="FK554" s="180">
        <f t="shared" ref="FK554:FK616" si="1532">2*IMREAL(K293)*COS(2*PI()*B293*161/Nt_load2)-2*IMAGINARY(K293)*SIN(2*PI()*B293*161/Nt_load2)</f>
        <v>0</v>
      </c>
      <c r="FL554" s="180">
        <f t="shared" ref="FL554:FL616" si="1533">2*IMREAL(K293)*COS(2*PI()*B293*162/Nt_load2)-2*IMAGINARY(K293)*SIN(2*PI()*B293*162/Nt_load2)</f>
        <v>0</v>
      </c>
      <c r="FM554" s="180">
        <f t="shared" ref="FM554:FM616" si="1534">2*IMREAL(K293)*COS(2*PI()*B293*163/Nt_load2)-2*IMAGINARY(K293)*SIN(2*PI()*B293*163/Nt_load2)</f>
        <v>0</v>
      </c>
      <c r="FN554" s="180">
        <f t="shared" ref="FN554:FN616" si="1535">2*IMREAL(K293)*COS(2*PI()*B293*164/Nt_load2)-2*IMAGINARY(K293)*SIN(2*PI()*B293*164/Nt_load2)</f>
        <v>0</v>
      </c>
      <c r="FO554" s="180">
        <f t="shared" ref="FO554:FO616" si="1536">2*IMREAL(K293)*COS(2*PI()*B293*165/Nt_load2)-2*IMAGINARY(K293)*SIN(2*PI()*B293*165/Nt_load2)</f>
        <v>0</v>
      </c>
      <c r="FP554" s="180">
        <f t="shared" ref="FP554:FP616" si="1537">2*IMREAL(K293)*COS(2*PI()*B293*166/Nt_load2)-2*IMAGINARY(K293)*SIN(2*PI()*B293*166/Nt_load2)</f>
        <v>0</v>
      </c>
      <c r="FQ554" s="180">
        <f t="shared" ref="FQ554:FQ616" si="1538">2*IMREAL(K293)*COS(2*PI()*B293*167/Nt_load2)-2*IMAGINARY(K293)*SIN(2*PI()*B293*167/Nt_load2)</f>
        <v>0</v>
      </c>
      <c r="FR554" s="180">
        <f t="shared" ref="FR554:FR616" si="1539">2*IMREAL(K293)*COS(2*PI()*B293*168/Nt_load2)-2*IMAGINARY(K293)*SIN(2*PI()*B293*168/Nt_load2)</f>
        <v>0</v>
      </c>
      <c r="FS554" s="180">
        <f t="shared" ref="FS554:FS616" si="1540">2*IMREAL(K293)*COS(2*PI()*B293*169/Nt_load2)-2*IMAGINARY(K293)*SIN(2*PI()*B293*169/Nt_load2)</f>
        <v>0</v>
      </c>
      <c r="FT554" s="180">
        <f t="shared" ref="FT554:FT616" si="1541">2*IMREAL(K293)*COS(2*PI()*B293*170/Nt_load2)-2*IMAGINARY(K293)*SIN(2*PI()*B293*170/Nt_load2)</f>
        <v>0</v>
      </c>
      <c r="FU554" s="180">
        <f t="shared" ref="FU554:FU616" si="1542">2*IMREAL(K293)*COS(2*PI()*B293*171/Nt_load2)-2*IMAGINARY(K293)*SIN(2*PI()*B293*171/Nt_load2)</f>
        <v>0</v>
      </c>
      <c r="FV554" s="180">
        <f t="shared" ref="FV554:FV616" si="1543">2*IMREAL(K293)*COS(2*PI()*B293*172/Nt_load2)-2*IMAGINARY(K293)*SIN(2*PI()*B293*172/Nt_load2)</f>
        <v>0</v>
      </c>
      <c r="FW554" s="180">
        <f t="shared" ref="FW554:FW616" si="1544">2*IMREAL(K293)*COS(2*PI()*B293*173/Nt_load2)-2*IMAGINARY(K293)*SIN(2*PI()*B293*173/Nt_load2)</f>
        <v>0</v>
      </c>
      <c r="FX554" s="180">
        <f t="shared" ref="FX554:FX616" si="1545">2*IMREAL(K293)*COS(2*PI()*B293*174/Nt_load2)-2*IMAGINARY(K293)*SIN(2*PI()*B293*174/Nt_load2)</f>
        <v>0</v>
      </c>
      <c r="FY554" s="180">
        <f t="shared" ref="FY554:FY616" si="1546">2*IMREAL(K293)*COS(2*PI()*B293*175/Nt_load2)-2*IMAGINARY(K293)*SIN(2*PI()*B293*175/Nt_load2)</f>
        <v>0</v>
      </c>
      <c r="FZ554" s="180">
        <f t="shared" ref="FZ554:FZ616" si="1547">2*IMREAL(K293)*COS(2*PI()*B293*176/Nt_load2)-2*IMAGINARY(K293)*SIN(2*PI()*B293*176/Nt_load2)</f>
        <v>0</v>
      </c>
      <c r="GA554" s="180">
        <f t="shared" ref="GA554:GA616" si="1548">2*IMREAL(K293)*COS(2*PI()*B293*177/Nt_load2)-2*IMAGINARY(K293)*SIN(2*PI()*B293*177/Nt_load2)</f>
        <v>0</v>
      </c>
      <c r="GB554" s="180">
        <f t="shared" ref="GB554:GB616" si="1549">2*IMREAL(K293)*COS(2*PI()*B293*178/Nt_load2)-2*IMAGINARY(K293)*SIN(2*PI()*B293*178/Nt_load2)</f>
        <v>0</v>
      </c>
      <c r="GC554" s="180">
        <f t="shared" ref="GC554:GC616" si="1550">2*IMREAL(K293)*COS(2*PI()*B293*179/Nt_load2)-2*IMAGINARY(K293)*SIN(2*PI()*B293*179/Nt_load2)</f>
        <v>0</v>
      </c>
      <c r="GD554" s="180">
        <f t="shared" ref="GD554:GD616" si="1551">2*IMREAL(K293)*COS(2*PI()*B293*180/Nt_load2)-2*IMAGINARY(K293)*SIN(2*PI()*B293*180/Nt_load2)</f>
        <v>0</v>
      </c>
      <c r="GE554" s="180">
        <f t="shared" ref="GE554:GE616" si="1552">2*IMREAL(K293)*COS(2*PI()*B293*181/Nt_load2)-2*IMAGINARY(K293)*SIN(2*PI()*B293*181/Nt_load2)</f>
        <v>0</v>
      </c>
      <c r="GF554" s="180">
        <f t="shared" ref="GF554:GF616" si="1553">2*IMREAL(K293)*COS(2*PI()*B293*182/Nt_load2)-2*IMAGINARY(K293)*SIN(2*PI()*B293*182/Nt_load2)</f>
        <v>0</v>
      </c>
      <c r="GG554" s="180">
        <f t="shared" ref="GG554:GG616" si="1554">2*IMREAL(K293)*COS(2*PI()*B293*183/Nt_load2)-2*IMAGINARY(K293)*SIN(2*PI()*B293*183/Nt_load2)</f>
        <v>0</v>
      </c>
      <c r="GH554" s="180">
        <f t="shared" ref="GH554:GH616" si="1555">2*IMREAL(K293)*COS(2*PI()*B293*184/Nt_load2)-2*IMAGINARY(K293)*SIN(2*PI()*B293*184/Nt_load2)</f>
        <v>0</v>
      </c>
      <c r="GI554" s="180">
        <f t="shared" ref="GI554:GI616" si="1556">2*IMREAL(K293)*COS(2*PI()*B293*185/Nt_load2)-2*IMAGINARY(K293)*SIN(2*PI()*B293*185/Nt_load2)</f>
        <v>0</v>
      </c>
      <c r="GJ554" s="180">
        <f t="shared" ref="GJ554:GJ616" si="1557">2*IMREAL(K293)*COS(2*PI()*B293*186/Nt_load2)-2*IMAGINARY(K293)*SIN(2*PI()*B293*186/Nt_load2)</f>
        <v>0</v>
      </c>
      <c r="GK554" s="180">
        <f t="shared" ref="GK554:GK616" si="1558">2*IMREAL(K293)*COS(2*PI()*B293*187/Nt_load2)-2*IMAGINARY(K293)*SIN(2*PI()*B293*187/Nt_load2)</f>
        <v>0</v>
      </c>
      <c r="GL554" s="180">
        <f t="shared" ref="GL554:GL616" si="1559">2*IMREAL(K293)*COS(2*PI()*B293*188/Nt_load2)-2*IMAGINARY(K293)*SIN(2*PI()*B293*188/Nt_load2)</f>
        <v>0</v>
      </c>
      <c r="GM554" s="180">
        <f t="shared" ref="GM554:GM616" si="1560">2*IMREAL(K293)*COS(2*PI()*B293*189/Nt_load2)-2*IMAGINARY(K293)*SIN(2*PI()*B293*189/Nt_load2)</f>
        <v>0</v>
      </c>
      <c r="GN554" s="180">
        <f t="shared" ref="GN554:GN616" si="1561">2*IMREAL(K293)*COS(2*PI()*B293*190/Nt_load2)-2*IMAGINARY(K293)*SIN(2*PI()*B293*190/Nt_load2)</f>
        <v>0</v>
      </c>
      <c r="GO554" s="180">
        <f t="shared" ref="GO554:GO616" si="1562">2*IMREAL(K293)*COS(2*PI()*B293*191/Nt_load2)-2*IMAGINARY(K293)*SIN(2*PI()*B293*191/Nt_load2)</f>
        <v>0</v>
      </c>
      <c r="GP554" s="180">
        <f t="shared" ref="GP554:GP616" si="1563">2*IMREAL(K293)*COS(2*PI()*B293*192/Nt_load2)-2*IMAGINARY(K293)*SIN(2*PI()*B293*192/Nt_load2)</f>
        <v>0</v>
      </c>
      <c r="GQ554" s="180">
        <f t="shared" ref="GQ554:GQ616" si="1564">2*IMREAL(K293)*COS(2*PI()*B293*193/Nt_load2)-2*IMAGINARY(K293)*SIN(2*PI()*B293*193/Nt_load2)</f>
        <v>0</v>
      </c>
      <c r="GR554" s="180">
        <f t="shared" ref="GR554:GR616" si="1565">2*IMREAL(K293)*COS(2*PI()*B293*194/Nt_load2)-2*IMAGINARY(K293)*SIN(2*PI()*B293*194/Nt_load2)</f>
        <v>0</v>
      </c>
      <c r="GS554" s="180">
        <f t="shared" ref="GS554:GS616" si="1566">2*IMREAL(K293)*COS(2*PI()*B293*195/Nt_load2)-2*IMAGINARY(K293)*SIN(2*PI()*B293*195/Nt_load2)</f>
        <v>0</v>
      </c>
      <c r="GT554" s="180">
        <f t="shared" ref="GT554:GT616" si="1567">2*IMREAL(K293)*COS(2*PI()*B293*196/Nt_load2)-2*IMAGINARY(K293)*SIN(2*PI()*B293*196/Nt_load2)</f>
        <v>0</v>
      </c>
      <c r="GU554" s="180">
        <f t="shared" ref="GU554:GU616" si="1568">2*IMREAL(K293)*COS(2*PI()*B293*197/Nt_load2)-2*IMAGINARY(K293)*SIN(2*PI()*B293*197/Nt_load2)</f>
        <v>0</v>
      </c>
      <c r="GV554" s="180">
        <f t="shared" ref="GV554:GV616" si="1569">2*IMREAL(K293)*COS(2*PI()*B293*198/Nt_load2)-2*IMAGINARY(K293)*SIN(2*PI()*B293*198/Nt_load2)</f>
        <v>0</v>
      </c>
      <c r="GW554" s="180">
        <f t="shared" ref="GW554:GW616" si="1570">2*IMREAL(K293)*COS(2*PI()*B293*199/Nt_load2)-2*IMAGINARY(K293)*SIN(2*PI()*B293*199/Nt_load2)</f>
        <v>0</v>
      </c>
      <c r="GX554" s="180">
        <f t="shared" ref="GX554:GX616" si="1571">2*IMREAL(K293)*COS(2*PI()*B293*200/Nt_load2)-2*IMAGINARY(K293)*SIN(2*PI()*B293*200/Nt_load2)</f>
        <v>0</v>
      </c>
      <c r="GY554" s="180">
        <f t="shared" ref="GY554:GY616" si="1572">2*IMREAL(K293)*COS(2*PI()*B293*201/Nt_load2)-2*IMAGINARY(K293)*SIN(2*PI()*B293*201/Nt_load2)</f>
        <v>0</v>
      </c>
      <c r="GZ554" s="180">
        <f t="shared" ref="GZ554:GZ616" si="1573">2*IMREAL(K293)*COS(2*PI()*B293*202/Nt_load2)-2*IMAGINARY(K293)*SIN(2*PI()*B293*202/Nt_load2)</f>
        <v>0</v>
      </c>
      <c r="HA554" s="180">
        <f t="shared" ref="HA554:HA616" si="1574">2*IMREAL(K293)*COS(2*PI()*B293*203/Nt_load2)-2*IMAGINARY(K293)*SIN(2*PI()*B293*203/Nt_load2)</f>
        <v>0</v>
      </c>
      <c r="HB554" s="180">
        <f t="shared" ref="HB554:HB616" si="1575">2*IMREAL(K293)*COS(2*PI()*B293*204/Nt_load2)-2*IMAGINARY(K293)*SIN(2*PI()*B293*204/Nt_load2)</f>
        <v>0</v>
      </c>
      <c r="HC554" s="180">
        <f t="shared" ref="HC554:HC616" si="1576">2*IMREAL(K293)*COS(2*PI()*B293*205/Nt_load2)-2*IMAGINARY(K293)*SIN(2*PI()*B293*205/Nt_load2)</f>
        <v>0</v>
      </c>
      <c r="HD554" s="180">
        <f t="shared" ref="HD554:HD616" si="1577">2*IMREAL(K293)*COS(2*PI()*B293*206/Nt_load2)-2*IMAGINARY(K293)*SIN(2*PI()*B293*206/Nt_load2)</f>
        <v>0</v>
      </c>
      <c r="HE554" s="180">
        <f t="shared" ref="HE554:HE616" si="1578">2*IMREAL(K293)*COS(2*PI()*B293*207/Nt_load2)-2*IMAGINARY(K293)*SIN(2*PI()*B293*207/Nt_load2)</f>
        <v>0</v>
      </c>
      <c r="HF554" s="180">
        <f t="shared" ref="HF554:HF616" si="1579">2*IMREAL(K293)*COS(2*PI()*B293*208/Nt_load2)-2*IMAGINARY(K293)*SIN(2*PI()*B293*208/Nt_load2)</f>
        <v>0</v>
      </c>
      <c r="HG554" s="180">
        <f t="shared" ref="HG554:HG616" si="1580">2*IMREAL(K293)*COS(2*PI()*B293*209/Nt_load2)-2*IMAGINARY(K293)*SIN(2*PI()*B293*209/Nt_load2)</f>
        <v>0</v>
      </c>
      <c r="HH554" s="180">
        <f t="shared" ref="HH554:HH616" si="1581">2*IMREAL(K293)*COS(2*PI()*B293*210/Nt_load2)-2*IMAGINARY(K293)*SIN(2*PI()*B293*210/Nt_load2)</f>
        <v>0</v>
      </c>
      <c r="HI554" s="180">
        <f t="shared" ref="HI554:HI616" si="1582">2*IMREAL(K293)*COS(2*PI()*B293*211/Nt_load2)-2*IMAGINARY(K293)*SIN(2*PI()*B293*211/Nt_load2)</f>
        <v>0</v>
      </c>
      <c r="HJ554" s="180">
        <f t="shared" ref="HJ554:HJ616" si="1583">2*IMREAL(K293)*COS(2*PI()*B293*212/Nt_load2)-2*IMAGINARY(K293)*SIN(2*PI()*B293*212/Nt_load2)</f>
        <v>0</v>
      </c>
      <c r="HK554" s="180">
        <f t="shared" ref="HK554:HK616" si="1584">2*IMREAL(K293)*COS(2*PI()*B293*213/Nt_load2)-2*IMAGINARY(K293)*SIN(2*PI()*B293*213/Nt_load2)</f>
        <v>0</v>
      </c>
      <c r="HL554" s="180">
        <f t="shared" ref="HL554:HL616" si="1585">2*IMREAL(K293)*COS(2*PI()*B293*214/Nt_load2)-2*IMAGINARY(K293)*SIN(2*PI()*B293*214/Nt_load2)</f>
        <v>0</v>
      </c>
      <c r="HM554" s="180">
        <f t="shared" ref="HM554:HM616" si="1586">2*IMREAL(K293)*COS(2*PI()*B293*215/Nt_load2)-2*IMAGINARY(K293)*SIN(2*PI()*B293*215/Nt_load2)</f>
        <v>0</v>
      </c>
      <c r="HN554" s="180">
        <f t="shared" ref="HN554:HN616" si="1587">2*IMREAL(K293)*COS(2*PI()*B293*216/Nt_load2)-2*IMAGINARY(K293)*SIN(2*PI()*B293*216/Nt_load2)</f>
        <v>0</v>
      </c>
      <c r="HO554" s="180">
        <f t="shared" ref="HO554:HO616" si="1588">2*IMREAL(K293)*COS(2*PI()*B293*217/Nt_load2)-2*IMAGINARY(K293)*SIN(2*PI()*B293*217/Nt_load2)</f>
        <v>0</v>
      </c>
      <c r="HP554" s="180">
        <f t="shared" ref="HP554:HP616" si="1589">2*IMREAL(K293)*COS(2*PI()*B293*218/Nt_load2)-2*IMAGINARY(K293)*SIN(2*PI()*B293*218/Nt_load2)</f>
        <v>0</v>
      </c>
      <c r="HQ554" s="180">
        <f t="shared" ref="HQ554:HQ616" si="1590">2*IMREAL(K293)*COS(2*PI()*B293*219/Nt_load2)-2*IMAGINARY(K293)*SIN(2*PI()*B293*219/Nt_load2)</f>
        <v>0</v>
      </c>
      <c r="HR554" s="180">
        <f t="shared" ref="HR554:HR616" si="1591">2*IMREAL(K293)*COS(2*PI()*B293*220/Nt_load2)-2*IMAGINARY(K293)*SIN(2*PI()*B293*220/Nt_load2)</f>
        <v>0</v>
      </c>
      <c r="HS554" s="180">
        <f t="shared" ref="HS554:HS616" si="1592">2*IMREAL(K293)*COS(2*PI()*B293*221/Nt_load2)-2*IMAGINARY(K293)*SIN(2*PI()*B293*221/Nt_load2)</f>
        <v>0</v>
      </c>
      <c r="HT554" s="180">
        <f t="shared" ref="HT554:HT616" si="1593">2*IMREAL(K293)*COS(2*PI()*B293*222/Nt_load2)-2*IMAGINARY(K293)*SIN(2*PI()*B293*222/Nt_load2)</f>
        <v>0</v>
      </c>
      <c r="HU554" s="180">
        <f t="shared" ref="HU554:HU616" si="1594">2*IMREAL(K293)*COS(2*PI()*B293*223/Nt_load2)-2*IMAGINARY(K293)*SIN(2*PI()*B293*223/Nt_load2)</f>
        <v>0</v>
      </c>
      <c r="HV554" s="180">
        <f t="shared" ref="HV554:HV616" si="1595">2*IMREAL(K293)*COS(2*PI()*B293*224/Nt_load2)-2*IMAGINARY(K293)*SIN(2*PI()*B293*224/Nt_load2)</f>
        <v>0</v>
      </c>
      <c r="HW554" s="180">
        <f t="shared" ref="HW554:HW616" si="1596">2*IMREAL(K293)*COS(2*PI()*B293*225/Nt_load2)-2*IMAGINARY(K293)*SIN(2*PI()*B293*225/Nt_load2)</f>
        <v>0</v>
      </c>
      <c r="HX554" s="180">
        <f t="shared" ref="HX554:HX616" si="1597">2*IMREAL(K293)*COS(2*PI()*B293*226/Nt_load2)-2*IMAGINARY(K293)*SIN(2*PI()*B293*226/Nt_load2)</f>
        <v>0</v>
      </c>
      <c r="HY554" s="180">
        <f t="shared" ref="HY554:HY616" si="1598">2*IMREAL(K293)*COS(2*PI()*B293*227/Nt_load2)-2*IMAGINARY(K293)*SIN(2*PI()*B293*227/Nt_load2)</f>
        <v>0</v>
      </c>
      <c r="HZ554" s="180">
        <f t="shared" ref="HZ554:HZ616" si="1599">2*IMREAL(K293)*COS(2*PI()*B293*228/Nt_load2)-2*IMAGINARY(K293)*SIN(2*PI()*B293*228/Nt_load2)</f>
        <v>0</v>
      </c>
      <c r="IA554" s="180">
        <f t="shared" ref="IA554:IA616" si="1600">2*IMREAL(K293)*COS(2*PI()*B293*229/Nt_load2)-2*IMAGINARY(K293)*SIN(2*PI()*B293*229/Nt_load2)</f>
        <v>0</v>
      </c>
      <c r="IB554" s="180">
        <f t="shared" ref="IB554:IB616" si="1601">2*IMREAL(K293)*COS(2*PI()*B293*230/Nt_load2)-2*IMAGINARY(K293)*SIN(2*PI()*B293*230/Nt_load2)</f>
        <v>0</v>
      </c>
      <c r="IC554" s="180">
        <f t="shared" ref="IC554:IC616" si="1602">2*IMREAL(K293)*COS(2*PI()*B293*231/Nt_load2)-2*IMAGINARY(K293)*SIN(2*PI()*B293*231/Nt_load2)</f>
        <v>0</v>
      </c>
      <c r="ID554" s="180">
        <f t="shared" ref="ID554:ID616" si="1603">2*IMREAL(K293)*COS(2*PI()*B293*232/Nt_load2)-2*IMAGINARY(K293)*SIN(2*PI()*B293*232/Nt_load2)</f>
        <v>0</v>
      </c>
      <c r="IE554" s="180">
        <f t="shared" ref="IE554:IE616" si="1604">2*IMREAL(K293)*COS(2*PI()*B293*233/Nt_load2)-2*IMAGINARY(K293)*SIN(2*PI()*B293*223/Nt_load2)</f>
        <v>0</v>
      </c>
      <c r="IF554" s="180">
        <f t="shared" ref="IF554:IF616" si="1605">2*IMREAL(K293)*COS(2*PI()*B293*234/Nt_load2)-2*IMAGINARY(K293)*SIN(2*PI()*B293*234/Nt_load2)</f>
        <v>0</v>
      </c>
      <c r="IG554" s="180">
        <f t="shared" ref="IG554:IG616" si="1606">2*IMREAL(K293)*COS(2*PI()*B293*235/Nt_load2)-2*IMAGINARY(K293)*SIN(2*PI()*B293*235/Nt_load2)</f>
        <v>0</v>
      </c>
      <c r="IH554" s="180">
        <f t="shared" ref="IH554:IH616" si="1607">2*IMREAL(K293)*COS(2*PI()*B293*236/Nt_load2)-2*IMAGINARY(K293)*SIN(2*PI()*B293*236/Nt_load2)</f>
        <v>0</v>
      </c>
      <c r="II554" s="180">
        <f t="shared" ref="II554:II616" si="1608">2*IMREAL(K293)*COS(2*PI()*B293*237/Nt_load2)-2*IMAGINARY(K293)*SIN(2*PI()*B293*237/Nt_load2)</f>
        <v>0</v>
      </c>
      <c r="IJ554" s="180">
        <f t="shared" ref="IJ554:IJ616" si="1609">2*IMREAL(K293)*COS(2*PI()*B293*238/Nt_load2)-2*IMAGINARY(K293)*SIN(2*PI()*B293*238/Nt_load2)</f>
        <v>0</v>
      </c>
      <c r="IK554" s="180">
        <f t="shared" ref="IK554:IK616" si="1610">2*IMREAL(K293)*COS(2*PI()*B293*239/Nt_load2)-2*IMAGINARY(K293)*SIN(2*PI()*B293*239/Nt_load2)</f>
        <v>0</v>
      </c>
      <c r="IL554" s="180">
        <f t="shared" ref="IL554:IL616" si="1611">2*IMREAL(K293)*COS(2*PI()*B293*240/Nt_load2)-2*IMAGINARY(K293)*SIN(2*PI()*B293*240/Nt_load2)</f>
        <v>0</v>
      </c>
      <c r="IM554" s="180">
        <f t="shared" ref="IM554:IM616" si="1612">2*IMREAL(K293)*COS(2*PI()*B293*241/Nt_load2)-2*IMAGINARY(K293)*SIN(2*PI()*B293*241/Nt_load2)</f>
        <v>0</v>
      </c>
      <c r="IN554" s="180">
        <f t="shared" ref="IN554:IN616" si="1613">2*IMREAL(K293)*COS(2*PI()*B293*242/Nt_load2)-2*IMAGINARY(K293)*SIN(2*PI()*B293*242/Nt_load2)</f>
        <v>0</v>
      </c>
      <c r="IO554" s="180">
        <f t="shared" ref="IO554:IO616" si="1614">2*IMREAL(K293)*COS(2*PI()*B293*243/Nt_load2)-2*IMAGINARY(K293)*SIN(2*PI()*B293*243/Nt_load2)</f>
        <v>0</v>
      </c>
      <c r="IP554" s="180">
        <f t="shared" ref="IP554:IP616" si="1615">2*IMREAL(K293)*COS(2*PI()*B293*244/Nt_load2)-2*IMAGINARY(K293)*SIN(2*PI()*B293*244/Nt_load2)</f>
        <v>0</v>
      </c>
      <c r="IQ554" s="180">
        <f t="shared" ref="IQ554:IQ616" si="1616">2*IMREAL(K293)*COS(2*PI()*B293*245/Nt_load2)-2*IMAGINARY(K293)*SIN(2*PI()*B293*245/Nt_load2)</f>
        <v>0</v>
      </c>
      <c r="IR554" s="180">
        <f t="shared" ref="IR554:IR616" si="1617">2*IMREAL(K293)*COS(2*PI()*B293*246/Nt_load2)-2*IMAGINARY(K293)*SIN(2*PI()*B293*246/Nt_load2)</f>
        <v>0</v>
      </c>
      <c r="IS554" s="180">
        <f t="shared" ref="IS554:IS616" si="1618">2*IMREAL(K293)*COS(2*PI()*B293*247/Nt_load2)-2*IMAGINARY(K293)*SIN(2*PI()*B293*247/Nt_load2)</f>
        <v>0</v>
      </c>
      <c r="IT554" s="180">
        <f t="shared" ref="IT554:IT616" si="1619">2*IMREAL(K293)*COS(2*PI()*B293*248/Nt_load2)-2*IMAGINARY(K293)*SIN(2*PI()*B293*248/Nt_load2)</f>
        <v>0</v>
      </c>
      <c r="IU554" s="180">
        <f t="shared" ref="IU554:IU616" si="1620">2*IMREAL(K293)*COS(2*PI()*B293*249/Nt_load2)-2*IMAGINARY(K293)*SIN(2*PI()*B293*249/Nt_load2)</f>
        <v>0</v>
      </c>
      <c r="IV554" s="180">
        <f t="shared" ref="IV554:IV616" si="1621">2*IMREAL(K293)*COS(2*PI()*B293*250/Nt_load2)-2*IMAGINARY(K293)*SIN(2*PI()*B293*250/Nt_load2)</f>
        <v>0</v>
      </c>
      <c r="IW554" s="180">
        <f t="shared" ref="IW554:IW616" si="1622">2*IMREAL(K293)*COS(2*PI()*B293*251/Nt_load2)-2*IMAGINARY(K293)*SIN(2*PI()*B293*251/Nt_load2)</f>
        <v>0</v>
      </c>
      <c r="IX554" s="180">
        <f t="shared" ref="IX554:IX616" si="1623">2*IMREAL(K293)*COS(2*PI()*B293*252/Nt_load2)-2*IMAGINARY(K293)*SIN(2*PI()*B293*252/Nt_load2)</f>
        <v>0</v>
      </c>
      <c r="IY554" s="180">
        <f t="shared" ref="IY554:IY616" si="1624">2*IMREAL(K293)*COS(2*PI()*B293*253/Nt_load2)-2*IMAGINARY(K293)*SIN(2*PI()*B293*253/Nt_load2)</f>
        <v>0</v>
      </c>
      <c r="IZ554" s="180">
        <f t="shared" ref="IZ554:IZ616" si="1625">2*IMREAL(K293)*COS(2*PI()*B293*254/Nt_load2)-2*IMAGINARY(K293)*SIN(2*PI()*B293*254/Nt_load2)</f>
        <v>0</v>
      </c>
      <c r="JA554" s="180">
        <f t="shared" ref="JA554:JA616" si="1626">2*IMREAL(K293)*COS(2*PI()*B293*255/Nt_load2)-2*IMAGINARY(K293)*SIN(2*PI()*B293*255/Nt_load2)</f>
        <v>0</v>
      </c>
      <c r="JB554" s="180">
        <f t="shared" ref="JB554:JB616" si="1627">2*IMREAL(K293)*COS(2*PI()*B293*256/Nt_load2)-2*IMAGINARY(K293)*SIN(2*PI()*B293*256/Nt_load2)</f>
        <v>0</v>
      </c>
    </row>
    <row r="555" spans="2:262">
      <c r="B555" s="188">
        <v>194</v>
      </c>
      <c r="C555" s="187">
        <f t="shared" ref="C555:C617" si="1628">C554+Div_Nt_load2</f>
        <v>3.7890625000000029E-3</v>
      </c>
      <c r="D555" s="184" t="e">
        <f t="shared" si="1371"/>
        <v>#REF!</v>
      </c>
      <c r="E555" s="183" t="e">
        <f>GR361</f>
        <v>#REF!</v>
      </c>
      <c r="F555" s="182">
        <v>194</v>
      </c>
      <c r="G555" s="180">
        <f t="shared" si="1372"/>
        <v>0</v>
      </c>
      <c r="H555" s="180">
        <f t="shared" si="1373"/>
        <v>0</v>
      </c>
      <c r="I555" s="180">
        <f t="shared" si="1374"/>
        <v>0</v>
      </c>
      <c r="J555" s="180">
        <f t="shared" si="1375"/>
        <v>0</v>
      </c>
      <c r="K555" s="180">
        <f t="shared" si="1376"/>
        <v>0</v>
      </c>
      <c r="L555" s="180">
        <f t="shared" si="1377"/>
        <v>0</v>
      </c>
      <c r="M555" s="180">
        <f t="shared" si="1378"/>
        <v>0</v>
      </c>
      <c r="N555" s="180">
        <f t="shared" si="1379"/>
        <v>0</v>
      </c>
      <c r="O555" s="180">
        <f t="shared" si="1380"/>
        <v>0</v>
      </c>
      <c r="P555" s="180">
        <f t="shared" si="1381"/>
        <v>0</v>
      </c>
      <c r="Q555" s="180">
        <f t="shared" si="1382"/>
        <v>0</v>
      </c>
      <c r="R555" s="180">
        <f t="shared" si="1383"/>
        <v>0</v>
      </c>
      <c r="S555" s="180">
        <f t="shared" si="1384"/>
        <v>0</v>
      </c>
      <c r="T555" s="180">
        <f t="shared" si="1385"/>
        <v>0</v>
      </c>
      <c r="U555" s="180">
        <f t="shared" si="1386"/>
        <v>0</v>
      </c>
      <c r="V555" s="180">
        <f t="shared" si="1387"/>
        <v>0</v>
      </c>
      <c r="W555" s="180">
        <f t="shared" si="1388"/>
        <v>0</v>
      </c>
      <c r="X555" s="180">
        <f t="shared" si="1389"/>
        <v>0</v>
      </c>
      <c r="Y555" s="180">
        <f t="shared" si="1390"/>
        <v>0</v>
      </c>
      <c r="Z555" s="180">
        <f t="shared" si="1391"/>
        <v>0</v>
      </c>
      <c r="AA555" s="180">
        <f t="shared" si="1392"/>
        <v>0</v>
      </c>
      <c r="AB555" s="180">
        <f t="shared" si="1393"/>
        <v>0</v>
      </c>
      <c r="AC555" s="180">
        <f t="shared" si="1394"/>
        <v>0</v>
      </c>
      <c r="AD555" s="180">
        <f t="shared" si="1395"/>
        <v>0</v>
      </c>
      <c r="AE555" s="180">
        <f t="shared" si="1396"/>
        <v>0</v>
      </c>
      <c r="AF555" s="180">
        <f t="shared" si="1397"/>
        <v>0</v>
      </c>
      <c r="AG555" s="180">
        <f t="shared" si="1398"/>
        <v>0</v>
      </c>
      <c r="AH555" s="180">
        <f t="shared" si="1399"/>
        <v>0</v>
      </c>
      <c r="AI555" s="180">
        <f t="shared" si="1400"/>
        <v>0</v>
      </c>
      <c r="AJ555" s="180">
        <f t="shared" si="1401"/>
        <v>0</v>
      </c>
      <c r="AK555" s="180">
        <f t="shared" si="1402"/>
        <v>0</v>
      </c>
      <c r="AL555" s="180">
        <f t="shared" si="1403"/>
        <v>0</v>
      </c>
      <c r="AM555" s="180">
        <f t="shared" si="1404"/>
        <v>0</v>
      </c>
      <c r="AN555" s="180">
        <f t="shared" si="1405"/>
        <v>0</v>
      </c>
      <c r="AO555" s="180">
        <f t="shared" si="1406"/>
        <v>0</v>
      </c>
      <c r="AP555" s="180">
        <f t="shared" si="1407"/>
        <v>0</v>
      </c>
      <c r="AQ555" s="180">
        <f t="shared" si="1408"/>
        <v>0</v>
      </c>
      <c r="AR555" s="180">
        <f t="shared" si="1409"/>
        <v>0</v>
      </c>
      <c r="AS555" s="180">
        <f t="shared" si="1410"/>
        <v>0</v>
      </c>
      <c r="AT555" s="180">
        <f t="shared" si="1411"/>
        <v>0</v>
      </c>
      <c r="AU555" s="180">
        <f t="shared" si="1412"/>
        <v>0</v>
      </c>
      <c r="AV555" s="180">
        <f t="shared" si="1413"/>
        <v>0</v>
      </c>
      <c r="AW555" s="180">
        <f t="shared" si="1414"/>
        <v>0</v>
      </c>
      <c r="AX555" s="180">
        <f t="shared" si="1415"/>
        <v>0</v>
      </c>
      <c r="AY555" s="180">
        <f t="shared" si="1416"/>
        <v>0</v>
      </c>
      <c r="AZ555" s="180">
        <f t="shared" si="1417"/>
        <v>0</v>
      </c>
      <c r="BA555" s="180">
        <f t="shared" si="1418"/>
        <v>0</v>
      </c>
      <c r="BB555" s="180">
        <f t="shared" si="1419"/>
        <v>0</v>
      </c>
      <c r="BC555" s="180">
        <f t="shared" si="1420"/>
        <v>0</v>
      </c>
      <c r="BD555" s="180">
        <f t="shared" si="1421"/>
        <v>0</v>
      </c>
      <c r="BE555" s="180">
        <f t="shared" si="1422"/>
        <v>0</v>
      </c>
      <c r="BF555" s="180">
        <f t="shared" si="1423"/>
        <v>0</v>
      </c>
      <c r="BG555" s="180">
        <f t="shared" si="1424"/>
        <v>0</v>
      </c>
      <c r="BH555" s="180">
        <f t="shared" si="1425"/>
        <v>0</v>
      </c>
      <c r="BI555" s="180">
        <f t="shared" si="1426"/>
        <v>0</v>
      </c>
      <c r="BJ555" s="180">
        <f t="shared" si="1427"/>
        <v>0</v>
      </c>
      <c r="BK555" s="180">
        <f t="shared" si="1428"/>
        <v>0</v>
      </c>
      <c r="BL555" s="180">
        <f t="shared" si="1429"/>
        <v>0</v>
      </c>
      <c r="BM555" s="180">
        <f t="shared" si="1430"/>
        <v>0</v>
      </c>
      <c r="BN555" s="180">
        <f t="shared" si="1431"/>
        <v>0</v>
      </c>
      <c r="BO555" s="180">
        <f t="shared" si="1432"/>
        <v>0</v>
      </c>
      <c r="BP555" s="180">
        <f t="shared" si="1433"/>
        <v>0</v>
      </c>
      <c r="BQ555" s="180">
        <f t="shared" si="1434"/>
        <v>0</v>
      </c>
      <c r="BR555" s="180">
        <f t="shared" si="1435"/>
        <v>0</v>
      </c>
      <c r="BS555" s="180">
        <f t="shared" si="1436"/>
        <v>0</v>
      </c>
      <c r="BT555" s="180">
        <f t="shared" si="1437"/>
        <v>0</v>
      </c>
      <c r="BU555" s="180">
        <f t="shared" si="1438"/>
        <v>0</v>
      </c>
      <c r="BV555" s="180">
        <f t="shared" si="1439"/>
        <v>0</v>
      </c>
      <c r="BW555" s="180">
        <f t="shared" si="1440"/>
        <v>0</v>
      </c>
      <c r="BX555" s="180">
        <f t="shared" si="1441"/>
        <v>0</v>
      </c>
      <c r="BY555" s="180">
        <f t="shared" si="1442"/>
        <v>0</v>
      </c>
      <c r="BZ555" s="180">
        <f t="shared" si="1443"/>
        <v>0</v>
      </c>
      <c r="CA555" s="180">
        <f t="shared" si="1444"/>
        <v>0</v>
      </c>
      <c r="CB555" s="180">
        <f t="shared" si="1445"/>
        <v>0</v>
      </c>
      <c r="CC555" s="180">
        <f t="shared" si="1446"/>
        <v>0</v>
      </c>
      <c r="CD555" s="180">
        <f t="shared" si="1447"/>
        <v>0</v>
      </c>
      <c r="CE555" s="180">
        <f t="shared" si="1448"/>
        <v>0</v>
      </c>
      <c r="CF555" s="180">
        <f t="shared" si="1449"/>
        <v>0</v>
      </c>
      <c r="CG555" s="180">
        <f t="shared" si="1450"/>
        <v>0</v>
      </c>
      <c r="CH555" s="180">
        <f t="shared" si="1451"/>
        <v>0</v>
      </c>
      <c r="CI555" s="180">
        <f t="shared" si="1452"/>
        <v>0</v>
      </c>
      <c r="CJ555" s="180">
        <f t="shared" si="1453"/>
        <v>0</v>
      </c>
      <c r="CK555" s="180">
        <f t="shared" si="1454"/>
        <v>0</v>
      </c>
      <c r="CL555" s="180">
        <f t="shared" si="1455"/>
        <v>0</v>
      </c>
      <c r="CM555" s="180">
        <f t="shared" si="1456"/>
        <v>0</v>
      </c>
      <c r="CN555" s="180">
        <f t="shared" si="1457"/>
        <v>0</v>
      </c>
      <c r="CO555" s="180">
        <f t="shared" si="1458"/>
        <v>0</v>
      </c>
      <c r="CP555" s="180">
        <f t="shared" si="1459"/>
        <v>0</v>
      </c>
      <c r="CQ555" s="180">
        <f t="shared" si="1460"/>
        <v>0</v>
      </c>
      <c r="CR555" s="180">
        <f t="shared" si="1461"/>
        <v>0</v>
      </c>
      <c r="CS555" s="180">
        <f t="shared" si="1462"/>
        <v>0</v>
      </c>
      <c r="CT555" s="180">
        <f t="shared" si="1463"/>
        <v>0</v>
      </c>
      <c r="CU555" s="180">
        <f t="shared" si="1464"/>
        <v>0</v>
      </c>
      <c r="CV555" s="180">
        <f t="shared" si="1465"/>
        <v>0</v>
      </c>
      <c r="CW555" s="180">
        <f t="shared" si="1466"/>
        <v>0</v>
      </c>
      <c r="CX555" s="180">
        <f t="shared" si="1467"/>
        <v>0</v>
      </c>
      <c r="CY555" s="180">
        <f t="shared" si="1468"/>
        <v>0</v>
      </c>
      <c r="CZ555" s="180">
        <f t="shared" si="1469"/>
        <v>0</v>
      </c>
      <c r="DA555" s="180">
        <f t="shared" si="1470"/>
        <v>0</v>
      </c>
      <c r="DB555" s="180">
        <f t="shared" si="1471"/>
        <v>0</v>
      </c>
      <c r="DC555" s="180">
        <f t="shared" si="1472"/>
        <v>0</v>
      </c>
      <c r="DD555" s="180">
        <f t="shared" si="1473"/>
        <v>0</v>
      </c>
      <c r="DE555" s="180">
        <f t="shared" si="1474"/>
        <v>0</v>
      </c>
      <c r="DF555" s="180">
        <f t="shared" si="1475"/>
        <v>0</v>
      </c>
      <c r="DG555" s="180">
        <f t="shared" si="1476"/>
        <v>0</v>
      </c>
      <c r="DH555" s="180">
        <f t="shared" si="1477"/>
        <v>0</v>
      </c>
      <c r="DI555" s="180">
        <f t="shared" si="1478"/>
        <v>0</v>
      </c>
      <c r="DJ555" s="180">
        <f t="shared" si="1479"/>
        <v>0</v>
      </c>
      <c r="DK555" s="180">
        <f t="shared" si="1480"/>
        <v>0</v>
      </c>
      <c r="DL555" s="180">
        <f t="shared" si="1481"/>
        <v>0</v>
      </c>
      <c r="DM555" s="180">
        <f t="shared" si="1482"/>
        <v>0</v>
      </c>
      <c r="DN555" s="180">
        <f t="shared" si="1483"/>
        <v>0</v>
      </c>
      <c r="DO555" s="180">
        <f t="shared" si="1484"/>
        <v>0</v>
      </c>
      <c r="DP555" s="180">
        <f t="shared" si="1485"/>
        <v>0</v>
      </c>
      <c r="DQ555" s="180">
        <f t="shared" si="1486"/>
        <v>0</v>
      </c>
      <c r="DR555" s="180">
        <f t="shared" si="1487"/>
        <v>0</v>
      </c>
      <c r="DS555" s="180">
        <f t="shared" si="1488"/>
        <v>0</v>
      </c>
      <c r="DT555" s="180">
        <f t="shared" si="1489"/>
        <v>0</v>
      </c>
      <c r="DU555" s="180">
        <f t="shared" si="1490"/>
        <v>0</v>
      </c>
      <c r="DV555" s="180">
        <f t="shared" si="1491"/>
        <v>0</v>
      </c>
      <c r="DW555" s="180">
        <f t="shared" si="1492"/>
        <v>0</v>
      </c>
      <c r="DX555" s="180">
        <f t="shared" si="1493"/>
        <v>0</v>
      </c>
      <c r="DY555" s="180">
        <f t="shared" si="1494"/>
        <v>0</v>
      </c>
      <c r="DZ555" s="180">
        <f t="shared" si="1495"/>
        <v>0</v>
      </c>
      <c r="EA555" s="180">
        <f t="shared" si="1496"/>
        <v>0</v>
      </c>
      <c r="EB555" s="180">
        <f t="shared" si="1497"/>
        <v>0</v>
      </c>
      <c r="EC555" s="180">
        <f t="shared" si="1498"/>
        <v>0</v>
      </c>
      <c r="ED555" s="180">
        <f t="shared" si="1499"/>
        <v>0</v>
      </c>
      <c r="EE555" s="180">
        <f t="shared" si="1500"/>
        <v>0</v>
      </c>
      <c r="EF555" s="180">
        <f t="shared" si="1501"/>
        <v>0</v>
      </c>
      <c r="EG555" s="180">
        <f t="shared" si="1502"/>
        <v>0</v>
      </c>
      <c r="EH555" s="180">
        <f t="shared" si="1503"/>
        <v>0</v>
      </c>
      <c r="EI555" s="180">
        <f t="shared" si="1504"/>
        <v>0</v>
      </c>
      <c r="EJ555" s="180">
        <f t="shared" si="1505"/>
        <v>0</v>
      </c>
      <c r="EK555" s="180">
        <f t="shared" si="1506"/>
        <v>0</v>
      </c>
      <c r="EL555" s="180">
        <f t="shared" si="1507"/>
        <v>0</v>
      </c>
      <c r="EM555" s="180">
        <f t="shared" si="1508"/>
        <v>0</v>
      </c>
      <c r="EN555" s="180">
        <f t="shared" si="1509"/>
        <v>0</v>
      </c>
      <c r="EO555" s="180">
        <f t="shared" si="1510"/>
        <v>0</v>
      </c>
      <c r="EP555" s="180">
        <f t="shared" si="1511"/>
        <v>0</v>
      </c>
      <c r="EQ555" s="180">
        <f t="shared" si="1512"/>
        <v>0</v>
      </c>
      <c r="ER555" s="180">
        <f t="shared" si="1513"/>
        <v>0</v>
      </c>
      <c r="ES555" s="180">
        <f t="shared" si="1514"/>
        <v>0</v>
      </c>
      <c r="ET555" s="180">
        <f t="shared" si="1515"/>
        <v>0</v>
      </c>
      <c r="EU555" s="180">
        <f t="shared" si="1516"/>
        <v>0</v>
      </c>
      <c r="EV555" s="180">
        <f t="shared" si="1517"/>
        <v>0</v>
      </c>
      <c r="EW555" s="180">
        <f t="shared" si="1518"/>
        <v>0</v>
      </c>
      <c r="EX555" s="180">
        <f t="shared" si="1519"/>
        <v>0</v>
      </c>
      <c r="EY555" s="180">
        <f t="shared" si="1520"/>
        <v>0</v>
      </c>
      <c r="EZ555" s="180">
        <f t="shared" si="1521"/>
        <v>0</v>
      </c>
      <c r="FA555" s="180">
        <f t="shared" si="1522"/>
        <v>0</v>
      </c>
      <c r="FB555" s="180">
        <f t="shared" si="1523"/>
        <v>0</v>
      </c>
      <c r="FC555" s="180">
        <f t="shared" si="1524"/>
        <v>0</v>
      </c>
      <c r="FD555" s="180">
        <f t="shared" si="1525"/>
        <v>0</v>
      </c>
      <c r="FE555" s="180">
        <f t="shared" si="1526"/>
        <v>0</v>
      </c>
      <c r="FF555" s="180">
        <f t="shared" si="1527"/>
        <v>0</v>
      </c>
      <c r="FG555" s="180">
        <f t="shared" si="1528"/>
        <v>0</v>
      </c>
      <c r="FH555" s="180">
        <f t="shared" si="1529"/>
        <v>0</v>
      </c>
      <c r="FI555" s="180">
        <f t="shared" si="1530"/>
        <v>0</v>
      </c>
      <c r="FJ555" s="180">
        <f t="shared" si="1531"/>
        <v>0</v>
      </c>
      <c r="FK555" s="180">
        <f t="shared" si="1532"/>
        <v>0</v>
      </c>
      <c r="FL555" s="180">
        <f t="shared" si="1533"/>
        <v>0</v>
      </c>
      <c r="FM555" s="180">
        <f t="shared" si="1534"/>
        <v>0</v>
      </c>
      <c r="FN555" s="180">
        <f t="shared" si="1535"/>
        <v>0</v>
      </c>
      <c r="FO555" s="180">
        <f t="shared" si="1536"/>
        <v>0</v>
      </c>
      <c r="FP555" s="180">
        <f t="shared" si="1537"/>
        <v>0</v>
      </c>
      <c r="FQ555" s="180">
        <f t="shared" si="1538"/>
        <v>0</v>
      </c>
      <c r="FR555" s="180">
        <f t="shared" si="1539"/>
        <v>0</v>
      </c>
      <c r="FS555" s="180">
        <f t="shared" si="1540"/>
        <v>0</v>
      </c>
      <c r="FT555" s="180">
        <f t="shared" si="1541"/>
        <v>0</v>
      </c>
      <c r="FU555" s="180">
        <f t="shared" si="1542"/>
        <v>0</v>
      </c>
      <c r="FV555" s="180">
        <f t="shared" si="1543"/>
        <v>0</v>
      </c>
      <c r="FW555" s="180">
        <f t="shared" si="1544"/>
        <v>0</v>
      </c>
      <c r="FX555" s="180">
        <f t="shared" si="1545"/>
        <v>0</v>
      </c>
      <c r="FY555" s="180">
        <f t="shared" si="1546"/>
        <v>0</v>
      </c>
      <c r="FZ555" s="180">
        <f t="shared" si="1547"/>
        <v>0</v>
      </c>
      <c r="GA555" s="180">
        <f t="shared" si="1548"/>
        <v>0</v>
      </c>
      <c r="GB555" s="180">
        <f t="shared" si="1549"/>
        <v>0</v>
      </c>
      <c r="GC555" s="180">
        <f t="shared" si="1550"/>
        <v>0</v>
      </c>
      <c r="GD555" s="180">
        <f t="shared" si="1551"/>
        <v>0</v>
      </c>
      <c r="GE555" s="180">
        <f t="shared" si="1552"/>
        <v>0</v>
      </c>
      <c r="GF555" s="180">
        <f t="shared" si="1553"/>
        <v>0</v>
      </c>
      <c r="GG555" s="180">
        <f t="shared" si="1554"/>
        <v>0</v>
      </c>
      <c r="GH555" s="180">
        <f t="shared" si="1555"/>
        <v>0</v>
      </c>
      <c r="GI555" s="180">
        <f t="shared" si="1556"/>
        <v>0</v>
      </c>
      <c r="GJ555" s="180">
        <f t="shared" si="1557"/>
        <v>0</v>
      </c>
      <c r="GK555" s="180">
        <f t="shared" si="1558"/>
        <v>0</v>
      </c>
      <c r="GL555" s="180">
        <f t="shared" si="1559"/>
        <v>0</v>
      </c>
      <c r="GM555" s="180">
        <f t="shared" si="1560"/>
        <v>0</v>
      </c>
      <c r="GN555" s="180">
        <f t="shared" si="1561"/>
        <v>0</v>
      </c>
      <c r="GO555" s="180">
        <f t="shared" si="1562"/>
        <v>0</v>
      </c>
      <c r="GP555" s="180">
        <f t="shared" si="1563"/>
        <v>0</v>
      </c>
      <c r="GQ555" s="180">
        <f t="shared" si="1564"/>
        <v>0</v>
      </c>
      <c r="GR555" s="180">
        <f t="shared" si="1565"/>
        <v>0</v>
      </c>
      <c r="GS555" s="180">
        <f t="shared" si="1566"/>
        <v>0</v>
      </c>
      <c r="GT555" s="180">
        <f t="shared" si="1567"/>
        <v>0</v>
      </c>
      <c r="GU555" s="180">
        <f t="shared" si="1568"/>
        <v>0</v>
      </c>
      <c r="GV555" s="180">
        <f t="shared" si="1569"/>
        <v>0</v>
      </c>
      <c r="GW555" s="180">
        <f t="shared" si="1570"/>
        <v>0</v>
      </c>
      <c r="GX555" s="180">
        <f t="shared" si="1571"/>
        <v>0</v>
      </c>
      <c r="GY555" s="180">
        <f t="shared" si="1572"/>
        <v>0</v>
      </c>
      <c r="GZ555" s="180">
        <f t="shared" si="1573"/>
        <v>0</v>
      </c>
      <c r="HA555" s="180">
        <f t="shared" si="1574"/>
        <v>0</v>
      </c>
      <c r="HB555" s="180">
        <f t="shared" si="1575"/>
        <v>0</v>
      </c>
      <c r="HC555" s="180">
        <f t="shared" si="1576"/>
        <v>0</v>
      </c>
      <c r="HD555" s="180">
        <f t="shared" si="1577"/>
        <v>0</v>
      </c>
      <c r="HE555" s="180">
        <f t="shared" si="1578"/>
        <v>0</v>
      </c>
      <c r="HF555" s="180">
        <f t="shared" si="1579"/>
        <v>0</v>
      </c>
      <c r="HG555" s="180">
        <f t="shared" si="1580"/>
        <v>0</v>
      </c>
      <c r="HH555" s="180">
        <f t="shared" si="1581"/>
        <v>0</v>
      </c>
      <c r="HI555" s="180">
        <f t="shared" si="1582"/>
        <v>0</v>
      </c>
      <c r="HJ555" s="180">
        <f t="shared" si="1583"/>
        <v>0</v>
      </c>
      <c r="HK555" s="180">
        <f t="shared" si="1584"/>
        <v>0</v>
      </c>
      <c r="HL555" s="180">
        <f t="shared" si="1585"/>
        <v>0</v>
      </c>
      <c r="HM555" s="180">
        <f t="shared" si="1586"/>
        <v>0</v>
      </c>
      <c r="HN555" s="180">
        <f t="shared" si="1587"/>
        <v>0</v>
      </c>
      <c r="HO555" s="180">
        <f t="shared" si="1588"/>
        <v>0</v>
      </c>
      <c r="HP555" s="180">
        <f t="shared" si="1589"/>
        <v>0</v>
      </c>
      <c r="HQ555" s="180">
        <f t="shared" si="1590"/>
        <v>0</v>
      </c>
      <c r="HR555" s="180">
        <f t="shared" si="1591"/>
        <v>0</v>
      </c>
      <c r="HS555" s="180">
        <f t="shared" si="1592"/>
        <v>0</v>
      </c>
      <c r="HT555" s="180">
        <f t="shared" si="1593"/>
        <v>0</v>
      </c>
      <c r="HU555" s="180">
        <f t="shared" si="1594"/>
        <v>0</v>
      </c>
      <c r="HV555" s="180">
        <f t="shared" si="1595"/>
        <v>0</v>
      </c>
      <c r="HW555" s="180">
        <f t="shared" si="1596"/>
        <v>0</v>
      </c>
      <c r="HX555" s="180">
        <f t="shared" si="1597"/>
        <v>0</v>
      </c>
      <c r="HY555" s="180">
        <f t="shared" si="1598"/>
        <v>0</v>
      </c>
      <c r="HZ555" s="180">
        <f t="shared" si="1599"/>
        <v>0</v>
      </c>
      <c r="IA555" s="180">
        <f t="shared" si="1600"/>
        <v>0</v>
      </c>
      <c r="IB555" s="180">
        <f t="shared" si="1601"/>
        <v>0</v>
      </c>
      <c r="IC555" s="180">
        <f t="shared" si="1602"/>
        <v>0</v>
      </c>
      <c r="ID555" s="180">
        <f t="shared" si="1603"/>
        <v>0</v>
      </c>
      <c r="IE555" s="180">
        <f t="shared" si="1604"/>
        <v>0</v>
      </c>
      <c r="IF555" s="180">
        <f t="shared" si="1605"/>
        <v>0</v>
      </c>
      <c r="IG555" s="180">
        <f t="shared" si="1606"/>
        <v>0</v>
      </c>
      <c r="IH555" s="180">
        <f t="shared" si="1607"/>
        <v>0</v>
      </c>
      <c r="II555" s="180">
        <f t="shared" si="1608"/>
        <v>0</v>
      </c>
      <c r="IJ555" s="180">
        <f t="shared" si="1609"/>
        <v>0</v>
      </c>
      <c r="IK555" s="180">
        <f t="shared" si="1610"/>
        <v>0</v>
      </c>
      <c r="IL555" s="180">
        <f t="shared" si="1611"/>
        <v>0</v>
      </c>
      <c r="IM555" s="180">
        <f t="shared" si="1612"/>
        <v>0</v>
      </c>
      <c r="IN555" s="180">
        <f t="shared" si="1613"/>
        <v>0</v>
      </c>
      <c r="IO555" s="180">
        <f t="shared" si="1614"/>
        <v>0</v>
      </c>
      <c r="IP555" s="180">
        <f t="shared" si="1615"/>
        <v>0</v>
      </c>
      <c r="IQ555" s="180">
        <f t="shared" si="1616"/>
        <v>0</v>
      </c>
      <c r="IR555" s="180">
        <f t="shared" si="1617"/>
        <v>0</v>
      </c>
      <c r="IS555" s="180">
        <f t="shared" si="1618"/>
        <v>0</v>
      </c>
      <c r="IT555" s="180">
        <f t="shared" si="1619"/>
        <v>0</v>
      </c>
      <c r="IU555" s="180">
        <f t="shared" si="1620"/>
        <v>0</v>
      </c>
      <c r="IV555" s="180">
        <f t="shared" si="1621"/>
        <v>0</v>
      </c>
      <c r="IW555" s="180">
        <f t="shared" si="1622"/>
        <v>0</v>
      </c>
      <c r="IX555" s="180">
        <f t="shared" si="1623"/>
        <v>0</v>
      </c>
      <c r="IY555" s="180">
        <f t="shared" si="1624"/>
        <v>0</v>
      </c>
      <c r="IZ555" s="180">
        <f t="shared" si="1625"/>
        <v>0</v>
      </c>
      <c r="JA555" s="180">
        <f t="shared" si="1626"/>
        <v>0</v>
      </c>
      <c r="JB555" s="180">
        <f t="shared" si="1627"/>
        <v>0</v>
      </c>
    </row>
    <row r="556" spans="2:262">
      <c r="B556" s="188">
        <v>195</v>
      </c>
      <c r="C556" s="187">
        <f t="shared" si="1628"/>
        <v>3.8085937500000029E-3</v>
      </c>
      <c r="D556" s="184" t="e">
        <f t="shared" si="1371"/>
        <v>#REF!</v>
      </c>
      <c r="E556" s="183" t="e">
        <f>GS361</f>
        <v>#REF!</v>
      </c>
      <c r="F556" s="182">
        <v>195</v>
      </c>
      <c r="G556" s="180">
        <f t="shared" si="1372"/>
        <v>0</v>
      </c>
      <c r="H556" s="180">
        <f t="shared" si="1373"/>
        <v>0</v>
      </c>
      <c r="I556" s="180">
        <f t="shared" si="1374"/>
        <v>0</v>
      </c>
      <c r="J556" s="180">
        <f t="shared" si="1375"/>
        <v>0</v>
      </c>
      <c r="K556" s="180">
        <f t="shared" si="1376"/>
        <v>0</v>
      </c>
      <c r="L556" s="180">
        <f t="shared" si="1377"/>
        <v>0</v>
      </c>
      <c r="M556" s="180">
        <f t="shared" si="1378"/>
        <v>0</v>
      </c>
      <c r="N556" s="180">
        <f t="shared" si="1379"/>
        <v>0</v>
      </c>
      <c r="O556" s="180">
        <f t="shared" si="1380"/>
        <v>0</v>
      </c>
      <c r="P556" s="180">
        <f t="shared" si="1381"/>
        <v>0</v>
      </c>
      <c r="Q556" s="180">
        <f t="shared" si="1382"/>
        <v>0</v>
      </c>
      <c r="R556" s="180">
        <f t="shared" si="1383"/>
        <v>0</v>
      </c>
      <c r="S556" s="180">
        <f t="shared" si="1384"/>
        <v>0</v>
      </c>
      <c r="T556" s="180">
        <f t="shared" si="1385"/>
        <v>0</v>
      </c>
      <c r="U556" s="180">
        <f t="shared" si="1386"/>
        <v>0</v>
      </c>
      <c r="V556" s="180">
        <f t="shared" si="1387"/>
        <v>0</v>
      </c>
      <c r="W556" s="180">
        <f t="shared" si="1388"/>
        <v>0</v>
      </c>
      <c r="X556" s="180">
        <f t="shared" si="1389"/>
        <v>0</v>
      </c>
      <c r="Y556" s="180">
        <f t="shared" si="1390"/>
        <v>0</v>
      </c>
      <c r="Z556" s="180">
        <f t="shared" si="1391"/>
        <v>0</v>
      </c>
      <c r="AA556" s="180">
        <f t="shared" si="1392"/>
        <v>0</v>
      </c>
      <c r="AB556" s="180">
        <f t="shared" si="1393"/>
        <v>0</v>
      </c>
      <c r="AC556" s="180">
        <f t="shared" si="1394"/>
        <v>0</v>
      </c>
      <c r="AD556" s="180">
        <f t="shared" si="1395"/>
        <v>0</v>
      </c>
      <c r="AE556" s="180">
        <f t="shared" si="1396"/>
        <v>0</v>
      </c>
      <c r="AF556" s="180">
        <f t="shared" si="1397"/>
        <v>0</v>
      </c>
      <c r="AG556" s="180">
        <f t="shared" si="1398"/>
        <v>0</v>
      </c>
      <c r="AH556" s="180">
        <f t="shared" si="1399"/>
        <v>0</v>
      </c>
      <c r="AI556" s="180">
        <f t="shared" si="1400"/>
        <v>0</v>
      </c>
      <c r="AJ556" s="180">
        <f t="shared" si="1401"/>
        <v>0</v>
      </c>
      <c r="AK556" s="180">
        <f t="shared" si="1402"/>
        <v>0</v>
      </c>
      <c r="AL556" s="180">
        <f t="shared" si="1403"/>
        <v>0</v>
      </c>
      <c r="AM556" s="180">
        <f t="shared" si="1404"/>
        <v>0</v>
      </c>
      <c r="AN556" s="180">
        <f t="shared" si="1405"/>
        <v>0</v>
      </c>
      <c r="AO556" s="180">
        <f t="shared" si="1406"/>
        <v>0</v>
      </c>
      <c r="AP556" s="180">
        <f t="shared" si="1407"/>
        <v>0</v>
      </c>
      <c r="AQ556" s="180">
        <f t="shared" si="1408"/>
        <v>0</v>
      </c>
      <c r="AR556" s="180">
        <f t="shared" si="1409"/>
        <v>0</v>
      </c>
      <c r="AS556" s="180">
        <f t="shared" si="1410"/>
        <v>0</v>
      </c>
      <c r="AT556" s="180">
        <f t="shared" si="1411"/>
        <v>0</v>
      </c>
      <c r="AU556" s="180">
        <f t="shared" si="1412"/>
        <v>0</v>
      </c>
      <c r="AV556" s="180">
        <f t="shared" si="1413"/>
        <v>0</v>
      </c>
      <c r="AW556" s="180">
        <f t="shared" si="1414"/>
        <v>0</v>
      </c>
      <c r="AX556" s="180">
        <f t="shared" si="1415"/>
        <v>0</v>
      </c>
      <c r="AY556" s="180">
        <f t="shared" si="1416"/>
        <v>0</v>
      </c>
      <c r="AZ556" s="180">
        <f t="shared" si="1417"/>
        <v>0</v>
      </c>
      <c r="BA556" s="180">
        <f t="shared" si="1418"/>
        <v>0</v>
      </c>
      <c r="BB556" s="180">
        <f t="shared" si="1419"/>
        <v>0</v>
      </c>
      <c r="BC556" s="180">
        <f t="shared" si="1420"/>
        <v>0</v>
      </c>
      <c r="BD556" s="180">
        <f t="shared" si="1421"/>
        <v>0</v>
      </c>
      <c r="BE556" s="180">
        <f t="shared" si="1422"/>
        <v>0</v>
      </c>
      <c r="BF556" s="180">
        <f t="shared" si="1423"/>
        <v>0</v>
      </c>
      <c r="BG556" s="180">
        <f t="shared" si="1424"/>
        <v>0</v>
      </c>
      <c r="BH556" s="180">
        <f t="shared" si="1425"/>
        <v>0</v>
      </c>
      <c r="BI556" s="180">
        <f t="shared" si="1426"/>
        <v>0</v>
      </c>
      <c r="BJ556" s="180">
        <f t="shared" si="1427"/>
        <v>0</v>
      </c>
      <c r="BK556" s="180">
        <f t="shared" si="1428"/>
        <v>0</v>
      </c>
      <c r="BL556" s="180">
        <f t="shared" si="1429"/>
        <v>0</v>
      </c>
      <c r="BM556" s="180">
        <f t="shared" si="1430"/>
        <v>0</v>
      </c>
      <c r="BN556" s="180">
        <f t="shared" si="1431"/>
        <v>0</v>
      </c>
      <c r="BO556" s="180">
        <f t="shared" si="1432"/>
        <v>0</v>
      </c>
      <c r="BP556" s="180">
        <f t="shared" si="1433"/>
        <v>0</v>
      </c>
      <c r="BQ556" s="180">
        <f t="shared" si="1434"/>
        <v>0</v>
      </c>
      <c r="BR556" s="180">
        <f t="shared" si="1435"/>
        <v>0</v>
      </c>
      <c r="BS556" s="180">
        <f t="shared" si="1436"/>
        <v>0</v>
      </c>
      <c r="BT556" s="180">
        <f t="shared" si="1437"/>
        <v>0</v>
      </c>
      <c r="BU556" s="180">
        <f t="shared" si="1438"/>
        <v>0</v>
      </c>
      <c r="BV556" s="180">
        <f t="shared" si="1439"/>
        <v>0</v>
      </c>
      <c r="BW556" s="180">
        <f t="shared" si="1440"/>
        <v>0</v>
      </c>
      <c r="BX556" s="180">
        <f t="shared" si="1441"/>
        <v>0</v>
      </c>
      <c r="BY556" s="180">
        <f t="shared" si="1442"/>
        <v>0</v>
      </c>
      <c r="BZ556" s="180">
        <f t="shared" si="1443"/>
        <v>0</v>
      </c>
      <c r="CA556" s="180">
        <f t="shared" si="1444"/>
        <v>0</v>
      </c>
      <c r="CB556" s="180">
        <f t="shared" si="1445"/>
        <v>0</v>
      </c>
      <c r="CC556" s="180">
        <f t="shared" si="1446"/>
        <v>0</v>
      </c>
      <c r="CD556" s="180">
        <f t="shared" si="1447"/>
        <v>0</v>
      </c>
      <c r="CE556" s="180">
        <f t="shared" si="1448"/>
        <v>0</v>
      </c>
      <c r="CF556" s="180">
        <f t="shared" si="1449"/>
        <v>0</v>
      </c>
      <c r="CG556" s="180">
        <f t="shared" si="1450"/>
        <v>0</v>
      </c>
      <c r="CH556" s="180">
        <f t="shared" si="1451"/>
        <v>0</v>
      </c>
      <c r="CI556" s="180">
        <f t="shared" si="1452"/>
        <v>0</v>
      </c>
      <c r="CJ556" s="180">
        <f t="shared" si="1453"/>
        <v>0</v>
      </c>
      <c r="CK556" s="180">
        <f t="shared" si="1454"/>
        <v>0</v>
      </c>
      <c r="CL556" s="180">
        <f t="shared" si="1455"/>
        <v>0</v>
      </c>
      <c r="CM556" s="180">
        <f t="shared" si="1456"/>
        <v>0</v>
      </c>
      <c r="CN556" s="180">
        <f t="shared" si="1457"/>
        <v>0</v>
      </c>
      <c r="CO556" s="180">
        <f t="shared" si="1458"/>
        <v>0</v>
      </c>
      <c r="CP556" s="180">
        <f t="shared" si="1459"/>
        <v>0</v>
      </c>
      <c r="CQ556" s="180">
        <f t="shared" si="1460"/>
        <v>0</v>
      </c>
      <c r="CR556" s="180">
        <f t="shared" si="1461"/>
        <v>0</v>
      </c>
      <c r="CS556" s="180">
        <f t="shared" si="1462"/>
        <v>0</v>
      </c>
      <c r="CT556" s="180">
        <f t="shared" si="1463"/>
        <v>0</v>
      </c>
      <c r="CU556" s="180">
        <f t="shared" si="1464"/>
        <v>0</v>
      </c>
      <c r="CV556" s="180">
        <f t="shared" si="1465"/>
        <v>0</v>
      </c>
      <c r="CW556" s="180">
        <f t="shared" si="1466"/>
        <v>0</v>
      </c>
      <c r="CX556" s="180">
        <f t="shared" si="1467"/>
        <v>0</v>
      </c>
      <c r="CY556" s="180">
        <f t="shared" si="1468"/>
        <v>0</v>
      </c>
      <c r="CZ556" s="180">
        <f t="shared" si="1469"/>
        <v>0</v>
      </c>
      <c r="DA556" s="180">
        <f t="shared" si="1470"/>
        <v>0</v>
      </c>
      <c r="DB556" s="180">
        <f t="shared" si="1471"/>
        <v>0</v>
      </c>
      <c r="DC556" s="180">
        <f t="shared" si="1472"/>
        <v>0</v>
      </c>
      <c r="DD556" s="180">
        <f t="shared" si="1473"/>
        <v>0</v>
      </c>
      <c r="DE556" s="180">
        <f t="shared" si="1474"/>
        <v>0</v>
      </c>
      <c r="DF556" s="180">
        <f t="shared" si="1475"/>
        <v>0</v>
      </c>
      <c r="DG556" s="180">
        <f t="shared" si="1476"/>
        <v>0</v>
      </c>
      <c r="DH556" s="180">
        <f t="shared" si="1477"/>
        <v>0</v>
      </c>
      <c r="DI556" s="180">
        <f t="shared" si="1478"/>
        <v>0</v>
      </c>
      <c r="DJ556" s="180">
        <f t="shared" si="1479"/>
        <v>0</v>
      </c>
      <c r="DK556" s="180">
        <f t="shared" si="1480"/>
        <v>0</v>
      </c>
      <c r="DL556" s="180">
        <f t="shared" si="1481"/>
        <v>0</v>
      </c>
      <c r="DM556" s="180">
        <f t="shared" si="1482"/>
        <v>0</v>
      </c>
      <c r="DN556" s="180">
        <f t="shared" si="1483"/>
        <v>0</v>
      </c>
      <c r="DO556" s="180">
        <f t="shared" si="1484"/>
        <v>0</v>
      </c>
      <c r="DP556" s="180">
        <f t="shared" si="1485"/>
        <v>0</v>
      </c>
      <c r="DQ556" s="180">
        <f t="shared" si="1486"/>
        <v>0</v>
      </c>
      <c r="DR556" s="180">
        <f t="shared" si="1487"/>
        <v>0</v>
      </c>
      <c r="DS556" s="180">
        <f t="shared" si="1488"/>
        <v>0</v>
      </c>
      <c r="DT556" s="180">
        <f t="shared" si="1489"/>
        <v>0</v>
      </c>
      <c r="DU556" s="180">
        <f t="shared" si="1490"/>
        <v>0</v>
      </c>
      <c r="DV556" s="180">
        <f t="shared" si="1491"/>
        <v>0</v>
      </c>
      <c r="DW556" s="180">
        <f t="shared" si="1492"/>
        <v>0</v>
      </c>
      <c r="DX556" s="180">
        <f t="shared" si="1493"/>
        <v>0</v>
      </c>
      <c r="DY556" s="180">
        <f t="shared" si="1494"/>
        <v>0</v>
      </c>
      <c r="DZ556" s="180">
        <f t="shared" si="1495"/>
        <v>0</v>
      </c>
      <c r="EA556" s="180">
        <f t="shared" si="1496"/>
        <v>0</v>
      </c>
      <c r="EB556" s="180">
        <f t="shared" si="1497"/>
        <v>0</v>
      </c>
      <c r="EC556" s="180">
        <f t="shared" si="1498"/>
        <v>0</v>
      </c>
      <c r="ED556" s="180">
        <f t="shared" si="1499"/>
        <v>0</v>
      </c>
      <c r="EE556" s="180">
        <f t="shared" si="1500"/>
        <v>0</v>
      </c>
      <c r="EF556" s="180">
        <f t="shared" si="1501"/>
        <v>0</v>
      </c>
      <c r="EG556" s="180">
        <f t="shared" si="1502"/>
        <v>0</v>
      </c>
      <c r="EH556" s="180">
        <f t="shared" si="1503"/>
        <v>0</v>
      </c>
      <c r="EI556" s="180">
        <f t="shared" si="1504"/>
        <v>0</v>
      </c>
      <c r="EJ556" s="180">
        <f t="shared" si="1505"/>
        <v>0</v>
      </c>
      <c r="EK556" s="180">
        <f t="shared" si="1506"/>
        <v>0</v>
      </c>
      <c r="EL556" s="180">
        <f t="shared" si="1507"/>
        <v>0</v>
      </c>
      <c r="EM556" s="180">
        <f t="shared" si="1508"/>
        <v>0</v>
      </c>
      <c r="EN556" s="180">
        <f t="shared" si="1509"/>
        <v>0</v>
      </c>
      <c r="EO556" s="180">
        <f t="shared" si="1510"/>
        <v>0</v>
      </c>
      <c r="EP556" s="180">
        <f t="shared" si="1511"/>
        <v>0</v>
      </c>
      <c r="EQ556" s="180">
        <f t="shared" si="1512"/>
        <v>0</v>
      </c>
      <c r="ER556" s="180">
        <f t="shared" si="1513"/>
        <v>0</v>
      </c>
      <c r="ES556" s="180">
        <f t="shared" si="1514"/>
        <v>0</v>
      </c>
      <c r="ET556" s="180">
        <f t="shared" si="1515"/>
        <v>0</v>
      </c>
      <c r="EU556" s="180">
        <f t="shared" si="1516"/>
        <v>0</v>
      </c>
      <c r="EV556" s="180">
        <f t="shared" si="1517"/>
        <v>0</v>
      </c>
      <c r="EW556" s="180">
        <f t="shared" si="1518"/>
        <v>0</v>
      </c>
      <c r="EX556" s="180">
        <f t="shared" si="1519"/>
        <v>0</v>
      </c>
      <c r="EY556" s="180">
        <f t="shared" si="1520"/>
        <v>0</v>
      </c>
      <c r="EZ556" s="180">
        <f t="shared" si="1521"/>
        <v>0</v>
      </c>
      <c r="FA556" s="180">
        <f t="shared" si="1522"/>
        <v>0</v>
      </c>
      <c r="FB556" s="180">
        <f t="shared" si="1523"/>
        <v>0</v>
      </c>
      <c r="FC556" s="180">
        <f t="shared" si="1524"/>
        <v>0</v>
      </c>
      <c r="FD556" s="180">
        <f t="shared" si="1525"/>
        <v>0</v>
      </c>
      <c r="FE556" s="180">
        <f t="shared" si="1526"/>
        <v>0</v>
      </c>
      <c r="FF556" s="180">
        <f t="shared" si="1527"/>
        <v>0</v>
      </c>
      <c r="FG556" s="180">
        <f t="shared" si="1528"/>
        <v>0</v>
      </c>
      <c r="FH556" s="180">
        <f t="shared" si="1529"/>
        <v>0</v>
      </c>
      <c r="FI556" s="180">
        <f t="shared" si="1530"/>
        <v>0</v>
      </c>
      <c r="FJ556" s="180">
        <f t="shared" si="1531"/>
        <v>0</v>
      </c>
      <c r="FK556" s="180">
        <f t="shared" si="1532"/>
        <v>0</v>
      </c>
      <c r="FL556" s="180">
        <f t="shared" si="1533"/>
        <v>0</v>
      </c>
      <c r="FM556" s="180">
        <f t="shared" si="1534"/>
        <v>0</v>
      </c>
      <c r="FN556" s="180">
        <f t="shared" si="1535"/>
        <v>0</v>
      </c>
      <c r="FO556" s="180">
        <f t="shared" si="1536"/>
        <v>0</v>
      </c>
      <c r="FP556" s="180">
        <f t="shared" si="1537"/>
        <v>0</v>
      </c>
      <c r="FQ556" s="180">
        <f t="shared" si="1538"/>
        <v>0</v>
      </c>
      <c r="FR556" s="180">
        <f t="shared" si="1539"/>
        <v>0</v>
      </c>
      <c r="FS556" s="180">
        <f t="shared" si="1540"/>
        <v>0</v>
      </c>
      <c r="FT556" s="180">
        <f t="shared" si="1541"/>
        <v>0</v>
      </c>
      <c r="FU556" s="180">
        <f t="shared" si="1542"/>
        <v>0</v>
      </c>
      <c r="FV556" s="180">
        <f t="shared" si="1543"/>
        <v>0</v>
      </c>
      <c r="FW556" s="180">
        <f t="shared" si="1544"/>
        <v>0</v>
      </c>
      <c r="FX556" s="180">
        <f t="shared" si="1545"/>
        <v>0</v>
      </c>
      <c r="FY556" s="180">
        <f t="shared" si="1546"/>
        <v>0</v>
      </c>
      <c r="FZ556" s="180">
        <f t="shared" si="1547"/>
        <v>0</v>
      </c>
      <c r="GA556" s="180">
        <f t="shared" si="1548"/>
        <v>0</v>
      </c>
      <c r="GB556" s="180">
        <f t="shared" si="1549"/>
        <v>0</v>
      </c>
      <c r="GC556" s="180">
        <f t="shared" si="1550"/>
        <v>0</v>
      </c>
      <c r="GD556" s="180">
        <f t="shared" si="1551"/>
        <v>0</v>
      </c>
      <c r="GE556" s="180">
        <f t="shared" si="1552"/>
        <v>0</v>
      </c>
      <c r="GF556" s="180">
        <f t="shared" si="1553"/>
        <v>0</v>
      </c>
      <c r="GG556" s="180">
        <f t="shared" si="1554"/>
        <v>0</v>
      </c>
      <c r="GH556" s="180">
        <f t="shared" si="1555"/>
        <v>0</v>
      </c>
      <c r="GI556" s="180">
        <f t="shared" si="1556"/>
        <v>0</v>
      </c>
      <c r="GJ556" s="180">
        <f t="shared" si="1557"/>
        <v>0</v>
      </c>
      <c r="GK556" s="180">
        <f t="shared" si="1558"/>
        <v>0</v>
      </c>
      <c r="GL556" s="180">
        <f t="shared" si="1559"/>
        <v>0</v>
      </c>
      <c r="GM556" s="180">
        <f t="shared" si="1560"/>
        <v>0</v>
      </c>
      <c r="GN556" s="180">
        <f t="shared" si="1561"/>
        <v>0</v>
      </c>
      <c r="GO556" s="180">
        <f t="shared" si="1562"/>
        <v>0</v>
      </c>
      <c r="GP556" s="180">
        <f t="shared" si="1563"/>
        <v>0</v>
      </c>
      <c r="GQ556" s="180">
        <f t="shared" si="1564"/>
        <v>0</v>
      </c>
      <c r="GR556" s="180">
        <f t="shared" si="1565"/>
        <v>0</v>
      </c>
      <c r="GS556" s="180">
        <f t="shared" si="1566"/>
        <v>0</v>
      </c>
      <c r="GT556" s="180">
        <f t="shared" si="1567"/>
        <v>0</v>
      </c>
      <c r="GU556" s="180">
        <f t="shared" si="1568"/>
        <v>0</v>
      </c>
      <c r="GV556" s="180">
        <f t="shared" si="1569"/>
        <v>0</v>
      </c>
      <c r="GW556" s="180">
        <f t="shared" si="1570"/>
        <v>0</v>
      </c>
      <c r="GX556" s="180">
        <f t="shared" si="1571"/>
        <v>0</v>
      </c>
      <c r="GY556" s="180">
        <f t="shared" si="1572"/>
        <v>0</v>
      </c>
      <c r="GZ556" s="180">
        <f t="shared" si="1573"/>
        <v>0</v>
      </c>
      <c r="HA556" s="180">
        <f t="shared" si="1574"/>
        <v>0</v>
      </c>
      <c r="HB556" s="180">
        <f t="shared" si="1575"/>
        <v>0</v>
      </c>
      <c r="HC556" s="180">
        <f t="shared" si="1576"/>
        <v>0</v>
      </c>
      <c r="HD556" s="180">
        <f t="shared" si="1577"/>
        <v>0</v>
      </c>
      <c r="HE556" s="180">
        <f t="shared" si="1578"/>
        <v>0</v>
      </c>
      <c r="HF556" s="180">
        <f t="shared" si="1579"/>
        <v>0</v>
      </c>
      <c r="HG556" s="180">
        <f t="shared" si="1580"/>
        <v>0</v>
      </c>
      <c r="HH556" s="180">
        <f t="shared" si="1581"/>
        <v>0</v>
      </c>
      <c r="HI556" s="180">
        <f t="shared" si="1582"/>
        <v>0</v>
      </c>
      <c r="HJ556" s="180">
        <f t="shared" si="1583"/>
        <v>0</v>
      </c>
      <c r="HK556" s="180">
        <f t="shared" si="1584"/>
        <v>0</v>
      </c>
      <c r="HL556" s="180">
        <f t="shared" si="1585"/>
        <v>0</v>
      </c>
      <c r="HM556" s="180">
        <f t="shared" si="1586"/>
        <v>0</v>
      </c>
      <c r="HN556" s="180">
        <f t="shared" si="1587"/>
        <v>0</v>
      </c>
      <c r="HO556" s="180">
        <f t="shared" si="1588"/>
        <v>0</v>
      </c>
      <c r="HP556" s="180">
        <f t="shared" si="1589"/>
        <v>0</v>
      </c>
      <c r="HQ556" s="180">
        <f t="shared" si="1590"/>
        <v>0</v>
      </c>
      <c r="HR556" s="180">
        <f t="shared" si="1591"/>
        <v>0</v>
      </c>
      <c r="HS556" s="180">
        <f t="shared" si="1592"/>
        <v>0</v>
      </c>
      <c r="HT556" s="180">
        <f t="shared" si="1593"/>
        <v>0</v>
      </c>
      <c r="HU556" s="180">
        <f t="shared" si="1594"/>
        <v>0</v>
      </c>
      <c r="HV556" s="180">
        <f t="shared" si="1595"/>
        <v>0</v>
      </c>
      <c r="HW556" s="180">
        <f t="shared" si="1596"/>
        <v>0</v>
      </c>
      <c r="HX556" s="180">
        <f t="shared" si="1597"/>
        <v>0</v>
      </c>
      <c r="HY556" s="180">
        <f t="shared" si="1598"/>
        <v>0</v>
      </c>
      <c r="HZ556" s="180">
        <f t="shared" si="1599"/>
        <v>0</v>
      </c>
      <c r="IA556" s="180">
        <f t="shared" si="1600"/>
        <v>0</v>
      </c>
      <c r="IB556" s="180">
        <f t="shared" si="1601"/>
        <v>0</v>
      </c>
      <c r="IC556" s="180">
        <f t="shared" si="1602"/>
        <v>0</v>
      </c>
      <c r="ID556" s="180">
        <f t="shared" si="1603"/>
        <v>0</v>
      </c>
      <c r="IE556" s="180">
        <f t="shared" si="1604"/>
        <v>0</v>
      </c>
      <c r="IF556" s="180">
        <f t="shared" si="1605"/>
        <v>0</v>
      </c>
      <c r="IG556" s="180">
        <f t="shared" si="1606"/>
        <v>0</v>
      </c>
      <c r="IH556" s="180">
        <f t="shared" si="1607"/>
        <v>0</v>
      </c>
      <c r="II556" s="180">
        <f t="shared" si="1608"/>
        <v>0</v>
      </c>
      <c r="IJ556" s="180">
        <f t="shared" si="1609"/>
        <v>0</v>
      </c>
      <c r="IK556" s="180">
        <f t="shared" si="1610"/>
        <v>0</v>
      </c>
      <c r="IL556" s="180">
        <f t="shared" si="1611"/>
        <v>0</v>
      </c>
      <c r="IM556" s="180">
        <f t="shared" si="1612"/>
        <v>0</v>
      </c>
      <c r="IN556" s="180">
        <f t="shared" si="1613"/>
        <v>0</v>
      </c>
      <c r="IO556" s="180">
        <f t="shared" si="1614"/>
        <v>0</v>
      </c>
      <c r="IP556" s="180">
        <f t="shared" si="1615"/>
        <v>0</v>
      </c>
      <c r="IQ556" s="180">
        <f t="shared" si="1616"/>
        <v>0</v>
      </c>
      <c r="IR556" s="180">
        <f t="shared" si="1617"/>
        <v>0</v>
      </c>
      <c r="IS556" s="180">
        <f t="shared" si="1618"/>
        <v>0</v>
      </c>
      <c r="IT556" s="180">
        <f t="shared" si="1619"/>
        <v>0</v>
      </c>
      <c r="IU556" s="180">
        <f t="shared" si="1620"/>
        <v>0</v>
      </c>
      <c r="IV556" s="180">
        <f t="shared" si="1621"/>
        <v>0</v>
      </c>
      <c r="IW556" s="180">
        <f t="shared" si="1622"/>
        <v>0</v>
      </c>
      <c r="IX556" s="180">
        <f t="shared" si="1623"/>
        <v>0</v>
      </c>
      <c r="IY556" s="180">
        <f t="shared" si="1624"/>
        <v>0</v>
      </c>
      <c r="IZ556" s="180">
        <f t="shared" si="1625"/>
        <v>0</v>
      </c>
      <c r="JA556" s="180">
        <f t="shared" si="1626"/>
        <v>0</v>
      </c>
      <c r="JB556" s="180">
        <f t="shared" si="1627"/>
        <v>0</v>
      </c>
    </row>
    <row r="557" spans="2:262">
      <c r="B557" s="188">
        <v>196</v>
      </c>
      <c r="C557" s="187">
        <f t="shared" si="1628"/>
        <v>3.828125000000003E-3</v>
      </c>
      <c r="D557" s="184" t="e">
        <f t="shared" si="1371"/>
        <v>#REF!</v>
      </c>
      <c r="E557" s="183" t="e">
        <f>GT361</f>
        <v>#REF!</v>
      </c>
      <c r="F557" s="182">
        <v>196</v>
      </c>
      <c r="G557" s="180">
        <f t="shared" si="1372"/>
        <v>0</v>
      </c>
      <c r="H557" s="180">
        <f t="shared" si="1373"/>
        <v>0</v>
      </c>
      <c r="I557" s="180">
        <f t="shared" si="1374"/>
        <v>0</v>
      </c>
      <c r="J557" s="180">
        <f t="shared" si="1375"/>
        <v>0</v>
      </c>
      <c r="K557" s="180">
        <f t="shared" si="1376"/>
        <v>0</v>
      </c>
      <c r="L557" s="180">
        <f t="shared" si="1377"/>
        <v>0</v>
      </c>
      <c r="M557" s="180">
        <f t="shared" si="1378"/>
        <v>0</v>
      </c>
      <c r="N557" s="180">
        <f t="shared" si="1379"/>
        <v>0</v>
      </c>
      <c r="O557" s="180">
        <f t="shared" si="1380"/>
        <v>0</v>
      </c>
      <c r="P557" s="180">
        <f t="shared" si="1381"/>
        <v>0</v>
      </c>
      <c r="Q557" s="180">
        <f t="shared" si="1382"/>
        <v>0</v>
      </c>
      <c r="R557" s="180">
        <f t="shared" si="1383"/>
        <v>0</v>
      </c>
      <c r="S557" s="180">
        <f t="shared" si="1384"/>
        <v>0</v>
      </c>
      <c r="T557" s="180">
        <f t="shared" si="1385"/>
        <v>0</v>
      </c>
      <c r="U557" s="180">
        <f t="shared" si="1386"/>
        <v>0</v>
      </c>
      <c r="V557" s="180">
        <f t="shared" si="1387"/>
        <v>0</v>
      </c>
      <c r="W557" s="180">
        <f t="shared" si="1388"/>
        <v>0</v>
      </c>
      <c r="X557" s="180">
        <f t="shared" si="1389"/>
        <v>0</v>
      </c>
      <c r="Y557" s="180">
        <f t="shared" si="1390"/>
        <v>0</v>
      </c>
      <c r="Z557" s="180">
        <f t="shared" si="1391"/>
        <v>0</v>
      </c>
      <c r="AA557" s="180">
        <f t="shared" si="1392"/>
        <v>0</v>
      </c>
      <c r="AB557" s="180">
        <f t="shared" si="1393"/>
        <v>0</v>
      </c>
      <c r="AC557" s="180">
        <f t="shared" si="1394"/>
        <v>0</v>
      </c>
      <c r="AD557" s="180">
        <f t="shared" si="1395"/>
        <v>0</v>
      </c>
      <c r="AE557" s="180">
        <f t="shared" si="1396"/>
        <v>0</v>
      </c>
      <c r="AF557" s="180">
        <f t="shared" si="1397"/>
        <v>0</v>
      </c>
      <c r="AG557" s="180">
        <f t="shared" si="1398"/>
        <v>0</v>
      </c>
      <c r="AH557" s="180">
        <f t="shared" si="1399"/>
        <v>0</v>
      </c>
      <c r="AI557" s="180">
        <f t="shared" si="1400"/>
        <v>0</v>
      </c>
      <c r="AJ557" s="180">
        <f t="shared" si="1401"/>
        <v>0</v>
      </c>
      <c r="AK557" s="180">
        <f t="shared" si="1402"/>
        <v>0</v>
      </c>
      <c r="AL557" s="180">
        <f t="shared" si="1403"/>
        <v>0</v>
      </c>
      <c r="AM557" s="180">
        <f t="shared" si="1404"/>
        <v>0</v>
      </c>
      <c r="AN557" s="180">
        <f t="shared" si="1405"/>
        <v>0</v>
      </c>
      <c r="AO557" s="180">
        <f t="shared" si="1406"/>
        <v>0</v>
      </c>
      <c r="AP557" s="180">
        <f t="shared" si="1407"/>
        <v>0</v>
      </c>
      <c r="AQ557" s="180">
        <f t="shared" si="1408"/>
        <v>0</v>
      </c>
      <c r="AR557" s="180">
        <f t="shared" si="1409"/>
        <v>0</v>
      </c>
      <c r="AS557" s="180">
        <f t="shared" si="1410"/>
        <v>0</v>
      </c>
      <c r="AT557" s="180">
        <f t="shared" si="1411"/>
        <v>0</v>
      </c>
      <c r="AU557" s="180">
        <f t="shared" si="1412"/>
        <v>0</v>
      </c>
      <c r="AV557" s="180">
        <f t="shared" si="1413"/>
        <v>0</v>
      </c>
      <c r="AW557" s="180">
        <f t="shared" si="1414"/>
        <v>0</v>
      </c>
      <c r="AX557" s="180">
        <f t="shared" si="1415"/>
        <v>0</v>
      </c>
      <c r="AY557" s="180">
        <f t="shared" si="1416"/>
        <v>0</v>
      </c>
      <c r="AZ557" s="180">
        <f t="shared" si="1417"/>
        <v>0</v>
      </c>
      <c r="BA557" s="180">
        <f t="shared" si="1418"/>
        <v>0</v>
      </c>
      <c r="BB557" s="180">
        <f t="shared" si="1419"/>
        <v>0</v>
      </c>
      <c r="BC557" s="180">
        <f t="shared" si="1420"/>
        <v>0</v>
      </c>
      <c r="BD557" s="180">
        <f t="shared" si="1421"/>
        <v>0</v>
      </c>
      <c r="BE557" s="180">
        <f t="shared" si="1422"/>
        <v>0</v>
      </c>
      <c r="BF557" s="180">
        <f t="shared" si="1423"/>
        <v>0</v>
      </c>
      <c r="BG557" s="180">
        <f t="shared" si="1424"/>
        <v>0</v>
      </c>
      <c r="BH557" s="180">
        <f t="shared" si="1425"/>
        <v>0</v>
      </c>
      <c r="BI557" s="180">
        <f t="shared" si="1426"/>
        <v>0</v>
      </c>
      <c r="BJ557" s="180">
        <f t="shared" si="1427"/>
        <v>0</v>
      </c>
      <c r="BK557" s="180">
        <f t="shared" si="1428"/>
        <v>0</v>
      </c>
      <c r="BL557" s="180">
        <f t="shared" si="1429"/>
        <v>0</v>
      </c>
      <c r="BM557" s="180">
        <f t="shared" si="1430"/>
        <v>0</v>
      </c>
      <c r="BN557" s="180">
        <f t="shared" si="1431"/>
        <v>0</v>
      </c>
      <c r="BO557" s="180">
        <f t="shared" si="1432"/>
        <v>0</v>
      </c>
      <c r="BP557" s="180">
        <f t="shared" si="1433"/>
        <v>0</v>
      </c>
      <c r="BQ557" s="180">
        <f t="shared" si="1434"/>
        <v>0</v>
      </c>
      <c r="BR557" s="180">
        <f t="shared" si="1435"/>
        <v>0</v>
      </c>
      <c r="BS557" s="180">
        <f t="shared" si="1436"/>
        <v>0</v>
      </c>
      <c r="BT557" s="180">
        <f t="shared" si="1437"/>
        <v>0</v>
      </c>
      <c r="BU557" s="180">
        <f t="shared" si="1438"/>
        <v>0</v>
      </c>
      <c r="BV557" s="180">
        <f t="shared" si="1439"/>
        <v>0</v>
      </c>
      <c r="BW557" s="180">
        <f t="shared" si="1440"/>
        <v>0</v>
      </c>
      <c r="BX557" s="180">
        <f t="shared" si="1441"/>
        <v>0</v>
      </c>
      <c r="BY557" s="180">
        <f t="shared" si="1442"/>
        <v>0</v>
      </c>
      <c r="BZ557" s="180">
        <f t="shared" si="1443"/>
        <v>0</v>
      </c>
      <c r="CA557" s="180">
        <f t="shared" si="1444"/>
        <v>0</v>
      </c>
      <c r="CB557" s="180">
        <f t="shared" si="1445"/>
        <v>0</v>
      </c>
      <c r="CC557" s="180">
        <f t="shared" si="1446"/>
        <v>0</v>
      </c>
      <c r="CD557" s="180">
        <f t="shared" si="1447"/>
        <v>0</v>
      </c>
      <c r="CE557" s="180">
        <f t="shared" si="1448"/>
        <v>0</v>
      </c>
      <c r="CF557" s="180">
        <f t="shared" si="1449"/>
        <v>0</v>
      </c>
      <c r="CG557" s="180">
        <f t="shared" si="1450"/>
        <v>0</v>
      </c>
      <c r="CH557" s="180">
        <f t="shared" si="1451"/>
        <v>0</v>
      </c>
      <c r="CI557" s="180">
        <f t="shared" si="1452"/>
        <v>0</v>
      </c>
      <c r="CJ557" s="180">
        <f t="shared" si="1453"/>
        <v>0</v>
      </c>
      <c r="CK557" s="180">
        <f t="shared" si="1454"/>
        <v>0</v>
      </c>
      <c r="CL557" s="180">
        <f t="shared" si="1455"/>
        <v>0</v>
      </c>
      <c r="CM557" s="180">
        <f t="shared" si="1456"/>
        <v>0</v>
      </c>
      <c r="CN557" s="180">
        <f t="shared" si="1457"/>
        <v>0</v>
      </c>
      <c r="CO557" s="180">
        <f t="shared" si="1458"/>
        <v>0</v>
      </c>
      <c r="CP557" s="180">
        <f t="shared" si="1459"/>
        <v>0</v>
      </c>
      <c r="CQ557" s="180">
        <f t="shared" si="1460"/>
        <v>0</v>
      </c>
      <c r="CR557" s="180">
        <f t="shared" si="1461"/>
        <v>0</v>
      </c>
      <c r="CS557" s="180">
        <f t="shared" si="1462"/>
        <v>0</v>
      </c>
      <c r="CT557" s="180">
        <f t="shared" si="1463"/>
        <v>0</v>
      </c>
      <c r="CU557" s="180">
        <f t="shared" si="1464"/>
        <v>0</v>
      </c>
      <c r="CV557" s="180">
        <f t="shared" si="1465"/>
        <v>0</v>
      </c>
      <c r="CW557" s="180">
        <f t="shared" si="1466"/>
        <v>0</v>
      </c>
      <c r="CX557" s="180">
        <f t="shared" si="1467"/>
        <v>0</v>
      </c>
      <c r="CY557" s="180">
        <f t="shared" si="1468"/>
        <v>0</v>
      </c>
      <c r="CZ557" s="180">
        <f t="shared" si="1469"/>
        <v>0</v>
      </c>
      <c r="DA557" s="180">
        <f t="shared" si="1470"/>
        <v>0</v>
      </c>
      <c r="DB557" s="180">
        <f t="shared" si="1471"/>
        <v>0</v>
      </c>
      <c r="DC557" s="180">
        <f t="shared" si="1472"/>
        <v>0</v>
      </c>
      <c r="DD557" s="180">
        <f t="shared" si="1473"/>
        <v>0</v>
      </c>
      <c r="DE557" s="180">
        <f t="shared" si="1474"/>
        <v>0</v>
      </c>
      <c r="DF557" s="180">
        <f t="shared" si="1475"/>
        <v>0</v>
      </c>
      <c r="DG557" s="180">
        <f t="shared" si="1476"/>
        <v>0</v>
      </c>
      <c r="DH557" s="180">
        <f t="shared" si="1477"/>
        <v>0</v>
      </c>
      <c r="DI557" s="180">
        <f t="shared" si="1478"/>
        <v>0</v>
      </c>
      <c r="DJ557" s="180">
        <f t="shared" si="1479"/>
        <v>0</v>
      </c>
      <c r="DK557" s="180">
        <f t="shared" si="1480"/>
        <v>0</v>
      </c>
      <c r="DL557" s="180">
        <f t="shared" si="1481"/>
        <v>0</v>
      </c>
      <c r="DM557" s="180">
        <f t="shared" si="1482"/>
        <v>0</v>
      </c>
      <c r="DN557" s="180">
        <f t="shared" si="1483"/>
        <v>0</v>
      </c>
      <c r="DO557" s="180">
        <f t="shared" si="1484"/>
        <v>0</v>
      </c>
      <c r="DP557" s="180">
        <f t="shared" si="1485"/>
        <v>0</v>
      </c>
      <c r="DQ557" s="180">
        <f t="shared" si="1486"/>
        <v>0</v>
      </c>
      <c r="DR557" s="180">
        <f t="shared" si="1487"/>
        <v>0</v>
      </c>
      <c r="DS557" s="180">
        <f t="shared" si="1488"/>
        <v>0</v>
      </c>
      <c r="DT557" s="180">
        <f t="shared" si="1489"/>
        <v>0</v>
      </c>
      <c r="DU557" s="180">
        <f t="shared" si="1490"/>
        <v>0</v>
      </c>
      <c r="DV557" s="180">
        <f t="shared" si="1491"/>
        <v>0</v>
      </c>
      <c r="DW557" s="180">
        <f t="shared" si="1492"/>
        <v>0</v>
      </c>
      <c r="DX557" s="180">
        <f t="shared" si="1493"/>
        <v>0</v>
      </c>
      <c r="DY557" s="180">
        <f t="shared" si="1494"/>
        <v>0</v>
      </c>
      <c r="DZ557" s="180">
        <f t="shared" si="1495"/>
        <v>0</v>
      </c>
      <c r="EA557" s="180">
        <f t="shared" si="1496"/>
        <v>0</v>
      </c>
      <c r="EB557" s="180">
        <f t="shared" si="1497"/>
        <v>0</v>
      </c>
      <c r="EC557" s="180">
        <f t="shared" si="1498"/>
        <v>0</v>
      </c>
      <c r="ED557" s="180">
        <f t="shared" si="1499"/>
        <v>0</v>
      </c>
      <c r="EE557" s="180">
        <f t="shared" si="1500"/>
        <v>0</v>
      </c>
      <c r="EF557" s="180">
        <f t="shared" si="1501"/>
        <v>0</v>
      </c>
      <c r="EG557" s="180">
        <f t="shared" si="1502"/>
        <v>0</v>
      </c>
      <c r="EH557" s="180">
        <f t="shared" si="1503"/>
        <v>0</v>
      </c>
      <c r="EI557" s="180">
        <f t="shared" si="1504"/>
        <v>0</v>
      </c>
      <c r="EJ557" s="180">
        <f t="shared" si="1505"/>
        <v>0</v>
      </c>
      <c r="EK557" s="180">
        <f t="shared" si="1506"/>
        <v>0</v>
      </c>
      <c r="EL557" s="180">
        <f t="shared" si="1507"/>
        <v>0</v>
      </c>
      <c r="EM557" s="180">
        <f t="shared" si="1508"/>
        <v>0</v>
      </c>
      <c r="EN557" s="180">
        <f t="shared" si="1509"/>
        <v>0</v>
      </c>
      <c r="EO557" s="180">
        <f t="shared" si="1510"/>
        <v>0</v>
      </c>
      <c r="EP557" s="180">
        <f t="shared" si="1511"/>
        <v>0</v>
      </c>
      <c r="EQ557" s="180">
        <f t="shared" si="1512"/>
        <v>0</v>
      </c>
      <c r="ER557" s="180">
        <f t="shared" si="1513"/>
        <v>0</v>
      </c>
      <c r="ES557" s="180">
        <f t="shared" si="1514"/>
        <v>0</v>
      </c>
      <c r="ET557" s="180">
        <f t="shared" si="1515"/>
        <v>0</v>
      </c>
      <c r="EU557" s="180">
        <f t="shared" si="1516"/>
        <v>0</v>
      </c>
      <c r="EV557" s="180">
        <f t="shared" si="1517"/>
        <v>0</v>
      </c>
      <c r="EW557" s="180">
        <f t="shared" si="1518"/>
        <v>0</v>
      </c>
      <c r="EX557" s="180">
        <f t="shared" si="1519"/>
        <v>0</v>
      </c>
      <c r="EY557" s="180">
        <f t="shared" si="1520"/>
        <v>0</v>
      </c>
      <c r="EZ557" s="180">
        <f t="shared" si="1521"/>
        <v>0</v>
      </c>
      <c r="FA557" s="180">
        <f t="shared" si="1522"/>
        <v>0</v>
      </c>
      <c r="FB557" s="180">
        <f t="shared" si="1523"/>
        <v>0</v>
      </c>
      <c r="FC557" s="180">
        <f t="shared" si="1524"/>
        <v>0</v>
      </c>
      <c r="FD557" s="180">
        <f t="shared" si="1525"/>
        <v>0</v>
      </c>
      <c r="FE557" s="180">
        <f t="shared" si="1526"/>
        <v>0</v>
      </c>
      <c r="FF557" s="180">
        <f t="shared" si="1527"/>
        <v>0</v>
      </c>
      <c r="FG557" s="180">
        <f t="shared" si="1528"/>
        <v>0</v>
      </c>
      <c r="FH557" s="180">
        <f t="shared" si="1529"/>
        <v>0</v>
      </c>
      <c r="FI557" s="180">
        <f t="shared" si="1530"/>
        <v>0</v>
      </c>
      <c r="FJ557" s="180">
        <f t="shared" si="1531"/>
        <v>0</v>
      </c>
      <c r="FK557" s="180">
        <f t="shared" si="1532"/>
        <v>0</v>
      </c>
      <c r="FL557" s="180">
        <f t="shared" si="1533"/>
        <v>0</v>
      </c>
      <c r="FM557" s="180">
        <f t="shared" si="1534"/>
        <v>0</v>
      </c>
      <c r="FN557" s="180">
        <f t="shared" si="1535"/>
        <v>0</v>
      </c>
      <c r="FO557" s="180">
        <f t="shared" si="1536"/>
        <v>0</v>
      </c>
      <c r="FP557" s="180">
        <f t="shared" si="1537"/>
        <v>0</v>
      </c>
      <c r="FQ557" s="180">
        <f t="shared" si="1538"/>
        <v>0</v>
      </c>
      <c r="FR557" s="180">
        <f t="shared" si="1539"/>
        <v>0</v>
      </c>
      <c r="FS557" s="180">
        <f t="shared" si="1540"/>
        <v>0</v>
      </c>
      <c r="FT557" s="180">
        <f t="shared" si="1541"/>
        <v>0</v>
      </c>
      <c r="FU557" s="180">
        <f t="shared" si="1542"/>
        <v>0</v>
      </c>
      <c r="FV557" s="180">
        <f t="shared" si="1543"/>
        <v>0</v>
      </c>
      <c r="FW557" s="180">
        <f t="shared" si="1544"/>
        <v>0</v>
      </c>
      <c r="FX557" s="180">
        <f t="shared" si="1545"/>
        <v>0</v>
      </c>
      <c r="FY557" s="180">
        <f t="shared" si="1546"/>
        <v>0</v>
      </c>
      <c r="FZ557" s="180">
        <f t="shared" si="1547"/>
        <v>0</v>
      </c>
      <c r="GA557" s="180">
        <f t="shared" si="1548"/>
        <v>0</v>
      </c>
      <c r="GB557" s="180">
        <f t="shared" si="1549"/>
        <v>0</v>
      </c>
      <c r="GC557" s="180">
        <f t="shared" si="1550"/>
        <v>0</v>
      </c>
      <c r="GD557" s="180">
        <f t="shared" si="1551"/>
        <v>0</v>
      </c>
      <c r="GE557" s="180">
        <f t="shared" si="1552"/>
        <v>0</v>
      </c>
      <c r="GF557" s="180">
        <f t="shared" si="1553"/>
        <v>0</v>
      </c>
      <c r="GG557" s="180">
        <f t="shared" si="1554"/>
        <v>0</v>
      </c>
      <c r="GH557" s="180">
        <f t="shared" si="1555"/>
        <v>0</v>
      </c>
      <c r="GI557" s="180">
        <f t="shared" si="1556"/>
        <v>0</v>
      </c>
      <c r="GJ557" s="180">
        <f t="shared" si="1557"/>
        <v>0</v>
      </c>
      <c r="GK557" s="180">
        <f t="shared" si="1558"/>
        <v>0</v>
      </c>
      <c r="GL557" s="180">
        <f t="shared" si="1559"/>
        <v>0</v>
      </c>
      <c r="GM557" s="180">
        <f t="shared" si="1560"/>
        <v>0</v>
      </c>
      <c r="GN557" s="180">
        <f t="shared" si="1561"/>
        <v>0</v>
      </c>
      <c r="GO557" s="180">
        <f t="shared" si="1562"/>
        <v>0</v>
      </c>
      <c r="GP557" s="180">
        <f t="shared" si="1563"/>
        <v>0</v>
      </c>
      <c r="GQ557" s="180">
        <f t="shared" si="1564"/>
        <v>0</v>
      </c>
      <c r="GR557" s="180">
        <f t="shared" si="1565"/>
        <v>0</v>
      </c>
      <c r="GS557" s="180">
        <f t="shared" si="1566"/>
        <v>0</v>
      </c>
      <c r="GT557" s="180">
        <f t="shared" si="1567"/>
        <v>0</v>
      </c>
      <c r="GU557" s="180">
        <f t="shared" si="1568"/>
        <v>0</v>
      </c>
      <c r="GV557" s="180">
        <f t="shared" si="1569"/>
        <v>0</v>
      </c>
      <c r="GW557" s="180">
        <f t="shared" si="1570"/>
        <v>0</v>
      </c>
      <c r="GX557" s="180">
        <f t="shared" si="1571"/>
        <v>0</v>
      </c>
      <c r="GY557" s="180">
        <f t="shared" si="1572"/>
        <v>0</v>
      </c>
      <c r="GZ557" s="180">
        <f t="shared" si="1573"/>
        <v>0</v>
      </c>
      <c r="HA557" s="180">
        <f t="shared" si="1574"/>
        <v>0</v>
      </c>
      <c r="HB557" s="180">
        <f t="shared" si="1575"/>
        <v>0</v>
      </c>
      <c r="HC557" s="180">
        <f t="shared" si="1576"/>
        <v>0</v>
      </c>
      <c r="HD557" s="180">
        <f t="shared" si="1577"/>
        <v>0</v>
      </c>
      <c r="HE557" s="180">
        <f t="shared" si="1578"/>
        <v>0</v>
      </c>
      <c r="HF557" s="180">
        <f t="shared" si="1579"/>
        <v>0</v>
      </c>
      <c r="HG557" s="180">
        <f t="shared" si="1580"/>
        <v>0</v>
      </c>
      <c r="HH557" s="180">
        <f t="shared" si="1581"/>
        <v>0</v>
      </c>
      <c r="HI557" s="180">
        <f t="shared" si="1582"/>
        <v>0</v>
      </c>
      <c r="HJ557" s="180">
        <f t="shared" si="1583"/>
        <v>0</v>
      </c>
      <c r="HK557" s="180">
        <f t="shared" si="1584"/>
        <v>0</v>
      </c>
      <c r="HL557" s="180">
        <f t="shared" si="1585"/>
        <v>0</v>
      </c>
      <c r="HM557" s="180">
        <f t="shared" si="1586"/>
        <v>0</v>
      </c>
      <c r="HN557" s="180">
        <f t="shared" si="1587"/>
        <v>0</v>
      </c>
      <c r="HO557" s="180">
        <f t="shared" si="1588"/>
        <v>0</v>
      </c>
      <c r="HP557" s="180">
        <f t="shared" si="1589"/>
        <v>0</v>
      </c>
      <c r="HQ557" s="180">
        <f t="shared" si="1590"/>
        <v>0</v>
      </c>
      <c r="HR557" s="180">
        <f t="shared" si="1591"/>
        <v>0</v>
      </c>
      <c r="HS557" s="180">
        <f t="shared" si="1592"/>
        <v>0</v>
      </c>
      <c r="HT557" s="180">
        <f t="shared" si="1593"/>
        <v>0</v>
      </c>
      <c r="HU557" s="180">
        <f t="shared" si="1594"/>
        <v>0</v>
      </c>
      <c r="HV557" s="180">
        <f t="shared" si="1595"/>
        <v>0</v>
      </c>
      <c r="HW557" s="180">
        <f t="shared" si="1596"/>
        <v>0</v>
      </c>
      <c r="HX557" s="180">
        <f t="shared" si="1597"/>
        <v>0</v>
      </c>
      <c r="HY557" s="180">
        <f t="shared" si="1598"/>
        <v>0</v>
      </c>
      <c r="HZ557" s="180">
        <f t="shared" si="1599"/>
        <v>0</v>
      </c>
      <c r="IA557" s="180">
        <f t="shared" si="1600"/>
        <v>0</v>
      </c>
      <c r="IB557" s="180">
        <f t="shared" si="1601"/>
        <v>0</v>
      </c>
      <c r="IC557" s="180">
        <f t="shared" si="1602"/>
        <v>0</v>
      </c>
      <c r="ID557" s="180">
        <f t="shared" si="1603"/>
        <v>0</v>
      </c>
      <c r="IE557" s="180">
        <f t="shared" si="1604"/>
        <v>0</v>
      </c>
      <c r="IF557" s="180">
        <f t="shared" si="1605"/>
        <v>0</v>
      </c>
      <c r="IG557" s="180">
        <f t="shared" si="1606"/>
        <v>0</v>
      </c>
      <c r="IH557" s="180">
        <f t="shared" si="1607"/>
        <v>0</v>
      </c>
      <c r="II557" s="180">
        <f t="shared" si="1608"/>
        <v>0</v>
      </c>
      <c r="IJ557" s="180">
        <f t="shared" si="1609"/>
        <v>0</v>
      </c>
      <c r="IK557" s="180">
        <f t="shared" si="1610"/>
        <v>0</v>
      </c>
      <c r="IL557" s="180">
        <f t="shared" si="1611"/>
        <v>0</v>
      </c>
      <c r="IM557" s="180">
        <f t="shared" si="1612"/>
        <v>0</v>
      </c>
      <c r="IN557" s="180">
        <f t="shared" si="1613"/>
        <v>0</v>
      </c>
      <c r="IO557" s="180">
        <f t="shared" si="1614"/>
        <v>0</v>
      </c>
      <c r="IP557" s="180">
        <f t="shared" si="1615"/>
        <v>0</v>
      </c>
      <c r="IQ557" s="180">
        <f t="shared" si="1616"/>
        <v>0</v>
      </c>
      <c r="IR557" s="180">
        <f t="shared" si="1617"/>
        <v>0</v>
      </c>
      <c r="IS557" s="180">
        <f t="shared" si="1618"/>
        <v>0</v>
      </c>
      <c r="IT557" s="180">
        <f t="shared" si="1619"/>
        <v>0</v>
      </c>
      <c r="IU557" s="180">
        <f t="shared" si="1620"/>
        <v>0</v>
      </c>
      <c r="IV557" s="180">
        <f t="shared" si="1621"/>
        <v>0</v>
      </c>
      <c r="IW557" s="180">
        <f t="shared" si="1622"/>
        <v>0</v>
      </c>
      <c r="IX557" s="180">
        <f t="shared" si="1623"/>
        <v>0</v>
      </c>
      <c r="IY557" s="180">
        <f t="shared" si="1624"/>
        <v>0</v>
      </c>
      <c r="IZ557" s="180">
        <f t="shared" si="1625"/>
        <v>0</v>
      </c>
      <c r="JA557" s="180">
        <f t="shared" si="1626"/>
        <v>0</v>
      </c>
      <c r="JB557" s="180">
        <f t="shared" si="1627"/>
        <v>0</v>
      </c>
    </row>
    <row r="558" spans="2:262">
      <c r="B558" s="188">
        <v>197</v>
      </c>
      <c r="C558" s="187">
        <f t="shared" si="1628"/>
        <v>3.847656250000003E-3</v>
      </c>
      <c r="D558" s="184" t="e">
        <f t="shared" si="1371"/>
        <v>#REF!</v>
      </c>
      <c r="E558" s="183" t="e">
        <f>GU361</f>
        <v>#REF!</v>
      </c>
      <c r="F558" s="182">
        <v>197</v>
      </c>
      <c r="G558" s="180">
        <f t="shared" si="1372"/>
        <v>0</v>
      </c>
      <c r="H558" s="180">
        <f t="shared" si="1373"/>
        <v>0</v>
      </c>
      <c r="I558" s="180">
        <f t="shared" si="1374"/>
        <v>0</v>
      </c>
      <c r="J558" s="180">
        <f t="shared" si="1375"/>
        <v>0</v>
      </c>
      <c r="K558" s="180">
        <f t="shared" si="1376"/>
        <v>0</v>
      </c>
      <c r="L558" s="180">
        <f t="shared" si="1377"/>
        <v>0</v>
      </c>
      <c r="M558" s="180">
        <f t="shared" si="1378"/>
        <v>0</v>
      </c>
      <c r="N558" s="180">
        <f t="shared" si="1379"/>
        <v>0</v>
      </c>
      <c r="O558" s="180">
        <f t="shared" si="1380"/>
        <v>0</v>
      </c>
      <c r="P558" s="180">
        <f t="shared" si="1381"/>
        <v>0</v>
      </c>
      <c r="Q558" s="180">
        <f t="shared" si="1382"/>
        <v>0</v>
      </c>
      <c r="R558" s="180">
        <f t="shared" si="1383"/>
        <v>0</v>
      </c>
      <c r="S558" s="180">
        <f t="shared" si="1384"/>
        <v>0</v>
      </c>
      <c r="T558" s="180">
        <f t="shared" si="1385"/>
        <v>0</v>
      </c>
      <c r="U558" s="180">
        <f t="shared" si="1386"/>
        <v>0</v>
      </c>
      <c r="V558" s="180">
        <f t="shared" si="1387"/>
        <v>0</v>
      </c>
      <c r="W558" s="180">
        <f t="shared" si="1388"/>
        <v>0</v>
      </c>
      <c r="X558" s="180">
        <f t="shared" si="1389"/>
        <v>0</v>
      </c>
      <c r="Y558" s="180">
        <f t="shared" si="1390"/>
        <v>0</v>
      </c>
      <c r="Z558" s="180">
        <f t="shared" si="1391"/>
        <v>0</v>
      </c>
      <c r="AA558" s="180">
        <f t="shared" si="1392"/>
        <v>0</v>
      </c>
      <c r="AB558" s="180">
        <f t="shared" si="1393"/>
        <v>0</v>
      </c>
      <c r="AC558" s="180">
        <f t="shared" si="1394"/>
        <v>0</v>
      </c>
      <c r="AD558" s="180">
        <f t="shared" si="1395"/>
        <v>0</v>
      </c>
      <c r="AE558" s="180">
        <f t="shared" si="1396"/>
        <v>0</v>
      </c>
      <c r="AF558" s="180">
        <f t="shared" si="1397"/>
        <v>0</v>
      </c>
      <c r="AG558" s="180">
        <f t="shared" si="1398"/>
        <v>0</v>
      </c>
      <c r="AH558" s="180">
        <f t="shared" si="1399"/>
        <v>0</v>
      </c>
      <c r="AI558" s="180">
        <f t="shared" si="1400"/>
        <v>0</v>
      </c>
      <c r="AJ558" s="180">
        <f t="shared" si="1401"/>
        <v>0</v>
      </c>
      <c r="AK558" s="180">
        <f t="shared" si="1402"/>
        <v>0</v>
      </c>
      <c r="AL558" s="180">
        <f t="shared" si="1403"/>
        <v>0</v>
      </c>
      <c r="AM558" s="180">
        <f t="shared" si="1404"/>
        <v>0</v>
      </c>
      <c r="AN558" s="180">
        <f t="shared" si="1405"/>
        <v>0</v>
      </c>
      <c r="AO558" s="180">
        <f t="shared" si="1406"/>
        <v>0</v>
      </c>
      <c r="AP558" s="180">
        <f t="shared" si="1407"/>
        <v>0</v>
      </c>
      <c r="AQ558" s="180">
        <f t="shared" si="1408"/>
        <v>0</v>
      </c>
      <c r="AR558" s="180">
        <f t="shared" si="1409"/>
        <v>0</v>
      </c>
      <c r="AS558" s="180">
        <f t="shared" si="1410"/>
        <v>0</v>
      </c>
      <c r="AT558" s="180">
        <f t="shared" si="1411"/>
        <v>0</v>
      </c>
      <c r="AU558" s="180">
        <f t="shared" si="1412"/>
        <v>0</v>
      </c>
      <c r="AV558" s="180">
        <f t="shared" si="1413"/>
        <v>0</v>
      </c>
      <c r="AW558" s="180">
        <f t="shared" si="1414"/>
        <v>0</v>
      </c>
      <c r="AX558" s="180">
        <f t="shared" si="1415"/>
        <v>0</v>
      </c>
      <c r="AY558" s="180">
        <f t="shared" si="1416"/>
        <v>0</v>
      </c>
      <c r="AZ558" s="180">
        <f t="shared" si="1417"/>
        <v>0</v>
      </c>
      <c r="BA558" s="180">
        <f t="shared" si="1418"/>
        <v>0</v>
      </c>
      <c r="BB558" s="180">
        <f t="shared" si="1419"/>
        <v>0</v>
      </c>
      <c r="BC558" s="180">
        <f t="shared" si="1420"/>
        <v>0</v>
      </c>
      <c r="BD558" s="180">
        <f t="shared" si="1421"/>
        <v>0</v>
      </c>
      <c r="BE558" s="180">
        <f t="shared" si="1422"/>
        <v>0</v>
      </c>
      <c r="BF558" s="180">
        <f t="shared" si="1423"/>
        <v>0</v>
      </c>
      <c r="BG558" s="180">
        <f t="shared" si="1424"/>
        <v>0</v>
      </c>
      <c r="BH558" s="180">
        <f t="shared" si="1425"/>
        <v>0</v>
      </c>
      <c r="BI558" s="180">
        <f t="shared" si="1426"/>
        <v>0</v>
      </c>
      <c r="BJ558" s="180">
        <f t="shared" si="1427"/>
        <v>0</v>
      </c>
      <c r="BK558" s="180">
        <f t="shared" si="1428"/>
        <v>0</v>
      </c>
      <c r="BL558" s="180">
        <f t="shared" si="1429"/>
        <v>0</v>
      </c>
      <c r="BM558" s="180">
        <f t="shared" si="1430"/>
        <v>0</v>
      </c>
      <c r="BN558" s="180">
        <f t="shared" si="1431"/>
        <v>0</v>
      </c>
      <c r="BO558" s="180">
        <f t="shared" si="1432"/>
        <v>0</v>
      </c>
      <c r="BP558" s="180">
        <f t="shared" si="1433"/>
        <v>0</v>
      </c>
      <c r="BQ558" s="180">
        <f t="shared" si="1434"/>
        <v>0</v>
      </c>
      <c r="BR558" s="180">
        <f t="shared" si="1435"/>
        <v>0</v>
      </c>
      <c r="BS558" s="180">
        <f t="shared" si="1436"/>
        <v>0</v>
      </c>
      <c r="BT558" s="180">
        <f t="shared" si="1437"/>
        <v>0</v>
      </c>
      <c r="BU558" s="180">
        <f t="shared" si="1438"/>
        <v>0</v>
      </c>
      <c r="BV558" s="180">
        <f t="shared" si="1439"/>
        <v>0</v>
      </c>
      <c r="BW558" s="180">
        <f t="shared" si="1440"/>
        <v>0</v>
      </c>
      <c r="BX558" s="180">
        <f t="shared" si="1441"/>
        <v>0</v>
      </c>
      <c r="BY558" s="180">
        <f t="shared" si="1442"/>
        <v>0</v>
      </c>
      <c r="BZ558" s="180">
        <f t="shared" si="1443"/>
        <v>0</v>
      </c>
      <c r="CA558" s="180">
        <f t="shared" si="1444"/>
        <v>0</v>
      </c>
      <c r="CB558" s="180">
        <f t="shared" si="1445"/>
        <v>0</v>
      </c>
      <c r="CC558" s="180">
        <f t="shared" si="1446"/>
        <v>0</v>
      </c>
      <c r="CD558" s="180">
        <f t="shared" si="1447"/>
        <v>0</v>
      </c>
      <c r="CE558" s="180">
        <f t="shared" si="1448"/>
        <v>0</v>
      </c>
      <c r="CF558" s="180">
        <f t="shared" si="1449"/>
        <v>0</v>
      </c>
      <c r="CG558" s="180">
        <f t="shared" si="1450"/>
        <v>0</v>
      </c>
      <c r="CH558" s="180">
        <f t="shared" si="1451"/>
        <v>0</v>
      </c>
      <c r="CI558" s="180">
        <f t="shared" si="1452"/>
        <v>0</v>
      </c>
      <c r="CJ558" s="180">
        <f t="shared" si="1453"/>
        <v>0</v>
      </c>
      <c r="CK558" s="180">
        <f t="shared" si="1454"/>
        <v>0</v>
      </c>
      <c r="CL558" s="180">
        <f t="shared" si="1455"/>
        <v>0</v>
      </c>
      <c r="CM558" s="180">
        <f t="shared" si="1456"/>
        <v>0</v>
      </c>
      <c r="CN558" s="180">
        <f t="shared" si="1457"/>
        <v>0</v>
      </c>
      <c r="CO558" s="180">
        <f t="shared" si="1458"/>
        <v>0</v>
      </c>
      <c r="CP558" s="180">
        <f t="shared" si="1459"/>
        <v>0</v>
      </c>
      <c r="CQ558" s="180">
        <f t="shared" si="1460"/>
        <v>0</v>
      </c>
      <c r="CR558" s="180">
        <f t="shared" si="1461"/>
        <v>0</v>
      </c>
      <c r="CS558" s="180">
        <f t="shared" si="1462"/>
        <v>0</v>
      </c>
      <c r="CT558" s="180">
        <f t="shared" si="1463"/>
        <v>0</v>
      </c>
      <c r="CU558" s="180">
        <f t="shared" si="1464"/>
        <v>0</v>
      </c>
      <c r="CV558" s="180">
        <f t="shared" si="1465"/>
        <v>0</v>
      </c>
      <c r="CW558" s="180">
        <f t="shared" si="1466"/>
        <v>0</v>
      </c>
      <c r="CX558" s="180">
        <f t="shared" si="1467"/>
        <v>0</v>
      </c>
      <c r="CY558" s="180">
        <f t="shared" si="1468"/>
        <v>0</v>
      </c>
      <c r="CZ558" s="180">
        <f t="shared" si="1469"/>
        <v>0</v>
      </c>
      <c r="DA558" s="180">
        <f t="shared" si="1470"/>
        <v>0</v>
      </c>
      <c r="DB558" s="180">
        <f t="shared" si="1471"/>
        <v>0</v>
      </c>
      <c r="DC558" s="180">
        <f t="shared" si="1472"/>
        <v>0</v>
      </c>
      <c r="DD558" s="180">
        <f t="shared" si="1473"/>
        <v>0</v>
      </c>
      <c r="DE558" s="180">
        <f t="shared" si="1474"/>
        <v>0</v>
      </c>
      <c r="DF558" s="180">
        <f t="shared" si="1475"/>
        <v>0</v>
      </c>
      <c r="DG558" s="180">
        <f t="shared" si="1476"/>
        <v>0</v>
      </c>
      <c r="DH558" s="180">
        <f t="shared" si="1477"/>
        <v>0</v>
      </c>
      <c r="DI558" s="180">
        <f t="shared" si="1478"/>
        <v>0</v>
      </c>
      <c r="DJ558" s="180">
        <f t="shared" si="1479"/>
        <v>0</v>
      </c>
      <c r="DK558" s="180">
        <f t="shared" si="1480"/>
        <v>0</v>
      </c>
      <c r="DL558" s="180">
        <f t="shared" si="1481"/>
        <v>0</v>
      </c>
      <c r="DM558" s="180">
        <f t="shared" si="1482"/>
        <v>0</v>
      </c>
      <c r="DN558" s="180">
        <f t="shared" si="1483"/>
        <v>0</v>
      </c>
      <c r="DO558" s="180">
        <f t="shared" si="1484"/>
        <v>0</v>
      </c>
      <c r="DP558" s="180">
        <f t="shared" si="1485"/>
        <v>0</v>
      </c>
      <c r="DQ558" s="180">
        <f t="shared" si="1486"/>
        <v>0</v>
      </c>
      <c r="DR558" s="180">
        <f t="shared" si="1487"/>
        <v>0</v>
      </c>
      <c r="DS558" s="180">
        <f t="shared" si="1488"/>
        <v>0</v>
      </c>
      <c r="DT558" s="180">
        <f t="shared" si="1489"/>
        <v>0</v>
      </c>
      <c r="DU558" s="180">
        <f t="shared" si="1490"/>
        <v>0</v>
      </c>
      <c r="DV558" s="180">
        <f t="shared" si="1491"/>
        <v>0</v>
      </c>
      <c r="DW558" s="180">
        <f t="shared" si="1492"/>
        <v>0</v>
      </c>
      <c r="DX558" s="180">
        <f t="shared" si="1493"/>
        <v>0</v>
      </c>
      <c r="DY558" s="180">
        <f t="shared" si="1494"/>
        <v>0</v>
      </c>
      <c r="DZ558" s="180">
        <f t="shared" si="1495"/>
        <v>0</v>
      </c>
      <c r="EA558" s="180">
        <f t="shared" si="1496"/>
        <v>0</v>
      </c>
      <c r="EB558" s="180">
        <f t="shared" si="1497"/>
        <v>0</v>
      </c>
      <c r="EC558" s="180">
        <f t="shared" si="1498"/>
        <v>0</v>
      </c>
      <c r="ED558" s="180">
        <f t="shared" si="1499"/>
        <v>0</v>
      </c>
      <c r="EE558" s="180">
        <f t="shared" si="1500"/>
        <v>0</v>
      </c>
      <c r="EF558" s="180">
        <f t="shared" si="1501"/>
        <v>0</v>
      </c>
      <c r="EG558" s="180">
        <f t="shared" si="1502"/>
        <v>0</v>
      </c>
      <c r="EH558" s="180">
        <f t="shared" si="1503"/>
        <v>0</v>
      </c>
      <c r="EI558" s="180">
        <f t="shared" si="1504"/>
        <v>0</v>
      </c>
      <c r="EJ558" s="180">
        <f t="shared" si="1505"/>
        <v>0</v>
      </c>
      <c r="EK558" s="180">
        <f t="shared" si="1506"/>
        <v>0</v>
      </c>
      <c r="EL558" s="180">
        <f t="shared" si="1507"/>
        <v>0</v>
      </c>
      <c r="EM558" s="180">
        <f t="shared" si="1508"/>
        <v>0</v>
      </c>
      <c r="EN558" s="180">
        <f t="shared" si="1509"/>
        <v>0</v>
      </c>
      <c r="EO558" s="180">
        <f t="shared" si="1510"/>
        <v>0</v>
      </c>
      <c r="EP558" s="180">
        <f t="shared" si="1511"/>
        <v>0</v>
      </c>
      <c r="EQ558" s="180">
        <f t="shared" si="1512"/>
        <v>0</v>
      </c>
      <c r="ER558" s="180">
        <f t="shared" si="1513"/>
        <v>0</v>
      </c>
      <c r="ES558" s="180">
        <f t="shared" si="1514"/>
        <v>0</v>
      </c>
      <c r="ET558" s="180">
        <f t="shared" si="1515"/>
        <v>0</v>
      </c>
      <c r="EU558" s="180">
        <f t="shared" si="1516"/>
        <v>0</v>
      </c>
      <c r="EV558" s="180">
        <f t="shared" si="1517"/>
        <v>0</v>
      </c>
      <c r="EW558" s="180">
        <f t="shared" si="1518"/>
        <v>0</v>
      </c>
      <c r="EX558" s="180">
        <f t="shared" si="1519"/>
        <v>0</v>
      </c>
      <c r="EY558" s="180">
        <f t="shared" si="1520"/>
        <v>0</v>
      </c>
      <c r="EZ558" s="180">
        <f t="shared" si="1521"/>
        <v>0</v>
      </c>
      <c r="FA558" s="180">
        <f t="shared" si="1522"/>
        <v>0</v>
      </c>
      <c r="FB558" s="180">
        <f t="shared" si="1523"/>
        <v>0</v>
      </c>
      <c r="FC558" s="180">
        <f t="shared" si="1524"/>
        <v>0</v>
      </c>
      <c r="FD558" s="180">
        <f t="shared" si="1525"/>
        <v>0</v>
      </c>
      <c r="FE558" s="180">
        <f t="shared" si="1526"/>
        <v>0</v>
      </c>
      <c r="FF558" s="180">
        <f t="shared" si="1527"/>
        <v>0</v>
      </c>
      <c r="FG558" s="180">
        <f t="shared" si="1528"/>
        <v>0</v>
      </c>
      <c r="FH558" s="180">
        <f t="shared" si="1529"/>
        <v>0</v>
      </c>
      <c r="FI558" s="180">
        <f t="shared" si="1530"/>
        <v>0</v>
      </c>
      <c r="FJ558" s="180">
        <f t="shared" si="1531"/>
        <v>0</v>
      </c>
      <c r="FK558" s="180">
        <f t="shared" si="1532"/>
        <v>0</v>
      </c>
      <c r="FL558" s="180">
        <f t="shared" si="1533"/>
        <v>0</v>
      </c>
      <c r="FM558" s="180">
        <f t="shared" si="1534"/>
        <v>0</v>
      </c>
      <c r="FN558" s="180">
        <f t="shared" si="1535"/>
        <v>0</v>
      </c>
      <c r="FO558" s="180">
        <f t="shared" si="1536"/>
        <v>0</v>
      </c>
      <c r="FP558" s="180">
        <f t="shared" si="1537"/>
        <v>0</v>
      </c>
      <c r="FQ558" s="180">
        <f t="shared" si="1538"/>
        <v>0</v>
      </c>
      <c r="FR558" s="180">
        <f t="shared" si="1539"/>
        <v>0</v>
      </c>
      <c r="FS558" s="180">
        <f t="shared" si="1540"/>
        <v>0</v>
      </c>
      <c r="FT558" s="180">
        <f t="shared" si="1541"/>
        <v>0</v>
      </c>
      <c r="FU558" s="180">
        <f t="shared" si="1542"/>
        <v>0</v>
      </c>
      <c r="FV558" s="180">
        <f t="shared" si="1543"/>
        <v>0</v>
      </c>
      <c r="FW558" s="180">
        <f t="shared" si="1544"/>
        <v>0</v>
      </c>
      <c r="FX558" s="180">
        <f t="shared" si="1545"/>
        <v>0</v>
      </c>
      <c r="FY558" s="180">
        <f t="shared" si="1546"/>
        <v>0</v>
      </c>
      <c r="FZ558" s="180">
        <f t="shared" si="1547"/>
        <v>0</v>
      </c>
      <c r="GA558" s="180">
        <f t="shared" si="1548"/>
        <v>0</v>
      </c>
      <c r="GB558" s="180">
        <f t="shared" si="1549"/>
        <v>0</v>
      </c>
      <c r="GC558" s="180">
        <f t="shared" si="1550"/>
        <v>0</v>
      </c>
      <c r="GD558" s="180">
        <f t="shared" si="1551"/>
        <v>0</v>
      </c>
      <c r="GE558" s="180">
        <f t="shared" si="1552"/>
        <v>0</v>
      </c>
      <c r="GF558" s="180">
        <f t="shared" si="1553"/>
        <v>0</v>
      </c>
      <c r="GG558" s="180">
        <f t="shared" si="1554"/>
        <v>0</v>
      </c>
      <c r="GH558" s="180">
        <f t="shared" si="1555"/>
        <v>0</v>
      </c>
      <c r="GI558" s="180">
        <f t="shared" si="1556"/>
        <v>0</v>
      </c>
      <c r="GJ558" s="180">
        <f t="shared" si="1557"/>
        <v>0</v>
      </c>
      <c r="GK558" s="180">
        <f t="shared" si="1558"/>
        <v>0</v>
      </c>
      <c r="GL558" s="180">
        <f t="shared" si="1559"/>
        <v>0</v>
      </c>
      <c r="GM558" s="180">
        <f t="shared" si="1560"/>
        <v>0</v>
      </c>
      <c r="GN558" s="180">
        <f t="shared" si="1561"/>
        <v>0</v>
      </c>
      <c r="GO558" s="180">
        <f t="shared" si="1562"/>
        <v>0</v>
      </c>
      <c r="GP558" s="180">
        <f t="shared" si="1563"/>
        <v>0</v>
      </c>
      <c r="GQ558" s="180">
        <f t="shared" si="1564"/>
        <v>0</v>
      </c>
      <c r="GR558" s="180">
        <f t="shared" si="1565"/>
        <v>0</v>
      </c>
      <c r="GS558" s="180">
        <f t="shared" si="1566"/>
        <v>0</v>
      </c>
      <c r="GT558" s="180">
        <f t="shared" si="1567"/>
        <v>0</v>
      </c>
      <c r="GU558" s="180">
        <f t="shared" si="1568"/>
        <v>0</v>
      </c>
      <c r="GV558" s="180">
        <f t="shared" si="1569"/>
        <v>0</v>
      </c>
      <c r="GW558" s="180">
        <f t="shared" si="1570"/>
        <v>0</v>
      </c>
      <c r="GX558" s="180">
        <f t="shared" si="1571"/>
        <v>0</v>
      </c>
      <c r="GY558" s="180">
        <f t="shared" si="1572"/>
        <v>0</v>
      </c>
      <c r="GZ558" s="180">
        <f t="shared" si="1573"/>
        <v>0</v>
      </c>
      <c r="HA558" s="180">
        <f t="shared" si="1574"/>
        <v>0</v>
      </c>
      <c r="HB558" s="180">
        <f t="shared" si="1575"/>
        <v>0</v>
      </c>
      <c r="HC558" s="180">
        <f t="shared" si="1576"/>
        <v>0</v>
      </c>
      <c r="HD558" s="180">
        <f t="shared" si="1577"/>
        <v>0</v>
      </c>
      <c r="HE558" s="180">
        <f t="shared" si="1578"/>
        <v>0</v>
      </c>
      <c r="HF558" s="180">
        <f t="shared" si="1579"/>
        <v>0</v>
      </c>
      <c r="HG558" s="180">
        <f t="shared" si="1580"/>
        <v>0</v>
      </c>
      <c r="HH558" s="180">
        <f t="shared" si="1581"/>
        <v>0</v>
      </c>
      <c r="HI558" s="180">
        <f t="shared" si="1582"/>
        <v>0</v>
      </c>
      <c r="HJ558" s="180">
        <f t="shared" si="1583"/>
        <v>0</v>
      </c>
      <c r="HK558" s="180">
        <f t="shared" si="1584"/>
        <v>0</v>
      </c>
      <c r="HL558" s="180">
        <f t="shared" si="1585"/>
        <v>0</v>
      </c>
      <c r="HM558" s="180">
        <f t="shared" si="1586"/>
        <v>0</v>
      </c>
      <c r="HN558" s="180">
        <f t="shared" si="1587"/>
        <v>0</v>
      </c>
      <c r="HO558" s="180">
        <f t="shared" si="1588"/>
        <v>0</v>
      </c>
      <c r="HP558" s="180">
        <f t="shared" si="1589"/>
        <v>0</v>
      </c>
      <c r="HQ558" s="180">
        <f t="shared" si="1590"/>
        <v>0</v>
      </c>
      <c r="HR558" s="180">
        <f t="shared" si="1591"/>
        <v>0</v>
      </c>
      <c r="HS558" s="180">
        <f t="shared" si="1592"/>
        <v>0</v>
      </c>
      <c r="HT558" s="180">
        <f t="shared" si="1593"/>
        <v>0</v>
      </c>
      <c r="HU558" s="180">
        <f t="shared" si="1594"/>
        <v>0</v>
      </c>
      <c r="HV558" s="180">
        <f t="shared" si="1595"/>
        <v>0</v>
      </c>
      <c r="HW558" s="180">
        <f t="shared" si="1596"/>
        <v>0</v>
      </c>
      <c r="HX558" s="180">
        <f t="shared" si="1597"/>
        <v>0</v>
      </c>
      <c r="HY558" s="180">
        <f t="shared" si="1598"/>
        <v>0</v>
      </c>
      <c r="HZ558" s="180">
        <f t="shared" si="1599"/>
        <v>0</v>
      </c>
      <c r="IA558" s="180">
        <f t="shared" si="1600"/>
        <v>0</v>
      </c>
      <c r="IB558" s="180">
        <f t="shared" si="1601"/>
        <v>0</v>
      </c>
      <c r="IC558" s="180">
        <f t="shared" si="1602"/>
        <v>0</v>
      </c>
      <c r="ID558" s="180">
        <f t="shared" si="1603"/>
        <v>0</v>
      </c>
      <c r="IE558" s="180">
        <f t="shared" si="1604"/>
        <v>0</v>
      </c>
      <c r="IF558" s="180">
        <f t="shared" si="1605"/>
        <v>0</v>
      </c>
      <c r="IG558" s="180">
        <f t="shared" si="1606"/>
        <v>0</v>
      </c>
      <c r="IH558" s="180">
        <f t="shared" si="1607"/>
        <v>0</v>
      </c>
      <c r="II558" s="180">
        <f t="shared" si="1608"/>
        <v>0</v>
      </c>
      <c r="IJ558" s="180">
        <f t="shared" si="1609"/>
        <v>0</v>
      </c>
      <c r="IK558" s="180">
        <f t="shared" si="1610"/>
        <v>0</v>
      </c>
      <c r="IL558" s="180">
        <f t="shared" si="1611"/>
        <v>0</v>
      </c>
      <c r="IM558" s="180">
        <f t="shared" si="1612"/>
        <v>0</v>
      </c>
      <c r="IN558" s="180">
        <f t="shared" si="1613"/>
        <v>0</v>
      </c>
      <c r="IO558" s="180">
        <f t="shared" si="1614"/>
        <v>0</v>
      </c>
      <c r="IP558" s="180">
        <f t="shared" si="1615"/>
        <v>0</v>
      </c>
      <c r="IQ558" s="180">
        <f t="shared" si="1616"/>
        <v>0</v>
      </c>
      <c r="IR558" s="180">
        <f t="shared" si="1617"/>
        <v>0</v>
      </c>
      <c r="IS558" s="180">
        <f t="shared" si="1618"/>
        <v>0</v>
      </c>
      <c r="IT558" s="180">
        <f t="shared" si="1619"/>
        <v>0</v>
      </c>
      <c r="IU558" s="180">
        <f t="shared" si="1620"/>
        <v>0</v>
      </c>
      <c r="IV558" s="180">
        <f t="shared" si="1621"/>
        <v>0</v>
      </c>
      <c r="IW558" s="180">
        <f t="shared" si="1622"/>
        <v>0</v>
      </c>
      <c r="IX558" s="180">
        <f t="shared" si="1623"/>
        <v>0</v>
      </c>
      <c r="IY558" s="180">
        <f t="shared" si="1624"/>
        <v>0</v>
      </c>
      <c r="IZ558" s="180">
        <f t="shared" si="1625"/>
        <v>0</v>
      </c>
      <c r="JA558" s="180">
        <f t="shared" si="1626"/>
        <v>0</v>
      </c>
      <c r="JB558" s="180">
        <f t="shared" si="1627"/>
        <v>0</v>
      </c>
    </row>
    <row r="559" spans="2:262">
      <c r="B559" s="188">
        <v>198</v>
      </c>
      <c r="C559" s="187">
        <f t="shared" si="1628"/>
        <v>3.867187500000003E-3</v>
      </c>
      <c r="D559" s="184" t="e">
        <f t="shared" si="1371"/>
        <v>#REF!</v>
      </c>
      <c r="E559" s="183" t="e">
        <f>GV361</f>
        <v>#REF!</v>
      </c>
      <c r="F559" s="182">
        <v>198</v>
      </c>
      <c r="G559" s="180">
        <f t="shared" si="1372"/>
        <v>0</v>
      </c>
      <c r="H559" s="180">
        <f t="shared" si="1373"/>
        <v>0</v>
      </c>
      <c r="I559" s="180">
        <f t="shared" si="1374"/>
        <v>0</v>
      </c>
      <c r="J559" s="180">
        <f t="shared" si="1375"/>
        <v>0</v>
      </c>
      <c r="K559" s="180">
        <f t="shared" si="1376"/>
        <v>0</v>
      </c>
      <c r="L559" s="180">
        <f t="shared" si="1377"/>
        <v>0</v>
      </c>
      <c r="M559" s="180">
        <f t="shared" si="1378"/>
        <v>0</v>
      </c>
      <c r="N559" s="180">
        <f t="shared" si="1379"/>
        <v>0</v>
      </c>
      <c r="O559" s="180">
        <f t="shared" si="1380"/>
        <v>0</v>
      </c>
      <c r="P559" s="180">
        <f t="shared" si="1381"/>
        <v>0</v>
      </c>
      <c r="Q559" s="180">
        <f t="shared" si="1382"/>
        <v>0</v>
      </c>
      <c r="R559" s="180">
        <f t="shared" si="1383"/>
        <v>0</v>
      </c>
      <c r="S559" s="180">
        <f t="shared" si="1384"/>
        <v>0</v>
      </c>
      <c r="T559" s="180">
        <f t="shared" si="1385"/>
        <v>0</v>
      </c>
      <c r="U559" s="180">
        <f t="shared" si="1386"/>
        <v>0</v>
      </c>
      <c r="V559" s="180">
        <f t="shared" si="1387"/>
        <v>0</v>
      </c>
      <c r="W559" s="180">
        <f t="shared" si="1388"/>
        <v>0</v>
      </c>
      <c r="X559" s="180">
        <f t="shared" si="1389"/>
        <v>0</v>
      </c>
      <c r="Y559" s="180">
        <f t="shared" si="1390"/>
        <v>0</v>
      </c>
      <c r="Z559" s="180">
        <f t="shared" si="1391"/>
        <v>0</v>
      </c>
      <c r="AA559" s="180">
        <f t="shared" si="1392"/>
        <v>0</v>
      </c>
      <c r="AB559" s="180">
        <f t="shared" si="1393"/>
        <v>0</v>
      </c>
      <c r="AC559" s="180">
        <f t="shared" si="1394"/>
        <v>0</v>
      </c>
      <c r="AD559" s="180">
        <f t="shared" si="1395"/>
        <v>0</v>
      </c>
      <c r="AE559" s="180">
        <f t="shared" si="1396"/>
        <v>0</v>
      </c>
      <c r="AF559" s="180">
        <f t="shared" si="1397"/>
        <v>0</v>
      </c>
      <c r="AG559" s="180">
        <f t="shared" si="1398"/>
        <v>0</v>
      </c>
      <c r="AH559" s="180">
        <f t="shared" si="1399"/>
        <v>0</v>
      </c>
      <c r="AI559" s="180">
        <f t="shared" si="1400"/>
        <v>0</v>
      </c>
      <c r="AJ559" s="180">
        <f t="shared" si="1401"/>
        <v>0</v>
      </c>
      <c r="AK559" s="180">
        <f t="shared" si="1402"/>
        <v>0</v>
      </c>
      <c r="AL559" s="180">
        <f t="shared" si="1403"/>
        <v>0</v>
      </c>
      <c r="AM559" s="180">
        <f t="shared" si="1404"/>
        <v>0</v>
      </c>
      <c r="AN559" s="180">
        <f t="shared" si="1405"/>
        <v>0</v>
      </c>
      <c r="AO559" s="180">
        <f t="shared" si="1406"/>
        <v>0</v>
      </c>
      <c r="AP559" s="180">
        <f t="shared" si="1407"/>
        <v>0</v>
      </c>
      <c r="AQ559" s="180">
        <f t="shared" si="1408"/>
        <v>0</v>
      </c>
      <c r="AR559" s="180">
        <f t="shared" si="1409"/>
        <v>0</v>
      </c>
      <c r="AS559" s="180">
        <f t="shared" si="1410"/>
        <v>0</v>
      </c>
      <c r="AT559" s="180">
        <f t="shared" si="1411"/>
        <v>0</v>
      </c>
      <c r="AU559" s="180">
        <f t="shared" si="1412"/>
        <v>0</v>
      </c>
      <c r="AV559" s="180">
        <f t="shared" si="1413"/>
        <v>0</v>
      </c>
      <c r="AW559" s="180">
        <f t="shared" si="1414"/>
        <v>0</v>
      </c>
      <c r="AX559" s="180">
        <f t="shared" si="1415"/>
        <v>0</v>
      </c>
      <c r="AY559" s="180">
        <f t="shared" si="1416"/>
        <v>0</v>
      </c>
      <c r="AZ559" s="180">
        <f t="shared" si="1417"/>
        <v>0</v>
      </c>
      <c r="BA559" s="180">
        <f t="shared" si="1418"/>
        <v>0</v>
      </c>
      <c r="BB559" s="180">
        <f t="shared" si="1419"/>
        <v>0</v>
      </c>
      <c r="BC559" s="180">
        <f t="shared" si="1420"/>
        <v>0</v>
      </c>
      <c r="BD559" s="180">
        <f t="shared" si="1421"/>
        <v>0</v>
      </c>
      <c r="BE559" s="180">
        <f t="shared" si="1422"/>
        <v>0</v>
      </c>
      <c r="BF559" s="180">
        <f t="shared" si="1423"/>
        <v>0</v>
      </c>
      <c r="BG559" s="180">
        <f t="shared" si="1424"/>
        <v>0</v>
      </c>
      <c r="BH559" s="180">
        <f t="shared" si="1425"/>
        <v>0</v>
      </c>
      <c r="BI559" s="180">
        <f t="shared" si="1426"/>
        <v>0</v>
      </c>
      <c r="BJ559" s="180">
        <f t="shared" si="1427"/>
        <v>0</v>
      </c>
      <c r="BK559" s="180">
        <f t="shared" si="1428"/>
        <v>0</v>
      </c>
      <c r="BL559" s="180">
        <f t="shared" si="1429"/>
        <v>0</v>
      </c>
      <c r="BM559" s="180">
        <f t="shared" si="1430"/>
        <v>0</v>
      </c>
      <c r="BN559" s="180">
        <f t="shared" si="1431"/>
        <v>0</v>
      </c>
      <c r="BO559" s="180">
        <f t="shared" si="1432"/>
        <v>0</v>
      </c>
      <c r="BP559" s="180">
        <f t="shared" si="1433"/>
        <v>0</v>
      </c>
      <c r="BQ559" s="180">
        <f t="shared" si="1434"/>
        <v>0</v>
      </c>
      <c r="BR559" s="180">
        <f t="shared" si="1435"/>
        <v>0</v>
      </c>
      <c r="BS559" s="180">
        <f t="shared" si="1436"/>
        <v>0</v>
      </c>
      <c r="BT559" s="180">
        <f t="shared" si="1437"/>
        <v>0</v>
      </c>
      <c r="BU559" s="180">
        <f t="shared" si="1438"/>
        <v>0</v>
      </c>
      <c r="BV559" s="180">
        <f t="shared" si="1439"/>
        <v>0</v>
      </c>
      <c r="BW559" s="180">
        <f t="shared" si="1440"/>
        <v>0</v>
      </c>
      <c r="BX559" s="180">
        <f t="shared" si="1441"/>
        <v>0</v>
      </c>
      <c r="BY559" s="180">
        <f t="shared" si="1442"/>
        <v>0</v>
      </c>
      <c r="BZ559" s="180">
        <f t="shared" si="1443"/>
        <v>0</v>
      </c>
      <c r="CA559" s="180">
        <f t="shared" si="1444"/>
        <v>0</v>
      </c>
      <c r="CB559" s="180">
        <f t="shared" si="1445"/>
        <v>0</v>
      </c>
      <c r="CC559" s="180">
        <f t="shared" si="1446"/>
        <v>0</v>
      </c>
      <c r="CD559" s="180">
        <f t="shared" si="1447"/>
        <v>0</v>
      </c>
      <c r="CE559" s="180">
        <f t="shared" si="1448"/>
        <v>0</v>
      </c>
      <c r="CF559" s="180">
        <f t="shared" si="1449"/>
        <v>0</v>
      </c>
      <c r="CG559" s="180">
        <f t="shared" si="1450"/>
        <v>0</v>
      </c>
      <c r="CH559" s="180">
        <f t="shared" si="1451"/>
        <v>0</v>
      </c>
      <c r="CI559" s="180">
        <f t="shared" si="1452"/>
        <v>0</v>
      </c>
      <c r="CJ559" s="180">
        <f t="shared" si="1453"/>
        <v>0</v>
      </c>
      <c r="CK559" s="180">
        <f t="shared" si="1454"/>
        <v>0</v>
      </c>
      <c r="CL559" s="180">
        <f t="shared" si="1455"/>
        <v>0</v>
      </c>
      <c r="CM559" s="180">
        <f t="shared" si="1456"/>
        <v>0</v>
      </c>
      <c r="CN559" s="180">
        <f t="shared" si="1457"/>
        <v>0</v>
      </c>
      <c r="CO559" s="180">
        <f t="shared" si="1458"/>
        <v>0</v>
      </c>
      <c r="CP559" s="180">
        <f t="shared" si="1459"/>
        <v>0</v>
      </c>
      <c r="CQ559" s="180">
        <f t="shared" si="1460"/>
        <v>0</v>
      </c>
      <c r="CR559" s="180">
        <f t="shared" si="1461"/>
        <v>0</v>
      </c>
      <c r="CS559" s="180">
        <f t="shared" si="1462"/>
        <v>0</v>
      </c>
      <c r="CT559" s="180">
        <f t="shared" si="1463"/>
        <v>0</v>
      </c>
      <c r="CU559" s="180">
        <f t="shared" si="1464"/>
        <v>0</v>
      </c>
      <c r="CV559" s="180">
        <f t="shared" si="1465"/>
        <v>0</v>
      </c>
      <c r="CW559" s="180">
        <f t="shared" si="1466"/>
        <v>0</v>
      </c>
      <c r="CX559" s="180">
        <f t="shared" si="1467"/>
        <v>0</v>
      </c>
      <c r="CY559" s="180">
        <f t="shared" si="1468"/>
        <v>0</v>
      </c>
      <c r="CZ559" s="180">
        <f t="shared" si="1469"/>
        <v>0</v>
      </c>
      <c r="DA559" s="180">
        <f t="shared" si="1470"/>
        <v>0</v>
      </c>
      <c r="DB559" s="180">
        <f t="shared" si="1471"/>
        <v>0</v>
      </c>
      <c r="DC559" s="180">
        <f t="shared" si="1472"/>
        <v>0</v>
      </c>
      <c r="DD559" s="180">
        <f t="shared" si="1473"/>
        <v>0</v>
      </c>
      <c r="DE559" s="180">
        <f t="shared" si="1474"/>
        <v>0</v>
      </c>
      <c r="DF559" s="180">
        <f t="shared" si="1475"/>
        <v>0</v>
      </c>
      <c r="DG559" s="180">
        <f t="shared" si="1476"/>
        <v>0</v>
      </c>
      <c r="DH559" s="180">
        <f t="shared" si="1477"/>
        <v>0</v>
      </c>
      <c r="DI559" s="180">
        <f t="shared" si="1478"/>
        <v>0</v>
      </c>
      <c r="DJ559" s="180">
        <f t="shared" si="1479"/>
        <v>0</v>
      </c>
      <c r="DK559" s="180">
        <f t="shared" si="1480"/>
        <v>0</v>
      </c>
      <c r="DL559" s="180">
        <f t="shared" si="1481"/>
        <v>0</v>
      </c>
      <c r="DM559" s="180">
        <f t="shared" si="1482"/>
        <v>0</v>
      </c>
      <c r="DN559" s="180">
        <f t="shared" si="1483"/>
        <v>0</v>
      </c>
      <c r="DO559" s="180">
        <f t="shared" si="1484"/>
        <v>0</v>
      </c>
      <c r="DP559" s="180">
        <f t="shared" si="1485"/>
        <v>0</v>
      </c>
      <c r="DQ559" s="180">
        <f t="shared" si="1486"/>
        <v>0</v>
      </c>
      <c r="DR559" s="180">
        <f t="shared" si="1487"/>
        <v>0</v>
      </c>
      <c r="DS559" s="180">
        <f t="shared" si="1488"/>
        <v>0</v>
      </c>
      <c r="DT559" s="180">
        <f t="shared" si="1489"/>
        <v>0</v>
      </c>
      <c r="DU559" s="180">
        <f t="shared" si="1490"/>
        <v>0</v>
      </c>
      <c r="DV559" s="180">
        <f t="shared" si="1491"/>
        <v>0</v>
      </c>
      <c r="DW559" s="180">
        <f t="shared" si="1492"/>
        <v>0</v>
      </c>
      <c r="DX559" s="180">
        <f t="shared" si="1493"/>
        <v>0</v>
      </c>
      <c r="DY559" s="180">
        <f t="shared" si="1494"/>
        <v>0</v>
      </c>
      <c r="DZ559" s="180">
        <f t="shared" si="1495"/>
        <v>0</v>
      </c>
      <c r="EA559" s="180">
        <f t="shared" si="1496"/>
        <v>0</v>
      </c>
      <c r="EB559" s="180">
        <f t="shared" si="1497"/>
        <v>0</v>
      </c>
      <c r="EC559" s="180">
        <f t="shared" si="1498"/>
        <v>0</v>
      </c>
      <c r="ED559" s="180">
        <f t="shared" si="1499"/>
        <v>0</v>
      </c>
      <c r="EE559" s="180">
        <f t="shared" si="1500"/>
        <v>0</v>
      </c>
      <c r="EF559" s="180">
        <f t="shared" si="1501"/>
        <v>0</v>
      </c>
      <c r="EG559" s="180">
        <f t="shared" si="1502"/>
        <v>0</v>
      </c>
      <c r="EH559" s="180">
        <f t="shared" si="1503"/>
        <v>0</v>
      </c>
      <c r="EI559" s="180">
        <f t="shared" si="1504"/>
        <v>0</v>
      </c>
      <c r="EJ559" s="180">
        <f t="shared" si="1505"/>
        <v>0</v>
      </c>
      <c r="EK559" s="180">
        <f t="shared" si="1506"/>
        <v>0</v>
      </c>
      <c r="EL559" s="180">
        <f t="shared" si="1507"/>
        <v>0</v>
      </c>
      <c r="EM559" s="180">
        <f t="shared" si="1508"/>
        <v>0</v>
      </c>
      <c r="EN559" s="180">
        <f t="shared" si="1509"/>
        <v>0</v>
      </c>
      <c r="EO559" s="180">
        <f t="shared" si="1510"/>
        <v>0</v>
      </c>
      <c r="EP559" s="180">
        <f t="shared" si="1511"/>
        <v>0</v>
      </c>
      <c r="EQ559" s="180">
        <f t="shared" si="1512"/>
        <v>0</v>
      </c>
      <c r="ER559" s="180">
        <f t="shared" si="1513"/>
        <v>0</v>
      </c>
      <c r="ES559" s="180">
        <f t="shared" si="1514"/>
        <v>0</v>
      </c>
      <c r="ET559" s="180">
        <f t="shared" si="1515"/>
        <v>0</v>
      </c>
      <c r="EU559" s="180">
        <f t="shared" si="1516"/>
        <v>0</v>
      </c>
      <c r="EV559" s="180">
        <f t="shared" si="1517"/>
        <v>0</v>
      </c>
      <c r="EW559" s="180">
        <f t="shared" si="1518"/>
        <v>0</v>
      </c>
      <c r="EX559" s="180">
        <f t="shared" si="1519"/>
        <v>0</v>
      </c>
      <c r="EY559" s="180">
        <f t="shared" si="1520"/>
        <v>0</v>
      </c>
      <c r="EZ559" s="180">
        <f t="shared" si="1521"/>
        <v>0</v>
      </c>
      <c r="FA559" s="180">
        <f t="shared" si="1522"/>
        <v>0</v>
      </c>
      <c r="FB559" s="180">
        <f t="shared" si="1523"/>
        <v>0</v>
      </c>
      <c r="FC559" s="180">
        <f t="shared" si="1524"/>
        <v>0</v>
      </c>
      <c r="FD559" s="180">
        <f t="shared" si="1525"/>
        <v>0</v>
      </c>
      <c r="FE559" s="180">
        <f t="shared" si="1526"/>
        <v>0</v>
      </c>
      <c r="FF559" s="180">
        <f t="shared" si="1527"/>
        <v>0</v>
      </c>
      <c r="FG559" s="180">
        <f t="shared" si="1528"/>
        <v>0</v>
      </c>
      <c r="FH559" s="180">
        <f t="shared" si="1529"/>
        <v>0</v>
      </c>
      <c r="FI559" s="180">
        <f t="shared" si="1530"/>
        <v>0</v>
      </c>
      <c r="FJ559" s="180">
        <f t="shared" si="1531"/>
        <v>0</v>
      </c>
      <c r="FK559" s="180">
        <f t="shared" si="1532"/>
        <v>0</v>
      </c>
      <c r="FL559" s="180">
        <f t="shared" si="1533"/>
        <v>0</v>
      </c>
      <c r="FM559" s="180">
        <f t="shared" si="1534"/>
        <v>0</v>
      </c>
      <c r="FN559" s="180">
        <f t="shared" si="1535"/>
        <v>0</v>
      </c>
      <c r="FO559" s="180">
        <f t="shared" si="1536"/>
        <v>0</v>
      </c>
      <c r="FP559" s="180">
        <f t="shared" si="1537"/>
        <v>0</v>
      </c>
      <c r="FQ559" s="180">
        <f t="shared" si="1538"/>
        <v>0</v>
      </c>
      <c r="FR559" s="180">
        <f t="shared" si="1539"/>
        <v>0</v>
      </c>
      <c r="FS559" s="180">
        <f t="shared" si="1540"/>
        <v>0</v>
      </c>
      <c r="FT559" s="180">
        <f t="shared" si="1541"/>
        <v>0</v>
      </c>
      <c r="FU559" s="180">
        <f t="shared" si="1542"/>
        <v>0</v>
      </c>
      <c r="FV559" s="180">
        <f t="shared" si="1543"/>
        <v>0</v>
      </c>
      <c r="FW559" s="180">
        <f t="shared" si="1544"/>
        <v>0</v>
      </c>
      <c r="FX559" s="180">
        <f t="shared" si="1545"/>
        <v>0</v>
      </c>
      <c r="FY559" s="180">
        <f t="shared" si="1546"/>
        <v>0</v>
      </c>
      <c r="FZ559" s="180">
        <f t="shared" si="1547"/>
        <v>0</v>
      </c>
      <c r="GA559" s="180">
        <f t="shared" si="1548"/>
        <v>0</v>
      </c>
      <c r="GB559" s="180">
        <f t="shared" si="1549"/>
        <v>0</v>
      </c>
      <c r="GC559" s="180">
        <f t="shared" si="1550"/>
        <v>0</v>
      </c>
      <c r="GD559" s="180">
        <f t="shared" si="1551"/>
        <v>0</v>
      </c>
      <c r="GE559" s="180">
        <f t="shared" si="1552"/>
        <v>0</v>
      </c>
      <c r="GF559" s="180">
        <f t="shared" si="1553"/>
        <v>0</v>
      </c>
      <c r="GG559" s="180">
        <f t="shared" si="1554"/>
        <v>0</v>
      </c>
      <c r="GH559" s="180">
        <f t="shared" si="1555"/>
        <v>0</v>
      </c>
      <c r="GI559" s="180">
        <f t="shared" si="1556"/>
        <v>0</v>
      </c>
      <c r="GJ559" s="180">
        <f t="shared" si="1557"/>
        <v>0</v>
      </c>
      <c r="GK559" s="180">
        <f t="shared" si="1558"/>
        <v>0</v>
      </c>
      <c r="GL559" s="180">
        <f t="shared" si="1559"/>
        <v>0</v>
      </c>
      <c r="GM559" s="180">
        <f t="shared" si="1560"/>
        <v>0</v>
      </c>
      <c r="GN559" s="180">
        <f t="shared" si="1561"/>
        <v>0</v>
      </c>
      <c r="GO559" s="180">
        <f t="shared" si="1562"/>
        <v>0</v>
      </c>
      <c r="GP559" s="180">
        <f t="shared" si="1563"/>
        <v>0</v>
      </c>
      <c r="GQ559" s="180">
        <f t="shared" si="1564"/>
        <v>0</v>
      </c>
      <c r="GR559" s="180">
        <f t="shared" si="1565"/>
        <v>0</v>
      </c>
      <c r="GS559" s="180">
        <f t="shared" si="1566"/>
        <v>0</v>
      </c>
      <c r="GT559" s="180">
        <f t="shared" si="1567"/>
        <v>0</v>
      </c>
      <c r="GU559" s="180">
        <f t="shared" si="1568"/>
        <v>0</v>
      </c>
      <c r="GV559" s="180">
        <f t="shared" si="1569"/>
        <v>0</v>
      </c>
      <c r="GW559" s="180">
        <f t="shared" si="1570"/>
        <v>0</v>
      </c>
      <c r="GX559" s="180">
        <f t="shared" si="1571"/>
        <v>0</v>
      </c>
      <c r="GY559" s="180">
        <f t="shared" si="1572"/>
        <v>0</v>
      </c>
      <c r="GZ559" s="180">
        <f t="shared" si="1573"/>
        <v>0</v>
      </c>
      <c r="HA559" s="180">
        <f t="shared" si="1574"/>
        <v>0</v>
      </c>
      <c r="HB559" s="180">
        <f t="shared" si="1575"/>
        <v>0</v>
      </c>
      <c r="HC559" s="180">
        <f t="shared" si="1576"/>
        <v>0</v>
      </c>
      <c r="HD559" s="180">
        <f t="shared" si="1577"/>
        <v>0</v>
      </c>
      <c r="HE559" s="180">
        <f t="shared" si="1578"/>
        <v>0</v>
      </c>
      <c r="HF559" s="180">
        <f t="shared" si="1579"/>
        <v>0</v>
      </c>
      <c r="HG559" s="180">
        <f t="shared" si="1580"/>
        <v>0</v>
      </c>
      <c r="HH559" s="180">
        <f t="shared" si="1581"/>
        <v>0</v>
      </c>
      <c r="HI559" s="180">
        <f t="shared" si="1582"/>
        <v>0</v>
      </c>
      <c r="HJ559" s="180">
        <f t="shared" si="1583"/>
        <v>0</v>
      </c>
      <c r="HK559" s="180">
        <f t="shared" si="1584"/>
        <v>0</v>
      </c>
      <c r="HL559" s="180">
        <f t="shared" si="1585"/>
        <v>0</v>
      </c>
      <c r="HM559" s="180">
        <f t="shared" si="1586"/>
        <v>0</v>
      </c>
      <c r="HN559" s="180">
        <f t="shared" si="1587"/>
        <v>0</v>
      </c>
      <c r="HO559" s="180">
        <f t="shared" si="1588"/>
        <v>0</v>
      </c>
      <c r="HP559" s="180">
        <f t="shared" si="1589"/>
        <v>0</v>
      </c>
      <c r="HQ559" s="180">
        <f t="shared" si="1590"/>
        <v>0</v>
      </c>
      <c r="HR559" s="180">
        <f t="shared" si="1591"/>
        <v>0</v>
      </c>
      <c r="HS559" s="180">
        <f t="shared" si="1592"/>
        <v>0</v>
      </c>
      <c r="HT559" s="180">
        <f t="shared" si="1593"/>
        <v>0</v>
      </c>
      <c r="HU559" s="180">
        <f t="shared" si="1594"/>
        <v>0</v>
      </c>
      <c r="HV559" s="180">
        <f t="shared" si="1595"/>
        <v>0</v>
      </c>
      <c r="HW559" s="180">
        <f t="shared" si="1596"/>
        <v>0</v>
      </c>
      <c r="HX559" s="180">
        <f t="shared" si="1597"/>
        <v>0</v>
      </c>
      <c r="HY559" s="180">
        <f t="shared" si="1598"/>
        <v>0</v>
      </c>
      <c r="HZ559" s="180">
        <f t="shared" si="1599"/>
        <v>0</v>
      </c>
      <c r="IA559" s="180">
        <f t="shared" si="1600"/>
        <v>0</v>
      </c>
      <c r="IB559" s="180">
        <f t="shared" si="1601"/>
        <v>0</v>
      </c>
      <c r="IC559" s="180">
        <f t="shared" si="1602"/>
        <v>0</v>
      </c>
      <c r="ID559" s="180">
        <f t="shared" si="1603"/>
        <v>0</v>
      </c>
      <c r="IE559" s="180">
        <f t="shared" si="1604"/>
        <v>0</v>
      </c>
      <c r="IF559" s="180">
        <f t="shared" si="1605"/>
        <v>0</v>
      </c>
      <c r="IG559" s="180">
        <f t="shared" si="1606"/>
        <v>0</v>
      </c>
      <c r="IH559" s="180">
        <f t="shared" si="1607"/>
        <v>0</v>
      </c>
      <c r="II559" s="180">
        <f t="shared" si="1608"/>
        <v>0</v>
      </c>
      <c r="IJ559" s="180">
        <f t="shared" si="1609"/>
        <v>0</v>
      </c>
      <c r="IK559" s="180">
        <f t="shared" si="1610"/>
        <v>0</v>
      </c>
      <c r="IL559" s="180">
        <f t="shared" si="1611"/>
        <v>0</v>
      </c>
      <c r="IM559" s="180">
        <f t="shared" si="1612"/>
        <v>0</v>
      </c>
      <c r="IN559" s="180">
        <f t="shared" si="1613"/>
        <v>0</v>
      </c>
      <c r="IO559" s="180">
        <f t="shared" si="1614"/>
        <v>0</v>
      </c>
      <c r="IP559" s="180">
        <f t="shared" si="1615"/>
        <v>0</v>
      </c>
      <c r="IQ559" s="180">
        <f t="shared" si="1616"/>
        <v>0</v>
      </c>
      <c r="IR559" s="180">
        <f t="shared" si="1617"/>
        <v>0</v>
      </c>
      <c r="IS559" s="180">
        <f t="shared" si="1618"/>
        <v>0</v>
      </c>
      <c r="IT559" s="180">
        <f t="shared" si="1619"/>
        <v>0</v>
      </c>
      <c r="IU559" s="180">
        <f t="shared" si="1620"/>
        <v>0</v>
      </c>
      <c r="IV559" s="180">
        <f t="shared" si="1621"/>
        <v>0</v>
      </c>
      <c r="IW559" s="180">
        <f t="shared" si="1622"/>
        <v>0</v>
      </c>
      <c r="IX559" s="180">
        <f t="shared" si="1623"/>
        <v>0</v>
      </c>
      <c r="IY559" s="180">
        <f t="shared" si="1624"/>
        <v>0</v>
      </c>
      <c r="IZ559" s="180">
        <f t="shared" si="1625"/>
        <v>0</v>
      </c>
      <c r="JA559" s="180">
        <f t="shared" si="1626"/>
        <v>0</v>
      </c>
      <c r="JB559" s="180">
        <f t="shared" si="1627"/>
        <v>0</v>
      </c>
    </row>
    <row r="560" spans="2:262">
      <c r="B560" s="188">
        <v>199</v>
      </c>
      <c r="C560" s="187">
        <f t="shared" si="1628"/>
        <v>3.886718750000003E-3</v>
      </c>
      <c r="D560" s="184" t="e">
        <f t="shared" si="1371"/>
        <v>#REF!</v>
      </c>
      <c r="E560" s="183" t="e">
        <f>GW361</f>
        <v>#REF!</v>
      </c>
      <c r="F560" s="182">
        <v>199</v>
      </c>
      <c r="G560" s="180">
        <f t="shared" si="1372"/>
        <v>0</v>
      </c>
      <c r="H560" s="180">
        <f t="shared" si="1373"/>
        <v>0</v>
      </c>
      <c r="I560" s="180">
        <f t="shared" si="1374"/>
        <v>0</v>
      </c>
      <c r="J560" s="180">
        <f t="shared" si="1375"/>
        <v>0</v>
      </c>
      <c r="K560" s="180">
        <f t="shared" si="1376"/>
        <v>0</v>
      </c>
      <c r="L560" s="180">
        <f t="shared" si="1377"/>
        <v>0</v>
      </c>
      <c r="M560" s="180">
        <f t="shared" si="1378"/>
        <v>0</v>
      </c>
      <c r="N560" s="180">
        <f t="shared" si="1379"/>
        <v>0</v>
      </c>
      <c r="O560" s="180">
        <f t="shared" si="1380"/>
        <v>0</v>
      </c>
      <c r="P560" s="180">
        <f t="shared" si="1381"/>
        <v>0</v>
      </c>
      <c r="Q560" s="180">
        <f t="shared" si="1382"/>
        <v>0</v>
      </c>
      <c r="R560" s="180">
        <f t="shared" si="1383"/>
        <v>0</v>
      </c>
      <c r="S560" s="180">
        <f t="shared" si="1384"/>
        <v>0</v>
      </c>
      <c r="T560" s="180">
        <f t="shared" si="1385"/>
        <v>0</v>
      </c>
      <c r="U560" s="180">
        <f t="shared" si="1386"/>
        <v>0</v>
      </c>
      <c r="V560" s="180">
        <f t="shared" si="1387"/>
        <v>0</v>
      </c>
      <c r="W560" s="180">
        <f t="shared" si="1388"/>
        <v>0</v>
      </c>
      <c r="X560" s="180">
        <f t="shared" si="1389"/>
        <v>0</v>
      </c>
      <c r="Y560" s="180">
        <f t="shared" si="1390"/>
        <v>0</v>
      </c>
      <c r="Z560" s="180">
        <f t="shared" si="1391"/>
        <v>0</v>
      </c>
      <c r="AA560" s="180">
        <f t="shared" si="1392"/>
        <v>0</v>
      </c>
      <c r="AB560" s="180">
        <f t="shared" si="1393"/>
        <v>0</v>
      </c>
      <c r="AC560" s="180">
        <f t="shared" si="1394"/>
        <v>0</v>
      </c>
      <c r="AD560" s="180">
        <f t="shared" si="1395"/>
        <v>0</v>
      </c>
      <c r="AE560" s="180">
        <f t="shared" si="1396"/>
        <v>0</v>
      </c>
      <c r="AF560" s="180">
        <f t="shared" si="1397"/>
        <v>0</v>
      </c>
      <c r="AG560" s="180">
        <f t="shared" si="1398"/>
        <v>0</v>
      </c>
      <c r="AH560" s="180">
        <f t="shared" si="1399"/>
        <v>0</v>
      </c>
      <c r="AI560" s="180">
        <f t="shared" si="1400"/>
        <v>0</v>
      </c>
      <c r="AJ560" s="180">
        <f t="shared" si="1401"/>
        <v>0</v>
      </c>
      <c r="AK560" s="180">
        <f t="shared" si="1402"/>
        <v>0</v>
      </c>
      <c r="AL560" s="180">
        <f t="shared" si="1403"/>
        <v>0</v>
      </c>
      <c r="AM560" s="180">
        <f t="shared" si="1404"/>
        <v>0</v>
      </c>
      <c r="AN560" s="180">
        <f t="shared" si="1405"/>
        <v>0</v>
      </c>
      <c r="AO560" s="180">
        <f t="shared" si="1406"/>
        <v>0</v>
      </c>
      <c r="AP560" s="180">
        <f t="shared" si="1407"/>
        <v>0</v>
      </c>
      <c r="AQ560" s="180">
        <f t="shared" si="1408"/>
        <v>0</v>
      </c>
      <c r="AR560" s="180">
        <f t="shared" si="1409"/>
        <v>0</v>
      </c>
      <c r="AS560" s="180">
        <f t="shared" si="1410"/>
        <v>0</v>
      </c>
      <c r="AT560" s="180">
        <f t="shared" si="1411"/>
        <v>0</v>
      </c>
      <c r="AU560" s="180">
        <f t="shared" si="1412"/>
        <v>0</v>
      </c>
      <c r="AV560" s="180">
        <f t="shared" si="1413"/>
        <v>0</v>
      </c>
      <c r="AW560" s="180">
        <f t="shared" si="1414"/>
        <v>0</v>
      </c>
      <c r="AX560" s="180">
        <f t="shared" si="1415"/>
        <v>0</v>
      </c>
      <c r="AY560" s="180">
        <f t="shared" si="1416"/>
        <v>0</v>
      </c>
      <c r="AZ560" s="180">
        <f t="shared" si="1417"/>
        <v>0</v>
      </c>
      <c r="BA560" s="180">
        <f t="shared" si="1418"/>
        <v>0</v>
      </c>
      <c r="BB560" s="180">
        <f t="shared" si="1419"/>
        <v>0</v>
      </c>
      <c r="BC560" s="180">
        <f t="shared" si="1420"/>
        <v>0</v>
      </c>
      <c r="BD560" s="180">
        <f t="shared" si="1421"/>
        <v>0</v>
      </c>
      <c r="BE560" s="180">
        <f t="shared" si="1422"/>
        <v>0</v>
      </c>
      <c r="BF560" s="180">
        <f t="shared" si="1423"/>
        <v>0</v>
      </c>
      <c r="BG560" s="180">
        <f t="shared" si="1424"/>
        <v>0</v>
      </c>
      <c r="BH560" s="180">
        <f t="shared" si="1425"/>
        <v>0</v>
      </c>
      <c r="BI560" s="180">
        <f t="shared" si="1426"/>
        <v>0</v>
      </c>
      <c r="BJ560" s="180">
        <f t="shared" si="1427"/>
        <v>0</v>
      </c>
      <c r="BK560" s="180">
        <f t="shared" si="1428"/>
        <v>0</v>
      </c>
      <c r="BL560" s="180">
        <f t="shared" si="1429"/>
        <v>0</v>
      </c>
      <c r="BM560" s="180">
        <f t="shared" si="1430"/>
        <v>0</v>
      </c>
      <c r="BN560" s="180">
        <f t="shared" si="1431"/>
        <v>0</v>
      </c>
      <c r="BO560" s="180">
        <f t="shared" si="1432"/>
        <v>0</v>
      </c>
      <c r="BP560" s="180">
        <f t="shared" si="1433"/>
        <v>0</v>
      </c>
      <c r="BQ560" s="180">
        <f t="shared" si="1434"/>
        <v>0</v>
      </c>
      <c r="BR560" s="180">
        <f t="shared" si="1435"/>
        <v>0</v>
      </c>
      <c r="BS560" s="180">
        <f t="shared" si="1436"/>
        <v>0</v>
      </c>
      <c r="BT560" s="180">
        <f t="shared" si="1437"/>
        <v>0</v>
      </c>
      <c r="BU560" s="180">
        <f t="shared" si="1438"/>
        <v>0</v>
      </c>
      <c r="BV560" s="180">
        <f t="shared" si="1439"/>
        <v>0</v>
      </c>
      <c r="BW560" s="180">
        <f t="shared" si="1440"/>
        <v>0</v>
      </c>
      <c r="BX560" s="180">
        <f t="shared" si="1441"/>
        <v>0</v>
      </c>
      <c r="BY560" s="180">
        <f t="shared" si="1442"/>
        <v>0</v>
      </c>
      <c r="BZ560" s="180">
        <f t="shared" si="1443"/>
        <v>0</v>
      </c>
      <c r="CA560" s="180">
        <f t="shared" si="1444"/>
        <v>0</v>
      </c>
      <c r="CB560" s="180">
        <f t="shared" si="1445"/>
        <v>0</v>
      </c>
      <c r="CC560" s="180">
        <f t="shared" si="1446"/>
        <v>0</v>
      </c>
      <c r="CD560" s="180">
        <f t="shared" si="1447"/>
        <v>0</v>
      </c>
      <c r="CE560" s="180">
        <f t="shared" si="1448"/>
        <v>0</v>
      </c>
      <c r="CF560" s="180">
        <f t="shared" si="1449"/>
        <v>0</v>
      </c>
      <c r="CG560" s="180">
        <f t="shared" si="1450"/>
        <v>0</v>
      </c>
      <c r="CH560" s="180">
        <f t="shared" si="1451"/>
        <v>0</v>
      </c>
      <c r="CI560" s="180">
        <f t="shared" si="1452"/>
        <v>0</v>
      </c>
      <c r="CJ560" s="180">
        <f t="shared" si="1453"/>
        <v>0</v>
      </c>
      <c r="CK560" s="180">
        <f t="shared" si="1454"/>
        <v>0</v>
      </c>
      <c r="CL560" s="180">
        <f t="shared" si="1455"/>
        <v>0</v>
      </c>
      <c r="CM560" s="180">
        <f t="shared" si="1456"/>
        <v>0</v>
      </c>
      <c r="CN560" s="180">
        <f t="shared" si="1457"/>
        <v>0</v>
      </c>
      <c r="CO560" s="180">
        <f t="shared" si="1458"/>
        <v>0</v>
      </c>
      <c r="CP560" s="180">
        <f t="shared" si="1459"/>
        <v>0</v>
      </c>
      <c r="CQ560" s="180">
        <f t="shared" si="1460"/>
        <v>0</v>
      </c>
      <c r="CR560" s="180">
        <f t="shared" si="1461"/>
        <v>0</v>
      </c>
      <c r="CS560" s="180">
        <f t="shared" si="1462"/>
        <v>0</v>
      </c>
      <c r="CT560" s="180">
        <f t="shared" si="1463"/>
        <v>0</v>
      </c>
      <c r="CU560" s="180">
        <f t="shared" si="1464"/>
        <v>0</v>
      </c>
      <c r="CV560" s="180">
        <f t="shared" si="1465"/>
        <v>0</v>
      </c>
      <c r="CW560" s="180">
        <f t="shared" si="1466"/>
        <v>0</v>
      </c>
      <c r="CX560" s="180">
        <f t="shared" si="1467"/>
        <v>0</v>
      </c>
      <c r="CY560" s="180">
        <f t="shared" si="1468"/>
        <v>0</v>
      </c>
      <c r="CZ560" s="180">
        <f t="shared" si="1469"/>
        <v>0</v>
      </c>
      <c r="DA560" s="180">
        <f t="shared" si="1470"/>
        <v>0</v>
      </c>
      <c r="DB560" s="180">
        <f t="shared" si="1471"/>
        <v>0</v>
      </c>
      <c r="DC560" s="180">
        <f t="shared" si="1472"/>
        <v>0</v>
      </c>
      <c r="DD560" s="180">
        <f t="shared" si="1473"/>
        <v>0</v>
      </c>
      <c r="DE560" s="180">
        <f t="shared" si="1474"/>
        <v>0</v>
      </c>
      <c r="DF560" s="180">
        <f t="shared" si="1475"/>
        <v>0</v>
      </c>
      <c r="DG560" s="180">
        <f t="shared" si="1476"/>
        <v>0</v>
      </c>
      <c r="DH560" s="180">
        <f t="shared" si="1477"/>
        <v>0</v>
      </c>
      <c r="DI560" s="180">
        <f t="shared" si="1478"/>
        <v>0</v>
      </c>
      <c r="DJ560" s="180">
        <f t="shared" si="1479"/>
        <v>0</v>
      </c>
      <c r="DK560" s="180">
        <f t="shared" si="1480"/>
        <v>0</v>
      </c>
      <c r="DL560" s="180">
        <f t="shared" si="1481"/>
        <v>0</v>
      </c>
      <c r="DM560" s="180">
        <f t="shared" si="1482"/>
        <v>0</v>
      </c>
      <c r="DN560" s="180">
        <f t="shared" si="1483"/>
        <v>0</v>
      </c>
      <c r="DO560" s="180">
        <f t="shared" si="1484"/>
        <v>0</v>
      </c>
      <c r="DP560" s="180">
        <f t="shared" si="1485"/>
        <v>0</v>
      </c>
      <c r="DQ560" s="180">
        <f t="shared" si="1486"/>
        <v>0</v>
      </c>
      <c r="DR560" s="180">
        <f t="shared" si="1487"/>
        <v>0</v>
      </c>
      <c r="DS560" s="180">
        <f t="shared" si="1488"/>
        <v>0</v>
      </c>
      <c r="DT560" s="180">
        <f t="shared" si="1489"/>
        <v>0</v>
      </c>
      <c r="DU560" s="180">
        <f t="shared" si="1490"/>
        <v>0</v>
      </c>
      <c r="DV560" s="180">
        <f t="shared" si="1491"/>
        <v>0</v>
      </c>
      <c r="DW560" s="180">
        <f t="shared" si="1492"/>
        <v>0</v>
      </c>
      <c r="DX560" s="180">
        <f t="shared" si="1493"/>
        <v>0</v>
      </c>
      <c r="DY560" s="180">
        <f t="shared" si="1494"/>
        <v>0</v>
      </c>
      <c r="DZ560" s="180">
        <f t="shared" si="1495"/>
        <v>0</v>
      </c>
      <c r="EA560" s="180">
        <f t="shared" si="1496"/>
        <v>0</v>
      </c>
      <c r="EB560" s="180">
        <f t="shared" si="1497"/>
        <v>0</v>
      </c>
      <c r="EC560" s="180">
        <f t="shared" si="1498"/>
        <v>0</v>
      </c>
      <c r="ED560" s="180">
        <f t="shared" si="1499"/>
        <v>0</v>
      </c>
      <c r="EE560" s="180">
        <f t="shared" si="1500"/>
        <v>0</v>
      </c>
      <c r="EF560" s="180">
        <f t="shared" si="1501"/>
        <v>0</v>
      </c>
      <c r="EG560" s="180">
        <f t="shared" si="1502"/>
        <v>0</v>
      </c>
      <c r="EH560" s="180">
        <f t="shared" si="1503"/>
        <v>0</v>
      </c>
      <c r="EI560" s="180">
        <f t="shared" si="1504"/>
        <v>0</v>
      </c>
      <c r="EJ560" s="180">
        <f t="shared" si="1505"/>
        <v>0</v>
      </c>
      <c r="EK560" s="180">
        <f t="shared" si="1506"/>
        <v>0</v>
      </c>
      <c r="EL560" s="180">
        <f t="shared" si="1507"/>
        <v>0</v>
      </c>
      <c r="EM560" s="180">
        <f t="shared" si="1508"/>
        <v>0</v>
      </c>
      <c r="EN560" s="180">
        <f t="shared" si="1509"/>
        <v>0</v>
      </c>
      <c r="EO560" s="180">
        <f t="shared" si="1510"/>
        <v>0</v>
      </c>
      <c r="EP560" s="180">
        <f t="shared" si="1511"/>
        <v>0</v>
      </c>
      <c r="EQ560" s="180">
        <f t="shared" si="1512"/>
        <v>0</v>
      </c>
      <c r="ER560" s="180">
        <f t="shared" si="1513"/>
        <v>0</v>
      </c>
      <c r="ES560" s="180">
        <f t="shared" si="1514"/>
        <v>0</v>
      </c>
      <c r="ET560" s="180">
        <f t="shared" si="1515"/>
        <v>0</v>
      </c>
      <c r="EU560" s="180">
        <f t="shared" si="1516"/>
        <v>0</v>
      </c>
      <c r="EV560" s="180">
        <f t="shared" si="1517"/>
        <v>0</v>
      </c>
      <c r="EW560" s="180">
        <f t="shared" si="1518"/>
        <v>0</v>
      </c>
      <c r="EX560" s="180">
        <f t="shared" si="1519"/>
        <v>0</v>
      </c>
      <c r="EY560" s="180">
        <f t="shared" si="1520"/>
        <v>0</v>
      </c>
      <c r="EZ560" s="180">
        <f t="shared" si="1521"/>
        <v>0</v>
      </c>
      <c r="FA560" s="180">
        <f t="shared" si="1522"/>
        <v>0</v>
      </c>
      <c r="FB560" s="180">
        <f t="shared" si="1523"/>
        <v>0</v>
      </c>
      <c r="FC560" s="180">
        <f t="shared" si="1524"/>
        <v>0</v>
      </c>
      <c r="FD560" s="180">
        <f t="shared" si="1525"/>
        <v>0</v>
      </c>
      <c r="FE560" s="180">
        <f t="shared" si="1526"/>
        <v>0</v>
      </c>
      <c r="FF560" s="180">
        <f t="shared" si="1527"/>
        <v>0</v>
      </c>
      <c r="FG560" s="180">
        <f t="shared" si="1528"/>
        <v>0</v>
      </c>
      <c r="FH560" s="180">
        <f t="shared" si="1529"/>
        <v>0</v>
      </c>
      <c r="FI560" s="180">
        <f t="shared" si="1530"/>
        <v>0</v>
      </c>
      <c r="FJ560" s="180">
        <f t="shared" si="1531"/>
        <v>0</v>
      </c>
      <c r="FK560" s="180">
        <f t="shared" si="1532"/>
        <v>0</v>
      </c>
      <c r="FL560" s="180">
        <f t="shared" si="1533"/>
        <v>0</v>
      </c>
      <c r="FM560" s="180">
        <f t="shared" si="1534"/>
        <v>0</v>
      </c>
      <c r="FN560" s="180">
        <f t="shared" si="1535"/>
        <v>0</v>
      </c>
      <c r="FO560" s="180">
        <f t="shared" si="1536"/>
        <v>0</v>
      </c>
      <c r="FP560" s="180">
        <f t="shared" si="1537"/>
        <v>0</v>
      </c>
      <c r="FQ560" s="180">
        <f t="shared" si="1538"/>
        <v>0</v>
      </c>
      <c r="FR560" s="180">
        <f t="shared" si="1539"/>
        <v>0</v>
      </c>
      <c r="FS560" s="180">
        <f t="shared" si="1540"/>
        <v>0</v>
      </c>
      <c r="FT560" s="180">
        <f t="shared" si="1541"/>
        <v>0</v>
      </c>
      <c r="FU560" s="180">
        <f t="shared" si="1542"/>
        <v>0</v>
      </c>
      <c r="FV560" s="180">
        <f t="shared" si="1543"/>
        <v>0</v>
      </c>
      <c r="FW560" s="180">
        <f t="shared" si="1544"/>
        <v>0</v>
      </c>
      <c r="FX560" s="180">
        <f t="shared" si="1545"/>
        <v>0</v>
      </c>
      <c r="FY560" s="180">
        <f t="shared" si="1546"/>
        <v>0</v>
      </c>
      <c r="FZ560" s="180">
        <f t="shared" si="1547"/>
        <v>0</v>
      </c>
      <c r="GA560" s="180">
        <f t="shared" si="1548"/>
        <v>0</v>
      </c>
      <c r="GB560" s="180">
        <f t="shared" si="1549"/>
        <v>0</v>
      </c>
      <c r="GC560" s="180">
        <f t="shared" si="1550"/>
        <v>0</v>
      </c>
      <c r="GD560" s="180">
        <f t="shared" si="1551"/>
        <v>0</v>
      </c>
      <c r="GE560" s="180">
        <f t="shared" si="1552"/>
        <v>0</v>
      </c>
      <c r="GF560" s="180">
        <f t="shared" si="1553"/>
        <v>0</v>
      </c>
      <c r="GG560" s="180">
        <f t="shared" si="1554"/>
        <v>0</v>
      </c>
      <c r="GH560" s="180">
        <f t="shared" si="1555"/>
        <v>0</v>
      </c>
      <c r="GI560" s="180">
        <f t="shared" si="1556"/>
        <v>0</v>
      </c>
      <c r="GJ560" s="180">
        <f t="shared" si="1557"/>
        <v>0</v>
      </c>
      <c r="GK560" s="180">
        <f t="shared" si="1558"/>
        <v>0</v>
      </c>
      <c r="GL560" s="180">
        <f t="shared" si="1559"/>
        <v>0</v>
      </c>
      <c r="GM560" s="180">
        <f t="shared" si="1560"/>
        <v>0</v>
      </c>
      <c r="GN560" s="180">
        <f t="shared" si="1561"/>
        <v>0</v>
      </c>
      <c r="GO560" s="180">
        <f t="shared" si="1562"/>
        <v>0</v>
      </c>
      <c r="GP560" s="180">
        <f t="shared" si="1563"/>
        <v>0</v>
      </c>
      <c r="GQ560" s="180">
        <f t="shared" si="1564"/>
        <v>0</v>
      </c>
      <c r="GR560" s="180">
        <f t="shared" si="1565"/>
        <v>0</v>
      </c>
      <c r="GS560" s="180">
        <f t="shared" si="1566"/>
        <v>0</v>
      </c>
      <c r="GT560" s="180">
        <f t="shared" si="1567"/>
        <v>0</v>
      </c>
      <c r="GU560" s="180">
        <f t="shared" si="1568"/>
        <v>0</v>
      </c>
      <c r="GV560" s="180">
        <f t="shared" si="1569"/>
        <v>0</v>
      </c>
      <c r="GW560" s="180">
        <f t="shared" si="1570"/>
        <v>0</v>
      </c>
      <c r="GX560" s="180">
        <f t="shared" si="1571"/>
        <v>0</v>
      </c>
      <c r="GY560" s="180">
        <f t="shared" si="1572"/>
        <v>0</v>
      </c>
      <c r="GZ560" s="180">
        <f t="shared" si="1573"/>
        <v>0</v>
      </c>
      <c r="HA560" s="180">
        <f t="shared" si="1574"/>
        <v>0</v>
      </c>
      <c r="HB560" s="180">
        <f t="shared" si="1575"/>
        <v>0</v>
      </c>
      <c r="HC560" s="180">
        <f t="shared" si="1576"/>
        <v>0</v>
      </c>
      <c r="HD560" s="180">
        <f t="shared" si="1577"/>
        <v>0</v>
      </c>
      <c r="HE560" s="180">
        <f t="shared" si="1578"/>
        <v>0</v>
      </c>
      <c r="HF560" s="180">
        <f t="shared" si="1579"/>
        <v>0</v>
      </c>
      <c r="HG560" s="180">
        <f t="shared" si="1580"/>
        <v>0</v>
      </c>
      <c r="HH560" s="180">
        <f t="shared" si="1581"/>
        <v>0</v>
      </c>
      <c r="HI560" s="180">
        <f t="shared" si="1582"/>
        <v>0</v>
      </c>
      <c r="HJ560" s="180">
        <f t="shared" si="1583"/>
        <v>0</v>
      </c>
      <c r="HK560" s="180">
        <f t="shared" si="1584"/>
        <v>0</v>
      </c>
      <c r="HL560" s="180">
        <f t="shared" si="1585"/>
        <v>0</v>
      </c>
      <c r="HM560" s="180">
        <f t="shared" si="1586"/>
        <v>0</v>
      </c>
      <c r="HN560" s="180">
        <f t="shared" si="1587"/>
        <v>0</v>
      </c>
      <c r="HO560" s="180">
        <f t="shared" si="1588"/>
        <v>0</v>
      </c>
      <c r="HP560" s="180">
        <f t="shared" si="1589"/>
        <v>0</v>
      </c>
      <c r="HQ560" s="180">
        <f t="shared" si="1590"/>
        <v>0</v>
      </c>
      <c r="HR560" s="180">
        <f t="shared" si="1591"/>
        <v>0</v>
      </c>
      <c r="HS560" s="180">
        <f t="shared" si="1592"/>
        <v>0</v>
      </c>
      <c r="HT560" s="180">
        <f t="shared" si="1593"/>
        <v>0</v>
      </c>
      <c r="HU560" s="180">
        <f t="shared" si="1594"/>
        <v>0</v>
      </c>
      <c r="HV560" s="180">
        <f t="shared" si="1595"/>
        <v>0</v>
      </c>
      <c r="HW560" s="180">
        <f t="shared" si="1596"/>
        <v>0</v>
      </c>
      <c r="HX560" s="180">
        <f t="shared" si="1597"/>
        <v>0</v>
      </c>
      <c r="HY560" s="180">
        <f t="shared" si="1598"/>
        <v>0</v>
      </c>
      <c r="HZ560" s="180">
        <f t="shared" si="1599"/>
        <v>0</v>
      </c>
      <c r="IA560" s="180">
        <f t="shared" si="1600"/>
        <v>0</v>
      </c>
      <c r="IB560" s="180">
        <f t="shared" si="1601"/>
        <v>0</v>
      </c>
      <c r="IC560" s="180">
        <f t="shared" si="1602"/>
        <v>0</v>
      </c>
      <c r="ID560" s="180">
        <f t="shared" si="1603"/>
        <v>0</v>
      </c>
      <c r="IE560" s="180">
        <f t="shared" si="1604"/>
        <v>0</v>
      </c>
      <c r="IF560" s="180">
        <f t="shared" si="1605"/>
        <v>0</v>
      </c>
      <c r="IG560" s="180">
        <f t="shared" si="1606"/>
        <v>0</v>
      </c>
      <c r="IH560" s="180">
        <f t="shared" si="1607"/>
        <v>0</v>
      </c>
      <c r="II560" s="180">
        <f t="shared" si="1608"/>
        <v>0</v>
      </c>
      <c r="IJ560" s="180">
        <f t="shared" si="1609"/>
        <v>0</v>
      </c>
      <c r="IK560" s="180">
        <f t="shared" si="1610"/>
        <v>0</v>
      </c>
      <c r="IL560" s="180">
        <f t="shared" si="1611"/>
        <v>0</v>
      </c>
      <c r="IM560" s="180">
        <f t="shared" si="1612"/>
        <v>0</v>
      </c>
      <c r="IN560" s="180">
        <f t="shared" si="1613"/>
        <v>0</v>
      </c>
      <c r="IO560" s="180">
        <f t="shared" si="1614"/>
        <v>0</v>
      </c>
      <c r="IP560" s="180">
        <f t="shared" si="1615"/>
        <v>0</v>
      </c>
      <c r="IQ560" s="180">
        <f t="shared" si="1616"/>
        <v>0</v>
      </c>
      <c r="IR560" s="180">
        <f t="shared" si="1617"/>
        <v>0</v>
      </c>
      <c r="IS560" s="180">
        <f t="shared" si="1618"/>
        <v>0</v>
      </c>
      <c r="IT560" s="180">
        <f t="shared" si="1619"/>
        <v>0</v>
      </c>
      <c r="IU560" s="180">
        <f t="shared" si="1620"/>
        <v>0</v>
      </c>
      <c r="IV560" s="180">
        <f t="shared" si="1621"/>
        <v>0</v>
      </c>
      <c r="IW560" s="180">
        <f t="shared" si="1622"/>
        <v>0</v>
      </c>
      <c r="IX560" s="180">
        <f t="shared" si="1623"/>
        <v>0</v>
      </c>
      <c r="IY560" s="180">
        <f t="shared" si="1624"/>
        <v>0</v>
      </c>
      <c r="IZ560" s="180">
        <f t="shared" si="1625"/>
        <v>0</v>
      </c>
      <c r="JA560" s="180">
        <f t="shared" si="1626"/>
        <v>0</v>
      </c>
      <c r="JB560" s="180">
        <f t="shared" si="1627"/>
        <v>0</v>
      </c>
    </row>
    <row r="561" spans="2:262">
      <c r="B561" s="188">
        <v>200</v>
      </c>
      <c r="C561" s="187">
        <f t="shared" si="1628"/>
        <v>3.9062500000000026E-3</v>
      </c>
      <c r="D561" s="184" t="e">
        <f t="shared" si="1371"/>
        <v>#REF!</v>
      </c>
      <c r="E561" s="183" t="e">
        <f>GX361</f>
        <v>#REF!</v>
      </c>
      <c r="F561" s="182">
        <v>200</v>
      </c>
      <c r="G561" s="180">
        <f t="shared" si="1372"/>
        <v>0</v>
      </c>
      <c r="H561" s="180">
        <f t="shared" si="1373"/>
        <v>0</v>
      </c>
      <c r="I561" s="180">
        <f t="shared" si="1374"/>
        <v>0</v>
      </c>
      <c r="J561" s="180">
        <f t="shared" si="1375"/>
        <v>0</v>
      </c>
      <c r="K561" s="180">
        <f t="shared" si="1376"/>
        <v>0</v>
      </c>
      <c r="L561" s="180">
        <f t="shared" si="1377"/>
        <v>0</v>
      </c>
      <c r="M561" s="180">
        <f t="shared" si="1378"/>
        <v>0</v>
      </c>
      <c r="N561" s="180">
        <f t="shared" si="1379"/>
        <v>0</v>
      </c>
      <c r="O561" s="180">
        <f t="shared" si="1380"/>
        <v>0</v>
      </c>
      <c r="P561" s="180">
        <f t="shared" si="1381"/>
        <v>0</v>
      </c>
      <c r="Q561" s="180">
        <f t="shared" si="1382"/>
        <v>0</v>
      </c>
      <c r="R561" s="180">
        <f t="shared" si="1383"/>
        <v>0</v>
      </c>
      <c r="S561" s="180">
        <f t="shared" si="1384"/>
        <v>0</v>
      </c>
      <c r="T561" s="180">
        <f t="shared" si="1385"/>
        <v>0</v>
      </c>
      <c r="U561" s="180">
        <f t="shared" si="1386"/>
        <v>0</v>
      </c>
      <c r="V561" s="180">
        <f t="shared" si="1387"/>
        <v>0</v>
      </c>
      <c r="W561" s="180">
        <f t="shared" si="1388"/>
        <v>0</v>
      </c>
      <c r="X561" s="180">
        <f t="shared" si="1389"/>
        <v>0</v>
      </c>
      <c r="Y561" s="180">
        <f t="shared" si="1390"/>
        <v>0</v>
      </c>
      <c r="Z561" s="180">
        <f t="shared" si="1391"/>
        <v>0</v>
      </c>
      <c r="AA561" s="180">
        <f t="shared" si="1392"/>
        <v>0</v>
      </c>
      <c r="AB561" s="180">
        <f t="shared" si="1393"/>
        <v>0</v>
      </c>
      <c r="AC561" s="180">
        <f t="shared" si="1394"/>
        <v>0</v>
      </c>
      <c r="AD561" s="180">
        <f t="shared" si="1395"/>
        <v>0</v>
      </c>
      <c r="AE561" s="180">
        <f t="shared" si="1396"/>
        <v>0</v>
      </c>
      <c r="AF561" s="180">
        <f t="shared" si="1397"/>
        <v>0</v>
      </c>
      <c r="AG561" s="180">
        <f t="shared" si="1398"/>
        <v>0</v>
      </c>
      <c r="AH561" s="180">
        <f t="shared" si="1399"/>
        <v>0</v>
      </c>
      <c r="AI561" s="180">
        <f t="shared" si="1400"/>
        <v>0</v>
      </c>
      <c r="AJ561" s="180">
        <f t="shared" si="1401"/>
        <v>0</v>
      </c>
      <c r="AK561" s="180">
        <f t="shared" si="1402"/>
        <v>0</v>
      </c>
      <c r="AL561" s="180">
        <f t="shared" si="1403"/>
        <v>0</v>
      </c>
      <c r="AM561" s="180">
        <f t="shared" si="1404"/>
        <v>0</v>
      </c>
      <c r="AN561" s="180">
        <f t="shared" si="1405"/>
        <v>0</v>
      </c>
      <c r="AO561" s="180">
        <f t="shared" si="1406"/>
        <v>0</v>
      </c>
      <c r="AP561" s="180">
        <f t="shared" si="1407"/>
        <v>0</v>
      </c>
      <c r="AQ561" s="180">
        <f t="shared" si="1408"/>
        <v>0</v>
      </c>
      <c r="AR561" s="180">
        <f t="shared" si="1409"/>
        <v>0</v>
      </c>
      <c r="AS561" s="180">
        <f t="shared" si="1410"/>
        <v>0</v>
      </c>
      <c r="AT561" s="180">
        <f t="shared" si="1411"/>
        <v>0</v>
      </c>
      <c r="AU561" s="180">
        <f t="shared" si="1412"/>
        <v>0</v>
      </c>
      <c r="AV561" s="180">
        <f t="shared" si="1413"/>
        <v>0</v>
      </c>
      <c r="AW561" s="180">
        <f t="shared" si="1414"/>
        <v>0</v>
      </c>
      <c r="AX561" s="180">
        <f t="shared" si="1415"/>
        <v>0</v>
      </c>
      <c r="AY561" s="180">
        <f t="shared" si="1416"/>
        <v>0</v>
      </c>
      <c r="AZ561" s="180">
        <f t="shared" si="1417"/>
        <v>0</v>
      </c>
      <c r="BA561" s="180">
        <f t="shared" si="1418"/>
        <v>0</v>
      </c>
      <c r="BB561" s="180">
        <f t="shared" si="1419"/>
        <v>0</v>
      </c>
      <c r="BC561" s="180">
        <f t="shared" si="1420"/>
        <v>0</v>
      </c>
      <c r="BD561" s="180">
        <f t="shared" si="1421"/>
        <v>0</v>
      </c>
      <c r="BE561" s="180">
        <f t="shared" si="1422"/>
        <v>0</v>
      </c>
      <c r="BF561" s="180">
        <f t="shared" si="1423"/>
        <v>0</v>
      </c>
      <c r="BG561" s="180">
        <f t="shared" si="1424"/>
        <v>0</v>
      </c>
      <c r="BH561" s="180">
        <f t="shared" si="1425"/>
        <v>0</v>
      </c>
      <c r="BI561" s="180">
        <f t="shared" si="1426"/>
        <v>0</v>
      </c>
      <c r="BJ561" s="180">
        <f t="shared" si="1427"/>
        <v>0</v>
      </c>
      <c r="BK561" s="180">
        <f t="shared" si="1428"/>
        <v>0</v>
      </c>
      <c r="BL561" s="180">
        <f t="shared" si="1429"/>
        <v>0</v>
      </c>
      <c r="BM561" s="180">
        <f t="shared" si="1430"/>
        <v>0</v>
      </c>
      <c r="BN561" s="180">
        <f t="shared" si="1431"/>
        <v>0</v>
      </c>
      <c r="BO561" s="180">
        <f t="shared" si="1432"/>
        <v>0</v>
      </c>
      <c r="BP561" s="180">
        <f t="shared" si="1433"/>
        <v>0</v>
      </c>
      <c r="BQ561" s="180">
        <f t="shared" si="1434"/>
        <v>0</v>
      </c>
      <c r="BR561" s="180">
        <f t="shared" si="1435"/>
        <v>0</v>
      </c>
      <c r="BS561" s="180">
        <f t="shared" si="1436"/>
        <v>0</v>
      </c>
      <c r="BT561" s="180">
        <f t="shared" si="1437"/>
        <v>0</v>
      </c>
      <c r="BU561" s="180">
        <f t="shared" si="1438"/>
        <v>0</v>
      </c>
      <c r="BV561" s="180">
        <f t="shared" si="1439"/>
        <v>0</v>
      </c>
      <c r="BW561" s="180">
        <f t="shared" si="1440"/>
        <v>0</v>
      </c>
      <c r="BX561" s="180">
        <f t="shared" si="1441"/>
        <v>0</v>
      </c>
      <c r="BY561" s="180">
        <f t="shared" si="1442"/>
        <v>0</v>
      </c>
      <c r="BZ561" s="180">
        <f t="shared" si="1443"/>
        <v>0</v>
      </c>
      <c r="CA561" s="180">
        <f t="shared" si="1444"/>
        <v>0</v>
      </c>
      <c r="CB561" s="180">
        <f t="shared" si="1445"/>
        <v>0</v>
      </c>
      <c r="CC561" s="180">
        <f t="shared" si="1446"/>
        <v>0</v>
      </c>
      <c r="CD561" s="180">
        <f t="shared" si="1447"/>
        <v>0</v>
      </c>
      <c r="CE561" s="180">
        <f t="shared" si="1448"/>
        <v>0</v>
      </c>
      <c r="CF561" s="180">
        <f t="shared" si="1449"/>
        <v>0</v>
      </c>
      <c r="CG561" s="180">
        <f t="shared" si="1450"/>
        <v>0</v>
      </c>
      <c r="CH561" s="180">
        <f t="shared" si="1451"/>
        <v>0</v>
      </c>
      <c r="CI561" s="180">
        <f t="shared" si="1452"/>
        <v>0</v>
      </c>
      <c r="CJ561" s="180">
        <f t="shared" si="1453"/>
        <v>0</v>
      </c>
      <c r="CK561" s="180">
        <f t="shared" si="1454"/>
        <v>0</v>
      </c>
      <c r="CL561" s="180">
        <f t="shared" si="1455"/>
        <v>0</v>
      </c>
      <c r="CM561" s="180">
        <f t="shared" si="1456"/>
        <v>0</v>
      </c>
      <c r="CN561" s="180">
        <f t="shared" si="1457"/>
        <v>0</v>
      </c>
      <c r="CO561" s="180">
        <f t="shared" si="1458"/>
        <v>0</v>
      </c>
      <c r="CP561" s="180">
        <f t="shared" si="1459"/>
        <v>0</v>
      </c>
      <c r="CQ561" s="180">
        <f t="shared" si="1460"/>
        <v>0</v>
      </c>
      <c r="CR561" s="180">
        <f t="shared" si="1461"/>
        <v>0</v>
      </c>
      <c r="CS561" s="180">
        <f t="shared" si="1462"/>
        <v>0</v>
      </c>
      <c r="CT561" s="180">
        <f t="shared" si="1463"/>
        <v>0</v>
      </c>
      <c r="CU561" s="180">
        <f t="shared" si="1464"/>
        <v>0</v>
      </c>
      <c r="CV561" s="180">
        <f t="shared" si="1465"/>
        <v>0</v>
      </c>
      <c r="CW561" s="180">
        <f t="shared" si="1466"/>
        <v>0</v>
      </c>
      <c r="CX561" s="180">
        <f t="shared" si="1467"/>
        <v>0</v>
      </c>
      <c r="CY561" s="180">
        <f t="shared" si="1468"/>
        <v>0</v>
      </c>
      <c r="CZ561" s="180">
        <f t="shared" si="1469"/>
        <v>0</v>
      </c>
      <c r="DA561" s="180">
        <f t="shared" si="1470"/>
        <v>0</v>
      </c>
      <c r="DB561" s="180">
        <f t="shared" si="1471"/>
        <v>0</v>
      </c>
      <c r="DC561" s="180">
        <f t="shared" si="1472"/>
        <v>0</v>
      </c>
      <c r="DD561" s="180">
        <f t="shared" si="1473"/>
        <v>0</v>
      </c>
      <c r="DE561" s="180">
        <f t="shared" si="1474"/>
        <v>0</v>
      </c>
      <c r="DF561" s="180">
        <f t="shared" si="1475"/>
        <v>0</v>
      </c>
      <c r="DG561" s="180">
        <f t="shared" si="1476"/>
        <v>0</v>
      </c>
      <c r="DH561" s="180">
        <f t="shared" si="1477"/>
        <v>0</v>
      </c>
      <c r="DI561" s="180">
        <f t="shared" si="1478"/>
        <v>0</v>
      </c>
      <c r="DJ561" s="180">
        <f t="shared" si="1479"/>
        <v>0</v>
      </c>
      <c r="DK561" s="180">
        <f t="shared" si="1480"/>
        <v>0</v>
      </c>
      <c r="DL561" s="180">
        <f t="shared" si="1481"/>
        <v>0</v>
      </c>
      <c r="DM561" s="180">
        <f t="shared" si="1482"/>
        <v>0</v>
      </c>
      <c r="DN561" s="180">
        <f t="shared" si="1483"/>
        <v>0</v>
      </c>
      <c r="DO561" s="180">
        <f t="shared" si="1484"/>
        <v>0</v>
      </c>
      <c r="DP561" s="180">
        <f t="shared" si="1485"/>
        <v>0</v>
      </c>
      <c r="DQ561" s="180">
        <f t="shared" si="1486"/>
        <v>0</v>
      </c>
      <c r="DR561" s="180">
        <f t="shared" si="1487"/>
        <v>0</v>
      </c>
      <c r="DS561" s="180">
        <f t="shared" si="1488"/>
        <v>0</v>
      </c>
      <c r="DT561" s="180">
        <f t="shared" si="1489"/>
        <v>0</v>
      </c>
      <c r="DU561" s="180">
        <f t="shared" si="1490"/>
        <v>0</v>
      </c>
      <c r="DV561" s="180">
        <f t="shared" si="1491"/>
        <v>0</v>
      </c>
      <c r="DW561" s="180">
        <f t="shared" si="1492"/>
        <v>0</v>
      </c>
      <c r="DX561" s="180">
        <f t="shared" si="1493"/>
        <v>0</v>
      </c>
      <c r="DY561" s="180">
        <f t="shared" si="1494"/>
        <v>0</v>
      </c>
      <c r="DZ561" s="180">
        <f t="shared" si="1495"/>
        <v>0</v>
      </c>
      <c r="EA561" s="180">
        <f t="shared" si="1496"/>
        <v>0</v>
      </c>
      <c r="EB561" s="180">
        <f t="shared" si="1497"/>
        <v>0</v>
      </c>
      <c r="EC561" s="180">
        <f t="shared" si="1498"/>
        <v>0</v>
      </c>
      <c r="ED561" s="180">
        <f t="shared" si="1499"/>
        <v>0</v>
      </c>
      <c r="EE561" s="180">
        <f t="shared" si="1500"/>
        <v>0</v>
      </c>
      <c r="EF561" s="180">
        <f t="shared" si="1501"/>
        <v>0</v>
      </c>
      <c r="EG561" s="180">
        <f t="shared" si="1502"/>
        <v>0</v>
      </c>
      <c r="EH561" s="180">
        <f t="shared" si="1503"/>
        <v>0</v>
      </c>
      <c r="EI561" s="180">
        <f t="shared" si="1504"/>
        <v>0</v>
      </c>
      <c r="EJ561" s="180">
        <f t="shared" si="1505"/>
        <v>0</v>
      </c>
      <c r="EK561" s="180">
        <f t="shared" si="1506"/>
        <v>0</v>
      </c>
      <c r="EL561" s="180">
        <f t="shared" si="1507"/>
        <v>0</v>
      </c>
      <c r="EM561" s="180">
        <f t="shared" si="1508"/>
        <v>0</v>
      </c>
      <c r="EN561" s="180">
        <f t="shared" si="1509"/>
        <v>0</v>
      </c>
      <c r="EO561" s="180">
        <f t="shared" si="1510"/>
        <v>0</v>
      </c>
      <c r="EP561" s="180">
        <f t="shared" si="1511"/>
        <v>0</v>
      </c>
      <c r="EQ561" s="180">
        <f t="shared" si="1512"/>
        <v>0</v>
      </c>
      <c r="ER561" s="180">
        <f t="shared" si="1513"/>
        <v>0</v>
      </c>
      <c r="ES561" s="180">
        <f t="shared" si="1514"/>
        <v>0</v>
      </c>
      <c r="ET561" s="180">
        <f t="shared" si="1515"/>
        <v>0</v>
      </c>
      <c r="EU561" s="180">
        <f t="shared" si="1516"/>
        <v>0</v>
      </c>
      <c r="EV561" s="180">
        <f t="shared" si="1517"/>
        <v>0</v>
      </c>
      <c r="EW561" s="180">
        <f t="shared" si="1518"/>
        <v>0</v>
      </c>
      <c r="EX561" s="180">
        <f t="shared" si="1519"/>
        <v>0</v>
      </c>
      <c r="EY561" s="180">
        <f t="shared" si="1520"/>
        <v>0</v>
      </c>
      <c r="EZ561" s="180">
        <f t="shared" si="1521"/>
        <v>0</v>
      </c>
      <c r="FA561" s="180">
        <f t="shared" si="1522"/>
        <v>0</v>
      </c>
      <c r="FB561" s="180">
        <f t="shared" si="1523"/>
        <v>0</v>
      </c>
      <c r="FC561" s="180">
        <f t="shared" si="1524"/>
        <v>0</v>
      </c>
      <c r="FD561" s="180">
        <f t="shared" si="1525"/>
        <v>0</v>
      </c>
      <c r="FE561" s="180">
        <f t="shared" si="1526"/>
        <v>0</v>
      </c>
      <c r="FF561" s="180">
        <f t="shared" si="1527"/>
        <v>0</v>
      </c>
      <c r="FG561" s="180">
        <f t="shared" si="1528"/>
        <v>0</v>
      </c>
      <c r="FH561" s="180">
        <f t="shared" si="1529"/>
        <v>0</v>
      </c>
      <c r="FI561" s="180">
        <f t="shared" si="1530"/>
        <v>0</v>
      </c>
      <c r="FJ561" s="180">
        <f t="shared" si="1531"/>
        <v>0</v>
      </c>
      <c r="FK561" s="180">
        <f t="shared" si="1532"/>
        <v>0</v>
      </c>
      <c r="FL561" s="180">
        <f t="shared" si="1533"/>
        <v>0</v>
      </c>
      <c r="FM561" s="180">
        <f t="shared" si="1534"/>
        <v>0</v>
      </c>
      <c r="FN561" s="180">
        <f t="shared" si="1535"/>
        <v>0</v>
      </c>
      <c r="FO561" s="180">
        <f t="shared" si="1536"/>
        <v>0</v>
      </c>
      <c r="FP561" s="180">
        <f t="shared" si="1537"/>
        <v>0</v>
      </c>
      <c r="FQ561" s="180">
        <f t="shared" si="1538"/>
        <v>0</v>
      </c>
      <c r="FR561" s="180">
        <f t="shared" si="1539"/>
        <v>0</v>
      </c>
      <c r="FS561" s="180">
        <f t="shared" si="1540"/>
        <v>0</v>
      </c>
      <c r="FT561" s="180">
        <f t="shared" si="1541"/>
        <v>0</v>
      </c>
      <c r="FU561" s="180">
        <f t="shared" si="1542"/>
        <v>0</v>
      </c>
      <c r="FV561" s="180">
        <f t="shared" si="1543"/>
        <v>0</v>
      </c>
      <c r="FW561" s="180">
        <f t="shared" si="1544"/>
        <v>0</v>
      </c>
      <c r="FX561" s="180">
        <f t="shared" si="1545"/>
        <v>0</v>
      </c>
      <c r="FY561" s="180">
        <f t="shared" si="1546"/>
        <v>0</v>
      </c>
      <c r="FZ561" s="180">
        <f t="shared" si="1547"/>
        <v>0</v>
      </c>
      <c r="GA561" s="180">
        <f t="shared" si="1548"/>
        <v>0</v>
      </c>
      <c r="GB561" s="180">
        <f t="shared" si="1549"/>
        <v>0</v>
      </c>
      <c r="GC561" s="180">
        <f t="shared" si="1550"/>
        <v>0</v>
      </c>
      <c r="GD561" s="180">
        <f t="shared" si="1551"/>
        <v>0</v>
      </c>
      <c r="GE561" s="180">
        <f t="shared" si="1552"/>
        <v>0</v>
      </c>
      <c r="GF561" s="180">
        <f t="shared" si="1553"/>
        <v>0</v>
      </c>
      <c r="GG561" s="180">
        <f t="shared" si="1554"/>
        <v>0</v>
      </c>
      <c r="GH561" s="180">
        <f t="shared" si="1555"/>
        <v>0</v>
      </c>
      <c r="GI561" s="180">
        <f t="shared" si="1556"/>
        <v>0</v>
      </c>
      <c r="GJ561" s="180">
        <f t="shared" si="1557"/>
        <v>0</v>
      </c>
      <c r="GK561" s="180">
        <f t="shared" si="1558"/>
        <v>0</v>
      </c>
      <c r="GL561" s="180">
        <f t="shared" si="1559"/>
        <v>0</v>
      </c>
      <c r="GM561" s="180">
        <f t="shared" si="1560"/>
        <v>0</v>
      </c>
      <c r="GN561" s="180">
        <f t="shared" si="1561"/>
        <v>0</v>
      </c>
      <c r="GO561" s="180">
        <f t="shared" si="1562"/>
        <v>0</v>
      </c>
      <c r="GP561" s="180">
        <f t="shared" si="1563"/>
        <v>0</v>
      </c>
      <c r="GQ561" s="180">
        <f t="shared" si="1564"/>
        <v>0</v>
      </c>
      <c r="GR561" s="180">
        <f t="shared" si="1565"/>
        <v>0</v>
      </c>
      <c r="GS561" s="180">
        <f t="shared" si="1566"/>
        <v>0</v>
      </c>
      <c r="GT561" s="180">
        <f t="shared" si="1567"/>
        <v>0</v>
      </c>
      <c r="GU561" s="180">
        <f t="shared" si="1568"/>
        <v>0</v>
      </c>
      <c r="GV561" s="180">
        <f t="shared" si="1569"/>
        <v>0</v>
      </c>
      <c r="GW561" s="180">
        <f t="shared" si="1570"/>
        <v>0</v>
      </c>
      <c r="GX561" s="180">
        <f t="shared" si="1571"/>
        <v>0</v>
      </c>
      <c r="GY561" s="180">
        <f t="shared" si="1572"/>
        <v>0</v>
      </c>
      <c r="GZ561" s="180">
        <f t="shared" si="1573"/>
        <v>0</v>
      </c>
      <c r="HA561" s="180">
        <f t="shared" si="1574"/>
        <v>0</v>
      </c>
      <c r="HB561" s="180">
        <f t="shared" si="1575"/>
        <v>0</v>
      </c>
      <c r="HC561" s="180">
        <f t="shared" si="1576"/>
        <v>0</v>
      </c>
      <c r="HD561" s="180">
        <f t="shared" si="1577"/>
        <v>0</v>
      </c>
      <c r="HE561" s="180">
        <f t="shared" si="1578"/>
        <v>0</v>
      </c>
      <c r="HF561" s="180">
        <f t="shared" si="1579"/>
        <v>0</v>
      </c>
      <c r="HG561" s="180">
        <f t="shared" si="1580"/>
        <v>0</v>
      </c>
      <c r="HH561" s="180">
        <f t="shared" si="1581"/>
        <v>0</v>
      </c>
      <c r="HI561" s="180">
        <f t="shared" si="1582"/>
        <v>0</v>
      </c>
      <c r="HJ561" s="180">
        <f t="shared" si="1583"/>
        <v>0</v>
      </c>
      <c r="HK561" s="180">
        <f t="shared" si="1584"/>
        <v>0</v>
      </c>
      <c r="HL561" s="180">
        <f t="shared" si="1585"/>
        <v>0</v>
      </c>
      <c r="HM561" s="180">
        <f t="shared" si="1586"/>
        <v>0</v>
      </c>
      <c r="HN561" s="180">
        <f t="shared" si="1587"/>
        <v>0</v>
      </c>
      <c r="HO561" s="180">
        <f t="shared" si="1588"/>
        <v>0</v>
      </c>
      <c r="HP561" s="180">
        <f t="shared" si="1589"/>
        <v>0</v>
      </c>
      <c r="HQ561" s="180">
        <f t="shared" si="1590"/>
        <v>0</v>
      </c>
      <c r="HR561" s="180">
        <f t="shared" si="1591"/>
        <v>0</v>
      </c>
      <c r="HS561" s="180">
        <f t="shared" si="1592"/>
        <v>0</v>
      </c>
      <c r="HT561" s="180">
        <f t="shared" si="1593"/>
        <v>0</v>
      </c>
      <c r="HU561" s="180">
        <f t="shared" si="1594"/>
        <v>0</v>
      </c>
      <c r="HV561" s="180">
        <f t="shared" si="1595"/>
        <v>0</v>
      </c>
      <c r="HW561" s="180">
        <f t="shared" si="1596"/>
        <v>0</v>
      </c>
      <c r="HX561" s="180">
        <f t="shared" si="1597"/>
        <v>0</v>
      </c>
      <c r="HY561" s="180">
        <f t="shared" si="1598"/>
        <v>0</v>
      </c>
      <c r="HZ561" s="180">
        <f t="shared" si="1599"/>
        <v>0</v>
      </c>
      <c r="IA561" s="180">
        <f t="shared" si="1600"/>
        <v>0</v>
      </c>
      <c r="IB561" s="180">
        <f t="shared" si="1601"/>
        <v>0</v>
      </c>
      <c r="IC561" s="180">
        <f t="shared" si="1602"/>
        <v>0</v>
      </c>
      <c r="ID561" s="180">
        <f t="shared" si="1603"/>
        <v>0</v>
      </c>
      <c r="IE561" s="180">
        <f t="shared" si="1604"/>
        <v>0</v>
      </c>
      <c r="IF561" s="180">
        <f t="shared" si="1605"/>
        <v>0</v>
      </c>
      <c r="IG561" s="180">
        <f t="shared" si="1606"/>
        <v>0</v>
      </c>
      <c r="IH561" s="180">
        <f t="shared" si="1607"/>
        <v>0</v>
      </c>
      <c r="II561" s="180">
        <f t="shared" si="1608"/>
        <v>0</v>
      </c>
      <c r="IJ561" s="180">
        <f t="shared" si="1609"/>
        <v>0</v>
      </c>
      <c r="IK561" s="180">
        <f t="shared" si="1610"/>
        <v>0</v>
      </c>
      <c r="IL561" s="180">
        <f t="shared" si="1611"/>
        <v>0</v>
      </c>
      <c r="IM561" s="180">
        <f t="shared" si="1612"/>
        <v>0</v>
      </c>
      <c r="IN561" s="180">
        <f t="shared" si="1613"/>
        <v>0</v>
      </c>
      <c r="IO561" s="180">
        <f t="shared" si="1614"/>
        <v>0</v>
      </c>
      <c r="IP561" s="180">
        <f t="shared" si="1615"/>
        <v>0</v>
      </c>
      <c r="IQ561" s="180">
        <f t="shared" si="1616"/>
        <v>0</v>
      </c>
      <c r="IR561" s="180">
        <f t="shared" si="1617"/>
        <v>0</v>
      </c>
      <c r="IS561" s="180">
        <f t="shared" si="1618"/>
        <v>0</v>
      </c>
      <c r="IT561" s="180">
        <f t="shared" si="1619"/>
        <v>0</v>
      </c>
      <c r="IU561" s="180">
        <f t="shared" si="1620"/>
        <v>0</v>
      </c>
      <c r="IV561" s="180">
        <f t="shared" si="1621"/>
        <v>0</v>
      </c>
      <c r="IW561" s="180">
        <f t="shared" si="1622"/>
        <v>0</v>
      </c>
      <c r="IX561" s="180">
        <f t="shared" si="1623"/>
        <v>0</v>
      </c>
      <c r="IY561" s="180">
        <f t="shared" si="1624"/>
        <v>0</v>
      </c>
      <c r="IZ561" s="180">
        <f t="shared" si="1625"/>
        <v>0</v>
      </c>
      <c r="JA561" s="180">
        <f t="shared" si="1626"/>
        <v>0</v>
      </c>
      <c r="JB561" s="180">
        <f t="shared" si="1627"/>
        <v>0</v>
      </c>
    </row>
    <row r="562" spans="2:262">
      <c r="B562" s="188">
        <v>201</v>
      </c>
      <c r="C562" s="187">
        <f t="shared" si="1628"/>
        <v>3.9257812500000022E-3</v>
      </c>
      <c r="D562" s="184" t="e">
        <f t="shared" si="1371"/>
        <v>#REF!</v>
      </c>
      <c r="E562" s="183" t="e">
        <f>GY361</f>
        <v>#REF!</v>
      </c>
      <c r="F562" s="182">
        <v>201</v>
      </c>
      <c r="G562" s="180">
        <f t="shared" si="1372"/>
        <v>0</v>
      </c>
      <c r="H562" s="180">
        <f t="shared" si="1373"/>
        <v>0</v>
      </c>
      <c r="I562" s="180">
        <f t="shared" si="1374"/>
        <v>0</v>
      </c>
      <c r="J562" s="180">
        <f t="shared" si="1375"/>
        <v>0</v>
      </c>
      <c r="K562" s="180">
        <f t="shared" si="1376"/>
        <v>0</v>
      </c>
      <c r="L562" s="180">
        <f t="shared" si="1377"/>
        <v>0</v>
      </c>
      <c r="M562" s="180">
        <f t="shared" si="1378"/>
        <v>0</v>
      </c>
      <c r="N562" s="180">
        <f t="shared" si="1379"/>
        <v>0</v>
      </c>
      <c r="O562" s="180">
        <f t="shared" si="1380"/>
        <v>0</v>
      </c>
      <c r="P562" s="180">
        <f t="shared" si="1381"/>
        <v>0</v>
      </c>
      <c r="Q562" s="180">
        <f t="shared" si="1382"/>
        <v>0</v>
      </c>
      <c r="R562" s="180">
        <f t="shared" si="1383"/>
        <v>0</v>
      </c>
      <c r="S562" s="180">
        <f t="shared" si="1384"/>
        <v>0</v>
      </c>
      <c r="T562" s="180">
        <f t="shared" si="1385"/>
        <v>0</v>
      </c>
      <c r="U562" s="180">
        <f t="shared" si="1386"/>
        <v>0</v>
      </c>
      <c r="V562" s="180">
        <f t="shared" si="1387"/>
        <v>0</v>
      </c>
      <c r="W562" s="180">
        <f t="shared" si="1388"/>
        <v>0</v>
      </c>
      <c r="X562" s="180">
        <f t="shared" si="1389"/>
        <v>0</v>
      </c>
      <c r="Y562" s="180">
        <f t="shared" si="1390"/>
        <v>0</v>
      </c>
      <c r="Z562" s="180">
        <f t="shared" si="1391"/>
        <v>0</v>
      </c>
      <c r="AA562" s="180">
        <f t="shared" si="1392"/>
        <v>0</v>
      </c>
      <c r="AB562" s="180">
        <f t="shared" si="1393"/>
        <v>0</v>
      </c>
      <c r="AC562" s="180">
        <f t="shared" si="1394"/>
        <v>0</v>
      </c>
      <c r="AD562" s="180">
        <f t="shared" si="1395"/>
        <v>0</v>
      </c>
      <c r="AE562" s="180">
        <f t="shared" si="1396"/>
        <v>0</v>
      </c>
      <c r="AF562" s="180">
        <f t="shared" si="1397"/>
        <v>0</v>
      </c>
      <c r="AG562" s="180">
        <f t="shared" si="1398"/>
        <v>0</v>
      </c>
      <c r="AH562" s="180">
        <f t="shared" si="1399"/>
        <v>0</v>
      </c>
      <c r="AI562" s="180">
        <f t="shared" si="1400"/>
        <v>0</v>
      </c>
      <c r="AJ562" s="180">
        <f t="shared" si="1401"/>
        <v>0</v>
      </c>
      <c r="AK562" s="180">
        <f t="shared" si="1402"/>
        <v>0</v>
      </c>
      <c r="AL562" s="180">
        <f t="shared" si="1403"/>
        <v>0</v>
      </c>
      <c r="AM562" s="180">
        <f t="shared" si="1404"/>
        <v>0</v>
      </c>
      <c r="AN562" s="180">
        <f t="shared" si="1405"/>
        <v>0</v>
      </c>
      <c r="AO562" s="180">
        <f t="shared" si="1406"/>
        <v>0</v>
      </c>
      <c r="AP562" s="180">
        <f t="shared" si="1407"/>
        <v>0</v>
      </c>
      <c r="AQ562" s="180">
        <f t="shared" si="1408"/>
        <v>0</v>
      </c>
      <c r="AR562" s="180">
        <f t="shared" si="1409"/>
        <v>0</v>
      </c>
      <c r="AS562" s="180">
        <f t="shared" si="1410"/>
        <v>0</v>
      </c>
      <c r="AT562" s="180">
        <f t="shared" si="1411"/>
        <v>0</v>
      </c>
      <c r="AU562" s="180">
        <f t="shared" si="1412"/>
        <v>0</v>
      </c>
      <c r="AV562" s="180">
        <f t="shared" si="1413"/>
        <v>0</v>
      </c>
      <c r="AW562" s="180">
        <f t="shared" si="1414"/>
        <v>0</v>
      </c>
      <c r="AX562" s="180">
        <f t="shared" si="1415"/>
        <v>0</v>
      </c>
      <c r="AY562" s="180">
        <f t="shared" si="1416"/>
        <v>0</v>
      </c>
      <c r="AZ562" s="180">
        <f t="shared" si="1417"/>
        <v>0</v>
      </c>
      <c r="BA562" s="180">
        <f t="shared" si="1418"/>
        <v>0</v>
      </c>
      <c r="BB562" s="180">
        <f t="shared" si="1419"/>
        <v>0</v>
      </c>
      <c r="BC562" s="180">
        <f t="shared" si="1420"/>
        <v>0</v>
      </c>
      <c r="BD562" s="180">
        <f t="shared" si="1421"/>
        <v>0</v>
      </c>
      <c r="BE562" s="180">
        <f t="shared" si="1422"/>
        <v>0</v>
      </c>
      <c r="BF562" s="180">
        <f t="shared" si="1423"/>
        <v>0</v>
      </c>
      <c r="BG562" s="180">
        <f t="shared" si="1424"/>
        <v>0</v>
      </c>
      <c r="BH562" s="180">
        <f t="shared" si="1425"/>
        <v>0</v>
      </c>
      <c r="BI562" s="180">
        <f t="shared" si="1426"/>
        <v>0</v>
      </c>
      <c r="BJ562" s="180">
        <f t="shared" si="1427"/>
        <v>0</v>
      </c>
      <c r="BK562" s="180">
        <f t="shared" si="1428"/>
        <v>0</v>
      </c>
      <c r="BL562" s="180">
        <f t="shared" si="1429"/>
        <v>0</v>
      </c>
      <c r="BM562" s="180">
        <f t="shared" si="1430"/>
        <v>0</v>
      </c>
      <c r="BN562" s="180">
        <f t="shared" si="1431"/>
        <v>0</v>
      </c>
      <c r="BO562" s="180">
        <f t="shared" si="1432"/>
        <v>0</v>
      </c>
      <c r="BP562" s="180">
        <f t="shared" si="1433"/>
        <v>0</v>
      </c>
      <c r="BQ562" s="180">
        <f t="shared" si="1434"/>
        <v>0</v>
      </c>
      <c r="BR562" s="180">
        <f t="shared" si="1435"/>
        <v>0</v>
      </c>
      <c r="BS562" s="180">
        <f t="shared" si="1436"/>
        <v>0</v>
      </c>
      <c r="BT562" s="180">
        <f t="shared" si="1437"/>
        <v>0</v>
      </c>
      <c r="BU562" s="180">
        <f t="shared" si="1438"/>
        <v>0</v>
      </c>
      <c r="BV562" s="180">
        <f t="shared" si="1439"/>
        <v>0</v>
      </c>
      <c r="BW562" s="180">
        <f t="shared" si="1440"/>
        <v>0</v>
      </c>
      <c r="BX562" s="180">
        <f t="shared" si="1441"/>
        <v>0</v>
      </c>
      <c r="BY562" s="180">
        <f t="shared" si="1442"/>
        <v>0</v>
      </c>
      <c r="BZ562" s="180">
        <f t="shared" si="1443"/>
        <v>0</v>
      </c>
      <c r="CA562" s="180">
        <f t="shared" si="1444"/>
        <v>0</v>
      </c>
      <c r="CB562" s="180">
        <f t="shared" si="1445"/>
        <v>0</v>
      </c>
      <c r="CC562" s="180">
        <f t="shared" si="1446"/>
        <v>0</v>
      </c>
      <c r="CD562" s="180">
        <f t="shared" si="1447"/>
        <v>0</v>
      </c>
      <c r="CE562" s="180">
        <f t="shared" si="1448"/>
        <v>0</v>
      </c>
      <c r="CF562" s="180">
        <f t="shared" si="1449"/>
        <v>0</v>
      </c>
      <c r="CG562" s="180">
        <f t="shared" si="1450"/>
        <v>0</v>
      </c>
      <c r="CH562" s="180">
        <f t="shared" si="1451"/>
        <v>0</v>
      </c>
      <c r="CI562" s="180">
        <f t="shared" si="1452"/>
        <v>0</v>
      </c>
      <c r="CJ562" s="180">
        <f t="shared" si="1453"/>
        <v>0</v>
      </c>
      <c r="CK562" s="180">
        <f t="shared" si="1454"/>
        <v>0</v>
      </c>
      <c r="CL562" s="180">
        <f t="shared" si="1455"/>
        <v>0</v>
      </c>
      <c r="CM562" s="180">
        <f t="shared" si="1456"/>
        <v>0</v>
      </c>
      <c r="CN562" s="180">
        <f t="shared" si="1457"/>
        <v>0</v>
      </c>
      <c r="CO562" s="180">
        <f t="shared" si="1458"/>
        <v>0</v>
      </c>
      <c r="CP562" s="180">
        <f t="shared" si="1459"/>
        <v>0</v>
      </c>
      <c r="CQ562" s="180">
        <f t="shared" si="1460"/>
        <v>0</v>
      </c>
      <c r="CR562" s="180">
        <f t="shared" si="1461"/>
        <v>0</v>
      </c>
      <c r="CS562" s="180">
        <f t="shared" si="1462"/>
        <v>0</v>
      </c>
      <c r="CT562" s="180">
        <f t="shared" si="1463"/>
        <v>0</v>
      </c>
      <c r="CU562" s="180">
        <f t="shared" si="1464"/>
        <v>0</v>
      </c>
      <c r="CV562" s="180">
        <f t="shared" si="1465"/>
        <v>0</v>
      </c>
      <c r="CW562" s="180">
        <f t="shared" si="1466"/>
        <v>0</v>
      </c>
      <c r="CX562" s="180">
        <f t="shared" si="1467"/>
        <v>0</v>
      </c>
      <c r="CY562" s="180">
        <f t="shared" si="1468"/>
        <v>0</v>
      </c>
      <c r="CZ562" s="180">
        <f t="shared" si="1469"/>
        <v>0</v>
      </c>
      <c r="DA562" s="180">
        <f t="shared" si="1470"/>
        <v>0</v>
      </c>
      <c r="DB562" s="180">
        <f t="shared" si="1471"/>
        <v>0</v>
      </c>
      <c r="DC562" s="180">
        <f t="shared" si="1472"/>
        <v>0</v>
      </c>
      <c r="DD562" s="180">
        <f t="shared" si="1473"/>
        <v>0</v>
      </c>
      <c r="DE562" s="180">
        <f t="shared" si="1474"/>
        <v>0</v>
      </c>
      <c r="DF562" s="180">
        <f t="shared" si="1475"/>
        <v>0</v>
      </c>
      <c r="DG562" s="180">
        <f t="shared" si="1476"/>
        <v>0</v>
      </c>
      <c r="DH562" s="180">
        <f t="shared" si="1477"/>
        <v>0</v>
      </c>
      <c r="DI562" s="180">
        <f t="shared" si="1478"/>
        <v>0</v>
      </c>
      <c r="DJ562" s="180">
        <f t="shared" si="1479"/>
        <v>0</v>
      </c>
      <c r="DK562" s="180">
        <f t="shared" si="1480"/>
        <v>0</v>
      </c>
      <c r="DL562" s="180">
        <f t="shared" si="1481"/>
        <v>0</v>
      </c>
      <c r="DM562" s="180">
        <f t="shared" si="1482"/>
        <v>0</v>
      </c>
      <c r="DN562" s="180">
        <f t="shared" si="1483"/>
        <v>0</v>
      </c>
      <c r="DO562" s="180">
        <f t="shared" si="1484"/>
        <v>0</v>
      </c>
      <c r="DP562" s="180">
        <f t="shared" si="1485"/>
        <v>0</v>
      </c>
      <c r="DQ562" s="180">
        <f t="shared" si="1486"/>
        <v>0</v>
      </c>
      <c r="DR562" s="180">
        <f t="shared" si="1487"/>
        <v>0</v>
      </c>
      <c r="DS562" s="180">
        <f t="shared" si="1488"/>
        <v>0</v>
      </c>
      <c r="DT562" s="180">
        <f t="shared" si="1489"/>
        <v>0</v>
      </c>
      <c r="DU562" s="180">
        <f t="shared" si="1490"/>
        <v>0</v>
      </c>
      <c r="DV562" s="180">
        <f t="shared" si="1491"/>
        <v>0</v>
      </c>
      <c r="DW562" s="180">
        <f t="shared" si="1492"/>
        <v>0</v>
      </c>
      <c r="DX562" s="180">
        <f t="shared" si="1493"/>
        <v>0</v>
      </c>
      <c r="DY562" s="180">
        <f t="shared" si="1494"/>
        <v>0</v>
      </c>
      <c r="DZ562" s="180">
        <f t="shared" si="1495"/>
        <v>0</v>
      </c>
      <c r="EA562" s="180">
        <f t="shared" si="1496"/>
        <v>0</v>
      </c>
      <c r="EB562" s="180">
        <f t="shared" si="1497"/>
        <v>0</v>
      </c>
      <c r="EC562" s="180">
        <f t="shared" si="1498"/>
        <v>0</v>
      </c>
      <c r="ED562" s="180">
        <f t="shared" si="1499"/>
        <v>0</v>
      </c>
      <c r="EE562" s="180">
        <f t="shared" si="1500"/>
        <v>0</v>
      </c>
      <c r="EF562" s="180">
        <f t="shared" si="1501"/>
        <v>0</v>
      </c>
      <c r="EG562" s="180">
        <f t="shared" si="1502"/>
        <v>0</v>
      </c>
      <c r="EH562" s="180">
        <f t="shared" si="1503"/>
        <v>0</v>
      </c>
      <c r="EI562" s="180">
        <f t="shared" si="1504"/>
        <v>0</v>
      </c>
      <c r="EJ562" s="180">
        <f t="shared" si="1505"/>
        <v>0</v>
      </c>
      <c r="EK562" s="180">
        <f t="shared" si="1506"/>
        <v>0</v>
      </c>
      <c r="EL562" s="180">
        <f t="shared" si="1507"/>
        <v>0</v>
      </c>
      <c r="EM562" s="180">
        <f t="shared" si="1508"/>
        <v>0</v>
      </c>
      <c r="EN562" s="180">
        <f t="shared" si="1509"/>
        <v>0</v>
      </c>
      <c r="EO562" s="180">
        <f t="shared" si="1510"/>
        <v>0</v>
      </c>
      <c r="EP562" s="180">
        <f t="shared" si="1511"/>
        <v>0</v>
      </c>
      <c r="EQ562" s="180">
        <f t="shared" si="1512"/>
        <v>0</v>
      </c>
      <c r="ER562" s="180">
        <f t="shared" si="1513"/>
        <v>0</v>
      </c>
      <c r="ES562" s="180">
        <f t="shared" si="1514"/>
        <v>0</v>
      </c>
      <c r="ET562" s="180">
        <f t="shared" si="1515"/>
        <v>0</v>
      </c>
      <c r="EU562" s="180">
        <f t="shared" si="1516"/>
        <v>0</v>
      </c>
      <c r="EV562" s="180">
        <f t="shared" si="1517"/>
        <v>0</v>
      </c>
      <c r="EW562" s="180">
        <f t="shared" si="1518"/>
        <v>0</v>
      </c>
      <c r="EX562" s="180">
        <f t="shared" si="1519"/>
        <v>0</v>
      </c>
      <c r="EY562" s="180">
        <f t="shared" si="1520"/>
        <v>0</v>
      </c>
      <c r="EZ562" s="180">
        <f t="shared" si="1521"/>
        <v>0</v>
      </c>
      <c r="FA562" s="180">
        <f t="shared" si="1522"/>
        <v>0</v>
      </c>
      <c r="FB562" s="180">
        <f t="shared" si="1523"/>
        <v>0</v>
      </c>
      <c r="FC562" s="180">
        <f t="shared" si="1524"/>
        <v>0</v>
      </c>
      <c r="FD562" s="180">
        <f t="shared" si="1525"/>
        <v>0</v>
      </c>
      <c r="FE562" s="180">
        <f t="shared" si="1526"/>
        <v>0</v>
      </c>
      <c r="FF562" s="180">
        <f t="shared" si="1527"/>
        <v>0</v>
      </c>
      <c r="FG562" s="180">
        <f t="shared" si="1528"/>
        <v>0</v>
      </c>
      <c r="FH562" s="180">
        <f t="shared" si="1529"/>
        <v>0</v>
      </c>
      <c r="FI562" s="180">
        <f t="shared" si="1530"/>
        <v>0</v>
      </c>
      <c r="FJ562" s="180">
        <f t="shared" si="1531"/>
        <v>0</v>
      </c>
      <c r="FK562" s="180">
        <f t="shared" si="1532"/>
        <v>0</v>
      </c>
      <c r="FL562" s="180">
        <f t="shared" si="1533"/>
        <v>0</v>
      </c>
      <c r="FM562" s="180">
        <f t="shared" si="1534"/>
        <v>0</v>
      </c>
      <c r="FN562" s="180">
        <f t="shared" si="1535"/>
        <v>0</v>
      </c>
      <c r="FO562" s="180">
        <f t="shared" si="1536"/>
        <v>0</v>
      </c>
      <c r="FP562" s="180">
        <f t="shared" si="1537"/>
        <v>0</v>
      </c>
      <c r="FQ562" s="180">
        <f t="shared" si="1538"/>
        <v>0</v>
      </c>
      <c r="FR562" s="180">
        <f t="shared" si="1539"/>
        <v>0</v>
      </c>
      <c r="FS562" s="180">
        <f t="shared" si="1540"/>
        <v>0</v>
      </c>
      <c r="FT562" s="180">
        <f t="shared" si="1541"/>
        <v>0</v>
      </c>
      <c r="FU562" s="180">
        <f t="shared" si="1542"/>
        <v>0</v>
      </c>
      <c r="FV562" s="180">
        <f t="shared" si="1543"/>
        <v>0</v>
      </c>
      <c r="FW562" s="180">
        <f t="shared" si="1544"/>
        <v>0</v>
      </c>
      <c r="FX562" s="180">
        <f t="shared" si="1545"/>
        <v>0</v>
      </c>
      <c r="FY562" s="180">
        <f t="shared" si="1546"/>
        <v>0</v>
      </c>
      <c r="FZ562" s="180">
        <f t="shared" si="1547"/>
        <v>0</v>
      </c>
      <c r="GA562" s="180">
        <f t="shared" si="1548"/>
        <v>0</v>
      </c>
      <c r="GB562" s="180">
        <f t="shared" si="1549"/>
        <v>0</v>
      </c>
      <c r="GC562" s="180">
        <f t="shared" si="1550"/>
        <v>0</v>
      </c>
      <c r="GD562" s="180">
        <f t="shared" si="1551"/>
        <v>0</v>
      </c>
      <c r="GE562" s="180">
        <f t="shared" si="1552"/>
        <v>0</v>
      </c>
      <c r="GF562" s="180">
        <f t="shared" si="1553"/>
        <v>0</v>
      </c>
      <c r="GG562" s="180">
        <f t="shared" si="1554"/>
        <v>0</v>
      </c>
      <c r="GH562" s="180">
        <f t="shared" si="1555"/>
        <v>0</v>
      </c>
      <c r="GI562" s="180">
        <f t="shared" si="1556"/>
        <v>0</v>
      </c>
      <c r="GJ562" s="180">
        <f t="shared" si="1557"/>
        <v>0</v>
      </c>
      <c r="GK562" s="180">
        <f t="shared" si="1558"/>
        <v>0</v>
      </c>
      <c r="GL562" s="180">
        <f t="shared" si="1559"/>
        <v>0</v>
      </c>
      <c r="GM562" s="180">
        <f t="shared" si="1560"/>
        <v>0</v>
      </c>
      <c r="GN562" s="180">
        <f t="shared" si="1561"/>
        <v>0</v>
      </c>
      <c r="GO562" s="180">
        <f t="shared" si="1562"/>
        <v>0</v>
      </c>
      <c r="GP562" s="180">
        <f t="shared" si="1563"/>
        <v>0</v>
      </c>
      <c r="GQ562" s="180">
        <f t="shared" si="1564"/>
        <v>0</v>
      </c>
      <c r="GR562" s="180">
        <f t="shared" si="1565"/>
        <v>0</v>
      </c>
      <c r="GS562" s="180">
        <f t="shared" si="1566"/>
        <v>0</v>
      </c>
      <c r="GT562" s="180">
        <f t="shared" si="1567"/>
        <v>0</v>
      </c>
      <c r="GU562" s="180">
        <f t="shared" si="1568"/>
        <v>0</v>
      </c>
      <c r="GV562" s="180">
        <f t="shared" si="1569"/>
        <v>0</v>
      </c>
      <c r="GW562" s="180">
        <f t="shared" si="1570"/>
        <v>0</v>
      </c>
      <c r="GX562" s="180">
        <f t="shared" si="1571"/>
        <v>0</v>
      </c>
      <c r="GY562" s="180">
        <f t="shared" si="1572"/>
        <v>0</v>
      </c>
      <c r="GZ562" s="180">
        <f t="shared" si="1573"/>
        <v>0</v>
      </c>
      <c r="HA562" s="180">
        <f t="shared" si="1574"/>
        <v>0</v>
      </c>
      <c r="HB562" s="180">
        <f t="shared" si="1575"/>
        <v>0</v>
      </c>
      <c r="HC562" s="180">
        <f t="shared" si="1576"/>
        <v>0</v>
      </c>
      <c r="HD562" s="180">
        <f t="shared" si="1577"/>
        <v>0</v>
      </c>
      <c r="HE562" s="180">
        <f t="shared" si="1578"/>
        <v>0</v>
      </c>
      <c r="HF562" s="180">
        <f t="shared" si="1579"/>
        <v>0</v>
      </c>
      <c r="HG562" s="180">
        <f t="shared" si="1580"/>
        <v>0</v>
      </c>
      <c r="HH562" s="180">
        <f t="shared" si="1581"/>
        <v>0</v>
      </c>
      <c r="HI562" s="180">
        <f t="shared" si="1582"/>
        <v>0</v>
      </c>
      <c r="HJ562" s="180">
        <f t="shared" si="1583"/>
        <v>0</v>
      </c>
      <c r="HK562" s="180">
        <f t="shared" si="1584"/>
        <v>0</v>
      </c>
      <c r="HL562" s="180">
        <f t="shared" si="1585"/>
        <v>0</v>
      </c>
      <c r="HM562" s="180">
        <f t="shared" si="1586"/>
        <v>0</v>
      </c>
      <c r="HN562" s="180">
        <f t="shared" si="1587"/>
        <v>0</v>
      </c>
      <c r="HO562" s="180">
        <f t="shared" si="1588"/>
        <v>0</v>
      </c>
      <c r="HP562" s="180">
        <f t="shared" si="1589"/>
        <v>0</v>
      </c>
      <c r="HQ562" s="180">
        <f t="shared" si="1590"/>
        <v>0</v>
      </c>
      <c r="HR562" s="180">
        <f t="shared" si="1591"/>
        <v>0</v>
      </c>
      <c r="HS562" s="180">
        <f t="shared" si="1592"/>
        <v>0</v>
      </c>
      <c r="HT562" s="180">
        <f t="shared" si="1593"/>
        <v>0</v>
      </c>
      <c r="HU562" s="180">
        <f t="shared" si="1594"/>
        <v>0</v>
      </c>
      <c r="HV562" s="180">
        <f t="shared" si="1595"/>
        <v>0</v>
      </c>
      <c r="HW562" s="180">
        <f t="shared" si="1596"/>
        <v>0</v>
      </c>
      <c r="HX562" s="180">
        <f t="shared" si="1597"/>
        <v>0</v>
      </c>
      <c r="HY562" s="180">
        <f t="shared" si="1598"/>
        <v>0</v>
      </c>
      <c r="HZ562" s="180">
        <f t="shared" si="1599"/>
        <v>0</v>
      </c>
      <c r="IA562" s="180">
        <f t="shared" si="1600"/>
        <v>0</v>
      </c>
      <c r="IB562" s="180">
        <f t="shared" si="1601"/>
        <v>0</v>
      </c>
      <c r="IC562" s="180">
        <f t="shared" si="1602"/>
        <v>0</v>
      </c>
      <c r="ID562" s="180">
        <f t="shared" si="1603"/>
        <v>0</v>
      </c>
      <c r="IE562" s="180">
        <f t="shared" si="1604"/>
        <v>0</v>
      </c>
      <c r="IF562" s="180">
        <f t="shared" si="1605"/>
        <v>0</v>
      </c>
      <c r="IG562" s="180">
        <f t="shared" si="1606"/>
        <v>0</v>
      </c>
      <c r="IH562" s="180">
        <f t="shared" si="1607"/>
        <v>0</v>
      </c>
      <c r="II562" s="180">
        <f t="shared" si="1608"/>
        <v>0</v>
      </c>
      <c r="IJ562" s="180">
        <f t="shared" si="1609"/>
        <v>0</v>
      </c>
      <c r="IK562" s="180">
        <f t="shared" si="1610"/>
        <v>0</v>
      </c>
      <c r="IL562" s="180">
        <f t="shared" si="1611"/>
        <v>0</v>
      </c>
      <c r="IM562" s="180">
        <f t="shared" si="1612"/>
        <v>0</v>
      </c>
      <c r="IN562" s="180">
        <f t="shared" si="1613"/>
        <v>0</v>
      </c>
      <c r="IO562" s="180">
        <f t="shared" si="1614"/>
        <v>0</v>
      </c>
      <c r="IP562" s="180">
        <f t="shared" si="1615"/>
        <v>0</v>
      </c>
      <c r="IQ562" s="180">
        <f t="shared" si="1616"/>
        <v>0</v>
      </c>
      <c r="IR562" s="180">
        <f t="shared" si="1617"/>
        <v>0</v>
      </c>
      <c r="IS562" s="180">
        <f t="shared" si="1618"/>
        <v>0</v>
      </c>
      <c r="IT562" s="180">
        <f t="shared" si="1619"/>
        <v>0</v>
      </c>
      <c r="IU562" s="180">
        <f t="shared" si="1620"/>
        <v>0</v>
      </c>
      <c r="IV562" s="180">
        <f t="shared" si="1621"/>
        <v>0</v>
      </c>
      <c r="IW562" s="180">
        <f t="shared" si="1622"/>
        <v>0</v>
      </c>
      <c r="IX562" s="180">
        <f t="shared" si="1623"/>
        <v>0</v>
      </c>
      <c r="IY562" s="180">
        <f t="shared" si="1624"/>
        <v>0</v>
      </c>
      <c r="IZ562" s="180">
        <f t="shared" si="1625"/>
        <v>0</v>
      </c>
      <c r="JA562" s="180">
        <f t="shared" si="1626"/>
        <v>0</v>
      </c>
      <c r="JB562" s="180">
        <f t="shared" si="1627"/>
        <v>0</v>
      </c>
    </row>
    <row r="563" spans="2:262">
      <c r="B563" s="188">
        <v>202</v>
      </c>
      <c r="C563" s="187">
        <f t="shared" si="1628"/>
        <v>3.9453125000000018E-3</v>
      </c>
      <c r="D563" s="184" t="e">
        <f t="shared" si="1371"/>
        <v>#REF!</v>
      </c>
      <c r="E563" s="183" t="e">
        <f>GZ361</f>
        <v>#REF!</v>
      </c>
      <c r="F563" s="182">
        <v>202</v>
      </c>
      <c r="G563" s="180">
        <f t="shared" si="1372"/>
        <v>0</v>
      </c>
      <c r="H563" s="180">
        <f t="shared" si="1373"/>
        <v>0</v>
      </c>
      <c r="I563" s="180">
        <f t="shared" si="1374"/>
        <v>0</v>
      </c>
      <c r="J563" s="180">
        <f t="shared" si="1375"/>
        <v>0</v>
      </c>
      <c r="K563" s="180">
        <f t="shared" si="1376"/>
        <v>0</v>
      </c>
      <c r="L563" s="180">
        <f t="shared" si="1377"/>
        <v>0</v>
      </c>
      <c r="M563" s="180">
        <f t="shared" si="1378"/>
        <v>0</v>
      </c>
      <c r="N563" s="180">
        <f t="shared" si="1379"/>
        <v>0</v>
      </c>
      <c r="O563" s="180">
        <f t="shared" si="1380"/>
        <v>0</v>
      </c>
      <c r="P563" s="180">
        <f t="shared" si="1381"/>
        <v>0</v>
      </c>
      <c r="Q563" s="180">
        <f t="shared" si="1382"/>
        <v>0</v>
      </c>
      <c r="R563" s="180">
        <f t="shared" si="1383"/>
        <v>0</v>
      </c>
      <c r="S563" s="180">
        <f t="shared" si="1384"/>
        <v>0</v>
      </c>
      <c r="T563" s="180">
        <f t="shared" si="1385"/>
        <v>0</v>
      </c>
      <c r="U563" s="180">
        <f t="shared" si="1386"/>
        <v>0</v>
      </c>
      <c r="V563" s="180">
        <f t="shared" si="1387"/>
        <v>0</v>
      </c>
      <c r="W563" s="180">
        <f t="shared" si="1388"/>
        <v>0</v>
      </c>
      <c r="X563" s="180">
        <f t="shared" si="1389"/>
        <v>0</v>
      </c>
      <c r="Y563" s="180">
        <f t="shared" si="1390"/>
        <v>0</v>
      </c>
      <c r="Z563" s="180">
        <f t="shared" si="1391"/>
        <v>0</v>
      </c>
      <c r="AA563" s="180">
        <f t="shared" si="1392"/>
        <v>0</v>
      </c>
      <c r="AB563" s="180">
        <f t="shared" si="1393"/>
        <v>0</v>
      </c>
      <c r="AC563" s="180">
        <f t="shared" si="1394"/>
        <v>0</v>
      </c>
      <c r="AD563" s="180">
        <f t="shared" si="1395"/>
        <v>0</v>
      </c>
      <c r="AE563" s="180">
        <f t="shared" si="1396"/>
        <v>0</v>
      </c>
      <c r="AF563" s="180">
        <f t="shared" si="1397"/>
        <v>0</v>
      </c>
      <c r="AG563" s="180">
        <f t="shared" si="1398"/>
        <v>0</v>
      </c>
      <c r="AH563" s="180">
        <f t="shared" si="1399"/>
        <v>0</v>
      </c>
      <c r="AI563" s="180">
        <f t="shared" si="1400"/>
        <v>0</v>
      </c>
      <c r="AJ563" s="180">
        <f t="shared" si="1401"/>
        <v>0</v>
      </c>
      <c r="AK563" s="180">
        <f t="shared" si="1402"/>
        <v>0</v>
      </c>
      <c r="AL563" s="180">
        <f t="shared" si="1403"/>
        <v>0</v>
      </c>
      <c r="AM563" s="180">
        <f t="shared" si="1404"/>
        <v>0</v>
      </c>
      <c r="AN563" s="180">
        <f t="shared" si="1405"/>
        <v>0</v>
      </c>
      <c r="AO563" s="180">
        <f t="shared" si="1406"/>
        <v>0</v>
      </c>
      <c r="AP563" s="180">
        <f t="shared" si="1407"/>
        <v>0</v>
      </c>
      <c r="AQ563" s="180">
        <f t="shared" si="1408"/>
        <v>0</v>
      </c>
      <c r="AR563" s="180">
        <f t="shared" si="1409"/>
        <v>0</v>
      </c>
      <c r="AS563" s="180">
        <f t="shared" si="1410"/>
        <v>0</v>
      </c>
      <c r="AT563" s="180">
        <f t="shared" si="1411"/>
        <v>0</v>
      </c>
      <c r="AU563" s="180">
        <f t="shared" si="1412"/>
        <v>0</v>
      </c>
      <c r="AV563" s="180">
        <f t="shared" si="1413"/>
        <v>0</v>
      </c>
      <c r="AW563" s="180">
        <f t="shared" si="1414"/>
        <v>0</v>
      </c>
      <c r="AX563" s="180">
        <f t="shared" si="1415"/>
        <v>0</v>
      </c>
      <c r="AY563" s="180">
        <f t="shared" si="1416"/>
        <v>0</v>
      </c>
      <c r="AZ563" s="180">
        <f t="shared" si="1417"/>
        <v>0</v>
      </c>
      <c r="BA563" s="180">
        <f t="shared" si="1418"/>
        <v>0</v>
      </c>
      <c r="BB563" s="180">
        <f t="shared" si="1419"/>
        <v>0</v>
      </c>
      <c r="BC563" s="180">
        <f t="shared" si="1420"/>
        <v>0</v>
      </c>
      <c r="BD563" s="180">
        <f t="shared" si="1421"/>
        <v>0</v>
      </c>
      <c r="BE563" s="180">
        <f t="shared" si="1422"/>
        <v>0</v>
      </c>
      <c r="BF563" s="180">
        <f t="shared" si="1423"/>
        <v>0</v>
      </c>
      <c r="BG563" s="180">
        <f t="shared" si="1424"/>
        <v>0</v>
      </c>
      <c r="BH563" s="180">
        <f t="shared" si="1425"/>
        <v>0</v>
      </c>
      <c r="BI563" s="180">
        <f t="shared" si="1426"/>
        <v>0</v>
      </c>
      <c r="BJ563" s="180">
        <f t="shared" si="1427"/>
        <v>0</v>
      </c>
      <c r="BK563" s="180">
        <f t="shared" si="1428"/>
        <v>0</v>
      </c>
      <c r="BL563" s="180">
        <f t="shared" si="1429"/>
        <v>0</v>
      </c>
      <c r="BM563" s="180">
        <f t="shared" si="1430"/>
        <v>0</v>
      </c>
      <c r="BN563" s="180">
        <f t="shared" si="1431"/>
        <v>0</v>
      </c>
      <c r="BO563" s="180">
        <f t="shared" si="1432"/>
        <v>0</v>
      </c>
      <c r="BP563" s="180">
        <f t="shared" si="1433"/>
        <v>0</v>
      </c>
      <c r="BQ563" s="180">
        <f t="shared" si="1434"/>
        <v>0</v>
      </c>
      <c r="BR563" s="180">
        <f t="shared" si="1435"/>
        <v>0</v>
      </c>
      <c r="BS563" s="180">
        <f t="shared" si="1436"/>
        <v>0</v>
      </c>
      <c r="BT563" s="180">
        <f t="shared" si="1437"/>
        <v>0</v>
      </c>
      <c r="BU563" s="180">
        <f t="shared" si="1438"/>
        <v>0</v>
      </c>
      <c r="BV563" s="180">
        <f t="shared" si="1439"/>
        <v>0</v>
      </c>
      <c r="BW563" s="180">
        <f t="shared" si="1440"/>
        <v>0</v>
      </c>
      <c r="BX563" s="180">
        <f t="shared" si="1441"/>
        <v>0</v>
      </c>
      <c r="BY563" s="180">
        <f t="shared" si="1442"/>
        <v>0</v>
      </c>
      <c r="BZ563" s="180">
        <f t="shared" si="1443"/>
        <v>0</v>
      </c>
      <c r="CA563" s="180">
        <f t="shared" si="1444"/>
        <v>0</v>
      </c>
      <c r="CB563" s="180">
        <f t="shared" si="1445"/>
        <v>0</v>
      </c>
      <c r="CC563" s="180">
        <f t="shared" si="1446"/>
        <v>0</v>
      </c>
      <c r="CD563" s="180">
        <f t="shared" si="1447"/>
        <v>0</v>
      </c>
      <c r="CE563" s="180">
        <f t="shared" si="1448"/>
        <v>0</v>
      </c>
      <c r="CF563" s="180">
        <f t="shared" si="1449"/>
        <v>0</v>
      </c>
      <c r="CG563" s="180">
        <f t="shared" si="1450"/>
        <v>0</v>
      </c>
      <c r="CH563" s="180">
        <f t="shared" si="1451"/>
        <v>0</v>
      </c>
      <c r="CI563" s="180">
        <f t="shared" si="1452"/>
        <v>0</v>
      </c>
      <c r="CJ563" s="180">
        <f t="shared" si="1453"/>
        <v>0</v>
      </c>
      <c r="CK563" s="180">
        <f t="shared" si="1454"/>
        <v>0</v>
      </c>
      <c r="CL563" s="180">
        <f t="shared" si="1455"/>
        <v>0</v>
      </c>
      <c r="CM563" s="180">
        <f t="shared" si="1456"/>
        <v>0</v>
      </c>
      <c r="CN563" s="180">
        <f t="shared" si="1457"/>
        <v>0</v>
      </c>
      <c r="CO563" s="180">
        <f t="shared" si="1458"/>
        <v>0</v>
      </c>
      <c r="CP563" s="180">
        <f t="shared" si="1459"/>
        <v>0</v>
      </c>
      <c r="CQ563" s="180">
        <f t="shared" si="1460"/>
        <v>0</v>
      </c>
      <c r="CR563" s="180">
        <f t="shared" si="1461"/>
        <v>0</v>
      </c>
      <c r="CS563" s="180">
        <f t="shared" si="1462"/>
        <v>0</v>
      </c>
      <c r="CT563" s="180">
        <f t="shared" si="1463"/>
        <v>0</v>
      </c>
      <c r="CU563" s="180">
        <f t="shared" si="1464"/>
        <v>0</v>
      </c>
      <c r="CV563" s="180">
        <f t="shared" si="1465"/>
        <v>0</v>
      </c>
      <c r="CW563" s="180">
        <f t="shared" si="1466"/>
        <v>0</v>
      </c>
      <c r="CX563" s="180">
        <f t="shared" si="1467"/>
        <v>0</v>
      </c>
      <c r="CY563" s="180">
        <f t="shared" si="1468"/>
        <v>0</v>
      </c>
      <c r="CZ563" s="180">
        <f t="shared" si="1469"/>
        <v>0</v>
      </c>
      <c r="DA563" s="180">
        <f t="shared" si="1470"/>
        <v>0</v>
      </c>
      <c r="DB563" s="180">
        <f t="shared" si="1471"/>
        <v>0</v>
      </c>
      <c r="DC563" s="180">
        <f t="shared" si="1472"/>
        <v>0</v>
      </c>
      <c r="DD563" s="180">
        <f t="shared" si="1473"/>
        <v>0</v>
      </c>
      <c r="DE563" s="180">
        <f t="shared" si="1474"/>
        <v>0</v>
      </c>
      <c r="DF563" s="180">
        <f t="shared" si="1475"/>
        <v>0</v>
      </c>
      <c r="DG563" s="180">
        <f t="shared" si="1476"/>
        <v>0</v>
      </c>
      <c r="DH563" s="180">
        <f t="shared" si="1477"/>
        <v>0</v>
      </c>
      <c r="DI563" s="180">
        <f t="shared" si="1478"/>
        <v>0</v>
      </c>
      <c r="DJ563" s="180">
        <f t="shared" si="1479"/>
        <v>0</v>
      </c>
      <c r="DK563" s="180">
        <f t="shared" si="1480"/>
        <v>0</v>
      </c>
      <c r="DL563" s="180">
        <f t="shared" si="1481"/>
        <v>0</v>
      </c>
      <c r="DM563" s="180">
        <f t="shared" si="1482"/>
        <v>0</v>
      </c>
      <c r="DN563" s="180">
        <f t="shared" si="1483"/>
        <v>0</v>
      </c>
      <c r="DO563" s="180">
        <f t="shared" si="1484"/>
        <v>0</v>
      </c>
      <c r="DP563" s="180">
        <f t="shared" si="1485"/>
        <v>0</v>
      </c>
      <c r="DQ563" s="180">
        <f t="shared" si="1486"/>
        <v>0</v>
      </c>
      <c r="DR563" s="180">
        <f t="shared" si="1487"/>
        <v>0</v>
      </c>
      <c r="DS563" s="180">
        <f t="shared" si="1488"/>
        <v>0</v>
      </c>
      <c r="DT563" s="180">
        <f t="shared" si="1489"/>
        <v>0</v>
      </c>
      <c r="DU563" s="180">
        <f t="shared" si="1490"/>
        <v>0</v>
      </c>
      <c r="DV563" s="180">
        <f t="shared" si="1491"/>
        <v>0</v>
      </c>
      <c r="DW563" s="180">
        <f t="shared" si="1492"/>
        <v>0</v>
      </c>
      <c r="DX563" s="180">
        <f t="shared" si="1493"/>
        <v>0</v>
      </c>
      <c r="DY563" s="180">
        <f t="shared" si="1494"/>
        <v>0</v>
      </c>
      <c r="DZ563" s="180">
        <f t="shared" si="1495"/>
        <v>0</v>
      </c>
      <c r="EA563" s="180">
        <f t="shared" si="1496"/>
        <v>0</v>
      </c>
      <c r="EB563" s="180">
        <f t="shared" si="1497"/>
        <v>0</v>
      </c>
      <c r="EC563" s="180">
        <f t="shared" si="1498"/>
        <v>0</v>
      </c>
      <c r="ED563" s="180">
        <f t="shared" si="1499"/>
        <v>0</v>
      </c>
      <c r="EE563" s="180">
        <f t="shared" si="1500"/>
        <v>0</v>
      </c>
      <c r="EF563" s="180">
        <f t="shared" si="1501"/>
        <v>0</v>
      </c>
      <c r="EG563" s="180">
        <f t="shared" si="1502"/>
        <v>0</v>
      </c>
      <c r="EH563" s="180">
        <f t="shared" si="1503"/>
        <v>0</v>
      </c>
      <c r="EI563" s="180">
        <f t="shared" si="1504"/>
        <v>0</v>
      </c>
      <c r="EJ563" s="180">
        <f t="shared" si="1505"/>
        <v>0</v>
      </c>
      <c r="EK563" s="180">
        <f t="shared" si="1506"/>
        <v>0</v>
      </c>
      <c r="EL563" s="180">
        <f t="shared" si="1507"/>
        <v>0</v>
      </c>
      <c r="EM563" s="180">
        <f t="shared" si="1508"/>
        <v>0</v>
      </c>
      <c r="EN563" s="180">
        <f t="shared" si="1509"/>
        <v>0</v>
      </c>
      <c r="EO563" s="180">
        <f t="shared" si="1510"/>
        <v>0</v>
      </c>
      <c r="EP563" s="180">
        <f t="shared" si="1511"/>
        <v>0</v>
      </c>
      <c r="EQ563" s="180">
        <f t="shared" si="1512"/>
        <v>0</v>
      </c>
      <c r="ER563" s="180">
        <f t="shared" si="1513"/>
        <v>0</v>
      </c>
      <c r="ES563" s="180">
        <f t="shared" si="1514"/>
        <v>0</v>
      </c>
      <c r="ET563" s="180">
        <f t="shared" si="1515"/>
        <v>0</v>
      </c>
      <c r="EU563" s="180">
        <f t="shared" si="1516"/>
        <v>0</v>
      </c>
      <c r="EV563" s="180">
        <f t="shared" si="1517"/>
        <v>0</v>
      </c>
      <c r="EW563" s="180">
        <f t="shared" si="1518"/>
        <v>0</v>
      </c>
      <c r="EX563" s="180">
        <f t="shared" si="1519"/>
        <v>0</v>
      </c>
      <c r="EY563" s="180">
        <f t="shared" si="1520"/>
        <v>0</v>
      </c>
      <c r="EZ563" s="180">
        <f t="shared" si="1521"/>
        <v>0</v>
      </c>
      <c r="FA563" s="180">
        <f t="shared" si="1522"/>
        <v>0</v>
      </c>
      <c r="FB563" s="180">
        <f t="shared" si="1523"/>
        <v>0</v>
      </c>
      <c r="FC563" s="180">
        <f t="shared" si="1524"/>
        <v>0</v>
      </c>
      <c r="FD563" s="180">
        <f t="shared" si="1525"/>
        <v>0</v>
      </c>
      <c r="FE563" s="180">
        <f t="shared" si="1526"/>
        <v>0</v>
      </c>
      <c r="FF563" s="180">
        <f t="shared" si="1527"/>
        <v>0</v>
      </c>
      <c r="FG563" s="180">
        <f t="shared" si="1528"/>
        <v>0</v>
      </c>
      <c r="FH563" s="180">
        <f t="shared" si="1529"/>
        <v>0</v>
      </c>
      <c r="FI563" s="180">
        <f t="shared" si="1530"/>
        <v>0</v>
      </c>
      <c r="FJ563" s="180">
        <f t="shared" si="1531"/>
        <v>0</v>
      </c>
      <c r="FK563" s="180">
        <f t="shared" si="1532"/>
        <v>0</v>
      </c>
      <c r="FL563" s="180">
        <f t="shared" si="1533"/>
        <v>0</v>
      </c>
      <c r="FM563" s="180">
        <f t="shared" si="1534"/>
        <v>0</v>
      </c>
      <c r="FN563" s="180">
        <f t="shared" si="1535"/>
        <v>0</v>
      </c>
      <c r="FO563" s="180">
        <f t="shared" si="1536"/>
        <v>0</v>
      </c>
      <c r="FP563" s="180">
        <f t="shared" si="1537"/>
        <v>0</v>
      </c>
      <c r="FQ563" s="180">
        <f t="shared" si="1538"/>
        <v>0</v>
      </c>
      <c r="FR563" s="180">
        <f t="shared" si="1539"/>
        <v>0</v>
      </c>
      <c r="FS563" s="180">
        <f t="shared" si="1540"/>
        <v>0</v>
      </c>
      <c r="FT563" s="180">
        <f t="shared" si="1541"/>
        <v>0</v>
      </c>
      <c r="FU563" s="180">
        <f t="shared" si="1542"/>
        <v>0</v>
      </c>
      <c r="FV563" s="180">
        <f t="shared" si="1543"/>
        <v>0</v>
      </c>
      <c r="FW563" s="180">
        <f t="shared" si="1544"/>
        <v>0</v>
      </c>
      <c r="FX563" s="180">
        <f t="shared" si="1545"/>
        <v>0</v>
      </c>
      <c r="FY563" s="180">
        <f t="shared" si="1546"/>
        <v>0</v>
      </c>
      <c r="FZ563" s="180">
        <f t="shared" si="1547"/>
        <v>0</v>
      </c>
      <c r="GA563" s="180">
        <f t="shared" si="1548"/>
        <v>0</v>
      </c>
      <c r="GB563" s="180">
        <f t="shared" si="1549"/>
        <v>0</v>
      </c>
      <c r="GC563" s="180">
        <f t="shared" si="1550"/>
        <v>0</v>
      </c>
      <c r="GD563" s="180">
        <f t="shared" si="1551"/>
        <v>0</v>
      </c>
      <c r="GE563" s="180">
        <f t="shared" si="1552"/>
        <v>0</v>
      </c>
      <c r="GF563" s="180">
        <f t="shared" si="1553"/>
        <v>0</v>
      </c>
      <c r="GG563" s="180">
        <f t="shared" si="1554"/>
        <v>0</v>
      </c>
      <c r="GH563" s="180">
        <f t="shared" si="1555"/>
        <v>0</v>
      </c>
      <c r="GI563" s="180">
        <f t="shared" si="1556"/>
        <v>0</v>
      </c>
      <c r="GJ563" s="180">
        <f t="shared" si="1557"/>
        <v>0</v>
      </c>
      <c r="GK563" s="180">
        <f t="shared" si="1558"/>
        <v>0</v>
      </c>
      <c r="GL563" s="180">
        <f t="shared" si="1559"/>
        <v>0</v>
      </c>
      <c r="GM563" s="180">
        <f t="shared" si="1560"/>
        <v>0</v>
      </c>
      <c r="GN563" s="180">
        <f t="shared" si="1561"/>
        <v>0</v>
      </c>
      <c r="GO563" s="180">
        <f t="shared" si="1562"/>
        <v>0</v>
      </c>
      <c r="GP563" s="180">
        <f t="shared" si="1563"/>
        <v>0</v>
      </c>
      <c r="GQ563" s="180">
        <f t="shared" si="1564"/>
        <v>0</v>
      </c>
      <c r="GR563" s="180">
        <f t="shared" si="1565"/>
        <v>0</v>
      </c>
      <c r="GS563" s="180">
        <f t="shared" si="1566"/>
        <v>0</v>
      </c>
      <c r="GT563" s="180">
        <f t="shared" si="1567"/>
        <v>0</v>
      </c>
      <c r="GU563" s="180">
        <f t="shared" si="1568"/>
        <v>0</v>
      </c>
      <c r="GV563" s="180">
        <f t="shared" si="1569"/>
        <v>0</v>
      </c>
      <c r="GW563" s="180">
        <f t="shared" si="1570"/>
        <v>0</v>
      </c>
      <c r="GX563" s="180">
        <f t="shared" si="1571"/>
        <v>0</v>
      </c>
      <c r="GY563" s="180">
        <f t="shared" si="1572"/>
        <v>0</v>
      </c>
      <c r="GZ563" s="180">
        <f t="shared" si="1573"/>
        <v>0</v>
      </c>
      <c r="HA563" s="180">
        <f t="shared" si="1574"/>
        <v>0</v>
      </c>
      <c r="HB563" s="180">
        <f t="shared" si="1575"/>
        <v>0</v>
      </c>
      <c r="HC563" s="180">
        <f t="shared" si="1576"/>
        <v>0</v>
      </c>
      <c r="HD563" s="180">
        <f t="shared" si="1577"/>
        <v>0</v>
      </c>
      <c r="HE563" s="180">
        <f t="shared" si="1578"/>
        <v>0</v>
      </c>
      <c r="HF563" s="180">
        <f t="shared" si="1579"/>
        <v>0</v>
      </c>
      <c r="HG563" s="180">
        <f t="shared" si="1580"/>
        <v>0</v>
      </c>
      <c r="HH563" s="180">
        <f t="shared" si="1581"/>
        <v>0</v>
      </c>
      <c r="HI563" s="180">
        <f t="shared" si="1582"/>
        <v>0</v>
      </c>
      <c r="HJ563" s="180">
        <f t="shared" si="1583"/>
        <v>0</v>
      </c>
      <c r="HK563" s="180">
        <f t="shared" si="1584"/>
        <v>0</v>
      </c>
      <c r="HL563" s="180">
        <f t="shared" si="1585"/>
        <v>0</v>
      </c>
      <c r="HM563" s="180">
        <f t="shared" si="1586"/>
        <v>0</v>
      </c>
      <c r="HN563" s="180">
        <f t="shared" si="1587"/>
        <v>0</v>
      </c>
      <c r="HO563" s="180">
        <f t="shared" si="1588"/>
        <v>0</v>
      </c>
      <c r="HP563" s="180">
        <f t="shared" si="1589"/>
        <v>0</v>
      </c>
      <c r="HQ563" s="180">
        <f t="shared" si="1590"/>
        <v>0</v>
      </c>
      <c r="HR563" s="180">
        <f t="shared" si="1591"/>
        <v>0</v>
      </c>
      <c r="HS563" s="180">
        <f t="shared" si="1592"/>
        <v>0</v>
      </c>
      <c r="HT563" s="180">
        <f t="shared" si="1593"/>
        <v>0</v>
      </c>
      <c r="HU563" s="180">
        <f t="shared" si="1594"/>
        <v>0</v>
      </c>
      <c r="HV563" s="180">
        <f t="shared" si="1595"/>
        <v>0</v>
      </c>
      <c r="HW563" s="180">
        <f t="shared" si="1596"/>
        <v>0</v>
      </c>
      <c r="HX563" s="180">
        <f t="shared" si="1597"/>
        <v>0</v>
      </c>
      <c r="HY563" s="180">
        <f t="shared" si="1598"/>
        <v>0</v>
      </c>
      <c r="HZ563" s="180">
        <f t="shared" si="1599"/>
        <v>0</v>
      </c>
      <c r="IA563" s="180">
        <f t="shared" si="1600"/>
        <v>0</v>
      </c>
      <c r="IB563" s="180">
        <f t="shared" si="1601"/>
        <v>0</v>
      </c>
      <c r="IC563" s="180">
        <f t="shared" si="1602"/>
        <v>0</v>
      </c>
      <c r="ID563" s="180">
        <f t="shared" si="1603"/>
        <v>0</v>
      </c>
      <c r="IE563" s="180">
        <f t="shared" si="1604"/>
        <v>0</v>
      </c>
      <c r="IF563" s="180">
        <f t="shared" si="1605"/>
        <v>0</v>
      </c>
      <c r="IG563" s="180">
        <f t="shared" si="1606"/>
        <v>0</v>
      </c>
      <c r="IH563" s="180">
        <f t="shared" si="1607"/>
        <v>0</v>
      </c>
      <c r="II563" s="180">
        <f t="shared" si="1608"/>
        <v>0</v>
      </c>
      <c r="IJ563" s="180">
        <f t="shared" si="1609"/>
        <v>0</v>
      </c>
      <c r="IK563" s="180">
        <f t="shared" si="1610"/>
        <v>0</v>
      </c>
      <c r="IL563" s="180">
        <f t="shared" si="1611"/>
        <v>0</v>
      </c>
      <c r="IM563" s="180">
        <f t="shared" si="1612"/>
        <v>0</v>
      </c>
      <c r="IN563" s="180">
        <f t="shared" si="1613"/>
        <v>0</v>
      </c>
      <c r="IO563" s="180">
        <f t="shared" si="1614"/>
        <v>0</v>
      </c>
      <c r="IP563" s="180">
        <f t="shared" si="1615"/>
        <v>0</v>
      </c>
      <c r="IQ563" s="180">
        <f t="shared" si="1616"/>
        <v>0</v>
      </c>
      <c r="IR563" s="180">
        <f t="shared" si="1617"/>
        <v>0</v>
      </c>
      <c r="IS563" s="180">
        <f t="shared" si="1618"/>
        <v>0</v>
      </c>
      <c r="IT563" s="180">
        <f t="shared" si="1619"/>
        <v>0</v>
      </c>
      <c r="IU563" s="180">
        <f t="shared" si="1620"/>
        <v>0</v>
      </c>
      <c r="IV563" s="180">
        <f t="shared" si="1621"/>
        <v>0</v>
      </c>
      <c r="IW563" s="180">
        <f t="shared" si="1622"/>
        <v>0</v>
      </c>
      <c r="IX563" s="180">
        <f t="shared" si="1623"/>
        <v>0</v>
      </c>
      <c r="IY563" s="180">
        <f t="shared" si="1624"/>
        <v>0</v>
      </c>
      <c r="IZ563" s="180">
        <f t="shared" si="1625"/>
        <v>0</v>
      </c>
      <c r="JA563" s="180">
        <f t="shared" si="1626"/>
        <v>0</v>
      </c>
      <c r="JB563" s="180">
        <f t="shared" si="1627"/>
        <v>0</v>
      </c>
    </row>
    <row r="564" spans="2:262">
      <c r="B564" s="188">
        <v>203</v>
      </c>
      <c r="C564" s="187">
        <f t="shared" si="1628"/>
        <v>3.9648437500000014E-3</v>
      </c>
      <c r="D564" s="184" t="e">
        <f t="shared" si="1371"/>
        <v>#REF!</v>
      </c>
      <c r="E564" s="183" t="e">
        <f>HA361</f>
        <v>#REF!</v>
      </c>
      <c r="F564" s="182">
        <v>203</v>
      </c>
      <c r="G564" s="180">
        <f t="shared" si="1372"/>
        <v>0</v>
      </c>
      <c r="H564" s="180">
        <f t="shared" si="1373"/>
        <v>0</v>
      </c>
      <c r="I564" s="180">
        <f t="shared" si="1374"/>
        <v>0</v>
      </c>
      <c r="J564" s="180">
        <f t="shared" si="1375"/>
        <v>0</v>
      </c>
      <c r="K564" s="180">
        <f t="shared" si="1376"/>
        <v>0</v>
      </c>
      <c r="L564" s="180">
        <f t="shared" si="1377"/>
        <v>0</v>
      </c>
      <c r="M564" s="180">
        <f t="shared" si="1378"/>
        <v>0</v>
      </c>
      <c r="N564" s="180">
        <f t="shared" si="1379"/>
        <v>0</v>
      </c>
      <c r="O564" s="180">
        <f t="shared" si="1380"/>
        <v>0</v>
      </c>
      <c r="P564" s="180">
        <f t="shared" si="1381"/>
        <v>0</v>
      </c>
      <c r="Q564" s="180">
        <f t="shared" si="1382"/>
        <v>0</v>
      </c>
      <c r="R564" s="180">
        <f t="shared" si="1383"/>
        <v>0</v>
      </c>
      <c r="S564" s="180">
        <f t="shared" si="1384"/>
        <v>0</v>
      </c>
      <c r="T564" s="180">
        <f t="shared" si="1385"/>
        <v>0</v>
      </c>
      <c r="U564" s="180">
        <f t="shared" si="1386"/>
        <v>0</v>
      </c>
      <c r="V564" s="180">
        <f t="shared" si="1387"/>
        <v>0</v>
      </c>
      <c r="W564" s="180">
        <f t="shared" si="1388"/>
        <v>0</v>
      </c>
      <c r="X564" s="180">
        <f t="shared" si="1389"/>
        <v>0</v>
      </c>
      <c r="Y564" s="180">
        <f t="shared" si="1390"/>
        <v>0</v>
      </c>
      <c r="Z564" s="180">
        <f t="shared" si="1391"/>
        <v>0</v>
      </c>
      <c r="AA564" s="180">
        <f t="shared" si="1392"/>
        <v>0</v>
      </c>
      <c r="AB564" s="180">
        <f t="shared" si="1393"/>
        <v>0</v>
      </c>
      <c r="AC564" s="180">
        <f t="shared" si="1394"/>
        <v>0</v>
      </c>
      <c r="AD564" s="180">
        <f t="shared" si="1395"/>
        <v>0</v>
      </c>
      <c r="AE564" s="180">
        <f t="shared" si="1396"/>
        <v>0</v>
      </c>
      <c r="AF564" s="180">
        <f t="shared" si="1397"/>
        <v>0</v>
      </c>
      <c r="AG564" s="180">
        <f t="shared" si="1398"/>
        <v>0</v>
      </c>
      <c r="AH564" s="180">
        <f t="shared" si="1399"/>
        <v>0</v>
      </c>
      <c r="AI564" s="180">
        <f t="shared" si="1400"/>
        <v>0</v>
      </c>
      <c r="AJ564" s="180">
        <f t="shared" si="1401"/>
        <v>0</v>
      </c>
      <c r="AK564" s="180">
        <f t="shared" si="1402"/>
        <v>0</v>
      </c>
      <c r="AL564" s="180">
        <f t="shared" si="1403"/>
        <v>0</v>
      </c>
      <c r="AM564" s="180">
        <f t="shared" si="1404"/>
        <v>0</v>
      </c>
      <c r="AN564" s="180">
        <f t="shared" si="1405"/>
        <v>0</v>
      </c>
      <c r="AO564" s="180">
        <f t="shared" si="1406"/>
        <v>0</v>
      </c>
      <c r="AP564" s="180">
        <f t="shared" si="1407"/>
        <v>0</v>
      </c>
      <c r="AQ564" s="180">
        <f t="shared" si="1408"/>
        <v>0</v>
      </c>
      <c r="AR564" s="180">
        <f t="shared" si="1409"/>
        <v>0</v>
      </c>
      <c r="AS564" s="180">
        <f t="shared" si="1410"/>
        <v>0</v>
      </c>
      <c r="AT564" s="180">
        <f t="shared" si="1411"/>
        <v>0</v>
      </c>
      <c r="AU564" s="180">
        <f t="shared" si="1412"/>
        <v>0</v>
      </c>
      <c r="AV564" s="180">
        <f t="shared" si="1413"/>
        <v>0</v>
      </c>
      <c r="AW564" s="180">
        <f t="shared" si="1414"/>
        <v>0</v>
      </c>
      <c r="AX564" s="180">
        <f t="shared" si="1415"/>
        <v>0</v>
      </c>
      <c r="AY564" s="180">
        <f t="shared" si="1416"/>
        <v>0</v>
      </c>
      <c r="AZ564" s="180">
        <f t="shared" si="1417"/>
        <v>0</v>
      </c>
      <c r="BA564" s="180">
        <f t="shared" si="1418"/>
        <v>0</v>
      </c>
      <c r="BB564" s="180">
        <f t="shared" si="1419"/>
        <v>0</v>
      </c>
      <c r="BC564" s="180">
        <f t="shared" si="1420"/>
        <v>0</v>
      </c>
      <c r="BD564" s="180">
        <f t="shared" si="1421"/>
        <v>0</v>
      </c>
      <c r="BE564" s="180">
        <f t="shared" si="1422"/>
        <v>0</v>
      </c>
      <c r="BF564" s="180">
        <f t="shared" si="1423"/>
        <v>0</v>
      </c>
      <c r="BG564" s="180">
        <f t="shared" si="1424"/>
        <v>0</v>
      </c>
      <c r="BH564" s="180">
        <f t="shared" si="1425"/>
        <v>0</v>
      </c>
      <c r="BI564" s="180">
        <f t="shared" si="1426"/>
        <v>0</v>
      </c>
      <c r="BJ564" s="180">
        <f t="shared" si="1427"/>
        <v>0</v>
      </c>
      <c r="BK564" s="180">
        <f t="shared" si="1428"/>
        <v>0</v>
      </c>
      <c r="BL564" s="180">
        <f t="shared" si="1429"/>
        <v>0</v>
      </c>
      <c r="BM564" s="180">
        <f t="shared" si="1430"/>
        <v>0</v>
      </c>
      <c r="BN564" s="180">
        <f t="shared" si="1431"/>
        <v>0</v>
      </c>
      <c r="BO564" s="180">
        <f t="shared" si="1432"/>
        <v>0</v>
      </c>
      <c r="BP564" s="180">
        <f t="shared" si="1433"/>
        <v>0</v>
      </c>
      <c r="BQ564" s="180">
        <f t="shared" si="1434"/>
        <v>0</v>
      </c>
      <c r="BR564" s="180">
        <f t="shared" si="1435"/>
        <v>0</v>
      </c>
      <c r="BS564" s="180">
        <f t="shared" si="1436"/>
        <v>0</v>
      </c>
      <c r="BT564" s="180">
        <f t="shared" si="1437"/>
        <v>0</v>
      </c>
      <c r="BU564" s="180">
        <f t="shared" si="1438"/>
        <v>0</v>
      </c>
      <c r="BV564" s="180">
        <f t="shared" si="1439"/>
        <v>0</v>
      </c>
      <c r="BW564" s="180">
        <f t="shared" si="1440"/>
        <v>0</v>
      </c>
      <c r="BX564" s="180">
        <f t="shared" si="1441"/>
        <v>0</v>
      </c>
      <c r="BY564" s="180">
        <f t="shared" si="1442"/>
        <v>0</v>
      </c>
      <c r="BZ564" s="180">
        <f t="shared" si="1443"/>
        <v>0</v>
      </c>
      <c r="CA564" s="180">
        <f t="shared" si="1444"/>
        <v>0</v>
      </c>
      <c r="CB564" s="180">
        <f t="shared" si="1445"/>
        <v>0</v>
      </c>
      <c r="CC564" s="180">
        <f t="shared" si="1446"/>
        <v>0</v>
      </c>
      <c r="CD564" s="180">
        <f t="shared" si="1447"/>
        <v>0</v>
      </c>
      <c r="CE564" s="180">
        <f t="shared" si="1448"/>
        <v>0</v>
      </c>
      <c r="CF564" s="180">
        <f t="shared" si="1449"/>
        <v>0</v>
      </c>
      <c r="CG564" s="180">
        <f t="shared" si="1450"/>
        <v>0</v>
      </c>
      <c r="CH564" s="180">
        <f t="shared" si="1451"/>
        <v>0</v>
      </c>
      <c r="CI564" s="180">
        <f t="shared" si="1452"/>
        <v>0</v>
      </c>
      <c r="CJ564" s="180">
        <f t="shared" si="1453"/>
        <v>0</v>
      </c>
      <c r="CK564" s="180">
        <f t="shared" si="1454"/>
        <v>0</v>
      </c>
      <c r="CL564" s="180">
        <f t="shared" si="1455"/>
        <v>0</v>
      </c>
      <c r="CM564" s="180">
        <f t="shared" si="1456"/>
        <v>0</v>
      </c>
      <c r="CN564" s="180">
        <f t="shared" si="1457"/>
        <v>0</v>
      </c>
      <c r="CO564" s="180">
        <f t="shared" si="1458"/>
        <v>0</v>
      </c>
      <c r="CP564" s="180">
        <f t="shared" si="1459"/>
        <v>0</v>
      </c>
      <c r="CQ564" s="180">
        <f t="shared" si="1460"/>
        <v>0</v>
      </c>
      <c r="CR564" s="180">
        <f t="shared" si="1461"/>
        <v>0</v>
      </c>
      <c r="CS564" s="180">
        <f t="shared" si="1462"/>
        <v>0</v>
      </c>
      <c r="CT564" s="180">
        <f t="shared" si="1463"/>
        <v>0</v>
      </c>
      <c r="CU564" s="180">
        <f t="shared" si="1464"/>
        <v>0</v>
      </c>
      <c r="CV564" s="180">
        <f t="shared" si="1465"/>
        <v>0</v>
      </c>
      <c r="CW564" s="180">
        <f t="shared" si="1466"/>
        <v>0</v>
      </c>
      <c r="CX564" s="180">
        <f t="shared" si="1467"/>
        <v>0</v>
      </c>
      <c r="CY564" s="180">
        <f t="shared" si="1468"/>
        <v>0</v>
      </c>
      <c r="CZ564" s="180">
        <f t="shared" si="1469"/>
        <v>0</v>
      </c>
      <c r="DA564" s="180">
        <f t="shared" si="1470"/>
        <v>0</v>
      </c>
      <c r="DB564" s="180">
        <f t="shared" si="1471"/>
        <v>0</v>
      </c>
      <c r="DC564" s="180">
        <f t="shared" si="1472"/>
        <v>0</v>
      </c>
      <c r="DD564" s="180">
        <f t="shared" si="1473"/>
        <v>0</v>
      </c>
      <c r="DE564" s="180">
        <f t="shared" si="1474"/>
        <v>0</v>
      </c>
      <c r="DF564" s="180">
        <f t="shared" si="1475"/>
        <v>0</v>
      </c>
      <c r="DG564" s="180">
        <f t="shared" si="1476"/>
        <v>0</v>
      </c>
      <c r="DH564" s="180">
        <f t="shared" si="1477"/>
        <v>0</v>
      </c>
      <c r="DI564" s="180">
        <f t="shared" si="1478"/>
        <v>0</v>
      </c>
      <c r="DJ564" s="180">
        <f t="shared" si="1479"/>
        <v>0</v>
      </c>
      <c r="DK564" s="180">
        <f t="shared" si="1480"/>
        <v>0</v>
      </c>
      <c r="DL564" s="180">
        <f t="shared" si="1481"/>
        <v>0</v>
      </c>
      <c r="DM564" s="180">
        <f t="shared" si="1482"/>
        <v>0</v>
      </c>
      <c r="DN564" s="180">
        <f t="shared" si="1483"/>
        <v>0</v>
      </c>
      <c r="DO564" s="180">
        <f t="shared" si="1484"/>
        <v>0</v>
      </c>
      <c r="DP564" s="180">
        <f t="shared" si="1485"/>
        <v>0</v>
      </c>
      <c r="DQ564" s="180">
        <f t="shared" si="1486"/>
        <v>0</v>
      </c>
      <c r="DR564" s="180">
        <f t="shared" si="1487"/>
        <v>0</v>
      </c>
      <c r="DS564" s="180">
        <f t="shared" si="1488"/>
        <v>0</v>
      </c>
      <c r="DT564" s="180">
        <f t="shared" si="1489"/>
        <v>0</v>
      </c>
      <c r="DU564" s="180">
        <f t="shared" si="1490"/>
        <v>0</v>
      </c>
      <c r="DV564" s="180">
        <f t="shared" si="1491"/>
        <v>0</v>
      </c>
      <c r="DW564" s="180">
        <f t="shared" si="1492"/>
        <v>0</v>
      </c>
      <c r="DX564" s="180">
        <f t="shared" si="1493"/>
        <v>0</v>
      </c>
      <c r="DY564" s="180">
        <f t="shared" si="1494"/>
        <v>0</v>
      </c>
      <c r="DZ564" s="180">
        <f t="shared" si="1495"/>
        <v>0</v>
      </c>
      <c r="EA564" s="180">
        <f t="shared" si="1496"/>
        <v>0</v>
      </c>
      <c r="EB564" s="180">
        <f t="shared" si="1497"/>
        <v>0</v>
      </c>
      <c r="EC564" s="180">
        <f t="shared" si="1498"/>
        <v>0</v>
      </c>
      <c r="ED564" s="180">
        <f t="shared" si="1499"/>
        <v>0</v>
      </c>
      <c r="EE564" s="180">
        <f t="shared" si="1500"/>
        <v>0</v>
      </c>
      <c r="EF564" s="180">
        <f t="shared" si="1501"/>
        <v>0</v>
      </c>
      <c r="EG564" s="180">
        <f t="shared" si="1502"/>
        <v>0</v>
      </c>
      <c r="EH564" s="180">
        <f t="shared" si="1503"/>
        <v>0</v>
      </c>
      <c r="EI564" s="180">
        <f t="shared" si="1504"/>
        <v>0</v>
      </c>
      <c r="EJ564" s="180">
        <f t="shared" si="1505"/>
        <v>0</v>
      </c>
      <c r="EK564" s="180">
        <f t="shared" si="1506"/>
        <v>0</v>
      </c>
      <c r="EL564" s="180">
        <f t="shared" si="1507"/>
        <v>0</v>
      </c>
      <c r="EM564" s="180">
        <f t="shared" si="1508"/>
        <v>0</v>
      </c>
      <c r="EN564" s="180">
        <f t="shared" si="1509"/>
        <v>0</v>
      </c>
      <c r="EO564" s="180">
        <f t="shared" si="1510"/>
        <v>0</v>
      </c>
      <c r="EP564" s="180">
        <f t="shared" si="1511"/>
        <v>0</v>
      </c>
      <c r="EQ564" s="180">
        <f t="shared" si="1512"/>
        <v>0</v>
      </c>
      <c r="ER564" s="180">
        <f t="shared" si="1513"/>
        <v>0</v>
      </c>
      <c r="ES564" s="180">
        <f t="shared" si="1514"/>
        <v>0</v>
      </c>
      <c r="ET564" s="180">
        <f t="shared" si="1515"/>
        <v>0</v>
      </c>
      <c r="EU564" s="180">
        <f t="shared" si="1516"/>
        <v>0</v>
      </c>
      <c r="EV564" s="180">
        <f t="shared" si="1517"/>
        <v>0</v>
      </c>
      <c r="EW564" s="180">
        <f t="shared" si="1518"/>
        <v>0</v>
      </c>
      <c r="EX564" s="180">
        <f t="shared" si="1519"/>
        <v>0</v>
      </c>
      <c r="EY564" s="180">
        <f t="shared" si="1520"/>
        <v>0</v>
      </c>
      <c r="EZ564" s="180">
        <f t="shared" si="1521"/>
        <v>0</v>
      </c>
      <c r="FA564" s="180">
        <f t="shared" si="1522"/>
        <v>0</v>
      </c>
      <c r="FB564" s="180">
        <f t="shared" si="1523"/>
        <v>0</v>
      </c>
      <c r="FC564" s="180">
        <f t="shared" si="1524"/>
        <v>0</v>
      </c>
      <c r="FD564" s="180">
        <f t="shared" si="1525"/>
        <v>0</v>
      </c>
      <c r="FE564" s="180">
        <f t="shared" si="1526"/>
        <v>0</v>
      </c>
      <c r="FF564" s="180">
        <f t="shared" si="1527"/>
        <v>0</v>
      </c>
      <c r="FG564" s="180">
        <f t="shared" si="1528"/>
        <v>0</v>
      </c>
      <c r="FH564" s="180">
        <f t="shared" si="1529"/>
        <v>0</v>
      </c>
      <c r="FI564" s="180">
        <f t="shared" si="1530"/>
        <v>0</v>
      </c>
      <c r="FJ564" s="180">
        <f t="shared" si="1531"/>
        <v>0</v>
      </c>
      <c r="FK564" s="180">
        <f t="shared" si="1532"/>
        <v>0</v>
      </c>
      <c r="FL564" s="180">
        <f t="shared" si="1533"/>
        <v>0</v>
      </c>
      <c r="FM564" s="180">
        <f t="shared" si="1534"/>
        <v>0</v>
      </c>
      <c r="FN564" s="180">
        <f t="shared" si="1535"/>
        <v>0</v>
      </c>
      <c r="FO564" s="180">
        <f t="shared" si="1536"/>
        <v>0</v>
      </c>
      <c r="FP564" s="180">
        <f t="shared" si="1537"/>
        <v>0</v>
      </c>
      <c r="FQ564" s="180">
        <f t="shared" si="1538"/>
        <v>0</v>
      </c>
      <c r="FR564" s="180">
        <f t="shared" si="1539"/>
        <v>0</v>
      </c>
      <c r="FS564" s="180">
        <f t="shared" si="1540"/>
        <v>0</v>
      </c>
      <c r="FT564" s="180">
        <f t="shared" si="1541"/>
        <v>0</v>
      </c>
      <c r="FU564" s="180">
        <f t="shared" si="1542"/>
        <v>0</v>
      </c>
      <c r="FV564" s="180">
        <f t="shared" si="1543"/>
        <v>0</v>
      </c>
      <c r="FW564" s="180">
        <f t="shared" si="1544"/>
        <v>0</v>
      </c>
      <c r="FX564" s="180">
        <f t="shared" si="1545"/>
        <v>0</v>
      </c>
      <c r="FY564" s="180">
        <f t="shared" si="1546"/>
        <v>0</v>
      </c>
      <c r="FZ564" s="180">
        <f t="shared" si="1547"/>
        <v>0</v>
      </c>
      <c r="GA564" s="180">
        <f t="shared" si="1548"/>
        <v>0</v>
      </c>
      <c r="GB564" s="180">
        <f t="shared" si="1549"/>
        <v>0</v>
      </c>
      <c r="GC564" s="180">
        <f t="shared" si="1550"/>
        <v>0</v>
      </c>
      <c r="GD564" s="180">
        <f t="shared" si="1551"/>
        <v>0</v>
      </c>
      <c r="GE564" s="180">
        <f t="shared" si="1552"/>
        <v>0</v>
      </c>
      <c r="GF564" s="180">
        <f t="shared" si="1553"/>
        <v>0</v>
      </c>
      <c r="GG564" s="180">
        <f t="shared" si="1554"/>
        <v>0</v>
      </c>
      <c r="GH564" s="180">
        <f t="shared" si="1555"/>
        <v>0</v>
      </c>
      <c r="GI564" s="180">
        <f t="shared" si="1556"/>
        <v>0</v>
      </c>
      <c r="GJ564" s="180">
        <f t="shared" si="1557"/>
        <v>0</v>
      </c>
      <c r="GK564" s="180">
        <f t="shared" si="1558"/>
        <v>0</v>
      </c>
      <c r="GL564" s="180">
        <f t="shared" si="1559"/>
        <v>0</v>
      </c>
      <c r="GM564" s="180">
        <f t="shared" si="1560"/>
        <v>0</v>
      </c>
      <c r="GN564" s="180">
        <f t="shared" si="1561"/>
        <v>0</v>
      </c>
      <c r="GO564" s="180">
        <f t="shared" si="1562"/>
        <v>0</v>
      </c>
      <c r="GP564" s="180">
        <f t="shared" si="1563"/>
        <v>0</v>
      </c>
      <c r="GQ564" s="180">
        <f t="shared" si="1564"/>
        <v>0</v>
      </c>
      <c r="GR564" s="180">
        <f t="shared" si="1565"/>
        <v>0</v>
      </c>
      <c r="GS564" s="180">
        <f t="shared" si="1566"/>
        <v>0</v>
      </c>
      <c r="GT564" s="180">
        <f t="shared" si="1567"/>
        <v>0</v>
      </c>
      <c r="GU564" s="180">
        <f t="shared" si="1568"/>
        <v>0</v>
      </c>
      <c r="GV564" s="180">
        <f t="shared" si="1569"/>
        <v>0</v>
      </c>
      <c r="GW564" s="180">
        <f t="shared" si="1570"/>
        <v>0</v>
      </c>
      <c r="GX564" s="180">
        <f t="shared" si="1571"/>
        <v>0</v>
      </c>
      <c r="GY564" s="180">
        <f t="shared" si="1572"/>
        <v>0</v>
      </c>
      <c r="GZ564" s="180">
        <f t="shared" si="1573"/>
        <v>0</v>
      </c>
      <c r="HA564" s="180">
        <f t="shared" si="1574"/>
        <v>0</v>
      </c>
      <c r="HB564" s="180">
        <f t="shared" si="1575"/>
        <v>0</v>
      </c>
      <c r="HC564" s="180">
        <f t="shared" si="1576"/>
        <v>0</v>
      </c>
      <c r="HD564" s="180">
        <f t="shared" si="1577"/>
        <v>0</v>
      </c>
      <c r="HE564" s="180">
        <f t="shared" si="1578"/>
        <v>0</v>
      </c>
      <c r="HF564" s="180">
        <f t="shared" si="1579"/>
        <v>0</v>
      </c>
      <c r="HG564" s="180">
        <f t="shared" si="1580"/>
        <v>0</v>
      </c>
      <c r="HH564" s="180">
        <f t="shared" si="1581"/>
        <v>0</v>
      </c>
      <c r="HI564" s="180">
        <f t="shared" si="1582"/>
        <v>0</v>
      </c>
      <c r="HJ564" s="180">
        <f t="shared" si="1583"/>
        <v>0</v>
      </c>
      <c r="HK564" s="180">
        <f t="shared" si="1584"/>
        <v>0</v>
      </c>
      <c r="HL564" s="180">
        <f t="shared" si="1585"/>
        <v>0</v>
      </c>
      <c r="HM564" s="180">
        <f t="shared" si="1586"/>
        <v>0</v>
      </c>
      <c r="HN564" s="180">
        <f t="shared" si="1587"/>
        <v>0</v>
      </c>
      <c r="HO564" s="180">
        <f t="shared" si="1588"/>
        <v>0</v>
      </c>
      <c r="HP564" s="180">
        <f t="shared" si="1589"/>
        <v>0</v>
      </c>
      <c r="HQ564" s="180">
        <f t="shared" si="1590"/>
        <v>0</v>
      </c>
      <c r="HR564" s="180">
        <f t="shared" si="1591"/>
        <v>0</v>
      </c>
      <c r="HS564" s="180">
        <f t="shared" si="1592"/>
        <v>0</v>
      </c>
      <c r="HT564" s="180">
        <f t="shared" si="1593"/>
        <v>0</v>
      </c>
      <c r="HU564" s="180">
        <f t="shared" si="1594"/>
        <v>0</v>
      </c>
      <c r="HV564" s="180">
        <f t="shared" si="1595"/>
        <v>0</v>
      </c>
      <c r="HW564" s="180">
        <f t="shared" si="1596"/>
        <v>0</v>
      </c>
      <c r="HX564" s="180">
        <f t="shared" si="1597"/>
        <v>0</v>
      </c>
      <c r="HY564" s="180">
        <f t="shared" si="1598"/>
        <v>0</v>
      </c>
      <c r="HZ564" s="180">
        <f t="shared" si="1599"/>
        <v>0</v>
      </c>
      <c r="IA564" s="180">
        <f t="shared" si="1600"/>
        <v>0</v>
      </c>
      <c r="IB564" s="180">
        <f t="shared" si="1601"/>
        <v>0</v>
      </c>
      <c r="IC564" s="180">
        <f t="shared" si="1602"/>
        <v>0</v>
      </c>
      <c r="ID564" s="180">
        <f t="shared" si="1603"/>
        <v>0</v>
      </c>
      <c r="IE564" s="180">
        <f t="shared" si="1604"/>
        <v>0</v>
      </c>
      <c r="IF564" s="180">
        <f t="shared" si="1605"/>
        <v>0</v>
      </c>
      <c r="IG564" s="180">
        <f t="shared" si="1606"/>
        <v>0</v>
      </c>
      <c r="IH564" s="180">
        <f t="shared" si="1607"/>
        <v>0</v>
      </c>
      <c r="II564" s="180">
        <f t="shared" si="1608"/>
        <v>0</v>
      </c>
      <c r="IJ564" s="180">
        <f t="shared" si="1609"/>
        <v>0</v>
      </c>
      <c r="IK564" s="180">
        <f t="shared" si="1610"/>
        <v>0</v>
      </c>
      <c r="IL564" s="180">
        <f t="shared" si="1611"/>
        <v>0</v>
      </c>
      <c r="IM564" s="180">
        <f t="shared" si="1612"/>
        <v>0</v>
      </c>
      <c r="IN564" s="180">
        <f t="shared" si="1613"/>
        <v>0</v>
      </c>
      <c r="IO564" s="180">
        <f t="shared" si="1614"/>
        <v>0</v>
      </c>
      <c r="IP564" s="180">
        <f t="shared" si="1615"/>
        <v>0</v>
      </c>
      <c r="IQ564" s="180">
        <f t="shared" si="1616"/>
        <v>0</v>
      </c>
      <c r="IR564" s="180">
        <f t="shared" si="1617"/>
        <v>0</v>
      </c>
      <c r="IS564" s="180">
        <f t="shared" si="1618"/>
        <v>0</v>
      </c>
      <c r="IT564" s="180">
        <f t="shared" si="1619"/>
        <v>0</v>
      </c>
      <c r="IU564" s="180">
        <f t="shared" si="1620"/>
        <v>0</v>
      </c>
      <c r="IV564" s="180">
        <f t="shared" si="1621"/>
        <v>0</v>
      </c>
      <c r="IW564" s="180">
        <f t="shared" si="1622"/>
        <v>0</v>
      </c>
      <c r="IX564" s="180">
        <f t="shared" si="1623"/>
        <v>0</v>
      </c>
      <c r="IY564" s="180">
        <f t="shared" si="1624"/>
        <v>0</v>
      </c>
      <c r="IZ564" s="180">
        <f t="shared" si="1625"/>
        <v>0</v>
      </c>
      <c r="JA564" s="180">
        <f t="shared" si="1626"/>
        <v>0</v>
      </c>
      <c r="JB564" s="180">
        <f t="shared" si="1627"/>
        <v>0</v>
      </c>
    </row>
    <row r="565" spans="2:262">
      <c r="B565" s="188">
        <v>204</v>
      </c>
      <c r="C565" s="187">
        <f t="shared" si="1628"/>
        <v>3.9843750000000009E-3</v>
      </c>
      <c r="D565" s="184" t="e">
        <f t="shared" si="1371"/>
        <v>#REF!</v>
      </c>
      <c r="E565" s="183" t="e">
        <f>HB361</f>
        <v>#REF!</v>
      </c>
      <c r="F565" s="182">
        <v>204</v>
      </c>
      <c r="G565" s="180">
        <f t="shared" si="1372"/>
        <v>0</v>
      </c>
      <c r="H565" s="180">
        <f t="shared" si="1373"/>
        <v>0</v>
      </c>
      <c r="I565" s="180">
        <f t="shared" si="1374"/>
        <v>0</v>
      </c>
      <c r="J565" s="180">
        <f t="shared" si="1375"/>
        <v>0</v>
      </c>
      <c r="K565" s="180">
        <f t="shared" si="1376"/>
        <v>0</v>
      </c>
      <c r="L565" s="180">
        <f t="shared" si="1377"/>
        <v>0</v>
      </c>
      <c r="M565" s="180">
        <f t="shared" si="1378"/>
        <v>0</v>
      </c>
      <c r="N565" s="180">
        <f t="shared" si="1379"/>
        <v>0</v>
      </c>
      <c r="O565" s="180">
        <f t="shared" si="1380"/>
        <v>0</v>
      </c>
      <c r="P565" s="180">
        <f t="shared" si="1381"/>
        <v>0</v>
      </c>
      <c r="Q565" s="180">
        <f t="shared" si="1382"/>
        <v>0</v>
      </c>
      <c r="R565" s="180">
        <f t="shared" si="1383"/>
        <v>0</v>
      </c>
      <c r="S565" s="180">
        <f t="shared" si="1384"/>
        <v>0</v>
      </c>
      <c r="T565" s="180">
        <f t="shared" si="1385"/>
        <v>0</v>
      </c>
      <c r="U565" s="180">
        <f t="shared" si="1386"/>
        <v>0</v>
      </c>
      <c r="V565" s="180">
        <f t="shared" si="1387"/>
        <v>0</v>
      </c>
      <c r="W565" s="180">
        <f t="shared" si="1388"/>
        <v>0</v>
      </c>
      <c r="X565" s="180">
        <f t="shared" si="1389"/>
        <v>0</v>
      </c>
      <c r="Y565" s="180">
        <f t="shared" si="1390"/>
        <v>0</v>
      </c>
      <c r="Z565" s="180">
        <f t="shared" si="1391"/>
        <v>0</v>
      </c>
      <c r="AA565" s="180">
        <f t="shared" si="1392"/>
        <v>0</v>
      </c>
      <c r="AB565" s="180">
        <f t="shared" si="1393"/>
        <v>0</v>
      </c>
      <c r="AC565" s="180">
        <f t="shared" si="1394"/>
        <v>0</v>
      </c>
      <c r="AD565" s="180">
        <f t="shared" si="1395"/>
        <v>0</v>
      </c>
      <c r="AE565" s="180">
        <f t="shared" si="1396"/>
        <v>0</v>
      </c>
      <c r="AF565" s="180">
        <f t="shared" si="1397"/>
        <v>0</v>
      </c>
      <c r="AG565" s="180">
        <f t="shared" si="1398"/>
        <v>0</v>
      </c>
      <c r="AH565" s="180">
        <f t="shared" si="1399"/>
        <v>0</v>
      </c>
      <c r="AI565" s="180">
        <f t="shared" si="1400"/>
        <v>0</v>
      </c>
      <c r="AJ565" s="180">
        <f t="shared" si="1401"/>
        <v>0</v>
      </c>
      <c r="AK565" s="180">
        <f t="shared" si="1402"/>
        <v>0</v>
      </c>
      <c r="AL565" s="180">
        <f t="shared" si="1403"/>
        <v>0</v>
      </c>
      <c r="AM565" s="180">
        <f t="shared" si="1404"/>
        <v>0</v>
      </c>
      <c r="AN565" s="180">
        <f t="shared" si="1405"/>
        <v>0</v>
      </c>
      <c r="AO565" s="180">
        <f t="shared" si="1406"/>
        <v>0</v>
      </c>
      <c r="AP565" s="180">
        <f t="shared" si="1407"/>
        <v>0</v>
      </c>
      <c r="AQ565" s="180">
        <f t="shared" si="1408"/>
        <v>0</v>
      </c>
      <c r="AR565" s="180">
        <f t="shared" si="1409"/>
        <v>0</v>
      </c>
      <c r="AS565" s="180">
        <f t="shared" si="1410"/>
        <v>0</v>
      </c>
      <c r="AT565" s="180">
        <f t="shared" si="1411"/>
        <v>0</v>
      </c>
      <c r="AU565" s="180">
        <f t="shared" si="1412"/>
        <v>0</v>
      </c>
      <c r="AV565" s="180">
        <f t="shared" si="1413"/>
        <v>0</v>
      </c>
      <c r="AW565" s="180">
        <f t="shared" si="1414"/>
        <v>0</v>
      </c>
      <c r="AX565" s="180">
        <f t="shared" si="1415"/>
        <v>0</v>
      </c>
      <c r="AY565" s="180">
        <f t="shared" si="1416"/>
        <v>0</v>
      </c>
      <c r="AZ565" s="180">
        <f t="shared" si="1417"/>
        <v>0</v>
      </c>
      <c r="BA565" s="180">
        <f t="shared" si="1418"/>
        <v>0</v>
      </c>
      <c r="BB565" s="180">
        <f t="shared" si="1419"/>
        <v>0</v>
      </c>
      <c r="BC565" s="180">
        <f t="shared" si="1420"/>
        <v>0</v>
      </c>
      <c r="BD565" s="180">
        <f t="shared" si="1421"/>
        <v>0</v>
      </c>
      <c r="BE565" s="180">
        <f t="shared" si="1422"/>
        <v>0</v>
      </c>
      <c r="BF565" s="180">
        <f t="shared" si="1423"/>
        <v>0</v>
      </c>
      <c r="BG565" s="180">
        <f t="shared" si="1424"/>
        <v>0</v>
      </c>
      <c r="BH565" s="180">
        <f t="shared" si="1425"/>
        <v>0</v>
      </c>
      <c r="BI565" s="180">
        <f t="shared" si="1426"/>
        <v>0</v>
      </c>
      <c r="BJ565" s="180">
        <f t="shared" si="1427"/>
        <v>0</v>
      </c>
      <c r="BK565" s="180">
        <f t="shared" si="1428"/>
        <v>0</v>
      </c>
      <c r="BL565" s="180">
        <f t="shared" si="1429"/>
        <v>0</v>
      </c>
      <c r="BM565" s="180">
        <f t="shared" si="1430"/>
        <v>0</v>
      </c>
      <c r="BN565" s="180">
        <f t="shared" si="1431"/>
        <v>0</v>
      </c>
      <c r="BO565" s="180">
        <f t="shared" si="1432"/>
        <v>0</v>
      </c>
      <c r="BP565" s="180">
        <f t="shared" si="1433"/>
        <v>0</v>
      </c>
      <c r="BQ565" s="180">
        <f t="shared" si="1434"/>
        <v>0</v>
      </c>
      <c r="BR565" s="180">
        <f t="shared" si="1435"/>
        <v>0</v>
      </c>
      <c r="BS565" s="180">
        <f t="shared" si="1436"/>
        <v>0</v>
      </c>
      <c r="BT565" s="180">
        <f t="shared" si="1437"/>
        <v>0</v>
      </c>
      <c r="BU565" s="180">
        <f t="shared" si="1438"/>
        <v>0</v>
      </c>
      <c r="BV565" s="180">
        <f t="shared" si="1439"/>
        <v>0</v>
      </c>
      <c r="BW565" s="180">
        <f t="shared" si="1440"/>
        <v>0</v>
      </c>
      <c r="BX565" s="180">
        <f t="shared" si="1441"/>
        <v>0</v>
      </c>
      <c r="BY565" s="180">
        <f t="shared" si="1442"/>
        <v>0</v>
      </c>
      <c r="BZ565" s="180">
        <f t="shared" si="1443"/>
        <v>0</v>
      </c>
      <c r="CA565" s="180">
        <f t="shared" si="1444"/>
        <v>0</v>
      </c>
      <c r="CB565" s="180">
        <f t="shared" si="1445"/>
        <v>0</v>
      </c>
      <c r="CC565" s="180">
        <f t="shared" si="1446"/>
        <v>0</v>
      </c>
      <c r="CD565" s="180">
        <f t="shared" si="1447"/>
        <v>0</v>
      </c>
      <c r="CE565" s="180">
        <f t="shared" si="1448"/>
        <v>0</v>
      </c>
      <c r="CF565" s="180">
        <f t="shared" si="1449"/>
        <v>0</v>
      </c>
      <c r="CG565" s="180">
        <f t="shared" si="1450"/>
        <v>0</v>
      </c>
      <c r="CH565" s="180">
        <f t="shared" si="1451"/>
        <v>0</v>
      </c>
      <c r="CI565" s="180">
        <f t="shared" si="1452"/>
        <v>0</v>
      </c>
      <c r="CJ565" s="180">
        <f t="shared" si="1453"/>
        <v>0</v>
      </c>
      <c r="CK565" s="180">
        <f t="shared" si="1454"/>
        <v>0</v>
      </c>
      <c r="CL565" s="180">
        <f t="shared" si="1455"/>
        <v>0</v>
      </c>
      <c r="CM565" s="180">
        <f t="shared" si="1456"/>
        <v>0</v>
      </c>
      <c r="CN565" s="180">
        <f t="shared" si="1457"/>
        <v>0</v>
      </c>
      <c r="CO565" s="180">
        <f t="shared" si="1458"/>
        <v>0</v>
      </c>
      <c r="CP565" s="180">
        <f t="shared" si="1459"/>
        <v>0</v>
      </c>
      <c r="CQ565" s="180">
        <f t="shared" si="1460"/>
        <v>0</v>
      </c>
      <c r="CR565" s="180">
        <f t="shared" si="1461"/>
        <v>0</v>
      </c>
      <c r="CS565" s="180">
        <f t="shared" si="1462"/>
        <v>0</v>
      </c>
      <c r="CT565" s="180">
        <f t="shared" si="1463"/>
        <v>0</v>
      </c>
      <c r="CU565" s="180">
        <f t="shared" si="1464"/>
        <v>0</v>
      </c>
      <c r="CV565" s="180">
        <f t="shared" si="1465"/>
        <v>0</v>
      </c>
      <c r="CW565" s="180">
        <f t="shared" si="1466"/>
        <v>0</v>
      </c>
      <c r="CX565" s="180">
        <f t="shared" si="1467"/>
        <v>0</v>
      </c>
      <c r="CY565" s="180">
        <f t="shared" si="1468"/>
        <v>0</v>
      </c>
      <c r="CZ565" s="180">
        <f t="shared" si="1469"/>
        <v>0</v>
      </c>
      <c r="DA565" s="180">
        <f t="shared" si="1470"/>
        <v>0</v>
      </c>
      <c r="DB565" s="180">
        <f t="shared" si="1471"/>
        <v>0</v>
      </c>
      <c r="DC565" s="180">
        <f t="shared" si="1472"/>
        <v>0</v>
      </c>
      <c r="DD565" s="180">
        <f t="shared" si="1473"/>
        <v>0</v>
      </c>
      <c r="DE565" s="180">
        <f t="shared" si="1474"/>
        <v>0</v>
      </c>
      <c r="DF565" s="180">
        <f t="shared" si="1475"/>
        <v>0</v>
      </c>
      <c r="DG565" s="180">
        <f t="shared" si="1476"/>
        <v>0</v>
      </c>
      <c r="DH565" s="180">
        <f t="shared" si="1477"/>
        <v>0</v>
      </c>
      <c r="DI565" s="180">
        <f t="shared" si="1478"/>
        <v>0</v>
      </c>
      <c r="DJ565" s="180">
        <f t="shared" si="1479"/>
        <v>0</v>
      </c>
      <c r="DK565" s="180">
        <f t="shared" si="1480"/>
        <v>0</v>
      </c>
      <c r="DL565" s="180">
        <f t="shared" si="1481"/>
        <v>0</v>
      </c>
      <c r="DM565" s="180">
        <f t="shared" si="1482"/>
        <v>0</v>
      </c>
      <c r="DN565" s="180">
        <f t="shared" si="1483"/>
        <v>0</v>
      </c>
      <c r="DO565" s="180">
        <f t="shared" si="1484"/>
        <v>0</v>
      </c>
      <c r="DP565" s="180">
        <f t="shared" si="1485"/>
        <v>0</v>
      </c>
      <c r="DQ565" s="180">
        <f t="shared" si="1486"/>
        <v>0</v>
      </c>
      <c r="DR565" s="180">
        <f t="shared" si="1487"/>
        <v>0</v>
      </c>
      <c r="DS565" s="180">
        <f t="shared" si="1488"/>
        <v>0</v>
      </c>
      <c r="DT565" s="180">
        <f t="shared" si="1489"/>
        <v>0</v>
      </c>
      <c r="DU565" s="180">
        <f t="shared" si="1490"/>
        <v>0</v>
      </c>
      <c r="DV565" s="180">
        <f t="shared" si="1491"/>
        <v>0</v>
      </c>
      <c r="DW565" s="180">
        <f t="shared" si="1492"/>
        <v>0</v>
      </c>
      <c r="DX565" s="180">
        <f t="shared" si="1493"/>
        <v>0</v>
      </c>
      <c r="DY565" s="180">
        <f t="shared" si="1494"/>
        <v>0</v>
      </c>
      <c r="DZ565" s="180">
        <f t="shared" si="1495"/>
        <v>0</v>
      </c>
      <c r="EA565" s="180">
        <f t="shared" si="1496"/>
        <v>0</v>
      </c>
      <c r="EB565" s="180">
        <f t="shared" si="1497"/>
        <v>0</v>
      </c>
      <c r="EC565" s="180">
        <f t="shared" si="1498"/>
        <v>0</v>
      </c>
      <c r="ED565" s="180">
        <f t="shared" si="1499"/>
        <v>0</v>
      </c>
      <c r="EE565" s="180">
        <f t="shared" si="1500"/>
        <v>0</v>
      </c>
      <c r="EF565" s="180">
        <f t="shared" si="1501"/>
        <v>0</v>
      </c>
      <c r="EG565" s="180">
        <f t="shared" si="1502"/>
        <v>0</v>
      </c>
      <c r="EH565" s="180">
        <f t="shared" si="1503"/>
        <v>0</v>
      </c>
      <c r="EI565" s="180">
        <f t="shared" si="1504"/>
        <v>0</v>
      </c>
      <c r="EJ565" s="180">
        <f t="shared" si="1505"/>
        <v>0</v>
      </c>
      <c r="EK565" s="180">
        <f t="shared" si="1506"/>
        <v>0</v>
      </c>
      <c r="EL565" s="180">
        <f t="shared" si="1507"/>
        <v>0</v>
      </c>
      <c r="EM565" s="180">
        <f t="shared" si="1508"/>
        <v>0</v>
      </c>
      <c r="EN565" s="180">
        <f t="shared" si="1509"/>
        <v>0</v>
      </c>
      <c r="EO565" s="180">
        <f t="shared" si="1510"/>
        <v>0</v>
      </c>
      <c r="EP565" s="180">
        <f t="shared" si="1511"/>
        <v>0</v>
      </c>
      <c r="EQ565" s="180">
        <f t="shared" si="1512"/>
        <v>0</v>
      </c>
      <c r="ER565" s="180">
        <f t="shared" si="1513"/>
        <v>0</v>
      </c>
      <c r="ES565" s="180">
        <f t="shared" si="1514"/>
        <v>0</v>
      </c>
      <c r="ET565" s="180">
        <f t="shared" si="1515"/>
        <v>0</v>
      </c>
      <c r="EU565" s="180">
        <f t="shared" si="1516"/>
        <v>0</v>
      </c>
      <c r="EV565" s="180">
        <f t="shared" si="1517"/>
        <v>0</v>
      </c>
      <c r="EW565" s="180">
        <f t="shared" si="1518"/>
        <v>0</v>
      </c>
      <c r="EX565" s="180">
        <f t="shared" si="1519"/>
        <v>0</v>
      </c>
      <c r="EY565" s="180">
        <f t="shared" si="1520"/>
        <v>0</v>
      </c>
      <c r="EZ565" s="180">
        <f t="shared" si="1521"/>
        <v>0</v>
      </c>
      <c r="FA565" s="180">
        <f t="shared" si="1522"/>
        <v>0</v>
      </c>
      <c r="FB565" s="180">
        <f t="shared" si="1523"/>
        <v>0</v>
      </c>
      <c r="FC565" s="180">
        <f t="shared" si="1524"/>
        <v>0</v>
      </c>
      <c r="FD565" s="180">
        <f t="shared" si="1525"/>
        <v>0</v>
      </c>
      <c r="FE565" s="180">
        <f t="shared" si="1526"/>
        <v>0</v>
      </c>
      <c r="FF565" s="180">
        <f t="shared" si="1527"/>
        <v>0</v>
      </c>
      <c r="FG565" s="180">
        <f t="shared" si="1528"/>
        <v>0</v>
      </c>
      <c r="FH565" s="180">
        <f t="shared" si="1529"/>
        <v>0</v>
      </c>
      <c r="FI565" s="180">
        <f t="shared" si="1530"/>
        <v>0</v>
      </c>
      <c r="FJ565" s="180">
        <f t="shared" si="1531"/>
        <v>0</v>
      </c>
      <c r="FK565" s="180">
        <f t="shared" si="1532"/>
        <v>0</v>
      </c>
      <c r="FL565" s="180">
        <f t="shared" si="1533"/>
        <v>0</v>
      </c>
      <c r="FM565" s="180">
        <f t="shared" si="1534"/>
        <v>0</v>
      </c>
      <c r="FN565" s="180">
        <f t="shared" si="1535"/>
        <v>0</v>
      </c>
      <c r="FO565" s="180">
        <f t="shared" si="1536"/>
        <v>0</v>
      </c>
      <c r="FP565" s="180">
        <f t="shared" si="1537"/>
        <v>0</v>
      </c>
      <c r="FQ565" s="180">
        <f t="shared" si="1538"/>
        <v>0</v>
      </c>
      <c r="FR565" s="180">
        <f t="shared" si="1539"/>
        <v>0</v>
      </c>
      <c r="FS565" s="180">
        <f t="shared" si="1540"/>
        <v>0</v>
      </c>
      <c r="FT565" s="180">
        <f t="shared" si="1541"/>
        <v>0</v>
      </c>
      <c r="FU565" s="180">
        <f t="shared" si="1542"/>
        <v>0</v>
      </c>
      <c r="FV565" s="180">
        <f t="shared" si="1543"/>
        <v>0</v>
      </c>
      <c r="FW565" s="180">
        <f t="shared" si="1544"/>
        <v>0</v>
      </c>
      <c r="FX565" s="180">
        <f t="shared" si="1545"/>
        <v>0</v>
      </c>
      <c r="FY565" s="180">
        <f t="shared" si="1546"/>
        <v>0</v>
      </c>
      <c r="FZ565" s="180">
        <f t="shared" si="1547"/>
        <v>0</v>
      </c>
      <c r="GA565" s="180">
        <f t="shared" si="1548"/>
        <v>0</v>
      </c>
      <c r="GB565" s="180">
        <f t="shared" si="1549"/>
        <v>0</v>
      </c>
      <c r="GC565" s="180">
        <f t="shared" si="1550"/>
        <v>0</v>
      </c>
      <c r="GD565" s="180">
        <f t="shared" si="1551"/>
        <v>0</v>
      </c>
      <c r="GE565" s="180">
        <f t="shared" si="1552"/>
        <v>0</v>
      </c>
      <c r="GF565" s="180">
        <f t="shared" si="1553"/>
        <v>0</v>
      </c>
      <c r="GG565" s="180">
        <f t="shared" si="1554"/>
        <v>0</v>
      </c>
      <c r="GH565" s="180">
        <f t="shared" si="1555"/>
        <v>0</v>
      </c>
      <c r="GI565" s="180">
        <f t="shared" si="1556"/>
        <v>0</v>
      </c>
      <c r="GJ565" s="180">
        <f t="shared" si="1557"/>
        <v>0</v>
      </c>
      <c r="GK565" s="180">
        <f t="shared" si="1558"/>
        <v>0</v>
      </c>
      <c r="GL565" s="180">
        <f t="shared" si="1559"/>
        <v>0</v>
      </c>
      <c r="GM565" s="180">
        <f t="shared" si="1560"/>
        <v>0</v>
      </c>
      <c r="GN565" s="180">
        <f t="shared" si="1561"/>
        <v>0</v>
      </c>
      <c r="GO565" s="180">
        <f t="shared" si="1562"/>
        <v>0</v>
      </c>
      <c r="GP565" s="180">
        <f t="shared" si="1563"/>
        <v>0</v>
      </c>
      <c r="GQ565" s="180">
        <f t="shared" si="1564"/>
        <v>0</v>
      </c>
      <c r="GR565" s="180">
        <f t="shared" si="1565"/>
        <v>0</v>
      </c>
      <c r="GS565" s="180">
        <f t="shared" si="1566"/>
        <v>0</v>
      </c>
      <c r="GT565" s="180">
        <f t="shared" si="1567"/>
        <v>0</v>
      </c>
      <c r="GU565" s="180">
        <f t="shared" si="1568"/>
        <v>0</v>
      </c>
      <c r="GV565" s="180">
        <f t="shared" si="1569"/>
        <v>0</v>
      </c>
      <c r="GW565" s="180">
        <f t="shared" si="1570"/>
        <v>0</v>
      </c>
      <c r="GX565" s="180">
        <f t="shared" si="1571"/>
        <v>0</v>
      </c>
      <c r="GY565" s="180">
        <f t="shared" si="1572"/>
        <v>0</v>
      </c>
      <c r="GZ565" s="180">
        <f t="shared" si="1573"/>
        <v>0</v>
      </c>
      <c r="HA565" s="180">
        <f t="shared" si="1574"/>
        <v>0</v>
      </c>
      <c r="HB565" s="180">
        <f t="shared" si="1575"/>
        <v>0</v>
      </c>
      <c r="HC565" s="180">
        <f t="shared" si="1576"/>
        <v>0</v>
      </c>
      <c r="HD565" s="180">
        <f t="shared" si="1577"/>
        <v>0</v>
      </c>
      <c r="HE565" s="180">
        <f t="shared" si="1578"/>
        <v>0</v>
      </c>
      <c r="HF565" s="180">
        <f t="shared" si="1579"/>
        <v>0</v>
      </c>
      <c r="HG565" s="180">
        <f t="shared" si="1580"/>
        <v>0</v>
      </c>
      <c r="HH565" s="180">
        <f t="shared" si="1581"/>
        <v>0</v>
      </c>
      <c r="HI565" s="180">
        <f t="shared" si="1582"/>
        <v>0</v>
      </c>
      <c r="HJ565" s="180">
        <f t="shared" si="1583"/>
        <v>0</v>
      </c>
      <c r="HK565" s="180">
        <f t="shared" si="1584"/>
        <v>0</v>
      </c>
      <c r="HL565" s="180">
        <f t="shared" si="1585"/>
        <v>0</v>
      </c>
      <c r="HM565" s="180">
        <f t="shared" si="1586"/>
        <v>0</v>
      </c>
      <c r="HN565" s="180">
        <f t="shared" si="1587"/>
        <v>0</v>
      </c>
      <c r="HO565" s="180">
        <f t="shared" si="1588"/>
        <v>0</v>
      </c>
      <c r="HP565" s="180">
        <f t="shared" si="1589"/>
        <v>0</v>
      </c>
      <c r="HQ565" s="180">
        <f t="shared" si="1590"/>
        <v>0</v>
      </c>
      <c r="HR565" s="180">
        <f t="shared" si="1591"/>
        <v>0</v>
      </c>
      <c r="HS565" s="180">
        <f t="shared" si="1592"/>
        <v>0</v>
      </c>
      <c r="HT565" s="180">
        <f t="shared" si="1593"/>
        <v>0</v>
      </c>
      <c r="HU565" s="180">
        <f t="shared" si="1594"/>
        <v>0</v>
      </c>
      <c r="HV565" s="180">
        <f t="shared" si="1595"/>
        <v>0</v>
      </c>
      <c r="HW565" s="180">
        <f t="shared" si="1596"/>
        <v>0</v>
      </c>
      <c r="HX565" s="180">
        <f t="shared" si="1597"/>
        <v>0</v>
      </c>
      <c r="HY565" s="180">
        <f t="shared" si="1598"/>
        <v>0</v>
      </c>
      <c r="HZ565" s="180">
        <f t="shared" si="1599"/>
        <v>0</v>
      </c>
      <c r="IA565" s="180">
        <f t="shared" si="1600"/>
        <v>0</v>
      </c>
      <c r="IB565" s="180">
        <f t="shared" si="1601"/>
        <v>0</v>
      </c>
      <c r="IC565" s="180">
        <f t="shared" si="1602"/>
        <v>0</v>
      </c>
      <c r="ID565" s="180">
        <f t="shared" si="1603"/>
        <v>0</v>
      </c>
      <c r="IE565" s="180">
        <f t="shared" si="1604"/>
        <v>0</v>
      </c>
      <c r="IF565" s="180">
        <f t="shared" si="1605"/>
        <v>0</v>
      </c>
      <c r="IG565" s="180">
        <f t="shared" si="1606"/>
        <v>0</v>
      </c>
      <c r="IH565" s="180">
        <f t="shared" si="1607"/>
        <v>0</v>
      </c>
      <c r="II565" s="180">
        <f t="shared" si="1608"/>
        <v>0</v>
      </c>
      <c r="IJ565" s="180">
        <f t="shared" si="1609"/>
        <v>0</v>
      </c>
      <c r="IK565" s="180">
        <f t="shared" si="1610"/>
        <v>0</v>
      </c>
      <c r="IL565" s="180">
        <f t="shared" si="1611"/>
        <v>0</v>
      </c>
      <c r="IM565" s="180">
        <f t="shared" si="1612"/>
        <v>0</v>
      </c>
      <c r="IN565" s="180">
        <f t="shared" si="1613"/>
        <v>0</v>
      </c>
      <c r="IO565" s="180">
        <f t="shared" si="1614"/>
        <v>0</v>
      </c>
      <c r="IP565" s="180">
        <f t="shared" si="1615"/>
        <v>0</v>
      </c>
      <c r="IQ565" s="180">
        <f t="shared" si="1616"/>
        <v>0</v>
      </c>
      <c r="IR565" s="180">
        <f t="shared" si="1617"/>
        <v>0</v>
      </c>
      <c r="IS565" s="180">
        <f t="shared" si="1618"/>
        <v>0</v>
      </c>
      <c r="IT565" s="180">
        <f t="shared" si="1619"/>
        <v>0</v>
      </c>
      <c r="IU565" s="180">
        <f t="shared" si="1620"/>
        <v>0</v>
      </c>
      <c r="IV565" s="180">
        <f t="shared" si="1621"/>
        <v>0</v>
      </c>
      <c r="IW565" s="180">
        <f t="shared" si="1622"/>
        <v>0</v>
      </c>
      <c r="IX565" s="180">
        <f t="shared" si="1623"/>
        <v>0</v>
      </c>
      <c r="IY565" s="180">
        <f t="shared" si="1624"/>
        <v>0</v>
      </c>
      <c r="IZ565" s="180">
        <f t="shared" si="1625"/>
        <v>0</v>
      </c>
      <c r="JA565" s="180">
        <f t="shared" si="1626"/>
        <v>0</v>
      </c>
      <c r="JB565" s="180">
        <f t="shared" si="1627"/>
        <v>0</v>
      </c>
    </row>
    <row r="566" spans="2:262">
      <c r="B566" s="188">
        <v>205</v>
      </c>
      <c r="C566" s="187">
        <f t="shared" si="1628"/>
        <v>4.0039062500000005E-3</v>
      </c>
      <c r="D566" s="184" t="e">
        <f t="shared" si="1371"/>
        <v>#REF!</v>
      </c>
      <c r="E566" s="183" t="e">
        <f>HC361</f>
        <v>#REF!</v>
      </c>
      <c r="F566" s="182">
        <v>205</v>
      </c>
      <c r="G566" s="180">
        <f t="shared" si="1372"/>
        <v>0</v>
      </c>
      <c r="H566" s="180">
        <f t="shared" si="1373"/>
        <v>0</v>
      </c>
      <c r="I566" s="180">
        <f t="shared" si="1374"/>
        <v>0</v>
      </c>
      <c r="J566" s="180">
        <f t="shared" si="1375"/>
        <v>0</v>
      </c>
      <c r="K566" s="180">
        <f t="shared" si="1376"/>
        <v>0</v>
      </c>
      <c r="L566" s="180">
        <f t="shared" si="1377"/>
        <v>0</v>
      </c>
      <c r="M566" s="180">
        <f t="shared" si="1378"/>
        <v>0</v>
      </c>
      <c r="N566" s="180">
        <f t="shared" si="1379"/>
        <v>0</v>
      </c>
      <c r="O566" s="180">
        <f t="shared" si="1380"/>
        <v>0</v>
      </c>
      <c r="P566" s="180">
        <f t="shared" si="1381"/>
        <v>0</v>
      </c>
      <c r="Q566" s="180">
        <f t="shared" si="1382"/>
        <v>0</v>
      </c>
      <c r="R566" s="180">
        <f t="shared" si="1383"/>
        <v>0</v>
      </c>
      <c r="S566" s="180">
        <f t="shared" si="1384"/>
        <v>0</v>
      </c>
      <c r="T566" s="180">
        <f t="shared" si="1385"/>
        <v>0</v>
      </c>
      <c r="U566" s="180">
        <f t="shared" si="1386"/>
        <v>0</v>
      </c>
      <c r="V566" s="180">
        <f t="shared" si="1387"/>
        <v>0</v>
      </c>
      <c r="W566" s="180">
        <f t="shared" si="1388"/>
        <v>0</v>
      </c>
      <c r="X566" s="180">
        <f t="shared" si="1389"/>
        <v>0</v>
      </c>
      <c r="Y566" s="180">
        <f t="shared" si="1390"/>
        <v>0</v>
      </c>
      <c r="Z566" s="180">
        <f t="shared" si="1391"/>
        <v>0</v>
      </c>
      <c r="AA566" s="180">
        <f t="shared" si="1392"/>
        <v>0</v>
      </c>
      <c r="AB566" s="180">
        <f t="shared" si="1393"/>
        <v>0</v>
      </c>
      <c r="AC566" s="180">
        <f t="shared" si="1394"/>
        <v>0</v>
      </c>
      <c r="AD566" s="180">
        <f t="shared" si="1395"/>
        <v>0</v>
      </c>
      <c r="AE566" s="180">
        <f t="shared" si="1396"/>
        <v>0</v>
      </c>
      <c r="AF566" s="180">
        <f t="shared" si="1397"/>
        <v>0</v>
      </c>
      <c r="AG566" s="180">
        <f t="shared" si="1398"/>
        <v>0</v>
      </c>
      <c r="AH566" s="180">
        <f t="shared" si="1399"/>
        <v>0</v>
      </c>
      <c r="AI566" s="180">
        <f t="shared" si="1400"/>
        <v>0</v>
      </c>
      <c r="AJ566" s="180">
        <f t="shared" si="1401"/>
        <v>0</v>
      </c>
      <c r="AK566" s="180">
        <f t="shared" si="1402"/>
        <v>0</v>
      </c>
      <c r="AL566" s="180">
        <f t="shared" si="1403"/>
        <v>0</v>
      </c>
      <c r="AM566" s="180">
        <f t="shared" si="1404"/>
        <v>0</v>
      </c>
      <c r="AN566" s="180">
        <f t="shared" si="1405"/>
        <v>0</v>
      </c>
      <c r="AO566" s="180">
        <f t="shared" si="1406"/>
        <v>0</v>
      </c>
      <c r="AP566" s="180">
        <f t="shared" si="1407"/>
        <v>0</v>
      </c>
      <c r="AQ566" s="180">
        <f t="shared" si="1408"/>
        <v>0</v>
      </c>
      <c r="AR566" s="180">
        <f t="shared" si="1409"/>
        <v>0</v>
      </c>
      <c r="AS566" s="180">
        <f t="shared" si="1410"/>
        <v>0</v>
      </c>
      <c r="AT566" s="180">
        <f t="shared" si="1411"/>
        <v>0</v>
      </c>
      <c r="AU566" s="180">
        <f t="shared" si="1412"/>
        <v>0</v>
      </c>
      <c r="AV566" s="180">
        <f t="shared" si="1413"/>
        <v>0</v>
      </c>
      <c r="AW566" s="180">
        <f t="shared" si="1414"/>
        <v>0</v>
      </c>
      <c r="AX566" s="180">
        <f t="shared" si="1415"/>
        <v>0</v>
      </c>
      <c r="AY566" s="180">
        <f t="shared" si="1416"/>
        <v>0</v>
      </c>
      <c r="AZ566" s="180">
        <f t="shared" si="1417"/>
        <v>0</v>
      </c>
      <c r="BA566" s="180">
        <f t="shared" si="1418"/>
        <v>0</v>
      </c>
      <c r="BB566" s="180">
        <f t="shared" si="1419"/>
        <v>0</v>
      </c>
      <c r="BC566" s="180">
        <f t="shared" si="1420"/>
        <v>0</v>
      </c>
      <c r="BD566" s="180">
        <f t="shared" si="1421"/>
        <v>0</v>
      </c>
      <c r="BE566" s="180">
        <f t="shared" si="1422"/>
        <v>0</v>
      </c>
      <c r="BF566" s="180">
        <f t="shared" si="1423"/>
        <v>0</v>
      </c>
      <c r="BG566" s="180">
        <f t="shared" si="1424"/>
        <v>0</v>
      </c>
      <c r="BH566" s="180">
        <f t="shared" si="1425"/>
        <v>0</v>
      </c>
      <c r="BI566" s="180">
        <f t="shared" si="1426"/>
        <v>0</v>
      </c>
      <c r="BJ566" s="180">
        <f t="shared" si="1427"/>
        <v>0</v>
      </c>
      <c r="BK566" s="180">
        <f t="shared" si="1428"/>
        <v>0</v>
      </c>
      <c r="BL566" s="180">
        <f t="shared" si="1429"/>
        <v>0</v>
      </c>
      <c r="BM566" s="180">
        <f t="shared" si="1430"/>
        <v>0</v>
      </c>
      <c r="BN566" s="180">
        <f t="shared" si="1431"/>
        <v>0</v>
      </c>
      <c r="BO566" s="180">
        <f t="shared" si="1432"/>
        <v>0</v>
      </c>
      <c r="BP566" s="180">
        <f t="shared" si="1433"/>
        <v>0</v>
      </c>
      <c r="BQ566" s="180">
        <f t="shared" si="1434"/>
        <v>0</v>
      </c>
      <c r="BR566" s="180">
        <f t="shared" si="1435"/>
        <v>0</v>
      </c>
      <c r="BS566" s="180">
        <f t="shared" si="1436"/>
        <v>0</v>
      </c>
      <c r="BT566" s="180">
        <f t="shared" si="1437"/>
        <v>0</v>
      </c>
      <c r="BU566" s="180">
        <f t="shared" si="1438"/>
        <v>0</v>
      </c>
      <c r="BV566" s="180">
        <f t="shared" si="1439"/>
        <v>0</v>
      </c>
      <c r="BW566" s="180">
        <f t="shared" si="1440"/>
        <v>0</v>
      </c>
      <c r="BX566" s="180">
        <f t="shared" si="1441"/>
        <v>0</v>
      </c>
      <c r="BY566" s="180">
        <f t="shared" si="1442"/>
        <v>0</v>
      </c>
      <c r="BZ566" s="180">
        <f t="shared" si="1443"/>
        <v>0</v>
      </c>
      <c r="CA566" s="180">
        <f t="shared" si="1444"/>
        <v>0</v>
      </c>
      <c r="CB566" s="180">
        <f t="shared" si="1445"/>
        <v>0</v>
      </c>
      <c r="CC566" s="180">
        <f t="shared" si="1446"/>
        <v>0</v>
      </c>
      <c r="CD566" s="180">
        <f t="shared" si="1447"/>
        <v>0</v>
      </c>
      <c r="CE566" s="180">
        <f t="shared" si="1448"/>
        <v>0</v>
      </c>
      <c r="CF566" s="180">
        <f t="shared" si="1449"/>
        <v>0</v>
      </c>
      <c r="CG566" s="180">
        <f t="shared" si="1450"/>
        <v>0</v>
      </c>
      <c r="CH566" s="180">
        <f t="shared" si="1451"/>
        <v>0</v>
      </c>
      <c r="CI566" s="180">
        <f t="shared" si="1452"/>
        <v>0</v>
      </c>
      <c r="CJ566" s="180">
        <f t="shared" si="1453"/>
        <v>0</v>
      </c>
      <c r="CK566" s="180">
        <f t="shared" si="1454"/>
        <v>0</v>
      </c>
      <c r="CL566" s="180">
        <f t="shared" si="1455"/>
        <v>0</v>
      </c>
      <c r="CM566" s="180">
        <f t="shared" si="1456"/>
        <v>0</v>
      </c>
      <c r="CN566" s="180">
        <f t="shared" si="1457"/>
        <v>0</v>
      </c>
      <c r="CO566" s="180">
        <f t="shared" si="1458"/>
        <v>0</v>
      </c>
      <c r="CP566" s="180">
        <f t="shared" si="1459"/>
        <v>0</v>
      </c>
      <c r="CQ566" s="180">
        <f t="shared" si="1460"/>
        <v>0</v>
      </c>
      <c r="CR566" s="180">
        <f t="shared" si="1461"/>
        <v>0</v>
      </c>
      <c r="CS566" s="180">
        <f t="shared" si="1462"/>
        <v>0</v>
      </c>
      <c r="CT566" s="180">
        <f t="shared" si="1463"/>
        <v>0</v>
      </c>
      <c r="CU566" s="180">
        <f t="shared" si="1464"/>
        <v>0</v>
      </c>
      <c r="CV566" s="180">
        <f t="shared" si="1465"/>
        <v>0</v>
      </c>
      <c r="CW566" s="180">
        <f t="shared" si="1466"/>
        <v>0</v>
      </c>
      <c r="CX566" s="180">
        <f t="shared" si="1467"/>
        <v>0</v>
      </c>
      <c r="CY566" s="180">
        <f t="shared" si="1468"/>
        <v>0</v>
      </c>
      <c r="CZ566" s="180">
        <f t="shared" si="1469"/>
        <v>0</v>
      </c>
      <c r="DA566" s="180">
        <f t="shared" si="1470"/>
        <v>0</v>
      </c>
      <c r="DB566" s="180">
        <f t="shared" si="1471"/>
        <v>0</v>
      </c>
      <c r="DC566" s="180">
        <f t="shared" si="1472"/>
        <v>0</v>
      </c>
      <c r="DD566" s="180">
        <f t="shared" si="1473"/>
        <v>0</v>
      </c>
      <c r="DE566" s="180">
        <f t="shared" si="1474"/>
        <v>0</v>
      </c>
      <c r="DF566" s="180">
        <f t="shared" si="1475"/>
        <v>0</v>
      </c>
      <c r="DG566" s="180">
        <f t="shared" si="1476"/>
        <v>0</v>
      </c>
      <c r="DH566" s="180">
        <f t="shared" si="1477"/>
        <v>0</v>
      </c>
      <c r="DI566" s="180">
        <f t="shared" si="1478"/>
        <v>0</v>
      </c>
      <c r="DJ566" s="180">
        <f t="shared" si="1479"/>
        <v>0</v>
      </c>
      <c r="DK566" s="180">
        <f t="shared" si="1480"/>
        <v>0</v>
      </c>
      <c r="DL566" s="180">
        <f t="shared" si="1481"/>
        <v>0</v>
      </c>
      <c r="DM566" s="180">
        <f t="shared" si="1482"/>
        <v>0</v>
      </c>
      <c r="DN566" s="180">
        <f t="shared" si="1483"/>
        <v>0</v>
      </c>
      <c r="DO566" s="180">
        <f t="shared" si="1484"/>
        <v>0</v>
      </c>
      <c r="DP566" s="180">
        <f t="shared" si="1485"/>
        <v>0</v>
      </c>
      <c r="DQ566" s="180">
        <f t="shared" si="1486"/>
        <v>0</v>
      </c>
      <c r="DR566" s="180">
        <f t="shared" si="1487"/>
        <v>0</v>
      </c>
      <c r="DS566" s="180">
        <f t="shared" si="1488"/>
        <v>0</v>
      </c>
      <c r="DT566" s="180">
        <f t="shared" si="1489"/>
        <v>0</v>
      </c>
      <c r="DU566" s="180">
        <f t="shared" si="1490"/>
        <v>0</v>
      </c>
      <c r="DV566" s="180">
        <f t="shared" si="1491"/>
        <v>0</v>
      </c>
      <c r="DW566" s="180">
        <f t="shared" si="1492"/>
        <v>0</v>
      </c>
      <c r="DX566" s="180">
        <f t="shared" si="1493"/>
        <v>0</v>
      </c>
      <c r="DY566" s="180">
        <f t="shared" si="1494"/>
        <v>0</v>
      </c>
      <c r="DZ566" s="180">
        <f t="shared" si="1495"/>
        <v>0</v>
      </c>
      <c r="EA566" s="180">
        <f t="shared" si="1496"/>
        <v>0</v>
      </c>
      <c r="EB566" s="180">
        <f t="shared" si="1497"/>
        <v>0</v>
      </c>
      <c r="EC566" s="180">
        <f t="shared" si="1498"/>
        <v>0</v>
      </c>
      <c r="ED566" s="180">
        <f t="shared" si="1499"/>
        <v>0</v>
      </c>
      <c r="EE566" s="180">
        <f t="shared" si="1500"/>
        <v>0</v>
      </c>
      <c r="EF566" s="180">
        <f t="shared" si="1501"/>
        <v>0</v>
      </c>
      <c r="EG566" s="180">
        <f t="shared" si="1502"/>
        <v>0</v>
      </c>
      <c r="EH566" s="180">
        <f t="shared" si="1503"/>
        <v>0</v>
      </c>
      <c r="EI566" s="180">
        <f t="shared" si="1504"/>
        <v>0</v>
      </c>
      <c r="EJ566" s="180">
        <f t="shared" si="1505"/>
        <v>0</v>
      </c>
      <c r="EK566" s="180">
        <f t="shared" si="1506"/>
        <v>0</v>
      </c>
      <c r="EL566" s="180">
        <f t="shared" si="1507"/>
        <v>0</v>
      </c>
      <c r="EM566" s="180">
        <f t="shared" si="1508"/>
        <v>0</v>
      </c>
      <c r="EN566" s="180">
        <f t="shared" si="1509"/>
        <v>0</v>
      </c>
      <c r="EO566" s="180">
        <f t="shared" si="1510"/>
        <v>0</v>
      </c>
      <c r="EP566" s="180">
        <f t="shared" si="1511"/>
        <v>0</v>
      </c>
      <c r="EQ566" s="180">
        <f t="shared" si="1512"/>
        <v>0</v>
      </c>
      <c r="ER566" s="180">
        <f t="shared" si="1513"/>
        <v>0</v>
      </c>
      <c r="ES566" s="180">
        <f t="shared" si="1514"/>
        <v>0</v>
      </c>
      <c r="ET566" s="180">
        <f t="shared" si="1515"/>
        <v>0</v>
      </c>
      <c r="EU566" s="180">
        <f t="shared" si="1516"/>
        <v>0</v>
      </c>
      <c r="EV566" s="180">
        <f t="shared" si="1517"/>
        <v>0</v>
      </c>
      <c r="EW566" s="180">
        <f t="shared" si="1518"/>
        <v>0</v>
      </c>
      <c r="EX566" s="180">
        <f t="shared" si="1519"/>
        <v>0</v>
      </c>
      <c r="EY566" s="180">
        <f t="shared" si="1520"/>
        <v>0</v>
      </c>
      <c r="EZ566" s="180">
        <f t="shared" si="1521"/>
        <v>0</v>
      </c>
      <c r="FA566" s="180">
        <f t="shared" si="1522"/>
        <v>0</v>
      </c>
      <c r="FB566" s="180">
        <f t="shared" si="1523"/>
        <v>0</v>
      </c>
      <c r="FC566" s="180">
        <f t="shared" si="1524"/>
        <v>0</v>
      </c>
      <c r="FD566" s="180">
        <f t="shared" si="1525"/>
        <v>0</v>
      </c>
      <c r="FE566" s="180">
        <f t="shared" si="1526"/>
        <v>0</v>
      </c>
      <c r="FF566" s="180">
        <f t="shared" si="1527"/>
        <v>0</v>
      </c>
      <c r="FG566" s="180">
        <f t="shared" si="1528"/>
        <v>0</v>
      </c>
      <c r="FH566" s="180">
        <f t="shared" si="1529"/>
        <v>0</v>
      </c>
      <c r="FI566" s="180">
        <f t="shared" si="1530"/>
        <v>0</v>
      </c>
      <c r="FJ566" s="180">
        <f t="shared" si="1531"/>
        <v>0</v>
      </c>
      <c r="FK566" s="180">
        <f t="shared" si="1532"/>
        <v>0</v>
      </c>
      <c r="FL566" s="180">
        <f t="shared" si="1533"/>
        <v>0</v>
      </c>
      <c r="FM566" s="180">
        <f t="shared" si="1534"/>
        <v>0</v>
      </c>
      <c r="FN566" s="180">
        <f t="shared" si="1535"/>
        <v>0</v>
      </c>
      <c r="FO566" s="180">
        <f t="shared" si="1536"/>
        <v>0</v>
      </c>
      <c r="FP566" s="180">
        <f t="shared" si="1537"/>
        <v>0</v>
      </c>
      <c r="FQ566" s="180">
        <f t="shared" si="1538"/>
        <v>0</v>
      </c>
      <c r="FR566" s="180">
        <f t="shared" si="1539"/>
        <v>0</v>
      </c>
      <c r="FS566" s="180">
        <f t="shared" si="1540"/>
        <v>0</v>
      </c>
      <c r="FT566" s="180">
        <f t="shared" si="1541"/>
        <v>0</v>
      </c>
      <c r="FU566" s="180">
        <f t="shared" si="1542"/>
        <v>0</v>
      </c>
      <c r="FV566" s="180">
        <f t="shared" si="1543"/>
        <v>0</v>
      </c>
      <c r="FW566" s="180">
        <f t="shared" si="1544"/>
        <v>0</v>
      </c>
      <c r="FX566" s="180">
        <f t="shared" si="1545"/>
        <v>0</v>
      </c>
      <c r="FY566" s="180">
        <f t="shared" si="1546"/>
        <v>0</v>
      </c>
      <c r="FZ566" s="180">
        <f t="shared" si="1547"/>
        <v>0</v>
      </c>
      <c r="GA566" s="180">
        <f t="shared" si="1548"/>
        <v>0</v>
      </c>
      <c r="GB566" s="180">
        <f t="shared" si="1549"/>
        <v>0</v>
      </c>
      <c r="GC566" s="180">
        <f t="shared" si="1550"/>
        <v>0</v>
      </c>
      <c r="GD566" s="180">
        <f t="shared" si="1551"/>
        <v>0</v>
      </c>
      <c r="GE566" s="180">
        <f t="shared" si="1552"/>
        <v>0</v>
      </c>
      <c r="GF566" s="180">
        <f t="shared" si="1553"/>
        <v>0</v>
      </c>
      <c r="GG566" s="180">
        <f t="shared" si="1554"/>
        <v>0</v>
      </c>
      <c r="GH566" s="180">
        <f t="shared" si="1555"/>
        <v>0</v>
      </c>
      <c r="GI566" s="180">
        <f t="shared" si="1556"/>
        <v>0</v>
      </c>
      <c r="GJ566" s="180">
        <f t="shared" si="1557"/>
        <v>0</v>
      </c>
      <c r="GK566" s="180">
        <f t="shared" si="1558"/>
        <v>0</v>
      </c>
      <c r="GL566" s="180">
        <f t="shared" si="1559"/>
        <v>0</v>
      </c>
      <c r="GM566" s="180">
        <f t="shared" si="1560"/>
        <v>0</v>
      </c>
      <c r="GN566" s="180">
        <f t="shared" si="1561"/>
        <v>0</v>
      </c>
      <c r="GO566" s="180">
        <f t="shared" si="1562"/>
        <v>0</v>
      </c>
      <c r="GP566" s="180">
        <f t="shared" si="1563"/>
        <v>0</v>
      </c>
      <c r="GQ566" s="180">
        <f t="shared" si="1564"/>
        <v>0</v>
      </c>
      <c r="GR566" s="180">
        <f t="shared" si="1565"/>
        <v>0</v>
      </c>
      <c r="GS566" s="180">
        <f t="shared" si="1566"/>
        <v>0</v>
      </c>
      <c r="GT566" s="180">
        <f t="shared" si="1567"/>
        <v>0</v>
      </c>
      <c r="GU566" s="180">
        <f t="shared" si="1568"/>
        <v>0</v>
      </c>
      <c r="GV566" s="180">
        <f t="shared" si="1569"/>
        <v>0</v>
      </c>
      <c r="GW566" s="180">
        <f t="shared" si="1570"/>
        <v>0</v>
      </c>
      <c r="GX566" s="180">
        <f t="shared" si="1571"/>
        <v>0</v>
      </c>
      <c r="GY566" s="180">
        <f t="shared" si="1572"/>
        <v>0</v>
      </c>
      <c r="GZ566" s="180">
        <f t="shared" si="1573"/>
        <v>0</v>
      </c>
      <c r="HA566" s="180">
        <f t="shared" si="1574"/>
        <v>0</v>
      </c>
      <c r="HB566" s="180">
        <f t="shared" si="1575"/>
        <v>0</v>
      </c>
      <c r="HC566" s="180">
        <f t="shared" si="1576"/>
        <v>0</v>
      </c>
      <c r="HD566" s="180">
        <f t="shared" si="1577"/>
        <v>0</v>
      </c>
      <c r="HE566" s="180">
        <f t="shared" si="1578"/>
        <v>0</v>
      </c>
      <c r="HF566" s="180">
        <f t="shared" si="1579"/>
        <v>0</v>
      </c>
      <c r="HG566" s="180">
        <f t="shared" si="1580"/>
        <v>0</v>
      </c>
      <c r="HH566" s="180">
        <f t="shared" si="1581"/>
        <v>0</v>
      </c>
      <c r="HI566" s="180">
        <f t="shared" si="1582"/>
        <v>0</v>
      </c>
      <c r="HJ566" s="180">
        <f t="shared" si="1583"/>
        <v>0</v>
      </c>
      <c r="HK566" s="180">
        <f t="shared" si="1584"/>
        <v>0</v>
      </c>
      <c r="HL566" s="180">
        <f t="shared" si="1585"/>
        <v>0</v>
      </c>
      <c r="HM566" s="180">
        <f t="shared" si="1586"/>
        <v>0</v>
      </c>
      <c r="HN566" s="180">
        <f t="shared" si="1587"/>
        <v>0</v>
      </c>
      <c r="HO566" s="180">
        <f t="shared" si="1588"/>
        <v>0</v>
      </c>
      <c r="HP566" s="180">
        <f t="shared" si="1589"/>
        <v>0</v>
      </c>
      <c r="HQ566" s="180">
        <f t="shared" si="1590"/>
        <v>0</v>
      </c>
      <c r="HR566" s="180">
        <f t="shared" si="1591"/>
        <v>0</v>
      </c>
      <c r="HS566" s="180">
        <f t="shared" si="1592"/>
        <v>0</v>
      </c>
      <c r="HT566" s="180">
        <f t="shared" si="1593"/>
        <v>0</v>
      </c>
      <c r="HU566" s="180">
        <f t="shared" si="1594"/>
        <v>0</v>
      </c>
      <c r="HV566" s="180">
        <f t="shared" si="1595"/>
        <v>0</v>
      </c>
      <c r="HW566" s="180">
        <f t="shared" si="1596"/>
        <v>0</v>
      </c>
      <c r="HX566" s="180">
        <f t="shared" si="1597"/>
        <v>0</v>
      </c>
      <c r="HY566" s="180">
        <f t="shared" si="1598"/>
        <v>0</v>
      </c>
      <c r="HZ566" s="180">
        <f t="shared" si="1599"/>
        <v>0</v>
      </c>
      <c r="IA566" s="180">
        <f t="shared" si="1600"/>
        <v>0</v>
      </c>
      <c r="IB566" s="180">
        <f t="shared" si="1601"/>
        <v>0</v>
      </c>
      <c r="IC566" s="180">
        <f t="shared" si="1602"/>
        <v>0</v>
      </c>
      <c r="ID566" s="180">
        <f t="shared" si="1603"/>
        <v>0</v>
      </c>
      <c r="IE566" s="180">
        <f t="shared" si="1604"/>
        <v>0</v>
      </c>
      <c r="IF566" s="180">
        <f t="shared" si="1605"/>
        <v>0</v>
      </c>
      <c r="IG566" s="180">
        <f t="shared" si="1606"/>
        <v>0</v>
      </c>
      <c r="IH566" s="180">
        <f t="shared" si="1607"/>
        <v>0</v>
      </c>
      <c r="II566" s="180">
        <f t="shared" si="1608"/>
        <v>0</v>
      </c>
      <c r="IJ566" s="180">
        <f t="shared" si="1609"/>
        <v>0</v>
      </c>
      <c r="IK566" s="180">
        <f t="shared" si="1610"/>
        <v>0</v>
      </c>
      <c r="IL566" s="180">
        <f t="shared" si="1611"/>
        <v>0</v>
      </c>
      <c r="IM566" s="180">
        <f t="shared" si="1612"/>
        <v>0</v>
      </c>
      <c r="IN566" s="180">
        <f t="shared" si="1613"/>
        <v>0</v>
      </c>
      <c r="IO566" s="180">
        <f t="shared" si="1614"/>
        <v>0</v>
      </c>
      <c r="IP566" s="180">
        <f t="shared" si="1615"/>
        <v>0</v>
      </c>
      <c r="IQ566" s="180">
        <f t="shared" si="1616"/>
        <v>0</v>
      </c>
      <c r="IR566" s="180">
        <f t="shared" si="1617"/>
        <v>0</v>
      </c>
      <c r="IS566" s="180">
        <f t="shared" si="1618"/>
        <v>0</v>
      </c>
      <c r="IT566" s="180">
        <f t="shared" si="1619"/>
        <v>0</v>
      </c>
      <c r="IU566" s="180">
        <f t="shared" si="1620"/>
        <v>0</v>
      </c>
      <c r="IV566" s="180">
        <f t="shared" si="1621"/>
        <v>0</v>
      </c>
      <c r="IW566" s="180">
        <f t="shared" si="1622"/>
        <v>0</v>
      </c>
      <c r="IX566" s="180">
        <f t="shared" si="1623"/>
        <v>0</v>
      </c>
      <c r="IY566" s="180">
        <f t="shared" si="1624"/>
        <v>0</v>
      </c>
      <c r="IZ566" s="180">
        <f t="shared" si="1625"/>
        <v>0</v>
      </c>
      <c r="JA566" s="180">
        <f t="shared" si="1626"/>
        <v>0</v>
      </c>
      <c r="JB566" s="180">
        <f t="shared" si="1627"/>
        <v>0</v>
      </c>
    </row>
    <row r="567" spans="2:262">
      <c r="B567" s="188">
        <v>206</v>
      </c>
      <c r="C567" s="187">
        <f t="shared" si="1628"/>
        <v>4.0234375000000001E-3</v>
      </c>
      <c r="D567" s="184" t="e">
        <f t="shared" si="1371"/>
        <v>#REF!</v>
      </c>
      <c r="E567" s="183" t="e">
        <f>HD361</f>
        <v>#REF!</v>
      </c>
      <c r="F567" s="182">
        <v>206</v>
      </c>
      <c r="G567" s="180">
        <f t="shared" si="1372"/>
        <v>0</v>
      </c>
      <c r="H567" s="180">
        <f t="shared" si="1373"/>
        <v>0</v>
      </c>
      <c r="I567" s="180">
        <f t="shared" si="1374"/>
        <v>0</v>
      </c>
      <c r="J567" s="180">
        <f t="shared" si="1375"/>
        <v>0</v>
      </c>
      <c r="K567" s="180">
        <f t="shared" si="1376"/>
        <v>0</v>
      </c>
      <c r="L567" s="180">
        <f t="shared" si="1377"/>
        <v>0</v>
      </c>
      <c r="M567" s="180">
        <f t="shared" si="1378"/>
        <v>0</v>
      </c>
      <c r="N567" s="180">
        <f t="shared" si="1379"/>
        <v>0</v>
      </c>
      <c r="O567" s="180">
        <f t="shared" si="1380"/>
        <v>0</v>
      </c>
      <c r="P567" s="180">
        <f t="shared" si="1381"/>
        <v>0</v>
      </c>
      <c r="Q567" s="180">
        <f t="shared" si="1382"/>
        <v>0</v>
      </c>
      <c r="R567" s="180">
        <f t="shared" si="1383"/>
        <v>0</v>
      </c>
      <c r="S567" s="180">
        <f t="shared" si="1384"/>
        <v>0</v>
      </c>
      <c r="T567" s="180">
        <f t="shared" si="1385"/>
        <v>0</v>
      </c>
      <c r="U567" s="180">
        <f t="shared" si="1386"/>
        <v>0</v>
      </c>
      <c r="V567" s="180">
        <f t="shared" si="1387"/>
        <v>0</v>
      </c>
      <c r="W567" s="180">
        <f t="shared" si="1388"/>
        <v>0</v>
      </c>
      <c r="X567" s="180">
        <f t="shared" si="1389"/>
        <v>0</v>
      </c>
      <c r="Y567" s="180">
        <f t="shared" si="1390"/>
        <v>0</v>
      </c>
      <c r="Z567" s="180">
        <f t="shared" si="1391"/>
        <v>0</v>
      </c>
      <c r="AA567" s="180">
        <f t="shared" si="1392"/>
        <v>0</v>
      </c>
      <c r="AB567" s="180">
        <f t="shared" si="1393"/>
        <v>0</v>
      </c>
      <c r="AC567" s="180">
        <f t="shared" si="1394"/>
        <v>0</v>
      </c>
      <c r="AD567" s="180">
        <f t="shared" si="1395"/>
        <v>0</v>
      </c>
      <c r="AE567" s="180">
        <f t="shared" si="1396"/>
        <v>0</v>
      </c>
      <c r="AF567" s="180">
        <f t="shared" si="1397"/>
        <v>0</v>
      </c>
      <c r="AG567" s="180">
        <f t="shared" si="1398"/>
        <v>0</v>
      </c>
      <c r="AH567" s="180">
        <f t="shared" si="1399"/>
        <v>0</v>
      </c>
      <c r="AI567" s="180">
        <f t="shared" si="1400"/>
        <v>0</v>
      </c>
      <c r="AJ567" s="180">
        <f t="shared" si="1401"/>
        <v>0</v>
      </c>
      <c r="AK567" s="180">
        <f t="shared" si="1402"/>
        <v>0</v>
      </c>
      <c r="AL567" s="180">
        <f t="shared" si="1403"/>
        <v>0</v>
      </c>
      <c r="AM567" s="180">
        <f t="shared" si="1404"/>
        <v>0</v>
      </c>
      <c r="AN567" s="180">
        <f t="shared" si="1405"/>
        <v>0</v>
      </c>
      <c r="AO567" s="180">
        <f t="shared" si="1406"/>
        <v>0</v>
      </c>
      <c r="AP567" s="180">
        <f t="shared" si="1407"/>
        <v>0</v>
      </c>
      <c r="AQ567" s="180">
        <f t="shared" si="1408"/>
        <v>0</v>
      </c>
      <c r="AR567" s="180">
        <f t="shared" si="1409"/>
        <v>0</v>
      </c>
      <c r="AS567" s="180">
        <f t="shared" si="1410"/>
        <v>0</v>
      </c>
      <c r="AT567" s="180">
        <f t="shared" si="1411"/>
        <v>0</v>
      </c>
      <c r="AU567" s="180">
        <f t="shared" si="1412"/>
        <v>0</v>
      </c>
      <c r="AV567" s="180">
        <f t="shared" si="1413"/>
        <v>0</v>
      </c>
      <c r="AW567" s="180">
        <f t="shared" si="1414"/>
        <v>0</v>
      </c>
      <c r="AX567" s="180">
        <f t="shared" si="1415"/>
        <v>0</v>
      </c>
      <c r="AY567" s="180">
        <f t="shared" si="1416"/>
        <v>0</v>
      </c>
      <c r="AZ567" s="180">
        <f t="shared" si="1417"/>
        <v>0</v>
      </c>
      <c r="BA567" s="180">
        <f t="shared" si="1418"/>
        <v>0</v>
      </c>
      <c r="BB567" s="180">
        <f t="shared" si="1419"/>
        <v>0</v>
      </c>
      <c r="BC567" s="180">
        <f t="shared" si="1420"/>
        <v>0</v>
      </c>
      <c r="BD567" s="180">
        <f t="shared" si="1421"/>
        <v>0</v>
      </c>
      <c r="BE567" s="180">
        <f t="shared" si="1422"/>
        <v>0</v>
      </c>
      <c r="BF567" s="180">
        <f t="shared" si="1423"/>
        <v>0</v>
      </c>
      <c r="BG567" s="180">
        <f t="shared" si="1424"/>
        <v>0</v>
      </c>
      <c r="BH567" s="180">
        <f t="shared" si="1425"/>
        <v>0</v>
      </c>
      <c r="BI567" s="180">
        <f t="shared" si="1426"/>
        <v>0</v>
      </c>
      <c r="BJ567" s="180">
        <f t="shared" si="1427"/>
        <v>0</v>
      </c>
      <c r="BK567" s="180">
        <f t="shared" si="1428"/>
        <v>0</v>
      </c>
      <c r="BL567" s="180">
        <f t="shared" si="1429"/>
        <v>0</v>
      </c>
      <c r="BM567" s="180">
        <f t="shared" si="1430"/>
        <v>0</v>
      </c>
      <c r="BN567" s="180">
        <f t="shared" si="1431"/>
        <v>0</v>
      </c>
      <c r="BO567" s="180">
        <f t="shared" si="1432"/>
        <v>0</v>
      </c>
      <c r="BP567" s="180">
        <f t="shared" si="1433"/>
        <v>0</v>
      </c>
      <c r="BQ567" s="180">
        <f t="shared" si="1434"/>
        <v>0</v>
      </c>
      <c r="BR567" s="180">
        <f t="shared" si="1435"/>
        <v>0</v>
      </c>
      <c r="BS567" s="180">
        <f t="shared" si="1436"/>
        <v>0</v>
      </c>
      <c r="BT567" s="180">
        <f t="shared" si="1437"/>
        <v>0</v>
      </c>
      <c r="BU567" s="180">
        <f t="shared" si="1438"/>
        <v>0</v>
      </c>
      <c r="BV567" s="180">
        <f t="shared" si="1439"/>
        <v>0</v>
      </c>
      <c r="BW567" s="180">
        <f t="shared" si="1440"/>
        <v>0</v>
      </c>
      <c r="BX567" s="180">
        <f t="shared" si="1441"/>
        <v>0</v>
      </c>
      <c r="BY567" s="180">
        <f t="shared" si="1442"/>
        <v>0</v>
      </c>
      <c r="BZ567" s="180">
        <f t="shared" si="1443"/>
        <v>0</v>
      </c>
      <c r="CA567" s="180">
        <f t="shared" si="1444"/>
        <v>0</v>
      </c>
      <c r="CB567" s="180">
        <f t="shared" si="1445"/>
        <v>0</v>
      </c>
      <c r="CC567" s="180">
        <f t="shared" si="1446"/>
        <v>0</v>
      </c>
      <c r="CD567" s="180">
        <f t="shared" si="1447"/>
        <v>0</v>
      </c>
      <c r="CE567" s="180">
        <f t="shared" si="1448"/>
        <v>0</v>
      </c>
      <c r="CF567" s="180">
        <f t="shared" si="1449"/>
        <v>0</v>
      </c>
      <c r="CG567" s="180">
        <f t="shared" si="1450"/>
        <v>0</v>
      </c>
      <c r="CH567" s="180">
        <f t="shared" si="1451"/>
        <v>0</v>
      </c>
      <c r="CI567" s="180">
        <f t="shared" si="1452"/>
        <v>0</v>
      </c>
      <c r="CJ567" s="180">
        <f t="shared" si="1453"/>
        <v>0</v>
      </c>
      <c r="CK567" s="180">
        <f t="shared" si="1454"/>
        <v>0</v>
      </c>
      <c r="CL567" s="180">
        <f t="shared" si="1455"/>
        <v>0</v>
      </c>
      <c r="CM567" s="180">
        <f t="shared" si="1456"/>
        <v>0</v>
      </c>
      <c r="CN567" s="180">
        <f t="shared" si="1457"/>
        <v>0</v>
      </c>
      <c r="CO567" s="180">
        <f t="shared" si="1458"/>
        <v>0</v>
      </c>
      <c r="CP567" s="180">
        <f t="shared" si="1459"/>
        <v>0</v>
      </c>
      <c r="CQ567" s="180">
        <f t="shared" si="1460"/>
        <v>0</v>
      </c>
      <c r="CR567" s="180">
        <f t="shared" si="1461"/>
        <v>0</v>
      </c>
      <c r="CS567" s="180">
        <f t="shared" si="1462"/>
        <v>0</v>
      </c>
      <c r="CT567" s="180">
        <f t="shared" si="1463"/>
        <v>0</v>
      </c>
      <c r="CU567" s="180">
        <f t="shared" si="1464"/>
        <v>0</v>
      </c>
      <c r="CV567" s="180">
        <f t="shared" si="1465"/>
        <v>0</v>
      </c>
      <c r="CW567" s="180">
        <f t="shared" si="1466"/>
        <v>0</v>
      </c>
      <c r="CX567" s="180">
        <f t="shared" si="1467"/>
        <v>0</v>
      </c>
      <c r="CY567" s="180">
        <f t="shared" si="1468"/>
        <v>0</v>
      </c>
      <c r="CZ567" s="180">
        <f t="shared" si="1469"/>
        <v>0</v>
      </c>
      <c r="DA567" s="180">
        <f t="shared" si="1470"/>
        <v>0</v>
      </c>
      <c r="DB567" s="180">
        <f t="shared" si="1471"/>
        <v>0</v>
      </c>
      <c r="DC567" s="180">
        <f t="shared" si="1472"/>
        <v>0</v>
      </c>
      <c r="DD567" s="180">
        <f t="shared" si="1473"/>
        <v>0</v>
      </c>
      <c r="DE567" s="180">
        <f t="shared" si="1474"/>
        <v>0</v>
      </c>
      <c r="DF567" s="180">
        <f t="shared" si="1475"/>
        <v>0</v>
      </c>
      <c r="DG567" s="180">
        <f t="shared" si="1476"/>
        <v>0</v>
      </c>
      <c r="DH567" s="180">
        <f t="shared" si="1477"/>
        <v>0</v>
      </c>
      <c r="DI567" s="180">
        <f t="shared" si="1478"/>
        <v>0</v>
      </c>
      <c r="DJ567" s="180">
        <f t="shared" si="1479"/>
        <v>0</v>
      </c>
      <c r="DK567" s="180">
        <f t="shared" si="1480"/>
        <v>0</v>
      </c>
      <c r="DL567" s="180">
        <f t="shared" si="1481"/>
        <v>0</v>
      </c>
      <c r="DM567" s="180">
        <f t="shared" si="1482"/>
        <v>0</v>
      </c>
      <c r="DN567" s="180">
        <f t="shared" si="1483"/>
        <v>0</v>
      </c>
      <c r="DO567" s="180">
        <f t="shared" si="1484"/>
        <v>0</v>
      </c>
      <c r="DP567" s="180">
        <f t="shared" si="1485"/>
        <v>0</v>
      </c>
      <c r="DQ567" s="180">
        <f t="shared" si="1486"/>
        <v>0</v>
      </c>
      <c r="DR567" s="180">
        <f t="shared" si="1487"/>
        <v>0</v>
      </c>
      <c r="DS567" s="180">
        <f t="shared" si="1488"/>
        <v>0</v>
      </c>
      <c r="DT567" s="180">
        <f t="shared" si="1489"/>
        <v>0</v>
      </c>
      <c r="DU567" s="180">
        <f t="shared" si="1490"/>
        <v>0</v>
      </c>
      <c r="DV567" s="180">
        <f t="shared" si="1491"/>
        <v>0</v>
      </c>
      <c r="DW567" s="180">
        <f t="shared" si="1492"/>
        <v>0</v>
      </c>
      <c r="DX567" s="180">
        <f t="shared" si="1493"/>
        <v>0</v>
      </c>
      <c r="DY567" s="180">
        <f t="shared" si="1494"/>
        <v>0</v>
      </c>
      <c r="DZ567" s="180">
        <f t="shared" si="1495"/>
        <v>0</v>
      </c>
      <c r="EA567" s="180">
        <f t="shared" si="1496"/>
        <v>0</v>
      </c>
      <c r="EB567" s="180">
        <f t="shared" si="1497"/>
        <v>0</v>
      </c>
      <c r="EC567" s="180">
        <f t="shared" si="1498"/>
        <v>0</v>
      </c>
      <c r="ED567" s="180">
        <f t="shared" si="1499"/>
        <v>0</v>
      </c>
      <c r="EE567" s="180">
        <f t="shared" si="1500"/>
        <v>0</v>
      </c>
      <c r="EF567" s="180">
        <f t="shared" si="1501"/>
        <v>0</v>
      </c>
      <c r="EG567" s="180">
        <f t="shared" si="1502"/>
        <v>0</v>
      </c>
      <c r="EH567" s="180">
        <f t="shared" si="1503"/>
        <v>0</v>
      </c>
      <c r="EI567" s="180">
        <f t="shared" si="1504"/>
        <v>0</v>
      </c>
      <c r="EJ567" s="180">
        <f t="shared" si="1505"/>
        <v>0</v>
      </c>
      <c r="EK567" s="180">
        <f t="shared" si="1506"/>
        <v>0</v>
      </c>
      <c r="EL567" s="180">
        <f t="shared" si="1507"/>
        <v>0</v>
      </c>
      <c r="EM567" s="180">
        <f t="shared" si="1508"/>
        <v>0</v>
      </c>
      <c r="EN567" s="180">
        <f t="shared" si="1509"/>
        <v>0</v>
      </c>
      <c r="EO567" s="180">
        <f t="shared" si="1510"/>
        <v>0</v>
      </c>
      <c r="EP567" s="180">
        <f t="shared" si="1511"/>
        <v>0</v>
      </c>
      <c r="EQ567" s="180">
        <f t="shared" si="1512"/>
        <v>0</v>
      </c>
      <c r="ER567" s="180">
        <f t="shared" si="1513"/>
        <v>0</v>
      </c>
      <c r="ES567" s="180">
        <f t="shared" si="1514"/>
        <v>0</v>
      </c>
      <c r="ET567" s="180">
        <f t="shared" si="1515"/>
        <v>0</v>
      </c>
      <c r="EU567" s="180">
        <f t="shared" si="1516"/>
        <v>0</v>
      </c>
      <c r="EV567" s="180">
        <f t="shared" si="1517"/>
        <v>0</v>
      </c>
      <c r="EW567" s="180">
        <f t="shared" si="1518"/>
        <v>0</v>
      </c>
      <c r="EX567" s="180">
        <f t="shared" si="1519"/>
        <v>0</v>
      </c>
      <c r="EY567" s="180">
        <f t="shared" si="1520"/>
        <v>0</v>
      </c>
      <c r="EZ567" s="180">
        <f t="shared" si="1521"/>
        <v>0</v>
      </c>
      <c r="FA567" s="180">
        <f t="shared" si="1522"/>
        <v>0</v>
      </c>
      <c r="FB567" s="180">
        <f t="shared" si="1523"/>
        <v>0</v>
      </c>
      <c r="FC567" s="180">
        <f t="shared" si="1524"/>
        <v>0</v>
      </c>
      <c r="FD567" s="180">
        <f t="shared" si="1525"/>
        <v>0</v>
      </c>
      <c r="FE567" s="180">
        <f t="shared" si="1526"/>
        <v>0</v>
      </c>
      <c r="FF567" s="180">
        <f t="shared" si="1527"/>
        <v>0</v>
      </c>
      <c r="FG567" s="180">
        <f t="shared" si="1528"/>
        <v>0</v>
      </c>
      <c r="FH567" s="180">
        <f t="shared" si="1529"/>
        <v>0</v>
      </c>
      <c r="FI567" s="180">
        <f t="shared" si="1530"/>
        <v>0</v>
      </c>
      <c r="FJ567" s="180">
        <f t="shared" si="1531"/>
        <v>0</v>
      </c>
      <c r="FK567" s="180">
        <f t="shared" si="1532"/>
        <v>0</v>
      </c>
      <c r="FL567" s="180">
        <f t="shared" si="1533"/>
        <v>0</v>
      </c>
      <c r="FM567" s="180">
        <f t="shared" si="1534"/>
        <v>0</v>
      </c>
      <c r="FN567" s="180">
        <f t="shared" si="1535"/>
        <v>0</v>
      </c>
      <c r="FO567" s="180">
        <f t="shared" si="1536"/>
        <v>0</v>
      </c>
      <c r="FP567" s="180">
        <f t="shared" si="1537"/>
        <v>0</v>
      </c>
      <c r="FQ567" s="180">
        <f t="shared" si="1538"/>
        <v>0</v>
      </c>
      <c r="FR567" s="180">
        <f t="shared" si="1539"/>
        <v>0</v>
      </c>
      <c r="FS567" s="180">
        <f t="shared" si="1540"/>
        <v>0</v>
      </c>
      <c r="FT567" s="180">
        <f t="shared" si="1541"/>
        <v>0</v>
      </c>
      <c r="FU567" s="180">
        <f t="shared" si="1542"/>
        <v>0</v>
      </c>
      <c r="FV567" s="180">
        <f t="shared" si="1543"/>
        <v>0</v>
      </c>
      <c r="FW567" s="180">
        <f t="shared" si="1544"/>
        <v>0</v>
      </c>
      <c r="FX567" s="180">
        <f t="shared" si="1545"/>
        <v>0</v>
      </c>
      <c r="FY567" s="180">
        <f t="shared" si="1546"/>
        <v>0</v>
      </c>
      <c r="FZ567" s="180">
        <f t="shared" si="1547"/>
        <v>0</v>
      </c>
      <c r="GA567" s="180">
        <f t="shared" si="1548"/>
        <v>0</v>
      </c>
      <c r="GB567" s="180">
        <f t="shared" si="1549"/>
        <v>0</v>
      </c>
      <c r="GC567" s="180">
        <f t="shared" si="1550"/>
        <v>0</v>
      </c>
      <c r="GD567" s="180">
        <f t="shared" si="1551"/>
        <v>0</v>
      </c>
      <c r="GE567" s="180">
        <f t="shared" si="1552"/>
        <v>0</v>
      </c>
      <c r="GF567" s="180">
        <f t="shared" si="1553"/>
        <v>0</v>
      </c>
      <c r="GG567" s="180">
        <f t="shared" si="1554"/>
        <v>0</v>
      </c>
      <c r="GH567" s="180">
        <f t="shared" si="1555"/>
        <v>0</v>
      </c>
      <c r="GI567" s="180">
        <f t="shared" si="1556"/>
        <v>0</v>
      </c>
      <c r="GJ567" s="180">
        <f t="shared" si="1557"/>
        <v>0</v>
      </c>
      <c r="GK567" s="180">
        <f t="shared" si="1558"/>
        <v>0</v>
      </c>
      <c r="GL567" s="180">
        <f t="shared" si="1559"/>
        <v>0</v>
      </c>
      <c r="GM567" s="180">
        <f t="shared" si="1560"/>
        <v>0</v>
      </c>
      <c r="GN567" s="180">
        <f t="shared" si="1561"/>
        <v>0</v>
      </c>
      <c r="GO567" s="180">
        <f t="shared" si="1562"/>
        <v>0</v>
      </c>
      <c r="GP567" s="180">
        <f t="shared" si="1563"/>
        <v>0</v>
      </c>
      <c r="GQ567" s="180">
        <f t="shared" si="1564"/>
        <v>0</v>
      </c>
      <c r="GR567" s="180">
        <f t="shared" si="1565"/>
        <v>0</v>
      </c>
      <c r="GS567" s="180">
        <f t="shared" si="1566"/>
        <v>0</v>
      </c>
      <c r="GT567" s="180">
        <f t="shared" si="1567"/>
        <v>0</v>
      </c>
      <c r="GU567" s="180">
        <f t="shared" si="1568"/>
        <v>0</v>
      </c>
      <c r="GV567" s="180">
        <f t="shared" si="1569"/>
        <v>0</v>
      </c>
      <c r="GW567" s="180">
        <f t="shared" si="1570"/>
        <v>0</v>
      </c>
      <c r="GX567" s="180">
        <f t="shared" si="1571"/>
        <v>0</v>
      </c>
      <c r="GY567" s="180">
        <f t="shared" si="1572"/>
        <v>0</v>
      </c>
      <c r="GZ567" s="180">
        <f t="shared" si="1573"/>
        <v>0</v>
      </c>
      <c r="HA567" s="180">
        <f t="shared" si="1574"/>
        <v>0</v>
      </c>
      <c r="HB567" s="180">
        <f t="shared" si="1575"/>
        <v>0</v>
      </c>
      <c r="HC567" s="180">
        <f t="shared" si="1576"/>
        <v>0</v>
      </c>
      <c r="HD567" s="180">
        <f t="shared" si="1577"/>
        <v>0</v>
      </c>
      <c r="HE567" s="180">
        <f t="shared" si="1578"/>
        <v>0</v>
      </c>
      <c r="HF567" s="180">
        <f t="shared" si="1579"/>
        <v>0</v>
      </c>
      <c r="HG567" s="180">
        <f t="shared" si="1580"/>
        <v>0</v>
      </c>
      <c r="HH567" s="180">
        <f t="shared" si="1581"/>
        <v>0</v>
      </c>
      <c r="HI567" s="180">
        <f t="shared" si="1582"/>
        <v>0</v>
      </c>
      <c r="HJ567" s="180">
        <f t="shared" si="1583"/>
        <v>0</v>
      </c>
      <c r="HK567" s="180">
        <f t="shared" si="1584"/>
        <v>0</v>
      </c>
      <c r="HL567" s="180">
        <f t="shared" si="1585"/>
        <v>0</v>
      </c>
      <c r="HM567" s="180">
        <f t="shared" si="1586"/>
        <v>0</v>
      </c>
      <c r="HN567" s="180">
        <f t="shared" si="1587"/>
        <v>0</v>
      </c>
      <c r="HO567" s="180">
        <f t="shared" si="1588"/>
        <v>0</v>
      </c>
      <c r="HP567" s="180">
        <f t="shared" si="1589"/>
        <v>0</v>
      </c>
      <c r="HQ567" s="180">
        <f t="shared" si="1590"/>
        <v>0</v>
      </c>
      <c r="HR567" s="180">
        <f t="shared" si="1591"/>
        <v>0</v>
      </c>
      <c r="HS567" s="180">
        <f t="shared" si="1592"/>
        <v>0</v>
      </c>
      <c r="HT567" s="180">
        <f t="shared" si="1593"/>
        <v>0</v>
      </c>
      <c r="HU567" s="180">
        <f t="shared" si="1594"/>
        <v>0</v>
      </c>
      <c r="HV567" s="180">
        <f t="shared" si="1595"/>
        <v>0</v>
      </c>
      <c r="HW567" s="180">
        <f t="shared" si="1596"/>
        <v>0</v>
      </c>
      <c r="HX567" s="180">
        <f t="shared" si="1597"/>
        <v>0</v>
      </c>
      <c r="HY567" s="180">
        <f t="shared" si="1598"/>
        <v>0</v>
      </c>
      <c r="HZ567" s="180">
        <f t="shared" si="1599"/>
        <v>0</v>
      </c>
      <c r="IA567" s="180">
        <f t="shared" si="1600"/>
        <v>0</v>
      </c>
      <c r="IB567" s="180">
        <f t="shared" si="1601"/>
        <v>0</v>
      </c>
      <c r="IC567" s="180">
        <f t="shared" si="1602"/>
        <v>0</v>
      </c>
      <c r="ID567" s="180">
        <f t="shared" si="1603"/>
        <v>0</v>
      </c>
      <c r="IE567" s="180">
        <f t="shared" si="1604"/>
        <v>0</v>
      </c>
      <c r="IF567" s="180">
        <f t="shared" si="1605"/>
        <v>0</v>
      </c>
      <c r="IG567" s="180">
        <f t="shared" si="1606"/>
        <v>0</v>
      </c>
      <c r="IH567" s="180">
        <f t="shared" si="1607"/>
        <v>0</v>
      </c>
      <c r="II567" s="180">
        <f t="shared" si="1608"/>
        <v>0</v>
      </c>
      <c r="IJ567" s="180">
        <f t="shared" si="1609"/>
        <v>0</v>
      </c>
      <c r="IK567" s="180">
        <f t="shared" si="1610"/>
        <v>0</v>
      </c>
      <c r="IL567" s="180">
        <f t="shared" si="1611"/>
        <v>0</v>
      </c>
      <c r="IM567" s="180">
        <f t="shared" si="1612"/>
        <v>0</v>
      </c>
      <c r="IN567" s="180">
        <f t="shared" si="1613"/>
        <v>0</v>
      </c>
      <c r="IO567" s="180">
        <f t="shared" si="1614"/>
        <v>0</v>
      </c>
      <c r="IP567" s="180">
        <f t="shared" si="1615"/>
        <v>0</v>
      </c>
      <c r="IQ567" s="180">
        <f t="shared" si="1616"/>
        <v>0</v>
      </c>
      <c r="IR567" s="180">
        <f t="shared" si="1617"/>
        <v>0</v>
      </c>
      <c r="IS567" s="180">
        <f t="shared" si="1618"/>
        <v>0</v>
      </c>
      <c r="IT567" s="180">
        <f t="shared" si="1619"/>
        <v>0</v>
      </c>
      <c r="IU567" s="180">
        <f t="shared" si="1620"/>
        <v>0</v>
      </c>
      <c r="IV567" s="180">
        <f t="shared" si="1621"/>
        <v>0</v>
      </c>
      <c r="IW567" s="180">
        <f t="shared" si="1622"/>
        <v>0</v>
      </c>
      <c r="IX567" s="180">
        <f t="shared" si="1623"/>
        <v>0</v>
      </c>
      <c r="IY567" s="180">
        <f t="shared" si="1624"/>
        <v>0</v>
      </c>
      <c r="IZ567" s="180">
        <f t="shared" si="1625"/>
        <v>0</v>
      </c>
      <c r="JA567" s="180">
        <f t="shared" si="1626"/>
        <v>0</v>
      </c>
      <c r="JB567" s="180">
        <f t="shared" si="1627"/>
        <v>0</v>
      </c>
    </row>
    <row r="568" spans="2:262">
      <c r="B568" s="188">
        <v>207</v>
      </c>
      <c r="C568" s="187">
        <f t="shared" si="1628"/>
        <v>4.0429687499999997E-3</v>
      </c>
      <c r="D568" s="184" t="e">
        <f t="shared" si="1371"/>
        <v>#REF!</v>
      </c>
      <c r="E568" s="183" t="e">
        <f>HE361</f>
        <v>#REF!</v>
      </c>
      <c r="F568" s="182">
        <v>207</v>
      </c>
      <c r="G568" s="180">
        <f t="shared" si="1372"/>
        <v>0</v>
      </c>
      <c r="H568" s="180">
        <f t="shared" si="1373"/>
        <v>0</v>
      </c>
      <c r="I568" s="180">
        <f t="shared" si="1374"/>
        <v>0</v>
      </c>
      <c r="J568" s="180">
        <f t="shared" si="1375"/>
        <v>0</v>
      </c>
      <c r="K568" s="180">
        <f t="shared" si="1376"/>
        <v>0</v>
      </c>
      <c r="L568" s="180">
        <f t="shared" si="1377"/>
        <v>0</v>
      </c>
      <c r="M568" s="180">
        <f t="shared" si="1378"/>
        <v>0</v>
      </c>
      <c r="N568" s="180">
        <f t="shared" si="1379"/>
        <v>0</v>
      </c>
      <c r="O568" s="180">
        <f t="shared" si="1380"/>
        <v>0</v>
      </c>
      <c r="P568" s="180">
        <f t="shared" si="1381"/>
        <v>0</v>
      </c>
      <c r="Q568" s="180">
        <f t="shared" si="1382"/>
        <v>0</v>
      </c>
      <c r="R568" s="180">
        <f t="shared" si="1383"/>
        <v>0</v>
      </c>
      <c r="S568" s="180">
        <f t="shared" si="1384"/>
        <v>0</v>
      </c>
      <c r="T568" s="180">
        <f t="shared" si="1385"/>
        <v>0</v>
      </c>
      <c r="U568" s="180">
        <f t="shared" si="1386"/>
        <v>0</v>
      </c>
      <c r="V568" s="180">
        <f t="shared" si="1387"/>
        <v>0</v>
      </c>
      <c r="W568" s="180">
        <f t="shared" si="1388"/>
        <v>0</v>
      </c>
      <c r="X568" s="180">
        <f t="shared" si="1389"/>
        <v>0</v>
      </c>
      <c r="Y568" s="180">
        <f t="shared" si="1390"/>
        <v>0</v>
      </c>
      <c r="Z568" s="180">
        <f t="shared" si="1391"/>
        <v>0</v>
      </c>
      <c r="AA568" s="180">
        <f t="shared" si="1392"/>
        <v>0</v>
      </c>
      <c r="AB568" s="180">
        <f t="shared" si="1393"/>
        <v>0</v>
      </c>
      <c r="AC568" s="180">
        <f t="shared" si="1394"/>
        <v>0</v>
      </c>
      <c r="AD568" s="180">
        <f t="shared" si="1395"/>
        <v>0</v>
      </c>
      <c r="AE568" s="180">
        <f t="shared" si="1396"/>
        <v>0</v>
      </c>
      <c r="AF568" s="180">
        <f t="shared" si="1397"/>
        <v>0</v>
      </c>
      <c r="AG568" s="180">
        <f t="shared" si="1398"/>
        <v>0</v>
      </c>
      <c r="AH568" s="180">
        <f t="shared" si="1399"/>
        <v>0</v>
      </c>
      <c r="AI568" s="180">
        <f t="shared" si="1400"/>
        <v>0</v>
      </c>
      <c r="AJ568" s="180">
        <f t="shared" si="1401"/>
        <v>0</v>
      </c>
      <c r="AK568" s="180">
        <f t="shared" si="1402"/>
        <v>0</v>
      </c>
      <c r="AL568" s="180">
        <f t="shared" si="1403"/>
        <v>0</v>
      </c>
      <c r="AM568" s="180">
        <f t="shared" si="1404"/>
        <v>0</v>
      </c>
      <c r="AN568" s="180">
        <f t="shared" si="1405"/>
        <v>0</v>
      </c>
      <c r="AO568" s="180">
        <f t="shared" si="1406"/>
        <v>0</v>
      </c>
      <c r="AP568" s="180">
        <f t="shared" si="1407"/>
        <v>0</v>
      </c>
      <c r="AQ568" s="180">
        <f t="shared" si="1408"/>
        <v>0</v>
      </c>
      <c r="AR568" s="180">
        <f t="shared" si="1409"/>
        <v>0</v>
      </c>
      <c r="AS568" s="180">
        <f t="shared" si="1410"/>
        <v>0</v>
      </c>
      <c r="AT568" s="180">
        <f t="shared" si="1411"/>
        <v>0</v>
      </c>
      <c r="AU568" s="180">
        <f t="shared" si="1412"/>
        <v>0</v>
      </c>
      <c r="AV568" s="180">
        <f t="shared" si="1413"/>
        <v>0</v>
      </c>
      <c r="AW568" s="180">
        <f t="shared" si="1414"/>
        <v>0</v>
      </c>
      <c r="AX568" s="180">
        <f t="shared" si="1415"/>
        <v>0</v>
      </c>
      <c r="AY568" s="180">
        <f t="shared" si="1416"/>
        <v>0</v>
      </c>
      <c r="AZ568" s="180">
        <f t="shared" si="1417"/>
        <v>0</v>
      </c>
      <c r="BA568" s="180">
        <f t="shared" si="1418"/>
        <v>0</v>
      </c>
      <c r="BB568" s="180">
        <f t="shared" si="1419"/>
        <v>0</v>
      </c>
      <c r="BC568" s="180">
        <f t="shared" si="1420"/>
        <v>0</v>
      </c>
      <c r="BD568" s="180">
        <f t="shared" si="1421"/>
        <v>0</v>
      </c>
      <c r="BE568" s="180">
        <f t="shared" si="1422"/>
        <v>0</v>
      </c>
      <c r="BF568" s="180">
        <f t="shared" si="1423"/>
        <v>0</v>
      </c>
      <c r="BG568" s="180">
        <f t="shared" si="1424"/>
        <v>0</v>
      </c>
      <c r="BH568" s="180">
        <f t="shared" si="1425"/>
        <v>0</v>
      </c>
      <c r="BI568" s="180">
        <f t="shared" si="1426"/>
        <v>0</v>
      </c>
      <c r="BJ568" s="180">
        <f t="shared" si="1427"/>
        <v>0</v>
      </c>
      <c r="BK568" s="180">
        <f t="shared" si="1428"/>
        <v>0</v>
      </c>
      <c r="BL568" s="180">
        <f t="shared" si="1429"/>
        <v>0</v>
      </c>
      <c r="BM568" s="180">
        <f t="shared" si="1430"/>
        <v>0</v>
      </c>
      <c r="BN568" s="180">
        <f t="shared" si="1431"/>
        <v>0</v>
      </c>
      <c r="BO568" s="180">
        <f t="shared" si="1432"/>
        <v>0</v>
      </c>
      <c r="BP568" s="180">
        <f t="shared" si="1433"/>
        <v>0</v>
      </c>
      <c r="BQ568" s="180">
        <f t="shared" si="1434"/>
        <v>0</v>
      </c>
      <c r="BR568" s="180">
        <f t="shared" si="1435"/>
        <v>0</v>
      </c>
      <c r="BS568" s="180">
        <f t="shared" si="1436"/>
        <v>0</v>
      </c>
      <c r="BT568" s="180">
        <f t="shared" si="1437"/>
        <v>0</v>
      </c>
      <c r="BU568" s="180">
        <f t="shared" si="1438"/>
        <v>0</v>
      </c>
      <c r="BV568" s="180">
        <f t="shared" si="1439"/>
        <v>0</v>
      </c>
      <c r="BW568" s="180">
        <f t="shared" si="1440"/>
        <v>0</v>
      </c>
      <c r="BX568" s="180">
        <f t="shared" si="1441"/>
        <v>0</v>
      </c>
      <c r="BY568" s="180">
        <f t="shared" si="1442"/>
        <v>0</v>
      </c>
      <c r="BZ568" s="180">
        <f t="shared" si="1443"/>
        <v>0</v>
      </c>
      <c r="CA568" s="180">
        <f t="shared" si="1444"/>
        <v>0</v>
      </c>
      <c r="CB568" s="180">
        <f t="shared" si="1445"/>
        <v>0</v>
      </c>
      <c r="CC568" s="180">
        <f t="shared" si="1446"/>
        <v>0</v>
      </c>
      <c r="CD568" s="180">
        <f t="shared" si="1447"/>
        <v>0</v>
      </c>
      <c r="CE568" s="180">
        <f t="shared" si="1448"/>
        <v>0</v>
      </c>
      <c r="CF568" s="180">
        <f t="shared" si="1449"/>
        <v>0</v>
      </c>
      <c r="CG568" s="180">
        <f t="shared" si="1450"/>
        <v>0</v>
      </c>
      <c r="CH568" s="180">
        <f t="shared" si="1451"/>
        <v>0</v>
      </c>
      <c r="CI568" s="180">
        <f t="shared" si="1452"/>
        <v>0</v>
      </c>
      <c r="CJ568" s="180">
        <f t="shared" si="1453"/>
        <v>0</v>
      </c>
      <c r="CK568" s="180">
        <f t="shared" si="1454"/>
        <v>0</v>
      </c>
      <c r="CL568" s="180">
        <f t="shared" si="1455"/>
        <v>0</v>
      </c>
      <c r="CM568" s="180">
        <f t="shared" si="1456"/>
        <v>0</v>
      </c>
      <c r="CN568" s="180">
        <f t="shared" si="1457"/>
        <v>0</v>
      </c>
      <c r="CO568" s="180">
        <f t="shared" si="1458"/>
        <v>0</v>
      </c>
      <c r="CP568" s="180">
        <f t="shared" si="1459"/>
        <v>0</v>
      </c>
      <c r="CQ568" s="180">
        <f t="shared" si="1460"/>
        <v>0</v>
      </c>
      <c r="CR568" s="180">
        <f t="shared" si="1461"/>
        <v>0</v>
      </c>
      <c r="CS568" s="180">
        <f t="shared" si="1462"/>
        <v>0</v>
      </c>
      <c r="CT568" s="180">
        <f t="shared" si="1463"/>
        <v>0</v>
      </c>
      <c r="CU568" s="180">
        <f t="shared" si="1464"/>
        <v>0</v>
      </c>
      <c r="CV568" s="180">
        <f t="shared" si="1465"/>
        <v>0</v>
      </c>
      <c r="CW568" s="180">
        <f t="shared" si="1466"/>
        <v>0</v>
      </c>
      <c r="CX568" s="180">
        <f t="shared" si="1467"/>
        <v>0</v>
      </c>
      <c r="CY568" s="180">
        <f t="shared" si="1468"/>
        <v>0</v>
      </c>
      <c r="CZ568" s="180">
        <f t="shared" si="1469"/>
        <v>0</v>
      </c>
      <c r="DA568" s="180">
        <f t="shared" si="1470"/>
        <v>0</v>
      </c>
      <c r="DB568" s="180">
        <f t="shared" si="1471"/>
        <v>0</v>
      </c>
      <c r="DC568" s="180">
        <f t="shared" si="1472"/>
        <v>0</v>
      </c>
      <c r="DD568" s="180">
        <f t="shared" si="1473"/>
        <v>0</v>
      </c>
      <c r="DE568" s="180">
        <f t="shared" si="1474"/>
        <v>0</v>
      </c>
      <c r="DF568" s="180">
        <f t="shared" si="1475"/>
        <v>0</v>
      </c>
      <c r="DG568" s="180">
        <f t="shared" si="1476"/>
        <v>0</v>
      </c>
      <c r="DH568" s="180">
        <f t="shared" si="1477"/>
        <v>0</v>
      </c>
      <c r="DI568" s="180">
        <f t="shared" si="1478"/>
        <v>0</v>
      </c>
      <c r="DJ568" s="180">
        <f t="shared" si="1479"/>
        <v>0</v>
      </c>
      <c r="DK568" s="180">
        <f t="shared" si="1480"/>
        <v>0</v>
      </c>
      <c r="DL568" s="180">
        <f t="shared" si="1481"/>
        <v>0</v>
      </c>
      <c r="DM568" s="180">
        <f t="shared" si="1482"/>
        <v>0</v>
      </c>
      <c r="DN568" s="180">
        <f t="shared" si="1483"/>
        <v>0</v>
      </c>
      <c r="DO568" s="180">
        <f t="shared" si="1484"/>
        <v>0</v>
      </c>
      <c r="DP568" s="180">
        <f t="shared" si="1485"/>
        <v>0</v>
      </c>
      <c r="DQ568" s="180">
        <f t="shared" si="1486"/>
        <v>0</v>
      </c>
      <c r="DR568" s="180">
        <f t="shared" si="1487"/>
        <v>0</v>
      </c>
      <c r="DS568" s="180">
        <f t="shared" si="1488"/>
        <v>0</v>
      </c>
      <c r="DT568" s="180">
        <f t="shared" si="1489"/>
        <v>0</v>
      </c>
      <c r="DU568" s="180">
        <f t="shared" si="1490"/>
        <v>0</v>
      </c>
      <c r="DV568" s="180">
        <f t="shared" si="1491"/>
        <v>0</v>
      </c>
      <c r="DW568" s="180">
        <f t="shared" si="1492"/>
        <v>0</v>
      </c>
      <c r="DX568" s="180">
        <f t="shared" si="1493"/>
        <v>0</v>
      </c>
      <c r="DY568" s="180">
        <f t="shared" si="1494"/>
        <v>0</v>
      </c>
      <c r="DZ568" s="180">
        <f t="shared" si="1495"/>
        <v>0</v>
      </c>
      <c r="EA568" s="180">
        <f t="shared" si="1496"/>
        <v>0</v>
      </c>
      <c r="EB568" s="180">
        <f t="shared" si="1497"/>
        <v>0</v>
      </c>
      <c r="EC568" s="180">
        <f t="shared" si="1498"/>
        <v>0</v>
      </c>
      <c r="ED568" s="180">
        <f t="shared" si="1499"/>
        <v>0</v>
      </c>
      <c r="EE568" s="180">
        <f t="shared" si="1500"/>
        <v>0</v>
      </c>
      <c r="EF568" s="180">
        <f t="shared" si="1501"/>
        <v>0</v>
      </c>
      <c r="EG568" s="180">
        <f t="shared" si="1502"/>
        <v>0</v>
      </c>
      <c r="EH568" s="180">
        <f t="shared" si="1503"/>
        <v>0</v>
      </c>
      <c r="EI568" s="180">
        <f t="shared" si="1504"/>
        <v>0</v>
      </c>
      <c r="EJ568" s="180">
        <f t="shared" si="1505"/>
        <v>0</v>
      </c>
      <c r="EK568" s="180">
        <f t="shared" si="1506"/>
        <v>0</v>
      </c>
      <c r="EL568" s="180">
        <f t="shared" si="1507"/>
        <v>0</v>
      </c>
      <c r="EM568" s="180">
        <f t="shared" si="1508"/>
        <v>0</v>
      </c>
      <c r="EN568" s="180">
        <f t="shared" si="1509"/>
        <v>0</v>
      </c>
      <c r="EO568" s="180">
        <f t="shared" si="1510"/>
        <v>0</v>
      </c>
      <c r="EP568" s="180">
        <f t="shared" si="1511"/>
        <v>0</v>
      </c>
      <c r="EQ568" s="180">
        <f t="shared" si="1512"/>
        <v>0</v>
      </c>
      <c r="ER568" s="180">
        <f t="shared" si="1513"/>
        <v>0</v>
      </c>
      <c r="ES568" s="180">
        <f t="shared" si="1514"/>
        <v>0</v>
      </c>
      <c r="ET568" s="180">
        <f t="shared" si="1515"/>
        <v>0</v>
      </c>
      <c r="EU568" s="180">
        <f t="shared" si="1516"/>
        <v>0</v>
      </c>
      <c r="EV568" s="180">
        <f t="shared" si="1517"/>
        <v>0</v>
      </c>
      <c r="EW568" s="180">
        <f t="shared" si="1518"/>
        <v>0</v>
      </c>
      <c r="EX568" s="180">
        <f t="shared" si="1519"/>
        <v>0</v>
      </c>
      <c r="EY568" s="180">
        <f t="shared" si="1520"/>
        <v>0</v>
      </c>
      <c r="EZ568" s="180">
        <f t="shared" si="1521"/>
        <v>0</v>
      </c>
      <c r="FA568" s="180">
        <f t="shared" si="1522"/>
        <v>0</v>
      </c>
      <c r="FB568" s="180">
        <f t="shared" si="1523"/>
        <v>0</v>
      </c>
      <c r="FC568" s="180">
        <f t="shared" si="1524"/>
        <v>0</v>
      </c>
      <c r="FD568" s="180">
        <f t="shared" si="1525"/>
        <v>0</v>
      </c>
      <c r="FE568" s="180">
        <f t="shared" si="1526"/>
        <v>0</v>
      </c>
      <c r="FF568" s="180">
        <f t="shared" si="1527"/>
        <v>0</v>
      </c>
      <c r="FG568" s="180">
        <f t="shared" si="1528"/>
        <v>0</v>
      </c>
      <c r="FH568" s="180">
        <f t="shared" si="1529"/>
        <v>0</v>
      </c>
      <c r="FI568" s="180">
        <f t="shared" si="1530"/>
        <v>0</v>
      </c>
      <c r="FJ568" s="180">
        <f t="shared" si="1531"/>
        <v>0</v>
      </c>
      <c r="FK568" s="180">
        <f t="shared" si="1532"/>
        <v>0</v>
      </c>
      <c r="FL568" s="180">
        <f t="shared" si="1533"/>
        <v>0</v>
      </c>
      <c r="FM568" s="180">
        <f t="shared" si="1534"/>
        <v>0</v>
      </c>
      <c r="FN568" s="180">
        <f t="shared" si="1535"/>
        <v>0</v>
      </c>
      <c r="FO568" s="180">
        <f t="shared" si="1536"/>
        <v>0</v>
      </c>
      <c r="FP568" s="180">
        <f t="shared" si="1537"/>
        <v>0</v>
      </c>
      <c r="FQ568" s="180">
        <f t="shared" si="1538"/>
        <v>0</v>
      </c>
      <c r="FR568" s="180">
        <f t="shared" si="1539"/>
        <v>0</v>
      </c>
      <c r="FS568" s="180">
        <f t="shared" si="1540"/>
        <v>0</v>
      </c>
      <c r="FT568" s="180">
        <f t="shared" si="1541"/>
        <v>0</v>
      </c>
      <c r="FU568" s="180">
        <f t="shared" si="1542"/>
        <v>0</v>
      </c>
      <c r="FV568" s="180">
        <f t="shared" si="1543"/>
        <v>0</v>
      </c>
      <c r="FW568" s="180">
        <f t="shared" si="1544"/>
        <v>0</v>
      </c>
      <c r="FX568" s="180">
        <f t="shared" si="1545"/>
        <v>0</v>
      </c>
      <c r="FY568" s="180">
        <f t="shared" si="1546"/>
        <v>0</v>
      </c>
      <c r="FZ568" s="180">
        <f t="shared" si="1547"/>
        <v>0</v>
      </c>
      <c r="GA568" s="180">
        <f t="shared" si="1548"/>
        <v>0</v>
      </c>
      <c r="GB568" s="180">
        <f t="shared" si="1549"/>
        <v>0</v>
      </c>
      <c r="GC568" s="180">
        <f t="shared" si="1550"/>
        <v>0</v>
      </c>
      <c r="GD568" s="180">
        <f t="shared" si="1551"/>
        <v>0</v>
      </c>
      <c r="GE568" s="180">
        <f t="shared" si="1552"/>
        <v>0</v>
      </c>
      <c r="GF568" s="180">
        <f t="shared" si="1553"/>
        <v>0</v>
      </c>
      <c r="GG568" s="180">
        <f t="shared" si="1554"/>
        <v>0</v>
      </c>
      <c r="GH568" s="180">
        <f t="shared" si="1555"/>
        <v>0</v>
      </c>
      <c r="GI568" s="180">
        <f t="shared" si="1556"/>
        <v>0</v>
      </c>
      <c r="GJ568" s="180">
        <f t="shared" si="1557"/>
        <v>0</v>
      </c>
      <c r="GK568" s="180">
        <f t="shared" si="1558"/>
        <v>0</v>
      </c>
      <c r="GL568" s="180">
        <f t="shared" si="1559"/>
        <v>0</v>
      </c>
      <c r="GM568" s="180">
        <f t="shared" si="1560"/>
        <v>0</v>
      </c>
      <c r="GN568" s="180">
        <f t="shared" si="1561"/>
        <v>0</v>
      </c>
      <c r="GO568" s="180">
        <f t="shared" si="1562"/>
        <v>0</v>
      </c>
      <c r="GP568" s="180">
        <f t="shared" si="1563"/>
        <v>0</v>
      </c>
      <c r="GQ568" s="180">
        <f t="shared" si="1564"/>
        <v>0</v>
      </c>
      <c r="GR568" s="180">
        <f t="shared" si="1565"/>
        <v>0</v>
      </c>
      <c r="GS568" s="180">
        <f t="shared" si="1566"/>
        <v>0</v>
      </c>
      <c r="GT568" s="180">
        <f t="shared" si="1567"/>
        <v>0</v>
      </c>
      <c r="GU568" s="180">
        <f t="shared" si="1568"/>
        <v>0</v>
      </c>
      <c r="GV568" s="180">
        <f t="shared" si="1569"/>
        <v>0</v>
      </c>
      <c r="GW568" s="180">
        <f t="shared" si="1570"/>
        <v>0</v>
      </c>
      <c r="GX568" s="180">
        <f t="shared" si="1571"/>
        <v>0</v>
      </c>
      <c r="GY568" s="180">
        <f t="shared" si="1572"/>
        <v>0</v>
      </c>
      <c r="GZ568" s="180">
        <f t="shared" si="1573"/>
        <v>0</v>
      </c>
      <c r="HA568" s="180">
        <f t="shared" si="1574"/>
        <v>0</v>
      </c>
      <c r="HB568" s="180">
        <f t="shared" si="1575"/>
        <v>0</v>
      </c>
      <c r="HC568" s="180">
        <f t="shared" si="1576"/>
        <v>0</v>
      </c>
      <c r="HD568" s="180">
        <f t="shared" si="1577"/>
        <v>0</v>
      </c>
      <c r="HE568" s="180">
        <f t="shared" si="1578"/>
        <v>0</v>
      </c>
      <c r="HF568" s="180">
        <f t="shared" si="1579"/>
        <v>0</v>
      </c>
      <c r="HG568" s="180">
        <f t="shared" si="1580"/>
        <v>0</v>
      </c>
      <c r="HH568" s="180">
        <f t="shared" si="1581"/>
        <v>0</v>
      </c>
      <c r="HI568" s="180">
        <f t="shared" si="1582"/>
        <v>0</v>
      </c>
      <c r="HJ568" s="180">
        <f t="shared" si="1583"/>
        <v>0</v>
      </c>
      <c r="HK568" s="180">
        <f t="shared" si="1584"/>
        <v>0</v>
      </c>
      <c r="HL568" s="180">
        <f t="shared" si="1585"/>
        <v>0</v>
      </c>
      <c r="HM568" s="180">
        <f t="shared" si="1586"/>
        <v>0</v>
      </c>
      <c r="HN568" s="180">
        <f t="shared" si="1587"/>
        <v>0</v>
      </c>
      <c r="HO568" s="180">
        <f t="shared" si="1588"/>
        <v>0</v>
      </c>
      <c r="HP568" s="180">
        <f t="shared" si="1589"/>
        <v>0</v>
      </c>
      <c r="HQ568" s="180">
        <f t="shared" si="1590"/>
        <v>0</v>
      </c>
      <c r="HR568" s="180">
        <f t="shared" si="1591"/>
        <v>0</v>
      </c>
      <c r="HS568" s="180">
        <f t="shared" si="1592"/>
        <v>0</v>
      </c>
      <c r="HT568" s="180">
        <f t="shared" si="1593"/>
        <v>0</v>
      </c>
      <c r="HU568" s="180">
        <f t="shared" si="1594"/>
        <v>0</v>
      </c>
      <c r="HV568" s="180">
        <f t="shared" si="1595"/>
        <v>0</v>
      </c>
      <c r="HW568" s="180">
        <f t="shared" si="1596"/>
        <v>0</v>
      </c>
      <c r="HX568" s="180">
        <f t="shared" si="1597"/>
        <v>0</v>
      </c>
      <c r="HY568" s="180">
        <f t="shared" si="1598"/>
        <v>0</v>
      </c>
      <c r="HZ568" s="180">
        <f t="shared" si="1599"/>
        <v>0</v>
      </c>
      <c r="IA568" s="180">
        <f t="shared" si="1600"/>
        <v>0</v>
      </c>
      <c r="IB568" s="180">
        <f t="shared" si="1601"/>
        <v>0</v>
      </c>
      <c r="IC568" s="180">
        <f t="shared" si="1602"/>
        <v>0</v>
      </c>
      <c r="ID568" s="180">
        <f t="shared" si="1603"/>
        <v>0</v>
      </c>
      <c r="IE568" s="180">
        <f t="shared" si="1604"/>
        <v>0</v>
      </c>
      <c r="IF568" s="180">
        <f t="shared" si="1605"/>
        <v>0</v>
      </c>
      <c r="IG568" s="180">
        <f t="shared" si="1606"/>
        <v>0</v>
      </c>
      <c r="IH568" s="180">
        <f t="shared" si="1607"/>
        <v>0</v>
      </c>
      <c r="II568" s="180">
        <f t="shared" si="1608"/>
        <v>0</v>
      </c>
      <c r="IJ568" s="180">
        <f t="shared" si="1609"/>
        <v>0</v>
      </c>
      <c r="IK568" s="180">
        <f t="shared" si="1610"/>
        <v>0</v>
      </c>
      <c r="IL568" s="180">
        <f t="shared" si="1611"/>
        <v>0</v>
      </c>
      <c r="IM568" s="180">
        <f t="shared" si="1612"/>
        <v>0</v>
      </c>
      <c r="IN568" s="180">
        <f t="shared" si="1613"/>
        <v>0</v>
      </c>
      <c r="IO568" s="180">
        <f t="shared" si="1614"/>
        <v>0</v>
      </c>
      <c r="IP568" s="180">
        <f t="shared" si="1615"/>
        <v>0</v>
      </c>
      <c r="IQ568" s="180">
        <f t="shared" si="1616"/>
        <v>0</v>
      </c>
      <c r="IR568" s="180">
        <f t="shared" si="1617"/>
        <v>0</v>
      </c>
      <c r="IS568" s="180">
        <f t="shared" si="1618"/>
        <v>0</v>
      </c>
      <c r="IT568" s="180">
        <f t="shared" si="1619"/>
        <v>0</v>
      </c>
      <c r="IU568" s="180">
        <f t="shared" si="1620"/>
        <v>0</v>
      </c>
      <c r="IV568" s="180">
        <f t="shared" si="1621"/>
        <v>0</v>
      </c>
      <c r="IW568" s="180">
        <f t="shared" si="1622"/>
        <v>0</v>
      </c>
      <c r="IX568" s="180">
        <f t="shared" si="1623"/>
        <v>0</v>
      </c>
      <c r="IY568" s="180">
        <f t="shared" si="1624"/>
        <v>0</v>
      </c>
      <c r="IZ568" s="180">
        <f t="shared" si="1625"/>
        <v>0</v>
      </c>
      <c r="JA568" s="180">
        <f t="shared" si="1626"/>
        <v>0</v>
      </c>
      <c r="JB568" s="180">
        <f t="shared" si="1627"/>
        <v>0</v>
      </c>
    </row>
    <row r="569" spans="2:262">
      <c r="B569" s="188">
        <v>208</v>
      </c>
      <c r="C569" s="187">
        <f t="shared" si="1628"/>
        <v>4.0624999999999993E-3</v>
      </c>
      <c r="D569" s="184" t="e">
        <f t="shared" si="1371"/>
        <v>#REF!</v>
      </c>
      <c r="E569" s="183" t="e">
        <f>HF361</f>
        <v>#REF!</v>
      </c>
      <c r="F569" s="182">
        <v>208</v>
      </c>
      <c r="G569" s="180">
        <f t="shared" si="1372"/>
        <v>0</v>
      </c>
      <c r="H569" s="180">
        <f t="shared" si="1373"/>
        <v>0</v>
      </c>
      <c r="I569" s="180">
        <f t="shared" si="1374"/>
        <v>0</v>
      </c>
      <c r="J569" s="180">
        <f t="shared" si="1375"/>
        <v>0</v>
      </c>
      <c r="K569" s="180">
        <f t="shared" si="1376"/>
        <v>0</v>
      </c>
      <c r="L569" s="180">
        <f t="shared" si="1377"/>
        <v>0</v>
      </c>
      <c r="M569" s="180">
        <f t="shared" si="1378"/>
        <v>0</v>
      </c>
      <c r="N569" s="180">
        <f t="shared" si="1379"/>
        <v>0</v>
      </c>
      <c r="O569" s="180">
        <f t="shared" si="1380"/>
        <v>0</v>
      </c>
      <c r="P569" s="180">
        <f t="shared" si="1381"/>
        <v>0</v>
      </c>
      <c r="Q569" s="180">
        <f t="shared" si="1382"/>
        <v>0</v>
      </c>
      <c r="R569" s="180">
        <f t="shared" si="1383"/>
        <v>0</v>
      </c>
      <c r="S569" s="180">
        <f t="shared" si="1384"/>
        <v>0</v>
      </c>
      <c r="T569" s="180">
        <f t="shared" si="1385"/>
        <v>0</v>
      </c>
      <c r="U569" s="180">
        <f t="shared" si="1386"/>
        <v>0</v>
      </c>
      <c r="V569" s="180">
        <f t="shared" si="1387"/>
        <v>0</v>
      </c>
      <c r="W569" s="180">
        <f t="shared" si="1388"/>
        <v>0</v>
      </c>
      <c r="X569" s="180">
        <f t="shared" si="1389"/>
        <v>0</v>
      </c>
      <c r="Y569" s="180">
        <f t="shared" si="1390"/>
        <v>0</v>
      </c>
      <c r="Z569" s="180">
        <f t="shared" si="1391"/>
        <v>0</v>
      </c>
      <c r="AA569" s="180">
        <f t="shared" si="1392"/>
        <v>0</v>
      </c>
      <c r="AB569" s="180">
        <f t="shared" si="1393"/>
        <v>0</v>
      </c>
      <c r="AC569" s="180">
        <f t="shared" si="1394"/>
        <v>0</v>
      </c>
      <c r="AD569" s="180">
        <f t="shared" si="1395"/>
        <v>0</v>
      </c>
      <c r="AE569" s="180">
        <f t="shared" si="1396"/>
        <v>0</v>
      </c>
      <c r="AF569" s="180">
        <f t="shared" si="1397"/>
        <v>0</v>
      </c>
      <c r="AG569" s="180">
        <f t="shared" si="1398"/>
        <v>0</v>
      </c>
      <c r="AH569" s="180">
        <f t="shared" si="1399"/>
        <v>0</v>
      </c>
      <c r="AI569" s="180">
        <f t="shared" si="1400"/>
        <v>0</v>
      </c>
      <c r="AJ569" s="180">
        <f t="shared" si="1401"/>
        <v>0</v>
      </c>
      <c r="AK569" s="180">
        <f t="shared" si="1402"/>
        <v>0</v>
      </c>
      <c r="AL569" s="180">
        <f t="shared" si="1403"/>
        <v>0</v>
      </c>
      <c r="AM569" s="180">
        <f t="shared" si="1404"/>
        <v>0</v>
      </c>
      <c r="AN569" s="180">
        <f t="shared" si="1405"/>
        <v>0</v>
      </c>
      <c r="AO569" s="180">
        <f t="shared" si="1406"/>
        <v>0</v>
      </c>
      <c r="AP569" s="180">
        <f t="shared" si="1407"/>
        <v>0</v>
      </c>
      <c r="AQ569" s="180">
        <f t="shared" si="1408"/>
        <v>0</v>
      </c>
      <c r="AR569" s="180">
        <f t="shared" si="1409"/>
        <v>0</v>
      </c>
      <c r="AS569" s="180">
        <f t="shared" si="1410"/>
        <v>0</v>
      </c>
      <c r="AT569" s="180">
        <f t="shared" si="1411"/>
        <v>0</v>
      </c>
      <c r="AU569" s="180">
        <f t="shared" si="1412"/>
        <v>0</v>
      </c>
      <c r="AV569" s="180">
        <f t="shared" si="1413"/>
        <v>0</v>
      </c>
      <c r="AW569" s="180">
        <f t="shared" si="1414"/>
        <v>0</v>
      </c>
      <c r="AX569" s="180">
        <f t="shared" si="1415"/>
        <v>0</v>
      </c>
      <c r="AY569" s="180">
        <f t="shared" si="1416"/>
        <v>0</v>
      </c>
      <c r="AZ569" s="180">
        <f t="shared" si="1417"/>
        <v>0</v>
      </c>
      <c r="BA569" s="180">
        <f t="shared" si="1418"/>
        <v>0</v>
      </c>
      <c r="BB569" s="180">
        <f t="shared" si="1419"/>
        <v>0</v>
      </c>
      <c r="BC569" s="180">
        <f t="shared" si="1420"/>
        <v>0</v>
      </c>
      <c r="BD569" s="180">
        <f t="shared" si="1421"/>
        <v>0</v>
      </c>
      <c r="BE569" s="180">
        <f t="shared" si="1422"/>
        <v>0</v>
      </c>
      <c r="BF569" s="180">
        <f t="shared" si="1423"/>
        <v>0</v>
      </c>
      <c r="BG569" s="180">
        <f t="shared" si="1424"/>
        <v>0</v>
      </c>
      <c r="BH569" s="180">
        <f t="shared" si="1425"/>
        <v>0</v>
      </c>
      <c r="BI569" s="180">
        <f t="shared" si="1426"/>
        <v>0</v>
      </c>
      <c r="BJ569" s="180">
        <f t="shared" si="1427"/>
        <v>0</v>
      </c>
      <c r="BK569" s="180">
        <f t="shared" si="1428"/>
        <v>0</v>
      </c>
      <c r="BL569" s="180">
        <f t="shared" si="1429"/>
        <v>0</v>
      </c>
      <c r="BM569" s="180">
        <f t="shared" si="1430"/>
        <v>0</v>
      </c>
      <c r="BN569" s="180">
        <f t="shared" si="1431"/>
        <v>0</v>
      </c>
      <c r="BO569" s="180">
        <f t="shared" si="1432"/>
        <v>0</v>
      </c>
      <c r="BP569" s="180">
        <f t="shared" si="1433"/>
        <v>0</v>
      </c>
      <c r="BQ569" s="180">
        <f t="shared" si="1434"/>
        <v>0</v>
      </c>
      <c r="BR569" s="180">
        <f t="shared" si="1435"/>
        <v>0</v>
      </c>
      <c r="BS569" s="180">
        <f t="shared" si="1436"/>
        <v>0</v>
      </c>
      <c r="BT569" s="180">
        <f t="shared" si="1437"/>
        <v>0</v>
      </c>
      <c r="BU569" s="180">
        <f t="shared" si="1438"/>
        <v>0</v>
      </c>
      <c r="BV569" s="180">
        <f t="shared" si="1439"/>
        <v>0</v>
      </c>
      <c r="BW569" s="180">
        <f t="shared" si="1440"/>
        <v>0</v>
      </c>
      <c r="BX569" s="180">
        <f t="shared" si="1441"/>
        <v>0</v>
      </c>
      <c r="BY569" s="180">
        <f t="shared" si="1442"/>
        <v>0</v>
      </c>
      <c r="BZ569" s="180">
        <f t="shared" si="1443"/>
        <v>0</v>
      </c>
      <c r="CA569" s="180">
        <f t="shared" si="1444"/>
        <v>0</v>
      </c>
      <c r="CB569" s="180">
        <f t="shared" si="1445"/>
        <v>0</v>
      </c>
      <c r="CC569" s="180">
        <f t="shared" si="1446"/>
        <v>0</v>
      </c>
      <c r="CD569" s="180">
        <f t="shared" si="1447"/>
        <v>0</v>
      </c>
      <c r="CE569" s="180">
        <f t="shared" si="1448"/>
        <v>0</v>
      </c>
      <c r="CF569" s="180">
        <f t="shared" si="1449"/>
        <v>0</v>
      </c>
      <c r="CG569" s="180">
        <f t="shared" si="1450"/>
        <v>0</v>
      </c>
      <c r="CH569" s="180">
        <f t="shared" si="1451"/>
        <v>0</v>
      </c>
      <c r="CI569" s="180">
        <f t="shared" si="1452"/>
        <v>0</v>
      </c>
      <c r="CJ569" s="180">
        <f t="shared" si="1453"/>
        <v>0</v>
      </c>
      <c r="CK569" s="180">
        <f t="shared" si="1454"/>
        <v>0</v>
      </c>
      <c r="CL569" s="180">
        <f t="shared" si="1455"/>
        <v>0</v>
      </c>
      <c r="CM569" s="180">
        <f t="shared" si="1456"/>
        <v>0</v>
      </c>
      <c r="CN569" s="180">
        <f t="shared" si="1457"/>
        <v>0</v>
      </c>
      <c r="CO569" s="180">
        <f t="shared" si="1458"/>
        <v>0</v>
      </c>
      <c r="CP569" s="180">
        <f t="shared" si="1459"/>
        <v>0</v>
      </c>
      <c r="CQ569" s="180">
        <f t="shared" si="1460"/>
        <v>0</v>
      </c>
      <c r="CR569" s="180">
        <f t="shared" si="1461"/>
        <v>0</v>
      </c>
      <c r="CS569" s="180">
        <f t="shared" si="1462"/>
        <v>0</v>
      </c>
      <c r="CT569" s="180">
        <f t="shared" si="1463"/>
        <v>0</v>
      </c>
      <c r="CU569" s="180">
        <f t="shared" si="1464"/>
        <v>0</v>
      </c>
      <c r="CV569" s="180">
        <f t="shared" si="1465"/>
        <v>0</v>
      </c>
      <c r="CW569" s="180">
        <f t="shared" si="1466"/>
        <v>0</v>
      </c>
      <c r="CX569" s="180">
        <f t="shared" si="1467"/>
        <v>0</v>
      </c>
      <c r="CY569" s="180">
        <f t="shared" si="1468"/>
        <v>0</v>
      </c>
      <c r="CZ569" s="180">
        <f t="shared" si="1469"/>
        <v>0</v>
      </c>
      <c r="DA569" s="180">
        <f t="shared" si="1470"/>
        <v>0</v>
      </c>
      <c r="DB569" s="180">
        <f t="shared" si="1471"/>
        <v>0</v>
      </c>
      <c r="DC569" s="180">
        <f t="shared" si="1472"/>
        <v>0</v>
      </c>
      <c r="DD569" s="180">
        <f t="shared" si="1473"/>
        <v>0</v>
      </c>
      <c r="DE569" s="180">
        <f t="shared" si="1474"/>
        <v>0</v>
      </c>
      <c r="DF569" s="180">
        <f t="shared" si="1475"/>
        <v>0</v>
      </c>
      <c r="DG569" s="180">
        <f t="shared" si="1476"/>
        <v>0</v>
      </c>
      <c r="DH569" s="180">
        <f t="shared" si="1477"/>
        <v>0</v>
      </c>
      <c r="DI569" s="180">
        <f t="shared" si="1478"/>
        <v>0</v>
      </c>
      <c r="DJ569" s="180">
        <f t="shared" si="1479"/>
        <v>0</v>
      </c>
      <c r="DK569" s="180">
        <f t="shared" si="1480"/>
        <v>0</v>
      </c>
      <c r="DL569" s="180">
        <f t="shared" si="1481"/>
        <v>0</v>
      </c>
      <c r="DM569" s="180">
        <f t="shared" si="1482"/>
        <v>0</v>
      </c>
      <c r="DN569" s="180">
        <f t="shared" si="1483"/>
        <v>0</v>
      </c>
      <c r="DO569" s="180">
        <f t="shared" si="1484"/>
        <v>0</v>
      </c>
      <c r="DP569" s="180">
        <f t="shared" si="1485"/>
        <v>0</v>
      </c>
      <c r="DQ569" s="180">
        <f t="shared" si="1486"/>
        <v>0</v>
      </c>
      <c r="DR569" s="180">
        <f t="shared" si="1487"/>
        <v>0</v>
      </c>
      <c r="DS569" s="180">
        <f t="shared" si="1488"/>
        <v>0</v>
      </c>
      <c r="DT569" s="180">
        <f t="shared" si="1489"/>
        <v>0</v>
      </c>
      <c r="DU569" s="180">
        <f t="shared" si="1490"/>
        <v>0</v>
      </c>
      <c r="DV569" s="180">
        <f t="shared" si="1491"/>
        <v>0</v>
      </c>
      <c r="DW569" s="180">
        <f t="shared" si="1492"/>
        <v>0</v>
      </c>
      <c r="DX569" s="180">
        <f t="shared" si="1493"/>
        <v>0</v>
      </c>
      <c r="DY569" s="180">
        <f t="shared" si="1494"/>
        <v>0</v>
      </c>
      <c r="DZ569" s="180">
        <f t="shared" si="1495"/>
        <v>0</v>
      </c>
      <c r="EA569" s="180">
        <f t="shared" si="1496"/>
        <v>0</v>
      </c>
      <c r="EB569" s="180">
        <f t="shared" si="1497"/>
        <v>0</v>
      </c>
      <c r="EC569" s="180">
        <f t="shared" si="1498"/>
        <v>0</v>
      </c>
      <c r="ED569" s="180">
        <f t="shared" si="1499"/>
        <v>0</v>
      </c>
      <c r="EE569" s="180">
        <f t="shared" si="1500"/>
        <v>0</v>
      </c>
      <c r="EF569" s="180">
        <f t="shared" si="1501"/>
        <v>0</v>
      </c>
      <c r="EG569" s="180">
        <f t="shared" si="1502"/>
        <v>0</v>
      </c>
      <c r="EH569" s="180">
        <f t="shared" si="1503"/>
        <v>0</v>
      </c>
      <c r="EI569" s="180">
        <f t="shared" si="1504"/>
        <v>0</v>
      </c>
      <c r="EJ569" s="180">
        <f t="shared" si="1505"/>
        <v>0</v>
      </c>
      <c r="EK569" s="180">
        <f t="shared" si="1506"/>
        <v>0</v>
      </c>
      <c r="EL569" s="180">
        <f t="shared" si="1507"/>
        <v>0</v>
      </c>
      <c r="EM569" s="180">
        <f t="shared" si="1508"/>
        <v>0</v>
      </c>
      <c r="EN569" s="180">
        <f t="shared" si="1509"/>
        <v>0</v>
      </c>
      <c r="EO569" s="180">
        <f t="shared" si="1510"/>
        <v>0</v>
      </c>
      <c r="EP569" s="180">
        <f t="shared" si="1511"/>
        <v>0</v>
      </c>
      <c r="EQ569" s="180">
        <f t="shared" si="1512"/>
        <v>0</v>
      </c>
      <c r="ER569" s="180">
        <f t="shared" si="1513"/>
        <v>0</v>
      </c>
      <c r="ES569" s="180">
        <f t="shared" si="1514"/>
        <v>0</v>
      </c>
      <c r="ET569" s="180">
        <f t="shared" si="1515"/>
        <v>0</v>
      </c>
      <c r="EU569" s="180">
        <f t="shared" si="1516"/>
        <v>0</v>
      </c>
      <c r="EV569" s="180">
        <f t="shared" si="1517"/>
        <v>0</v>
      </c>
      <c r="EW569" s="180">
        <f t="shared" si="1518"/>
        <v>0</v>
      </c>
      <c r="EX569" s="180">
        <f t="shared" si="1519"/>
        <v>0</v>
      </c>
      <c r="EY569" s="180">
        <f t="shared" si="1520"/>
        <v>0</v>
      </c>
      <c r="EZ569" s="180">
        <f t="shared" si="1521"/>
        <v>0</v>
      </c>
      <c r="FA569" s="180">
        <f t="shared" si="1522"/>
        <v>0</v>
      </c>
      <c r="FB569" s="180">
        <f t="shared" si="1523"/>
        <v>0</v>
      </c>
      <c r="FC569" s="180">
        <f t="shared" si="1524"/>
        <v>0</v>
      </c>
      <c r="FD569" s="180">
        <f t="shared" si="1525"/>
        <v>0</v>
      </c>
      <c r="FE569" s="180">
        <f t="shared" si="1526"/>
        <v>0</v>
      </c>
      <c r="FF569" s="180">
        <f t="shared" si="1527"/>
        <v>0</v>
      </c>
      <c r="FG569" s="180">
        <f t="shared" si="1528"/>
        <v>0</v>
      </c>
      <c r="FH569" s="180">
        <f t="shared" si="1529"/>
        <v>0</v>
      </c>
      <c r="FI569" s="180">
        <f t="shared" si="1530"/>
        <v>0</v>
      </c>
      <c r="FJ569" s="180">
        <f t="shared" si="1531"/>
        <v>0</v>
      </c>
      <c r="FK569" s="180">
        <f t="shared" si="1532"/>
        <v>0</v>
      </c>
      <c r="FL569" s="180">
        <f t="shared" si="1533"/>
        <v>0</v>
      </c>
      <c r="FM569" s="180">
        <f t="shared" si="1534"/>
        <v>0</v>
      </c>
      <c r="FN569" s="180">
        <f t="shared" si="1535"/>
        <v>0</v>
      </c>
      <c r="FO569" s="180">
        <f t="shared" si="1536"/>
        <v>0</v>
      </c>
      <c r="FP569" s="180">
        <f t="shared" si="1537"/>
        <v>0</v>
      </c>
      <c r="FQ569" s="180">
        <f t="shared" si="1538"/>
        <v>0</v>
      </c>
      <c r="FR569" s="180">
        <f t="shared" si="1539"/>
        <v>0</v>
      </c>
      <c r="FS569" s="180">
        <f t="shared" si="1540"/>
        <v>0</v>
      </c>
      <c r="FT569" s="180">
        <f t="shared" si="1541"/>
        <v>0</v>
      </c>
      <c r="FU569" s="180">
        <f t="shared" si="1542"/>
        <v>0</v>
      </c>
      <c r="FV569" s="180">
        <f t="shared" si="1543"/>
        <v>0</v>
      </c>
      <c r="FW569" s="180">
        <f t="shared" si="1544"/>
        <v>0</v>
      </c>
      <c r="FX569" s="180">
        <f t="shared" si="1545"/>
        <v>0</v>
      </c>
      <c r="FY569" s="180">
        <f t="shared" si="1546"/>
        <v>0</v>
      </c>
      <c r="FZ569" s="180">
        <f t="shared" si="1547"/>
        <v>0</v>
      </c>
      <c r="GA569" s="180">
        <f t="shared" si="1548"/>
        <v>0</v>
      </c>
      <c r="GB569" s="180">
        <f t="shared" si="1549"/>
        <v>0</v>
      </c>
      <c r="GC569" s="180">
        <f t="shared" si="1550"/>
        <v>0</v>
      </c>
      <c r="GD569" s="180">
        <f t="shared" si="1551"/>
        <v>0</v>
      </c>
      <c r="GE569" s="180">
        <f t="shared" si="1552"/>
        <v>0</v>
      </c>
      <c r="GF569" s="180">
        <f t="shared" si="1553"/>
        <v>0</v>
      </c>
      <c r="GG569" s="180">
        <f t="shared" si="1554"/>
        <v>0</v>
      </c>
      <c r="GH569" s="180">
        <f t="shared" si="1555"/>
        <v>0</v>
      </c>
      <c r="GI569" s="180">
        <f t="shared" si="1556"/>
        <v>0</v>
      </c>
      <c r="GJ569" s="180">
        <f t="shared" si="1557"/>
        <v>0</v>
      </c>
      <c r="GK569" s="180">
        <f t="shared" si="1558"/>
        <v>0</v>
      </c>
      <c r="GL569" s="180">
        <f t="shared" si="1559"/>
        <v>0</v>
      </c>
      <c r="GM569" s="180">
        <f t="shared" si="1560"/>
        <v>0</v>
      </c>
      <c r="GN569" s="180">
        <f t="shared" si="1561"/>
        <v>0</v>
      </c>
      <c r="GO569" s="180">
        <f t="shared" si="1562"/>
        <v>0</v>
      </c>
      <c r="GP569" s="180">
        <f t="shared" si="1563"/>
        <v>0</v>
      </c>
      <c r="GQ569" s="180">
        <f t="shared" si="1564"/>
        <v>0</v>
      </c>
      <c r="GR569" s="180">
        <f t="shared" si="1565"/>
        <v>0</v>
      </c>
      <c r="GS569" s="180">
        <f t="shared" si="1566"/>
        <v>0</v>
      </c>
      <c r="GT569" s="180">
        <f t="shared" si="1567"/>
        <v>0</v>
      </c>
      <c r="GU569" s="180">
        <f t="shared" si="1568"/>
        <v>0</v>
      </c>
      <c r="GV569" s="180">
        <f t="shared" si="1569"/>
        <v>0</v>
      </c>
      <c r="GW569" s="180">
        <f t="shared" si="1570"/>
        <v>0</v>
      </c>
      <c r="GX569" s="180">
        <f t="shared" si="1571"/>
        <v>0</v>
      </c>
      <c r="GY569" s="180">
        <f t="shared" si="1572"/>
        <v>0</v>
      </c>
      <c r="GZ569" s="180">
        <f t="shared" si="1573"/>
        <v>0</v>
      </c>
      <c r="HA569" s="180">
        <f t="shared" si="1574"/>
        <v>0</v>
      </c>
      <c r="HB569" s="180">
        <f t="shared" si="1575"/>
        <v>0</v>
      </c>
      <c r="HC569" s="180">
        <f t="shared" si="1576"/>
        <v>0</v>
      </c>
      <c r="HD569" s="180">
        <f t="shared" si="1577"/>
        <v>0</v>
      </c>
      <c r="HE569" s="180">
        <f t="shared" si="1578"/>
        <v>0</v>
      </c>
      <c r="HF569" s="180">
        <f t="shared" si="1579"/>
        <v>0</v>
      </c>
      <c r="HG569" s="180">
        <f t="shared" si="1580"/>
        <v>0</v>
      </c>
      <c r="HH569" s="180">
        <f t="shared" si="1581"/>
        <v>0</v>
      </c>
      <c r="HI569" s="180">
        <f t="shared" si="1582"/>
        <v>0</v>
      </c>
      <c r="HJ569" s="180">
        <f t="shared" si="1583"/>
        <v>0</v>
      </c>
      <c r="HK569" s="180">
        <f t="shared" si="1584"/>
        <v>0</v>
      </c>
      <c r="HL569" s="180">
        <f t="shared" si="1585"/>
        <v>0</v>
      </c>
      <c r="HM569" s="180">
        <f t="shared" si="1586"/>
        <v>0</v>
      </c>
      <c r="HN569" s="180">
        <f t="shared" si="1587"/>
        <v>0</v>
      </c>
      <c r="HO569" s="180">
        <f t="shared" si="1588"/>
        <v>0</v>
      </c>
      <c r="HP569" s="180">
        <f t="shared" si="1589"/>
        <v>0</v>
      </c>
      <c r="HQ569" s="180">
        <f t="shared" si="1590"/>
        <v>0</v>
      </c>
      <c r="HR569" s="180">
        <f t="shared" si="1591"/>
        <v>0</v>
      </c>
      <c r="HS569" s="180">
        <f t="shared" si="1592"/>
        <v>0</v>
      </c>
      <c r="HT569" s="180">
        <f t="shared" si="1593"/>
        <v>0</v>
      </c>
      <c r="HU569" s="180">
        <f t="shared" si="1594"/>
        <v>0</v>
      </c>
      <c r="HV569" s="180">
        <f t="shared" si="1595"/>
        <v>0</v>
      </c>
      <c r="HW569" s="180">
        <f t="shared" si="1596"/>
        <v>0</v>
      </c>
      <c r="HX569" s="180">
        <f t="shared" si="1597"/>
        <v>0</v>
      </c>
      <c r="HY569" s="180">
        <f t="shared" si="1598"/>
        <v>0</v>
      </c>
      <c r="HZ569" s="180">
        <f t="shared" si="1599"/>
        <v>0</v>
      </c>
      <c r="IA569" s="180">
        <f t="shared" si="1600"/>
        <v>0</v>
      </c>
      <c r="IB569" s="180">
        <f t="shared" si="1601"/>
        <v>0</v>
      </c>
      <c r="IC569" s="180">
        <f t="shared" si="1602"/>
        <v>0</v>
      </c>
      <c r="ID569" s="180">
        <f t="shared" si="1603"/>
        <v>0</v>
      </c>
      <c r="IE569" s="180">
        <f t="shared" si="1604"/>
        <v>0</v>
      </c>
      <c r="IF569" s="180">
        <f t="shared" si="1605"/>
        <v>0</v>
      </c>
      <c r="IG569" s="180">
        <f t="shared" si="1606"/>
        <v>0</v>
      </c>
      <c r="IH569" s="180">
        <f t="shared" si="1607"/>
        <v>0</v>
      </c>
      <c r="II569" s="180">
        <f t="shared" si="1608"/>
        <v>0</v>
      </c>
      <c r="IJ569" s="180">
        <f t="shared" si="1609"/>
        <v>0</v>
      </c>
      <c r="IK569" s="180">
        <f t="shared" si="1610"/>
        <v>0</v>
      </c>
      <c r="IL569" s="180">
        <f t="shared" si="1611"/>
        <v>0</v>
      </c>
      <c r="IM569" s="180">
        <f t="shared" si="1612"/>
        <v>0</v>
      </c>
      <c r="IN569" s="180">
        <f t="shared" si="1613"/>
        <v>0</v>
      </c>
      <c r="IO569" s="180">
        <f t="shared" si="1614"/>
        <v>0</v>
      </c>
      <c r="IP569" s="180">
        <f t="shared" si="1615"/>
        <v>0</v>
      </c>
      <c r="IQ569" s="180">
        <f t="shared" si="1616"/>
        <v>0</v>
      </c>
      <c r="IR569" s="180">
        <f t="shared" si="1617"/>
        <v>0</v>
      </c>
      <c r="IS569" s="180">
        <f t="shared" si="1618"/>
        <v>0</v>
      </c>
      <c r="IT569" s="180">
        <f t="shared" si="1619"/>
        <v>0</v>
      </c>
      <c r="IU569" s="180">
        <f t="shared" si="1620"/>
        <v>0</v>
      </c>
      <c r="IV569" s="180">
        <f t="shared" si="1621"/>
        <v>0</v>
      </c>
      <c r="IW569" s="180">
        <f t="shared" si="1622"/>
        <v>0</v>
      </c>
      <c r="IX569" s="180">
        <f t="shared" si="1623"/>
        <v>0</v>
      </c>
      <c r="IY569" s="180">
        <f t="shared" si="1624"/>
        <v>0</v>
      </c>
      <c r="IZ569" s="180">
        <f t="shared" si="1625"/>
        <v>0</v>
      </c>
      <c r="JA569" s="180">
        <f t="shared" si="1626"/>
        <v>0</v>
      </c>
      <c r="JB569" s="180">
        <f t="shared" si="1627"/>
        <v>0</v>
      </c>
    </row>
    <row r="570" spans="2:262">
      <c r="B570" s="188">
        <v>209</v>
      </c>
      <c r="C570" s="187">
        <f t="shared" si="1628"/>
        <v>4.0820312499999989E-3</v>
      </c>
      <c r="D570" s="184" t="e">
        <f t="shared" si="1371"/>
        <v>#REF!</v>
      </c>
      <c r="E570" s="183" t="e">
        <f>HG361</f>
        <v>#REF!</v>
      </c>
      <c r="F570" s="182">
        <v>209</v>
      </c>
      <c r="G570" s="180">
        <f t="shared" si="1372"/>
        <v>0</v>
      </c>
      <c r="H570" s="180">
        <f t="shared" si="1373"/>
        <v>0</v>
      </c>
      <c r="I570" s="180">
        <f t="shared" si="1374"/>
        <v>0</v>
      </c>
      <c r="J570" s="180">
        <f t="shared" si="1375"/>
        <v>0</v>
      </c>
      <c r="K570" s="180">
        <f t="shared" si="1376"/>
        <v>0</v>
      </c>
      <c r="L570" s="180">
        <f t="shared" si="1377"/>
        <v>0</v>
      </c>
      <c r="M570" s="180">
        <f t="shared" si="1378"/>
        <v>0</v>
      </c>
      <c r="N570" s="180">
        <f t="shared" si="1379"/>
        <v>0</v>
      </c>
      <c r="O570" s="180">
        <f t="shared" si="1380"/>
        <v>0</v>
      </c>
      <c r="P570" s="180">
        <f t="shared" si="1381"/>
        <v>0</v>
      </c>
      <c r="Q570" s="180">
        <f t="shared" si="1382"/>
        <v>0</v>
      </c>
      <c r="R570" s="180">
        <f t="shared" si="1383"/>
        <v>0</v>
      </c>
      <c r="S570" s="180">
        <f t="shared" si="1384"/>
        <v>0</v>
      </c>
      <c r="T570" s="180">
        <f t="shared" si="1385"/>
        <v>0</v>
      </c>
      <c r="U570" s="180">
        <f t="shared" si="1386"/>
        <v>0</v>
      </c>
      <c r="V570" s="180">
        <f t="shared" si="1387"/>
        <v>0</v>
      </c>
      <c r="W570" s="180">
        <f t="shared" si="1388"/>
        <v>0</v>
      </c>
      <c r="X570" s="180">
        <f t="shared" si="1389"/>
        <v>0</v>
      </c>
      <c r="Y570" s="180">
        <f t="shared" si="1390"/>
        <v>0</v>
      </c>
      <c r="Z570" s="180">
        <f t="shared" si="1391"/>
        <v>0</v>
      </c>
      <c r="AA570" s="180">
        <f t="shared" si="1392"/>
        <v>0</v>
      </c>
      <c r="AB570" s="180">
        <f t="shared" si="1393"/>
        <v>0</v>
      </c>
      <c r="AC570" s="180">
        <f t="shared" si="1394"/>
        <v>0</v>
      </c>
      <c r="AD570" s="180">
        <f t="shared" si="1395"/>
        <v>0</v>
      </c>
      <c r="AE570" s="180">
        <f t="shared" si="1396"/>
        <v>0</v>
      </c>
      <c r="AF570" s="180">
        <f t="shared" si="1397"/>
        <v>0</v>
      </c>
      <c r="AG570" s="180">
        <f t="shared" si="1398"/>
        <v>0</v>
      </c>
      <c r="AH570" s="180">
        <f t="shared" si="1399"/>
        <v>0</v>
      </c>
      <c r="AI570" s="180">
        <f t="shared" si="1400"/>
        <v>0</v>
      </c>
      <c r="AJ570" s="180">
        <f t="shared" si="1401"/>
        <v>0</v>
      </c>
      <c r="AK570" s="180">
        <f t="shared" si="1402"/>
        <v>0</v>
      </c>
      <c r="AL570" s="180">
        <f t="shared" si="1403"/>
        <v>0</v>
      </c>
      <c r="AM570" s="180">
        <f t="shared" si="1404"/>
        <v>0</v>
      </c>
      <c r="AN570" s="180">
        <f t="shared" si="1405"/>
        <v>0</v>
      </c>
      <c r="AO570" s="180">
        <f t="shared" si="1406"/>
        <v>0</v>
      </c>
      <c r="AP570" s="180">
        <f t="shared" si="1407"/>
        <v>0</v>
      </c>
      <c r="AQ570" s="180">
        <f t="shared" si="1408"/>
        <v>0</v>
      </c>
      <c r="AR570" s="180">
        <f t="shared" si="1409"/>
        <v>0</v>
      </c>
      <c r="AS570" s="180">
        <f t="shared" si="1410"/>
        <v>0</v>
      </c>
      <c r="AT570" s="180">
        <f t="shared" si="1411"/>
        <v>0</v>
      </c>
      <c r="AU570" s="180">
        <f t="shared" si="1412"/>
        <v>0</v>
      </c>
      <c r="AV570" s="180">
        <f t="shared" si="1413"/>
        <v>0</v>
      </c>
      <c r="AW570" s="180">
        <f t="shared" si="1414"/>
        <v>0</v>
      </c>
      <c r="AX570" s="180">
        <f t="shared" si="1415"/>
        <v>0</v>
      </c>
      <c r="AY570" s="180">
        <f t="shared" si="1416"/>
        <v>0</v>
      </c>
      <c r="AZ570" s="180">
        <f t="shared" si="1417"/>
        <v>0</v>
      </c>
      <c r="BA570" s="180">
        <f t="shared" si="1418"/>
        <v>0</v>
      </c>
      <c r="BB570" s="180">
        <f t="shared" si="1419"/>
        <v>0</v>
      </c>
      <c r="BC570" s="180">
        <f t="shared" si="1420"/>
        <v>0</v>
      </c>
      <c r="BD570" s="180">
        <f t="shared" si="1421"/>
        <v>0</v>
      </c>
      <c r="BE570" s="180">
        <f t="shared" si="1422"/>
        <v>0</v>
      </c>
      <c r="BF570" s="180">
        <f t="shared" si="1423"/>
        <v>0</v>
      </c>
      <c r="BG570" s="180">
        <f t="shared" si="1424"/>
        <v>0</v>
      </c>
      <c r="BH570" s="180">
        <f t="shared" si="1425"/>
        <v>0</v>
      </c>
      <c r="BI570" s="180">
        <f t="shared" si="1426"/>
        <v>0</v>
      </c>
      <c r="BJ570" s="180">
        <f t="shared" si="1427"/>
        <v>0</v>
      </c>
      <c r="BK570" s="180">
        <f t="shared" si="1428"/>
        <v>0</v>
      </c>
      <c r="BL570" s="180">
        <f t="shared" si="1429"/>
        <v>0</v>
      </c>
      <c r="BM570" s="180">
        <f t="shared" si="1430"/>
        <v>0</v>
      </c>
      <c r="BN570" s="180">
        <f t="shared" si="1431"/>
        <v>0</v>
      </c>
      <c r="BO570" s="180">
        <f t="shared" si="1432"/>
        <v>0</v>
      </c>
      <c r="BP570" s="180">
        <f t="shared" si="1433"/>
        <v>0</v>
      </c>
      <c r="BQ570" s="180">
        <f t="shared" si="1434"/>
        <v>0</v>
      </c>
      <c r="BR570" s="180">
        <f t="shared" si="1435"/>
        <v>0</v>
      </c>
      <c r="BS570" s="180">
        <f t="shared" si="1436"/>
        <v>0</v>
      </c>
      <c r="BT570" s="180">
        <f t="shared" si="1437"/>
        <v>0</v>
      </c>
      <c r="BU570" s="180">
        <f t="shared" si="1438"/>
        <v>0</v>
      </c>
      <c r="BV570" s="180">
        <f t="shared" si="1439"/>
        <v>0</v>
      </c>
      <c r="BW570" s="180">
        <f t="shared" si="1440"/>
        <v>0</v>
      </c>
      <c r="BX570" s="180">
        <f t="shared" si="1441"/>
        <v>0</v>
      </c>
      <c r="BY570" s="180">
        <f t="shared" si="1442"/>
        <v>0</v>
      </c>
      <c r="BZ570" s="180">
        <f t="shared" si="1443"/>
        <v>0</v>
      </c>
      <c r="CA570" s="180">
        <f t="shared" si="1444"/>
        <v>0</v>
      </c>
      <c r="CB570" s="180">
        <f t="shared" si="1445"/>
        <v>0</v>
      </c>
      <c r="CC570" s="180">
        <f t="shared" si="1446"/>
        <v>0</v>
      </c>
      <c r="CD570" s="180">
        <f t="shared" si="1447"/>
        <v>0</v>
      </c>
      <c r="CE570" s="180">
        <f t="shared" si="1448"/>
        <v>0</v>
      </c>
      <c r="CF570" s="180">
        <f t="shared" si="1449"/>
        <v>0</v>
      </c>
      <c r="CG570" s="180">
        <f t="shared" si="1450"/>
        <v>0</v>
      </c>
      <c r="CH570" s="180">
        <f t="shared" si="1451"/>
        <v>0</v>
      </c>
      <c r="CI570" s="180">
        <f t="shared" si="1452"/>
        <v>0</v>
      </c>
      <c r="CJ570" s="180">
        <f t="shared" si="1453"/>
        <v>0</v>
      </c>
      <c r="CK570" s="180">
        <f t="shared" si="1454"/>
        <v>0</v>
      </c>
      <c r="CL570" s="180">
        <f t="shared" si="1455"/>
        <v>0</v>
      </c>
      <c r="CM570" s="180">
        <f t="shared" si="1456"/>
        <v>0</v>
      </c>
      <c r="CN570" s="180">
        <f t="shared" si="1457"/>
        <v>0</v>
      </c>
      <c r="CO570" s="180">
        <f t="shared" si="1458"/>
        <v>0</v>
      </c>
      <c r="CP570" s="180">
        <f t="shared" si="1459"/>
        <v>0</v>
      </c>
      <c r="CQ570" s="180">
        <f t="shared" si="1460"/>
        <v>0</v>
      </c>
      <c r="CR570" s="180">
        <f t="shared" si="1461"/>
        <v>0</v>
      </c>
      <c r="CS570" s="180">
        <f t="shared" si="1462"/>
        <v>0</v>
      </c>
      <c r="CT570" s="180">
        <f t="shared" si="1463"/>
        <v>0</v>
      </c>
      <c r="CU570" s="180">
        <f t="shared" si="1464"/>
        <v>0</v>
      </c>
      <c r="CV570" s="180">
        <f t="shared" si="1465"/>
        <v>0</v>
      </c>
      <c r="CW570" s="180">
        <f t="shared" si="1466"/>
        <v>0</v>
      </c>
      <c r="CX570" s="180">
        <f t="shared" si="1467"/>
        <v>0</v>
      </c>
      <c r="CY570" s="180">
        <f t="shared" si="1468"/>
        <v>0</v>
      </c>
      <c r="CZ570" s="180">
        <f t="shared" si="1469"/>
        <v>0</v>
      </c>
      <c r="DA570" s="180">
        <f t="shared" si="1470"/>
        <v>0</v>
      </c>
      <c r="DB570" s="180">
        <f t="shared" si="1471"/>
        <v>0</v>
      </c>
      <c r="DC570" s="180">
        <f t="shared" si="1472"/>
        <v>0</v>
      </c>
      <c r="DD570" s="180">
        <f t="shared" si="1473"/>
        <v>0</v>
      </c>
      <c r="DE570" s="180">
        <f t="shared" si="1474"/>
        <v>0</v>
      </c>
      <c r="DF570" s="180">
        <f t="shared" si="1475"/>
        <v>0</v>
      </c>
      <c r="DG570" s="180">
        <f t="shared" si="1476"/>
        <v>0</v>
      </c>
      <c r="DH570" s="180">
        <f t="shared" si="1477"/>
        <v>0</v>
      </c>
      <c r="DI570" s="180">
        <f t="shared" si="1478"/>
        <v>0</v>
      </c>
      <c r="DJ570" s="180">
        <f t="shared" si="1479"/>
        <v>0</v>
      </c>
      <c r="DK570" s="180">
        <f t="shared" si="1480"/>
        <v>0</v>
      </c>
      <c r="DL570" s="180">
        <f t="shared" si="1481"/>
        <v>0</v>
      </c>
      <c r="DM570" s="180">
        <f t="shared" si="1482"/>
        <v>0</v>
      </c>
      <c r="DN570" s="180">
        <f t="shared" si="1483"/>
        <v>0</v>
      </c>
      <c r="DO570" s="180">
        <f t="shared" si="1484"/>
        <v>0</v>
      </c>
      <c r="DP570" s="180">
        <f t="shared" si="1485"/>
        <v>0</v>
      </c>
      <c r="DQ570" s="180">
        <f t="shared" si="1486"/>
        <v>0</v>
      </c>
      <c r="DR570" s="180">
        <f t="shared" si="1487"/>
        <v>0</v>
      </c>
      <c r="DS570" s="180">
        <f t="shared" si="1488"/>
        <v>0</v>
      </c>
      <c r="DT570" s="180">
        <f t="shared" si="1489"/>
        <v>0</v>
      </c>
      <c r="DU570" s="180">
        <f t="shared" si="1490"/>
        <v>0</v>
      </c>
      <c r="DV570" s="180">
        <f t="shared" si="1491"/>
        <v>0</v>
      </c>
      <c r="DW570" s="180">
        <f t="shared" si="1492"/>
        <v>0</v>
      </c>
      <c r="DX570" s="180">
        <f t="shared" si="1493"/>
        <v>0</v>
      </c>
      <c r="DY570" s="180">
        <f t="shared" si="1494"/>
        <v>0</v>
      </c>
      <c r="DZ570" s="180">
        <f t="shared" si="1495"/>
        <v>0</v>
      </c>
      <c r="EA570" s="180">
        <f t="shared" si="1496"/>
        <v>0</v>
      </c>
      <c r="EB570" s="180">
        <f t="shared" si="1497"/>
        <v>0</v>
      </c>
      <c r="EC570" s="180">
        <f t="shared" si="1498"/>
        <v>0</v>
      </c>
      <c r="ED570" s="180">
        <f t="shared" si="1499"/>
        <v>0</v>
      </c>
      <c r="EE570" s="180">
        <f t="shared" si="1500"/>
        <v>0</v>
      </c>
      <c r="EF570" s="180">
        <f t="shared" si="1501"/>
        <v>0</v>
      </c>
      <c r="EG570" s="180">
        <f t="shared" si="1502"/>
        <v>0</v>
      </c>
      <c r="EH570" s="180">
        <f t="shared" si="1503"/>
        <v>0</v>
      </c>
      <c r="EI570" s="180">
        <f t="shared" si="1504"/>
        <v>0</v>
      </c>
      <c r="EJ570" s="180">
        <f t="shared" si="1505"/>
        <v>0</v>
      </c>
      <c r="EK570" s="180">
        <f t="shared" si="1506"/>
        <v>0</v>
      </c>
      <c r="EL570" s="180">
        <f t="shared" si="1507"/>
        <v>0</v>
      </c>
      <c r="EM570" s="180">
        <f t="shared" si="1508"/>
        <v>0</v>
      </c>
      <c r="EN570" s="180">
        <f t="shared" si="1509"/>
        <v>0</v>
      </c>
      <c r="EO570" s="180">
        <f t="shared" si="1510"/>
        <v>0</v>
      </c>
      <c r="EP570" s="180">
        <f t="shared" si="1511"/>
        <v>0</v>
      </c>
      <c r="EQ570" s="180">
        <f t="shared" si="1512"/>
        <v>0</v>
      </c>
      <c r="ER570" s="180">
        <f t="shared" si="1513"/>
        <v>0</v>
      </c>
      <c r="ES570" s="180">
        <f t="shared" si="1514"/>
        <v>0</v>
      </c>
      <c r="ET570" s="180">
        <f t="shared" si="1515"/>
        <v>0</v>
      </c>
      <c r="EU570" s="180">
        <f t="shared" si="1516"/>
        <v>0</v>
      </c>
      <c r="EV570" s="180">
        <f t="shared" si="1517"/>
        <v>0</v>
      </c>
      <c r="EW570" s="180">
        <f t="shared" si="1518"/>
        <v>0</v>
      </c>
      <c r="EX570" s="180">
        <f t="shared" si="1519"/>
        <v>0</v>
      </c>
      <c r="EY570" s="180">
        <f t="shared" si="1520"/>
        <v>0</v>
      </c>
      <c r="EZ570" s="180">
        <f t="shared" si="1521"/>
        <v>0</v>
      </c>
      <c r="FA570" s="180">
        <f t="shared" si="1522"/>
        <v>0</v>
      </c>
      <c r="FB570" s="180">
        <f t="shared" si="1523"/>
        <v>0</v>
      </c>
      <c r="FC570" s="180">
        <f t="shared" si="1524"/>
        <v>0</v>
      </c>
      <c r="FD570" s="180">
        <f t="shared" si="1525"/>
        <v>0</v>
      </c>
      <c r="FE570" s="180">
        <f t="shared" si="1526"/>
        <v>0</v>
      </c>
      <c r="FF570" s="180">
        <f t="shared" si="1527"/>
        <v>0</v>
      </c>
      <c r="FG570" s="180">
        <f t="shared" si="1528"/>
        <v>0</v>
      </c>
      <c r="FH570" s="180">
        <f t="shared" si="1529"/>
        <v>0</v>
      </c>
      <c r="FI570" s="180">
        <f t="shared" si="1530"/>
        <v>0</v>
      </c>
      <c r="FJ570" s="180">
        <f t="shared" si="1531"/>
        <v>0</v>
      </c>
      <c r="FK570" s="180">
        <f t="shared" si="1532"/>
        <v>0</v>
      </c>
      <c r="FL570" s="180">
        <f t="shared" si="1533"/>
        <v>0</v>
      </c>
      <c r="FM570" s="180">
        <f t="shared" si="1534"/>
        <v>0</v>
      </c>
      <c r="FN570" s="180">
        <f t="shared" si="1535"/>
        <v>0</v>
      </c>
      <c r="FO570" s="180">
        <f t="shared" si="1536"/>
        <v>0</v>
      </c>
      <c r="FP570" s="180">
        <f t="shared" si="1537"/>
        <v>0</v>
      </c>
      <c r="FQ570" s="180">
        <f t="shared" si="1538"/>
        <v>0</v>
      </c>
      <c r="FR570" s="180">
        <f t="shared" si="1539"/>
        <v>0</v>
      </c>
      <c r="FS570" s="180">
        <f t="shared" si="1540"/>
        <v>0</v>
      </c>
      <c r="FT570" s="180">
        <f t="shared" si="1541"/>
        <v>0</v>
      </c>
      <c r="FU570" s="180">
        <f t="shared" si="1542"/>
        <v>0</v>
      </c>
      <c r="FV570" s="180">
        <f t="shared" si="1543"/>
        <v>0</v>
      </c>
      <c r="FW570" s="180">
        <f t="shared" si="1544"/>
        <v>0</v>
      </c>
      <c r="FX570" s="180">
        <f t="shared" si="1545"/>
        <v>0</v>
      </c>
      <c r="FY570" s="180">
        <f t="shared" si="1546"/>
        <v>0</v>
      </c>
      <c r="FZ570" s="180">
        <f t="shared" si="1547"/>
        <v>0</v>
      </c>
      <c r="GA570" s="180">
        <f t="shared" si="1548"/>
        <v>0</v>
      </c>
      <c r="GB570" s="180">
        <f t="shared" si="1549"/>
        <v>0</v>
      </c>
      <c r="GC570" s="180">
        <f t="shared" si="1550"/>
        <v>0</v>
      </c>
      <c r="GD570" s="180">
        <f t="shared" si="1551"/>
        <v>0</v>
      </c>
      <c r="GE570" s="180">
        <f t="shared" si="1552"/>
        <v>0</v>
      </c>
      <c r="GF570" s="180">
        <f t="shared" si="1553"/>
        <v>0</v>
      </c>
      <c r="GG570" s="180">
        <f t="shared" si="1554"/>
        <v>0</v>
      </c>
      <c r="GH570" s="180">
        <f t="shared" si="1555"/>
        <v>0</v>
      </c>
      <c r="GI570" s="180">
        <f t="shared" si="1556"/>
        <v>0</v>
      </c>
      <c r="GJ570" s="180">
        <f t="shared" si="1557"/>
        <v>0</v>
      </c>
      <c r="GK570" s="180">
        <f t="shared" si="1558"/>
        <v>0</v>
      </c>
      <c r="GL570" s="180">
        <f t="shared" si="1559"/>
        <v>0</v>
      </c>
      <c r="GM570" s="180">
        <f t="shared" si="1560"/>
        <v>0</v>
      </c>
      <c r="GN570" s="180">
        <f t="shared" si="1561"/>
        <v>0</v>
      </c>
      <c r="GO570" s="180">
        <f t="shared" si="1562"/>
        <v>0</v>
      </c>
      <c r="GP570" s="180">
        <f t="shared" si="1563"/>
        <v>0</v>
      </c>
      <c r="GQ570" s="180">
        <f t="shared" si="1564"/>
        <v>0</v>
      </c>
      <c r="GR570" s="180">
        <f t="shared" si="1565"/>
        <v>0</v>
      </c>
      <c r="GS570" s="180">
        <f t="shared" si="1566"/>
        <v>0</v>
      </c>
      <c r="GT570" s="180">
        <f t="shared" si="1567"/>
        <v>0</v>
      </c>
      <c r="GU570" s="180">
        <f t="shared" si="1568"/>
        <v>0</v>
      </c>
      <c r="GV570" s="180">
        <f t="shared" si="1569"/>
        <v>0</v>
      </c>
      <c r="GW570" s="180">
        <f t="shared" si="1570"/>
        <v>0</v>
      </c>
      <c r="GX570" s="180">
        <f t="shared" si="1571"/>
        <v>0</v>
      </c>
      <c r="GY570" s="180">
        <f t="shared" si="1572"/>
        <v>0</v>
      </c>
      <c r="GZ570" s="180">
        <f t="shared" si="1573"/>
        <v>0</v>
      </c>
      <c r="HA570" s="180">
        <f t="shared" si="1574"/>
        <v>0</v>
      </c>
      <c r="HB570" s="180">
        <f t="shared" si="1575"/>
        <v>0</v>
      </c>
      <c r="HC570" s="180">
        <f t="shared" si="1576"/>
        <v>0</v>
      </c>
      <c r="HD570" s="180">
        <f t="shared" si="1577"/>
        <v>0</v>
      </c>
      <c r="HE570" s="180">
        <f t="shared" si="1578"/>
        <v>0</v>
      </c>
      <c r="HF570" s="180">
        <f t="shared" si="1579"/>
        <v>0</v>
      </c>
      <c r="HG570" s="180">
        <f t="shared" si="1580"/>
        <v>0</v>
      </c>
      <c r="HH570" s="180">
        <f t="shared" si="1581"/>
        <v>0</v>
      </c>
      <c r="HI570" s="180">
        <f t="shared" si="1582"/>
        <v>0</v>
      </c>
      <c r="HJ570" s="180">
        <f t="shared" si="1583"/>
        <v>0</v>
      </c>
      <c r="HK570" s="180">
        <f t="shared" si="1584"/>
        <v>0</v>
      </c>
      <c r="HL570" s="180">
        <f t="shared" si="1585"/>
        <v>0</v>
      </c>
      <c r="HM570" s="180">
        <f t="shared" si="1586"/>
        <v>0</v>
      </c>
      <c r="HN570" s="180">
        <f t="shared" si="1587"/>
        <v>0</v>
      </c>
      <c r="HO570" s="180">
        <f t="shared" si="1588"/>
        <v>0</v>
      </c>
      <c r="HP570" s="180">
        <f t="shared" si="1589"/>
        <v>0</v>
      </c>
      <c r="HQ570" s="180">
        <f t="shared" si="1590"/>
        <v>0</v>
      </c>
      <c r="HR570" s="180">
        <f t="shared" si="1591"/>
        <v>0</v>
      </c>
      <c r="HS570" s="180">
        <f t="shared" si="1592"/>
        <v>0</v>
      </c>
      <c r="HT570" s="180">
        <f t="shared" si="1593"/>
        <v>0</v>
      </c>
      <c r="HU570" s="180">
        <f t="shared" si="1594"/>
        <v>0</v>
      </c>
      <c r="HV570" s="180">
        <f t="shared" si="1595"/>
        <v>0</v>
      </c>
      <c r="HW570" s="180">
        <f t="shared" si="1596"/>
        <v>0</v>
      </c>
      <c r="HX570" s="180">
        <f t="shared" si="1597"/>
        <v>0</v>
      </c>
      <c r="HY570" s="180">
        <f t="shared" si="1598"/>
        <v>0</v>
      </c>
      <c r="HZ570" s="180">
        <f t="shared" si="1599"/>
        <v>0</v>
      </c>
      <c r="IA570" s="180">
        <f t="shared" si="1600"/>
        <v>0</v>
      </c>
      <c r="IB570" s="180">
        <f t="shared" si="1601"/>
        <v>0</v>
      </c>
      <c r="IC570" s="180">
        <f t="shared" si="1602"/>
        <v>0</v>
      </c>
      <c r="ID570" s="180">
        <f t="shared" si="1603"/>
        <v>0</v>
      </c>
      <c r="IE570" s="180">
        <f t="shared" si="1604"/>
        <v>0</v>
      </c>
      <c r="IF570" s="180">
        <f t="shared" si="1605"/>
        <v>0</v>
      </c>
      <c r="IG570" s="180">
        <f t="shared" si="1606"/>
        <v>0</v>
      </c>
      <c r="IH570" s="180">
        <f t="shared" si="1607"/>
        <v>0</v>
      </c>
      <c r="II570" s="180">
        <f t="shared" si="1608"/>
        <v>0</v>
      </c>
      <c r="IJ570" s="180">
        <f t="shared" si="1609"/>
        <v>0</v>
      </c>
      <c r="IK570" s="180">
        <f t="shared" si="1610"/>
        <v>0</v>
      </c>
      <c r="IL570" s="180">
        <f t="shared" si="1611"/>
        <v>0</v>
      </c>
      <c r="IM570" s="180">
        <f t="shared" si="1612"/>
        <v>0</v>
      </c>
      <c r="IN570" s="180">
        <f t="shared" si="1613"/>
        <v>0</v>
      </c>
      <c r="IO570" s="180">
        <f t="shared" si="1614"/>
        <v>0</v>
      </c>
      <c r="IP570" s="180">
        <f t="shared" si="1615"/>
        <v>0</v>
      </c>
      <c r="IQ570" s="180">
        <f t="shared" si="1616"/>
        <v>0</v>
      </c>
      <c r="IR570" s="180">
        <f t="shared" si="1617"/>
        <v>0</v>
      </c>
      <c r="IS570" s="180">
        <f t="shared" si="1618"/>
        <v>0</v>
      </c>
      <c r="IT570" s="180">
        <f t="shared" si="1619"/>
        <v>0</v>
      </c>
      <c r="IU570" s="180">
        <f t="shared" si="1620"/>
        <v>0</v>
      </c>
      <c r="IV570" s="180">
        <f t="shared" si="1621"/>
        <v>0</v>
      </c>
      <c r="IW570" s="180">
        <f t="shared" si="1622"/>
        <v>0</v>
      </c>
      <c r="IX570" s="180">
        <f t="shared" si="1623"/>
        <v>0</v>
      </c>
      <c r="IY570" s="180">
        <f t="shared" si="1624"/>
        <v>0</v>
      </c>
      <c r="IZ570" s="180">
        <f t="shared" si="1625"/>
        <v>0</v>
      </c>
      <c r="JA570" s="180">
        <f t="shared" si="1626"/>
        <v>0</v>
      </c>
      <c r="JB570" s="180">
        <f t="shared" si="1627"/>
        <v>0</v>
      </c>
    </row>
    <row r="571" spans="2:262">
      <c r="B571" s="188">
        <v>210</v>
      </c>
      <c r="C571" s="187">
        <f t="shared" si="1628"/>
        <v>4.1015624999999984E-3</v>
      </c>
      <c r="D571" s="184" t="e">
        <f t="shared" si="1371"/>
        <v>#REF!</v>
      </c>
      <c r="E571" s="183" t="e">
        <f>HH361</f>
        <v>#REF!</v>
      </c>
      <c r="F571" s="182">
        <v>210</v>
      </c>
      <c r="G571" s="180">
        <f t="shared" si="1372"/>
        <v>0</v>
      </c>
      <c r="H571" s="180">
        <f t="shared" si="1373"/>
        <v>0</v>
      </c>
      <c r="I571" s="180">
        <f t="shared" si="1374"/>
        <v>0</v>
      </c>
      <c r="J571" s="180">
        <f t="shared" si="1375"/>
        <v>0</v>
      </c>
      <c r="K571" s="180">
        <f t="shared" si="1376"/>
        <v>0</v>
      </c>
      <c r="L571" s="180">
        <f t="shared" si="1377"/>
        <v>0</v>
      </c>
      <c r="M571" s="180">
        <f t="shared" si="1378"/>
        <v>0</v>
      </c>
      <c r="N571" s="180">
        <f t="shared" si="1379"/>
        <v>0</v>
      </c>
      <c r="O571" s="180">
        <f t="shared" si="1380"/>
        <v>0</v>
      </c>
      <c r="P571" s="180">
        <f t="shared" si="1381"/>
        <v>0</v>
      </c>
      <c r="Q571" s="180">
        <f t="shared" si="1382"/>
        <v>0</v>
      </c>
      <c r="R571" s="180">
        <f t="shared" si="1383"/>
        <v>0</v>
      </c>
      <c r="S571" s="180">
        <f t="shared" si="1384"/>
        <v>0</v>
      </c>
      <c r="T571" s="180">
        <f t="shared" si="1385"/>
        <v>0</v>
      </c>
      <c r="U571" s="180">
        <f t="shared" si="1386"/>
        <v>0</v>
      </c>
      <c r="V571" s="180">
        <f t="shared" si="1387"/>
        <v>0</v>
      </c>
      <c r="W571" s="180">
        <f t="shared" si="1388"/>
        <v>0</v>
      </c>
      <c r="X571" s="180">
        <f t="shared" si="1389"/>
        <v>0</v>
      </c>
      <c r="Y571" s="180">
        <f t="shared" si="1390"/>
        <v>0</v>
      </c>
      <c r="Z571" s="180">
        <f t="shared" si="1391"/>
        <v>0</v>
      </c>
      <c r="AA571" s="180">
        <f t="shared" si="1392"/>
        <v>0</v>
      </c>
      <c r="AB571" s="180">
        <f t="shared" si="1393"/>
        <v>0</v>
      </c>
      <c r="AC571" s="180">
        <f t="shared" si="1394"/>
        <v>0</v>
      </c>
      <c r="AD571" s="180">
        <f t="shared" si="1395"/>
        <v>0</v>
      </c>
      <c r="AE571" s="180">
        <f t="shared" si="1396"/>
        <v>0</v>
      </c>
      <c r="AF571" s="180">
        <f t="shared" si="1397"/>
        <v>0</v>
      </c>
      <c r="AG571" s="180">
        <f t="shared" si="1398"/>
        <v>0</v>
      </c>
      <c r="AH571" s="180">
        <f t="shared" si="1399"/>
        <v>0</v>
      </c>
      <c r="AI571" s="180">
        <f t="shared" si="1400"/>
        <v>0</v>
      </c>
      <c r="AJ571" s="180">
        <f t="shared" si="1401"/>
        <v>0</v>
      </c>
      <c r="AK571" s="180">
        <f t="shared" si="1402"/>
        <v>0</v>
      </c>
      <c r="AL571" s="180">
        <f t="shared" si="1403"/>
        <v>0</v>
      </c>
      <c r="AM571" s="180">
        <f t="shared" si="1404"/>
        <v>0</v>
      </c>
      <c r="AN571" s="180">
        <f t="shared" si="1405"/>
        <v>0</v>
      </c>
      <c r="AO571" s="180">
        <f t="shared" si="1406"/>
        <v>0</v>
      </c>
      <c r="AP571" s="180">
        <f t="shared" si="1407"/>
        <v>0</v>
      </c>
      <c r="AQ571" s="180">
        <f t="shared" si="1408"/>
        <v>0</v>
      </c>
      <c r="AR571" s="180">
        <f t="shared" si="1409"/>
        <v>0</v>
      </c>
      <c r="AS571" s="180">
        <f t="shared" si="1410"/>
        <v>0</v>
      </c>
      <c r="AT571" s="180">
        <f t="shared" si="1411"/>
        <v>0</v>
      </c>
      <c r="AU571" s="180">
        <f t="shared" si="1412"/>
        <v>0</v>
      </c>
      <c r="AV571" s="180">
        <f t="shared" si="1413"/>
        <v>0</v>
      </c>
      <c r="AW571" s="180">
        <f t="shared" si="1414"/>
        <v>0</v>
      </c>
      <c r="AX571" s="180">
        <f t="shared" si="1415"/>
        <v>0</v>
      </c>
      <c r="AY571" s="180">
        <f t="shared" si="1416"/>
        <v>0</v>
      </c>
      <c r="AZ571" s="180">
        <f t="shared" si="1417"/>
        <v>0</v>
      </c>
      <c r="BA571" s="180">
        <f t="shared" si="1418"/>
        <v>0</v>
      </c>
      <c r="BB571" s="180">
        <f t="shared" si="1419"/>
        <v>0</v>
      </c>
      <c r="BC571" s="180">
        <f t="shared" si="1420"/>
        <v>0</v>
      </c>
      <c r="BD571" s="180">
        <f t="shared" si="1421"/>
        <v>0</v>
      </c>
      <c r="BE571" s="180">
        <f t="shared" si="1422"/>
        <v>0</v>
      </c>
      <c r="BF571" s="180">
        <f t="shared" si="1423"/>
        <v>0</v>
      </c>
      <c r="BG571" s="180">
        <f t="shared" si="1424"/>
        <v>0</v>
      </c>
      <c r="BH571" s="180">
        <f t="shared" si="1425"/>
        <v>0</v>
      </c>
      <c r="BI571" s="180">
        <f t="shared" si="1426"/>
        <v>0</v>
      </c>
      <c r="BJ571" s="180">
        <f t="shared" si="1427"/>
        <v>0</v>
      </c>
      <c r="BK571" s="180">
        <f t="shared" si="1428"/>
        <v>0</v>
      </c>
      <c r="BL571" s="180">
        <f t="shared" si="1429"/>
        <v>0</v>
      </c>
      <c r="BM571" s="180">
        <f t="shared" si="1430"/>
        <v>0</v>
      </c>
      <c r="BN571" s="180">
        <f t="shared" si="1431"/>
        <v>0</v>
      </c>
      <c r="BO571" s="180">
        <f t="shared" si="1432"/>
        <v>0</v>
      </c>
      <c r="BP571" s="180">
        <f t="shared" si="1433"/>
        <v>0</v>
      </c>
      <c r="BQ571" s="180">
        <f t="shared" si="1434"/>
        <v>0</v>
      </c>
      <c r="BR571" s="180">
        <f t="shared" si="1435"/>
        <v>0</v>
      </c>
      <c r="BS571" s="180">
        <f t="shared" si="1436"/>
        <v>0</v>
      </c>
      <c r="BT571" s="180">
        <f t="shared" si="1437"/>
        <v>0</v>
      </c>
      <c r="BU571" s="180">
        <f t="shared" si="1438"/>
        <v>0</v>
      </c>
      <c r="BV571" s="180">
        <f t="shared" si="1439"/>
        <v>0</v>
      </c>
      <c r="BW571" s="180">
        <f t="shared" si="1440"/>
        <v>0</v>
      </c>
      <c r="BX571" s="180">
        <f t="shared" si="1441"/>
        <v>0</v>
      </c>
      <c r="BY571" s="180">
        <f t="shared" si="1442"/>
        <v>0</v>
      </c>
      <c r="BZ571" s="180">
        <f t="shared" si="1443"/>
        <v>0</v>
      </c>
      <c r="CA571" s="180">
        <f t="shared" si="1444"/>
        <v>0</v>
      </c>
      <c r="CB571" s="180">
        <f t="shared" si="1445"/>
        <v>0</v>
      </c>
      <c r="CC571" s="180">
        <f t="shared" si="1446"/>
        <v>0</v>
      </c>
      <c r="CD571" s="180">
        <f t="shared" si="1447"/>
        <v>0</v>
      </c>
      <c r="CE571" s="180">
        <f t="shared" si="1448"/>
        <v>0</v>
      </c>
      <c r="CF571" s="180">
        <f t="shared" si="1449"/>
        <v>0</v>
      </c>
      <c r="CG571" s="180">
        <f t="shared" si="1450"/>
        <v>0</v>
      </c>
      <c r="CH571" s="180">
        <f t="shared" si="1451"/>
        <v>0</v>
      </c>
      <c r="CI571" s="180">
        <f t="shared" si="1452"/>
        <v>0</v>
      </c>
      <c r="CJ571" s="180">
        <f t="shared" si="1453"/>
        <v>0</v>
      </c>
      <c r="CK571" s="180">
        <f t="shared" si="1454"/>
        <v>0</v>
      </c>
      <c r="CL571" s="180">
        <f t="shared" si="1455"/>
        <v>0</v>
      </c>
      <c r="CM571" s="180">
        <f t="shared" si="1456"/>
        <v>0</v>
      </c>
      <c r="CN571" s="180">
        <f t="shared" si="1457"/>
        <v>0</v>
      </c>
      <c r="CO571" s="180">
        <f t="shared" si="1458"/>
        <v>0</v>
      </c>
      <c r="CP571" s="180">
        <f t="shared" si="1459"/>
        <v>0</v>
      </c>
      <c r="CQ571" s="180">
        <f t="shared" si="1460"/>
        <v>0</v>
      </c>
      <c r="CR571" s="180">
        <f t="shared" si="1461"/>
        <v>0</v>
      </c>
      <c r="CS571" s="180">
        <f t="shared" si="1462"/>
        <v>0</v>
      </c>
      <c r="CT571" s="180">
        <f t="shared" si="1463"/>
        <v>0</v>
      </c>
      <c r="CU571" s="180">
        <f t="shared" si="1464"/>
        <v>0</v>
      </c>
      <c r="CV571" s="180">
        <f t="shared" si="1465"/>
        <v>0</v>
      </c>
      <c r="CW571" s="180">
        <f t="shared" si="1466"/>
        <v>0</v>
      </c>
      <c r="CX571" s="180">
        <f t="shared" si="1467"/>
        <v>0</v>
      </c>
      <c r="CY571" s="180">
        <f t="shared" si="1468"/>
        <v>0</v>
      </c>
      <c r="CZ571" s="180">
        <f t="shared" si="1469"/>
        <v>0</v>
      </c>
      <c r="DA571" s="180">
        <f t="shared" si="1470"/>
        <v>0</v>
      </c>
      <c r="DB571" s="180">
        <f t="shared" si="1471"/>
        <v>0</v>
      </c>
      <c r="DC571" s="180">
        <f t="shared" si="1472"/>
        <v>0</v>
      </c>
      <c r="DD571" s="180">
        <f t="shared" si="1473"/>
        <v>0</v>
      </c>
      <c r="DE571" s="180">
        <f t="shared" si="1474"/>
        <v>0</v>
      </c>
      <c r="DF571" s="180">
        <f t="shared" si="1475"/>
        <v>0</v>
      </c>
      <c r="DG571" s="180">
        <f t="shared" si="1476"/>
        <v>0</v>
      </c>
      <c r="DH571" s="180">
        <f t="shared" si="1477"/>
        <v>0</v>
      </c>
      <c r="DI571" s="180">
        <f t="shared" si="1478"/>
        <v>0</v>
      </c>
      <c r="DJ571" s="180">
        <f t="shared" si="1479"/>
        <v>0</v>
      </c>
      <c r="DK571" s="180">
        <f t="shared" si="1480"/>
        <v>0</v>
      </c>
      <c r="DL571" s="180">
        <f t="shared" si="1481"/>
        <v>0</v>
      </c>
      <c r="DM571" s="180">
        <f t="shared" si="1482"/>
        <v>0</v>
      </c>
      <c r="DN571" s="180">
        <f t="shared" si="1483"/>
        <v>0</v>
      </c>
      <c r="DO571" s="180">
        <f t="shared" si="1484"/>
        <v>0</v>
      </c>
      <c r="DP571" s="180">
        <f t="shared" si="1485"/>
        <v>0</v>
      </c>
      <c r="DQ571" s="180">
        <f t="shared" si="1486"/>
        <v>0</v>
      </c>
      <c r="DR571" s="180">
        <f t="shared" si="1487"/>
        <v>0</v>
      </c>
      <c r="DS571" s="180">
        <f t="shared" si="1488"/>
        <v>0</v>
      </c>
      <c r="DT571" s="180">
        <f t="shared" si="1489"/>
        <v>0</v>
      </c>
      <c r="DU571" s="180">
        <f t="shared" si="1490"/>
        <v>0</v>
      </c>
      <c r="DV571" s="180">
        <f t="shared" si="1491"/>
        <v>0</v>
      </c>
      <c r="DW571" s="180">
        <f t="shared" si="1492"/>
        <v>0</v>
      </c>
      <c r="DX571" s="180">
        <f t="shared" si="1493"/>
        <v>0</v>
      </c>
      <c r="DY571" s="180">
        <f t="shared" si="1494"/>
        <v>0</v>
      </c>
      <c r="DZ571" s="180">
        <f t="shared" si="1495"/>
        <v>0</v>
      </c>
      <c r="EA571" s="180">
        <f t="shared" si="1496"/>
        <v>0</v>
      </c>
      <c r="EB571" s="180">
        <f t="shared" si="1497"/>
        <v>0</v>
      </c>
      <c r="EC571" s="180">
        <f t="shared" si="1498"/>
        <v>0</v>
      </c>
      <c r="ED571" s="180">
        <f t="shared" si="1499"/>
        <v>0</v>
      </c>
      <c r="EE571" s="180">
        <f t="shared" si="1500"/>
        <v>0</v>
      </c>
      <c r="EF571" s="180">
        <f t="shared" si="1501"/>
        <v>0</v>
      </c>
      <c r="EG571" s="180">
        <f t="shared" si="1502"/>
        <v>0</v>
      </c>
      <c r="EH571" s="180">
        <f t="shared" si="1503"/>
        <v>0</v>
      </c>
      <c r="EI571" s="180">
        <f t="shared" si="1504"/>
        <v>0</v>
      </c>
      <c r="EJ571" s="180">
        <f t="shared" si="1505"/>
        <v>0</v>
      </c>
      <c r="EK571" s="180">
        <f t="shared" si="1506"/>
        <v>0</v>
      </c>
      <c r="EL571" s="180">
        <f t="shared" si="1507"/>
        <v>0</v>
      </c>
      <c r="EM571" s="180">
        <f t="shared" si="1508"/>
        <v>0</v>
      </c>
      <c r="EN571" s="180">
        <f t="shared" si="1509"/>
        <v>0</v>
      </c>
      <c r="EO571" s="180">
        <f t="shared" si="1510"/>
        <v>0</v>
      </c>
      <c r="EP571" s="180">
        <f t="shared" si="1511"/>
        <v>0</v>
      </c>
      <c r="EQ571" s="180">
        <f t="shared" si="1512"/>
        <v>0</v>
      </c>
      <c r="ER571" s="180">
        <f t="shared" si="1513"/>
        <v>0</v>
      </c>
      <c r="ES571" s="180">
        <f t="shared" si="1514"/>
        <v>0</v>
      </c>
      <c r="ET571" s="180">
        <f t="shared" si="1515"/>
        <v>0</v>
      </c>
      <c r="EU571" s="180">
        <f t="shared" si="1516"/>
        <v>0</v>
      </c>
      <c r="EV571" s="180">
        <f t="shared" si="1517"/>
        <v>0</v>
      </c>
      <c r="EW571" s="180">
        <f t="shared" si="1518"/>
        <v>0</v>
      </c>
      <c r="EX571" s="180">
        <f t="shared" si="1519"/>
        <v>0</v>
      </c>
      <c r="EY571" s="180">
        <f t="shared" si="1520"/>
        <v>0</v>
      </c>
      <c r="EZ571" s="180">
        <f t="shared" si="1521"/>
        <v>0</v>
      </c>
      <c r="FA571" s="180">
        <f t="shared" si="1522"/>
        <v>0</v>
      </c>
      <c r="FB571" s="180">
        <f t="shared" si="1523"/>
        <v>0</v>
      </c>
      <c r="FC571" s="180">
        <f t="shared" si="1524"/>
        <v>0</v>
      </c>
      <c r="FD571" s="180">
        <f t="shared" si="1525"/>
        <v>0</v>
      </c>
      <c r="FE571" s="180">
        <f t="shared" si="1526"/>
        <v>0</v>
      </c>
      <c r="FF571" s="180">
        <f t="shared" si="1527"/>
        <v>0</v>
      </c>
      <c r="FG571" s="180">
        <f t="shared" si="1528"/>
        <v>0</v>
      </c>
      <c r="FH571" s="180">
        <f t="shared" si="1529"/>
        <v>0</v>
      </c>
      <c r="FI571" s="180">
        <f t="shared" si="1530"/>
        <v>0</v>
      </c>
      <c r="FJ571" s="180">
        <f t="shared" si="1531"/>
        <v>0</v>
      </c>
      <c r="FK571" s="180">
        <f t="shared" si="1532"/>
        <v>0</v>
      </c>
      <c r="FL571" s="180">
        <f t="shared" si="1533"/>
        <v>0</v>
      </c>
      <c r="FM571" s="180">
        <f t="shared" si="1534"/>
        <v>0</v>
      </c>
      <c r="FN571" s="180">
        <f t="shared" si="1535"/>
        <v>0</v>
      </c>
      <c r="FO571" s="180">
        <f t="shared" si="1536"/>
        <v>0</v>
      </c>
      <c r="FP571" s="180">
        <f t="shared" si="1537"/>
        <v>0</v>
      </c>
      <c r="FQ571" s="180">
        <f t="shared" si="1538"/>
        <v>0</v>
      </c>
      <c r="FR571" s="180">
        <f t="shared" si="1539"/>
        <v>0</v>
      </c>
      <c r="FS571" s="180">
        <f t="shared" si="1540"/>
        <v>0</v>
      </c>
      <c r="FT571" s="180">
        <f t="shared" si="1541"/>
        <v>0</v>
      </c>
      <c r="FU571" s="180">
        <f t="shared" si="1542"/>
        <v>0</v>
      </c>
      <c r="FV571" s="180">
        <f t="shared" si="1543"/>
        <v>0</v>
      </c>
      <c r="FW571" s="180">
        <f t="shared" si="1544"/>
        <v>0</v>
      </c>
      <c r="FX571" s="180">
        <f t="shared" si="1545"/>
        <v>0</v>
      </c>
      <c r="FY571" s="180">
        <f t="shared" si="1546"/>
        <v>0</v>
      </c>
      <c r="FZ571" s="180">
        <f t="shared" si="1547"/>
        <v>0</v>
      </c>
      <c r="GA571" s="180">
        <f t="shared" si="1548"/>
        <v>0</v>
      </c>
      <c r="GB571" s="180">
        <f t="shared" si="1549"/>
        <v>0</v>
      </c>
      <c r="GC571" s="180">
        <f t="shared" si="1550"/>
        <v>0</v>
      </c>
      <c r="GD571" s="180">
        <f t="shared" si="1551"/>
        <v>0</v>
      </c>
      <c r="GE571" s="180">
        <f t="shared" si="1552"/>
        <v>0</v>
      </c>
      <c r="GF571" s="180">
        <f t="shared" si="1553"/>
        <v>0</v>
      </c>
      <c r="GG571" s="180">
        <f t="shared" si="1554"/>
        <v>0</v>
      </c>
      <c r="GH571" s="180">
        <f t="shared" si="1555"/>
        <v>0</v>
      </c>
      <c r="GI571" s="180">
        <f t="shared" si="1556"/>
        <v>0</v>
      </c>
      <c r="GJ571" s="180">
        <f t="shared" si="1557"/>
        <v>0</v>
      </c>
      <c r="GK571" s="180">
        <f t="shared" si="1558"/>
        <v>0</v>
      </c>
      <c r="GL571" s="180">
        <f t="shared" si="1559"/>
        <v>0</v>
      </c>
      <c r="GM571" s="180">
        <f t="shared" si="1560"/>
        <v>0</v>
      </c>
      <c r="GN571" s="180">
        <f t="shared" si="1561"/>
        <v>0</v>
      </c>
      <c r="GO571" s="180">
        <f t="shared" si="1562"/>
        <v>0</v>
      </c>
      <c r="GP571" s="180">
        <f t="shared" si="1563"/>
        <v>0</v>
      </c>
      <c r="GQ571" s="180">
        <f t="shared" si="1564"/>
        <v>0</v>
      </c>
      <c r="GR571" s="180">
        <f t="shared" si="1565"/>
        <v>0</v>
      </c>
      <c r="GS571" s="180">
        <f t="shared" si="1566"/>
        <v>0</v>
      </c>
      <c r="GT571" s="180">
        <f t="shared" si="1567"/>
        <v>0</v>
      </c>
      <c r="GU571" s="180">
        <f t="shared" si="1568"/>
        <v>0</v>
      </c>
      <c r="GV571" s="180">
        <f t="shared" si="1569"/>
        <v>0</v>
      </c>
      <c r="GW571" s="180">
        <f t="shared" si="1570"/>
        <v>0</v>
      </c>
      <c r="GX571" s="180">
        <f t="shared" si="1571"/>
        <v>0</v>
      </c>
      <c r="GY571" s="180">
        <f t="shared" si="1572"/>
        <v>0</v>
      </c>
      <c r="GZ571" s="180">
        <f t="shared" si="1573"/>
        <v>0</v>
      </c>
      <c r="HA571" s="180">
        <f t="shared" si="1574"/>
        <v>0</v>
      </c>
      <c r="HB571" s="180">
        <f t="shared" si="1575"/>
        <v>0</v>
      </c>
      <c r="HC571" s="180">
        <f t="shared" si="1576"/>
        <v>0</v>
      </c>
      <c r="HD571" s="180">
        <f t="shared" si="1577"/>
        <v>0</v>
      </c>
      <c r="HE571" s="180">
        <f t="shared" si="1578"/>
        <v>0</v>
      </c>
      <c r="HF571" s="180">
        <f t="shared" si="1579"/>
        <v>0</v>
      </c>
      <c r="HG571" s="180">
        <f t="shared" si="1580"/>
        <v>0</v>
      </c>
      <c r="HH571" s="180">
        <f t="shared" si="1581"/>
        <v>0</v>
      </c>
      <c r="HI571" s="180">
        <f t="shared" si="1582"/>
        <v>0</v>
      </c>
      <c r="HJ571" s="180">
        <f t="shared" si="1583"/>
        <v>0</v>
      </c>
      <c r="HK571" s="180">
        <f t="shared" si="1584"/>
        <v>0</v>
      </c>
      <c r="HL571" s="180">
        <f t="shared" si="1585"/>
        <v>0</v>
      </c>
      <c r="HM571" s="180">
        <f t="shared" si="1586"/>
        <v>0</v>
      </c>
      <c r="HN571" s="180">
        <f t="shared" si="1587"/>
        <v>0</v>
      </c>
      <c r="HO571" s="180">
        <f t="shared" si="1588"/>
        <v>0</v>
      </c>
      <c r="HP571" s="180">
        <f t="shared" si="1589"/>
        <v>0</v>
      </c>
      <c r="HQ571" s="180">
        <f t="shared" si="1590"/>
        <v>0</v>
      </c>
      <c r="HR571" s="180">
        <f t="shared" si="1591"/>
        <v>0</v>
      </c>
      <c r="HS571" s="180">
        <f t="shared" si="1592"/>
        <v>0</v>
      </c>
      <c r="HT571" s="180">
        <f t="shared" si="1593"/>
        <v>0</v>
      </c>
      <c r="HU571" s="180">
        <f t="shared" si="1594"/>
        <v>0</v>
      </c>
      <c r="HV571" s="180">
        <f t="shared" si="1595"/>
        <v>0</v>
      </c>
      <c r="HW571" s="180">
        <f t="shared" si="1596"/>
        <v>0</v>
      </c>
      <c r="HX571" s="180">
        <f t="shared" si="1597"/>
        <v>0</v>
      </c>
      <c r="HY571" s="180">
        <f t="shared" si="1598"/>
        <v>0</v>
      </c>
      <c r="HZ571" s="180">
        <f t="shared" si="1599"/>
        <v>0</v>
      </c>
      <c r="IA571" s="180">
        <f t="shared" si="1600"/>
        <v>0</v>
      </c>
      <c r="IB571" s="180">
        <f t="shared" si="1601"/>
        <v>0</v>
      </c>
      <c r="IC571" s="180">
        <f t="shared" si="1602"/>
        <v>0</v>
      </c>
      <c r="ID571" s="180">
        <f t="shared" si="1603"/>
        <v>0</v>
      </c>
      <c r="IE571" s="180">
        <f t="shared" si="1604"/>
        <v>0</v>
      </c>
      <c r="IF571" s="180">
        <f t="shared" si="1605"/>
        <v>0</v>
      </c>
      <c r="IG571" s="180">
        <f t="shared" si="1606"/>
        <v>0</v>
      </c>
      <c r="IH571" s="180">
        <f t="shared" si="1607"/>
        <v>0</v>
      </c>
      <c r="II571" s="180">
        <f t="shared" si="1608"/>
        <v>0</v>
      </c>
      <c r="IJ571" s="180">
        <f t="shared" si="1609"/>
        <v>0</v>
      </c>
      <c r="IK571" s="180">
        <f t="shared" si="1610"/>
        <v>0</v>
      </c>
      <c r="IL571" s="180">
        <f t="shared" si="1611"/>
        <v>0</v>
      </c>
      <c r="IM571" s="180">
        <f t="shared" si="1612"/>
        <v>0</v>
      </c>
      <c r="IN571" s="180">
        <f t="shared" si="1613"/>
        <v>0</v>
      </c>
      <c r="IO571" s="180">
        <f t="shared" si="1614"/>
        <v>0</v>
      </c>
      <c r="IP571" s="180">
        <f t="shared" si="1615"/>
        <v>0</v>
      </c>
      <c r="IQ571" s="180">
        <f t="shared" si="1616"/>
        <v>0</v>
      </c>
      <c r="IR571" s="180">
        <f t="shared" si="1617"/>
        <v>0</v>
      </c>
      <c r="IS571" s="180">
        <f t="shared" si="1618"/>
        <v>0</v>
      </c>
      <c r="IT571" s="180">
        <f t="shared" si="1619"/>
        <v>0</v>
      </c>
      <c r="IU571" s="180">
        <f t="shared" si="1620"/>
        <v>0</v>
      </c>
      <c r="IV571" s="180">
        <f t="shared" si="1621"/>
        <v>0</v>
      </c>
      <c r="IW571" s="180">
        <f t="shared" si="1622"/>
        <v>0</v>
      </c>
      <c r="IX571" s="180">
        <f t="shared" si="1623"/>
        <v>0</v>
      </c>
      <c r="IY571" s="180">
        <f t="shared" si="1624"/>
        <v>0</v>
      </c>
      <c r="IZ571" s="180">
        <f t="shared" si="1625"/>
        <v>0</v>
      </c>
      <c r="JA571" s="180">
        <f t="shared" si="1626"/>
        <v>0</v>
      </c>
      <c r="JB571" s="180">
        <f t="shared" si="1627"/>
        <v>0</v>
      </c>
    </row>
    <row r="572" spans="2:262">
      <c r="B572" s="188">
        <v>211</v>
      </c>
      <c r="C572" s="187">
        <f t="shared" si="1628"/>
        <v>4.121093749999998E-3</v>
      </c>
      <c r="D572" s="184" t="e">
        <f t="shared" si="1371"/>
        <v>#REF!</v>
      </c>
      <c r="E572" s="183" t="e">
        <f>HI361</f>
        <v>#REF!</v>
      </c>
      <c r="F572" s="182">
        <v>211</v>
      </c>
      <c r="G572" s="180">
        <f t="shared" si="1372"/>
        <v>0</v>
      </c>
      <c r="H572" s="180">
        <f t="shared" si="1373"/>
        <v>0</v>
      </c>
      <c r="I572" s="180">
        <f t="shared" si="1374"/>
        <v>0</v>
      </c>
      <c r="J572" s="180">
        <f t="shared" si="1375"/>
        <v>0</v>
      </c>
      <c r="K572" s="180">
        <f t="shared" si="1376"/>
        <v>0</v>
      </c>
      <c r="L572" s="180">
        <f t="shared" si="1377"/>
        <v>0</v>
      </c>
      <c r="M572" s="180">
        <f t="shared" si="1378"/>
        <v>0</v>
      </c>
      <c r="N572" s="180">
        <f t="shared" si="1379"/>
        <v>0</v>
      </c>
      <c r="O572" s="180">
        <f t="shared" si="1380"/>
        <v>0</v>
      </c>
      <c r="P572" s="180">
        <f t="shared" si="1381"/>
        <v>0</v>
      </c>
      <c r="Q572" s="180">
        <f t="shared" si="1382"/>
        <v>0</v>
      </c>
      <c r="R572" s="180">
        <f t="shared" si="1383"/>
        <v>0</v>
      </c>
      <c r="S572" s="180">
        <f t="shared" si="1384"/>
        <v>0</v>
      </c>
      <c r="T572" s="180">
        <f t="shared" si="1385"/>
        <v>0</v>
      </c>
      <c r="U572" s="180">
        <f t="shared" si="1386"/>
        <v>0</v>
      </c>
      <c r="V572" s="180">
        <f t="shared" si="1387"/>
        <v>0</v>
      </c>
      <c r="W572" s="180">
        <f t="shared" si="1388"/>
        <v>0</v>
      </c>
      <c r="X572" s="180">
        <f t="shared" si="1389"/>
        <v>0</v>
      </c>
      <c r="Y572" s="180">
        <f t="shared" si="1390"/>
        <v>0</v>
      </c>
      <c r="Z572" s="180">
        <f t="shared" si="1391"/>
        <v>0</v>
      </c>
      <c r="AA572" s="180">
        <f t="shared" si="1392"/>
        <v>0</v>
      </c>
      <c r="AB572" s="180">
        <f t="shared" si="1393"/>
        <v>0</v>
      </c>
      <c r="AC572" s="180">
        <f t="shared" si="1394"/>
        <v>0</v>
      </c>
      <c r="AD572" s="180">
        <f t="shared" si="1395"/>
        <v>0</v>
      </c>
      <c r="AE572" s="180">
        <f t="shared" si="1396"/>
        <v>0</v>
      </c>
      <c r="AF572" s="180">
        <f t="shared" si="1397"/>
        <v>0</v>
      </c>
      <c r="AG572" s="180">
        <f t="shared" si="1398"/>
        <v>0</v>
      </c>
      <c r="AH572" s="180">
        <f t="shared" si="1399"/>
        <v>0</v>
      </c>
      <c r="AI572" s="180">
        <f t="shared" si="1400"/>
        <v>0</v>
      </c>
      <c r="AJ572" s="180">
        <f t="shared" si="1401"/>
        <v>0</v>
      </c>
      <c r="AK572" s="180">
        <f t="shared" si="1402"/>
        <v>0</v>
      </c>
      <c r="AL572" s="180">
        <f t="shared" si="1403"/>
        <v>0</v>
      </c>
      <c r="AM572" s="180">
        <f t="shared" si="1404"/>
        <v>0</v>
      </c>
      <c r="AN572" s="180">
        <f t="shared" si="1405"/>
        <v>0</v>
      </c>
      <c r="AO572" s="180">
        <f t="shared" si="1406"/>
        <v>0</v>
      </c>
      <c r="AP572" s="180">
        <f t="shared" si="1407"/>
        <v>0</v>
      </c>
      <c r="AQ572" s="180">
        <f t="shared" si="1408"/>
        <v>0</v>
      </c>
      <c r="AR572" s="180">
        <f t="shared" si="1409"/>
        <v>0</v>
      </c>
      <c r="AS572" s="180">
        <f t="shared" si="1410"/>
        <v>0</v>
      </c>
      <c r="AT572" s="180">
        <f t="shared" si="1411"/>
        <v>0</v>
      </c>
      <c r="AU572" s="180">
        <f t="shared" si="1412"/>
        <v>0</v>
      </c>
      <c r="AV572" s="180">
        <f t="shared" si="1413"/>
        <v>0</v>
      </c>
      <c r="AW572" s="180">
        <f t="shared" si="1414"/>
        <v>0</v>
      </c>
      <c r="AX572" s="180">
        <f t="shared" si="1415"/>
        <v>0</v>
      </c>
      <c r="AY572" s="180">
        <f t="shared" si="1416"/>
        <v>0</v>
      </c>
      <c r="AZ572" s="180">
        <f t="shared" si="1417"/>
        <v>0</v>
      </c>
      <c r="BA572" s="180">
        <f t="shared" si="1418"/>
        <v>0</v>
      </c>
      <c r="BB572" s="180">
        <f t="shared" si="1419"/>
        <v>0</v>
      </c>
      <c r="BC572" s="180">
        <f t="shared" si="1420"/>
        <v>0</v>
      </c>
      <c r="BD572" s="180">
        <f t="shared" si="1421"/>
        <v>0</v>
      </c>
      <c r="BE572" s="180">
        <f t="shared" si="1422"/>
        <v>0</v>
      </c>
      <c r="BF572" s="180">
        <f t="shared" si="1423"/>
        <v>0</v>
      </c>
      <c r="BG572" s="180">
        <f t="shared" si="1424"/>
        <v>0</v>
      </c>
      <c r="BH572" s="180">
        <f t="shared" si="1425"/>
        <v>0</v>
      </c>
      <c r="BI572" s="180">
        <f t="shared" si="1426"/>
        <v>0</v>
      </c>
      <c r="BJ572" s="180">
        <f t="shared" si="1427"/>
        <v>0</v>
      </c>
      <c r="BK572" s="180">
        <f t="shared" si="1428"/>
        <v>0</v>
      </c>
      <c r="BL572" s="180">
        <f t="shared" si="1429"/>
        <v>0</v>
      </c>
      <c r="BM572" s="180">
        <f t="shared" si="1430"/>
        <v>0</v>
      </c>
      <c r="BN572" s="180">
        <f t="shared" si="1431"/>
        <v>0</v>
      </c>
      <c r="BO572" s="180">
        <f t="shared" si="1432"/>
        <v>0</v>
      </c>
      <c r="BP572" s="180">
        <f t="shared" si="1433"/>
        <v>0</v>
      </c>
      <c r="BQ572" s="180">
        <f t="shared" si="1434"/>
        <v>0</v>
      </c>
      <c r="BR572" s="180">
        <f t="shared" si="1435"/>
        <v>0</v>
      </c>
      <c r="BS572" s="180">
        <f t="shared" si="1436"/>
        <v>0</v>
      </c>
      <c r="BT572" s="180">
        <f t="shared" si="1437"/>
        <v>0</v>
      </c>
      <c r="BU572" s="180">
        <f t="shared" si="1438"/>
        <v>0</v>
      </c>
      <c r="BV572" s="180">
        <f t="shared" si="1439"/>
        <v>0</v>
      </c>
      <c r="BW572" s="180">
        <f t="shared" si="1440"/>
        <v>0</v>
      </c>
      <c r="BX572" s="180">
        <f t="shared" si="1441"/>
        <v>0</v>
      </c>
      <c r="BY572" s="180">
        <f t="shared" si="1442"/>
        <v>0</v>
      </c>
      <c r="BZ572" s="180">
        <f t="shared" si="1443"/>
        <v>0</v>
      </c>
      <c r="CA572" s="180">
        <f t="shared" si="1444"/>
        <v>0</v>
      </c>
      <c r="CB572" s="180">
        <f t="shared" si="1445"/>
        <v>0</v>
      </c>
      <c r="CC572" s="180">
        <f t="shared" si="1446"/>
        <v>0</v>
      </c>
      <c r="CD572" s="180">
        <f t="shared" si="1447"/>
        <v>0</v>
      </c>
      <c r="CE572" s="180">
        <f t="shared" si="1448"/>
        <v>0</v>
      </c>
      <c r="CF572" s="180">
        <f t="shared" si="1449"/>
        <v>0</v>
      </c>
      <c r="CG572" s="180">
        <f t="shared" si="1450"/>
        <v>0</v>
      </c>
      <c r="CH572" s="180">
        <f t="shared" si="1451"/>
        <v>0</v>
      </c>
      <c r="CI572" s="180">
        <f t="shared" si="1452"/>
        <v>0</v>
      </c>
      <c r="CJ572" s="180">
        <f t="shared" si="1453"/>
        <v>0</v>
      </c>
      <c r="CK572" s="180">
        <f t="shared" si="1454"/>
        <v>0</v>
      </c>
      <c r="CL572" s="180">
        <f t="shared" si="1455"/>
        <v>0</v>
      </c>
      <c r="CM572" s="180">
        <f t="shared" si="1456"/>
        <v>0</v>
      </c>
      <c r="CN572" s="180">
        <f t="shared" si="1457"/>
        <v>0</v>
      </c>
      <c r="CO572" s="180">
        <f t="shared" si="1458"/>
        <v>0</v>
      </c>
      <c r="CP572" s="180">
        <f t="shared" si="1459"/>
        <v>0</v>
      </c>
      <c r="CQ572" s="180">
        <f t="shared" si="1460"/>
        <v>0</v>
      </c>
      <c r="CR572" s="180">
        <f t="shared" si="1461"/>
        <v>0</v>
      </c>
      <c r="CS572" s="180">
        <f t="shared" si="1462"/>
        <v>0</v>
      </c>
      <c r="CT572" s="180">
        <f t="shared" si="1463"/>
        <v>0</v>
      </c>
      <c r="CU572" s="180">
        <f t="shared" si="1464"/>
        <v>0</v>
      </c>
      <c r="CV572" s="180">
        <f t="shared" si="1465"/>
        <v>0</v>
      </c>
      <c r="CW572" s="180">
        <f t="shared" si="1466"/>
        <v>0</v>
      </c>
      <c r="CX572" s="180">
        <f t="shared" si="1467"/>
        <v>0</v>
      </c>
      <c r="CY572" s="180">
        <f t="shared" si="1468"/>
        <v>0</v>
      </c>
      <c r="CZ572" s="180">
        <f t="shared" si="1469"/>
        <v>0</v>
      </c>
      <c r="DA572" s="180">
        <f t="shared" si="1470"/>
        <v>0</v>
      </c>
      <c r="DB572" s="180">
        <f t="shared" si="1471"/>
        <v>0</v>
      </c>
      <c r="DC572" s="180">
        <f t="shared" si="1472"/>
        <v>0</v>
      </c>
      <c r="DD572" s="180">
        <f t="shared" si="1473"/>
        <v>0</v>
      </c>
      <c r="DE572" s="180">
        <f t="shared" si="1474"/>
        <v>0</v>
      </c>
      <c r="DF572" s="180">
        <f t="shared" si="1475"/>
        <v>0</v>
      </c>
      <c r="DG572" s="180">
        <f t="shared" si="1476"/>
        <v>0</v>
      </c>
      <c r="DH572" s="180">
        <f t="shared" si="1477"/>
        <v>0</v>
      </c>
      <c r="DI572" s="180">
        <f t="shared" si="1478"/>
        <v>0</v>
      </c>
      <c r="DJ572" s="180">
        <f t="shared" si="1479"/>
        <v>0</v>
      </c>
      <c r="DK572" s="180">
        <f t="shared" si="1480"/>
        <v>0</v>
      </c>
      <c r="DL572" s="180">
        <f t="shared" si="1481"/>
        <v>0</v>
      </c>
      <c r="DM572" s="180">
        <f t="shared" si="1482"/>
        <v>0</v>
      </c>
      <c r="DN572" s="180">
        <f t="shared" si="1483"/>
        <v>0</v>
      </c>
      <c r="DO572" s="180">
        <f t="shared" si="1484"/>
        <v>0</v>
      </c>
      <c r="DP572" s="180">
        <f t="shared" si="1485"/>
        <v>0</v>
      </c>
      <c r="DQ572" s="180">
        <f t="shared" si="1486"/>
        <v>0</v>
      </c>
      <c r="DR572" s="180">
        <f t="shared" si="1487"/>
        <v>0</v>
      </c>
      <c r="DS572" s="180">
        <f t="shared" si="1488"/>
        <v>0</v>
      </c>
      <c r="DT572" s="180">
        <f t="shared" si="1489"/>
        <v>0</v>
      </c>
      <c r="DU572" s="180">
        <f t="shared" si="1490"/>
        <v>0</v>
      </c>
      <c r="DV572" s="180">
        <f t="shared" si="1491"/>
        <v>0</v>
      </c>
      <c r="DW572" s="180">
        <f t="shared" si="1492"/>
        <v>0</v>
      </c>
      <c r="DX572" s="180">
        <f t="shared" si="1493"/>
        <v>0</v>
      </c>
      <c r="DY572" s="180">
        <f t="shared" si="1494"/>
        <v>0</v>
      </c>
      <c r="DZ572" s="180">
        <f t="shared" si="1495"/>
        <v>0</v>
      </c>
      <c r="EA572" s="180">
        <f t="shared" si="1496"/>
        <v>0</v>
      </c>
      <c r="EB572" s="180">
        <f t="shared" si="1497"/>
        <v>0</v>
      </c>
      <c r="EC572" s="180">
        <f t="shared" si="1498"/>
        <v>0</v>
      </c>
      <c r="ED572" s="180">
        <f t="shared" si="1499"/>
        <v>0</v>
      </c>
      <c r="EE572" s="180">
        <f t="shared" si="1500"/>
        <v>0</v>
      </c>
      <c r="EF572" s="180">
        <f t="shared" si="1501"/>
        <v>0</v>
      </c>
      <c r="EG572" s="180">
        <f t="shared" si="1502"/>
        <v>0</v>
      </c>
      <c r="EH572" s="180">
        <f t="shared" si="1503"/>
        <v>0</v>
      </c>
      <c r="EI572" s="180">
        <f t="shared" si="1504"/>
        <v>0</v>
      </c>
      <c r="EJ572" s="180">
        <f t="shared" si="1505"/>
        <v>0</v>
      </c>
      <c r="EK572" s="180">
        <f t="shared" si="1506"/>
        <v>0</v>
      </c>
      <c r="EL572" s="180">
        <f t="shared" si="1507"/>
        <v>0</v>
      </c>
      <c r="EM572" s="180">
        <f t="shared" si="1508"/>
        <v>0</v>
      </c>
      <c r="EN572" s="180">
        <f t="shared" si="1509"/>
        <v>0</v>
      </c>
      <c r="EO572" s="180">
        <f t="shared" si="1510"/>
        <v>0</v>
      </c>
      <c r="EP572" s="180">
        <f t="shared" si="1511"/>
        <v>0</v>
      </c>
      <c r="EQ572" s="180">
        <f t="shared" si="1512"/>
        <v>0</v>
      </c>
      <c r="ER572" s="180">
        <f t="shared" si="1513"/>
        <v>0</v>
      </c>
      <c r="ES572" s="180">
        <f t="shared" si="1514"/>
        <v>0</v>
      </c>
      <c r="ET572" s="180">
        <f t="shared" si="1515"/>
        <v>0</v>
      </c>
      <c r="EU572" s="180">
        <f t="shared" si="1516"/>
        <v>0</v>
      </c>
      <c r="EV572" s="180">
        <f t="shared" si="1517"/>
        <v>0</v>
      </c>
      <c r="EW572" s="180">
        <f t="shared" si="1518"/>
        <v>0</v>
      </c>
      <c r="EX572" s="180">
        <f t="shared" si="1519"/>
        <v>0</v>
      </c>
      <c r="EY572" s="180">
        <f t="shared" si="1520"/>
        <v>0</v>
      </c>
      <c r="EZ572" s="180">
        <f t="shared" si="1521"/>
        <v>0</v>
      </c>
      <c r="FA572" s="180">
        <f t="shared" si="1522"/>
        <v>0</v>
      </c>
      <c r="FB572" s="180">
        <f t="shared" si="1523"/>
        <v>0</v>
      </c>
      <c r="FC572" s="180">
        <f t="shared" si="1524"/>
        <v>0</v>
      </c>
      <c r="FD572" s="180">
        <f t="shared" si="1525"/>
        <v>0</v>
      </c>
      <c r="FE572" s="180">
        <f t="shared" si="1526"/>
        <v>0</v>
      </c>
      <c r="FF572" s="180">
        <f t="shared" si="1527"/>
        <v>0</v>
      </c>
      <c r="FG572" s="180">
        <f t="shared" si="1528"/>
        <v>0</v>
      </c>
      <c r="FH572" s="180">
        <f t="shared" si="1529"/>
        <v>0</v>
      </c>
      <c r="FI572" s="180">
        <f t="shared" si="1530"/>
        <v>0</v>
      </c>
      <c r="FJ572" s="180">
        <f t="shared" si="1531"/>
        <v>0</v>
      </c>
      <c r="FK572" s="180">
        <f t="shared" si="1532"/>
        <v>0</v>
      </c>
      <c r="FL572" s="180">
        <f t="shared" si="1533"/>
        <v>0</v>
      </c>
      <c r="FM572" s="180">
        <f t="shared" si="1534"/>
        <v>0</v>
      </c>
      <c r="FN572" s="180">
        <f t="shared" si="1535"/>
        <v>0</v>
      </c>
      <c r="FO572" s="180">
        <f t="shared" si="1536"/>
        <v>0</v>
      </c>
      <c r="FP572" s="180">
        <f t="shared" si="1537"/>
        <v>0</v>
      </c>
      <c r="FQ572" s="180">
        <f t="shared" si="1538"/>
        <v>0</v>
      </c>
      <c r="FR572" s="180">
        <f t="shared" si="1539"/>
        <v>0</v>
      </c>
      <c r="FS572" s="180">
        <f t="shared" si="1540"/>
        <v>0</v>
      </c>
      <c r="FT572" s="180">
        <f t="shared" si="1541"/>
        <v>0</v>
      </c>
      <c r="FU572" s="180">
        <f t="shared" si="1542"/>
        <v>0</v>
      </c>
      <c r="FV572" s="180">
        <f t="shared" si="1543"/>
        <v>0</v>
      </c>
      <c r="FW572" s="180">
        <f t="shared" si="1544"/>
        <v>0</v>
      </c>
      <c r="FX572" s="180">
        <f t="shared" si="1545"/>
        <v>0</v>
      </c>
      <c r="FY572" s="180">
        <f t="shared" si="1546"/>
        <v>0</v>
      </c>
      <c r="FZ572" s="180">
        <f t="shared" si="1547"/>
        <v>0</v>
      </c>
      <c r="GA572" s="180">
        <f t="shared" si="1548"/>
        <v>0</v>
      </c>
      <c r="GB572" s="180">
        <f t="shared" si="1549"/>
        <v>0</v>
      </c>
      <c r="GC572" s="180">
        <f t="shared" si="1550"/>
        <v>0</v>
      </c>
      <c r="GD572" s="180">
        <f t="shared" si="1551"/>
        <v>0</v>
      </c>
      <c r="GE572" s="180">
        <f t="shared" si="1552"/>
        <v>0</v>
      </c>
      <c r="GF572" s="180">
        <f t="shared" si="1553"/>
        <v>0</v>
      </c>
      <c r="GG572" s="180">
        <f t="shared" si="1554"/>
        <v>0</v>
      </c>
      <c r="GH572" s="180">
        <f t="shared" si="1555"/>
        <v>0</v>
      </c>
      <c r="GI572" s="180">
        <f t="shared" si="1556"/>
        <v>0</v>
      </c>
      <c r="GJ572" s="180">
        <f t="shared" si="1557"/>
        <v>0</v>
      </c>
      <c r="GK572" s="180">
        <f t="shared" si="1558"/>
        <v>0</v>
      </c>
      <c r="GL572" s="180">
        <f t="shared" si="1559"/>
        <v>0</v>
      </c>
      <c r="GM572" s="180">
        <f t="shared" si="1560"/>
        <v>0</v>
      </c>
      <c r="GN572" s="180">
        <f t="shared" si="1561"/>
        <v>0</v>
      </c>
      <c r="GO572" s="180">
        <f t="shared" si="1562"/>
        <v>0</v>
      </c>
      <c r="GP572" s="180">
        <f t="shared" si="1563"/>
        <v>0</v>
      </c>
      <c r="GQ572" s="180">
        <f t="shared" si="1564"/>
        <v>0</v>
      </c>
      <c r="GR572" s="180">
        <f t="shared" si="1565"/>
        <v>0</v>
      </c>
      <c r="GS572" s="180">
        <f t="shared" si="1566"/>
        <v>0</v>
      </c>
      <c r="GT572" s="180">
        <f t="shared" si="1567"/>
        <v>0</v>
      </c>
      <c r="GU572" s="180">
        <f t="shared" si="1568"/>
        <v>0</v>
      </c>
      <c r="GV572" s="180">
        <f t="shared" si="1569"/>
        <v>0</v>
      </c>
      <c r="GW572" s="180">
        <f t="shared" si="1570"/>
        <v>0</v>
      </c>
      <c r="GX572" s="180">
        <f t="shared" si="1571"/>
        <v>0</v>
      </c>
      <c r="GY572" s="180">
        <f t="shared" si="1572"/>
        <v>0</v>
      </c>
      <c r="GZ572" s="180">
        <f t="shared" si="1573"/>
        <v>0</v>
      </c>
      <c r="HA572" s="180">
        <f t="shared" si="1574"/>
        <v>0</v>
      </c>
      <c r="HB572" s="180">
        <f t="shared" si="1575"/>
        <v>0</v>
      </c>
      <c r="HC572" s="180">
        <f t="shared" si="1576"/>
        <v>0</v>
      </c>
      <c r="HD572" s="180">
        <f t="shared" si="1577"/>
        <v>0</v>
      </c>
      <c r="HE572" s="180">
        <f t="shared" si="1578"/>
        <v>0</v>
      </c>
      <c r="HF572" s="180">
        <f t="shared" si="1579"/>
        <v>0</v>
      </c>
      <c r="HG572" s="180">
        <f t="shared" si="1580"/>
        <v>0</v>
      </c>
      <c r="HH572" s="180">
        <f t="shared" si="1581"/>
        <v>0</v>
      </c>
      <c r="HI572" s="180">
        <f t="shared" si="1582"/>
        <v>0</v>
      </c>
      <c r="HJ572" s="180">
        <f t="shared" si="1583"/>
        <v>0</v>
      </c>
      <c r="HK572" s="180">
        <f t="shared" si="1584"/>
        <v>0</v>
      </c>
      <c r="HL572" s="180">
        <f t="shared" si="1585"/>
        <v>0</v>
      </c>
      <c r="HM572" s="180">
        <f t="shared" si="1586"/>
        <v>0</v>
      </c>
      <c r="HN572" s="180">
        <f t="shared" si="1587"/>
        <v>0</v>
      </c>
      <c r="HO572" s="180">
        <f t="shared" si="1588"/>
        <v>0</v>
      </c>
      <c r="HP572" s="180">
        <f t="shared" si="1589"/>
        <v>0</v>
      </c>
      <c r="HQ572" s="180">
        <f t="shared" si="1590"/>
        <v>0</v>
      </c>
      <c r="HR572" s="180">
        <f t="shared" si="1591"/>
        <v>0</v>
      </c>
      <c r="HS572" s="180">
        <f t="shared" si="1592"/>
        <v>0</v>
      </c>
      <c r="HT572" s="180">
        <f t="shared" si="1593"/>
        <v>0</v>
      </c>
      <c r="HU572" s="180">
        <f t="shared" si="1594"/>
        <v>0</v>
      </c>
      <c r="HV572" s="180">
        <f t="shared" si="1595"/>
        <v>0</v>
      </c>
      <c r="HW572" s="180">
        <f t="shared" si="1596"/>
        <v>0</v>
      </c>
      <c r="HX572" s="180">
        <f t="shared" si="1597"/>
        <v>0</v>
      </c>
      <c r="HY572" s="180">
        <f t="shared" si="1598"/>
        <v>0</v>
      </c>
      <c r="HZ572" s="180">
        <f t="shared" si="1599"/>
        <v>0</v>
      </c>
      <c r="IA572" s="180">
        <f t="shared" si="1600"/>
        <v>0</v>
      </c>
      <c r="IB572" s="180">
        <f t="shared" si="1601"/>
        <v>0</v>
      </c>
      <c r="IC572" s="180">
        <f t="shared" si="1602"/>
        <v>0</v>
      </c>
      <c r="ID572" s="180">
        <f t="shared" si="1603"/>
        <v>0</v>
      </c>
      <c r="IE572" s="180">
        <f t="shared" si="1604"/>
        <v>0</v>
      </c>
      <c r="IF572" s="180">
        <f t="shared" si="1605"/>
        <v>0</v>
      </c>
      <c r="IG572" s="180">
        <f t="shared" si="1606"/>
        <v>0</v>
      </c>
      <c r="IH572" s="180">
        <f t="shared" si="1607"/>
        <v>0</v>
      </c>
      <c r="II572" s="180">
        <f t="shared" si="1608"/>
        <v>0</v>
      </c>
      <c r="IJ572" s="180">
        <f t="shared" si="1609"/>
        <v>0</v>
      </c>
      <c r="IK572" s="180">
        <f t="shared" si="1610"/>
        <v>0</v>
      </c>
      <c r="IL572" s="180">
        <f t="shared" si="1611"/>
        <v>0</v>
      </c>
      <c r="IM572" s="180">
        <f t="shared" si="1612"/>
        <v>0</v>
      </c>
      <c r="IN572" s="180">
        <f t="shared" si="1613"/>
        <v>0</v>
      </c>
      <c r="IO572" s="180">
        <f t="shared" si="1614"/>
        <v>0</v>
      </c>
      <c r="IP572" s="180">
        <f t="shared" si="1615"/>
        <v>0</v>
      </c>
      <c r="IQ572" s="180">
        <f t="shared" si="1616"/>
        <v>0</v>
      </c>
      <c r="IR572" s="180">
        <f t="shared" si="1617"/>
        <v>0</v>
      </c>
      <c r="IS572" s="180">
        <f t="shared" si="1618"/>
        <v>0</v>
      </c>
      <c r="IT572" s="180">
        <f t="shared" si="1619"/>
        <v>0</v>
      </c>
      <c r="IU572" s="180">
        <f t="shared" si="1620"/>
        <v>0</v>
      </c>
      <c r="IV572" s="180">
        <f t="shared" si="1621"/>
        <v>0</v>
      </c>
      <c r="IW572" s="180">
        <f t="shared" si="1622"/>
        <v>0</v>
      </c>
      <c r="IX572" s="180">
        <f t="shared" si="1623"/>
        <v>0</v>
      </c>
      <c r="IY572" s="180">
        <f t="shared" si="1624"/>
        <v>0</v>
      </c>
      <c r="IZ572" s="180">
        <f t="shared" si="1625"/>
        <v>0</v>
      </c>
      <c r="JA572" s="180">
        <f t="shared" si="1626"/>
        <v>0</v>
      </c>
      <c r="JB572" s="180">
        <f t="shared" si="1627"/>
        <v>0</v>
      </c>
    </row>
    <row r="573" spans="2:262">
      <c r="B573" s="188">
        <v>212</v>
      </c>
      <c r="C573" s="187">
        <f t="shared" si="1628"/>
        <v>4.1406249999999976E-3</v>
      </c>
      <c r="D573" s="184" t="e">
        <f t="shared" si="1371"/>
        <v>#REF!</v>
      </c>
      <c r="E573" s="183" t="e">
        <f>HJ361</f>
        <v>#REF!</v>
      </c>
      <c r="F573" s="182">
        <v>212</v>
      </c>
      <c r="G573" s="180">
        <f t="shared" si="1372"/>
        <v>0</v>
      </c>
      <c r="H573" s="180">
        <f t="shared" si="1373"/>
        <v>0</v>
      </c>
      <c r="I573" s="180">
        <f t="shared" si="1374"/>
        <v>0</v>
      </c>
      <c r="J573" s="180">
        <f t="shared" si="1375"/>
        <v>0</v>
      </c>
      <c r="K573" s="180">
        <f t="shared" si="1376"/>
        <v>0</v>
      </c>
      <c r="L573" s="180">
        <f t="shared" si="1377"/>
        <v>0</v>
      </c>
      <c r="M573" s="180">
        <f t="shared" si="1378"/>
        <v>0</v>
      </c>
      <c r="N573" s="180">
        <f t="shared" si="1379"/>
        <v>0</v>
      </c>
      <c r="O573" s="180">
        <f t="shared" si="1380"/>
        <v>0</v>
      </c>
      <c r="P573" s="180">
        <f t="shared" si="1381"/>
        <v>0</v>
      </c>
      <c r="Q573" s="180">
        <f t="shared" si="1382"/>
        <v>0</v>
      </c>
      <c r="R573" s="180">
        <f t="shared" si="1383"/>
        <v>0</v>
      </c>
      <c r="S573" s="180">
        <f t="shared" si="1384"/>
        <v>0</v>
      </c>
      <c r="T573" s="180">
        <f t="shared" si="1385"/>
        <v>0</v>
      </c>
      <c r="U573" s="180">
        <f t="shared" si="1386"/>
        <v>0</v>
      </c>
      <c r="V573" s="180">
        <f t="shared" si="1387"/>
        <v>0</v>
      </c>
      <c r="W573" s="180">
        <f t="shared" si="1388"/>
        <v>0</v>
      </c>
      <c r="X573" s="180">
        <f t="shared" si="1389"/>
        <v>0</v>
      </c>
      <c r="Y573" s="180">
        <f t="shared" si="1390"/>
        <v>0</v>
      </c>
      <c r="Z573" s="180">
        <f t="shared" si="1391"/>
        <v>0</v>
      </c>
      <c r="AA573" s="180">
        <f t="shared" si="1392"/>
        <v>0</v>
      </c>
      <c r="AB573" s="180">
        <f t="shared" si="1393"/>
        <v>0</v>
      </c>
      <c r="AC573" s="180">
        <f t="shared" si="1394"/>
        <v>0</v>
      </c>
      <c r="AD573" s="180">
        <f t="shared" si="1395"/>
        <v>0</v>
      </c>
      <c r="AE573" s="180">
        <f t="shared" si="1396"/>
        <v>0</v>
      </c>
      <c r="AF573" s="180">
        <f t="shared" si="1397"/>
        <v>0</v>
      </c>
      <c r="AG573" s="180">
        <f t="shared" si="1398"/>
        <v>0</v>
      </c>
      <c r="AH573" s="180">
        <f t="shared" si="1399"/>
        <v>0</v>
      </c>
      <c r="AI573" s="180">
        <f t="shared" si="1400"/>
        <v>0</v>
      </c>
      <c r="AJ573" s="180">
        <f t="shared" si="1401"/>
        <v>0</v>
      </c>
      <c r="AK573" s="180">
        <f t="shared" si="1402"/>
        <v>0</v>
      </c>
      <c r="AL573" s="180">
        <f t="shared" si="1403"/>
        <v>0</v>
      </c>
      <c r="AM573" s="180">
        <f t="shared" si="1404"/>
        <v>0</v>
      </c>
      <c r="AN573" s="180">
        <f t="shared" si="1405"/>
        <v>0</v>
      </c>
      <c r="AO573" s="180">
        <f t="shared" si="1406"/>
        <v>0</v>
      </c>
      <c r="AP573" s="180">
        <f t="shared" si="1407"/>
        <v>0</v>
      </c>
      <c r="AQ573" s="180">
        <f t="shared" si="1408"/>
        <v>0</v>
      </c>
      <c r="AR573" s="180">
        <f t="shared" si="1409"/>
        <v>0</v>
      </c>
      <c r="AS573" s="180">
        <f t="shared" si="1410"/>
        <v>0</v>
      </c>
      <c r="AT573" s="180">
        <f t="shared" si="1411"/>
        <v>0</v>
      </c>
      <c r="AU573" s="180">
        <f t="shared" si="1412"/>
        <v>0</v>
      </c>
      <c r="AV573" s="180">
        <f t="shared" si="1413"/>
        <v>0</v>
      </c>
      <c r="AW573" s="180">
        <f t="shared" si="1414"/>
        <v>0</v>
      </c>
      <c r="AX573" s="180">
        <f t="shared" si="1415"/>
        <v>0</v>
      </c>
      <c r="AY573" s="180">
        <f t="shared" si="1416"/>
        <v>0</v>
      </c>
      <c r="AZ573" s="180">
        <f t="shared" si="1417"/>
        <v>0</v>
      </c>
      <c r="BA573" s="180">
        <f t="shared" si="1418"/>
        <v>0</v>
      </c>
      <c r="BB573" s="180">
        <f t="shared" si="1419"/>
        <v>0</v>
      </c>
      <c r="BC573" s="180">
        <f t="shared" si="1420"/>
        <v>0</v>
      </c>
      <c r="BD573" s="180">
        <f t="shared" si="1421"/>
        <v>0</v>
      </c>
      <c r="BE573" s="180">
        <f t="shared" si="1422"/>
        <v>0</v>
      </c>
      <c r="BF573" s="180">
        <f t="shared" si="1423"/>
        <v>0</v>
      </c>
      <c r="BG573" s="180">
        <f t="shared" si="1424"/>
        <v>0</v>
      </c>
      <c r="BH573" s="180">
        <f t="shared" si="1425"/>
        <v>0</v>
      </c>
      <c r="BI573" s="180">
        <f t="shared" si="1426"/>
        <v>0</v>
      </c>
      <c r="BJ573" s="180">
        <f t="shared" si="1427"/>
        <v>0</v>
      </c>
      <c r="BK573" s="180">
        <f t="shared" si="1428"/>
        <v>0</v>
      </c>
      <c r="BL573" s="180">
        <f t="shared" si="1429"/>
        <v>0</v>
      </c>
      <c r="BM573" s="180">
        <f t="shared" si="1430"/>
        <v>0</v>
      </c>
      <c r="BN573" s="180">
        <f t="shared" si="1431"/>
        <v>0</v>
      </c>
      <c r="BO573" s="180">
        <f t="shared" si="1432"/>
        <v>0</v>
      </c>
      <c r="BP573" s="180">
        <f t="shared" si="1433"/>
        <v>0</v>
      </c>
      <c r="BQ573" s="180">
        <f t="shared" si="1434"/>
        <v>0</v>
      </c>
      <c r="BR573" s="180">
        <f t="shared" si="1435"/>
        <v>0</v>
      </c>
      <c r="BS573" s="180">
        <f t="shared" si="1436"/>
        <v>0</v>
      </c>
      <c r="BT573" s="180">
        <f t="shared" si="1437"/>
        <v>0</v>
      </c>
      <c r="BU573" s="180">
        <f t="shared" si="1438"/>
        <v>0</v>
      </c>
      <c r="BV573" s="180">
        <f t="shared" si="1439"/>
        <v>0</v>
      </c>
      <c r="BW573" s="180">
        <f t="shared" si="1440"/>
        <v>0</v>
      </c>
      <c r="BX573" s="180">
        <f t="shared" si="1441"/>
        <v>0</v>
      </c>
      <c r="BY573" s="180">
        <f t="shared" si="1442"/>
        <v>0</v>
      </c>
      <c r="BZ573" s="180">
        <f t="shared" si="1443"/>
        <v>0</v>
      </c>
      <c r="CA573" s="180">
        <f t="shared" si="1444"/>
        <v>0</v>
      </c>
      <c r="CB573" s="180">
        <f t="shared" si="1445"/>
        <v>0</v>
      </c>
      <c r="CC573" s="180">
        <f t="shared" si="1446"/>
        <v>0</v>
      </c>
      <c r="CD573" s="180">
        <f t="shared" si="1447"/>
        <v>0</v>
      </c>
      <c r="CE573" s="180">
        <f t="shared" si="1448"/>
        <v>0</v>
      </c>
      <c r="CF573" s="180">
        <f t="shared" si="1449"/>
        <v>0</v>
      </c>
      <c r="CG573" s="180">
        <f t="shared" si="1450"/>
        <v>0</v>
      </c>
      <c r="CH573" s="180">
        <f t="shared" si="1451"/>
        <v>0</v>
      </c>
      <c r="CI573" s="180">
        <f t="shared" si="1452"/>
        <v>0</v>
      </c>
      <c r="CJ573" s="180">
        <f t="shared" si="1453"/>
        <v>0</v>
      </c>
      <c r="CK573" s="180">
        <f t="shared" si="1454"/>
        <v>0</v>
      </c>
      <c r="CL573" s="180">
        <f t="shared" si="1455"/>
        <v>0</v>
      </c>
      <c r="CM573" s="180">
        <f t="shared" si="1456"/>
        <v>0</v>
      </c>
      <c r="CN573" s="180">
        <f t="shared" si="1457"/>
        <v>0</v>
      </c>
      <c r="CO573" s="180">
        <f t="shared" si="1458"/>
        <v>0</v>
      </c>
      <c r="CP573" s="180">
        <f t="shared" si="1459"/>
        <v>0</v>
      </c>
      <c r="CQ573" s="180">
        <f t="shared" si="1460"/>
        <v>0</v>
      </c>
      <c r="CR573" s="180">
        <f t="shared" si="1461"/>
        <v>0</v>
      </c>
      <c r="CS573" s="180">
        <f t="shared" si="1462"/>
        <v>0</v>
      </c>
      <c r="CT573" s="180">
        <f t="shared" si="1463"/>
        <v>0</v>
      </c>
      <c r="CU573" s="180">
        <f t="shared" si="1464"/>
        <v>0</v>
      </c>
      <c r="CV573" s="180">
        <f t="shared" si="1465"/>
        <v>0</v>
      </c>
      <c r="CW573" s="180">
        <f t="shared" si="1466"/>
        <v>0</v>
      </c>
      <c r="CX573" s="180">
        <f t="shared" si="1467"/>
        <v>0</v>
      </c>
      <c r="CY573" s="180">
        <f t="shared" si="1468"/>
        <v>0</v>
      </c>
      <c r="CZ573" s="180">
        <f t="shared" si="1469"/>
        <v>0</v>
      </c>
      <c r="DA573" s="180">
        <f t="shared" si="1470"/>
        <v>0</v>
      </c>
      <c r="DB573" s="180">
        <f t="shared" si="1471"/>
        <v>0</v>
      </c>
      <c r="DC573" s="180">
        <f t="shared" si="1472"/>
        <v>0</v>
      </c>
      <c r="DD573" s="180">
        <f t="shared" si="1473"/>
        <v>0</v>
      </c>
      <c r="DE573" s="180">
        <f t="shared" si="1474"/>
        <v>0</v>
      </c>
      <c r="DF573" s="180">
        <f t="shared" si="1475"/>
        <v>0</v>
      </c>
      <c r="DG573" s="180">
        <f t="shared" si="1476"/>
        <v>0</v>
      </c>
      <c r="DH573" s="180">
        <f t="shared" si="1477"/>
        <v>0</v>
      </c>
      <c r="DI573" s="180">
        <f t="shared" si="1478"/>
        <v>0</v>
      </c>
      <c r="DJ573" s="180">
        <f t="shared" si="1479"/>
        <v>0</v>
      </c>
      <c r="DK573" s="180">
        <f t="shared" si="1480"/>
        <v>0</v>
      </c>
      <c r="DL573" s="180">
        <f t="shared" si="1481"/>
        <v>0</v>
      </c>
      <c r="DM573" s="180">
        <f t="shared" si="1482"/>
        <v>0</v>
      </c>
      <c r="DN573" s="180">
        <f t="shared" si="1483"/>
        <v>0</v>
      </c>
      <c r="DO573" s="180">
        <f t="shared" si="1484"/>
        <v>0</v>
      </c>
      <c r="DP573" s="180">
        <f t="shared" si="1485"/>
        <v>0</v>
      </c>
      <c r="DQ573" s="180">
        <f t="shared" si="1486"/>
        <v>0</v>
      </c>
      <c r="DR573" s="180">
        <f t="shared" si="1487"/>
        <v>0</v>
      </c>
      <c r="DS573" s="180">
        <f t="shared" si="1488"/>
        <v>0</v>
      </c>
      <c r="DT573" s="180">
        <f t="shared" si="1489"/>
        <v>0</v>
      </c>
      <c r="DU573" s="180">
        <f t="shared" si="1490"/>
        <v>0</v>
      </c>
      <c r="DV573" s="180">
        <f t="shared" si="1491"/>
        <v>0</v>
      </c>
      <c r="DW573" s="180">
        <f t="shared" si="1492"/>
        <v>0</v>
      </c>
      <c r="DX573" s="180">
        <f t="shared" si="1493"/>
        <v>0</v>
      </c>
      <c r="DY573" s="180">
        <f t="shared" si="1494"/>
        <v>0</v>
      </c>
      <c r="DZ573" s="180">
        <f t="shared" si="1495"/>
        <v>0</v>
      </c>
      <c r="EA573" s="180">
        <f t="shared" si="1496"/>
        <v>0</v>
      </c>
      <c r="EB573" s="180">
        <f t="shared" si="1497"/>
        <v>0</v>
      </c>
      <c r="EC573" s="180">
        <f t="shared" si="1498"/>
        <v>0</v>
      </c>
      <c r="ED573" s="180">
        <f t="shared" si="1499"/>
        <v>0</v>
      </c>
      <c r="EE573" s="180">
        <f t="shared" si="1500"/>
        <v>0</v>
      </c>
      <c r="EF573" s="180">
        <f t="shared" si="1501"/>
        <v>0</v>
      </c>
      <c r="EG573" s="180">
        <f t="shared" si="1502"/>
        <v>0</v>
      </c>
      <c r="EH573" s="180">
        <f t="shared" si="1503"/>
        <v>0</v>
      </c>
      <c r="EI573" s="180">
        <f t="shared" si="1504"/>
        <v>0</v>
      </c>
      <c r="EJ573" s="180">
        <f t="shared" si="1505"/>
        <v>0</v>
      </c>
      <c r="EK573" s="180">
        <f t="shared" si="1506"/>
        <v>0</v>
      </c>
      <c r="EL573" s="180">
        <f t="shared" si="1507"/>
        <v>0</v>
      </c>
      <c r="EM573" s="180">
        <f t="shared" si="1508"/>
        <v>0</v>
      </c>
      <c r="EN573" s="180">
        <f t="shared" si="1509"/>
        <v>0</v>
      </c>
      <c r="EO573" s="180">
        <f t="shared" si="1510"/>
        <v>0</v>
      </c>
      <c r="EP573" s="180">
        <f t="shared" si="1511"/>
        <v>0</v>
      </c>
      <c r="EQ573" s="180">
        <f t="shared" si="1512"/>
        <v>0</v>
      </c>
      <c r="ER573" s="180">
        <f t="shared" si="1513"/>
        <v>0</v>
      </c>
      <c r="ES573" s="180">
        <f t="shared" si="1514"/>
        <v>0</v>
      </c>
      <c r="ET573" s="180">
        <f t="shared" si="1515"/>
        <v>0</v>
      </c>
      <c r="EU573" s="180">
        <f t="shared" si="1516"/>
        <v>0</v>
      </c>
      <c r="EV573" s="180">
        <f t="shared" si="1517"/>
        <v>0</v>
      </c>
      <c r="EW573" s="180">
        <f t="shared" si="1518"/>
        <v>0</v>
      </c>
      <c r="EX573" s="180">
        <f t="shared" si="1519"/>
        <v>0</v>
      </c>
      <c r="EY573" s="180">
        <f t="shared" si="1520"/>
        <v>0</v>
      </c>
      <c r="EZ573" s="180">
        <f t="shared" si="1521"/>
        <v>0</v>
      </c>
      <c r="FA573" s="180">
        <f t="shared" si="1522"/>
        <v>0</v>
      </c>
      <c r="FB573" s="180">
        <f t="shared" si="1523"/>
        <v>0</v>
      </c>
      <c r="FC573" s="180">
        <f t="shared" si="1524"/>
        <v>0</v>
      </c>
      <c r="FD573" s="180">
        <f t="shared" si="1525"/>
        <v>0</v>
      </c>
      <c r="FE573" s="180">
        <f t="shared" si="1526"/>
        <v>0</v>
      </c>
      <c r="FF573" s="180">
        <f t="shared" si="1527"/>
        <v>0</v>
      </c>
      <c r="FG573" s="180">
        <f t="shared" si="1528"/>
        <v>0</v>
      </c>
      <c r="FH573" s="180">
        <f t="shared" si="1529"/>
        <v>0</v>
      </c>
      <c r="FI573" s="180">
        <f t="shared" si="1530"/>
        <v>0</v>
      </c>
      <c r="FJ573" s="180">
        <f t="shared" si="1531"/>
        <v>0</v>
      </c>
      <c r="FK573" s="180">
        <f t="shared" si="1532"/>
        <v>0</v>
      </c>
      <c r="FL573" s="180">
        <f t="shared" si="1533"/>
        <v>0</v>
      </c>
      <c r="FM573" s="180">
        <f t="shared" si="1534"/>
        <v>0</v>
      </c>
      <c r="FN573" s="180">
        <f t="shared" si="1535"/>
        <v>0</v>
      </c>
      <c r="FO573" s="180">
        <f t="shared" si="1536"/>
        <v>0</v>
      </c>
      <c r="FP573" s="180">
        <f t="shared" si="1537"/>
        <v>0</v>
      </c>
      <c r="FQ573" s="180">
        <f t="shared" si="1538"/>
        <v>0</v>
      </c>
      <c r="FR573" s="180">
        <f t="shared" si="1539"/>
        <v>0</v>
      </c>
      <c r="FS573" s="180">
        <f t="shared" si="1540"/>
        <v>0</v>
      </c>
      <c r="FT573" s="180">
        <f t="shared" si="1541"/>
        <v>0</v>
      </c>
      <c r="FU573" s="180">
        <f t="shared" si="1542"/>
        <v>0</v>
      </c>
      <c r="FV573" s="180">
        <f t="shared" si="1543"/>
        <v>0</v>
      </c>
      <c r="FW573" s="180">
        <f t="shared" si="1544"/>
        <v>0</v>
      </c>
      <c r="FX573" s="180">
        <f t="shared" si="1545"/>
        <v>0</v>
      </c>
      <c r="FY573" s="180">
        <f t="shared" si="1546"/>
        <v>0</v>
      </c>
      <c r="FZ573" s="180">
        <f t="shared" si="1547"/>
        <v>0</v>
      </c>
      <c r="GA573" s="180">
        <f t="shared" si="1548"/>
        <v>0</v>
      </c>
      <c r="GB573" s="180">
        <f t="shared" si="1549"/>
        <v>0</v>
      </c>
      <c r="GC573" s="180">
        <f t="shared" si="1550"/>
        <v>0</v>
      </c>
      <c r="GD573" s="180">
        <f t="shared" si="1551"/>
        <v>0</v>
      </c>
      <c r="GE573" s="180">
        <f t="shared" si="1552"/>
        <v>0</v>
      </c>
      <c r="GF573" s="180">
        <f t="shared" si="1553"/>
        <v>0</v>
      </c>
      <c r="GG573" s="180">
        <f t="shared" si="1554"/>
        <v>0</v>
      </c>
      <c r="GH573" s="180">
        <f t="shared" si="1555"/>
        <v>0</v>
      </c>
      <c r="GI573" s="180">
        <f t="shared" si="1556"/>
        <v>0</v>
      </c>
      <c r="GJ573" s="180">
        <f t="shared" si="1557"/>
        <v>0</v>
      </c>
      <c r="GK573" s="180">
        <f t="shared" si="1558"/>
        <v>0</v>
      </c>
      <c r="GL573" s="180">
        <f t="shared" si="1559"/>
        <v>0</v>
      </c>
      <c r="GM573" s="180">
        <f t="shared" si="1560"/>
        <v>0</v>
      </c>
      <c r="GN573" s="180">
        <f t="shared" si="1561"/>
        <v>0</v>
      </c>
      <c r="GO573" s="180">
        <f t="shared" si="1562"/>
        <v>0</v>
      </c>
      <c r="GP573" s="180">
        <f t="shared" si="1563"/>
        <v>0</v>
      </c>
      <c r="GQ573" s="180">
        <f t="shared" si="1564"/>
        <v>0</v>
      </c>
      <c r="GR573" s="180">
        <f t="shared" si="1565"/>
        <v>0</v>
      </c>
      <c r="GS573" s="180">
        <f t="shared" si="1566"/>
        <v>0</v>
      </c>
      <c r="GT573" s="180">
        <f t="shared" si="1567"/>
        <v>0</v>
      </c>
      <c r="GU573" s="180">
        <f t="shared" si="1568"/>
        <v>0</v>
      </c>
      <c r="GV573" s="180">
        <f t="shared" si="1569"/>
        <v>0</v>
      </c>
      <c r="GW573" s="180">
        <f t="shared" si="1570"/>
        <v>0</v>
      </c>
      <c r="GX573" s="180">
        <f t="shared" si="1571"/>
        <v>0</v>
      </c>
      <c r="GY573" s="180">
        <f t="shared" si="1572"/>
        <v>0</v>
      </c>
      <c r="GZ573" s="180">
        <f t="shared" si="1573"/>
        <v>0</v>
      </c>
      <c r="HA573" s="180">
        <f t="shared" si="1574"/>
        <v>0</v>
      </c>
      <c r="HB573" s="180">
        <f t="shared" si="1575"/>
        <v>0</v>
      </c>
      <c r="HC573" s="180">
        <f t="shared" si="1576"/>
        <v>0</v>
      </c>
      <c r="HD573" s="180">
        <f t="shared" si="1577"/>
        <v>0</v>
      </c>
      <c r="HE573" s="180">
        <f t="shared" si="1578"/>
        <v>0</v>
      </c>
      <c r="HF573" s="180">
        <f t="shared" si="1579"/>
        <v>0</v>
      </c>
      <c r="HG573" s="180">
        <f t="shared" si="1580"/>
        <v>0</v>
      </c>
      <c r="HH573" s="180">
        <f t="shared" si="1581"/>
        <v>0</v>
      </c>
      <c r="HI573" s="180">
        <f t="shared" si="1582"/>
        <v>0</v>
      </c>
      <c r="HJ573" s="180">
        <f t="shared" si="1583"/>
        <v>0</v>
      </c>
      <c r="HK573" s="180">
        <f t="shared" si="1584"/>
        <v>0</v>
      </c>
      <c r="HL573" s="180">
        <f t="shared" si="1585"/>
        <v>0</v>
      </c>
      <c r="HM573" s="180">
        <f t="shared" si="1586"/>
        <v>0</v>
      </c>
      <c r="HN573" s="180">
        <f t="shared" si="1587"/>
        <v>0</v>
      </c>
      <c r="HO573" s="180">
        <f t="shared" si="1588"/>
        <v>0</v>
      </c>
      <c r="HP573" s="180">
        <f t="shared" si="1589"/>
        <v>0</v>
      </c>
      <c r="HQ573" s="180">
        <f t="shared" si="1590"/>
        <v>0</v>
      </c>
      <c r="HR573" s="180">
        <f t="shared" si="1591"/>
        <v>0</v>
      </c>
      <c r="HS573" s="180">
        <f t="shared" si="1592"/>
        <v>0</v>
      </c>
      <c r="HT573" s="180">
        <f t="shared" si="1593"/>
        <v>0</v>
      </c>
      <c r="HU573" s="180">
        <f t="shared" si="1594"/>
        <v>0</v>
      </c>
      <c r="HV573" s="180">
        <f t="shared" si="1595"/>
        <v>0</v>
      </c>
      <c r="HW573" s="180">
        <f t="shared" si="1596"/>
        <v>0</v>
      </c>
      <c r="HX573" s="180">
        <f t="shared" si="1597"/>
        <v>0</v>
      </c>
      <c r="HY573" s="180">
        <f t="shared" si="1598"/>
        <v>0</v>
      </c>
      <c r="HZ573" s="180">
        <f t="shared" si="1599"/>
        <v>0</v>
      </c>
      <c r="IA573" s="180">
        <f t="shared" si="1600"/>
        <v>0</v>
      </c>
      <c r="IB573" s="180">
        <f t="shared" si="1601"/>
        <v>0</v>
      </c>
      <c r="IC573" s="180">
        <f t="shared" si="1602"/>
        <v>0</v>
      </c>
      <c r="ID573" s="180">
        <f t="shared" si="1603"/>
        <v>0</v>
      </c>
      <c r="IE573" s="180">
        <f t="shared" si="1604"/>
        <v>0</v>
      </c>
      <c r="IF573" s="180">
        <f t="shared" si="1605"/>
        <v>0</v>
      </c>
      <c r="IG573" s="180">
        <f t="shared" si="1606"/>
        <v>0</v>
      </c>
      <c r="IH573" s="180">
        <f t="shared" si="1607"/>
        <v>0</v>
      </c>
      <c r="II573" s="180">
        <f t="shared" si="1608"/>
        <v>0</v>
      </c>
      <c r="IJ573" s="180">
        <f t="shared" si="1609"/>
        <v>0</v>
      </c>
      <c r="IK573" s="180">
        <f t="shared" si="1610"/>
        <v>0</v>
      </c>
      <c r="IL573" s="180">
        <f t="shared" si="1611"/>
        <v>0</v>
      </c>
      <c r="IM573" s="180">
        <f t="shared" si="1612"/>
        <v>0</v>
      </c>
      <c r="IN573" s="180">
        <f t="shared" si="1613"/>
        <v>0</v>
      </c>
      <c r="IO573" s="180">
        <f t="shared" si="1614"/>
        <v>0</v>
      </c>
      <c r="IP573" s="180">
        <f t="shared" si="1615"/>
        <v>0</v>
      </c>
      <c r="IQ573" s="180">
        <f t="shared" si="1616"/>
        <v>0</v>
      </c>
      <c r="IR573" s="180">
        <f t="shared" si="1617"/>
        <v>0</v>
      </c>
      <c r="IS573" s="180">
        <f t="shared" si="1618"/>
        <v>0</v>
      </c>
      <c r="IT573" s="180">
        <f t="shared" si="1619"/>
        <v>0</v>
      </c>
      <c r="IU573" s="180">
        <f t="shared" si="1620"/>
        <v>0</v>
      </c>
      <c r="IV573" s="180">
        <f t="shared" si="1621"/>
        <v>0</v>
      </c>
      <c r="IW573" s="180">
        <f t="shared" si="1622"/>
        <v>0</v>
      </c>
      <c r="IX573" s="180">
        <f t="shared" si="1623"/>
        <v>0</v>
      </c>
      <c r="IY573" s="180">
        <f t="shared" si="1624"/>
        <v>0</v>
      </c>
      <c r="IZ573" s="180">
        <f t="shared" si="1625"/>
        <v>0</v>
      </c>
      <c r="JA573" s="180">
        <f t="shared" si="1626"/>
        <v>0</v>
      </c>
      <c r="JB573" s="180">
        <f t="shared" si="1627"/>
        <v>0</v>
      </c>
    </row>
    <row r="574" spans="2:262">
      <c r="B574" s="188">
        <v>213</v>
      </c>
      <c r="C574" s="187">
        <f t="shared" si="1628"/>
        <v>4.1601562499999972E-3</v>
      </c>
      <c r="D574" s="184" t="e">
        <f t="shared" si="1371"/>
        <v>#REF!</v>
      </c>
      <c r="E574" s="183" t="e">
        <f>HK361</f>
        <v>#REF!</v>
      </c>
      <c r="F574" s="182">
        <v>213</v>
      </c>
      <c r="G574" s="180">
        <f t="shared" si="1372"/>
        <v>0</v>
      </c>
      <c r="H574" s="180">
        <f t="shared" si="1373"/>
        <v>0</v>
      </c>
      <c r="I574" s="180">
        <f t="shared" si="1374"/>
        <v>0</v>
      </c>
      <c r="J574" s="180">
        <f t="shared" si="1375"/>
        <v>0</v>
      </c>
      <c r="K574" s="180">
        <f t="shared" si="1376"/>
        <v>0</v>
      </c>
      <c r="L574" s="180">
        <f t="shared" si="1377"/>
        <v>0</v>
      </c>
      <c r="M574" s="180">
        <f t="shared" si="1378"/>
        <v>0</v>
      </c>
      <c r="N574" s="180">
        <f t="shared" si="1379"/>
        <v>0</v>
      </c>
      <c r="O574" s="180">
        <f t="shared" si="1380"/>
        <v>0</v>
      </c>
      <c r="P574" s="180">
        <f t="shared" si="1381"/>
        <v>0</v>
      </c>
      <c r="Q574" s="180">
        <f t="shared" si="1382"/>
        <v>0</v>
      </c>
      <c r="R574" s="180">
        <f t="shared" si="1383"/>
        <v>0</v>
      </c>
      <c r="S574" s="180">
        <f t="shared" si="1384"/>
        <v>0</v>
      </c>
      <c r="T574" s="180">
        <f t="shared" si="1385"/>
        <v>0</v>
      </c>
      <c r="U574" s="180">
        <f t="shared" si="1386"/>
        <v>0</v>
      </c>
      <c r="V574" s="180">
        <f t="shared" si="1387"/>
        <v>0</v>
      </c>
      <c r="W574" s="180">
        <f t="shared" si="1388"/>
        <v>0</v>
      </c>
      <c r="X574" s="180">
        <f t="shared" si="1389"/>
        <v>0</v>
      </c>
      <c r="Y574" s="180">
        <f t="shared" si="1390"/>
        <v>0</v>
      </c>
      <c r="Z574" s="180">
        <f t="shared" si="1391"/>
        <v>0</v>
      </c>
      <c r="AA574" s="180">
        <f t="shared" si="1392"/>
        <v>0</v>
      </c>
      <c r="AB574" s="180">
        <f t="shared" si="1393"/>
        <v>0</v>
      </c>
      <c r="AC574" s="180">
        <f t="shared" si="1394"/>
        <v>0</v>
      </c>
      <c r="AD574" s="180">
        <f t="shared" si="1395"/>
        <v>0</v>
      </c>
      <c r="AE574" s="180">
        <f t="shared" si="1396"/>
        <v>0</v>
      </c>
      <c r="AF574" s="180">
        <f t="shared" si="1397"/>
        <v>0</v>
      </c>
      <c r="AG574" s="180">
        <f t="shared" si="1398"/>
        <v>0</v>
      </c>
      <c r="AH574" s="180">
        <f t="shared" si="1399"/>
        <v>0</v>
      </c>
      <c r="AI574" s="180">
        <f t="shared" si="1400"/>
        <v>0</v>
      </c>
      <c r="AJ574" s="180">
        <f t="shared" si="1401"/>
        <v>0</v>
      </c>
      <c r="AK574" s="180">
        <f t="shared" si="1402"/>
        <v>0</v>
      </c>
      <c r="AL574" s="180">
        <f t="shared" si="1403"/>
        <v>0</v>
      </c>
      <c r="AM574" s="180">
        <f t="shared" si="1404"/>
        <v>0</v>
      </c>
      <c r="AN574" s="180">
        <f t="shared" si="1405"/>
        <v>0</v>
      </c>
      <c r="AO574" s="180">
        <f t="shared" si="1406"/>
        <v>0</v>
      </c>
      <c r="AP574" s="180">
        <f t="shared" si="1407"/>
        <v>0</v>
      </c>
      <c r="AQ574" s="180">
        <f t="shared" si="1408"/>
        <v>0</v>
      </c>
      <c r="AR574" s="180">
        <f t="shared" si="1409"/>
        <v>0</v>
      </c>
      <c r="AS574" s="180">
        <f t="shared" si="1410"/>
        <v>0</v>
      </c>
      <c r="AT574" s="180">
        <f t="shared" si="1411"/>
        <v>0</v>
      </c>
      <c r="AU574" s="180">
        <f t="shared" si="1412"/>
        <v>0</v>
      </c>
      <c r="AV574" s="180">
        <f t="shared" si="1413"/>
        <v>0</v>
      </c>
      <c r="AW574" s="180">
        <f t="shared" si="1414"/>
        <v>0</v>
      </c>
      <c r="AX574" s="180">
        <f t="shared" si="1415"/>
        <v>0</v>
      </c>
      <c r="AY574" s="180">
        <f t="shared" si="1416"/>
        <v>0</v>
      </c>
      <c r="AZ574" s="180">
        <f t="shared" si="1417"/>
        <v>0</v>
      </c>
      <c r="BA574" s="180">
        <f t="shared" si="1418"/>
        <v>0</v>
      </c>
      <c r="BB574" s="180">
        <f t="shared" si="1419"/>
        <v>0</v>
      </c>
      <c r="BC574" s="180">
        <f t="shared" si="1420"/>
        <v>0</v>
      </c>
      <c r="BD574" s="180">
        <f t="shared" si="1421"/>
        <v>0</v>
      </c>
      <c r="BE574" s="180">
        <f t="shared" si="1422"/>
        <v>0</v>
      </c>
      <c r="BF574" s="180">
        <f t="shared" si="1423"/>
        <v>0</v>
      </c>
      <c r="BG574" s="180">
        <f t="shared" si="1424"/>
        <v>0</v>
      </c>
      <c r="BH574" s="180">
        <f t="shared" si="1425"/>
        <v>0</v>
      </c>
      <c r="BI574" s="180">
        <f t="shared" si="1426"/>
        <v>0</v>
      </c>
      <c r="BJ574" s="180">
        <f t="shared" si="1427"/>
        <v>0</v>
      </c>
      <c r="BK574" s="180">
        <f t="shared" si="1428"/>
        <v>0</v>
      </c>
      <c r="BL574" s="180">
        <f t="shared" si="1429"/>
        <v>0</v>
      </c>
      <c r="BM574" s="180">
        <f t="shared" si="1430"/>
        <v>0</v>
      </c>
      <c r="BN574" s="180">
        <f t="shared" si="1431"/>
        <v>0</v>
      </c>
      <c r="BO574" s="180">
        <f t="shared" si="1432"/>
        <v>0</v>
      </c>
      <c r="BP574" s="180">
        <f t="shared" si="1433"/>
        <v>0</v>
      </c>
      <c r="BQ574" s="180">
        <f t="shared" si="1434"/>
        <v>0</v>
      </c>
      <c r="BR574" s="180">
        <f t="shared" si="1435"/>
        <v>0</v>
      </c>
      <c r="BS574" s="180">
        <f t="shared" si="1436"/>
        <v>0</v>
      </c>
      <c r="BT574" s="180">
        <f t="shared" si="1437"/>
        <v>0</v>
      </c>
      <c r="BU574" s="180">
        <f t="shared" si="1438"/>
        <v>0</v>
      </c>
      <c r="BV574" s="180">
        <f t="shared" si="1439"/>
        <v>0</v>
      </c>
      <c r="BW574" s="180">
        <f t="shared" si="1440"/>
        <v>0</v>
      </c>
      <c r="BX574" s="180">
        <f t="shared" si="1441"/>
        <v>0</v>
      </c>
      <c r="BY574" s="180">
        <f t="shared" si="1442"/>
        <v>0</v>
      </c>
      <c r="BZ574" s="180">
        <f t="shared" si="1443"/>
        <v>0</v>
      </c>
      <c r="CA574" s="180">
        <f t="shared" si="1444"/>
        <v>0</v>
      </c>
      <c r="CB574" s="180">
        <f t="shared" si="1445"/>
        <v>0</v>
      </c>
      <c r="CC574" s="180">
        <f t="shared" si="1446"/>
        <v>0</v>
      </c>
      <c r="CD574" s="180">
        <f t="shared" si="1447"/>
        <v>0</v>
      </c>
      <c r="CE574" s="180">
        <f t="shared" si="1448"/>
        <v>0</v>
      </c>
      <c r="CF574" s="180">
        <f t="shared" si="1449"/>
        <v>0</v>
      </c>
      <c r="CG574" s="180">
        <f t="shared" si="1450"/>
        <v>0</v>
      </c>
      <c r="CH574" s="180">
        <f t="shared" si="1451"/>
        <v>0</v>
      </c>
      <c r="CI574" s="180">
        <f t="shared" si="1452"/>
        <v>0</v>
      </c>
      <c r="CJ574" s="180">
        <f t="shared" si="1453"/>
        <v>0</v>
      </c>
      <c r="CK574" s="180">
        <f t="shared" si="1454"/>
        <v>0</v>
      </c>
      <c r="CL574" s="180">
        <f t="shared" si="1455"/>
        <v>0</v>
      </c>
      <c r="CM574" s="180">
        <f t="shared" si="1456"/>
        <v>0</v>
      </c>
      <c r="CN574" s="180">
        <f t="shared" si="1457"/>
        <v>0</v>
      </c>
      <c r="CO574" s="180">
        <f t="shared" si="1458"/>
        <v>0</v>
      </c>
      <c r="CP574" s="180">
        <f t="shared" si="1459"/>
        <v>0</v>
      </c>
      <c r="CQ574" s="180">
        <f t="shared" si="1460"/>
        <v>0</v>
      </c>
      <c r="CR574" s="180">
        <f t="shared" si="1461"/>
        <v>0</v>
      </c>
      <c r="CS574" s="180">
        <f t="shared" si="1462"/>
        <v>0</v>
      </c>
      <c r="CT574" s="180">
        <f t="shared" si="1463"/>
        <v>0</v>
      </c>
      <c r="CU574" s="180">
        <f t="shared" si="1464"/>
        <v>0</v>
      </c>
      <c r="CV574" s="180">
        <f t="shared" si="1465"/>
        <v>0</v>
      </c>
      <c r="CW574" s="180">
        <f t="shared" si="1466"/>
        <v>0</v>
      </c>
      <c r="CX574" s="180">
        <f t="shared" si="1467"/>
        <v>0</v>
      </c>
      <c r="CY574" s="180">
        <f t="shared" si="1468"/>
        <v>0</v>
      </c>
      <c r="CZ574" s="180">
        <f t="shared" si="1469"/>
        <v>0</v>
      </c>
      <c r="DA574" s="180">
        <f t="shared" si="1470"/>
        <v>0</v>
      </c>
      <c r="DB574" s="180">
        <f t="shared" si="1471"/>
        <v>0</v>
      </c>
      <c r="DC574" s="180">
        <f t="shared" si="1472"/>
        <v>0</v>
      </c>
      <c r="DD574" s="180">
        <f t="shared" si="1473"/>
        <v>0</v>
      </c>
      <c r="DE574" s="180">
        <f t="shared" si="1474"/>
        <v>0</v>
      </c>
      <c r="DF574" s="180">
        <f t="shared" si="1475"/>
        <v>0</v>
      </c>
      <c r="DG574" s="180">
        <f t="shared" si="1476"/>
        <v>0</v>
      </c>
      <c r="DH574" s="180">
        <f t="shared" si="1477"/>
        <v>0</v>
      </c>
      <c r="DI574" s="180">
        <f t="shared" si="1478"/>
        <v>0</v>
      </c>
      <c r="DJ574" s="180">
        <f t="shared" si="1479"/>
        <v>0</v>
      </c>
      <c r="DK574" s="180">
        <f t="shared" si="1480"/>
        <v>0</v>
      </c>
      <c r="DL574" s="180">
        <f t="shared" si="1481"/>
        <v>0</v>
      </c>
      <c r="DM574" s="180">
        <f t="shared" si="1482"/>
        <v>0</v>
      </c>
      <c r="DN574" s="180">
        <f t="shared" si="1483"/>
        <v>0</v>
      </c>
      <c r="DO574" s="180">
        <f t="shared" si="1484"/>
        <v>0</v>
      </c>
      <c r="DP574" s="180">
        <f t="shared" si="1485"/>
        <v>0</v>
      </c>
      <c r="DQ574" s="180">
        <f t="shared" si="1486"/>
        <v>0</v>
      </c>
      <c r="DR574" s="180">
        <f t="shared" si="1487"/>
        <v>0</v>
      </c>
      <c r="DS574" s="180">
        <f t="shared" si="1488"/>
        <v>0</v>
      </c>
      <c r="DT574" s="180">
        <f t="shared" si="1489"/>
        <v>0</v>
      </c>
      <c r="DU574" s="180">
        <f t="shared" si="1490"/>
        <v>0</v>
      </c>
      <c r="DV574" s="180">
        <f t="shared" si="1491"/>
        <v>0</v>
      </c>
      <c r="DW574" s="180">
        <f t="shared" si="1492"/>
        <v>0</v>
      </c>
      <c r="DX574" s="180">
        <f t="shared" si="1493"/>
        <v>0</v>
      </c>
      <c r="DY574" s="180">
        <f t="shared" si="1494"/>
        <v>0</v>
      </c>
      <c r="DZ574" s="180">
        <f t="shared" si="1495"/>
        <v>0</v>
      </c>
      <c r="EA574" s="180">
        <f t="shared" si="1496"/>
        <v>0</v>
      </c>
      <c r="EB574" s="180">
        <f t="shared" si="1497"/>
        <v>0</v>
      </c>
      <c r="EC574" s="180">
        <f t="shared" si="1498"/>
        <v>0</v>
      </c>
      <c r="ED574" s="180">
        <f t="shared" si="1499"/>
        <v>0</v>
      </c>
      <c r="EE574" s="180">
        <f t="shared" si="1500"/>
        <v>0</v>
      </c>
      <c r="EF574" s="180">
        <f t="shared" si="1501"/>
        <v>0</v>
      </c>
      <c r="EG574" s="180">
        <f t="shared" si="1502"/>
        <v>0</v>
      </c>
      <c r="EH574" s="180">
        <f t="shared" si="1503"/>
        <v>0</v>
      </c>
      <c r="EI574" s="180">
        <f t="shared" si="1504"/>
        <v>0</v>
      </c>
      <c r="EJ574" s="180">
        <f t="shared" si="1505"/>
        <v>0</v>
      </c>
      <c r="EK574" s="180">
        <f t="shared" si="1506"/>
        <v>0</v>
      </c>
      <c r="EL574" s="180">
        <f t="shared" si="1507"/>
        <v>0</v>
      </c>
      <c r="EM574" s="180">
        <f t="shared" si="1508"/>
        <v>0</v>
      </c>
      <c r="EN574" s="180">
        <f t="shared" si="1509"/>
        <v>0</v>
      </c>
      <c r="EO574" s="180">
        <f t="shared" si="1510"/>
        <v>0</v>
      </c>
      <c r="EP574" s="180">
        <f t="shared" si="1511"/>
        <v>0</v>
      </c>
      <c r="EQ574" s="180">
        <f t="shared" si="1512"/>
        <v>0</v>
      </c>
      <c r="ER574" s="180">
        <f t="shared" si="1513"/>
        <v>0</v>
      </c>
      <c r="ES574" s="180">
        <f t="shared" si="1514"/>
        <v>0</v>
      </c>
      <c r="ET574" s="180">
        <f t="shared" si="1515"/>
        <v>0</v>
      </c>
      <c r="EU574" s="180">
        <f t="shared" si="1516"/>
        <v>0</v>
      </c>
      <c r="EV574" s="180">
        <f t="shared" si="1517"/>
        <v>0</v>
      </c>
      <c r="EW574" s="180">
        <f t="shared" si="1518"/>
        <v>0</v>
      </c>
      <c r="EX574" s="180">
        <f t="shared" si="1519"/>
        <v>0</v>
      </c>
      <c r="EY574" s="180">
        <f t="shared" si="1520"/>
        <v>0</v>
      </c>
      <c r="EZ574" s="180">
        <f t="shared" si="1521"/>
        <v>0</v>
      </c>
      <c r="FA574" s="180">
        <f t="shared" si="1522"/>
        <v>0</v>
      </c>
      <c r="FB574" s="180">
        <f t="shared" si="1523"/>
        <v>0</v>
      </c>
      <c r="FC574" s="180">
        <f t="shared" si="1524"/>
        <v>0</v>
      </c>
      <c r="FD574" s="180">
        <f t="shared" si="1525"/>
        <v>0</v>
      </c>
      <c r="FE574" s="180">
        <f t="shared" si="1526"/>
        <v>0</v>
      </c>
      <c r="FF574" s="180">
        <f t="shared" si="1527"/>
        <v>0</v>
      </c>
      <c r="FG574" s="180">
        <f t="shared" si="1528"/>
        <v>0</v>
      </c>
      <c r="FH574" s="180">
        <f t="shared" si="1529"/>
        <v>0</v>
      </c>
      <c r="FI574" s="180">
        <f t="shared" si="1530"/>
        <v>0</v>
      </c>
      <c r="FJ574" s="180">
        <f t="shared" si="1531"/>
        <v>0</v>
      </c>
      <c r="FK574" s="180">
        <f t="shared" si="1532"/>
        <v>0</v>
      </c>
      <c r="FL574" s="180">
        <f t="shared" si="1533"/>
        <v>0</v>
      </c>
      <c r="FM574" s="180">
        <f t="shared" si="1534"/>
        <v>0</v>
      </c>
      <c r="FN574" s="180">
        <f t="shared" si="1535"/>
        <v>0</v>
      </c>
      <c r="FO574" s="180">
        <f t="shared" si="1536"/>
        <v>0</v>
      </c>
      <c r="FP574" s="180">
        <f t="shared" si="1537"/>
        <v>0</v>
      </c>
      <c r="FQ574" s="180">
        <f t="shared" si="1538"/>
        <v>0</v>
      </c>
      <c r="FR574" s="180">
        <f t="shared" si="1539"/>
        <v>0</v>
      </c>
      <c r="FS574" s="180">
        <f t="shared" si="1540"/>
        <v>0</v>
      </c>
      <c r="FT574" s="180">
        <f t="shared" si="1541"/>
        <v>0</v>
      </c>
      <c r="FU574" s="180">
        <f t="shared" si="1542"/>
        <v>0</v>
      </c>
      <c r="FV574" s="180">
        <f t="shared" si="1543"/>
        <v>0</v>
      </c>
      <c r="FW574" s="180">
        <f t="shared" si="1544"/>
        <v>0</v>
      </c>
      <c r="FX574" s="180">
        <f t="shared" si="1545"/>
        <v>0</v>
      </c>
      <c r="FY574" s="180">
        <f t="shared" si="1546"/>
        <v>0</v>
      </c>
      <c r="FZ574" s="180">
        <f t="shared" si="1547"/>
        <v>0</v>
      </c>
      <c r="GA574" s="180">
        <f t="shared" si="1548"/>
        <v>0</v>
      </c>
      <c r="GB574" s="180">
        <f t="shared" si="1549"/>
        <v>0</v>
      </c>
      <c r="GC574" s="180">
        <f t="shared" si="1550"/>
        <v>0</v>
      </c>
      <c r="GD574" s="180">
        <f t="shared" si="1551"/>
        <v>0</v>
      </c>
      <c r="GE574" s="180">
        <f t="shared" si="1552"/>
        <v>0</v>
      </c>
      <c r="GF574" s="180">
        <f t="shared" si="1553"/>
        <v>0</v>
      </c>
      <c r="GG574" s="180">
        <f t="shared" si="1554"/>
        <v>0</v>
      </c>
      <c r="GH574" s="180">
        <f t="shared" si="1555"/>
        <v>0</v>
      </c>
      <c r="GI574" s="180">
        <f t="shared" si="1556"/>
        <v>0</v>
      </c>
      <c r="GJ574" s="180">
        <f t="shared" si="1557"/>
        <v>0</v>
      </c>
      <c r="GK574" s="180">
        <f t="shared" si="1558"/>
        <v>0</v>
      </c>
      <c r="GL574" s="180">
        <f t="shared" si="1559"/>
        <v>0</v>
      </c>
      <c r="GM574" s="180">
        <f t="shared" si="1560"/>
        <v>0</v>
      </c>
      <c r="GN574" s="180">
        <f t="shared" si="1561"/>
        <v>0</v>
      </c>
      <c r="GO574" s="180">
        <f t="shared" si="1562"/>
        <v>0</v>
      </c>
      <c r="GP574" s="180">
        <f t="shared" si="1563"/>
        <v>0</v>
      </c>
      <c r="GQ574" s="180">
        <f t="shared" si="1564"/>
        <v>0</v>
      </c>
      <c r="GR574" s="180">
        <f t="shared" si="1565"/>
        <v>0</v>
      </c>
      <c r="GS574" s="180">
        <f t="shared" si="1566"/>
        <v>0</v>
      </c>
      <c r="GT574" s="180">
        <f t="shared" si="1567"/>
        <v>0</v>
      </c>
      <c r="GU574" s="180">
        <f t="shared" si="1568"/>
        <v>0</v>
      </c>
      <c r="GV574" s="180">
        <f t="shared" si="1569"/>
        <v>0</v>
      </c>
      <c r="GW574" s="180">
        <f t="shared" si="1570"/>
        <v>0</v>
      </c>
      <c r="GX574" s="180">
        <f t="shared" si="1571"/>
        <v>0</v>
      </c>
      <c r="GY574" s="180">
        <f t="shared" si="1572"/>
        <v>0</v>
      </c>
      <c r="GZ574" s="180">
        <f t="shared" si="1573"/>
        <v>0</v>
      </c>
      <c r="HA574" s="180">
        <f t="shared" si="1574"/>
        <v>0</v>
      </c>
      <c r="HB574" s="180">
        <f t="shared" si="1575"/>
        <v>0</v>
      </c>
      <c r="HC574" s="180">
        <f t="shared" si="1576"/>
        <v>0</v>
      </c>
      <c r="HD574" s="180">
        <f t="shared" si="1577"/>
        <v>0</v>
      </c>
      <c r="HE574" s="180">
        <f t="shared" si="1578"/>
        <v>0</v>
      </c>
      <c r="HF574" s="180">
        <f t="shared" si="1579"/>
        <v>0</v>
      </c>
      <c r="HG574" s="180">
        <f t="shared" si="1580"/>
        <v>0</v>
      </c>
      <c r="HH574" s="180">
        <f t="shared" si="1581"/>
        <v>0</v>
      </c>
      <c r="HI574" s="180">
        <f t="shared" si="1582"/>
        <v>0</v>
      </c>
      <c r="HJ574" s="180">
        <f t="shared" si="1583"/>
        <v>0</v>
      </c>
      <c r="HK574" s="180">
        <f t="shared" si="1584"/>
        <v>0</v>
      </c>
      <c r="HL574" s="180">
        <f t="shared" si="1585"/>
        <v>0</v>
      </c>
      <c r="HM574" s="180">
        <f t="shared" si="1586"/>
        <v>0</v>
      </c>
      <c r="HN574" s="180">
        <f t="shared" si="1587"/>
        <v>0</v>
      </c>
      <c r="HO574" s="180">
        <f t="shared" si="1588"/>
        <v>0</v>
      </c>
      <c r="HP574" s="180">
        <f t="shared" si="1589"/>
        <v>0</v>
      </c>
      <c r="HQ574" s="180">
        <f t="shared" si="1590"/>
        <v>0</v>
      </c>
      <c r="HR574" s="180">
        <f t="shared" si="1591"/>
        <v>0</v>
      </c>
      <c r="HS574" s="180">
        <f t="shared" si="1592"/>
        <v>0</v>
      </c>
      <c r="HT574" s="180">
        <f t="shared" si="1593"/>
        <v>0</v>
      </c>
      <c r="HU574" s="180">
        <f t="shared" si="1594"/>
        <v>0</v>
      </c>
      <c r="HV574" s="180">
        <f t="shared" si="1595"/>
        <v>0</v>
      </c>
      <c r="HW574" s="180">
        <f t="shared" si="1596"/>
        <v>0</v>
      </c>
      <c r="HX574" s="180">
        <f t="shared" si="1597"/>
        <v>0</v>
      </c>
      <c r="HY574" s="180">
        <f t="shared" si="1598"/>
        <v>0</v>
      </c>
      <c r="HZ574" s="180">
        <f t="shared" si="1599"/>
        <v>0</v>
      </c>
      <c r="IA574" s="180">
        <f t="shared" si="1600"/>
        <v>0</v>
      </c>
      <c r="IB574" s="180">
        <f t="shared" si="1601"/>
        <v>0</v>
      </c>
      <c r="IC574" s="180">
        <f t="shared" si="1602"/>
        <v>0</v>
      </c>
      <c r="ID574" s="180">
        <f t="shared" si="1603"/>
        <v>0</v>
      </c>
      <c r="IE574" s="180">
        <f t="shared" si="1604"/>
        <v>0</v>
      </c>
      <c r="IF574" s="180">
        <f t="shared" si="1605"/>
        <v>0</v>
      </c>
      <c r="IG574" s="180">
        <f t="shared" si="1606"/>
        <v>0</v>
      </c>
      <c r="IH574" s="180">
        <f t="shared" si="1607"/>
        <v>0</v>
      </c>
      <c r="II574" s="180">
        <f t="shared" si="1608"/>
        <v>0</v>
      </c>
      <c r="IJ574" s="180">
        <f t="shared" si="1609"/>
        <v>0</v>
      </c>
      <c r="IK574" s="180">
        <f t="shared" si="1610"/>
        <v>0</v>
      </c>
      <c r="IL574" s="180">
        <f t="shared" si="1611"/>
        <v>0</v>
      </c>
      <c r="IM574" s="180">
        <f t="shared" si="1612"/>
        <v>0</v>
      </c>
      <c r="IN574" s="180">
        <f t="shared" si="1613"/>
        <v>0</v>
      </c>
      <c r="IO574" s="180">
        <f t="shared" si="1614"/>
        <v>0</v>
      </c>
      <c r="IP574" s="180">
        <f t="shared" si="1615"/>
        <v>0</v>
      </c>
      <c r="IQ574" s="180">
        <f t="shared" si="1616"/>
        <v>0</v>
      </c>
      <c r="IR574" s="180">
        <f t="shared" si="1617"/>
        <v>0</v>
      </c>
      <c r="IS574" s="180">
        <f t="shared" si="1618"/>
        <v>0</v>
      </c>
      <c r="IT574" s="180">
        <f t="shared" si="1619"/>
        <v>0</v>
      </c>
      <c r="IU574" s="180">
        <f t="shared" si="1620"/>
        <v>0</v>
      </c>
      <c r="IV574" s="180">
        <f t="shared" si="1621"/>
        <v>0</v>
      </c>
      <c r="IW574" s="180">
        <f t="shared" si="1622"/>
        <v>0</v>
      </c>
      <c r="IX574" s="180">
        <f t="shared" si="1623"/>
        <v>0</v>
      </c>
      <c r="IY574" s="180">
        <f t="shared" si="1624"/>
        <v>0</v>
      </c>
      <c r="IZ574" s="180">
        <f t="shared" si="1625"/>
        <v>0</v>
      </c>
      <c r="JA574" s="180">
        <f t="shared" si="1626"/>
        <v>0</v>
      </c>
      <c r="JB574" s="180">
        <f t="shared" si="1627"/>
        <v>0</v>
      </c>
    </row>
    <row r="575" spans="2:262">
      <c r="B575" s="188">
        <v>214</v>
      </c>
      <c r="C575" s="187">
        <f t="shared" si="1628"/>
        <v>4.1796874999999968E-3</v>
      </c>
      <c r="D575" s="184" t="e">
        <f t="shared" si="1371"/>
        <v>#REF!</v>
      </c>
      <c r="E575" s="183" t="e">
        <f>HL361</f>
        <v>#REF!</v>
      </c>
      <c r="F575" s="182">
        <v>214</v>
      </c>
      <c r="G575" s="180">
        <f t="shared" si="1372"/>
        <v>0</v>
      </c>
      <c r="H575" s="180">
        <f t="shared" si="1373"/>
        <v>0</v>
      </c>
      <c r="I575" s="180">
        <f t="shared" si="1374"/>
        <v>0</v>
      </c>
      <c r="J575" s="180">
        <f t="shared" si="1375"/>
        <v>0</v>
      </c>
      <c r="K575" s="180">
        <f t="shared" si="1376"/>
        <v>0</v>
      </c>
      <c r="L575" s="180">
        <f t="shared" si="1377"/>
        <v>0</v>
      </c>
      <c r="M575" s="180">
        <f t="shared" si="1378"/>
        <v>0</v>
      </c>
      <c r="N575" s="180">
        <f t="shared" si="1379"/>
        <v>0</v>
      </c>
      <c r="O575" s="180">
        <f t="shared" si="1380"/>
        <v>0</v>
      </c>
      <c r="P575" s="180">
        <f t="shared" si="1381"/>
        <v>0</v>
      </c>
      <c r="Q575" s="180">
        <f t="shared" si="1382"/>
        <v>0</v>
      </c>
      <c r="R575" s="180">
        <f t="shared" si="1383"/>
        <v>0</v>
      </c>
      <c r="S575" s="180">
        <f t="shared" si="1384"/>
        <v>0</v>
      </c>
      <c r="T575" s="180">
        <f t="shared" si="1385"/>
        <v>0</v>
      </c>
      <c r="U575" s="180">
        <f t="shared" si="1386"/>
        <v>0</v>
      </c>
      <c r="V575" s="180">
        <f t="shared" si="1387"/>
        <v>0</v>
      </c>
      <c r="W575" s="180">
        <f t="shared" si="1388"/>
        <v>0</v>
      </c>
      <c r="X575" s="180">
        <f t="shared" si="1389"/>
        <v>0</v>
      </c>
      <c r="Y575" s="180">
        <f t="shared" si="1390"/>
        <v>0</v>
      </c>
      <c r="Z575" s="180">
        <f t="shared" si="1391"/>
        <v>0</v>
      </c>
      <c r="AA575" s="180">
        <f t="shared" si="1392"/>
        <v>0</v>
      </c>
      <c r="AB575" s="180">
        <f t="shared" si="1393"/>
        <v>0</v>
      </c>
      <c r="AC575" s="180">
        <f t="shared" si="1394"/>
        <v>0</v>
      </c>
      <c r="AD575" s="180">
        <f t="shared" si="1395"/>
        <v>0</v>
      </c>
      <c r="AE575" s="180">
        <f t="shared" si="1396"/>
        <v>0</v>
      </c>
      <c r="AF575" s="180">
        <f t="shared" si="1397"/>
        <v>0</v>
      </c>
      <c r="AG575" s="180">
        <f t="shared" si="1398"/>
        <v>0</v>
      </c>
      <c r="AH575" s="180">
        <f t="shared" si="1399"/>
        <v>0</v>
      </c>
      <c r="AI575" s="180">
        <f t="shared" si="1400"/>
        <v>0</v>
      </c>
      <c r="AJ575" s="180">
        <f t="shared" si="1401"/>
        <v>0</v>
      </c>
      <c r="AK575" s="180">
        <f t="shared" si="1402"/>
        <v>0</v>
      </c>
      <c r="AL575" s="180">
        <f t="shared" si="1403"/>
        <v>0</v>
      </c>
      <c r="AM575" s="180">
        <f t="shared" si="1404"/>
        <v>0</v>
      </c>
      <c r="AN575" s="180">
        <f t="shared" si="1405"/>
        <v>0</v>
      </c>
      <c r="AO575" s="180">
        <f t="shared" si="1406"/>
        <v>0</v>
      </c>
      <c r="AP575" s="180">
        <f t="shared" si="1407"/>
        <v>0</v>
      </c>
      <c r="AQ575" s="180">
        <f t="shared" si="1408"/>
        <v>0</v>
      </c>
      <c r="AR575" s="180">
        <f t="shared" si="1409"/>
        <v>0</v>
      </c>
      <c r="AS575" s="180">
        <f t="shared" si="1410"/>
        <v>0</v>
      </c>
      <c r="AT575" s="180">
        <f t="shared" si="1411"/>
        <v>0</v>
      </c>
      <c r="AU575" s="180">
        <f t="shared" si="1412"/>
        <v>0</v>
      </c>
      <c r="AV575" s="180">
        <f t="shared" si="1413"/>
        <v>0</v>
      </c>
      <c r="AW575" s="180">
        <f t="shared" si="1414"/>
        <v>0</v>
      </c>
      <c r="AX575" s="180">
        <f t="shared" si="1415"/>
        <v>0</v>
      </c>
      <c r="AY575" s="180">
        <f t="shared" si="1416"/>
        <v>0</v>
      </c>
      <c r="AZ575" s="180">
        <f t="shared" si="1417"/>
        <v>0</v>
      </c>
      <c r="BA575" s="180">
        <f t="shared" si="1418"/>
        <v>0</v>
      </c>
      <c r="BB575" s="180">
        <f t="shared" si="1419"/>
        <v>0</v>
      </c>
      <c r="BC575" s="180">
        <f t="shared" si="1420"/>
        <v>0</v>
      </c>
      <c r="BD575" s="180">
        <f t="shared" si="1421"/>
        <v>0</v>
      </c>
      <c r="BE575" s="180">
        <f t="shared" si="1422"/>
        <v>0</v>
      </c>
      <c r="BF575" s="180">
        <f t="shared" si="1423"/>
        <v>0</v>
      </c>
      <c r="BG575" s="180">
        <f t="shared" si="1424"/>
        <v>0</v>
      </c>
      <c r="BH575" s="180">
        <f t="shared" si="1425"/>
        <v>0</v>
      </c>
      <c r="BI575" s="180">
        <f t="shared" si="1426"/>
        <v>0</v>
      </c>
      <c r="BJ575" s="180">
        <f t="shared" si="1427"/>
        <v>0</v>
      </c>
      <c r="BK575" s="180">
        <f t="shared" si="1428"/>
        <v>0</v>
      </c>
      <c r="BL575" s="180">
        <f t="shared" si="1429"/>
        <v>0</v>
      </c>
      <c r="BM575" s="180">
        <f t="shared" si="1430"/>
        <v>0</v>
      </c>
      <c r="BN575" s="180">
        <f t="shared" si="1431"/>
        <v>0</v>
      </c>
      <c r="BO575" s="180">
        <f t="shared" si="1432"/>
        <v>0</v>
      </c>
      <c r="BP575" s="180">
        <f t="shared" si="1433"/>
        <v>0</v>
      </c>
      <c r="BQ575" s="180">
        <f t="shared" si="1434"/>
        <v>0</v>
      </c>
      <c r="BR575" s="180">
        <f t="shared" si="1435"/>
        <v>0</v>
      </c>
      <c r="BS575" s="180">
        <f t="shared" si="1436"/>
        <v>0</v>
      </c>
      <c r="BT575" s="180">
        <f t="shared" si="1437"/>
        <v>0</v>
      </c>
      <c r="BU575" s="180">
        <f t="shared" si="1438"/>
        <v>0</v>
      </c>
      <c r="BV575" s="180">
        <f t="shared" si="1439"/>
        <v>0</v>
      </c>
      <c r="BW575" s="180">
        <f t="shared" si="1440"/>
        <v>0</v>
      </c>
      <c r="BX575" s="180">
        <f t="shared" si="1441"/>
        <v>0</v>
      </c>
      <c r="BY575" s="180">
        <f t="shared" si="1442"/>
        <v>0</v>
      </c>
      <c r="BZ575" s="180">
        <f t="shared" si="1443"/>
        <v>0</v>
      </c>
      <c r="CA575" s="180">
        <f t="shared" si="1444"/>
        <v>0</v>
      </c>
      <c r="CB575" s="180">
        <f t="shared" si="1445"/>
        <v>0</v>
      </c>
      <c r="CC575" s="180">
        <f t="shared" si="1446"/>
        <v>0</v>
      </c>
      <c r="CD575" s="180">
        <f t="shared" si="1447"/>
        <v>0</v>
      </c>
      <c r="CE575" s="180">
        <f t="shared" si="1448"/>
        <v>0</v>
      </c>
      <c r="CF575" s="180">
        <f t="shared" si="1449"/>
        <v>0</v>
      </c>
      <c r="CG575" s="180">
        <f t="shared" si="1450"/>
        <v>0</v>
      </c>
      <c r="CH575" s="180">
        <f t="shared" si="1451"/>
        <v>0</v>
      </c>
      <c r="CI575" s="180">
        <f t="shared" si="1452"/>
        <v>0</v>
      </c>
      <c r="CJ575" s="180">
        <f t="shared" si="1453"/>
        <v>0</v>
      </c>
      <c r="CK575" s="180">
        <f t="shared" si="1454"/>
        <v>0</v>
      </c>
      <c r="CL575" s="180">
        <f t="shared" si="1455"/>
        <v>0</v>
      </c>
      <c r="CM575" s="180">
        <f t="shared" si="1456"/>
        <v>0</v>
      </c>
      <c r="CN575" s="180">
        <f t="shared" si="1457"/>
        <v>0</v>
      </c>
      <c r="CO575" s="180">
        <f t="shared" si="1458"/>
        <v>0</v>
      </c>
      <c r="CP575" s="180">
        <f t="shared" si="1459"/>
        <v>0</v>
      </c>
      <c r="CQ575" s="180">
        <f t="shared" si="1460"/>
        <v>0</v>
      </c>
      <c r="CR575" s="180">
        <f t="shared" si="1461"/>
        <v>0</v>
      </c>
      <c r="CS575" s="180">
        <f t="shared" si="1462"/>
        <v>0</v>
      </c>
      <c r="CT575" s="180">
        <f t="shared" si="1463"/>
        <v>0</v>
      </c>
      <c r="CU575" s="180">
        <f t="shared" si="1464"/>
        <v>0</v>
      </c>
      <c r="CV575" s="180">
        <f t="shared" si="1465"/>
        <v>0</v>
      </c>
      <c r="CW575" s="180">
        <f t="shared" si="1466"/>
        <v>0</v>
      </c>
      <c r="CX575" s="180">
        <f t="shared" si="1467"/>
        <v>0</v>
      </c>
      <c r="CY575" s="180">
        <f t="shared" si="1468"/>
        <v>0</v>
      </c>
      <c r="CZ575" s="180">
        <f t="shared" si="1469"/>
        <v>0</v>
      </c>
      <c r="DA575" s="180">
        <f t="shared" si="1470"/>
        <v>0</v>
      </c>
      <c r="DB575" s="180">
        <f t="shared" si="1471"/>
        <v>0</v>
      </c>
      <c r="DC575" s="180">
        <f t="shared" si="1472"/>
        <v>0</v>
      </c>
      <c r="DD575" s="180">
        <f t="shared" si="1473"/>
        <v>0</v>
      </c>
      <c r="DE575" s="180">
        <f t="shared" si="1474"/>
        <v>0</v>
      </c>
      <c r="DF575" s="180">
        <f t="shared" si="1475"/>
        <v>0</v>
      </c>
      <c r="DG575" s="180">
        <f t="shared" si="1476"/>
        <v>0</v>
      </c>
      <c r="DH575" s="180">
        <f t="shared" si="1477"/>
        <v>0</v>
      </c>
      <c r="DI575" s="180">
        <f t="shared" si="1478"/>
        <v>0</v>
      </c>
      <c r="DJ575" s="180">
        <f t="shared" si="1479"/>
        <v>0</v>
      </c>
      <c r="DK575" s="180">
        <f t="shared" si="1480"/>
        <v>0</v>
      </c>
      <c r="DL575" s="180">
        <f t="shared" si="1481"/>
        <v>0</v>
      </c>
      <c r="DM575" s="180">
        <f t="shared" si="1482"/>
        <v>0</v>
      </c>
      <c r="DN575" s="180">
        <f t="shared" si="1483"/>
        <v>0</v>
      </c>
      <c r="DO575" s="180">
        <f t="shared" si="1484"/>
        <v>0</v>
      </c>
      <c r="DP575" s="180">
        <f t="shared" si="1485"/>
        <v>0</v>
      </c>
      <c r="DQ575" s="180">
        <f t="shared" si="1486"/>
        <v>0</v>
      </c>
      <c r="DR575" s="180">
        <f t="shared" si="1487"/>
        <v>0</v>
      </c>
      <c r="DS575" s="180">
        <f t="shared" si="1488"/>
        <v>0</v>
      </c>
      <c r="DT575" s="180">
        <f t="shared" si="1489"/>
        <v>0</v>
      </c>
      <c r="DU575" s="180">
        <f t="shared" si="1490"/>
        <v>0</v>
      </c>
      <c r="DV575" s="180">
        <f t="shared" si="1491"/>
        <v>0</v>
      </c>
      <c r="DW575" s="180">
        <f t="shared" si="1492"/>
        <v>0</v>
      </c>
      <c r="DX575" s="180">
        <f t="shared" si="1493"/>
        <v>0</v>
      </c>
      <c r="DY575" s="180">
        <f t="shared" si="1494"/>
        <v>0</v>
      </c>
      <c r="DZ575" s="180">
        <f t="shared" si="1495"/>
        <v>0</v>
      </c>
      <c r="EA575" s="180">
        <f t="shared" si="1496"/>
        <v>0</v>
      </c>
      <c r="EB575" s="180">
        <f t="shared" si="1497"/>
        <v>0</v>
      </c>
      <c r="EC575" s="180">
        <f t="shared" si="1498"/>
        <v>0</v>
      </c>
      <c r="ED575" s="180">
        <f t="shared" si="1499"/>
        <v>0</v>
      </c>
      <c r="EE575" s="180">
        <f t="shared" si="1500"/>
        <v>0</v>
      </c>
      <c r="EF575" s="180">
        <f t="shared" si="1501"/>
        <v>0</v>
      </c>
      <c r="EG575" s="180">
        <f t="shared" si="1502"/>
        <v>0</v>
      </c>
      <c r="EH575" s="180">
        <f t="shared" si="1503"/>
        <v>0</v>
      </c>
      <c r="EI575" s="180">
        <f t="shared" si="1504"/>
        <v>0</v>
      </c>
      <c r="EJ575" s="180">
        <f t="shared" si="1505"/>
        <v>0</v>
      </c>
      <c r="EK575" s="180">
        <f t="shared" si="1506"/>
        <v>0</v>
      </c>
      <c r="EL575" s="180">
        <f t="shared" si="1507"/>
        <v>0</v>
      </c>
      <c r="EM575" s="180">
        <f t="shared" si="1508"/>
        <v>0</v>
      </c>
      <c r="EN575" s="180">
        <f t="shared" si="1509"/>
        <v>0</v>
      </c>
      <c r="EO575" s="180">
        <f t="shared" si="1510"/>
        <v>0</v>
      </c>
      <c r="EP575" s="180">
        <f t="shared" si="1511"/>
        <v>0</v>
      </c>
      <c r="EQ575" s="180">
        <f t="shared" si="1512"/>
        <v>0</v>
      </c>
      <c r="ER575" s="180">
        <f t="shared" si="1513"/>
        <v>0</v>
      </c>
      <c r="ES575" s="180">
        <f t="shared" si="1514"/>
        <v>0</v>
      </c>
      <c r="ET575" s="180">
        <f t="shared" si="1515"/>
        <v>0</v>
      </c>
      <c r="EU575" s="180">
        <f t="shared" si="1516"/>
        <v>0</v>
      </c>
      <c r="EV575" s="180">
        <f t="shared" si="1517"/>
        <v>0</v>
      </c>
      <c r="EW575" s="180">
        <f t="shared" si="1518"/>
        <v>0</v>
      </c>
      <c r="EX575" s="180">
        <f t="shared" si="1519"/>
        <v>0</v>
      </c>
      <c r="EY575" s="180">
        <f t="shared" si="1520"/>
        <v>0</v>
      </c>
      <c r="EZ575" s="180">
        <f t="shared" si="1521"/>
        <v>0</v>
      </c>
      <c r="FA575" s="180">
        <f t="shared" si="1522"/>
        <v>0</v>
      </c>
      <c r="FB575" s="180">
        <f t="shared" si="1523"/>
        <v>0</v>
      </c>
      <c r="FC575" s="180">
        <f t="shared" si="1524"/>
        <v>0</v>
      </c>
      <c r="FD575" s="180">
        <f t="shared" si="1525"/>
        <v>0</v>
      </c>
      <c r="FE575" s="180">
        <f t="shared" si="1526"/>
        <v>0</v>
      </c>
      <c r="FF575" s="180">
        <f t="shared" si="1527"/>
        <v>0</v>
      </c>
      <c r="FG575" s="180">
        <f t="shared" si="1528"/>
        <v>0</v>
      </c>
      <c r="FH575" s="180">
        <f t="shared" si="1529"/>
        <v>0</v>
      </c>
      <c r="FI575" s="180">
        <f t="shared" si="1530"/>
        <v>0</v>
      </c>
      <c r="FJ575" s="180">
        <f t="shared" si="1531"/>
        <v>0</v>
      </c>
      <c r="FK575" s="180">
        <f t="shared" si="1532"/>
        <v>0</v>
      </c>
      <c r="FL575" s="180">
        <f t="shared" si="1533"/>
        <v>0</v>
      </c>
      <c r="FM575" s="180">
        <f t="shared" si="1534"/>
        <v>0</v>
      </c>
      <c r="FN575" s="180">
        <f t="shared" si="1535"/>
        <v>0</v>
      </c>
      <c r="FO575" s="180">
        <f t="shared" si="1536"/>
        <v>0</v>
      </c>
      <c r="FP575" s="180">
        <f t="shared" si="1537"/>
        <v>0</v>
      </c>
      <c r="FQ575" s="180">
        <f t="shared" si="1538"/>
        <v>0</v>
      </c>
      <c r="FR575" s="180">
        <f t="shared" si="1539"/>
        <v>0</v>
      </c>
      <c r="FS575" s="180">
        <f t="shared" si="1540"/>
        <v>0</v>
      </c>
      <c r="FT575" s="180">
        <f t="shared" si="1541"/>
        <v>0</v>
      </c>
      <c r="FU575" s="180">
        <f t="shared" si="1542"/>
        <v>0</v>
      </c>
      <c r="FV575" s="180">
        <f t="shared" si="1543"/>
        <v>0</v>
      </c>
      <c r="FW575" s="180">
        <f t="shared" si="1544"/>
        <v>0</v>
      </c>
      <c r="FX575" s="180">
        <f t="shared" si="1545"/>
        <v>0</v>
      </c>
      <c r="FY575" s="180">
        <f t="shared" si="1546"/>
        <v>0</v>
      </c>
      <c r="FZ575" s="180">
        <f t="shared" si="1547"/>
        <v>0</v>
      </c>
      <c r="GA575" s="180">
        <f t="shared" si="1548"/>
        <v>0</v>
      </c>
      <c r="GB575" s="180">
        <f t="shared" si="1549"/>
        <v>0</v>
      </c>
      <c r="GC575" s="180">
        <f t="shared" si="1550"/>
        <v>0</v>
      </c>
      <c r="GD575" s="180">
        <f t="shared" si="1551"/>
        <v>0</v>
      </c>
      <c r="GE575" s="180">
        <f t="shared" si="1552"/>
        <v>0</v>
      </c>
      <c r="GF575" s="180">
        <f t="shared" si="1553"/>
        <v>0</v>
      </c>
      <c r="GG575" s="180">
        <f t="shared" si="1554"/>
        <v>0</v>
      </c>
      <c r="GH575" s="180">
        <f t="shared" si="1555"/>
        <v>0</v>
      </c>
      <c r="GI575" s="180">
        <f t="shared" si="1556"/>
        <v>0</v>
      </c>
      <c r="GJ575" s="180">
        <f t="shared" si="1557"/>
        <v>0</v>
      </c>
      <c r="GK575" s="180">
        <f t="shared" si="1558"/>
        <v>0</v>
      </c>
      <c r="GL575" s="180">
        <f t="shared" si="1559"/>
        <v>0</v>
      </c>
      <c r="GM575" s="180">
        <f t="shared" si="1560"/>
        <v>0</v>
      </c>
      <c r="GN575" s="180">
        <f t="shared" si="1561"/>
        <v>0</v>
      </c>
      <c r="GO575" s="180">
        <f t="shared" si="1562"/>
        <v>0</v>
      </c>
      <c r="GP575" s="180">
        <f t="shared" si="1563"/>
        <v>0</v>
      </c>
      <c r="GQ575" s="180">
        <f t="shared" si="1564"/>
        <v>0</v>
      </c>
      <c r="GR575" s="180">
        <f t="shared" si="1565"/>
        <v>0</v>
      </c>
      <c r="GS575" s="180">
        <f t="shared" si="1566"/>
        <v>0</v>
      </c>
      <c r="GT575" s="180">
        <f t="shared" si="1567"/>
        <v>0</v>
      </c>
      <c r="GU575" s="180">
        <f t="shared" si="1568"/>
        <v>0</v>
      </c>
      <c r="GV575" s="180">
        <f t="shared" si="1569"/>
        <v>0</v>
      </c>
      <c r="GW575" s="180">
        <f t="shared" si="1570"/>
        <v>0</v>
      </c>
      <c r="GX575" s="180">
        <f t="shared" si="1571"/>
        <v>0</v>
      </c>
      <c r="GY575" s="180">
        <f t="shared" si="1572"/>
        <v>0</v>
      </c>
      <c r="GZ575" s="180">
        <f t="shared" si="1573"/>
        <v>0</v>
      </c>
      <c r="HA575" s="180">
        <f t="shared" si="1574"/>
        <v>0</v>
      </c>
      <c r="HB575" s="180">
        <f t="shared" si="1575"/>
        <v>0</v>
      </c>
      <c r="HC575" s="180">
        <f t="shared" si="1576"/>
        <v>0</v>
      </c>
      <c r="HD575" s="180">
        <f t="shared" si="1577"/>
        <v>0</v>
      </c>
      <c r="HE575" s="180">
        <f t="shared" si="1578"/>
        <v>0</v>
      </c>
      <c r="HF575" s="180">
        <f t="shared" si="1579"/>
        <v>0</v>
      </c>
      <c r="HG575" s="180">
        <f t="shared" si="1580"/>
        <v>0</v>
      </c>
      <c r="HH575" s="180">
        <f t="shared" si="1581"/>
        <v>0</v>
      </c>
      <c r="HI575" s="180">
        <f t="shared" si="1582"/>
        <v>0</v>
      </c>
      <c r="HJ575" s="180">
        <f t="shared" si="1583"/>
        <v>0</v>
      </c>
      <c r="HK575" s="180">
        <f t="shared" si="1584"/>
        <v>0</v>
      </c>
      <c r="HL575" s="180">
        <f t="shared" si="1585"/>
        <v>0</v>
      </c>
      <c r="HM575" s="180">
        <f t="shared" si="1586"/>
        <v>0</v>
      </c>
      <c r="HN575" s="180">
        <f t="shared" si="1587"/>
        <v>0</v>
      </c>
      <c r="HO575" s="180">
        <f t="shared" si="1588"/>
        <v>0</v>
      </c>
      <c r="HP575" s="180">
        <f t="shared" si="1589"/>
        <v>0</v>
      </c>
      <c r="HQ575" s="180">
        <f t="shared" si="1590"/>
        <v>0</v>
      </c>
      <c r="HR575" s="180">
        <f t="shared" si="1591"/>
        <v>0</v>
      </c>
      <c r="HS575" s="180">
        <f t="shared" si="1592"/>
        <v>0</v>
      </c>
      <c r="HT575" s="180">
        <f t="shared" si="1593"/>
        <v>0</v>
      </c>
      <c r="HU575" s="180">
        <f t="shared" si="1594"/>
        <v>0</v>
      </c>
      <c r="HV575" s="180">
        <f t="shared" si="1595"/>
        <v>0</v>
      </c>
      <c r="HW575" s="180">
        <f t="shared" si="1596"/>
        <v>0</v>
      </c>
      <c r="HX575" s="180">
        <f t="shared" si="1597"/>
        <v>0</v>
      </c>
      <c r="HY575" s="180">
        <f t="shared" si="1598"/>
        <v>0</v>
      </c>
      <c r="HZ575" s="180">
        <f t="shared" si="1599"/>
        <v>0</v>
      </c>
      <c r="IA575" s="180">
        <f t="shared" si="1600"/>
        <v>0</v>
      </c>
      <c r="IB575" s="180">
        <f t="shared" si="1601"/>
        <v>0</v>
      </c>
      <c r="IC575" s="180">
        <f t="shared" si="1602"/>
        <v>0</v>
      </c>
      <c r="ID575" s="180">
        <f t="shared" si="1603"/>
        <v>0</v>
      </c>
      <c r="IE575" s="180">
        <f t="shared" si="1604"/>
        <v>0</v>
      </c>
      <c r="IF575" s="180">
        <f t="shared" si="1605"/>
        <v>0</v>
      </c>
      <c r="IG575" s="180">
        <f t="shared" si="1606"/>
        <v>0</v>
      </c>
      <c r="IH575" s="180">
        <f t="shared" si="1607"/>
        <v>0</v>
      </c>
      <c r="II575" s="180">
        <f t="shared" si="1608"/>
        <v>0</v>
      </c>
      <c r="IJ575" s="180">
        <f t="shared" si="1609"/>
        <v>0</v>
      </c>
      <c r="IK575" s="180">
        <f t="shared" si="1610"/>
        <v>0</v>
      </c>
      <c r="IL575" s="180">
        <f t="shared" si="1611"/>
        <v>0</v>
      </c>
      <c r="IM575" s="180">
        <f t="shared" si="1612"/>
        <v>0</v>
      </c>
      <c r="IN575" s="180">
        <f t="shared" si="1613"/>
        <v>0</v>
      </c>
      <c r="IO575" s="180">
        <f t="shared" si="1614"/>
        <v>0</v>
      </c>
      <c r="IP575" s="180">
        <f t="shared" si="1615"/>
        <v>0</v>
      </c>
      <c r="IQ575" s="180">
        <f t="shared" si="1616"/>
        <v>0</v>
      </c>
      <c r="IR575" s="180">
        <f t="shared" si="1617"/>
        <v>0</v>
      </c>
      <c r="IS575" s="180">
        <f t="shared" si="1618"/>
        <v>0</v>
      </c>
      <c r="IT575" s="180">
        <f t="shared" si="1619"/>
        <v>0</v>
      </c>
      <c r="IU575" s="180">
        <f t="shared" si="1620"/>
        <v>0</v>
      </c>
      <c r="IV575" s="180">
        <f t="shared" si="1621"/>
        <v>0</v>
      </c>
      <c r="IW575" s="180">
        <f t="shared" si="1622"/>
        <v>0</v>
      </c>
      <c r="IX575" s="180">
        <f t="shared" si="1623"/>
        <v>0</v>
      </c>
      <c r="IY575" s="180">
        <f t="shared" si="1624"/>
        <v>0</v>
      </c>
      <c r="IZ575" s="180">
        <f t="shared" si="1625"/>
        <v>0</v>
      </c>
      <c r="JA575" s="180">
        <f t="shared" si="1626"/>
        <v>0</v>
      </c>
      <c r="JB575" s="180">
        <f t="shared" si="1627"/>
        <v>0</v>
      </c>
    </row>
    <row r="576" spans="2:262">
      <c r="B576" s="188">
        <v>215</v>
      </c>
      <c r="C576" s="187">
        <f t="shared" si="1628"/>
        <v>4.1992187499999964E-3</v>
      </c>
      <c r="D576" s="184" t="e">
        <f t="shared" si="1371"/>
        <v>#REF!</v>
      </c>
      <c r="E576" s="183" t="e">
        <f>HM361</f>
        <v>#REF!</v>
      </c>
      <c r="F576" s="182">
        <v>215</v>
      </c>
      <c r="G576" s="180">
        <f t="shared" si="1372"/>
        <v>0</v>
      </c>
      <c r="H576" s="180">
        <f t="shared" si="1373"/>
        <v>0</v>
      </c>
      <c r="I576" s="180">
        <f t="shared" si="1374"/>
        <v>0</v>
      </c>
      <c r="J576" s="180">
        <f t="shared" si="1375"/>
        <v>0</v>
      </c>
      <c r="K576" s="180">
        <f t="shared" si="1376"/>
        <v>0</v>
      </c>
      <c r="L576" s="180">
        <f t="shared" si="1377"/>
        <v>0</v>
      </c>
      <c r="M576" s="180">
        <f t="shared" si="1378"/>
        <v>0</v>
      </c>
      <c r="N576" s="180">
        <f t="shared" si="1379"/>
        <v>0</v>
      </c>
      <c r="O576" s="180">
        <f t="shared" si="1380"/>
        <v>0</v>
      </c>
      <c r="P576" s="180">
        <f t="shared" si="1381"/>
        <v>0</v>
      </c>
      <c r="Q576" s="180">
        <f t="shared" si="1382"/>
        <v>0</v>
      </c>
      <c r="R576" s="180">
        <f t="shared" si="1383"/>
        <v>0</v>
      </c>
      <c r="S576" s="180">
        <f t="shared" si="1384"/>
        <v>0</v>
      </c>
      <c r="T576" s="180">
        <f t="shared" si="1385"/>
        <v>0</v>
      </c>
      <c r="U576" s="180">
        <f t="shared" si="1386"/>
        <v>0</v>
      </c>
      <c r="V576" s="180">
        <f t="shared" si="1387"/>
        <v>0</v>
      </c>
      <c r="W576" s="180">
        <f t="shared" si="1388"/>
        <v>0</v>
      </c>
      <c r="X576" s="180">
        <f t="shared" si="1389"/>
        <v>0</v>
      </c>
      <c r="Y576" s="180">
        <f t="shared" si="1390"/>
        <v>0</v>
      </c>
      <c r="Z576" s="180">
        <f t="shared" si="1391"/>
        <v>0</v>
      </c>
      <c r="AA576" s="180">
        <f t="shared" si="1392"/>
        <v>0</v>
      </c>
      <c r="AB576" s="180">
        <f t="shared" si="1393"/>
        <v>0</v>
      </c>
      <c r="AC576" s="180">
        <f t="shared" si="1394"/>
        <v>0</v>
      </c>
      <c r="AD576" s="180">
        <f t="shared" si="1395"/>
        <v>0</v>
      </c>
      <c r="AE576" s="180">
        <f t="shared" si="1396"/>
        <v>0</v>
      </c>
      <c r="AF576" s="180">
        <f t="shared" si="1397"/>
        <v>0</v>
      </c>
      <c r="AG576" s="180">
        <f t="shared" si="1398"/>
        <v>0</v>
      </c>
      <c r="AH576" s="180">
        <f t="shared" si="1399"/>
        <v>0</v>
      </c>
      <c r="AI576" s="180">
        <f t="shared" si="1400"/>
        <v>0</v>
      </c>
      <c r="AJ576" s="180">
        <f t="shared" si="1401"/>
        <v>0</v>
      </c>
      <c r="AK576" s="180">
        <f t="shared" si="1402"/>
        <v>0</v>
      </c>
      <c r="AL576" s="180">
        <f t="shared" si="1403"/>
        <v>0</v>
      </c>
      <c r="AM576" s="180">
        <f t="shared" si="1404"/>
        <v>0</v>
      </c>
      <c r="AN576" s="180">
        <f t="shared" si="1405"/>
        <v>0</v>
      </c>
      <c r="AO576" s="180">
        <f t="shared" si="1406"/>
        <v>0</v>
      </c>
      <c r="AP576" s="180">
        <f t="shared" si="1407"/>
        <v>0</v>
      </c>
      <c r="AQ576" s="180">
        <f t="shared" si="1408"/>
        <v>0</v>
      </c>
      <c r="AR576" s="180">
        <f t="shared" si="1409"/>
        <v>0</v>
      </c>
      <c r="AS576" s="180">
        <f t="shared" si="1410"/>
        <v>0</v>
      </c>
      <c r="AT576" s="180">
        <f t="shared" si="1411"/>
        <v>0</v>
      </c>
      <c r="AU576" s="180">
        <f t="shared" si="1412"/>
        <v>0</v>
      </c>
      <c r="AV576" s="180">
        <f t="shared" si="1413"/>
        <v>0</v>
      </c>
      <c r="AW576" s="180">
        <f t="shared" si="1414"/>
        <v>0</v>
      </c>
      <c r="AX576" s="180">
        <f t="shared" si="1415"/>
        <v>0</v>
      </c>
      <c r="AY576" s="180">
        <f t="shared" si="1416"/>
        <v>0</v>
      </c>
      <c r="AZ576" s="180">
        <f t="shared" si="1417"/>
        <v>0</v>
      </c>
      <c r="BA576" s="180">
        <f t="shared" si="1418"/>
        <v>0</v>
      </c>
      <c r="BB576" s="180">
        <f t="shared" si="1419"/>
        <v>0</v>
      </c>
      <c r="BC576" s="180">
        <f t="shared" si="1420"/>
        <v>0</v>
      </c>
      <c r="BD576" s="180">
        <f t="shared" si="1421"/>
        <v>0</v>
      </c>
      <c r="BE576" s="180">
        <f t="shared" si="1422"/>
        <v>0</v>
      </c>
      <c r="BF576" s="180">
        <f t="shared" si="1423"/>
        <v>0</v>
      </c>
      <c r="BG576" s="180">
        <f t="shared" si="1424"/>
        <v>0</v>
      </c>
      <c r="BH576" s="180">
        <f t="shared" si="1425"/>
        <v>0</v>
      </c>
      <c r="BI576" s="180">
        <f t="shared" si="1426"/>
        <v>0</v>
      </c>
      <c r="BJ576" s="180">
        <f t="shared" si="1427"/>
        <v>0</v>
      </c>
      <c r="BK576" s="180">
        <f t="shared" si="1428"/>
        <v>0</v>
      </c>
      <c r="BL576" s="180">
        <f t="shared" si="1429"/>
        <v>0</v>
      </c>
      <c r="BM576" s="180">
        <f t="shared" si="1430"/>
        <v>0</v>
      </c>
      <c r="BN576" s="180">
        <f t="shared" si="1431"/>
        <v>0</v>
      </c>
      <c r="BO576" s="180">
        <f t="shared" si="1432"/>
        <v>0</v>
      </c>
      <c r="BP576" s="180">
        <f t="shared" si="1433"/>
        <v>0</v>
      </c>
      <c r="BQ576" s="180">
        <f t="shared" si="1434"/>
        <v>0</v>
      </c>
      <c r="BR576" s="180">
        <f t="shared" si="1435"/>
        <v>0</v>
      </c>
      <c r="BS576" s="180">
        <f t="shared" si="1436"/>
        <v>0</v>
      </c>
      <c r="BT576" s="180">
        <f t="shared" si="1437"/>
        <v>0</v>
      </c>
      <c r="BU576" s="180">
        <f t="shared" si="1438"/>
        <v>0</v>
      </c>
      <c r="BV576" s="180">
        <f t="shared" si="1439"/>
        <v>0</v>
      </c>
      <c r="BW576" s="180">
        <f t="shared" si="1440"/>
        <v>0</v>
      </c>
      <c r="BX576" s="180">
        <f t="shared" si="1441"/>
        <v>0</v>
      </c>
      <c r="BY576" s="180">
        <f t="shared" si="1442"/>
        <v>0</v>
      </c>
      <c r="BZ576" s="180">
        <f t="shared" si="1443"/>
        <v>0</v>
      </c>
      <c r="CA576" s="180">
        <f t="shared" si="1444"/>
        <v>0</v>
      </c>
      <c r="CB576" s="180">
        <f t="shared" si="1445"/>
        <v>0</v>
      </c>
      <c r="CC576" s="180">
        <f t="shared" si="1446"/>
        <v>0</v>
      </c>
      <c r="CD576" s="180">
        <f t="shared" si="1447"/>
        <v>0</v>
      </c>
      <c r="CE576" s="180">
        <f t="shared" si="1448"/>
        <v>0</v>
      </c>
      <c r="CF576" s="180">
        <f t="shared" si="1449"/>
        <v>0</v>
      </c>
      <c r="CG576" s="180">
        <f t="shared" si="1450"/>
        <v>0</v>
      </c>
      <c r="CH576" s="180">
        <f t="shared" si="1451"/>
        <v>0</v>
      </c>
      <c r="CI576" s="180">
        <f t="shared" si="1452"/>
        <v>0</v>
      </c>
      <c r="CJ576" s="180">
        <f t="shared" si="1453"/>
        <v>0</v>
      </c>
      <c r="CK576" s="180">
        <f t="shared" si="1454"/>
        <v>0</v>
      </c>
      <c r="CL576" s="180">
        <f t="shared" si="1455"/>
        <v>0</v>
      </c>
      <c r="CM576" s="180">
        <f t="shared" si="1456"/>
        <v>0</v>
      </c>
      <c r="CN576" s="180">
        <f t="shared" si="1457"/>
        <v>0</v>
      </c>
      <c r="CO576" s="180">
        <f t="shared" si="1458"/>
        <v>0</v>
      </c>
      <c r="CP576" s="180">
        <f t="shared" si="1459"/>
        <v>0</v>
      </c>
      <c r="CQ576" s="180">
        <f t="shared" si="1460"/>
        <v>0</v>
      </c>
      <c r="CR576" s="180">
        <f t="shared" si="1461"/>
        <v>0</v>
      </c>
      <c r="CS576" s="180">
        <f t="shared" si="1462"/>
        <v>0</v>
      </c>
      <c r="CT576" s="180">
        <f t="shared" si="1463"/>
        <v>0</v>
      </c>
      <c r="CU576" s="180">
        <f t="shared" si="1464"/>
        <v>0</v>
      </c>
      <c r="CV576" s="180">
        <f t="shared" si="1465"/>
        <v>0</v>
      </c>
      <c r="CW576" s="180">
        <f t="shared" si="1466"/>
        <v>0</v>
      </c>
      <c r="CX576" s="180">
        <f t="shared" si="1467"/>
        <v>0</v>
      </c>
      <c r="CY576" s="180">
        <f t="shared" si="1468"/>
        <v>0</v>
      </c>
      <c r="CZ576" s="180">
        <f t="shared" si="1469"/>
        <v>0</v>
      </c>
      <c r="DA576" s="180">
        <f t="shared" si="1470"/>
        <v>0</v>
      </c>
      <c r="DB576" s="180">
        <f t="shared" si="1471"/>
        <v>0</v>
      </c>
      <c r="DC576" s="180">
        <f t="shared" si="1472"/>
        <v>0</v>
      </c>
      <c r="DD576" s="180">
        <f t="shared" si="1473"/>
        <v>0</v>
      </c>
      <c r="DE576" s="180">
        <f t="shared" si="1474"/>
        <v>0</v>
      </c>
      <c r="DF576" s="180">
        <f t="shared" si="1475"/>
        <v>0</v>
      </c>
      <c r="DG576" s="180">
        <f t="shared" si="1476"/>
        <v>0</v>
      </c>
      <c r="DH576" s="180">
        <f t="shared" si="1477"/>
        <v>0</v>
      </c>
      <c r="DI576" s="180">
        <f t="shared" si="1478"/>
        <v>0</v>
      </c>
      <c r="DJ576" s="180">
        <f t="shared" si="1479"/>
        <v>0</v>
      </c>
      <c r="DK576" s="180">
        <f t="shared" si="1480"/>
        <v>0</v>
      </c>
      <c r="DL576" s="180">
        <f t="shared" si="1481"/>
        <v>0</v>
      </c>
      <c r="DM576" s="180">
        <f t="shared" si="1482"/>
        <v>0</v>
      </c>
      <c r="DN576" s="180">
        <f t="shared" si="1483"/>
        <v>0</v>
      </c>
      <c r="DO576" s="180">
        <f t="shared" si="1484"/>
        <v>0</v>
      </c>
      <c r="DP576" s="180">
        <f t="shared" si="1485"/>
        <v>0</v>
      </c>
      <c r="DQ576" s="180">
        <f t="shared" si="1486"/>
        <v>0</v>
      </c>
      <c r="DR576" s="180">
        <f t="shared" si="1487"/>
        <v>0</v>
      </c>
      <c r="DS576" s="180">
        <f t="shared" si="1488"/>
        <v>0</v>
      </c>
      <c r="DT576" s="180">
        <f t="shared" si="1489"/>
        <v>0</v>
      </c>
      <c r="DU576" s="180">
        <f t="shared" si="1490"/>
        <v>0</v>
      </c>
      <c r="DV576" s="180">
        <f t="shared" si="1491"/>
        <v>0</v>
      </c>
      <c r="DW576" s="180">
        <f t="shared" si="1492"/>
        <v>0</v>
      </c>
      <c r="DX576" s="180">
        <f t="shared" si="1493"/>
        <v>0</v>
      </c>
      <c r="DY576" s="180">
        <f t="shared" si="1494"/>
        <v>0</v>
      </c>
      <c r="DZ576" s="180">
        <f t="shared" si="1495"/>
        <v>0</v>
      </c>
      <c r="EA576" s="180">
        <f t="shared" si="1496"/>
        <v>0</v>
      </c>
      <c r="EB576" s="180">
        <f t="shared" si="1497"/>
        <v>0</v>
      </c>
      <c r="EC576" s="180">
        <f t="shared" si="1498"/>
        <v>0</v>
      </c>
      <c r="ED576" s="180">
        <f t="shared" si="1499"/>
        <v>0</v>
      </c>
      <c r="EE576" s="180">
        <f t="shared" si="1500"/>
        <v>0</v>
      </c>
      <c r="EF576" s="180">
        <f t="shared" si="1501"/>
        <v>0</v>
      </c>
      <c r="EG576" s="180">
        <f t="shared" si="1502"/>
        <v>0</v>
      </c>
      <c r="EH576" s="180">
        <f t="shared" si="1503"/>
        <v>0</v>
      </c>
      <c r="EI576" s="180">
        <f t="shared" si="1504"/>
        <v>0</v>
      </c>
      <c r="EJ576" s="180">
        <f t="shared" si="1505"/>
        <v>0</v>
      </c>
      <c r="EK576" s="180">
        <f t="shared" si="1506"/>
        <v>0</v>
      </c>
      <c r="EL576" s="180">
        <f t="shared" si="1507"/>
        <v>0</v>
      </c>
      <c r="EM576" s="180">
        <f t="shared" si="1508"/>
        <v>0</v>
      </c>
      <c r="EN576" s="180">
        <f t="shared" si="1509"/>
        <v>0</v>
      </c>
      <c r="EO576" s="180">
        <f t="shared" si="1510"/>
        <v>0</v>
      </c>
      <c r="EP576" s="180">
        <f t="shared" si="1511"/>
        <v>0</v>
      </c>
      <c r="EQ576" s="180">
        <f t="shared" si="1512"/>
        <v>0</v>
      </c>
      <c r="ER576" s="180">
        <f t="shared" si="1513"/>
        <v>0</v>
      </c>
      <c r="ES576" s="180">
        <f t="shared" si="1514"/>
        <v>0</v>
      </c>
      <c r="ET576" s="180">
        <f t="shared" si="1515"/>
        <v>0</v>
      </c>
      <c r="EU576" s="180">
        <f t="shared" si="1516"/>
        <v>0</v>
      </c>
      <c r="EV576" s="180">
        <f t="shared" si="1517"/>
        <v>0</v>
      </c>
      <c r="EW576" s="180">
        <f t="shared" si="1518"/>
        <v>0</v>
      </c>
      <c r="EX576" s="180">
        <f t="shared" si="1519"/>
        <v>0</v>
      </c>
      <c r="EY576" s="180">
        <f t="shared" si="1520"/>
        <v>0</v>
      </c>
      <c r="EZ576" s="180">
        <f t="shared" si="1521"/>
        <v>0</v>
      </c>
      <c r="FA576" s="180">
        <f t="shared" si="1522"/>
        <v>0</v>
      </c>
      <c r="FB576" s="180">
        <f t="shared" si="1523"/>
        <v>0</v>
      </c>
      <c r="FC576" s="180">
        <f t="shared" si="1524"/>
        <v>0</v>
      </c>
      <c r="FD576" s="180">
        <f t="shared" si="1525"/>
        <v>0</v>
      </c>
      <c r="FE576" s="180">
        <f t="shared" si="1526"/>
        <v>0</v>
      </c>
      <c r="FF576" s="180">
        <f t="shared" si="1527"/>
        <v>0</v>
      </c>
      <c r="FG576" s="180">
        <f t="shared" si="1528"/>
        <v>0</v>
      </c>
      <c r="FH576" s="180">
        <f t="shared" si="1529"/>
        <v>0</v>
      </c>
      <c r="FI576" s="180">
        <f t="shared" si="1530"/>
        <v>0</v>
      </c>
      <c r="FJ576" s="180">
        <f t="shared" si="1531"/>
        <v>0</v>
      </c>
      <c r="FK576" s="180">
        <f t="shared" si="1532"/>
        <v>0</v>
      </c>
      <c r="FL576" s="180">
        <f t="shared" si="1533"/>
        <v>0</v>
      </c>
      <c r="FM576" s="180">
        <f t="shared" si="1534"/>
        <v>0</v>
      </c>
      <c r="FN576" s="180">
        <f t="shared" si="1535"/>
        <v>0</v>
      </c>
      <c r="FO576" s="180">
        <f t="shared" si="1536"/>
        <v>0</v>
      </c>
      <c r="FP576" s="180">
        <f t="shared" si="1537"/>
        <v>0</v>
      </c>
      <c r="FQ576" s="180">
        <f t="shared" si="1538"/>
        <v>0</v>
      </c>
      <c r="FR576" s="180">
        <f t="shared" si="1539"/>
        <v>0</v>
      </c>
      <c r="FS576" s="180">
        <f t="shared" si="1540"/>
        <v>0</v>
      </c>
      <c r="FT576" s="180">
        <f t="shared" si="1541"/>
        <v>0</v>
      </c>
      <c r="FU576" s="180">
        <f t="shared" si="1542"/>
        <v>0</v>
      </c>
      <c r="FV576" s="180">
        <f t="shared" si="1543"/>
        <v>0</v>
      </c>
      <c r="FW576" s="180">
        <f t="shared" si="1544"/>
        <v>0</v>
      </c>
      <c r="FX576" s="180">
        <f t="shared" si="1545"/>
        <v>0</v>
      </c>
      <c r="FY576" s="180">
        <f t="shared" si="1546"/>
        <v>0</v>
      </c>
      <c r="FZ576" s="180">
        <f t="shared" si="1547"/>
        <v>0</v>
      </c>
      <c r="GA576" s="180">
        <f t="shared" si="1548"/>
        <v>0</v>
      </c>
      <c r="GB576" s="180">
        <f t="shared" si="1549"/>
        <v>0</v>
      </c>
      <c r="GC576" s="180">
        <f t="shared" si="1550"/>
        <v>0</v>
      </c>
      <c r="GD576" s="180">
        <f t="shared" si="1551"/>
        <v>0</v>
      </c>
      <c r="GE576" s="180">
        <f t="shared" si="1552"/>
        <v>0</v>
      </c>
      <c r="GF576" s="180">
        <f t="shared" si="1553"/>
        <v>0</v>
      </c>
      <c r="GG576" s="180">
        <f t="shared" si="1554"/>
        <v>0</v>
      </c>
      <c r="GH576" s="180">
        <f t="shared" si="1555"/>
        <v>0</v>
      </c>
      <c r="GI576" s="180">
        <f t="shared" si="1556"/>
        <v>0</v>
      </c>
      <c r="GJ576" s="180">
        <f t="shared" si="1557"/>
        <v>0</v>
      </c>
      <c r="GK576" s="180">
        <f t="shared" si="1558"/>
        <v>0</v>
      </c>
      <c r="GL576" s="180">
        <f t="shared" si="1559"/>
        <v>0</v>
      </c>
      <c r="GM576" s="180">
        <f t="shared" si="1560"/>
        <v>0</v>
      </c>
      <c r="GN576" s="180">
        <f t="shared" si="1561"/>
        <v>0</v>
      </c>
      <c r="GO576" s="180">
        <f t="shared" si="1562"/>
        <v>0</v>
      </c>
      <c r="GP576" s="180">
        <f t="shared" si="1563"/>
        <v>0</v>
      </c>
      <c r="GQ576" s="180">
        <f t="shared" si="1564"/>
        <v>0</v>
      </c>
      <c r="GR576" s="180">
        <f t="shared" si="1565"/>
        <v>0</v>
      </c>
      <c r="GS576" s="180">
        <f t="shared" si="1566"/>
        <v>0</v>
      </c>
      <c r="GT576" s="180">
        <f t="shared" si="1567"/>
        <v>0</v>
      </c>
      <c r="GU576" s="180">
        <f t="shared" si="1568"/>
        <v>0</v>
      </c>
      <c r="GV576" s="180">
        <f t="shared" si="1569"/>
        <v>0</v>
      </c>
      <c r="GW576" s="180">
        <f t="shared" si="1570"/>
        <v>0</v>
      </c>
      <c r="GX576" s="180">
        <f t="shared" si="1571"/>
        <v>0</v>
      </c>
      <c r="GY576" s="180">
        <f t="shared" si="1572"/>
        <v>0</v>
      </c>
      <c r="GZ576" s="180">
        <f t="shared" si="1573"/>
        <v>0</v>
      </c>
      <c r="HA576" s="180">
        <f t="shared" si="1574"/>
        <v>0</v>
      </c>
      <c r="HB576" s="180">
        <f t="shared" si="1575"/>
        <v>0</v>
      </c>
      <c r="HC576" s="180">
        <f t="shared" si="1576"/>
        <v>0</v>
      </c>
      <c r="HD576" s="180">
        <f t="shared" si="1577"/>
        <v>0</v>
      </c>
      <c r="HE576" s="180">
        <f t="shared" si="1578"/>
        <v>0</v>
      </c>
      <c r="HF576" s="180">
        <f t="shared" si="1579"/>
        <v>0</v>
      </c>
      <c r="HG576" s="180">
        <f t="shared" si="1580"/>
        <v>0</v>
      </c>
      <c r="HH576" s="180">
        <f t="shared" si="1581"/>
        <v>0</v>
      </c>
      <c r="HI576" s="180">
        <f t="shared" si="1582"/>
        <v>0</v>
      </c>
      <c r="HJ576" s="180">
        <f t="shared" si="1583"/>
        <v>0</v>
      </c>
      <c r="HK576" s="180">
        <f t="shared" si="1584"/>
        <v>0</v>
      </c>
      <c r="HL576" s="180">
        <f t="shared" si="1585"/>
        <v>0</v>
      </c>
      <c r="HM576" s="180">
        <f t="shared" si="1586"/>
        <v>0</v>
      </c>
      <c r="HN576" s="180">
        <f t="shared" si="1587"/>
        <v>0</v>
      </c>
      <c r="HO576" s="180">
        <f t="shared" si="1588"/>
        <v>0</v>
      </c>
      <c r="HP576" s="180">
        <f t="shared" si="1589"/>
        <v>0</v>
      </c>
      <c r="HQ576" s="180">
        <f t="shared" si="1590"/>
        <v>0</v>
      </c>
      <c r="HR576" s="180">
        <f t="shared" si="1591"/>
        <v>0</v>
      </c>
      <c r="HS576" s="180">
        <f t="shared" si="1592"/>
        <v>0</v>
      </c>
      <c r="HT576" s="180">
        <f t="shared" si="1593"/>
        <v>0</v>
      </c>
      <c r="HU576" s="180">
        <f t="shared" si="1594"/>
        <v>0</v>
      </c>
      <c r="HV576" s="180">
        <f t="shared" si="1595"/>
        <v>0</v>
      </c>
      <c r="HW576" s="180">
        <f t="shared" si="1596"/>
        <v>0</v>
      </c>
      <c r="HX576" s="180">
        <f t="shared" si="1597"/>
        <v>0</v>
      </c>
      <c r="HY576" s="180">
        <f t="shared" si="1598"/>
        <v>0</v>
      </c>
      <c r="HZ576" s="180">
        <f t="shared" si="1599"/>
        <v>0</v>
      </c>
      <c r="IA576" s="180">
        <f t="shared" si="1600"/>
        <v>0</v>
      </c>
      <c r="IB576" s="180">
        <f t="shared" si="1601"/>
        <v>0</v>
      </c>
      <c r="IC576" s="180">
        <f t="shared" si="1602"/>
        <v>0</v>
      </c>
      <c r="ID576" s="180">
        <f t="shared" si="1603"/>
        <v>0</v>
      </c>
      <c r="IE576" s="180">
        <f t="shared" si="1604"/>
        <v>0</v>
      </c>
      <c r="IF576" s="180">
        <f t="shared" si="1605"/>
        <v>0</v>
      </c>
      <c r="IG576" s="180">
        <f t="shared" si="1606"/>
        <v>0</v>
      </c>
      <c r="IH576" s="180">
        <f t="shared" si="1607"/>
        <v>0</v>
      </c>
      <c r="II576" s="180">
        <f t="shared" si="1608"/>
        <v>0</v>
      </c>
      <c r="IJ576" s="180">
        <f t="shared" si="1609"/>
        <v>0</v>
      </c>
      <c r="IK576" s="180">
        <f t="shared" si="1610"/>
        <v>0</v>
      </c>
      <c r="IL576" s="180">
        <f t="shared" si="1611"/>
        <v>0</v>
      </c>
      <c r="IM576" s="180">
        <f t="shared" si="1612"/>
        <v>0</v>
      </c>
      <c r="IN576" s="180">
        <f t="shared" si="1613"/>
        <v>0</v>
      </c>
      <c r="IO576" s="180">
        <f t="shared" si="1614"/>
        <v>0</v>
      </c>
      <c r="IP576" s="180">
        <f t="shared" si="1615"/>
        <v>0</v>
      </c>
      <c r="IQ576" s="180">
        <f t="shared" si="1616"/>
        <v>0</v>
      </c>
      <c r="IR576" s="180">
        <f t="shared" si="1617"/>
        <v>0</v>
      </c>
      <c r="IS576" s="180">
        <f t="shared" si="1618"/>
        <v>0</v>
      </c>
      <c r="IT576" s="180">
        <f t="shared" si="1619"/>
        <v>0</v>
      </c>
      <c r="IU576" s="180">
        <f t="shared" si="1620"/>
        <v>0</v>
      </c>
      <c r="IV576" s="180">
        <f t="shared" si="1621"/>
        <v>0</v>
      </c>
      <c r="IW576" s="180">
        <f t="shared" si="1622"/>
        <v>0</v>
      </c>
      <c r="IX576" s="180">
        <f t="shared" si="1623"/>
        <v>0</v>
      </c>
      <c r="IY576" s="180">
        <f t="shared" si="1624"/>
        <v>0</v>
      </c>
      <c r="IZ576" s="180">
        <f t="shared" si="1625"/>
        <v>0</v>
      </c>
      <c r="JA576" s="180">
        <f t="shared" si="1626"/>
        <v>0</v>
      </c>
      <c r="JB576" s="180">
        <f t="shared" si="1627"/>
        <v>0</v>
      </c>
    </row>
    <row r="577" spans="2:262">
      <c r="B577" s="188">
        <v>216</v>
      </c>
      <c r="C577" s="187">
        <f t="shared" si="1628"/>
        <v>4.2187499999999959E-3</v>
      </c>
      <c r="D577" s="184" t="e">
        <f t="shared" si="1371"/>
        <v>#REF!</v>
      </c>
      <c r="E577" s="183" t="e">
        <f>HN361</f>
        <v>#REF!</v>
      </c>
      <c r="F577" s="182">
        <v>216</v>
      </c>
      <c r="G577" s="180">
        <f t="shared" si="1372"/>
        <v>0</v>
      </c>
      <c r="H577" s="180">
        <f t="shared" si="1373"/>
        <v>0</v>
      </c>
      <c r="I577" s="180">
        <f t="shared" si="1374"/>
        <v>0</v>
      </c>
      <c r="J577" s="180">
        <f t="shared" si="1375"/>
        <v>0</v>
      </c>
      <c r="K577" s="180">
        <f t="shared" si="1376"/>
        <v>0</v>
      </c>
      <c r="L577" s="180">
        <f t="shared" si="1377"/>
        <v>0</v>
      </c>
      <c r="M577" s="180">
        <f t="shared" si="1378"/>
        <v>0</v>
      </c>
      <c r="N577" s="180">
        <f t="shared" si="1379"/>
        <v>0</v>
      </c>
      <c r="O577" s="180">
        <f t="shared" si="1380"/>
        <v>0</v>
      </c>
      <c r="P577" s="180">
        <f t="shared" si="1381"/>
        <v>0</v>
      </c>
      <c r="Q577" s="180">
        <f t="shared" si="1382"/>
        <v>0</v>
      </c>
      <c r="R577" s="180">
        <f t="shared" si="1383"/>
        <v>0</v>
      </c>
      <c r="S577" s="180">
        <f t="shared" si="1384"/>
        <v>0</v>
      </c>
      <c r="T577" s="180">
        <f t="shared" si="1385"/>
        <v>0</v>
      </c>
      <c r="U577" s="180">
        <f t="shared" si="1386"/>
        <v>0</v>
      </c>
      <c r="V577" s="180">
        <f t="shared" si="1387"/>
        <v>0</v>
      </c>
      <c r="W577" s="180">
        <f t="shared" si="1388"/>
        <v>0</v>
      </c>
      <c r="X577" s="180">
        <f t="shared" si="1389"/>
        <v>0</v>
      </c>
      <c r="Y577" s="180">
        <f t="shared" si="1390"/>
        <v>0</v>
      </c>
      <c r="Z577" s="180">
        <f t="shared" si="1391"/>
        <v>0</v>
      </c>
      <c r="AA577" s="180">
        <f t="shared" si="1392"/>
        <v>0</v>
      </c>
      <c r="AB577" s="180">
        <f t="shared" si="1393"/>
        <v>0</v>
      </c>
      <c r="AC577" s="180">
        <f t="shared" si="1394"/>
        <v>0</v>
      </c>
      <c r="AD577" s="180">
        <f t="shared" si="1395"/>
        <v>0</v>
      </c>
      <c r="AE577" s="180">
        <f t="shared" si="1396"/>
        <v>0</v>
      </c>
      <c r="AF577" s="180">
        <f t="shared" si="1397"/>
        <v>0</v>
      </c>
      <c r="AG577" s="180">
        <f t="shared" si="1398"/>
        <v>0</v>
      </c>
      <c r="AH577" s="180">
        <f t="shared" si="1399"/>
        <v>0</v>
      </c>
      <c r="AI577" s="180">
        <f t="shared" si="1400"/>
        <v>0</v>
      </c>
      <c r="AJ577" s="180">
        <f t="shared" si="1401"/>
        <v>0</v>
      </c>
      <c r="AK577" s="180">
        <f t="shared" si="1402"/>
        <v>0</v>
      </c>
      <c r="AL577" s="180">
        <f t="shared" si="1403"/>
        <v>0</v>
      </c>
      <c r="AM577" s="180">
        <f t="shared" si="1404"/>
        <v>0</v>
      </c>
      <c r="AN577" s="180">
        <f t="shared" si="1405"/>
        <v>0</v>
      </c>
      <c r="AO577" s="180">
        <f t="shared" si="1406"/>
        <v>0</v>
      </c>
      <c r="AP577" s="180">
        <f t="shared" si="1407"/>
        <v>0</v>
      </c>
      <c r="AQ577" s="180">
        <f t="shared" si="1408"/>
        <v>0</v>
      </c>
      <c r="AR577" s="180">
        <f t="shared" si="1409"/>
        <v>0</v>
      </c>
      <c r="AS577" s="180">
        <f t="shared" si="1410"/>
        <v>0</v>
      </c>
      <c r="AT577" s="180">
        <f t="shared" si="1411"/>
        <v>0</v>
      </c>
      <c r="AU577" s="180">
        <f t="shared" si="1412"/>
        <v>0</v>
      </c>
      <c r="AV577" s="180">
        <f t="shared" si="1413"/>
        <v>0</v>
      </c>
      <c r="AW577" s="180">
        <f t="shared" si="1414"/>
        <v>0</v>
      </c>
      <c r="AX577" s="180">
        <f t="shared" si="1415"/>
        <v>0</v>
      </c>
      <c r="AY577" s="180">
        <f t="shared" si="1416"/>
        <v>0</v>
      </c>
      <c r="AZ577" s="180">
        <f t="shared" si="1417"/>
        <v>0</v>
      </c>
      <c r="BA577" s="180">
        <f t="shared" si="1418"/>
        <v>0</v>
      </c>
      <c r="BB577" s="180">
        <f t="shared" si="1419"/>
        <v>0</v>
      </c>
      <c r="BC577" s="180">
        <f t="shared" si="1420"/>
        <v>0</v>
      </c>
      <c r="BD577" s="180">
        <f t="shared" si="1421"/>
        <v>0</v>
      </c>
      <c r="BE577" s="180">
        <f t="shared" si="1422"/>
        <v>0</v>
      </c>
      <c r="BF577" s="180">
        <f t="shared" si="1423"/>
        <v>0</v>
      </c>
      <c r="BG577" s="180">
        <f t="shared" si="1424"/>
        <v>0</v>
      </c>
      <c r="BH577" s="180">
        <f t="shared" si="1425"/>
        <v>0</v>
      </c>
      <c r="BI577" s="180">
        <f t="shared" si="1426"/>
        <v>0</v>
      </c>
      <c r="BJ577" s="180">
        <f t="shared" si="1427"/>
        <v>0</v>
      </c>
      <c r="BK577" s="180">
        <f t="shared" si="1428"/>
        <v>0</v>
      </c>
      <c r="BL577" s="180">
        <f t="shared" si="1429"/>
        <v>0</v>
      </c>
      <c r="BM577" s="180">
        <f t="shared" si="1430"/>
        <v>0</v>
      </c>
      <c r="BN577" s="180">
        <f t="shared" si="1431"/>
        <v>0</v>
      </c>
      <c r="BO577" s="180">
        <f t="shared" si="1432"/>
        <v>0</v>
      </c>
      <c r="BP577" s="180">
        <f t="shared" si="1433"/>
        <v>0</v>
      </c>
      <c r="BQ577" s="180">
        <f t="shared" si="1434"/>
        <v>0</v>
      </c>
      <c r="BR577" s="180">
        <f t="shared" si="1435"/>
        <v>0</v>
      </c>
      <c r="BS577" s="180">
        <f t="shared" si="1436"/>
        <v>0</v>
      </c>
      <c r="BT577" s="180">
        <f t="shared" si="1437"/>
        <v>0</v>
      </c>
      <c r="BU577" s="180">
        <f t="shared" si="1438"/>
        <v>0</v>
      </c>
      <c r="BV577" s="180">
        <f t="shared" si="1439"/>
        <v>0</v>
      </c>
      <c r="BW577" s="180">
        <f t="shared" si="1440"/>
        <v>0</v>
      </c>
      <c r="BX577" s="180">
        <f t="shared" si="1441"/>
        <v>0</v>
      </c>
      <c r="BY577" s="180">
        <f t="shared" si="1442"/>
        <v>0</v>
      </c>
      <c r="BZ577" s="180">
        <f t="shared" si="1443"/>
        <v>0</v>
      </c>
      <c r="CA577" s="180">
        <f t="shared" si="1444"/>
        <v>0</v>
      </c>
      <c r="CB577" s="180">
        <f t="shared" si="1445"/>
        <v>0</v>
      </c>
      <c r="CC577" s="180">
        <f t="shared" si="1446"/>
        <v>0</v>
      </c>
      <c r="CD577" s="180">
        <f t="shared" si="1447"/>
        <v>0</v>
      </c>
      <c r="CE577" s="180">
        <f t="shared" si="1448"/>
        <v>0</v>
      </c>
      <c r="CF577" s="180">
        <f t="shared" si="1449"/>
        <v>0</v>
      </c>
      <c r="CG577" s="180">
        <f t="shared" si="1450"/>
        <v>0</v>
      </c>
      <c r="CH577" s="180">
        <f t="shared" si="1451"/>
        <v>0</v>
      </c>
      <c r="CI577" s="180">
        <f t="shared" si="1452"/>
        <v>0</v>
      </c>
      <c r="CJ577" s="180">
        <f t="shared" si="1453"/>
        <v>0</v>
      </c>
      <c r="CK577" s="180">
        <f t="shared" si="1454"/>
        <v>0</v>
      </c>
      <c r="CL577" s="180">
        <f t="shared" si="1455"/>
        <v>0</v>
      </c>
      <c r="CM577" s="180">
        <f t="shared" si="1456"/>
        <v>0</v>
      </c>
      <c r="CN577" s="180">
        <f t="shared" si="1457"/>
        <v>0</v>
      </c>
      <c r="CO577" s="180">
        <f t="shared" si="1458"/>
        <v>0</v>
      </c>
      <c r="CP577" s="180">
        <f t="shared" si="1459"/>
        <v>0</v>
      </c>
      <c r="CQ577" s="180">
        <f t="shared" si="1460"/>
        <v>0</v>
      </c>
      <c r="CR577" s="180">
        <f t="shared" si="1461"/>
        <v>0</v>
      </c>
      <c r="CS577" s="180">
        <f t="shared" si="1462"/>
        <v>0</v>
      </c>
      <c r="CT577" s="180">
        <f t="shared" si="1463"/>
        <v>0</v>
      </c>
      <c r="CU577" s="180">
        <f t="shared" si="1464"/>
        <v>0</v>
      </c>
      <c r="CV577" s="180">
        <f t="shared" si="1465"/>
        <v>0</v>
      </c>
      <c r="CW577" s="180">
        <f t="shared" si="1466"/>
        <v>0</v>
      </c>
      <c r="CX577" s="180">
        <f t="shared" si="1467"/>
        <v>0</v>
      </c>
      <c r="CY577" s="180">
        <f t="shared" si="1468"/>
        <v>0</v>
      </c>
      <c r="CZ577" s="180">
        <f t="shared" si="1469"/>
        <v>0</v>
      </c>
      <c r="DA577" s="180">
        <f t="shared" si="1470"/>
        <v>0</v>
      </c>
      <c r="DB577" s="180">
        <f t="shared" si="1471"/>
        <v>0</v>
      </c>
      <c r="DC577" s="180">
        <f t="shared" si="1472"/>
        <v>0</v>
      </c>
      <c r="DD577" s="180">
        <f t="shared" si="1473"/>
        <v>0</v>
      </c>
      <c r="DE577" s="180">
        <f t="shared" si="1474"/>
        <v>0</v>
      </c>
      <c r="DF577" s="180">
        <f t="shared" si="1475"/>
        <v>0</v>
      </c>
      <c r="DG577" s="180">
        <f t="shared" si="1476"/>
        <v>0</v>
      </c>
      <c r="DH577" s="180">
        <f t="shared" si="1477"/>
        <v>0</v>
      </c>
      <c r="DI577" s="180">
        <f t="shared" si="1478"/>
        <v>0</v>
      </c>
      <c r="DJ577" s="180">
        <f t="shared" si="1479"/>
        <v>0</v>
      </c>
      <c r="DK577" s="180">
        <f t="shared" si="1480"/>
        <v>0</v>
      </c>
      <c r="DL577" s="180">
        <f t="shared" si="1481"/>
        <v>0</v>
      </c>
      <c r="DM577" s="180">
        <f t="shared" si="1482"/>
        <v>0</v>
      </c>
      <c r="DN577" s="180">
        <f t="shared" si="1483"/>
        <v>0</v>
      </c>
      <c r="DO577" s="180">
        <f t="shared" si="1484"/>
        <v>0</v>
      </c>
      <c r="DP577" s="180">
        <f t="shared" si="1485"/>
        <v>0</v>
      </c>
      <c r="DQ577" s="180">
        <f t="shared" si="1486"/>
        <v>0</v>
      </c>
      <c r="DR577" s="180">
        <f t="shared" si="1487"/>
        <v>0</v>
      </c>
      <c r="DS577" s="180">
        <f t="shared" si="1488"/>
        <v>0</v>
      </c>
      <c r="DT577" s="180">
        <f t="shared" si="1489"/>
        <v>0</v>
      </c>
      <c r="DU577" s="180">
        <f t="shared" si="1490"/>
        <v>0</v>
      </c>
      <c r="DV577" s="180">
        <f t="shared" si="1491"/>
        <v>0</v>
      </c>
      <c r="DW577" s="180">
        <f t="shared" si="1492"/>
        <v>0</v>
      </c>
      <c r="DX577" s="180">
        <f t="shared" si="1493"/>
        <v>0</v>
      </c>
      <c r="DY577" s="180">
        <f t="shared" si="1494"/>
        <v>0</v>
      </c>
      <c r="DZ577" s="180">
        <f t="shared" si="1495"/>
        <v>0</v>
      </c>
      <c r="EA577" s="180">
        <f t="shared" si="1496"/>
        <v>0</v>
      </c>
      <c r="EB577" s="180">
        <f t="shared" si="1497"/>
        <v>0</v>
      </c>
      <c r="EC577" s="180">
        <f t="shared" si="1498"/>
        <v>0</v>
      </c>
      <c r="ED577" s="180">
        <f t="shared" si="1499"/>
        <v>0</v>
      </c>
      <c r="EE577" s="180">
        <f t="shared" si="1500"/>
        <v>0</v>
      </c>
      <c r="EF577" s="180">
        <f t="shared" si="1501"/>
        <v>0</v>
      </c>
      <c r="EG577" s="180">
        <f t="shared" si="1502"/>
        <v>0</v>
      </c>
      <c r="EH577" s="180">
        <f t="shared" si="1503"/>
        <v>0</v>
      </c>
      <c r="EI577" s="180">
        <f t="shared" si="1504"/>
        <v>0</v>
      </c>
      <c r="EJ577" s="180">
        <f t="shared" si="1505"/>
        <v>0</v>
      </c>
      <c r="EK577" s="180">
        <f t="shared" si="1506"/>
        <v>0</v>
      </c>
      <c r="EL577" s="180">
        <f t="shared" si="1507"/>
        <v>0</v>
      </c>
      <c r="EM577" s="180">
        <f t="shared" si="1508"/>
        <v>0</v>
      </c>
      <c r="EN577" s="180">
        <f t="shared" si="1509"/>
        <v>0</v>
      </c>
      <c r="EO577" s="180">
        <f t="shared" si="1510"/>
        <v>0</v>
      </c>
      <c r="EP577" s="180">
        <f t="shared" si="1511"/>
        <v>0</v>
      </c>
      <c r="EQ577" s="180">
        <f t="shared" si="1512"/>
        <v>0</v>
      </c>
      <c r="ER577" s="180">
        <f t="shared" si="1513"/>
        <v>0</v>
      </c>
      <c r="ES577" s="180">
        <f t="shared" si="1514"/>
        <v>0</v>
      </c>
      <c r="ET577" s="180">
        <f t="shared" si="1515"/>
        <v>0</v>
      </c>
      <c r="EU577" s="180">
        <f t="shared" si="1516"/>
        <v>0</v>
      </c>
      <c r="EV577" s="180">
        <f t="shared" si="1517"/>
        <v>0</v>
      </c>
      <c r="EW577" s="180">
        <f t="shared" si="1518"/>
        <v>0</v>
      </c>
      <c r="EX577" s="180">
        <f t="shared" si="1519"/>
        <v>0</v>
      </c>
      <c r="EY577" s="180">
        <f t="shared" si="1520"/>
        <v>0</v>
      </c>
      <c r="EZ577" s="180">
        <f t="shared" si="1521"/>
        <v>0</v>
      </c>
      <c r="FA577" s="180">
        <f t="shared" si="1522"/>
        <v>0</v>
      </c>
      <c r="FB577" s="180">
        <f t="shared" si="1523"/>
        <v>0</v>
      </c>
      <c r="FC577" s="180">
        <f t="shared" si="1524"/>
        <v>0</v>
      </c>
      <c r="FD577" s="180">
        <f t="shared" si="1525"/>
        <v>0</v>
      </c>
      <c r="FE577" s="180">
        <f t="shared" si="1526"/>
        <v>0</v>
      </c>
      <c r="FF577" s="180">
        <f t="shared" si="1527"/>
        <v>0</v>
      </c>
      <c r="FG577" s="180">
        <f t="shared" si="1528"/>
        <v>0</v>
      </c>
      <c r="FH577" s="180">
        <f t="shared" si="1529"/>
        <v>0</v>
      </c>
      <c r="FI577" s="180">
        <f t="shared" si="1530"/>
        <v>0</v>
      </c>
      <c r="FJ577" s="180">
        <f t="shared" si="1531"/>
        <v>0</v>
      </c>
      <c r="FK577" s="180">
        <f t="shared" si="1532"/>
        <v>0</v>
      </c>
      <c r="FL577" s="180">
        <f t="shared" si="1533"/>
        <v>0</v>
      </c>
      <c r="FM577" s="180">
        <f t="shared" si="1534"/>
        <v>0</v>
      </c>
      <c r="FN577" s="180">
        <f t="shared" si="1535"/>
        <v>0</v>
      </c>
      <c r="FO577" s="180">
        <f t="shared" si="1536"/>
        <v>0</v>
      </c>
      <c r="FP577" s="180">
        <f t="shared" si="1537"/>
        <v>0</v>
      </c>
      <c r="FQ577" s="180">
        <f t="shared" si="1538"/>
        <v>0</v>
      </c>
      <c r="FR577" s="180">
        <f t="shared" si="1539"/>
        <v>0</v>
      </c>
      <c r="FS577" s="180">
        <f t="shared" si="1540"/>
        <v>0</v>
      </c>
      <c r="FT577" s="180">
        <f t="shared" si="1541"/>
        <v>0</v>
      </c>
      <c r="FU577" s="180">
        <f t="shared" si="1542"/>
        <v>0</v>
      </c>
      <c r="FV577" s="180">
        <f t="shared" si="1543"/>
        <v>0</v>
      </c>
      <c r="FW577" s="180">
        <f t="shared" si="1544"/>
        <v>0</v>
      </c>
      <c r="FX577" s="180">
        <f t="shared" si="1545"/>
        <v>0</v>
      </c>
      <c r="FY577" s="180">
        <f t="shared" si="1546"/>
        <v>0</v>
      </c>
      <c r="FZ577" s="180">
        <f t="shared" si="1547"/>
        <v>0</v>
      </c>
      <c r="GA577" s="180">
        <f t="shared" si="1548"/>
        <v>0</v>
      </c>
      <c r="GB577" s="180">
        <f t="shared" si="1549"/>
        <v>0</v>
      </c>
      <c r="GC577" s="180">
        <f t="shared" si="1550"/>
        <v>0</v>
      </c>
      <c r="GD577" s="180">
        <f t="shared" si="1551"/>
        <v>0</v>
      </c>
      <c r="GE577" s="180">
        <f t="shared" si="1552"/>
        <v>0</v>
      </c>
      <c r="GF577" s="180">
        <f t="shared" si="1553"/>
        <v>0</v>
      </c>
      <c r="GG577" s="180">
        <f t="shared" si="1554"/>
        <v>0</v>
      </c>
      <c r="GH577" s="180">
        <f t="shared" si="1555"/>
        <v>0</v>
      </c>
      <c r="GI577" s="180">
        <f t="shared" si="1556"/>
        <v>0</v>
      </c>
      <c r="GJ577" s="180">
        <f t="shared" si="1557"/>
        <v>0</v>
      </c>
      <c r="GK577" s="180">
        <f t="shared" si="1558"/>
        <v>0</v>
      </c>
      <c r="GL577" s="180">
        <f t="shared" si="1559"/>
        <v>0</v>
      </c>
      <c r="GM577" s="180">
        <f t="shared" si="1560"/>
        <v>0</v>
      </c>
      <c r="GN577" s="180">
        <f t="shared" si="1561"/>
        <v>0</v>
      </c>
      <c r="GO577" s="180">
        <f t="shared" si="1562"/>
        <v>0</v>
      </c>
      <c r="GP577" s="180">
        <f t="shared" si="1563"/>
        <v>0</v>
      </c>
      <c r="GQ577" s="180">
        <f t="shared" si="1564"/>
        <v>0</v>
      </c>
      <c r="GR577" s="180">
        <f t="shared" si="1565"/>
        <v>0</v>
      </c>
      <c r="GS577" s="180">
        <f t="shared" si="1566"/>
        <v>0</v>
      </c>
      <c r="GT577" s="180">
        <f t="shared" si="1567"/>
        <v>0</v>
      </c>
      <c r="GU577" s="180">
        <f t="shared" si="1568"/>
        <v>0</v>
      </c>
      <c r="GV577" s="180">
        <f t="shared" si="1569"/>
        <v>0</v>
      </c>
      <c r="GW577" s="180">
        <f t="shared" si="1570"/>
        <v>0</v>
      </c>
      <c r="GX577" s="180">
        <f t="shared" si="1571"/>
        <v>0</v>
      </c>
      <c r="GY577" s="180">
        <f t="shared" si="1572"/>
        <v>0</v>
      </c>
      <c r="GZ577" s="180">
        <f t="shared" si="1573"/>
        <v>0</v>
      </c>
      <c r="HA577" s="180">
        <f t="shared" si="1574"/>
        <v>0</v>
      </c>
      <c r="HB577" s="180">
        <f t="shared" si="1575"/>
        <v>0</v>
      </c>
      <c r="HC577" s="180">
        <f t="shared" si="1576"/>
        <v>0</v>
      </c>
      <c r="HD577" s="180">
        <f t="shared" si="1577"/>
        <v>0</v>
      </c>
      <c r="HE577" s="180">
        <f t="shared" si="1578"/>
        <v>0</v>
      </c>
      <c r="HF577" s="180">
        <f t="shared" si="1579"/>
        <v>0</v>
      </c>
      <c r="HG577" s="180">
        <f t="shared" si="1580"/>
        <v>0</v>
      </c>
      <c r="HH577" s="180">
        <f t="shared" si="1581"/>
        <v>0</v>
      </c>
      <c r="HI577" s="180">
        <f t="shared" si="1582"/>
        <v>0</v>
      </c>
      <c r="HJ577" s="180">
        <f t="shared" si="1583"/>
        <v>0</v>
      </c>
      <c r="HK577" s="180">
        <f t="shared" si="1584"/>
        <v>0</v>
      </c>
      <c r="HL577" s="180">
        <f t="shared" si="1585"/>
        <v>0</v>
      </c>
      <c r="HM577" s="180">
        <f t="shared" si="1586"/>
        <v>0</v>
      </c>
      <c r="HN577" s="180">
        <f t="shared" si="1587"/>
        <v>0</v>
      </c>
      <c r="HO577" s="180">
        <f t="shared" si="1588"/>
        <v>0</v>
      </c>
      <c r="HP577" s="180">
        <f t="shared" si="1589"/>
        <v>0</v>
      </c>
      <c r="HQ577" s="180">
        <f t="shared" si="1590"/>
        <v>0</v>
      </c>
      <c r="HR577" s="180">
        <f t="shared" si="1591"/>
        <v>0</v>
      </c>
      <c r="HS577" s="180">
        <f t="shared" si="1592"/>
        <v>0</v>
      </c>
      <c r="HT577" s="180">
        <f t="shared" si="1593"/>
        <v>0</v>
      </c>
      <c r="HU577" s="180">
        <f t="shared" si="1594"/>
        <v>0</v>
      </c>
      <c r="HV577" s="180">
        <f t="shared" si="1595"/>
        <v>0</v>
      </c>
      <c r="HW577" s="180">
        <f t="shared" si="1596"/>
        <v>0</v>
      </c>
      <c r="HX577" s="180">
        <f t="shared" si="1597"/>
        <v>0</v>
      </c>
      <c r="HY577" s="180">
        <f t="shared" si="1598"/>
        <v>0</v>
      </c>
      <c r="HZ577" s="180">
        <f t="shared" si="1599"/>
        <v>0</v>
      </c>
      <c r="IA577" s="180">
        <f t="shared" si="1600"/>
        <v>0</v>
      </c>
      <c r="IB577" s="180">
        <f t="shared" si="1601"/>
        <v>0</v>
      </c>
      <c r="IC577" s="180">
        <f t="shared" si="1602"/>
        <v>0</v>
      </c>
      <c r="ID577" s="180">
        <f t="shared" si="1603"/>
        <v>0</v>
      </c>
      <c r="IE577" s="180">
        <f t="shared" si="1604"/>
        <v>0</v>
      </c>
      <c r="IF577" s="180">
        <f t="shared" si="1605"/>
        <v>0</v>
      </c>
      <c r="IG577" s="180">
        <f t="shared" si="1606"/>
        <v>0</v>
      </c>
      <c r="IH577" s="180">
        <f t="shared" si="1607"/>
        <v>0</v>
      </c>
      <c r="II577" s="180">
        <f t="shared" si="1608"/>
        <v>0</v>
      </c>
      <c r="IJ577" s="180">
        <f t="shared" si="1609"/>
        <v>0</v>
      </c>
      <c r="IK577" s="180">
        <f t="shared" si="1610"/>
        <v>0</v>
      </c>
      <c r="IL577" s="180">
        <f t="shared" si="1611"/>
        <v>0</v>
      </c>
      <c r="IM577" s="180">
        <f t="shared" si="1612"/>
        <v>0</v>
      </c>
      <c r="IN577" s="180">
        <f t="shared" si="1613"/>
        <v>0</v>
      </c>
      <c r="IO577" s="180">
        <f t="shared" si="1614"/>
        <v>0</v>
      </c>
      <c r="IP577" s="180">
        <f t="shared" si="1615"/>
        <v>0</v>
      </c>
      <c r="IQ577" s="180">
        <f t="shared" si="1616"/>
        <v>0</v>
      </c>
      <c r="IR577" s="180">
        <f t="shared" si="1617"/>
        <v>0</v>
      </c>
      <c r="IS577" s="180">
        <f t="shared" si="1618"/>
        <v>0</v>
      </c>
      <c r="IT577" s="180">
        <f t="shared" si="1619"/>
        <v>0</v>
      </c>
      <c r="IU577" s="180">
        <f t="shared" si="1620"/>
        <v>0</v>
      </c>
      <c r="IV577" s="180">
        <f t="shared" si="1621"/>
        <v>0</v>
      </c>
      <c r="IW577" s="180">
        <f t="shared" si="1622"/>
        <v>0</v>
      </c>
      <c r="IX577" s="180">
        <f t="shared" si="1623"/>
        <v>0</v>
      </c>
      <c r="IY577" s="180">
        <f t="shared" si="1624"/>
        <v>0</v>
      </c>
      <c r="IZ577" s="180">
        <f t="shared" si="1625"/>
        <v>0</v>
      </c>
      <c r="JA577" s="180">
        <f t="shared" si="1626"/>
        <v>0</v>
      </c>
      <c r="JB577" s="180">
        <f t="shared" si="1627"/>
        <v>0</v>
      </c>
    </row>
    <row r="578" spans="2:262">
      <c r="B578" s="188">
        <v>217</v>
      </c>
      <c r="C578" s="187">
        <f t="shared" si="1628"/>
        <v>4.2382812499999955E-3</v>
      </c>
      <c r="D578" s="184" t="e">
        <f t="shared" si="1371"/>
        <v>#REF!</v>
      </c>
      <c r="E578" s="183" t="e">
        <f>HO361</f>
        <v>#REF!</v>
      </c>
      <c r="F578" s="182">
        <v>217</v>
      </c>
      <c r="G578" s="180">
        <f t="shared" si="1372"/>
        <v>0</v>
      </c>
      <c r="H578" s="180">
        <f t="shared" si="1373"/>
        <v>0</v>
      </c>
      <c r="I578" s="180">
        <f t="shared" si="1374"/>
        <v>0</v>
      </c>
      <c r="J578" s="180">
        <f t="shared" si="1375"/>
        <v>0</v>
      </c>
      <c r="K578" s="180">
        <f t="shared" si="1376"/>
        <v>0</v>
      </c>
      <c r="L578" s="180">
        <f t="shared" si="1377"/>
        <v>0</v>
      </c>
      <c r="M578" s="180">
        <f t="shared" si="1378"/>
        <v>0</v>
      </c>
      <c r="N578" s="180">
        <f t="shared" si="1379"/>
        <v>0</v>
      </c>
      <c r="O578" s="180">
        <f t="shared" si="1380"/>
        <v>0</v>
      </c>
      <c r="P578" s="180">
        <f t="shared" si="1381"/>
        <v>0</v>
      </c>
      <c r="Q578" s="180">
        <f t="shared" si="1382"/>
        <v>0</v>
      </c>
      <c r="R578" s="180">
        <f t="shared" si="1383"/>
        <v>0</v>
      </c>
      <c r="S578" s="180">
        <f t="shared" si="1384"/>
        <v>0</v>
      </c>
      <c r="T578" s="180">
        <f t="shared" si="1385"/>
        <v>0</v>
      </c>
      <c r="U578" s="180">
        <f t="shared" si="1386"/>
        <v>0</v>
      </c>
      <c r="V578" s="180">
        <f t="shared" si="1387"/>
        <v>0</v>
      </c>
      <c r="W578" s="180">
        <f t="shared" si="1388"/>
        <v>0</v>
      </c>
      <c r="X578" s="180">
        <f t="shared" si="1389"/>
        <v>0</v>
      </c>
      <c r="Y578" s="180">
        <f t="shared" si="1390"/>
        <v>0</v>
      </c>
      <c r="Z578" s="180">
        <f t="shared" si="1391"/>
        <v>0</v>
      </c>
      <c r="AA578" s="180">
        <f t="shared" si="1392"/>
        <v>0</v>
      </c>
      <c r="AB578" s="180">
        <f t="shared" si="1393"/>
        <v>0</v>
      </c>
      <c r="AC578" s="180">
        <f t="shared" si="1394"/>
        <v>0</v>
      </c>
      <c r="AD578" s="180">
        <f t="shared" si="1395"/>
        <v>0</v>
      </c>
      <c r="AE578" s="180">
        <f t="shared" si="1396"/>
        <v>0</v>
      </c>
      <c r="AF578" s="180">
        <f t="shared" si="1397"/>
        <v>0</v>
      </c>
      <c r="AG578" s="180">
        <f t="shared" si="1398"/>
        <v>0</v>
      </c>
      <c r="AH578" s="180">
        <f t="shared" si="1399"/>
        <v>0</v>
      </c>
      <c r="AI578" s="180">
        <f t="shared" si="1400"/>
        <v>0</v>
      </c>
      <c r="AJ578" s="180">
        <f t="shared" si="1401"/>
        <v>0</v>
      </c>
      <c r="AK578" s="180">
        <f t="shared" si="1402"/>
        <v>0</v>
      </c>
      <c r="AL578" s="180">
        <f t="shared" si="1403"/>
        <v>0</v>
      </c>
      <c r="AM578" s="180">
        <f t="shared" si="1404"/>
        <v>0</v>
      </c>
      <c r="AN578" s="180">
        <f t="shared" si="1405"/>
        <v>0</v>
      </c>
      <c r="AO578" s="180">
        <f t="shared" si="1406"/>
        <v>0</v>
      </c>
      <c r="AP578" s="180">
        <f t="shared" si="1407"/>
        <v>0</v>
      </c>
      <c r="AQ578" s="180">
        <f t="shared" si="1408"/>
        <v>0</v>
      </c>
      <c r="AR578" s="180">
        <f t="shared" si="1409"/>
        <v>0</v>
      </c>
      <c r="AS578" s="180">
        <f t="shared" si="1410"/>
        <v>0</v>
      </c>
      <c r="AT578" s="180">
        <f t="shared" si="1411"/>
        <v>0</v>
      </c>
      <c r="AU578" s="180">
        <f t="shared" si="1412"/>
        <v>0</v>
      </c>
      <c r="AV578" s="180">
        <f t="shared" si="1413"/>
        <v>0</v>
      </c>
      <c r="AW578" s="180">
        <f t="shared" si="1414"/>
        <v>0</v>
      </c>
      <c r="AX578" s="180">
        <f t="shared" si="1415"/>
        <v>0</v>
      </c>
      <c r="AY578" s="180">
        <f t="shared" si="1416"/>
        <v>0</v>
      </c>
      <c r="AZ578" s="180">
        <f t="shared" si="1417"/>
        <v>0</v>
      </c>
      <c r="BA578" s="180">
        <f t="shared" si="1418"/>
        <v>0</v>
      </c>
      <c r="BB578" s="180">
        <f t="shared" si="1419"/>
        <v>0</v>
      </c>
      <c r="BC578" s="180">
        <f t="shared" si="1420"/>
        <v>0</v>
      </c>
      <c r="BD578" s="180">
        <f t="shared" si="1421"/>
        <v>0</v>
      </c>
      <c r="BE578" s="180">
        <f t="shared" si="1422"/>
        <v>0</v>
      </c>
      <c r="BF578" s="180">
        <f t="shared" si="1423"/>
        <v>0</v>
      </c>
      <c r="BG578" s="180">
        <f t="shared" si="1424"/>
        <v>0</v>
      </c>
      <c r="BH578" s="180">
        <f t="shared" si="1425"/>
        <v>0</v>
      </c>
      <c r="BI578" s="180">
        <f t="shared" si="1426"/>
        <v>0</v>
      </c>
      <c r="BJ578" s="180">
        <f t="shared" si="1427"/>
        <v>0</v>
      </c>
      <c r="BK578" s="180">
        <f t="shared" si="1428"/>
        <v>0</v>
      </c>
      <c r="BL578" s="180">
        <f t="shared" si="1429"/>
        <v>0</v>
      </c>
      <c r="BM578" s="180">
        <f t="shared" si="1430"/>
        <v>0</v>
      </c>
      <c r="BN578" s="180">
        <f t="shared" si="1431"/>
        <v>0</v>
      </c>
      <c r="BO578" s="180">
        <f t="shared" si="1432"/>
        <v>0</v>
      </c>
      <c r="BP578" s="180">
        <f t="shared" si="1433"/>
        <v>0</v>
      </c>
      <c r="BQ578" s="180">
        <f t="shared" si="1434"/>
        <v>0</v>
      </c>
      <c r="BR578" s="180">
        <f t="shared" si="1435"/>
        <v>0</v>
      </c>
      <c r="BS578" s="180">
        <f t="shared" si="1436"/>
        <v>0</v>
      </c>
      <c r="BT578" s="180">
        <f t="shared" si="1437"/>
        <v>0</v>
      </c>
      <c r="BU578" s="180">
        <f t="shared" si="1438"/>
        <v>0</v>
      </c>
      <c r="BV578" s="180">
        <f t="shared" si="1439"/>
        <v>0</v>
      </c>
      <c r="BW578" s="180">
        <f t="shared" si="1440"/>
        <v>0</v>
      </c>
      <c r="BX578" s="180">
        <f t="shared" si="1441"/>
        <v>0</v>
      </c>
      <c r="BY578" s="180">
        <f t="shared" si="1442"/>
        <v>0</v>
      </c>
      <c r="BZ578" s="180">
        <f t="shared" si="1443"/>
        <v>0</v>
      </c>
      <c r="CA578" s="180">
        <f t="shared" si="1444"/>
        <v>0</v>
      </c>
      <c r="CB578" s="180">
        <f t="shared" si="1445"/>
        <v>0</v>
      </c>
      <c r="CC578" s="180">
        <f t="shared" si="1446"/>
        <v>0</v>
      </c>
      <c r="CD578" s="180">
        <f t="shared" si="1447"/>
        <v>0</v>
      </c>
      <c r="CE578" s="180">
        <f t="shared" si="1448"/>
        <v>0</v>
      </c>
      <c r="CF578" s="180">
        <f t="shared" si="1449"/>
        <v>0</v>
      </c>
      <c r="CG578" s="180">
        <f t="shared" si="1450"/>
        <v>0</v>
      </c>
      <c r="CH578" s="180">
        <f t="shared" si="1451"/>
        <v>0</v>
      </c>
      <c r="CI578" s="180">
        <f t="shared" si="1452"/>
        <v>0</v>
      </c>
      <c r="CJ578" s="180">
        <f t="shared" si="1453"/>
        <v>0</v>
      </c>
      <c r="CK578" s="180">
        <f t="shared" si="1454"/>
        <v>0</v>
      </c>
      <c r="CL578" s="180">
        <f t="shared" si="1455"/>
        <v>0</v>
      </c>
      <c r="CM578" s="180">
        <f t="shared" si="1456"/>
        <v>0</v>
      </c>
      <c r="CN578" s="180">
        <f t="shared" si="1457"/>
        <v>0</v>
      </c>
      <c r="CO578" s="180">
        <f t="shared" si="1458"/>
        <v>0</v>
      </c>
      <c r="CP578" s="180">
        <f t="shared" si="1459"/>
        <v>0</v>
      </c>
      <c r="CQ578" s="180">
        <f t="shared" si="1460"/>
        <v>0</v>
      </c>
      <c r="CR578" s="180">
        <f t="shared" si="1461"/>
        <v>0</v>
      </c>
      <c r="CS578" s="180">
        <f t="shared" si="1462"/>
        <v>0</v>
      </c>
      <c r="CT578" s="180">
        <f t="shared" si="1463"/>
        <v>0</v>
      </c>
      <c r="CU578" s="180">
        <f t="shared" si="1464"/>
        <v>0</v>
      </c>
      <c r="CV578" s="180">
        <f t="shared" si="1465"/>
        <v>0</v>
      </c>
      <c r="CW578" s="180">
        <f t="shared" si="1466"/>
        <v>0</v>
      </c>
      <c r="CX578" s="180">
        <f t="shared" si="1467"/>
        <v>0</v>
      </c>
      <c r="CY578" s="180">
        <f t="shared" si="1468"/>
        <v>0</v>
      </c>
      <c r="CZ578" s="180">
        <f t="shared" si="1469"/>
        <v>0</v>
      </c>
      <c r="DA578" s="180">
        <f t="shared" si="1470"/>
        <v>0</v>
      </c>
      <c r="DB578" s="180">
        <f t="shared" si="1471"/>
        <v>0</v>
      </c>
      <c r="DC578" s="180">
        <f t="shared" si="1472"/>
        <v>0</v>
      </c>
      <c r="DD578" s="180">
        <f t="shared" si="1473"/>
        <v>0</v>
      </c>
      <c r="DE578" s="180">
        <f t="shared" si="1474"/>
        <v>0</v>
      </c>
      <c r="DF578" s="180">
        <f t="shared" si="1475"/>
        <v>0</v>
      </c>
      <c r="DG578" s="180">
        <f t="shared" si="1476"/>
        <v>0</v>
      </c>
      <c r="DH578" s="180">
        <f t="shared" si="1477"/>
        <v>0</v>
      </c>
      <c r="DI578" s="180">
        <f t="shared" si="1478"/>
        <v>0</v>
      </c>
      <c r="DJ578" s="180">
        <f t="shared" si="1479"/>
        <v>0</v>
      </c>
      <c r="DK578" s="180">
        <f t="shared" si="1480"/>
        <v>0</v>
      </c>
      <c r="DL578" s="180">
        <f t="shared" si="1481"/>
        <v>0</v>
      </c>
      <c r="DM578" s="180">
        <f t="shared" si="1482"/>
        <v>0</v>
      </c>
      <c r="DN578" s="180">
        <f t="shared" si="1483"/>
        <v>0</v>
      </c>
      <c r="DO578" s="180">
        <f t="shared" si="1484"/>
        <v>0</v>
      </c>
      <c r="DP578" s="180">
        <f t="shared" si="1485"/>
        <v>0</v>
      </c>
      <c r="DQ578" s="180">
        <f t="shared" si="1486"/>
        <v>0</v>
      </c>
      <c r="DR578" s="180">
        <f t="shared" si="1487"/>
        <v>0</v>
      </c>
      <c r="DS578" s="180">
        <f t="shared" si="1488"/>
        <v>0</v>
      </c>
      <c r="DT578" s="180">
        <f t="shared" si="1489"/>
        <v>0</v>
      </c>
      <c r="DU578" s="180">
        <f t="shared" si="1490"/>
        <v>0</v>
      </c>
      <c r="DV578" s="180">
        <f t="shared" si="1491"/>
        <v>0</v>
      </c>
      <c r="DW578" s="180">
        <f t="shared" si="1492"/>
        <v>0</v>
      </c>
      <c r="DX578" s="180">
        <f t="shared" si="1493"/>
        <v>0</v>
      </c>
      <c r="DY578" s="180">
        <f t="shared" si="1494"/>
        <v>0</v>
      </c>
      <c r="DZ578" s="180">
        <f t="shared" si="1495"/>
        <v>0</v>
      </c>
      <c r="EA578" s="180">
        <f t="shared" si="1496"/>
        <v>0</v>
      </c>
      <c r="EB578" s="180">
        <f t="shared" si="1497"/>
        <v>0</v>
      </c>
      <c r="EC578" s="180">
        <f t="shared" si="1498"/>
        <v>0</v>
      </c>
      <c r="ED578" s="180">
        <f t="shared" si="1499"/>
        <v>0</v>
      </c>
      <c r="EE578" s="180">
        <f t="shared" si="1500"/>
        <v>0</v>
      </c>
      <c r="EF578" s="180">
        <f t="shared" si="1501"/>
        <v>0</v>
      </c>
      <c r="EG578" s="180">
        <f t="shared" si="1502"/>
        <v>0</v>
      </c>
      <c r="EH578" s="180">
        <f t="shared" si="1503"/>
        <v>0</v>
      </c>
      <c r="EI578" s="180">
        <f t="shared" si="1504"/>
        <v>0</v>
      </c>
      <c r="EJ578" s="180">
        <f t="shared" si="1505"/>
        <v>0</v>
      </c>
      <c r="EK578" s="180">
        <f t="shared" si="1506"/>
        <v>0</v>
      </c>
      <c r="EL578" s="180">
        <f t="shared" si="1507"/>
        <v>0</v>
      </c>
      <c r="EM578" s="180">
        <f t="shared" si="1508"/>
        <v>0</v>
      </c>
      <c r="EN578" s="180">
        <f t="shared" si="1509"/>
        <v>0</v>
      </c>
      <c r="EO578" s="180">
        <f t="shared" si="1510"/>
        <v>0</v>
      </c>
      <c r="EP578" s="180">
        <f t="shared" si="1511"/>
        <v>0</v>
      </c>
      <c r="EQ578" s="180">
        <f t="shared" si="1512"/>
        <v>0</v>
      </c>
      <c r="ER578" s="180">
        <f t="shared" si="1513"/>
        <v>0</v>
      </c>
      <c r="ES578" s="180">
        <f t="shared" si="1514"/>
        <v>0</v>
      </c>
      <c r="ET578" s="180">
        <f t="shared" si="1515"/>
        <v>0</v>
      </c>
      <c r="EU578" s="180">
        <f t="shared" si="1516"/>
        <v>0</v>
      </c>
      <c r="EV578" s="180">
        <f t="shared" si="1517"/>
        <v>0</v>
      </c>
      <c r="EW578" s="180">
        <f t="shared" si="1518"/>
        <v>0</v>
      </c>
      <c r="EX578" s="180">
        <f t="shared" si="1519"/>
        <v>0</v>
      </c>
      <c r="EY578" s="180">
        <f t="shared" si="1520"/>
        <v>0</v>
      </c>
      <c r="EZ578" s="180">
        <f t="shared" si="1521"/>
        <v>0</v>
      </c>
      <c r="FA578" s="180">
        <f t="shared" si="1522"/>
        <v>0</v>
      </c>
      <c r="FB578" s="180">
        <f t="shared" si="1523"/>
        <v>0</v>
      </c>
      <c r="FC578" s="180">
        <f t="shared" si="1524"/>
        <v>0</v>
      </c>
      <c r="FD578" s="180">
        <f t="shared" si="1525"/>
        <v>0</v>
      </c>
      <c r="FE578" s="180">
        <f t="shared" si="1526"/>
        <v>0</v>
      </c>
      <c r="FF578" s="180">
        <f t="shared" si="1527"/>
        <v>0</v>
      </c>
      <c r="FG578" s="180">
        <f t="shared" si="1528"/>
        <v>0</v>
      </c>
      <c r="FH578" s="180">
        <f t="shared" si="1529"/>
        <v>0</v>
      </c>
      <c r="FI578" s="180">
        <f t="shared" si="1530"/>
        <v>0</v>
      </c>
      <c r="FJ578" s="180">
        <f t="shared" si="1531"/>
        <v>0</v>
      </c>
      <c r="FK578" s="180">
        <f t="shared" si="1532"/>
        <v>0</v>
      </c>
      <c r="FL578" s="180">
        <f t="shared" si="1533"/>
        <v>0</v>
      </c>
      <c r="FM578" s="180">
        <f t="shared" si="1534"/>
        <v>0</v>
      </c>
      <c r="FN578" s="180">
        <f t="shared" si="1535"/>
        <v>0</v>
      </c>
      <c r="FO578" s="180">
        <f t="shared" si="1536"/>
        <v>0</v>
      </c>
      <c r="FP578" s="180">
        <f t="shared" si="1537"/>
        <v>0</v>
      </c>
      <c r="FQ578" s="180">
        <f t="shared" si="1538"/>
        <v>0</v>
      </c>
      <c r="FR578" s="180">
        <f t="shared" si="1539"/>
        <v>0</v>
      </c>
      <c r="FS578" s="180">
        <f t="shared" si="1540"/>
        <v>0</v>
      </c>
      <c r="FT578" s="180">
        <f t="shared" si="1541"/>
        <v>0</v>
      </c>
      <c r="FU578" s="180">
        <f t="shared" si="1542"/>
        <v>0</v>
      </c>
      <c r="FV578" s="180">
        <f t="shared" si="1543"/>
        <v>0</v>
      </c>
      <c r="FW578" s="180">
        <f t="shared" si="1544"/>
        <v>0</v>
      </c>
      <c r="FX578" s="180">
        <f t="shared" si="1545"/>
        <v>0</v>
      </c>
      <c r="FY578" s="180">
        <f t="shared" si="1546"/>
        <v>0</v>
      </c>
      <c r="FZ578" s="180">
        <f t="shared" si="1547"/>
        <v>0</v>
      </c>
      <c r="GA578" s="180">
        <f t="shared" si="1548"/>
        <v>0</v>
      </c>
      <c r="GB578" s="180">
        <f t="shared" si="1549"/>
        <v>0</v>
      </c>
      <c r="GC578" s="180">
        <f t="shared" si="1550"/>
        <v>0</v>
      </c>
      <c r="GD578" s="180">
        <f t="shared" si="1551"/>
        <v>0</v>
      </c>
      <c r="GE578" s="180">
        <f t="shared" si="1552"/>
        <v>0</v>
      </c>
      <c r="GF578" s="180">
        <f t="shared" si="1553"/>
        <v>0</v>
      </c>
      <c r="GG578" s="180">
        <f t="shared" si="1554"/>
        <v>0</v>
      </c>
      <c r="GH578" s="180">
        <f t="shared" si="1555"/>
        <v>0</v>
      </c>
      <c r="GI578" s="180">
        <f t="shared" si="1556"/>
        <v>0</v>
      </c>
      <c r="GJ578" s="180">
        <f t="shared" si="1557"/>
        <v>0</v>
      </c>
      <c r="GK578" s="180">
        <f t="shared" si="1558"/>
        <v>0</v>
      </c>
      <c r="GL578" s="180">
        <f t="shared" si="1559"/>
        <v>0</v>
      </c>
      <c r="GM578" s="180">
        <f t="shared" si="1560"/>
        <v>0</v>
      </c>
      <c r="GN578" s="180">
        <f t="shared" si="1561"/>
        <v>0</v>
      </c>
      <c r="GO578" s="180">
        <f t="shared" si="1562"/>
        <v>0</v>
      </c>
      <c r="GP578" s="180">
        <f t="shared" si="1563"/>
        <v>0</v>
      </c>
      <c r="GQ578" s="180">
        <f t="shared" si="1564"/>
        <v>0</v>
      </c>
      <c r="GR578" s="180">
        <f t="shared" si="1565"/>
        <v>0</v>
      </c>
      <c r="GS578" s="180">
        <f t="shared" si="1566"/>
        <v>0</v>
      </c>
      <c r="GT578" s="180">
        <f t="shared" si="1567"/>
        <v>0</v>
      </c>
      <c r="GU578" s="180">
        <f t="shared" si="1568"/>
        <v>0</v>
      </c>
      <c r="GV578" s="180">
        <f t="shared" si="1569"/>
        <v>0</v>
      </c>
      <c r="GW578" s="180">
        <f t="shared" si="1570"/>
        <v>0</v>
      </c>
      <c r="GX578" s="180">
        <f t="shared" si="1571"/>
        <v>0</v>
      </c>
      <c r="GY578" s="180">
        <f t="shared" si="1572"/>
        <v>0</v>
      </c>
      <c r="GZ578" s="180">
        <f t="shared" si="1573"/>
        <v>0</v>
      </c>
      <c r="HA578" s="180">
        <f t="shared" si="1574"/>
        <v>0</v>
      </c>
      <c r="HB578" s="180">
        <f t="shared" si="1575"/>
        <v>0</v>
      </c>
      <c r="HC578" s="180">
        <f t="shared" si="1576"/>
        <v>0</v>
      </c>
      <c r="HD578" s="180">
        <f t="shared" si="1577"/>
        <v>0</v>
      </c>
      <c r="HE578" s="180">
        <f t="shared" si="1578"/>
        <v>0</v>
      </c>
      <c r="HF578" s="180">
        <f t="shared" si="1579"/>
        <v>0</v>
      </c>
      <c r="HG578" s="180">
        <f t="shared" si="1580"/>
        <v>0</v>
      </c>
      <c r="HH578" s="180">
        <f t="shared" si="1581"/>
        <v>0</v>
      </c>
      <c r="HI578" s="180">
        <f t="shared" si="1582"/>
        <v>0</v>
      </c>
      <c r="HJ578" s="180">
        <f t="shared" si="1583"/>
        <v>0</v>
      </c>
      <c r="HK578" s="180">
        <f t="shared" si="1584"/>
        <v>0</v>
      </c>
      <c r="HL578" s="180">
        <f t="shared" si="1585"/>
        <v>0</v>
      </c>
      <c r="HM578" s="180">
        <f t="shared" si="1586"/>
        <v>0</v>
      </c>
      <c r="HN578" s="180">
        <f t="shared" si="1587"/>
        <v>0</v>
      </c>
      <c r="HO578" s="180">
        <f t="shared" si="1588"/>
        <v>0</v>
      </c>
      <c r="HP578" s="180">
        <f t="shared" si="1589"/>
        <v>0</v>
      </c>
      <c r="HQ578" s="180">
        <f t="shared" si="1590"/>
        <v>0</v>
      </c>
      <c r="HR578" s="180">
        <f t="shared" si="1591"/>
        <v>0</v>
      </c>
      <c r="HS578" s="180">
        <f t="shared" si="1592"/>
        <v>0</v>
      </c>
      <c r="HT578" s="180">
        <f t="shared" si="1593"/>
        <v>0</v>
      </c>
      <c r="HU578" s="180">
        <f t="shared" si="1594"/>
        <v>0</v>
      </c>
      <c r="HV578" s="180">
        <f t="shared" si="1595"/>
        <v>0</v>
      </c>
      <c r="HW578" s="180">
        <f t="shared" si="1596"/>
        <v>0</v>
      </c>
      <c r="HX578" s="180">
        <f t="shared" si="1597"/>
        <v>0</v>
      </c>
      <c r="HY578" s="180">
        <f t="shared" si="1598"/>
        <v>0</v>
      </c>
      <c r="HZ578" s="180">
        <f t="shared" si="1599"/>
        <v>0</v>
      </c>
      <c r="IA578" s="180">
        <f t="shared" si="1600"/>
        <v>0</v>
      </c>
      <c r="IB578" s="180">
        <f t="shared" si="1601"/>
        <v>0</v>
      </c>
      <c r="IC578" s="180">
        <f t="shared" si="1602"/>
        <v>0</v>
      </c>
      <c r="ID578" s="180">
        <f t="shared" si="1603"/>
        <v>0</v>
      </c>
      <c r="IE578" s="180">
        <f t="shared" si="1604"/>
        <v>0</v>
      </c>
      <c r="IF578" s="180">
        <f t="shared" si="1605"/>
        <v>0</v>
      </c>
      <c r="IG578" s="180">
        <f t="shared" si="1606"/>
        <v>0</v>
      </c>
      <c r="IH578" s="180">
        <f t="shared" si="1607"/>
        <v>0</v>
      </c>
      <c r="II578" s="180">
        <f t="shared" si="1608"/>
        <v>0</v>
      </c>
      <c r="IJ578" s="180">
        <f t="shared" si="1609"/>
        <v>0</v>
      </c>
      <c r="IK578" s="180">
        <f t="shared" si="1610"/>
        <v>0</v>
      </c>
      <c r="IL578" s="180">
        <f t="shared" si="1611"/>
        <v>0</v>
      </c>
      <c r="IM578" s="180">
        <f t="shared" si="1612"/>
        <v>0</v>
      </c>
      <c r="IN578" s="180">
        <f t="shared" si="1613"/>
        <v>0</v>
      </c>
      <c r="IO578" s="180">
        <f t="shared" si="1614"/>
        <v>0</v>
      </c>
      <c r="IP578" s="180">
        <f t="shared" si="1615"/>
        <v>0</v>
      </c>
      <c r="IQ578" s="180">
        <f t="shared" si="1616"/>
        <v>0</v>
      </c>
      <c r="IR578" s="180">
        <f t="shared" si="1617"/>
        <v>0</v>
      </c>
      <c r="IS578" s="180">
        <f t="shared" si="1618"/>
        <v>0</v>
      </c>
      <c r="IT578" s="180">
        <f t="shared" si="1619"/>
        <v>0</v>
      </c>
      <c r="IU578" s="180">
        <f t="shared" si="1620"/>
        <v>0</v>
      </c>
      <c r="IV578" s="180">
        <f t="shared" si="1621"/>
        <v>0</v>
      </c>
      <c r="IW578" s="180">
        <f t="shared" si="1622"/>
        <v>0</v>
      </c>
      <c r="IX578" s="180">
        <f t="shared" si="1623"/>
        <v>0</v>
      </c>
      <c r="IY578" s="180">
        <f t="shared" si="1624"/>
        <v>0</v>
      </c>
      <c r="IZ578" s="180">
        <f t="shared" si="1625"/>
        <v>0</v>
      </c>
      <c r="JA578" s="180">
        <f t="shared" si="1626"/>
        <v>0</v>
      </c>
      <c r="JB578" s="180">
        <f t="shared" si="1627"/>
        <v>0</v>
      </c>
    </row>
    <row r="579" spans="2:262">
      <c r="B579" s="188">
        <v>218</v>
      </c>
      <c r="C579" s="187">
        <f t="shared" si="1628"/>
        <v>4.2578124999999951E-3</v>
      </c>
      <c r="D579" s="184" t="e">
        <f t="shared" si="1371"/>
        <v>#REF!</v>
      </c>
      <c r="E579" s="183" t="e">
        <f>HP361</f>
        <v>#REF!</v>
      </c>
      <c r="F579" s="182">
        <v>218</v>
      </c>
      <c r="G579" s="180">
        <f t="shared" si="1372"/>
        <v>0</v>
      </c>
      <c r="H579" s="180">
        <f t="shared" si="1373"/>
        <v>0</v>
      </c>
      <c r="I579" s="180">
        <f t="shared" si="1374"/>
        <v>0</v>
      </c>
      <c r="J579" s="180">
        <f t="shared" si="1375"/>
        <v>0</v>
      </c>
      <c r="K579" s="180">
        <f t="shared" si="1376"/>
        <v>0</v>
      </c>
      <c r="L579" s="180">
        <f t="shared" si="1377"/>
        <v>0</v>
      </c>
      <c r="M579" s="180">
        <f t="shared" si="1378"/>
        <v>0</v>
      </c>
      <c r="N579" s="180">
        <f t="shared" si="1379"/>
        <v>0</v>
      </c>
      <c r="O579" s="180">
        <f t="shared" si="1380"/>
        <v>0</v>
      </c>
      <c r="P579" s="180">
        <f t="shared" si="1381"/>
        <v>0</v>
      </c>
      <c r="Q579" s="180">
        <f t="shared" si="1382"/>
        <v>0</v>
      </c>
      <c r="R579" s="180">
        <f t="shared" si="1383"/>
        <v>0</v>
      </c>
      <c r="S579" s="180">
        <f t="shared" si="1384"/>
        <v>0</v>
      </c>
      <c r="T579" s="180">
        <f t="shared" si="1385"/>
        <v>0</v>
      </c>
      <c r="U579" s="180">
        <f t="shared" si="1386"/>
        <v>0</v>
      </c>
      <c r="V579" s="180">
        <f t="shared" si="1387"/>
        <v>0</v>
      </c>
      <c r="W579" s="180">
        <f t="shared" si="1388"/>
        <v>0</v>
      </c>
      <c r="X579" s="180">
        <f t="shared" si="1389"/>
        <v>0</v>
      </c>
      <c r="Y579" s="180">
        <f t="shared" si="1390"/>
        <v>0</v>
      </c>
      <c r="Z579" s="180">
        <f t="shared" si="1391"/>
        <v>0</v>
      </c>
      <c r="AA579" s="180">
        <f t="shared" si="1392"/>
        <v>0</v>
      </c>
      <c r="AB579" s="180">
        <f t="shared" si="1393"/>
        <v>0</v>
      </c>
      <c r="AC579" s="180">
        <f t="shared" si="1394"/>
        <v>0</v>
      </c>
      <c r="AD579" s="180">
        <f t="shared" si="1395"/>
        <v>0</v>
      </c>
      <c r="AE579" s="180">
        <f t="shared" si="1396"/>
        <v>0</v>
      </c>
      <c r="AF579" s="180">
        <f t="shared" si="1397"/>
        <v>0</v>
      </c>
      <c r="AG579" s="180">
        <f t="shared" si="1398"/>
        <v>0</v>
      </c>
      <c r="AH579" s="180">
        <f t="shared" si="1399"/>
        <v>0</v>
      </c>
      <c r="AI579" s="180">
        <f t="shared" si="1400"/>
        <v>0</v>
      </c>
      <c r="AJ579" s="180">
        <f t="shared" si="1401"/>
        <v>0</v>
      </c>
      <c r="AK579" s="180">
        <f t="shared" si="1402"/>
        <v>0</v>
      </c>
      <c r="AL579" s="180">
        <f t="shared" si="1403"/>
        <v>0</v>
      </c>
      <c r="AM579" s="180">
        <f t="shared" si="1404"/>
        <v>0</v>
      </c>
      <c r="AN579" s="180">
        <f t="shared" si="1405"/>
        <v>0</v>
      </c>
      <c r="AO579" s="180">
        <f t="shared" si="1406"/>
        <v>0</v>
      </c>
      <c r="AP579" s="180">
        <f t="shared" si="1407"/>
        <v>0</v>
      </c>
      <c r="AQ579" s="180">
        <f t="shared" si="1408"/>
        <v>0</v>
      </c>
      <c r="AR579" s="180">
        <f t="shared" si="1409"/>
        <v>0</v>
      </c>
      <c r="AS579" s="180">
        <f t="shared" si="1410"/>
        <v>0</v>
      </c>
      <c r="AT579" s="180">
        <f t="shared" si="1411"/>
        <v>0</v>
      </c>
      <c r="AU579" s="180">
        <f t="shared" si="1412"/>
        <v>0</v>
      </c>
      <c r="AV579" s="180">
        <f t="shared" si="1413"/>
        <v>0</v>
      </c>
      <c r="AW579" s="180">
        <f t="shared" si="1414"/>
        <v>0</v>
      </c>
      <c r="AX579" s="180">
        <f t="shared" si="1415"/>
        <v>0</v>
      </c>
      <c r="AY579" s="180">
        <f t="shared" si="1416"/>
        <v>0</v>
      </c>
      <c r="AZ579" s="180">
        <f t="shared" si="1417"/>
        <v>0</v>
      </c>
      <c r="BA579" s="180">
        <f t="shared" si="1418"/>
        <v>0</v>
      </c>
      <c r="BB579" s="180">
        <f t="shared" si="1419"/>
        <v>0</v>
      </c>
      <c r="BC579" s="180">
        <f t="shared" si="1420"/>
        <v>0</v>
      </c>
      <c r="BD579" s="180">
        <f t="shared" si="1421"/>
        <v>0</v>
      </c>
      <c r="BE579" s="180">
        <f t="shared" si="1422"/>
        <v>0</v>
      </c>
      <c r="BF579" s="180">
        <f t="shared" si="1423"/>
        <v>0</v>
      </c>
      <c r="BG579" s="180">
        <f t="shared" si="1424"/>
        <v>0</v>
      </c>
      <c r="BH579" s="180">
        <f t="shared" si="1425"/>
        <v>0</v>
      </c>
      <c r="BI579" s="180">
        <f t="shared" si="1426"/>
        <v>0</v>
      </c>
      <c r="BJ579" s="180">
        <f t="shared" si="1427"/>
        <v>0</v>
      </c>
      <c r="BK579" s="180">
        <f t="shared" si="1428"/>
        <v>0</v>
      </c>
      <c r="BL579" s="180">
        <f t="shared" si="1429"/>
        <v>0</v>
      </c>
      <c r="BM579" s="180">
        <f t="shared" si="1430"/>
        <v>0</v>
      </c>
      <c r="BN579" s="180">
        <f t="shared" si="1431"/>
        <v>0</v>
      </c>
      <c r="BO579" s="180">
        <f t="shared" si="1432"/>
        <v>0</v>
      </c>
      <c r="BP579" s="180">
        <f t="shared" si="1433"/>
        <v>0</v>
      </c>
      <c r="BQ579" s="180">
        <f t="shared" si="1434"/>
        <v>0</v>
      </c>
      <c r="BR579" s="180">
        <f t="shared" si="1435"/>
        <v>0</v>
      </c>
      <c r="BS579" s="180">
        <f t="shared" si="1436"/>
        <v>0</v>
      </c>
      <c r="BT579" s="180">
        <f t="shared" si="1437"/>
        <v>0</v>
      </c>
      <c r="BU579" s="180">
        <f t="shared" si="1438"/>
        <v>0</v>
      </c>
      <c r="BV579" s="180">
        <f t="shared" si="1439"/>
        <v>0</v>
      </c>
      <c r="BW579" s="180">
        <f t="shared" si="1440"/>
        <v>0</v>
      </c>
      <c r="BX579" s="180">
        <f t="shared" si="1441"/>
        <v>0</v>
      </c>
      <c r="BY579" s="180">
        <f t="shared" si="1442"/>
        <v>0</v>
      </c>
      <c r="BZ579" s="180">
        <f t="shared" si="1443"/>
        <v>0</v>
      </c>
      <c r="CA579" s="180">
        <f t="shared" si="1444"/>
        <v>0</v>
      </c>
      <c r="CB579" s="180">
        <f t="shared" si="1445"/>
        <v>0</v>
      </c>
      <c r="CC579" s="180">
        <f t="shared" si="1446"/>
        <v>0</v>
      </c>
      <c r="CD579" s="180">
        <f t="shared" si="1447"/>
        <v>0</v>
      </c>
      <c r="CE579" s="180">
        <f t="shared" si="1448"/>
        <v>0</v>
      </c>
      <c r="CF579" s="180">
        <f t="shared" si="1449"/>
        <v>0</v>
      </c>
      <c r="CG579" s="180">
        <f t="shared" si="1450"/>
        <v>0</v>
      </c>
      <c r="CH579" s="180">
        <f t="shared" si="1451"/>
        <v>0</v>
      </c>
      <c r="CI579" s="180">
        <f t="shared" si="1452"/>
        <v>0</v>
      </c>
      <c r="CJ579" s="180">
        <f t="shared" si="1453"/>
        <v>0</v>
      </c>
      <c r="CK579" s="180">
        <f t="shared" si="1454"/>
        <v>0</v>
      </c>
      <c r="CL579" s="180">
        <f t="shared" si="1455"/>
        <v>0</v>
      </c>
      <c r="CM579" s="180">
        <f t="shared" si="1456"/>
        <v>0</v>
      </c>
      <c r="CN579" s="180">
        <f t="shared" si="1457"/>
        <v>0</v>
      </c>
      <c r="CO579" s="180">
        <f t="shared" si="1458"/>
        <v>0</v>
      </c>
      <c r="CP579" s="180">
        <f t="shared" si="1459"/>
        <v>0</v>
      </c>
      <c r="CQ579" s="180">
        <f t="shared" si="1460"/>
        <v>0</v>
      </c>
      <c r="CR579" s="180">
        <f t="shared" si="1461"/>
        <v>0</v>
      </c>
      <c r="CS579" s="180">
        <f t="shared" si="1462"/>
        <v>0</v>
      </c>
      <c r="CT579" s="180">
        <f t="shared" si="1463"/>
        <v>0</v>
      </c>
      <c r="CU579" s="180">
        <f t="shared" si="1464"/>
        <v>0</v>
      </c>
      <c r="CV579" s="180">
        <f t="shared" si="1465"/>
        <v>0</v>
      </c>
      <c r="CW579" s="180">
        <f t="shared" si="1466"/>
        <v>0</v>
      </c>
      <c r="CX579" s="180">
        <f t="shared" si="1467"/>
        <v>0</v>
      </c>
      <c r="CY579" s="180">
        <f t="shared" si="1468"/>
        <v>0</v>
      </c>
      <c r="CZ579" s="180">
        <f t="shared" si="1469"/>
        <v>0</v>
      </c>
      <c r="DA579" s="180">
        <f t="shared" si="1470"/>
        <v>0</v>
      </c>
      <c r="DB579" s="180">
        <f t="shared" si="1471"/>
        <v>0</v>
      </c>
      <c r="DC579" s="180">
        <f t="shared" si="1472"/>
        <v>0</v>
      </c>
      <c r="DD579" s="180">
        <f t="shared" si="1473"/>
        <v>0</v>
      </c>
      <c r="DE579" s="180">
        <f t="shared" si="1474"/>
        <v>0</v>
      </c>
      <c r="DF579" s="180">
        <f t="shared" si="1475"/>
        <v>0</v>
      </c>
      <c r="DG579" s="180">
        <f t="shared" si="1476"/>
        <v>0</v>
      </c>
      <c r="DH579" s="180">
        <f t="shared" si="1477"/>
        <v>0</v>
      </c>
      <c r="DI579" s="180">
        <f t="shared" si="1478"/>
        <v>0</v>
      </c>
      <c r="DJ579" s="180">
        <f t="shared" si="1479"/>
        <v>0</v>
      </c>
      <c r="DK579" s="180">
        <f t="shared" si="1480"/>
        <v>0</v>
      </c>
      <c r="DL579" s="180">
        <f t="shared" si="1481"/>
        <v>0</v>
      </c>
      <c r="DM579" s="180">
        <f t="shared" si="1482"/>
        <v>0</v>
      </c>
      <c r="DN579" s="180">
        <f t="shared" si="1483"/>
        <v>0</v>
      </c>
      <c r="DO579" s="180">
        <f t="shared" si="1484"/>
        <v>0</v>
      </c>
      <c r="DP579" s="180">
        <f t="shared" si="1485"/>
        <v>0</v>
      </c>
      <c r="DQ579" s="180">
        <f t="shared" si="1486"/>
        <v>0</v>
      </c>
      <c r="DR579" s="180">
        <f t="shared" si="1487"/>
        <v>0</v>
      </c>
      <c r="DS579" s="180">
        <f t="shared" si="1488"/>
        <v>0</v>
      </c>
      <c r="DT579" s="180">
        <f t="shared" si="1489"/>
        <v>0</v>
      </c>
      <c r="DU579" s="180">
        <f t="shared" si="1490"/>
        <v>0</v>
      </c>
      <c r="DV579" s="180">
        <f t="shared" si="1491"/>
        <v>0</v>
      </c>
      <c r="DW579" s="180">
        <f t="shared" si="1492"/>
        <v>0</v>
      </c>
      <c r="DX579" s="180">
        <f t="shared" si="1493"/>
        <v>0</v>
      </c>
      <c r="DY579" s="180">
        <f t="shared" si="1494"/>
        <v>0</v>
      </c>
      <c r="DZ579" s="180">
        <f t="shared" si="1495"/>
        <v>0</v>
      </c>
      <c r="EA579" s="180">
        <f t="shared" si="1496"/>
        <v>0</v>
      </c>
      <c r="EB579" s="180">
        <f t="shared" si="1497"/>
        <v>0</v>
      </c>
      <c r="EC579" s="180">
        <f t="shared" si="1498"/>
        <v>0</v>
      </c>
      <c r="ED579" s="180">
        <f t="shared" si="1499"/>
        <v>0</v>
      </c>
      <c r="EE579" s="180">
        <f t="shared" si="1500"/>
        <v>0</v>
      </c>
      <c r="EF579" s="180">
        <f t="shared" si="1501"/>
        <v>0</v>
      </c>
      <c r="EG579" s="180">
        <f t="shared" si="1502"/>
        <v>0</v>
      </c>
      <c r="EH579" s="180">
        <f t="shared" si="1503"/>
        <v>0</v>
      </c>
      <c r="EI579" s="180">
        <f t="shared" si="1504"/>
        <v>0</v>
      </c>
      <c r="EJ579" s="180">
        <f t="shared" si="1505"/>
        <v>0</v>
      </c>
      <c r="EK579" s="180">
        <f t="shared" si="1506"/>
        <v>0</v>
      </c>
      <c r="EL579" s="180">
        <f t="shared" si="1507"/>
        <v>0</v>
      </c>
      <c r="EM579" s="180">
        <f t="shared" si="1508"/>
        <v>0</v>
      </c>
      <c r="EN579" s="180">
        <f t="shared" si="1509"/>
        <v>0</v>
      </c>
      <c r="EO579" s="180">
        <f t="shared" si="1510"/>
        <v>0</v>
      </c>
      <c r="EP579" s="180">
        <f t="shared" si="1511"/>
        <v>0</v>
      </c>
      <c r="EQ579" s="180">
        <f t="shared" si="1512"/>
        <v>0</v>
      </c>
      <c r="ER579" s="180">
        <f t="shared" si="1513"/>
        <v>0</v>
      </c>
      <c r="ES579" s="180">
        <f t="shared" si="1514"/>
        <v>0</v>
      </c>
      <c r="ET579" s="180">
        <f t="shared" si="1515"/>
        <v>0</v>
      </c>
      <c r="EU579" s="180">
        <f t="shared" si="1516"/>
        <v>0</v>
      </c>
      <c r="EV579" s="180">
        <f t="shared" si="1517"/>
        <v>0</v>
      </c>
      <c r="EW579" s="180">
        <f t="shared" si="1518"/>
        <v>0</v>
      </c>
      <c r="EX579" s="180">
        <f t="shared" si="1519"/>
        <v>0</v>
      </c>
      <c r="EY579" s="180">
        <f t="shared" si="1520"/>
        <v>0</v>
      </c>
      <c r="EZ579" s="180">
        <f t="shared" si="1521"/>
        <v>0</v>
      </c>
      <c r="FA579" s="180">
        <f t="shared" si="1522"/>
        <v>0</v>
      </c>
      <c r="FB579" s="180">
        <f t="shared" si="1523"/>
        <v>0</v>
      </c>
      <c r="FC579" s="180">
        <f t="shared" si="1524"/>
        <v>0</v>
      </c>
      <c r="FD579" s="180">
        <f t="shared" si="1525"/>
        <v>0</v>
      </c>
      <c r="FE579" s="180">
        <f t="shared" si="1526"/>
        <v>0</v>
      </c>
      <c r="FF579" s="180">
        <f t="shared" si="1527"/>
        <v>0</v>
      </c>
      <c r="FG579" s="180">
        <f t="shared" si="1528"/>
        <v>0</v>
      </c>
      <c r="FH579" s="180">
        <f t="shared" si="1529"/>
        <v>0</v>
      </c>
      <c r="FI579" s="180">
        <f t="shared" si="1530"/>
        <v>0</v>
      </c>
      <c r="FJ579" s="180">
        <f t="shared" si="1531"/>
        <v>0</v>
      </c>
      <c r="FK579" s="180">
        <f t="shared" si="1532"/>
        <v>0</v>
      </c>
      <c r="FL579" s="180">
        <f t="shared" si="1533"/>
        <v>0</v>
      </c>
      <c r="FM579" s="180">
        <f t="shared" si="1534"/>
        <v>0</v>
      </c>
      <c r="FN579" s="180">
        <f t="shared" si="1535"/>
        <v>0</v>
      </c>
      <c r="FO579" s="180">
        <f t="shared" si="1536"/>
        <v>0</v>
      </c>
      <c r="FP579" s="180">
        <f t="shared" si="1537"/>
        <v>0</v>
      </c>
      <c r="FQ579" s="180">
        <f t="shared" si="1538"/>
        <v>0</v>
      </c>
      <c r="FR579" s="180">
        <f t="shared" si="1539"/>
        <v>0</v>
      </c>
      <c r="FS579" s="180">
        <f t="shared" si="1540"/>
        <v>0</v>
      </c>
      <c r="FT579" s="180">
        <f t="shared" si="1541"/>
        <v>0</v>
      </c>
      <c r="FU579" s="180">
        <f t="shared" si="1542"/>
        <v>0</v>
      </c>
      <c r="FV579" s="180">
        <f t="shared" si="1543"/>
        <v>0</v>
      </c>
      <c r="FW579" s="180">
        <f t="shared" si="1544"/>
        <v>0</v>
      </c>
      <c r="FX579" s="180">
        <f t="shared" si="1545"/>
        <v>0</v>
      </c>
      <c r="FY579" s="180">
        <f t="shared" si="1546"/>
        <v>0</v>
      </c>
      <c r="FZ579" s="180">
        <f t="shared" si="1547"/>
        <v>0</v>
      </c>
      <c r="GA579" s="180">
        <f t="shared" si="1548"/>
        <v>0</v>
      </c>
      <c r="GB579" s="180">
        <f t="shared" si="1549"/>
        <v>0</v>
      </c>
      <c r="GC579" s="180">
        <f t="shared" si="1550"/>
        <v>0</v>
      </c>
      <c r="GD579" s="180">
        <f t="shared" si="1551"/>
        <v>0</v>
      </c>
      <c r="GE579" s="180">
        <f t="shared" si="1552"/>
        <v>0</v>
      </c>
      <c r="GF579" s="180">
        <f t="shared" si="1553"/>
        <v>0</v>
      </c>
      <c r="GG579" s="180">
        <f t="shared" si="1554"/>
        <v>0</v>
      </c>
      <c r="GH579" s="180">
        <f t="shared" si="1555"/>
        <v>0</v>
      </c>
      <c r="GI579" s="180">
        <f t="shared" si="1556"/>
        <v>0</v>
      </c>
      <c r="GJ579" s="180">
        <f t="shared" si="1557"/>
        <v>0</v>
      </c>
      <c r="GK579" s="180">
        <f t="shared" si="1558"/>
        <v>0</v>
      </c>
      <c r="GL579" s="180">
        <f t="shared" si="1559"/>
        <v>0</v>
      </c>
      <c r="GM579" s="180">
        <f t="shared" si="1560"/>
        <v>0</v>
      </c>
      <c r="GN579" s="180">
        <f t="shared" si="1561"/>
        <v>0</v>
      </c>
      <c r="GO579" s="180">
        <f t="shared" si="1562"/>
        <v>0</v>
      </c>
      <c r="GP579" s="180">
        <f t="shared" si="1563"/>
        <v>0</v>
      </c>
      <c r="GQ579" s="180">
        <f t="shared" si="1564"/>
        <v>0</v>
      </c>
      <c r="GR579" s="180">
        <f t="shared" si="1565"/>
        <v>0</v>
      </c>
      <c r="GS579" s="180">
        <f t="shared" si="1566"/>
        <v>0</v>
      </c>
      <c r="GT579" s="180">
        <f t="shared" si="1567"/>
        <v>0</v>
      </c>
      <c r="GU579" s="180">
        <f t="shared" si="1568"/>
        <v>0</v>
      </c>
      <c r="GV579" s="180">
        <f t="shared" si="1569"/>
        <v>0</v>
      </c>
      <c r="GW579" s="180">
        <f t="shared" si="1570"/>
        <v>0</v>
      </c>
      <c r="GX579" s="180">
        <f t="shared" si="1571"/>
        <v>0</v>
      </c>
      <c r="GY579" s="180">
        <f t="shared" si="1572"/>
        <v>0</v>
      </c>
      <c r="GZ579" s="180">
        <f t="shared" si="1573"/>
        <v>0</v>
      </c>
      <c r="HA579" s="180">
        <f t="shared" si="1574"/>
        <v>0</v>
      </c>
      <c r="HB579" s="180">
        <f t="shared" si="1575"/>
        <v>0</v>
      </c>
      <c r="HC579" s="180">
        <f t="shared" si="1576"/>
        <v>0</v>
      </c>
      <c r="HD579" s="180">
        <f t="shared" si="1577"/>
        <v>0</v>
      </c>
      <c r="HE579" s="180">
        <f t="shared" si="1578"/>
        <v>0</v>
      </c>
      <c r="HF579" s="180">
        <f t="shared" si="1579"/>
        <v>0</v>
      </c>
      <c r="HG579" s="180">
        <f t="shared" si="1580"/>
        <v>0</v>
      </c>
      <c r="HH579" s="180">
        <f t="shared" si="1581"/>
        <v>0</v>
      </c>
      <c r="HI579" s="180">
        <f t="shared" si="1582"/>
        <v>0</v>
      </c>
      <c r="HJ579" s="180">
        <f t="shared" si="1583"/>
        <v>0</v>
      </c>
      <c r="HK579" s="180">
        <f t="shared" si="1584"/>
        <v>0</v>
      </c>
      <c r="HL579" s="180">
        <f t="shared" si="1585"/>
        <v>0</v>
      </c>
      <c r="HM579" s="180">
        <f t="shared" si="1586"/>
        <v>0</v>
      </c>
      <c r="HN579" s="180">
        <f t="shared" si="1587"/>
        <v>0</v>
      </c>
      <c r="HO579" s="180">
        <f t="shared" si="1588"/>
        <v>0</v>
      </c>
      <c r="HP579" s="180">
        <f t="shared" si="1589"/>
        <v>0</v>
      </c>
      <c r="HQ579" s="180">
        <f t="shared" si="1590"/>
        <v>0</v>
      </c>
      <c r="HR579" s="180">
        <f t="shared" si="1591"/>
        <v>0</v>
      </c>
      <c r="HS579" s="180">
        <f t="shared" si="1592"/>
        <v>0</v>
      </c>
      <c r="HT579" s="180">
        <f t="shared" si="1593"/>
        <v>0</v>
      </c>
      <c r="HU579" s="180">
        <f t="shared" si="1594"/>
        <v>0</v>
      </c>
      <c r="HV579" s="180">
        <f t="shared" si="1595"/>
        <v>0</v>
      </c>
      <c r="HW579" s="180">
        <f t="shared" si="1596"/>
        <v>0</v>
      </c>
      <c r="HX579" s="180">
        <f t="shared" si="1597"/>
        <v>0</v>
      </c>
      <c r="HY579" s="180">
        <f t="shared" si="1598"/>
        <v>0</v>
      </c>
      <c r="HZ579" s="180">
        <f t="shared" si="1599"/>
        <v>0</v>
      </c>
      <c r="IA579" s="180">
        <f t="shared" si="1600"/>
        <v>0</v>
      </c>
      <c r="IB579" s="180">
        <f t="shared" si="1601"/>
        <v>0</v>
      </c>
      <c r="IC579" s="180">
        <f t="shared" si="1602"/>
        <v>0</v>
      </c>
      <c r="ID579" s="180">
        <f t="shared" si="1603"/>
        <v>0</v>
      </c>
      <c r="IE579" s="180">
        <f t="shared" si="1604"/>
        <v>0</v>
      </c>
      <c r="IF579" s="180">
        <f t="shared" si="1605"/>
        <v>0</v>
      </c>
      <c r="IG579" s="180">
        <f t="shared" si="1606"/>
        <v>0</v>
      </c>
      <c r="IH579" s="180">
        <f t="shared" si="1607"/>
        <v>0</v>
      </c>
      <c r="II579" s="180">
        <f t="shared" si="1608"/>
        <v>0</v>
      </c>
      <c r="IJ579" s="180">
        <f t="shared" si="1609"/>
        <v>0</v>
      </c>
      <c r="IK579" s="180">
        <f t="shared" si="1610"/>
        <v>0</v>
      </c>
      <c r="IL579" s="180">
        <f t="shared" si="1611"/>
        <v>0</v>
      </c>
      <c r="IM579" s="180">
        <f t="shared" si="1612"/>
        <v>0</v>
      </c>
      <c r="IN579" s="180">
        <f t="shared" si="1613"/>
        <v>0</v>
      </c>
      <c r="IO579" s="180">
        <f t="shared" si="1614"/>
        <v>0</v>
      </c>
      <c r="IP579" s="180">
        <f t="shared" si="1615"/>
        <v>0</v>
      </c>
      <c r="IQ579" s="180">
        <f t="shared" si="1616"/>
        <v>0</v>
      </c>
      <c r="IR579" s="180">
        <f t="shared" si="1617"/>
        <v>0</v>
      </c>
      <c r="IS579" s="180">
        <f t="shared" si="1618"/>
        <v>0</v>
      </c>
      <c r="IT579" s="180">
        <f t="shared" si="1619"/>
        <v>0</v>
      </c>
      <c r="IU579" s="180">
        <f t="shared" si="1620"/>
        <v>0</v>
      </c>
      <c r="IV579" s="180">
        <f t="shared" si="1621"/>
        <v>0</v>
      </c>
      <c r="IW579" s="180">
        <f t="shared" si="1622"/>
        <v>0</v>
      </c>
      <c r="IX579" s="180">
        <f t="shared" si="1623"/>
        <v>0</v>
      </c>
      <c r="IY579" s="180">
        <f t="shared" si="1624"/>
        <v>0</v>
      </c>
      <c r="IZ579" s="180">
        <f t="shared" si="1625"/>
        <v>0</v>
      </c>
      <c r="JA579" s="180">
        <f t="shared" si="1626"/>
        <v>0</v>
      </c>
      <c r="JB579" s="180">
        <f t="shared" si="1627"/>
        <v>0</v>
      </c>
    </row>
    <row r="580" spans="2:262">
      <c r="B580" s="188">
        <v>219</v>
      </c>
      <c r="C580" s="187">
        <f t="shared" si="1628"/>
        <v>4.2773437499999947E-3</v>
      </c>
      <c r="D580" s="184" t="e">
        <f t="shared" si="1371"/>
        <v>#REF!</v>
      </c>
      <c r="E580" s="183" t="e">
        <f>HQ361</f>
        <v>#REF!</v>
      </c>
      <c r="F580" s="182">
        <v>219</v>
      </c>
      <c r="G580" s="180">
        <f t="shared" si="1372"/>
        <v>0</v>
      </c>
      <c r="H580" s="180">
        <f t="shared" si="1373"/>
        <v>0</v>
      </c>
      <c r="I580" s="180">
        <f t="shared" si="1374"/>
        <v>0</v>
      </c>
      <c r="J580" s="180">
        <f t="shared" si="1375"/>
        <v>0</v>
      </c>
      <c r="K580" s="180">
        <f t="shared" si="1376"/>
        <v>0</v>
      </c>
      <c r="L580" s="180">
        <f t="shared" si="1377"/>
        <v>0</v>
      </c>
      <c r="M580" s="180">
        <f t="shared" si="1378"/>
        <v>0</v>
      </c>
      <c r="N580" s="180">
        <f t="shared" si="1379"/>
        <v>0</v>
      </c>
      <c r="O580" s="180">
        <f t="shared" si="1380"/>
        <v>0</v>
      </c>
      <c r="P580" s="180">
        <f t="shared" si="1381"/>
        <v>0</v>
      </c>
      <c r="Q580" s="180">
        <f t="shared" si="1382"/>
        <v>0</v>
      </c>
      <c r="R580" s="180">
        <f t="shared" si="1383"/>
        <v>0</v>
      </c>
      <c r="S580" s="180">
        <f t="shared" si="1384"/>
        <v>0</v>
      </c>
      <c r="T580" s="180">
        <f t="shared" si="1385"/>
        <v>0</v>
      </c>
      <c r="U580" s="180">
        <f t="shared" si="1386"/>
        <v>0</v>
      </c>
      <c r="V580" s="180">
        <f t="shared" si="1387"/>
        <v>0</v>
      </c>
      <c r="W580" s="180">
        <f t="shared" si="1388"/>
        <v>0</v>
      </c>
      <c r="X580" s="180">
        <f t="shared" si="1389"/>
        <v>0</v>
      </c>
      <c r="Y580" s="180">
        <f t="shared" si="1390"/>
        <v>0</v>
      </c>
      <c r="Z580" s="180">
        <f t="shared" si="1391"/>
        <v>0</v>
      </c>
      <c r="AA580" s="180">
        <f t="shared" si="1392"/>
        <v>0</v>
      </c>
      <c r="AB580" s="180">
        <f t="shared" si="1393"/>
        <v>0</v>
      </c>
      <c r="AC580" s="180">
        <f t="shared" si="1394"/>
        <v>0</v>
      </c>
      <c r="AD580" s="180">
        <f t="shared" si="1395"/>
        <v>0</v>
      </c>
      <c r="AE580" s="180">
        <f t="shared" si="1396"/>
        <v>0</v>
      </c>
      <c r="AF580" s="180">
        <f t="shared" si="1397"/>
        <v>0</v>
      </c>
      <c r="AG580" s="180">
        <f t="shared" si="1398"/>
        <v>0</v>
      </c>
      <c r="AH580" s="180">
        <f t="shared" si="1399"/>
        <v>0</v>
      </c>
      <c r="AI580" s="180">
        <f t="shared" si="1400"/>
        <v>0</v>
      </c>
      <c r="AJ580" s="180">
        <f t="shared" si="1401"/>
        <v>0</v>
      </c>
      <c r="AK580" s="180">
        <f t="shared" si="1402"/>
        <v>0</v>
      </c>
      <c r="AL580" s="180">
        <f t="shared" si="1403"/>
        <v>0</v>
      </c>
      <c r="AM580" s="180">
        <f t="shared" si="1404"/>
        <v>0</v>
      </c>
      <c r="AN580" s="180">
        <f t="shared" si="1405"/>
        <v>0</v>
      </c>
      <c r="AO580" s="180">
        <f t="shared" si="1406"/>
        <v>0</v>
      </c>
      <c r="AP580" s="180">
        <f t="shared" si="1407"/>
        <v>0</v>
      </c>
      <c r="AQ580" s="180">
        <f t="shared" si="1408"/>
        <v>0</v>
      </c>
      <c r="AR580" s="180">
        <f t="shared" si="1409"/>
        <v>0</v>
      </c>
      <c r="AS580" s="180">
        <f t="shared" si="1410"/>
        <v>0</v>
      </c>
      <c r="AT580" s="180">
        <f t="shared" si="1411"/>
        <v>0</v>
      </c>
      <c r="AU580" s="180">
        <f t="shared" si="1412"/>
        <v>0</v>
      </c>
      <c r="AV580" s="180">
        <f t="shared" si="1413"/>
        <v>0</v>
      </c>
      <c r="AW580" s="180">
        <f t="shared" si="1414"/>
        <v>0</v>
      </c>
      <c r="AX580" s="180">
        <f t="shared" si="1415"/>
        <v>0</v>
      </c>
      <c r="AY580" s="180">
        <f t="shared" si="1416"/>
        <v>0</v>
      </c>
      <c r="AZ580" s="180">
        <f t="shared" si="1417"/>
        <v>0</v>
      </c>
      <c r="BA580" s="180">
        <f t="shared" si="1418"/>
        <v>0</v>
      </c>
      <c r="BB580" s="180">
        <f t="shared" si="1419"/>
        <v>0</v>
      </c>
      <c r="BC580" s="180">
        <f t="shared" si="1420"/>
        <v>0</v>
      </c>
      <c r="BD580" s="180">
        <f t="shared" si="1421"/>
        <v>0</v>
      </c>
      <c r="BE580" s="180">
        <f t="shared" si="1422"/>
        <v>0</v>
      </c>
      <c r="BF580" s="180">
        <f t="shared" si="1423"/>
        <v>0</v>
      </c>
      <c r="BG580" s="180">
        <f t="shared" si="1424"/>
        <v>0</v>
      </c>
      <c r="BH580" s="180">
        <f t="shared" si="1425"/>
        <v>0</v>
      </c>
      <c r="BI580" s="180">
        <f t="shared" si="1426"/>
        <v>0</v>
      </c>
      <c r="BJ580" s="180">
        <f t="shared" si="1427"/>
        <v>0</v>
      </c>
      <c r="BK580" s="180">
        <f t="shared" si="1428"/>
        <v>0</v>
      </c>
      <c r="BL580" s="180">
        <f t="shared" si="1429"/>
        <v>0</v>
      </c>
      <c r="BM580" s="180">
        <f t="shared" si="1430"/>
        <v>0</v>
      </c>
      <c r="BN580" s="180">
        <f t="shared" si="1431"/>
        <v>0</v>
      </c>
      <c r="BO580" s="180">
        <f t="shared" si="1432"/>
        <v>0</v>
      </c>
      <c r="BP580" s="180">
        <f t="shared" si="1433"/>
        <v>0</v>
      </c>
      <c r="BQ580" s="180">
        <f t="shared" si="1434"/>
        <v>0</v>
      </c>
      <c r="BR580" s="180">
        <f t="shared" si="1435"/>
        <v>0</v>
      </c>
      <c r="BS580" s="180">
        <f t="shared" si="1436"/>
        <v>0</v>
      </c>
      <c r="BT580" s="180">
        <f t="shared" si="1437"/>
        <v>0</v>
      </c>
      <c r="BU580" s="180">
        <f t="shared" si="1438"/>
        <v>0</v>
      </c>
      <c r="BV580" s="180">
        <f t="shared" si="1439"/>
        <v>0</v>
      </c>
      <c r="BW580" s="180">
        <f t="shared" si="1440"/>
        <v>0</v>
      </c>
      <c r="BX580" s="180">
        <f t="shared" si="1441"/>
        <v>0</v>
      </c>
      <c r="BY580" s="180">
        <f t="shared" si="1442"/>
        <v>0</v>
      </c>
      <c r="BZ580" s="180">
        <f t="shared" si="1443"/>
        <v>0</v>
      </c>
      <c r="CA580" s="180">
        <f t="shared" si="1444"/>
        <v>0</v>
      </c>
      <c r="CB580" s="180">
        <f t="shared" si="1445"/>
        <v>0</v>
      </c>
      <c r="CC580" s="180">
        <f t="shared" si="1446"/>
        <v>0</v>
      </c>
      <c r="CD580" s="180">
        <f t="shared" si="1447"/>
        <v>0</v>
      </c>
      <c r="CE580" s="180">
        <f t="shared" si="1448"/>
        <v>0</v>
      </c>
      <c r="CF580" s="180">
        <f t="shared" si="1449"/>
        <v>0</v>
      </c>
      <c r="CG580" s="180">
        <f t="shared" si="1450"/>
        <v>0</v>
      </c>
      <c r="CH580" s="180">
        <f t="shared" si="1451"/>
        <v>0</v>
      </c>
      <c r="CI580" s="180">
        <f t="shared" si="1452"/>
        <v>0</v>
      </c>
      <c r="CJ580" s="180">
        <f t="shared" si="1453"/>
        <v>0</v>
      </c>
      <c r="CK580" s="180">
        <f t="shared" si="1454"/>
        <v>0</v>
      </c>
      <c r="CL580" s="180">
        <f t="shared" si="1455"/>
        <v>0</v>
      </c>
      <c r="CM580" s="180">
        <f t="shared" si="1456"/>
        <v>0</v>
      </c>
      <c r="CN580" s="180">
        <f t="shared" si="1457"/>
        <v>0</v>
      </c>
      <c r="CO580" s="180">
        <f t="shared" si="1458"/>
        <v>0</v>
      </c>
      <c r="CP580" s="180">
        <f t="shared" si="1459"/>
        <v>0</v>
      </c>
      <c r="CQ580" s="180">
        <f t="shared" si="1460"/>
        <v>0</v>
      </c>
      <c r="CR580" s="180">
        <f t="shared" si="1461"/>
        <v>0</v>
      </c>
      <c r="CS580" s="180">
        <f t="shared" si="1462"/>
        <v>0</v>
      </c>
      <c r="CT580" s="180">
        <f t="shared" si="1463"/>
        <v>0</v>
      </c>
      <c r="CU580" s="180">
        <f t="shared" si="1464"/>
        <v>0</v>
      </c>
      <c r="CV580" s="180">
        <f t="shared" si="1465"/>
        <v>0</v>
      </c>
      <c r="CW580" s="180">
        <f t="shared" si="1466"/>
        <v>0</v>
      </c>
      <c r="CX580" s="180">
        <f t="shared" si="1467"/>
        <v>0</v>
      </c>
      <c r="CY580" s="180">
        <f t="shared" si="1468"/>
        <v>0</v>
      </c>
      <c r="CZ580" s="180">
        <f t="shared" si="1469"/>
        <v>0</v>
      </c>
      <c r="DA580" s="180">
        <f t="shared" si="1470"/>
        <v>0</v>
      </c>
      <c r="DB580" s="180">
        <f t="shared" si="1471"/>
        <v>0</v>
      </c>
      <c r="DC580" s="180">
        <f t="shared" si="1472"/>
        <v>0</v>
      </c>
      <c r="DD580" s="180">
        <f t="shared" si="1473"/>
        <v>0</v>
      </c>
      <c r="DE580" s="180">
        <f t="shared" si="1474"/>
        <v>0</v>
      </c>
      <c r="DF580" s="180">
        <f t="shared" si="1475"/>
        <v>0</v>
      </c>
      <c r="DG580" s="180">
        <f t="shared" si="1476"/>
        <v>0</v>
      </c>
      <c r="DH580" s="180">
        <f t="shared" si="1477"/>
        <v>0</v>
      </c>
      <c r="DI580" s="180">
        <f t="shared" si="1478"/>
        <v>0</v>
      </c>
      <c r="DJ580" s="180">
        <f t="shared" si="1479"/>
        <v>0</v>
      </c>
      <c r="DK580" s="180">
        <f t="shared" si="1480"/>
        <v>0</v>
      </c>
      <c r="DL580" s="180">
        <f t="shared" si="1481"/>
        <v>0</v>
      </c>
      <c r="DM580" s="180">
        <f t="shared" si="1482"/>
        <v>0</v>
      </c>
      <c r="DN580" s="180">
        <f t="shared" si="1483"/>
        <v>0</v>
      </c>
      <c r="DO580" s="180">
        <f t="shared" si="1484"/>
        <v>0</v>
      </c>
      <c r="DP580" s="180">
        <f t="shared" si="1485"/>
        <v>0</v>
      </c>
      <c r="DQ580" s="180">
        <f t="shared" si="1486"/>
        <v>0</v>
      </c>
      <c r="DR580" s="180">
        <f t="shared" si="1487"/>
        <v>0</v>
      </c>
      <c r="DS580" s="180">
        <f t="shared" si="1488"/>
        <v>0</v>
      </c>
      <c r="DT580" s="180">
        <f t="shared" si="1489"/>
        <v>0</v>
      </c>
      <c r="DU580" s="180">
        <f t="shared" si="1490"/>
        <v>0</v>
      </c>
      <c r="DV580" s="180">
        <f t="shared" si="1491"/>
        <v>0</v>
      </c>
      <c r="DW580" s="180">
        <f t="shared" si="1492"/>
        <v>0</v>
      </c>
      <c r="DX580" s="180">
        <f t="shared" si="1493"/>
        <v>0</v>
      </c>
      <c r="DY580" s="180">
        <f t="shared" si="1494"/>
        <v>0</v>
      </c>
      <c r="DZ580" s="180">
        <f t="shared" si="1495"/>
        <v>0</v>
      </c>
      <c r="EA580" s="180">
        <f t="shared" si="1496"/>
        <v>0</v>
      </c>
      <c r="EB580" s="180">
        <f t="shared" si="1497"/>
        <v>0</v>
      </c>
      <c r="EC580" s="180">
        <f t="shared" si="1498"/>
        <v>0</v>
      </c>
      <c r="ED580" s="180">
        <f t="shared" si="1499"/>
        <v>0</v>
      </c>
      <c r="EE580" s="180">
        <f t="shared" si="1500"/>
        <v>0</v>
      </c>
      <c r="EF580" s="180">
        <f t="shared" si="1501"/>
        <v>0</v>
      </c>
      <c r="EG580" s="180">
        <f t="shared" si="1502"/>
        <v>0</v>
      </c>
      <c r="EH580" s="180">
        <f t="shared" si="1503"/>
        <v>0</v>
      </c>
      <c r="EI580" s="180">
        <f t="shared" si="1504"/>
        <v>0</v>
      </c>
      <c r="EJ580" s="180">
        <f t="shared" si="1505"/>
        <v>0</v>
      </c>
      <c r="EK580" s="180">
        <f t="shared" si="1506"/>
        <v>0</v>
      </c>
      <c r="EL580" s="180">
        <f t="shared" si="1507"/>
        <v>0</v>
      </c>
      <c r="EM580" s="180">
        <f t="shared" si="1508"/>
        <v>0</v>
      </c>
      <c r="EN580" s="180">
        <f t="shared" si="1509"/>
        <v>0</v>
      </c>
      <c r="EO580" s="180">
        <f t="shared" si="1510"/>
        <v>0</v>
      </c>
      <c r="EP580" s="180">
        <f t="shared" si="1511"/>
        <v>0</v>
      </c>
      <c r="EQ580" s="180">
        <f t="shared" si="1512"/>
        <v>0</v>
      </c>
      <c r="ER580" s="180">
        <f t="shared" si="1513"/>
        <v>0</v>
      </c>
      <c r="ES580" s="180">
        <f t="shared" si="1514"/>
        <v>0</v>
      </c>
      <c r="ET580" s="180">
        <f t="shared" si="1515"/>
        <v>0</v>
      </c>
      <c r="EU580" s="180">
        <f t="shared" si="1516"/>
        <v>0</v>
      </c>
      <c r="EV580" s="180">
        <f t="shared" si="1517"/>
        <v>0</v>
      </c>
      <c r="EW580" s="180">
        <f t="shared" si="1518"/>
        <v>0</v>
      </c>
      <c r="EX580" s="180">
        <f t="shared" si="1519"/>
        <v>0</v>
      </c>
      <c r="EY580" s="180">
        <f t="shared" si="1520"/>
        <v>0</v>
      </c>
      <c r="EZ580" s="180">
        <f t="shared" si="1521"/>
        <v>0</v>
      </c>
      <c r="FA580" s="180">
        <f t="shared" si="1522"/>
        <v>0</v>
      </c>
      <c r="FB580" s="180">
        <f t="shared" si="1523"/>
        <v>0</v>
      </c>
      <c r="FC580" s="180">
        <f t="shared" si="1524"/>
        <v>0</v>
      </c>
      <c r="FD580" s="180">
        <f t="shared" si="1525"/>
        <v>0</v>
      </c>
      <c r="FE580" s="180">
        <f t="shared" si="1526"/>
        <v>0</v>
      </c>
      <c r="FF580" s="180">
        <f t="shared" si="1527"/>
        <v>0</v>
      </c>
      <c r="FG580" s="180">
        <f t="shared" si="1528"/>
        <v>0</v>
      </c>
      <c r="FH580" s="180">
        <f t="shared" si="1529"/>
        <v>0</v>
      </c>
      <c r="FI580" s="180">
        <f t="shared" si="1530"/>
        <v>0</v>
      </c>
      <c r="FJ580" s="180">
        <f t="shared" si="1531"/>
        <v>0</v>
      </c>
      <c r="FK580" s="180">
        <f t="shared" si="1532"/>
        <v>0</v>
      </c>
      <c r="FL580" s="180">
        <f t="shared" si="1533"/>
        <v>0</v>
      </c>
      <c r="FM580" s="180">
        <f t="shared" si="1534"/>
        <v>0</v>
      </c>
      <c r="FN580" s="180">
        <f t="shared" si="1535"/>
        <v>0</v>
      </c>
      <c r="FO580" s="180">
        <f t="shared" si="1536"/>
        <v>0</v>
      </c>
      <c r="FP580" s="180">
        <f t="shared" si="1537"/>
        <v>0</v>
      </c>
      <c r="FQ580" s="180">
        <f t="shared" si="1538"/>
        <v>0</v>
      </c>
      <c r="FR580" s="180">
        <f t="shared" si="1539"/>
        <v>0</v>
      </c>
      <c r="FS580" s="180">
        <f t="shared" si="1540"/>
        <v>0</v>
      </c>
      <c r="FT580" s="180">
        <f t="shared" si="1541"/>
        <v>0</v>
      </c>
      <c r="FU580" s="180">
        <f t="shared" si="1542"/>
        <v>0</v>
      </c>
      <c r="FV580" s="180">
        <f t="shared" si="1543"/>
        <v>0</v>
      </c>
      <c r="FW580" s="180">
        <f t="shared" si="1544"/>
        <v>0</v>
      </c>
      <c r="FX580" s="180">
        <f t="shared" si="1545"/>
        <v>0</v>
      </c>
      <c r="FY580" s="180">
        <f t="shared" si="1546"/>
        <v>0</v>
      </c>
      <c r="FZ580" s="180">
        <f t="shared" si="1547"/>
        <v>0</v>
      </c>
      <c r="GA580" s="180">
        <f t="shared" si="1548"/>
        <v>0</v>
      </c>
      <c r="GB580" s="180">
        <f t="shared" si="1549"/>
        <v>0</v>
      </c>
      <c r="GC580" s="180">
        <f t="shared" si="1550"/>
        <v>0</v>
      </c>
      <c r="GD580" s="180">
        <f t="shared" si="1551"/>
        <v>0</v>
      </c>
      <c r="GE580" s="180">
        <f t="shared" si="1552"/>
        <v>0</v>
      </c>
      <c r="GF580" s="180">
        <f t="shared" si="1553"/>
        <v>0</v>
      </c>
      <c r="GG580" s="180">
        <f t="shared" si="1554"/>
        <v>0</v>
      </c>
      <c r="GH580" s="180">
        <f t="shared" si="1555"/>
        <v>0</v>
      </c>
      <c r="GI580" s="180">
        <f t="shared" si="1556"/>
        <v>0</v>
      </c>
      <c r="GJ580" s="180">
        <f t="shared" si="1557"/>
        <v>0</v>
      </c>
      <c r="GK580" s="180">
        <f t="shared" si="1558"/>
        <v>0</v>
      </c>
      <c r="GL580" s="180">
        <f t="shared" si="1559"/>
        <v>0</v>
      </c>
      <c r="GM580" s="180">
        <f t="shared" si="1560"/>
        <v>0</v>
      </c>
      <c r="GN580" s="180">
        <f t="shared" si="1561"/>
        <v>0</v>
      </c>
      <c r="GO580" s="180">
        <f t="shared" si="1562"/>
        <v>0</v>
      </c>
      <c r="GP580" s="180">
        <f t="shared" si="1563"/>
        <v>0</v>
      </c>
      <c r="GQ580" s="180">
        <f t="shared" si="1564"/>
        <v>0</v>
      </c>
      <c r="GR580" s="180">
        <f t="shared" si="1565"/>
        <v>0</v>
      </c>
      <c r="GS580" s="180">
        <f t="shared" si="1566"/>
        <v>0</v>
      </c>
      <c r="GT580" s="180">
        <f t="shared" si="1567"/>
        <v>0</v>
      </c>
      <c r="GU580" s="180">
        <f t="shared" si="1568"/>
        <v>0</v>
      </c>
      <c r="GV580" s="180">
        <f t="shared" si="1569"/>
        <v>0</v>
      </c>
      <c r="GW580" s="180">
        <f t="shared" si="1570"/>
        <v>0</v>
      </c>
      <c r="GX580" s="180">
        <f t="shared" si="1571"/>
        <v>0</v>
      </c>
      <c r="GY580" s="180">
        <f t="shared" si="1572"/>
        <v>0</v>
      </c>
      <c r="GZ580" s="180">
        <f t="shared" si="1573"/>
        <v>0</v>
      </c>
      <c r="HA580" s="180">
        <f t="shared" si="1574"/>
        <v>0</v>
      </c>
      <c r="HB580" s="180">
        <f t="shared" si="1575"/>
        <v>0</v>
      </c>
      <c r="HC580" s="180">
        <f t="shared" si="1576"/>
        <v>0</v>
      </c>
      <c r="HD580" s="180">
        <f t="shared" si="1577"/>
        <v>0</v>
      </c>
      <c r="HE580" s="180">
        <f t="shared" si="1578"/>
        <v>0</v>
      </c>
      <c r="HF580" s="180">
        <f t="shared" si="1579"/>
        <v>0</v>
      </c>
      <c r="HG580" s="180">
        <f t="shared" si="1580"/>
        <v>0</v>
      </c>
      <c r="HH580" s="180">
        <f t="shared" si="1581"/>
        <v>0</v>
      </c>
      <c r="HI580" s="180">
        <f t="shared" si="1582"/>
        <v>0</v>
      </c>
      <c r="HJ580" s="180">
        <f t="shared" si="1583"/>
        <v>0</v>
      </c>
      <c r="HK580" s="180">
        <f t="shared" si="1584"/>
        <v>0</v>
      </c>
      <c r="HL580" s="180">
        <f t="shared" si="1585"/>
        <v>0</v>
      </c>
      <c r="HM580" s="180">
        <f t="shared" si="1586"/>
        <v>0</v>
      </c>
      <c r="HN580" s="180">
        <f t="shared" si="1587"/>
        <v>0</v>
      </c>
      <c r="HO580" s="180">
        <f t="shared" si="1588"/>
        <v>0</v>
      </c>
      <c r="HP580" s="180">
        <f t="shared" si="1589"/>
        <v>0</v>
      </c>
      <c r="HQ580" s="180">
        <f t="shared" si="1590"/>
        <v>0</v>
      </c>
      <c r="HR580" s="180">
        <f t="shared" si="1591"/>
        <v>0</v>
      </c>
      <c r="HS580" s="180">
        <f t="shared" si="1592"/>
        <v>0</v>
      </c>
      <c r="HT580" s="180">
        <f t="shared" si="1593"/>
        <v>0</v>
      </c>
      <c r="HU580" s="180">
        <f t="shared" si="1594"/>
        <v>0</v>
      </c>
      <c r="HV580" s="180">
        <f t="shared" si="1595"/>
        <v>0</v>
      </c>
      <c r="HW580" s="180">
        <f t="shared" si="1596"/>
        <v>0</v>
      </c>
      <c r="HX580" s="180">
        <f t="shared" si="1597"/>
        <v>0</v>
      </c>
      <c r="HY580" s="180">
        <f t="shared" si="1598"/>
        <v>0</v>
      </c>
      <c r="HZ580" s="180">
        <f t="shared" si="1599"/>
        <v>0</v>
      </c>
      <c r="IA580" s="180">
        <f t="shared" si="1600"/>
        <v>0</v>
      </c>
      <c r="IB580" s="180">
        <f t="shared" si="1601"/>
        <v>0</v>
      </c>
      <c r="IC580" s="180">
        <f t="shared" si="1602"/>
        <v>0</v>
      </c>
      <c r="ID580" s="180">
        <f t="shared" si="1603"/>
        <v>0</v>
      </c>
      <c r="IE580" s="180">
        <f t="shared" si="1604"/>
        <v>0</v>
      </c>
      <c r="IF580" s="180">
        <f t="shared" si="1605"/>
        <v>0</v>
      </c>
      <c r="IG580" s="180">
        <f t="shared" si="1606"/>
        <v>0</v>
      </c>
      <c r="IH580" s="180">
        <f t="shared" si="1607"/>
        <v>0</v>
      </c>
      <c r="II580" s="180">
        <f t="shared" si="1608"/>
        <v>0</v>
      </c>
      <c r="IJ580" s="180">
        <f t="shared" si="1609"/>
        <v>0</v>
      </c>
      <c r="IK580" s="180">
        <f t="shared" si="1610"/>
        <v>0</v>
      </c>
      <c r="IL580" s="180">
        <f t="shared" si="1611"/>
        <v>0</v>
      </c>
      <c r="IM580" s="180">
        <f t="shared" si="1612"/>
        <v>0</v>
      </c>
      <c r="IN580" s="180">
        <f t="shared" si="1613"/>
        <v>0</v>
      </c>
      <c r="IO580" s="180">
        <f t="shared" si="1614"/>
        <v>0</v>
      </c>
      <c r="IP580" s="180">
        <f t="shared" si="1615"/>
        <v>0</v>
      </c>
      <c r="IQ580" s="180">
        <f t="shared" si="1616"/>
        <v>0</v>
      </c>
      <c r="IR580" s="180">
        <f t="shared" si="1617"/>
        <v>0</v>
      </c>
      <c r="IS580" s="180">
        <f t="shared" si="1618"/>
        <v>0</v>
      </c>
      <c r="IT580" s="180">
        <f t="shared" si="1619"/>
        <v>0</v>
      </c>
      <c r="IU580" s="180">
        <f t="shared" si="1620"/>
        <v>0</v>
      </c>
      <c r="IV580" s="180">
        <f t="shared" si="1621"/>
        <v>0</v>
      </c>
      <c r="IW580" s="180">
        <f t="shared" si="1622"/>
        <v>0</v>
      </c>
      <c r="IX580" s="180">
        <f t="shared" si="1623"/>
        <v>0</v>
      </c>
      <c r="IY580" s="180">
        <f t="shared" si="1624"/>
        <v>0</v>
      </c>
      <c r="IZ580" s="180">
        <f t="shared" si="1625"/>
        <v>0</v>
      </c>
      <c r="JA580" s="180">
        <f t="shared" si="1626"/>
        <v>0</v>
      </c>
      <c r="JB580" s="180">
        <f t="shared" si="1627"/>
        <v>0</v>
      </c>
    </row>
    <row r="581" spans="2:262">
      <c r="B581" s="188">
        <v>220</v>
      </c>
      <c r="C581" s="187">
        <f t="shared" si="1628"/>
        <v>4.2968749999999943E-3</v>
      </c>
      <c r="D581" s="184" t="e">
        <f t="shared" si="1371"/>
        <v>#REF!</v>
      </c>
      <c r="E581" s="183" t="e">
        <f>HR361</f>
        <v>#REF!</v>
      </c>
      <c r="F581" s="182">
        <v>220</v>
      </c>
      <c r="G581" s="180">
        <f t="shared" si="1372"/>
        <v>0</v>
      </c>
      <c r="H581" s="180">
        <f t="shared" si="1373"/>
        <v>0</v>
      </c>
      <c r="I581" s="180">
        <f t="shared" si="1374"/>
        <v>0</v>
      </c>
      <c r="J581" s="180">
        <f t="shared" si="1375"/>
        <v>0</v>
      </c>
      <c r="K581" s="180">
        <f t="shared" si="1376"/>
        <v>0</v>
      </c>
      <c r="L581" s="180">
        <f t="shared" si="1377"/>
        <v>0</v>
      </c>
      <c r="M581" s="180">
        <f t="shared" si="1378"/>
        <v>0</v>
      </c>
      <c r="N581" s="180">
        <f t="shared" si="1379"/>
        <v>0</v>
      </c>
      <c r="O581" s="180">
        <f t="shared" si="1380"/>
        <v>0</v>
      </c>
      <c r="P581" s="180">
        <f t="shared" si="1381"/>
        <v>0</v>
      </c>
      <c r="Q581" s="180">
        <f t="shared" si="1382"/>
        <v>0</v>
      </c>
      <c r="R581" s="180">
        <f t="shared" si="1383"/>
        <v>0</v>
      </c>
      <c r="S581" s="180">
        <f t="shared" si="1384"/>
        <v>0</v>
      </c>
      <c r="T581" s="180">
        <f t="shared" si="1385"/>
        <v>0</v>
      </c>
      <c r="U581" s="180">
        <f t="shared" si="1386"/>
        <v>0</v>
      </c>
      <c r="V581" s="180">
        <f t="shared" si="1387"/>
        <v>0</v>
      </c>
      <c r="W581" s="180">
        <f t="shared" si="1388"/>
        <v>0</v>
      </c>
      <c r="X581" s="180">
        <f t="shared" si="1389"/>
        <v>0</v>
      </c>
      <c r="Y581" s="180">
        <f t="shared" si="1390"/>
        <v>0</v>
      </c>
      <c r="Z581" s="180">
        <f t="shared" si="1391"/>
        <v>0</v>
      </c>
      <c r="AA581" s="180">
        <f t="shared" si="1392"/>
        <v>0</v>
      </c>
      <c r="AB581" s="180">
        <f t="shared" si="1393"/>
        <v>0</v>
      </c>
      <c r="AC581" s="180">
        <f t="shared" si="1394"/>
        <v>0</v>
      </c>
      <c r="AD581" s="180">
        <f t="shared" si="1395"/>
        <v>0</v>
      </c>
      <c r="AE581" s="180">
        <f t="shared" si="1396"/>
        <v>0</v>
      </c>
      <c r="AF581" s="180">
        <f t="shared" si="1397"/>
        <v>0</v>
      </c>
      <c r="AG581" s="180">
        <f t="shared" si="1398"/>
        <v>0</v>
      </c>
      <c r="AH581" s="180">
        <f t="shared" si="1399"/>
        <v>0</v>
      </c>
      <c r="AI581" s="180">
        <f t="shared" si="1400"/>
        <v>0</v>
      </c>
      <c r="AJ581" s="180">
        <f t="shared" si="1401"/>
        <v>0</v>
      </c>
      <c r="AK581" s="180">
        <f t="shared" si="1402"/>
        <v>0</v>
      </c>
      <c r="AL581" s="180">
        <f t="shared" si="1403"/>
        <v>0</v>
      </c>
      <c r="AM581" s="180">
        <f t="shared" si="1404"/>
        <v>0</v>
      </c>
      <c r="AN581" s="180">
        <f t="shared" si="1405"/>
        <v>0</v>
      </c>
      <c r="AO581" s="180">
        <f t="shared" si="1406"/>
        <v>0</v>
      </c>
      <c r="AP581" s="180">
        <f t="shared" si="1407"/>
        <v>0</v>
      </c>
      <c r="AQ581" s="180">
        <f t="shared" si="1408"/>
        <v>0</v>
      </c>
      <c r="AR581" s="180">
        <f t="shared" si="1409"/>
        <v>0</v>
      </c>
      <c r="AS581" s="180">
        <f t="shared" si="1410"/>
        <v>0</v>
      </c>
      <c r="AT581" s="180">
        <f t="shared" si="1411"/>
        <v>0</v>
      </c>
      <c r="AU581" s="180">
        <f t="shared" si="1412"/>
        <v>0</v>
      </c>
      <c r="AV581" s="180">
        <f t="shared" si="1413"/>
        <v>0</v>
      </c>
      <c r="AW581" s="180">
        <f t="shared" si="1414"/>
        <v>0</v>
      </c>
      <c r="AX581" s="180">
        <f t="shared" si="1415"/>
        <v>0</v>
      </c>
      <c r="AY581" s="180">
        <f t="shared" si="1416"/>
        <v>0</v>
      </c>
      <c r="AZ581" s="180">
        <f t="shared" si="1417"/>
        <v>0</v>
      </c>
      <c r="BA581" s="180">
        <f t="shared" si="1418"/>
        <v>0</v>
      </c>
      <c r="BB581" s="180">
        <f t="shared" si="1419"/>
        <v>0</v>
      </c>
      <c r="BC581" s="180">
        <f t="shared" si="1420"/>
        <v>0</v>
      </c>
      <c r="BD581" s="180">
        <f t="shared" si="1421"/>
        <v>0</v>
      </c>
      <c r="BE581" s="180">
        <f t="shared" si="1422"/>
        <v>0</v>
      </c>
      <c r="BF581" s="180">
        <f t="shared" si="1423"/>
        <v>0</v>
      </c>
      <c r="BG581" s="180">
        <f t="shared" si="1424"/>
        <v>0</v>
      </c>
      <c r="BH581" s="180">
        <f t="shared" si="1425"/>
        <v>0</v>
      </c>
      <c r="BI581" s="180">
        <f t="shared" si="1426"/>
        <v>0</v>
      </c>
      <c r="BJ581" s="180">
        <f t="shared" si="1427"/>
        <v>0</v>
      </c>
      <c r="BK581" s="180">
        <f t="shared" si="1428"/>
        <v>0</v>
      </c>
      <c r="BL581" s="180">
        <f t="shared" si="1429"/>
        <v>0</v>
      </c>
      <c r="BM581" s="180">
        <f t="shared" si="1430"/>
        <v>0</v>
      </c>
      <c r="BN581" s="180">
        <f t="shared" si="1431"/>
        <v>0</v>
      </c>
      <c r="BO581" s="180">
        <f t="shared" si="1432"/>
        <v>0</v>
      </c>
      <c r="BP581" s="180">
        <f t="shared" si="1433"/>
        <v>0</v>
      </c>
      <c r="BQ581" s="180">
        <f t="shared" si="1434"/>
        <v>0</v>
      </c>
      <c r="BR581" s="180">
        <f t="shared" si="1435"/>
        <v>0</v>
      </c>
      <c r="BS581" s="180">
        <f t="shared" si="1436"/>
        <v>0</v>
      </c>
      <c r="BT581" s="180">
        <f t="shared" si="1437"/>
        <v>0</v>
      </c>
      <c r="BU581" s="180">
        <f t="shared" si="1438"/>
        <v>0</v>
      </c>
      <c r="BV581" s="180">
        <f t="shared" si="1439"/>
        <v>0</v>
      </c>
      <c r="BW581" s="180">
        <f t="shared" si="1440"/>
        <v>0</v>
      </c>
      <c r="BX581" s="180">
        <f t="shared" si="1441"/>
        <v>0</v>
      </c>
      <c r="BY581" s="180">
        <f t="shared" si="1442"/>
        <v>0</v>
      </c>
      <c r="BZ581" s="180">
        <f t="shared" si="1443"/>
        <v>0</v>
      </c>
      <c r="CA581" s="180">
        <f t="shared" si="1444"/>
        <v>0</v>
      </c>
      <c r="CB581" s="180">
        <f t="shared" si="1445"/>
        <v>0</v>
      </c>
      <c r="CC581" s="180">
        <f t="shared" si="1446"/>
        <v>0</v>
      </c>
      <c r="CD581" s="180">
        <f t="shared" si="1447"/>
        <v>0</v>
      </c>
      <c r="CE581" s="180">
        <f t="shared" si="1448"/>
        <v>0</v>
      </c>
      <c r="CF581" s="180">
        <f t="shared" si="1449"/>
        <v>0</v>
      </c>
      <c r="CG581" s="180">
        <f t="shared" si="1450"/>
        <v>0</v>
      </c>
      <c r="CH581" s="180">
        <f t="shared" si="1451"/>
        <v>0</v>
      </c>
      <c r="CI581" s="180">
        <f t="shared" si="1452"/>
        <v>0</v>
      </c>
      <c r="CJ581" s="180">
        <f t="shared" si="1453"/>
        <v>0</v>
      </c>
      <c r="CK581" s="180">
        <f t="shared" si="1454"/>
        <v>0</v>
      </c>
      <c r="CL581" s="180">
        <f t="shared" si="1455"/>
        <v>0</v>
      </c>
      <c r="CM581" s="180">
        <f t="shared" si="1456"/>
        <v>0</v>
      </c>
      <c r="CN581" s="180">
        <f t="shared" si="1457"/>
        <v>0</v>
      </c>
      <c r="CO581" s="180">
        <f t="shared" si="1458"/>
        <v>0</v>
      </c>
      <c r="CP581" s="180">
        <f t="shared" si="1459"/>
        <v>0</v>
      </c>
      <c r="CQ581" s="180">
        <f t="shared" si="1460"/>
        <v>0</v>
      </c>
      <c r="CR581" s="180">
        <f t="shared" si="1461"/>
        <v>0</v>
      </c>
      <c r="CS581" s="180">
        <f t="shared" si="1462"/>
        <v>0</v>
      </c>
      <c r="CT581" s="180">
        <f t="shared" si="1463"/>
        <v>0</v>
      </c>
      <c r="CU581" s="180">
        <f t="shared" si="1464"/>
        <v>0</v>
      </c>
      <c r="CV581" s="180">
        <f t="shared" si="1465"/>
        <v>0</v>
      </c>
      <c r="CW581" s="180">
        <f t="shared" si="1466"/>
        <v>0</v>
      </c>
      <c r="CX581" s="180">
        <f t="shared" si="1467"/>
        <v>0</v>
      </c>
      <c r="CY581" s="180">
        <f t="shared" si="1468"/>
        <v>0</v>
      </c>
      <c r="CZ581" s="180">
        <f t="shared" si="1469"/>
        <v>0</v>
      </c>
      <c r="DA581" s="180">
        <f t="shared" si="1470"/>
        <v>0</v>
      </c>
      <c r="DB581" s="180">
        <f t="shared" si="1471"/>
        <v>0</v>
      </c>
      <c r="DC581" s="180">
        <f t="shared" si="1472"/>
        <v>0</v>
      </c>
      <c r="DD581" s="180">
        <f t="shared" si="1473"/>
        <v>0</v>
      </c>
      <c r="DE581" s="180">
        <f t="shared" si="1474"/>
        <v>0</v>
      </c>
      <c r="DF581" s="180">
        <f t="shared" si="1475"/>
        <v>0</v>
      </c>
      <c r="DG581" s="180">
        <f t="shared" si="1476"/>
        <v>0</v>
      </c>
      <c r="DH581" s="180">
        <f t="shared" si="1477"/>
        <v>0</v>
      </c>
      <c r="DI581" s="180">
        <f t="shared" si="1478"/>
        <v>0</v>
      </c>
      <c r="DJ581" s="180">
        <f t="shared" si="1479"/>
        <v>0</v>
      </c>
      <c r="DK581" s="180">
        <f t="shared" si="1480"/>
        <v>0</v>
      </c>
      <c r="DL581" s="180">
        <f t="shared" si="1481"/>
        <v>0</v>
      </c>
      <c r="DM581" s="180">
        <f t="shared" si="1482"/>
        <v>0</v>
      </c>
      <c r="DN581" s="180">
        <f t="shared" si="1483"/>
        <v>0</v>
      </c>
      <c r="DO581" s="180">
        <f t="shared" si="1484"/>
        <v>0</v>
      </c>
      <c r="DP581" s="180">
        <f t="shared" si="1485"/>
        <v>0</v>
      </c>
      <c r="DQ581" s="180">
        <f t="shared" si="1486"/>
        <v>0</v>
      </c>
      <c r="DR581" s="180">
        <f t="shared" si="1487"/>
        <v>0</v>
      </c>
      <c r="DS581" s="180">
        <f t="shared" si="1488"/>
        <v>0</v>
      </c>
      <c r="DT581" s="180">
        <f t="shared" si="1489"/>
        <v>0</v>
      </c>
      <c r="DU581" s="180">
        <f t="shared" si="1490"/>
        <v>0</v>
      </c>
      <c r="DV581" s="180">
        <f t="shared" si="1491"/>
        <v>0</v>
      </c>
      <c r="DW581" s="180">
        <f t="shared" si="1492"/>
        <v>0</v>
      </c>
      <c r="DX581" s="180">
        <f t="shared" si="1493"/>
        <v>0</v>
      </c>
      <c r="DY581" s="180">
        <f t="shared" si="1494"/>
        <v>0</v>
      </c>
      <c r="DZ581" s="180">
        <f t="shared" si="1495"/>
        <v>0</v>
      </c>
      <c r="EA581" s="180">
        <f t="shared" si="1496"/>
        <v>0</v>
      </c>
      <c r="EB581" s="180">
        <f t="shared" si="1497"/>
        <v>0</v>
      </c>
      <c r="EC581" s="180">
        <f t="shared" si="1498"/>
        <v>0</v>
      </c>
      <c r="ED581" s="180">
        <f t="shared" si="1499"/>
        <v>0</v>
      </c>
      <c r="EE581" s="180">
        <f t="shared" si="1500"/>
        <v>0</v>
      </c>
      <c r="EF581" s="180">
        <f t="shared" si="1501"/>
        <v>0</v>
      </c>
      <c r="EG581" s="180">
        <f t="shared" si="1502"/>
        <v>0</v>
      </c>
      <c r="EH581" s="180">
        <f t="shared" si="1503"/>
        <v>0</v>
      </c>
      <c r="EI581" s="180">
        <f t="shared" si="1504"/>
        <v>0</v>
      </c>
      <c r="EJ581" s="180">
        <f t="shared" si="1505"/>
        <v>0</v>
      </c>
      <c r="EK581" s="180">
        <f t="shared" si="1506"/>
        <v>0</v>
      </c>
      <c r="EL581" s="180">
        <f t="shared" si="1507"/>
        <v>0</v>
      </c>
      <c r="EM581" s="180">
        <f t="shared" si="1508"/>
        <v>0</v>
      </c>
      <c r="EN581" s="180">
        <f t="shared" si="1509"/>
        <v>0</v>
      </c>
      <c r="EO581" s="180">
        <f t="shared" si="1510"/>
        <v>0</v>
      </c>
      <c r="EP581" s="180">
        <f t="shared" si="1511"/>
        <v>0</v>
      </c>
      <c r="EQ581" s="180">
        <f t="shared" si="1512"/>
        <v>0</v>
      </c>
      <c r="ER581" s="180">
        <f t="shared" si="1513"/>
        <v>0</v>
      </c>
      <c r="ES581" s="180">
        <f t="shared" si="1514"/>
        <v>0</v>
      </c>
      <c r="ET581" s="180">
        <f t="shared" si="1515"/>
        <v>0</v>
      </c>
      <c r="EU581" s="180">
        <f t="shared" si="1516"/>
        <v>0</v>
      </c>
      <c r="EV581" s="180">
        <f t="shared" si="1517"/>
        <v>0</v>
      </c>
      <c r="EW581" s="180">
        <f t="shared" si="1518"/>
        <v>0</v>
      </c>
      <c r="EX581" s="180">
        <f t="shared" si="1519"/>
        <v>0</v>
      </c>
      <c r="EY581" s="180">
        <f t="shared" si="1520"/>
        <v>0</v>
      </c>
      <c r="EZ581" s="180">
        <f t="shared" si="1521"/>
        <v>0</v>
      </c>
      <c r="FA581" s="180">
        <f t="shared" si="1522"/>
        <v>0</v>
      </c>
      <c r="FB581" s="180">
        <f t="shared" si="1523"/>
        <v>0</v>
      </c>
      <c r="FC581" s="180">
        <f t="shared" si="1524"/>
        <v>0</v>
      </c>
      <c r="FD581" s="180">
        <f t="shared" si="1525"/>
        <v>0</v>
      </c>
      <c r="FE581" s="180">
        <f t="shared" si="1526"/>
        <v>0</v>
      </c>
      <c r="FF581" s="180">
        <f t="shared" si="1527"/>
        <v>0</v>
      </c>
      <c r="FG581" s="180">
        <f t="shared" si="1528"/>
        <v>0</v>
      </c>
      <c r="FH581" s="180">
        <f t="shared" si="1529"/>
        <v>0</v>
      </c>
      <c r="FI581" s="180">
        <f t="shared" si="1530"/>
        <v>0</v>
      </c>
      <c r="FJ581" s="180">
        <f t="shared" si="1531"/>
        <v>0</v>
      </c>
      <c r="FK581" s="180">
        <f t="shared" si="1532"/>
        <v>0</v>
      </c>
      <c r="FL581" s="180">
        <f t="shared" si="1533"/>
        <v>0</v>
      </c>
      <c r="FM581" s="180">
        <f t="shared" si="1534"/>
        <v>0</v>
      </c>
      <c r="FN581" s="180">
        <f t="shared" si="1535"/>
        <v>0</v>
      </c>
      <c r="FO581" s="180">
        <f t="shared" si="1536"/>
        <v>0</v>
      </c>
      <c r="FP581" s="180">
        <f t="shared" si="1537"/>
        <v>0</v>
      </c>
      <c r="FQ581" s="180">
        <f t="shared" si="1538"/>
        <v>0</v>
      </c>
      <c r="FR581" s="180">
        <f t="shared" si="1539"/>
        <v>0</v>
      </c>
      <c r="FS581" s="180">
        <f t="shared" si="1540"/>
        <v>0</v>
      </c>
      <c r="FT581" s="180">
        <f t="shared" si="1541"/>
        <v>0</v>
      </c>
      <c r="FU581" s="180">
        <f t="shared" si="1542"/>
        <v>0</v>
      </c>
      <c r="FV581" s="180">
        <f t="shared" si="1543"/>
        <v>0</v>
      </c>
      <c r="FW581" s="180">
        <f t="shared" si="1544"/>
        <v>0</v>
      </c>
      <c r="FX581" s="180">
        <f t="shared" si="1545"/>
        <v>0</v>
      </c>
      <c r="FY581" s="180">
        <f t="shared" si="1546"/>
        <v>0</v>
      </c>
      <c r="FZ581" s="180">
        <f t="shared" si="1547"/>
        <v>0</v>
      </c>
      <c r="GA581" s="180">
        <f t="shared" si="1548"/>
        <v>0</v>
      </c>
      <c r="GB581" s="180">
        <f t="shared" si="1549"/>
        <v>0</v>
      </c>
      <c r="GC581" s="180">
        <f t="shared" si="1550"/>
        <v>0</v>
      </c>
      <c r="GD581" s="180">
        <f t="shared" si="1551"/>
        <v>0</v>
      </c>
      <c r="GE581" s="180">
        <f t="shared" si="1552"/>
        <v>0</v>
      </c>
      <c r="GF581" s="180">
        <f t="shared" si="1553"/>
        <v>0</v>
      </c>
      <c r="GG581" s="180">
        <f t="shared" si="1554"/>
        <v>0</v>
      </c>
      <c r="GH581" s="180">
        <f t="shared" si="1555"/>
        <v>0</v>
      </c>
      <c r="GI581" s="180">
        <f t="shared" si="1556"/>
        <v>0</v>
      </c>
      <c r="GJ581" s="180">
        <f t="shared" si="1557"/>
        <v>0</v>
      </c>
      <c r="GK581" s="180">
        <f t="shared" si="1558"/>
        <v>0</v>
      </c>
      <c r="GL581" s="180">
        <f t="shared" si="1559"/>
        <v>0</v>
      </c>
      <c r="GM581" s="180">
        <f t="shared" si="1560"/>
        <v>0</v>
      </c>
      <c r="GN581" s="180">
        <f t="shared" si="1561"/>
        <v>0</v>
      </c>
      <c r="GO581" s="180">
        <f t="shared" si="1562"/>
        <v>0</v>
      </c>
      <c r="GP581" s="180">
        <f t="shared" si="1563"/>
        <v>0</v>
      </c>
      <c r="GQ581" s="180">
        <f t="shared" si="1564"/>
        <v>0</v>
      </c>
      <c r="GR581" s="180">
        <f t="shared" si="1565"/>
        <v>0</v>
      </c>
      <c r="GS581" s="180">
        <f t="shared" si="1566"/>
        <v>0</v>
      </c>
      <c r="GT581" s="180">
        <f t="shared" si="1567"/>
        <v>0</v>
      </c>
      <c r="GU581" s="180">
        <f t="shared" si="1568"/>
        <v>0</v>
      </c>
      <c r="GV581" s="180">
        <f t="shared" si="1569"/>
        <v>0</v>
      </c>
      <c r="GW581" s="180">
        <f t="shared" si="1570"/>
        <v>0</v>
      </c>
      <c r="GX581" s="180">
        <f t="shared" si="1571"/>
        <v>0</v>
      </c>
      <c r="GY581" s="180">
        <f t="shared" si="1572"/>
        <v>0</v>
      </c>
      <c r="GZ581" s="180">
        <f t="shared" si="1573"/>
        <v>0</v>
      </c>
      <c r="HA581" s="180">
        <f t="shared" si="1574"/>
        <v>0</v>
      </c>
      <c r="HB581" s="180">
        <f t="shared" si="1575"/>
        <v>0</v>
      </c>
      <c r="HC581" s="180">
        <f t="shared" si="1576"/>
        <v>0</v>
      </c>
      <c r="HD581" s="180">
        <f t="shared" si="1577"/>
        <v>0</v>
      </c>
      <c r="HE581" s="180">
        <f t="shared" si="1578"/>
        <v>0</v>
      </c>
      <c r="HF581" s="180">
        <f t="shared" si="1579"/>
        <v>0</v>
      </c>
      <c r="HG581" s="180">
        <f t="shared" si="1580"/>
        <v>0</v>
      </c>
      <c r="HH581" s="180">
        <f t="shared" si="1581"/>
        <v>0</v>
      </c>
      <c r="HI581" s="180">
        <f t="shared" si="1582"/>
        <v>0</v>
      </c>
      <c r="HJ581" s="180">
        <f t="shared" si="1583"/>
        <v>0</v>
      </c>
      <c r="HK581" s="180">
        <f t="shared" si="1584"/>
        <v>0</v>
      </c>
      <c r="HL581" s="180">
        <f t="shared" si="1585"/>
        <v>0</v>
      </c>
      <c r="HM581" s="180">
        <f t="shared" si="1586"/>
        <v>0</v>
      </c>
      <c r="HN581" s="180">
        <f t="shared" si="1587"/>
        <v>0</v>
      </c>
      <c r="HO581" s="180">
        <f t="shared" si="1588"/>
        <v>0</v>
      </c>
      <c r="HP581" s="180">
        <f t="shared" si="1589"/>
        <v>0</v>
      </c>
      <c r="HQ581" s="180">
        <f t="shared" si="1590"/>
        <v>0</v>
      </c>
      <c r="HR581" s="180">
        <f t="shared" si="1591"/>
        <v>0</v>
      </c>
      <c r="HS581" s="180">
        <f t="shared" si="1592"/>
        <v>0</v>
      </c>
      <c r="HT581" s="180">
        <f t="shared" si="1593"/>
        <v>0</v>
      </c>
      <c r="HU581" s="180">
        <f t="shared" si="1594"/>
        <v>0</v>
      </c>
      <c r="HV581" s="180">
        <f t="shared" si="1595"/>
        <v>0</v>
      </c>
      <c r="HW581" s="180">
        <f t="shared" si="1596"/>
        <v>0</v>
      </c>
      <c r="HX581" s="180">
        <f t="shared" si="1597"/>
        <v>0</v>
      </c>
      <c r="HY581" s="180">
        <f t="shared" si="1598"/>
        <v>0</v>
      </c>
      <c r="HZ581" s="180">
        <f t="shared" si="1599"/>
        <v>0</v>
      </c>
      <c r="IA581" s="180">
        <f t="shared" si="1600"/>
        <v>0</v>
      </c>
      <c r="IB581" s="180">
        <f t="shared" si="1601"/>
        <v>0</v>
      </c>
      <c r="IC581" s="180">
        <f t="shared" si="1602"/>
        <v>0</v>
      </c>
      <c r="ID581" s="180">
        <f t="shared" si="1603"/>
        <v>0</v>
      </c>
      <c r="IE581" s="180">
        <f t="shared" si="1604"/>
        <v>0</v>
      </c>
      <c r="IF581" s="180">
        <f t="shared" si="1605"/>
        <v>0</v>
      </c>
      <c r="IG581" s="180">
        <f t="shared" si="1606"/>
        <v>0</v>
      </c>
      <c r="IH581" s="180">
        <f t="shared" si="1607"/>
        <v>0</v>
      </c>
      <c r="II581" s="180">
        <f t="shared" si="1608"/>
        <v>0</v>
      </c>
      <c r="IJ581" s="180">
        <f t="shared" si="1609"/>
        <v>0</v>
      </c>
      <c r="IK581" s="180">
        <f t="shared" si="1610"/>
        <v>0</v>
      </c>
      <c r="IL581" s="180">
        <f t="shared" si="1611"/>
        <v>0</v>
      </c>
      <c r="IM581" s="180">
        <f t="shared" si="1612"/>
        <v>0</v>
      </c>
      <c r="IN581" s="180">
        <f t="shared" si="1613"/>
        <v>0</v>
      </c>
      <c r="IO581" s="180">
        <f t="shared" si="1614"/>
        <v>0</v>
      </c>
      <c r="IP581" s="180">
        <f t="shared" si="1615"/>
        <v>0</v>
      </c>
      <c r="IQ581" s="180">
        <f t="shared" si="1616"/>
        <v>0</v>
      </c>
      <c r="IR581" s="180">
        <f t="shared" si="1617"/>
        <v>0</v>
      </c>
      <c r="IS581" s="180">
        <f t="shared" si="1618"/>
        <v>0</v>
      </c>
      <c r="IT581" s="180">
        <f t="shared" si="1619"/>
        <v>0</v>
      </c>
      <c r="IU581" s="180">
        <f t="shared" si="1620"/>
        <v>0</v>
      </c>
      <c r="IV581" s="180">
        <f t="shared" si="1621"/>
        <v>0</v>
      </c>
      <c r="IW581" s="180">
        <f t="shared" si="1622"/>
        <v>0</v>
      </c>
      <c r="IX581" s="180">
        <f t="shared" si="1623"/>
        <v>0</v>
      </c>
      <c r="IY581" s="180">
        <f t="shared" si="1624"/>
        <v>0</v>
      </c>
      <c r="IZ581" s="180">
        <f t="shared" si="1625"/>
        <v>0</v>
      </c>
      <c r="JA581" s="180">
        <f t="shared" si="1626"/>
        <v>0</v>
      </c>
      <c r="JB581" s="180">
        <f t="shared" si="1627"/>
        <v>0</v>
      </c>
    </row>
    <row r="582" spans="2:262">
      <c r="B582" s="188">
        <v>221</v>
      </c>
      <c r="C582" s="187">
        <f t="shared" si="1628"/>
        <v>4.3164062499999939E-3</v>
      </c>
      <c r="D582" s="184" t="e">
        <f t="shared" si="1371"/>
        <v>#REF!</v>
      </c>
      <c r="E582" s="183" t="e">
        <f>HS361</f>
        <v>#REF!</v>
      </c>
      <c r="F582" s="182">
        <v>221</v>
      </c>
      <c r="G582" s="180">
        <f t="shared" si="1372"/>
        <v>0</v>
      </c>
      <c r="H582" s="180">
        <f t="shared" si="1373"/>
        <v>0</v>
      </c>
      <c r="I582" s="180">
        <f t="shared" si="1374"/>
        <v>0</v>
      </c>
      <c r="J582" s="180">
        <f t="shared" si="1375"/>
        <v>0</v>
      </c>
      <c r="K582" s="180">
        <f t="shared" si="1376"/>
        <v>0</v>
      </c>
      <c r="L582" s="180">
        <f t="shared" si="1377"/>
        <v>0</v>
      </c>
      <c r="M582" s="180">
        <f t="shared" si="1378"/>
        <v>0</v>
      </c>
      <c r="N582" s="180">
        <f t="shared" si="1379"/>
        <v>0</v>
      </c>
      <c r="O582" s="180">
        <f t="shared" si="1380"/>
        <v>0</v>
      </c>
      <c r="P582" s="180">
        <f t="shared" si="1381"/>
        <v>0</v>
      </c>
      <c r="Q582" s="180">
        <f t="shared" si="1382"/>
        <v>0</v>
      </c>
      <c r="R582" s="180">
        <f t="shared" si="1383"/>
        <v>0</v>
      </c>
      <c r="S582" s="180">
        <f t="shared" si="1384"/>
        <v>0</v>
      </c>
      <c r="T582" s="180">
        <f t="shared" si="1385"/>
        <v>0</v>
      </c>
      <c r="U582" s="180">
        <f t="shared" si="1386"/>
        <v>0</v>
      </c>
      <c r="V582" s="180">
        <f t="shared" si="1387"/>
        <v>0</v>
      </c>
      <c r="W582" s="180">
        <f t="shared" si="1388"/>
        <v>0</v>
      </c>
      <c r="X582" s="180">
        <f t="shared" si="1389"/>
        <v>0</v>
      </c>
      <c r="Y582" s="180">
        <f t="shared" si="1390"/>
        <v>0</v>
      </c>
      <c r="Z582" s="180">
        <f t="shared" si="1391"/>
        <v>0</v>
      </c>
      <c r="AA582" s="180">
        <f t="shared" si="1392"/>
        <v>0</v>
      </c>
      <c r="AB582" s="180">
        <f t="shared" si="1393"/>
        <v>0</v>
      </c>
      <c r="AC582" s="180">
        <f t="shared" si="1394"/>
        <v>0</v>
      </c>
      <c r="AD582" s="180">
        <f t="shared" si="1395"/>
        <v>0</v>
      </c>
      <c r="AE582" s="180">
        <f t="shared" si="1396"/>
        <v>0</v>
      </c>
      <c r="AF582" s="180">
        <f t="shared" si="1397"/>
        <v>0</v>
      </c>
      <c r="AG582" s="180">
        <f t="shared" si="1398"/>
        <v>0</v>
      </c>
      <c r="AH582" s="180">
        <f t="shared" si="1399"/>
        <v>0</v>
      </c>
      <c r="AI582" s="180">
        <f t="shared" si="1400"/>
        <v>0</v>
      </c>
      <c r="AJ582" s="180">
        <f t="shared" si="1401"/>
        <v>0</v>
      </c>
      <c r="AK582" s="180">
        <f t="shared" si="1402"/>
        <v>0</v>
      </c>
      <c r="AL582" s="180">
        <f t="shared" si="1403"/>
        <v>0</v>
      </c>
      <c r="AM582" s="180">
        <f t="shared" si="1404"/>
        <v>0</v>
      </c>
      <c r="AN582" s="180">
        <f t="shared" si="1405"/>
        <v>0</v>
      </c>
      <c r="AO582" s="180">
        <f t="shared" si="1406"/>
        <v>0</v>
      </c>
      <c r="AP582" s="180">
        <f t="shared" si="1407"/>
        <v>0</v>
      </c>
      <c r="AQ582" s="180">
        <f t="shared" si="1408"/>
        <v>0</v>
      </c>
      <c r="AR582" s="180">
        <f t="shared" si="1409"/>
        <v>0</v>
      </c>
      <c r="AS582" s="180">
        <f t="shared" si="1410"/>
        <v>0</v>
      </c>
      <c r="AT582" s="180">
        <f t="shared" si="1411"/>
        <v>0</v>
      </c>
      <c r="AU582" s="180">
        <f t="shared" si="1412"/>
        <v>0</v>
      </c>
      <c r="AV582" s="180">
        <f t="shared" si="1413"/>
        <v>0</v>
      </c>
      <c r="AW582" s="180">
        <f t="shared" si="1414"/>
        <v>0</v>
      </c>
      <c r="AX582" s="180">
        <f t="shared" si="1415"/>
        <v>0</v>
      </c>
      <c r="AY582" s="180">
        <f t="shared" si="1416"/>
        <v>0</v>
      </c>
      <c r="AZ582" s="180">
        <f t="shared" si="1417"/>
        <v>0</v>
      </c>
      <c r="BA582" s="180">
        <f t="shared" si="1418"/>
        <v>0</v>
      </c>
      <c r="BB582" s="180">
        <f t="shared" si="1419"/>
        <v>0</v>
      </c>
      <c r="BC582" s="180">
        <f t="shared" si="1420"/>
        <v>0</v>
      </c>
      <c r="BD582" s="180">
        <f t="shared" si="1421"/>
        <v>0</v>
      </c>
      <c r="BE582" s="180">
        <f t="shared" si="1422"/>
        <v>0</v>
      </c>
      <c r="BF582" s="180">
        <f t="shared" si="1423"/>
        <v>0</v>
      </c>
      <c r="BG582" s="180">
        <f t="shared" si="1424"/>
        <v>0</v>
      </c>
      <c r="BH582" s="180">
        <f t="shared" si="1425"/>
        <v>0</v>
      </c>
      <c r="BI582" s="180">
        <f t="shared" si="1426"/>
        <v>0</v>
      </c>
      <c r="BJ582" s="180">
        <f t="shared" si="1427"/>
        <v>0</v>
      </c>
      <c r="BK582" s="180">
        <f t="shared" si="1428"/>
        <v>0</v>
      </c>
      <c r="BL582" s="180">
        <f t="shared" si="1429"/>
        <v>0</v>
      </c>
      <c r="BM582" s="180">
        <f t="shared" si="1430"/>
        <v>0</v>
      </c>
      <c r="BN582" s="180">
        <f t="shared" si="1431"/>
        <v>0</v>
      </c>
      <c r="BO582" s="180">
        <f t="shared" si="1432"/>
        <v>0</v>
      </c>
      <c r="BP582" s="180">
        <f t="shared" si="1433"/>
        <v>0</v>
      </c>
      <c r="BQ582" s="180">
        <f t="shared" si="1434"/>
        <v>0</v>
      </c>
      <c r="BR582" s="180">
        <f t="shared" si="1435"/>
        <v>0</v>
      </c>
      <c r="BS582" s="180">
        <f t="shared" si="1436"/>
        <v>0</v>
      </c>
      <c r="BT582" s="180">
        <f t="shared" si="1437"/>
        <v>0</v>
      </c>
      <c r="BU582" s="180">
        <f t="shared" si="1438"/>
        <v>0</v>
      </c>
      <c r="BV582" s="180">
        <f t="shared" si="1439"/>
        <v>0</v>
      </c>
      <c r="BW582" s="180">
        <f t="shared" si="1440"/>
        <v>0</v>
      </c>
      <c r="BX582" s="180">
        <f t="shared" si="1441"/>
        <v>0</v>
      </c>
      <c r="BY582" s="180">
        <f t="shared" si="1442"/>
        <v>0</v>
      </c>
      <c r="BZ582" s="180">
        <f t="shared" si="1443"/>
        <v>0</v>
      </c>
      <c r="CA582" s="180">
        <f t="shared" si="1444"/>
        <v>0</v>
      </c>
      <c r="CB582" s="180">
        <f t="shared" si="1445"/>
        <v>0</v>
      </c>
      <c r="CC582" s="180">
        <f t="shared" si="1446"/>
        <v>0</v>
      </c>
      <c r="CD582" s="180">
        <f t="shared" si="1447"/>
        <v>0</v>
      </c>
      <c r="CE582" s="180">
        <f t="shared" si="1448"/>
        <v>0</v>
      </c>
      <c r="CF582" s="180">
        <f t="shared" si="1449"/>
        <v>0</v>
      </c>
      <c r="CG582" s="180">
        <f t="shared" si="1450"/>
        <v>0</v>
      </c>
      <c r="CH582" s="180">
        <f t="shared" si="1451"/>
        <v>0</v>
      </c>
      <c r="CI582" s="180">
        <f t="shared" si="1452"/>
        <v>0</v>
      </c>
      <c r="CJ582" s="180">
        <f t="shared" si="1453"/>
        <v>0</v>
      </c>
      <c r="CK582" s="180">
        <f t="shared" si="1454"/>
        <v>0</v>
      </c>
      <c r="CL582" s="180">
        <f t="shared" si="1455"/>
        <v>0</v>
      </c>
      <c r="CM582" s="180">
        <f t="shared" si="1456"/>
        <v>0</v>
      </c>
      <c r="CN582" s="180">
        <f t="shared" si="1457"/>
        <v>0</v>
      </c>
      <c r="CO582" s="180">
        <f t="shared" si="1458"/>
        <v>0</v>
      </c>
      <c r="CP582" s="180">
        <f t="shared" si="1459"/>
        <v>0</v>
      </c>
      <c r="CQ582" s="180">
        <f t="shared" si="1460"/>
        <v>0</v>
      </c>
      <c r="CR582" s="180">
        <f t="shared" si="1461"/>
        <v>0</v>
      </c>
      <c r="CS582" s="180">
        <f t="shared" si="1462"/>
        <v>0</v>
      </c>
      <c r="CT582" s="180">
        <f t="shared" si="1463"/>
        <v>0</v>
      </c>
      <c r="CU582" s="180">
        <f t="shared" si="1464"/>
        <v>0</v>
      </c>
      <c r="CV582" s="180">
        <f t="shared" si="1465"/>
        <v>0</v>
      </c>
      <c r="CW582" s="180">
        <f t="shared" si="1466"/>
        <v>0</v>
      </c>
      <c r="CX582" s="180">
        <f t="shared" si="1467"/>
        <v>0</v>
      </c>
      <c r="CY582" s="180">
        <f t="shared" si="1468"/>
        <v>0</v>
      </c>
      <c r="CZ582" s="180">
        <f t="shared" si="1469"/>
        <v>0</v>
      </c>
      <c r="DA582" s="180">
        <f t="shared" si="1470"/>
        <v>0</v>
      </c>
      <c r="DB582" s="180">
        <f t="shared" si="1471"/>
        <v>0</v>
      </c>
      <c r="DC582" s="180">
        <f t="shared" si="1472"/>
        <v>0</v>
      </c>
      <c r="DD582" s="180">
        <f t="shared" si="1473"/>
        <v>0</v>
      </c>
      <c r="DE582" s="180">
        <f t="shared" si="1474"/>
        <v>0</v>
      </c>
      <c r="DF582" s="180">
        <f t="shared" si="1475"/>
        <v>0</v>
      </c>
      <c r="DG582" s="180">
        <f t="shared" si="1476"/>
        <v>0</v>
      </c>
      <c r="DH582" s="180">
        <f t="shared" si="1477"/>
        <v>0</v>
      </c>
      <c r="DI582" s="180">
        <f t="shared" si="1478"/>
        <v>0</v>
      </c>
      <c r="DJ582" s="180">
        <f t="shared" si="1479"/>
        <v>0</v>
      </c>
      <c r="DK582" s="180">
        <f t="shared" si="1480"/>
        <v>0</v>
      </c>
      <c r="DL582" s="180">
        <f t="shared" si="1481"/>
        <v>0</v>
      </c>
      <c r="DM582" s="180">
        <f t="shared" si="1482"/>
        <v>0</v>
      </c>
      <c r="DN582" s="180">
        <f t="shared" si="1483"/>
        <v>0</v>
      </c>
      <c r="DO582" s="180">
        <f t="shared" si="1484"/>
        <v>0</v>
      </c>
      <c r="DP582" s="180">
        <f t="shared" si="1485"/>
        <v>0</v>
      </c>
      <c r="DQ582" s="180">
        <f t="shared" si="1486"/>
        <v>0</v>
      </c>
      <c r="DR582" s="180">
        <f t="shared" si="1487"/>
        <v>0</v>
      </c>
      <c r="DS582" s="180">
        <f t="shared" si="1488"/>
        <v>0</v>
      </c>
      <c r="DT582" s="180">
        <f t="shared" si="1489"/>
        <v>0</v>
      </c>
      <c r="DU582" s="180">
        <f t="shared" si="1490"/>
        <v>0</v>
      </c>
      <c r="DV582" s="180">
        <f t="shared" si="1491"/>
        <v>0</v>
      </c>
      <c r="DW582" s="180">
        <f t="shared" si="1492"/>
        <v>0</v>
      </c>
      <c r="DX582" s="180">
        <f t="shared" si="1493"/>
        <v>0</v>
      </c>
      <c r="DY582" s="180">
        <f t="shared" si="1494"/>
        <v>0</v>
      </c>
      <c r="DZ582" s="180">
        <f t="shared" si="1495"/>
        <v>0</v>
      </c>
      <c r="EA582" s="180">
        <f t="shared" si="1496"/>
        <v>0</v>
      </c>
      <c r="EB582" s="180">
        <f t="shared" si="1497"/>
        <v>0</v>
      </c>
      <c r="EC582" s="180">
        <f t="shared" si="1498"/>
        <v>0</v>
      </c>
      <c r="ED582" s="180">
        <f t="shared" si="1499"/>
        <v>0</v>
      </c>
      <c r="EE582" s="180">
        <f t="shared" si="1500"/>
        <v>0</v>
      </c>
      <c r="EF582" s="180">
        <f t="shared" si="1501"/>
        <v>0</v>
      </c>
      <c r="EG582" s="180">
        <f t="shared" si="1502"/>
        <v>0</v>
      </c>
      <c r="EH582" s="180">
        <f t="shared" si="1503"/>
        <v>0</v>
      </c>
      <c r="EI582" s="180">
        <f t="shared" si="1504"/>
        <v>0</v>
      </c>
      <c r="EJ582" s="180">
        <f t="shared" si="1505"/>
        <v>0</v>
      </c>
      <c r="EK582" s="180">
        <f t="shared" si="1506"/>
        <v>0</v>
      </c>
      <c r="EL582" s="180">
        <f t="shared" si="1507"/>
        <v>0</v>
      </c>
      <c r="EM582" s="180">
        <f t="shared" si="1508"/>
        <v>0</v>
      </c>
      <c r="EN582" s="180">
        <f t="shared" si="1509"/>
        <v>0</v>
      </c>
      <c r="EO582" s="180">
        <f t="shared" si="1510"/>
        <v>0</v>
      </c>
      <c r="EP582" s="180">
        <f t="shared" si="1511"/>
        <v>0</v>
      </c>
      <c r="EQ582" s="180">
        <f t="shared" si="1512"/>
        <v>0</v>
      </c>
      <c r="ER582" s="180">
        <f t="shared" si="1513"/>
        <v>0</v>
      </c>
      <c r="ES582" s="180">
        <f t="shared" si="1514"/>
        <v>0</v>
      </c>
      <c r="ET582" s="180">
        <f t="shared" si="1515"/>
        <v>0</v>
      </c>
      <c r="EU582" s="180">
        <f t="shared" si="1516"/>
        <v>0</v>
      </c>
      <c r="EV582" s="180">
        <f t="shared" si="1517"/>
        <v>0</v>
      </c>
      <c r="EW582" s="180">
        <f t="shared" si="1518"/>
        <v>0</v>
      </c>
      <c r="EX582" s="180">
        <f t="shared" si="1519"/>
        <v>0</v>
      </c>
      <c r="EY582" s="180">
        <f t="shared" si="1520"/>
        <v>0</v>
      </c>
      <c r="EZ582" s="180">
        <f t="shared" si="1521"/>
        <v>0</v>
      </c>
      <c r="FA582" s="180">
        <f t="shared" si="1522"/>
        <v>0</v>
      </c>
      <c r="FB582" s="180">
        <f t="shared" si="1523"/>
        <v>0</v>
      </c>
      <c r="FC582" s="180">
        <f t="shared" si="1524"/>
        <v>0</v>
      </c>
      <c r="FD582" s="180">
        <f t="shared" si="1525"/>
        <v>0</v>
      </c>
      <c r="FE582" s="180">
        <f t="shared" si="1526"/>
        <v>0</v>
      </c>
      <c r="FF582" s="180">
        <f t="shared" si="1527"/>
        <v>0</v>
      </c>
      <c r="FG582" s="180">
        <f t="shared" si="1528"/>
        <v>0</v>
      </c>
      <c r="FH582" s="180">
        <f t="shared" si="1529"/>
        <v>0</v>
      </c>
      <c r="FI582" s="180">
        <f t="shared" si="1530"/>
        <v>0</v>
      </c>
      <c r="FJ582" s="180">
        <f t="shared" si="1531"/>
        <v>0</v>
      </c>
      <c r="FK582" s="180">
        <f t="shared" si="1532"/>
        <v>0</v>
      </c>
      <c r="FL582" s="180">
        <f t="shared" si="1533"/>
        <v>0</v>
      </c>
      <c r="FM582" s="180">
        <f t="shared" si="1534"/>
        <v>0</v>
      </c>
      <c r="FN582" s="180">
        <f t="shared" si="1535"/>
        <v>0</v>
      </c>
      <c r="FO582" s="180">
        <f t="shared" si="1536"/>
        <v>0</v>
      </c>
      <c r="FP582" s="180">
        <f t="shared" si="1537"/>
        <v>0</v>
      </c>
      <c r="FQ582" s="180">
        <f t="shared" si="1538"/>
        <v>0</v>
      </c>
      <c r="FR582" s="180">
        <f t="shared" si="1539"/>
        <v>0</v>
      </c>
      <c r="FS582" s="180">
        <f t="shared" si="1540"/>
        <v>0</v>
      </c>
      <c r="FT582" s="180">
        <f t="shared" si="1541"/>
        <v>0</v>
      </c>
      <c r="FU582" s="180">
        <f t="shared" si="1542"/>
        <v>0</v>
      </c>
      <c r="FV582" s="180">
        <f t="shared" si="1543"/>
        <v>0</v>
      </c>
      <c r="FW582" s="180">
        <f t="shared" si="1544"/>
        <v>0</v>
      </c>
      <c r="FX582" s="180">
        <f t="shared" si="1545"/>
        <v>0</v>
      </c>
      <c r="FY582" s="180">
        <f t="shared" si="1546"/>
        <v>0</v>
      </c>
      <c r="FZ582" s="180">
        <f t="shared" si="1547"/>
        <v>0</v>
      </c>
      <c r="GA582" s="180">
        <f t="shared" si="1548"/>
        <v>0</v>
      </c>
      <c r="GB582" s="180">
        <f t="shared" si="1549"/>
        <v>0</v>
      </c>
      <c r="GC582" s="180">
        <f t="shared" si="1550"/>
        <v>0</v>
      </c>
      <c r="GD582" s="180">
        <f t="shared" si="1551"/>
        <v>0</v>
      </c>
      <c r="GE582" s="180">
        <f t="shared" si="1552"/>
        <v>0</v>
      </c>
      <c r="GF582" s="180">
        <f t="shared" si="1553"/>
        <v>0</v>
      </c>
      <c r="GG582" s="180">
        <f t="shared" si="1554"/>
        <v>0</v>
      </c>
      <c r="GH582" s="180">
        <f t="shared" si="1555"/>
        <v>0</v>
      </c>
      <c r="GI582" s="180">
        <f t="shared" si="1556"/>
        <v>0</v>
      </c>
      <c r="GJ582" s="180">
        <f t="shared" si="1557"/>
        <v>0</v>
      </c>
      <c r="GK582" s="180">
        <f t="shared" si="1558"/>
        <v>0</v>
      </c>
      <c r="GL582" s="180">
        <f t="shared" si="1559"/>
        <v>0</v>
      </c>
      <c r="GM582" s="180">
        <f t="shared" si="1560"/>
        <v>0</v>
      </c>
      <c r="GN582" s="180">
        <f t="shared" si="1561"/>
        <v>0</v>
      </c>
      <c r="GO582" s="180">
        <f t="shared" si="1562"/>
        <v>0</v>
      </c>
      <c r="GP582" s="180">
        <f t="shared" si="1563"/>
        <v>0</v>
      </c>
      <c r="GQ582" s="180">
        <f t="shared" si="1564"/>
        <v>0</v>
      </c>
      <c r="GR582" s="180">
        <f t="shared" si="1565"/>
        <v>0</v>
      </c>
      <c r="GS582" s="180">
        <f t="shared" si="1566"/>
        <v>0</v>
      </c>
      <c r="GT582" s="180">
        <f t="shared" si="1567"/>
        <v>0</v>
      </c>
      <c r="GU582" s="180">
        <f t="shared" si="1568"/>
        <v>0</v>
      </c>
      <c r="GV582" s="180">
        <f t="shared" si="1569"/>
        <v>0</v>
      </c>
      <c r="GW582" s="180">
        <f t="shared" si="1570"/>
        <v>0</v>
      </c>
      <c r="GX582" s="180">
        <f t="shared" si="1571"/>
        <v>0</v>
      </c>
      <c r="GY582" s="180">
        <f t="shared" si="1572"/>
        <v>0</v>
      </c>
      <c r="GZ582" s="180">
        <f t="shared" si="1573"/>
        <v>0</v>
      </c>
      <c r="HA582" s="180">
        <f t="shared" si="1574"/>
        <v>0</v>
      </c>
      <c r="HB582" s="180">
        <f t="shared" si="1575"/>
        <v>0</v>
      </c>
      <c r="HC582" s="180">
        <f t="shared" si="1576"/>
        <v>0</v>
      </c>
      <c r="HD582" s="180">
        <f t="shared" si="1577"/>
        <v>0</v>
      </c>
      <c r="HE582" s="180">
        <f t="shared" si="1578"/>
        <v>0</v>
      </c>
      <c r="HF582" s="180">
        <f t="shared" si="1579"/>
        <v>0</v>
      </c>
      <c r="HG582" s="180">
        <f t="shared" si="1580"/>
        <v>0</v>
      </c>
      <c r="HH582" s="180">
        <f t="shared" si="1581"/>
        <v>0</v>
      </c>
      <c r="HI582" s="180">
        <f t="shared" si="1582"/>
        <v>0</v>
      </c>
      <c r="HJ582" s="180">
        <f t="shared" si="1583"/>
        <v>0</v>
      </c>
      <c r="HK582" s="180">
        <f t="shared" si="1584"/>
        <v>0</v>
      </c>
      <c r="HL582" s="180">
        <f t="shared" si="1585"/>
        <v>0</v>
      </c>
      <c r="HM582" s="180">
        <f t="shared" si="1586"/>
        <v>0</v>
      </c>
      <c r="HN582" s="180">
        <f t="shared" si="1587"/>
        <v>0</v>
      </c>
      <c r="HO582" s="180">
        <f t="shared" si="1588"/>
        <v>0</v>
      </c>
      <c r="HP582" s="180">
        <f t="shared" si="1589"/>
        <v>0</v>
      </c>
      <c r="HQ582" s="180">
        <f t="shared" si="1590"/>
        <v>0</v>
      </c>
      <c r="HR582" s="180">
        <f t="shared" si="1591"/>
        <v>0</v>
      </c>
      <c r="HS582" s="180">
        <f t="shared" si="1592"/>
        <v>0</v>
      </c>
      <c r="HT582" s="180">
        <f t="shared" si="1593"/>
        <v>0</v>
      </c>
      <c r="HU582" s="180">
        <f t="shared" si="1594"/>
        <v>0</v>
      </c>
      <c r="HV582" s="180">
        <f t="shared" si="1595"/>
        <v>0</v>
      </c>
      <c r="HW582" s="180">
        <f t="shared" si="1596"/>
        <v>0</v>
      </c>
      <c r="HX582" s="180">
        <f t="shared" si="1597"/>
        <v>0</v>
      </c>
      <c r="HY582" s="180">
        <f t="shared" si="1598"/>
        <v>0</v>
      </c>
      <c r="HZ582" s="180">
        <f t="shared" si="1599"/>
        <v>0</v>
      </c>
      <c r="IA582" s="180">
        <f t="shared" si="1600"/>
        <v>0</v>
      </c>
      <c r="IB582" s="180">
        <f t="shared" si="1601"/>
        <v>0</v>
      </c>
      <c r="IC582" s="180">
        <f t="shared" si="1602"/>
        <v>0</v>
      </c>
      <c r="ID582" s="180">
        <f t="shared" si="1603"/>
        <v>0</v>
      </c>
      <c r="IE582" s="180">
        <f t="shared" si="1604"/>
        <v>0</v>
      </c>
      <c r="IF582" s="180">
        <f t="shared" si="1605"/>
        <v>0</v>
      </c>
      <c r="IG582" s="180">
        <f t="shared" si="1606"/>
        <v>0</v>
      </c>
      <c r="IH582" s="180">
        <f t="shared" si="1607"/>
        <v>0</v>
      </c>
      <c r="II582" s="180">
        <f t="shared" si="1608"/>
        <v>0</v>
      </c>
      <c r="IJ582" s="180">
        <f t="shared" si="1609"/>
        <v>0</v>
      </c>
      <c r="IK582" s="180">
        <f t="shared" si="1610"/>
        <v>0</v>
      </c>
      <c r="IL582" s="180">
        <f t="shared" si="1611"/>
        <v>0</v>
      </c>
      <c r="IM582" s="180">
        <f t="shared" si="1612"/>
        <v>0</v>
      </c>
      <c r="IN582" s="180">
        <f t="shared" si="1613"/>
        <v>0</v>
      </c>
      <c r="IO582" s="180">
        <f t="shared" si="1614"/>
        <v>0</v>
      </c>
      <c r="IP582" s="180">
        <f t="shared" si="1615"/>
        <v>0</v>
      </c>
      <c r="IQ582" s="180">
        <f t="shared" si="1616"/>
        <v>0</v>
      </c>
      <c r="IR582" s="180">
        <f t="shared" si="1617"/>
        <v>0</v>
      </c>
      <c r="IS582" s="180">
        <f t="shared" si="1618"/>
        <v>0</v>
      </c>
      <c r="IT582" s="180">
        <f t="shared" si="1619"/>
        <v>0</v>
      </c>
      <c r="IU582" s="180">
        <f t="shared" si="1620"/>
        <v>0</v>
      </c>
      <c r="IV582" s="180">
        <f t="shared" si="1621"/>
        <v>0</v>
      </c>
      <c r="IW582" s="180">
        <f t="shared" si="1622"/>
        <v>0</v>
      </c>
      <c r="IX582" s="180">
        <f t="shared" si="1623"/>
        <v>0</v>
      </c>
      <c r="IY582" s="180">
        <f t="shared" si="1624"/>
        <v>0</v>
      </c>
      <c r="IZ582" s="180">
        <f t="shared" si="1625"/>
        <v>0</v>
      </c>
      <c r="JA582" s="180">
        <f t="shared" si="1626"/>
        <v>0</v>
      </c>
      <c r="JB582" s="180">
        <f t="shared" si="1627"/>
        <v>0</v>
      </c>
    </row>
    <row r="583" spans="2:262">
      <c r="B583" s="188">
        <v>222</v>
      </c>
      <c r="C583" s="187">
        <f t="shared" si="1628"/>
        <v>4.3359374999999934E-3</v>
      </c>
      <c r="D583" s="184" t="e">
        <f t="shared" si="1371"/>
        <v>#REF!</v>
      </c>
      <c r="E583" s="183" t="e">
        <f>HT361</f>
        <v>#REF!</v>
      </c>
      <c r="F583" s="182">
        <v>222</v>
      </c>
      <c r="G583" s="180">
        <f t="shared" si="1372"/>
        <v>0</v>
      </c>
      <c r="H583" s="180">
        <f t="shared" si="1373"/>
        <v>0</v>
      </c>
      <c r="I583" s="180">
        <f t="shared" si="1374"/>
        <v>0</v>
      </c>
      <c r="J583" s="180">
        <f t="shared" si="1375"/>
        <v>0</v>
      </c>
      <c r="K583" s="180">
        <f t="shared" si="1376"/>
        <v>0</v>
      </c>
      <c r="L583" s="180">
        <f t="shared" si="1377"/>
        <v>0</v>
      </c>
      <c r="M583" s="180">
        <f t="shared" si="1378"/>
        <v>0</v>
      </c>
      <c r="N583" s="180">
        <f t="shared" si="1379"/>
        <v>0</v>
      </c>
      <c r="O583" s="180">
        <f t="shared" si="1380"/>
        <v>0</v>
      </c>
      <c r="P583" s="180">
        <f t="shared" si="1381"/>
        <v>0</v>
      </c>
      <c r="Q583" s="180">
        <f t="shared" si="1382"/>
        <v>0</v>
      </c>
      <c r="R583" s="180">
        <f t="shared" si="1383"/>
        <v>0</v>
      </c>
      <c r="S583" s="180">
        <f t="shared" si="1384"/>
        <v>0</v>
      </c>
      <c r="T583" s="180">
        <f t="shared" si="1385"/>
        <v>0</v>
      </c>
      <c r="U583" s="180">
        <f t="shared" si="1386"/>
        <v>0</v>
      </c>
      <c r="V583" s="180">
        <f t="shared" si="1387"/>
        <v>0</v>
      </c>
      <c r="W583" s="180">
        <f t="shared" si="1388"/>
        <v>0</v>
      </c>
      <c r="X583" s="180">
        <f t="shared" si="1389"/>
        <v>0</v>
      </c>
      <c r="Y583" s="180">
        <f t="shared" si="1390"/>
        <v>0</v>
      </c>
      <c r="Z583" s="180">
        <f t="shared" si="1391"/>
        <v>0</v>
      </c>
      <c r="AA583" s="180">
        <f t="shared" si="1392"/>
        <v>0</v>
      </c>
      <c r="AB583" s="180">
        <f t="shared" si="1393"/>
        <v>0</v>
      </c>
      <c r="AC583" s="180">
        <f t="shared" si="1394"/>
        <v>0</v>
      </c>
      <c r="AD583" s="180">
        <f t="shared" si="1395"/>
        <v>0</v>
      </c>
      <c r="AE583" s="180">
        <f t="shared" si="1396"/>
        <v>0</v>
      </c>
      <c r="AF583" s="180">
        <f t="shared" si="1397"/>
        <v>0</v>
      </c>
      <c r="AG583" s="180">
        <f t="shared" si="1398"/>
        <v>0</v>
      </c>
      <c r="AH583" s="180">
        <f t="shared" si="1399"/>
        <v>0</v>
      </c>
      <c r="AI583" s="180">
        <f t="shared" si="1400"/>
        <v>0</v>
      </c>
      <c r="AJ583" s="180">
        <f t="shared" si="1401"/>
        <v>0</v>
      </c>
      <c r="AK583" s="180">
        <f t="shared" si="1402"/>
        <v>0</v>
      </c>
      <c r="AL583" s="180">
        <f t="shared" si="1403"/>
        <v>0</v>
      </c>
      <c r="AM583" s="180">
        <f t="shared" si="1404"/>
        <v>0</v>
      </c>
      <c r="AN583" s="180">
        <f t="shared" si="1405"/>
        <v>0</v>
      </c>
      <c r="AO583" s="180">
        <f t="shared" si="1406"/>
        <v>0</v>
      </c>
      <c r="AP583" s="180">
        <f t="shared" si="1407"/>
        <v>0</v>
      </c>
      <c r="AQ583" s="180">
        <f t="shared" si="1408"/>
        <v>0</v>
      </c>
      <c r="AR583" s="180">
        <f t="shared" si="1409"/>
        <v>0</v>
      </c>
      <c r="AS583" s="180">
        <f t="shared" si="1410"/>
        <v>0</v>
      </c>
      <c r="AT583" s="180">
        <f t="shared" si="1411"/>
        <v>0</v>
      </c>
      <c r="AU583" s="180">
        <f t="shared" si="1412"/>
        <v>0</v>
      </c>
      <c r="AV583" s="180">
        <f t="shared" si="1413"/>
        <v>0</v>
      </c>
      <c r="AW583" s="180">
        <f t="shared" si="1414"/>
        <v>0</v>
      </c>
      <c r="AX583" s="180">
        <f t="shared" si="1415"/>
        <v>0</v>
      </c>
      <c r="AY583" s="180">
        <f t="shared" si="1416"/>
        <v>0</v>
      </c>
      <c r="AZ583" s="180">
        <f t="shared" si="1417"/>
        <v>0</v>
      </c>
      <c r="BA583" s="180">
        <f t="shared" si="1418"/>
        <v>0</v>
      </c>
      <c r="BB583" s="180">
        <f t="shared" si="1419"/>
        <v>0</v>
      </c>
      <c r="BC583" s="180">
        <f t="shared" si="1420"/>
        <v>0</v>
      </c>
      <c r="BD583" s="180">
        <f t="shared" si="1421"/>
        <v>0</v>
      </c>
      <c r="BE583" s="180">
        <f t="shared" si="1422"/>
        <v>0</v>
      </c>
      <c r="BF583" s="180">
        <f t="shared" si="1423"/>
        <v>0</v>
      </c>
      <c r="BG583" s="180">
        <f t="shared" si="1424"/>
        <v>0</v>
      </c>
      <c r="BH583" s="180">
        <f t="shared" si="1425"/>
        <v>0</v>
      </c>
      <c r="BI583" s="180">
        <f t="shared" si="1426"/>
        <v>0</v>
      </c>
      <c r="BJ583" s="180">
        <f t="shared" si="1427"/>
        <v>0</v>
      </c>
      <c r="BK583" s="180">
        <f t="shared" si="1428"/>
        <v>0</v>
      </c>
      <c r="BL583" s="180">
        <f t="shared" si="1429"/>
        <v>0</v>
      </c>
      <c r="BM583" s="180">
        <f t="shared" si="1430"/>
        <v>0</v>
      </c>
      <c r="BN583" s="180">
        <f t="shared" si="1431"/>
        <v>0</v>
      </c>
      <c r="BO583" s="180">
        <f t="shared" si="1432"/>
        <v>0</v>
      </c>
      <c r="BP583" s="180">
        <f t="shared" si="1433"/>
        <v>0</v>
      </c>
      <c r="BQ583" s="180">
        <f t="shared" si="1434"/>
        <v>0</v>
      </c>
      <c r="BR583" s="180">
        <f t="shared" si="1435"/>
        <v>0</v>
      </c>
      <c r="BS583" s="180">
        <f t="shared" si="1436"/>
        <v>0</v>
      </c>
      <c r="BT583" s="180">
        <f t="shared" si="1437"/>
        <v>0</v>
      </c>
      <c r="BU583" s="180">
        <f t="shared" si="1438"/>
        <v>0</v>
      </c>
      <c r="BV583" s="180">
        <f t="shared" si="1439"/>
        <v>0</v>
      </c>
      <c r="BW583" s="180">
        <f t="shared" si="1440"/>
        <v>0</v>
      </c>
      <c r="BX583" s="180">
        <f t="shared" si="1441"/>
        <v>0</v>
      </c>
      <c r="BY583" s="180">
        <f t="shared" si="1442"/>
        <v>0</v>
      </c>
      <c r="BZ583" s="180">
        <f t="shared" si="1443"/>
        <v>0</v>
      </c>
      <c r="CA583" s="180">
        <f t="shared" si="1444"/>
        <v>0</v>
      </c>
      <c r="CB583" s="180">
        <f t="shared" si="1445"/>
        <v>0</v>
      </c>
      <c r="CC583" s="180">
        <f t="shared" si="1446"/>
        <v>0</v>
      </c>
      <c r="CD583" s="180">
        <f t="shared" si="1447"/>
        <v>0</v>
      </c>
      <c r="CE583" s="180">
        <f t="shared" si="1448"/>
        <v>0</v>
      </c>
      <c r="CF583" s="180">
        <f t="shared" si="1449"/>
        <v>0</v>
      </c>
      <c r="CG583" s="180">
        <f t="shared" si="1450"/>
        <v>0</v>
      </c>
      <c r="CH583" s="180">
        <f t="shared" si="1451"/>
        <v>0</v>
      </c>
      <c r="CI583" s="180">
        <f t="shared" si="1452"/>
        <v>0</v>
      </c>
      <c r="CJ583" s="180">
        <f t="shared" si="1453"/>
        <v>0</v>
      </c>
      <c r="CK583" s="180">
        <f t="shared" si="1454"/>
        <v>0</v>
      </c>
      <c r="CL583" s="180">
        <f t="shared" si="1455"/>
        <v>0</v>
      </c>
      <c r="CM583" s="180">
        <f t="shared" si="1456"/>
        <v>0</v>
      </c>
      <c r="CN583" s="180">
        <f t="shared" si="1457"/>
        <v>0</v>
      </c>
      <c r="CO583" s="180">
        <f t="shared" si="1458"/>
        <v>0</v>
      </c>
      <c r="CP583" s="180">
        <f t="shared" si="1459"/>
        <v>0</v>
      </c>
      <c r="CQ583" s="180">
        <f t="shared" si="1460"/>
        <v>0</v>
      </c>
      <c r="CR583" s="180">
        <f t="shared" si="1461"/>
        <v>0</v>
      </c>
      <c r="CS583" s="180">
        <f t="shared" si="1462"/>
        <v>0</v>
      </c>
      <c r="CT583" s="180">
        <f t="shared" si="1463"/>
        <v>0</v>
      </c>
      <c r="CU583" s="180">
        <f t="shared" si="1464"/>
        <v>0</v>
      </c>
      <c r="CV583" s="180">
        <f t="shared" si="1465"/>
        <v>0</v>
      </c>
      <c r="CW583" s="180">
        <f t="shared" si="1466"/>
        <v>0</v>
      </c>
      <c r="CX583" s="180">
        <f t="shared" si="1467"/>
        <v>0</v>
      </c>
      <c r="CY583" s="180">
        <f t="shared" si="1468"/>
        <v>0</v>
      </c>
      <c r="CZ583" s="180">
        <f t="shared" si="1469"/>
        <v>0</v>
      </c>
      <c r="DA583" s="180">
        <f t="shared" si="1470"/>
        <v>0</v>
      </c>
      <c r="DB583" s="180">
        <f t="shared" si="1471"/>
        <v>0</v>
      </c>
      <c r="DC583" s="180">
        <f t="shared" si="1472"/>
        <v>0</v>
      </c>
      <c r="DD583" s="180">
        <f t="shared" si="1473"/>
        <v>0</v>
      </c>
      <c r="DE583" s="180">
        <f t="shared" si="1474"/>
        <v>0</v>
      </c>
      <c r="DF583" s="180">
        <f t="shared" si="1475"/>
        <v>0</v>
      </c>
      <c r="DG583" s="180">
        <f t="shared" si="1476"/>
        <v>0</v>
      </c>
      <c r="DH583" s="180">
        <f t="shared" si="1477"/>
        <v>0</v>
      </c>
      <c r="DI583" s="180">
        <f t="shared" si="1478"/>
        <v>0</v>
      </c>
      <c r="DJ583" s="180">
        <f t="shared" si="1479"/>
        <v>0</v>
      </c>
      <c r="DK583" s="180">
        <f t="shared" si="1480"/>
        <v>0</v>
      </c>
      <c r="DL583" s="180">
        <f t="shared" si="1481"/>
        <v>0</v>
      </c>
      <c r="DM583" s="180">
        <f t="shared" si="1482"/>
        <v>0</v>
      </c>
      <c r="DN583" s="180">
        <f t="shared" si="1483"/>
        <v>0</v>
      </c>
      <c r="DO583" s="180">
        <f t="shared" si="1484"/>
        <v>0</v>
      </c>
      <c r="DP583" s="180">
        <f t="shared" si="1485"/>
        <v>0</v>
      </c>
      <c r="DQ583" s="180">
        <f t="shared" si="1486"/>
        <v>0</v>
      </c>
      <c r="DR583" s="180">
        <f t="shared" si="1487"/>
        <v>0</v>
      </c>
      <c r="DS583" s="180">
        <f t="shared" si="1488"/>
        <v>0</v>
      </c>
      <c r="DT583" s="180">
        <f t="shared" si="1489"/>
        <v>0</v>
      </c>
      <c r="DU583" s="180">
        <f t="shared" si="1490"/>
        <v>0</v>
      </c>
      <c r="DV583" s="180">
        <f t="shared" si="1491"/>
        <v>0</v>
      </c>
      <c r="DW583" s="180">
        <f t="shared" si="1492"/>
        <v>0</v>
      </c>
      <c r="DX583" s="180">
        <f t="shared" si="1493"/>
        <v>0</v>
      </c>
      <c r="DY583" s="180">
        <f t="shared" si="1494"/>
        <v>0</v>
      </c>
      <c r="DZ583" s="180">
        <f t="shared" si="1495"/>
        <v>0</v>
      </c>
      <c r="EA583" s="180">
        <f t="shared" si="1496"/>
        <v>0</v>
      </c>
      <c r="EB583" s="180">
        <f t="shared" si="1497"/>
        <v>0</v>
      </c>
      <c r="EC583" s="180">
        <f t="shared" si="1498"/>
        <v>0</v>
      </c>
      <c r="ED583" s="180">
        <f t="shared" si="1499"/>
        <v>0</v>
      </c>
      <c r="EE583" s="180">
        <f t="shared" si="1500"/>
        <v>0</v>
      </c>
      <c r="EF583" s="180">
        <f t="shared" si="1501"/>
        <v>0</v>
      </c>
      <c r="EG583" s="180">
        <f t="shared" si="1502"/>
        <v>0</v>
      </c>
      <c r="EH583" s="180">
        <f t="shared" si="1503"/>
        <v>0</v>
      </c>
      <c r="EI583" s="180">
        <f t="shared" si="1504"/>
        <v>0</v>
      </c>
      <c r="EJ583" s="180">
        <f t="shared" si="1505"/>
        <v>0</v>
      </c>
      <c r="EK583" s="180">
        <f t="shared" si="1506"/>
        <v>0</v>
      </c>
      <c r="EL583" s="180">
        <f t="shared" si="1507"/>
        <v>0</v>
      </c>
      <c r="EM583" s="180">
        <f t="shared" si="1508"/>
        <v>0</v>
      </c>
      <c r="EN583" s="180">
        <f t="shared" si="1509"/>
        <v>0</v>
      </c>
      <c r="EO583" s="180">
        <f t="shared" si="1510"/>
        <v>0</v>
      </c>
      <c r="EP583" s="180">
        <f t="shared" si="1511"/>
        <v>0</v>
      </c>
      <c r="EQ583" s="180">
        <f t="shared" si="1512"/>
        <v>0</v>
      </c>
      <c r="ER583" s="180">
        <f t="shared" si="1513"/>
        <v>0</v>
      </c>
      <c r="ES583" s="180">
        <f t="shared" si="1514"/>
        <v>0</v>
      </c>
      <c r="ET583" s="180">
        <f t="shared" si="1515"/>
        <v>0</v>
      </c>
      <c r="EU583" s="180">
        <f t="shared" si="1516"/>
        <v>0</v>
      </c>
      <c r="EV583" s="180">
        <f t="shared" si="1517"/>
        <v>0</v>
      </c>
      <c r="EW583" s="180">
        <f t="shared" si="1518"/>
        <v>0</v>
      </c>
      <c r="EX583" s="180">
        <f t="shared" si="1519"/>
        <v>0</v>
      </c>
      <c r="EY583" s="180">
        <f t="shared" si="1520"/>
        <v>0</v>
      </c>
      <c r="EZ583" s="180">
        <f t="shared" si="1521"/>
        <v>0</v>
      </c>
      <c r="FA583" s="180">
        <f t="shared" si="1522"/>
        <v>0</v>
      </c>
      <c r="FB583" s="180">
        <f t="shared" si="1523"/>
        <v>0</v>
      </c>
      <c r="FC583" s="180">
        <f t="shared" si="1524"/>
        <v>0</v>
      </c>
      <c r="FD583" s="180">
        <f t="shared" si="1525"/>
        <v>0</v>
      </c>
      <c r="FE583" s="180">
        <f t="shared" si="1526"/>
        <v>0</v>
      </c>
      <c r="FF583" s="180">
        <f t="shared" si="1527"/>
        <v>0</v>
      </c>
      <c r="FG583" s="180">
        <f t="shared" si="1528"/>
        <v>0</v>
      </c>
      <c r="FH583" s="180">
        <f t="shared" si="1529"/>
        <v>0</v>
      </c>
      <c r="FI583" s="180">
        <f t="shared" si="1530"/>
        <v>0</v>
      </c>
      <c r="FJ583" s="180">
        <f t="shared" si="1531"/>
        <v>0</v>
      </c>
      <c r="FK583" s="180">
        <f t="shared" si="1532"/>
        <v>0</v>
      </c>
      <c r="FL583" s="180">
        <f t="shared" si="1533"/>
        <v>0</v>
      </c>
      <c r="FM583" s="180">
        <f t="shared" si="1534"/>
        <v>0</v>
      </c>
      <c r="FN583" s="180">
        <f t="shared" si="1535"/>
        <v>0</v>
      </c>
      <c r="FO583" s="180">
        <f t="shared" si="1536"/>
        <v>0</v>
      </c>
      <c r="FP583" s="180">
        <f t="shared" si="1537"/>
        <v>0</v>
      </c>
      <c r="FQ583" s="180">
        <f t="shared" si="1538"/>
        <v>0</v>
      </c>
      <c r="FR583" s="180">
        <f t="shared" si="1539"/>
        <v>0</v>
      </c>
      <c r="FS583" s="180">
        <f t="shared" si="1540"/>
        <v>0</v>
      </c>
      <c r="FT583" s="180">
        <f t="shared" si="1541"/>
        <v>0</v>
      </c>
      <c r="FU583" s="180">
        <f t="shared" si="1542"/>
        <v>0</v>
      </c>
      <c r="FV583" s="180">
        <f t="shared" si="1543"/>
        <v>0</v>
      </c>
      <c r="FW583" s="180">
        <f t="shared" si="1544"/>
        <v>0</v>
      </c>
      <c r="FX583" s="180">
        <f t="shared" si="1545"/>
        <v>0</v>
      </c>
      <c r="FY583" s="180">
        <f t="shared" si="1546"/>
        <v>0</v>
      </c>
      <c r="FZ583" s="180">
        <f t="shared" si="1547"/>
        <v>0</v>
      </c>
      <c r="GA583" s="180">
        <f t="shared" si="1548"/>
        <v>0</v>
      </c>
      <c r="GB583" s="180">
        <f t="shared" si="1549"/>
        <v>0</v>
      </c>
      <c r="GC583" s="180">
        <f t="shared" si="1550"/>
        <v>0</v>
      </c>
      <c r="GD583" s="180">
        <f t="shared" si="1551"/>
        <v>0</v>
      </c>
      <c r="GE583" s="180">
        <f t="shared" si="1552"/>
        <v>0</v>
      </c>
      <c r="GF583" s="180">
        <f t="shared" si="1553"/>
        <v>0</v>
      </c>
      <c r="GG583" s="180">
        <f t="shared" si="1554"/>
        <v>0</v>
      </c>
      <c r="GH583" s="180">
        <f t="shared" si="1555"/>
        <v>0</v>
      </c>
      <c r="GI583" s="180">
        <f t="shared" si="1556"/>
        <v>0</v>
      </c>
      <c r="GJ583" s="180">
        <f t="shared" si="1557"/>
        <v>0</v>
      </c>
      <c r="GK583" s="180">
        <f t="shared" si="1558"/>
        <v>0</v>
      </c>
      <c r="GL583" s="180">
        <f t="shared" si="1559"/>
        <v>0</v>
      </c>
      <c r="GM583" s="180">
        <f t="shared" si="1560"/>
        <v>0</v>
      </c>
      <c r="GN583" s="180">
        <f t="shared" si="1561"/>
        <v>0</v>
      </c>
      <c r="GO583" s="180">
        <f t="shared" si="1562"/>
        <v>0</v>
      </c>
      <c r="GP583" s="180">
        <f t="shared" si="1563"/>
        <v>0</v>
      </c>
      <c r="GQ583" s="180">
        <f t="shared" si="1564"/>
        <v>0</v>
      </c>
      <c r="GR583" s="180">
        <f t="shared" si="1565"/>
        <v>0</v>
      </c>
      <c r="GS583" s="180">
        <f t="shared" si="1566"/>
        <v>0</v>
      </c>
      <c r="GT583" s="180">
        <f t="shared" si="1567"/>
        <v>0</v>
      </c>
      <c r="GU583" s="180">
        <f t="shared" si="1568"/>
        <v>0</v>
      </c>
      <c r="GV583" s="180">
        <f t="shared" si="1569"/>
        <v>0</v>
      </c>
      <c r="GW583" s="180">
        <f t="shared" si="1570"/>
        <v>0</v>
      </c>
      <c r="GX583" s="180">
        <f t="shared" si="1571"/>
        <v>0</v>
      </c>
      <c r="GY583" s="180">
        <f t="shared" si="1572"/>
        <v>0</v>
      </c>
      <c r="GZ583" s="180">
        <f t="shared" si="1573"/>
        <v>0</v>
      </c>
      <c r="HA583" s="180">
        <f t="shared" si="1574"/>
        <v>0</v>
      </c>
      <c r="HB583" s="180">
        <f t="shared" si="1575"/>
        <v>0</v>
      </c>
      <c r="HC583" s="180">
        <f t="shared" si="1576"/>
        <v>0</v>
      </c>
      <c r="HD583" s="180">
        <f t="shared" si="1577"/>
        <v>0</v>
      </c>
      <c r="HE583" s="180">
        <f t="shared" si="1578"/>
        <v>0</v>
      </c>
      <c r="HF583" s="180">
        <f t="shared" si="1579"/>
        <v>0</v>
      </c>
      <c r="HG583" s="180">
        <f t="shared" si="1580"/>
        <v>0</v>
      </c>
      <c r="HH583" s="180">
        <f t="shared" si="1581"/>
        <v>0</v>
      </c>
      <c r="HI583" s="180">
        <f t="shared" si="1582"/>
        <v>0</v>
      </c>
      <c r="HJ583" s="180">
        <f t="shared" si="1583"/>
        <v>0</v>
      </c>
      <c r="HK583" s="180">
        <f t="shared" si="1584"/>
        <v>0</v>
      </c>
      <c r="HL583" s="180">
        <f t="shared" si="1585"/>
        <v>0</v>
      </c>
      <c r="HM583" s="180">
        <f t="shared" si="1586"/>
        <v>0</v>
      </c>
      <c r="HN583" s="180">
        <f t="shared" si="1587"/>
        <v>0</v>
      </c>
      <c r="HO583" s="180">
        <f t="shared" si="1588"/>
        <v>0</v>
      </c>
      <c r="HP583" s="180">
        <f t="shared" si="1589"/>
        <v>0</v>
      </c>
      <c r="HQ583" s="180">
        <f t="shared" si="1590"/>
        <v>0</v>
      </c>
      <c r="HR583" s="180">
        <f t="shared" si="1591"/>
        <v>0</v>
      </c>
      <c r="HS583" s="180">
        <f t="shared" si="1592"/>
        <v>0</v>
      </c>
      <c r="HT583" s="180">
        <f t="shared" si="1593"/>
        <v>0</v>
      </c>
      <c r="HU583" s="180">
        <f t="shared" si="1594"/>
        <v>0</v>
      </c>
      <c r="HV583" s="180">
        <f t="shared" si="1595"/>
        <v>0</v>
      </c>
      <c r="HW583" s="180">
        <f t="shared" si="1596"/>
        <v>0</v>
      </c>
      <c r="HX583" s="180">
        <f t="shared" si="1597"/>
        <v>0</v>
      </c>
      <c r="HY583" s="180">
        <f t="shared" si="1598"/>
        <v>0</v>
      </c>
      <c r="HZ583" s="180">
        <f t="shared" si="1599"/>
        <v>0</v>
      </c>
      <c r="IA583" s="180">
        <f t="shared" si="1600"/>
        <v>0</v>
      </c>
      <c r="IB583" s="180">
        <f t="shared" si="1601"/>
        <v>0</v>
      </c>
      <c r="IC583" s="180">
        <f t="shared" si="1602"/>
        <v>0</v>
      </c>
      <c r="ID583" s="180">
        <f t="shared" si="1603"/>
        <v>0</v>
      </c>
      <c r="IE583" s="180">
        <f t="shared" si="1604"/>
        <v>0</v>
      </c>
      <c r="IF583" s="180">
        <f t="shared" si="1605"/>
        <v>0</v>
      </c>
      <c r="IG583" s="180">
        <f t="shared" si="1606"/>
        <v>0</v>
      </c>
      <c r="IH583" s="180">
        <f t="shared" si="1607"/>
        <v>0</v>
      </c>
      <c r="II583" s="180">
        <f t="shared" si="1608"/>
        <v>0</v>
      </c>
      <c r="IJ583" s="180">
        <f t="shared" si="1609"/>
        <v>0</v>
      </c>
      <c r="IK583" s="180">
        <f t="shared" si="1610"/>
        <v>0</v>
      </c>
      <c r="IL583" s="180">
        <f t="shared" si="1611"/>
        <v>0</v>
      </c>
      <c r="IM583" s="180">
        <f t="shared" si="1612"/>
        <v>0</v>
      </c>
      <c r="IN583" s="180">
        <f t="shared" si="1613"/>
        <v>0</v>
      </c>
      <c r="IO583" s="180">
        <f t="shared" si="1614"/>
        <v>0</v>
      </c>
      <c r="IP583" s="180">
        <f t="shared" si="1615"/>
        <v>0</v>
      </c>
      <c r="IQ583" s="180">
        <f t="shared" si="1616"/>
        <v>0</v>
      </c>
      <c r="IR583" s="180">
        <f t="shared" si="1617"/>
        <v>0</v>
      </c>
      <c r="IS583" s="180">
        <f t="shared" si="1618"/>
        <v>0</v>
      </c>
      <c r="IT583" s="180">
        <f t="shared" si="1619"/>
        <v>0</v>
      </c>
      <c r="IU583" s="180">
        <f t="shared" si="1620"/>
        <v>0</v>
      </c>
      <c r="IV583" s="180">
        <f t="shared" si="1621"/>
        <v>0</v>
      </c>
      <c r="IW583" s="180">
        <f t="shared" si="1622"/>
        <v>0</v>
      </c>
      <c r="IX583" s="180">
        <f t="shared" si="1623"/>
        <v>0</v>
      </c>
      <c r="IY583" s="180">
        <f t="shared" si="1624"/>
        <v>0</v>
      </c>
      <c r="IZ583" s="180">
        <f t="shared" si="1625"/>
        <v>0</v>
      </c>
      <c r="JA583" s="180">
        <f t="shared" si="1626"/>
        <v>0</v>
      </c>
      <c r="JB583" s="180">
        <f t="shared" si="1627"/>
        <v>0</v>
      </c>
    </row>
    <row r="584" spans="2:262">
      <c r="B584" s="188">
        <v>223</v>
      </c>
      <c r="C584" s="187">
        <f t="shared" si="1628"/>
        <v>4.355468749999993E-3</v>
      </c>
      <c r="D584" s="184" t="e">
        <f t="shared" si="1371"/>
        <v>#REF!</v>
      </c>
      <c r="E584" s="183" t="e">
        <f>HU361</f>
        <v>#REF!</v>
      </c>
      <c r="F584" s="182">
        <v>223</v>
      </c>
      <c r="G584" s="180">
        <f t="shared" si="1372"/>
        <v>0</v>
      </c>
      <c r="H584" s="180">
        <f t="shared" si="1373"/>
        <v>0</v>
      </c>
      <c r="I584" s="180">
        <f t="shared" si="1374"/>
        <v>0</v>
      </c>
      <c r="J584" s="180">
        <f t="shared" si="1375"/>
        <v>0</v>
      </c>
      <c r="K584" s="180">
        <f t="shared" si="1376"/>
        <v>0</v>
      </c>
      <c r="L584" s="180">
        <f t="shared" si="1377"/>
        <v>0</v>
      </c>
      <c r="M584" s="180">
        <f t="shared" si="1378"/>
        <v>0</v>
      </c>
      <c r="N584" s="180">
        <f t="shared" si="1379"/>
        <v>0</v>
      </c>
      <c r="O584" s="180">
        <f t="shared" si="1380"/>
        <v>0</v>
      </c>
      <c r="P584" s="180">
        <f t="shared" si="1381"/>
        <v>0</v>
      </c>
      <c r="Q584" s="180">
        <f t="shared" si="1382"/>
        <v>0</v>
      </c>
      <c r="R584" s="180">
        <f t="shared" si="1383"/>
        <v>0</v>
      </c>
      <c r="S584" s="180">
        <f t="shared" si="1384"/>
        <v>0</v>
      </c>
      <c r="T584" s="180">
        <f t="shared" si="1385"/>
        <v>0</v>
      </c>
      <c r="U584" s="180">
        <f t="shared" si="1386"/>
        <v>0</v>
      </c>
      <c r="V584" s="180">
        <f t="shared" si="1387"/>
        <v>0</v>
      </c>
      <c r="W584" s="180">
        <f t="shared" si="1388"/>
        <v>0</v>
      </c>
      <c r="X584" s="180">
        <f t="shared" si="1389"/>
        <v>0</v>
      </c>
      <c r="Y584" s="180">
        <f t="shared" si="1390"/>
        <v>0</v>
      </c>
      <c r="Z584" s="180">
        <f t="shared" si="1391"/>
        <v>0</v>
      </c>
      <c r="AA584" s="180">
        <f t="shared" si="1392"/>
        <v>0</v>
      </c>
      <c r="AB584" s="180">
        <f t="shared" si="1393"/>
        <v>0</v>
      </c>
      <c r="AC584" s="180">
        <f t="shared" si="1394"/>
        <v>0</v>
      </c>
      <c r="AD584" s="180">
        <f t="shared" si="1395"/>
        <v>0</v>
      </c>
      <c r="AE584" s="180">
        <f t="shared" si="1396"/>
        <v>0</v>
      </c>
      <c r="AF584" s="180">
        <f t="shared" si="1397"/>
        <v>0</v>
      </c>
      <c r="AG584" s="180">
        <f t="shared" si="1398"/>
        <v>0</v>
      </c>
      <c r="AH584" s="180">
        <f t="shared" si="1399"/>
        <v>0</v>
      </c>
      <c r="AI584" s="180">
        <f t="shared" si="1400"/>
        <v>0</v>
      </c>
      <c r="AJ584" s="180">
        <f t="shared" si="1401"/>
        <v>0</v>
      </c>
      <c r="AK584" s="180">
        <f t="shared" si="1402"/>
        <v>0</v>
      </c>
      <c r="AL584" s="180">
        <f t="shared" si="1403"/>
        <v>0</v>
      </c>
      <c r="AM584" s="180">
        <f t="shared" si="1404"/>
        <v>0</v>
      </c>
      <c r="AN584" s="180">
        <f t="shared" si="1405"/>
        <v>0</v>
      </c>
      <c r="AO584" s="180">
        <f t="shared" si="1406"/>
        <v>0</v>
      </c>
      <c r="AP584" s="180">
        <f t="shared" si="1407"/>
        <v>0</v>
      </c>
      <c r="AQ584" s="180">
        <f t="shared" si="1408"/>
        <v>0</v>
      </c>
      <c r="AR584" s="180">
        <f t="shared" si="1409"/>
        <v>0</v>
      </c>
      <c r="AS584" s="180">
        <f t="shared" si="1410"/>
        <v>0</v>
      </c>
      <c r="AT584" s="180">
        <f t="shared" si="1411"/>
        <v>0</v>
      </c>
      <c r="AU584" s="180">
        <f t="shared" si="1412"/>
        <v>0</v>
      </c>
      <c r="AV584" s="180">
        <f t="shared" si="1413"/>
        <v>0</v>
      </c>
      <c r="AW584" s="180">
        <f t="shared" si="1414"/>
        <v>0</v>
      </c>
      <c r="AX584" s="180">
        <f t="shared" si="1415"/>
        <v>0</v>
      </c>
      <c r="AY584" s="180">
        <f t="shared" si="1416"/>
        <v>0</v>
      </c>
      <c r="AZ584" s="180">
        <f t="shared" si="1417"/>
        <v>0</v>
      </c>
      <c r="BA584" s="180">
        <f t="shared" si="1418"/>
        <v>0</v>
      </c>
      <c r="BB584" s="180">
        <f t="shared" si="1419"/>
        <v>0</v>
      </c>
      <c r="BC584" s="180">
        <f t="shared" si="1420"/>
        <v>0</v>
      </c>
      <c r="BD584" s="180">
        <f t="shared" si="1421"/>
        <v>0</v>
      </c>
      <c r="BE584" s="180">
        <f t="shared" si="1422"/>
        <v>0</v>
      </c>
      <c r="BF584" s="180">
        <f t="shared" si="1423"/>
        <v>0</v>
      </c>
      <c r="BG584" s="180">
        <f t="shared" si="1424"/>
        <v>0</v>
      </c>
      <c r="BH584" s="180">
        <f t="shared" si="1425"/>
        <v>0</v>
      </c>
      <c r="BI584" s="180">
        <f t="shared" si="1426"/>
        <v>0</v>
      </c>
      <c r="BJ584" s="180">
        <f t="shared" si="1427"/>
        <v>0</v>
      </c>
      <c r="BK584" s="180">
        <f t="shared" si="1428"/>
        <v>0</v>
      </c>
      <c r="BL584" s="180">
        <f t="shared" si="1429"/>
        <v>0</v>
      </c>
      <c r="BM584" s="180">
        <f t="shared" si="1430"/>
        <v>0</v>
      </c>
      <c r="BN584" s="180">
        <f t="shared" si="1431"/>
        <v>0</v>
      </c>
      <c r="BO584" s="180">
        <f t="shared" si="1432"/>
        <v>0</v>
      </c>
      <c r="BP584" s="180">
        <f t="shared" si="1433"/>
        <v>0</v>
      </c>
      <c r="BQ584" s="180">
        <f t="shared" si="1434"/>
        <v>0</v>
      </c>
      <c r="BR584" s="180">
        <f t="shared" si="1435"/>
        <v>0</v>
      </c>
      <c r="BS584" s="180">
        <f t="shared" si="1436"/>
        <v>0</v>
      </c>
      <c r="BT584" s="180">
        <f t="shared" si="1437"/>
        <v>0</v>
      </c>
      <c r="BU584" s="180">
        <f t="shared" si="1438"/>
        <v>0</v>
      </c>
      <c r="BV584" s="180">
        <f t="shared" si="1439"/>
        <v>0</v>
      </c>
      <c r="BW584" s="180">
        <f t="shared" si="1440"/>
        <v>0</v>
      </c>
      <c r="BX584" s="180">
        <f t="shared" si="1441"/>
        <v>0</v>
      </c>
      <c r="BY584" s="180">
        <f t="shared" si="1442"/>
        <v>0</v>
      </c>
      <c r="BZ584" s="180">
        <f t="shared" si="1443"/>
        <v>0</v>
      </c>
      <c r="CA584" s="180">
        <f t="shared" si="1444"/>
        <v>0</v>
      </c>
      <c r="CB584" s="180">
        <f t="shared" si="1445"/>
        <v>0</v>
      </c>
      <c r="CC584" s="180">
        <f t="shared" si="1446"/>
        <v>0</v>
      </c>
      <c r="CD584" s="180">
        <f t="shared" si="1447"/>
        <v>0</v>
      </c>
      <c r="CE584" s="180">
        <f t="shared" si="1448"/>
        <v>0</v>
      </c>
      <c r="CF584" s="180">
        <f t="shared" si="1449"/>
        <v>0</v>
      </c>
      <c r="CG584" s="180">
        <f t="shared" si="1450"/>
        <v>0</v>
      </c>
      <c r="CH584" s="180">
        <f t="shared" si="1451"/>
        <v>0</v>
      </c>
      <c r="CI584" s="180">
        <f t="shared" si="1452"/>
        <v>0</v>
      </c>
      <c r="CJ584" s="180">
        <f t="shared" si="1453"/>
        <v>0</v>
      </c>
      <c r="CK584" s="180">
        <f t="shared" si="1454"/>
        <v>0</v>
      </c>
      <c r="CL584" s="180">
        <f t="shared" si="1455"/>
        <v>0</v>
      </c>
      <c r="CM584" s="180">
        <f t="shared" si="1456"/>
        <v>0</v>
      </c>
      <c r="CN584" s="180">
        <f t="shared" si="1457"/>
        <v>0</v>
      </c>
      <c r="CO584" s="180">
        <f t="shared" si="1458"/>
        <v>0</v>
      </c>
      <c r="CP584" s="180">
        <f t="shared" si="1459"/>
        <v>0</v>
      </c>
      <c r="CQ584" s="180">
        <f t="shared" si="1460"/>
        <v>0</v>
      </c>
      <c r="CR584" s="180">
        <f t="shared" si="1461"/>
        <v>0</v>
      </c>
      <c r="CS584" s="180">
        <f t="shared" si="1462"/>
        <v>0</v>
      </c>
      <c r="CT584" s="180">
        <f t="shared" si="1463"/>
        <v>0</v>
      </c>
      <c r="CU584" s="180">
        <f t="shared" si="1464"/>
        <v>0</v>
      </c>
      <c r="CV584" s="180">
        <f t="shared" si="1465"/>
        <v>0</v>
      </c>
      <c r="CW584" s="180">
        <f t="shared" si="1466"/>
        <v>0</v>
      </c>
      <c r="CX584" s="180">
        <f t="shared" si="1467"/>
        <v>0</v>
      </c>
      <c r="CY584" s="180">
        <f t="shared" si="1468"/>
        <v>0</v>
      </c>
      <c r="CZ584" s="180">
        <f t="shared" si="1469"/>
        <v>0</v>
      </c>
      <c r="DA584" s="180">
        <f t="shared" si="1470"/>
        <v>0</v>
      </c>
      <c r="DB584" s="180">
        <f t="shared" si="1471"/>
        <v>0</v>
      </c>
      <c r="DC584" s="180">
        <f t="shared" si="1472"/>
        <v>0</v>
      </c>
      <c r="DD584" s="180">
        <f t="shared" si="1473"/>
        <v>0</v>
      </c>
      <c r="DE584" s="180">
        <f t="shared" si="1474"/>
        <v>0</v>
      </c>
      <c r="DF584" s="180">
        <f t="shared" si="1475"/>
        <v>0</v>
      </c>
      <c r="DG584" s="180">
        <f t="shared" si="1476"/>
        <v>0</v>
      </c>
      <c r="DH584" s="180">
        <f t="shared" si="1477"/>
        <v>0</v>
      </c>
      <c r="DI584" s="180">
        <f t="shared" si="1478"/>
        <v>0</v>
      </c>
      <c r="DJ584" s="180">
        <f t="shared" si="1479"/>
        <v>0</v>
      </c>
      <c r="DK584" s="180">
        <f t="shared" si="1480"/>
        <v>0</v>
      </c>
      <c r="DL584" s="180">
        <f t="shared" si="1481"/>
        <v>0</v>
      </c>
      <c r="DM584" s="180">
        <f t="shared" si="1482"/>
        <v>0</v>
      </c>
      <c r="DN584" s="180">
        <f t="shared" si="1483"/>
        <v>0</v>
      </c>
      <c r="DO584" s="180">
        <f t="shared" si="1484"/>
        <v>0</v>
      </c>
      <c r="DP584" s="180">
        <f t="shared" si="1485"/>
        <v>0</v>
      </c>
      <c r="DQ584" s="180">
        <f t="shared" si="1486"/>
        <v>0</v>
      </c>
      <c r="DR584" s="180">
        <f t="shared" si="1487"/>
        <v>0</v>
      </c>
      <c r="DS584" s="180">
        <f t="shared" si="1488"/>
        <v>0</v>
      </c>
      <c r="DT584" s="180">
        <f t="shared" si="1489"/>
        <v>0</v>
      </c>
      <c r="DU584" s="180">
        <f t="shared" si="1490"/>
        <v>0</v>
      </c>
      <c r="DV584" s="180">
        <f t="shared" si="1491"/>
        <v>0</v>
      </c>
      <c r="DW584" s="180">
        <f t="shared" si="1492"/>
        <v>0</v>
      </c>
      <c r="DX584" s="180">
        <f t="shared" si="1493"/>
        <v>0</v>
      </c>
      <c r="DY584" s="180">
        <f t="shared" si="1494"/>
        <v>0</v>
      </c>
      <c r="DZ584" s="180">
        <f t="shared" si="1495"/>
        <v>0</v>
      </c>
      <c r="EA584" s="180">
        <f t="shared" si="1496"/>
        <v>0</v>
      </c>
      <c r="EB584" s="180">
        <f t="shared" si="1497"/>
        <v>0</v>
      </c>
      <c r="EC584" s="180">
        <f t="shared" si="1498"/>
        <v>0</v>
      </c>
      <c r="ED584" s="180">
        <f t="shared" si="1499"/>
        <v>0</v>
      </c>
      <c r="EE584" s="180">
        <f t="shared" si="1500"/>
        <v>0</v>
      </c>
      <c r="EF584" s="180">
        <f t="shared" si="1501"/>
        <v>0</v>
      </c>
      <c r="EG584" s="180">
        <f t="shared" si="1502"/>
        <v>0</v>
      </c>
      <c r="EH584" s="180">
        <f t="shared" si="1503"/>
        <v>0</v>
      </c>
      <c r="EI584" s="180">
        <f t="shared" si="1504"/>
        <v>0</v>
      </c>
      <c r="EJ584" s="180">
        <f t="shared" si="1505"/>
        <v>0</v>
      </c>
      <c r="EK584" s="180">
        <f t="shared" si="1506"/>
        <v>0</v>
      </c>
      <c r="EL584" s="180">
        <f t="shared" si="1507"/>
        <v>0</v>
      </c>
      <c r="EM584" s="180">
        <f t="shared" si="1508"/>
        <v>0</v>
      </c>
      <c r="EN584" s="180">
        <f t="shared" si="1509"/>
        <v>0</v>
      </c>
      <c r="EO584" s="180">
        <f t="shared" si="1510"/>
        <v>0</v>
      </c>
      <c r="EP584" s="180">
        <f t="shared" si="1511"/>
        <v>0</v>
      </c>
      <c r="EQ584" s="180">
        <f t="shared" si="1512"/>
        <v>0</v>
      </c>
      <c r="ER584" s="180">
        <f t="shared" si="1513"/>
        <v>0</v>
      </c>
      <c r="ES584" s="180">
        <f t="shared" si="1514"/>
        <v>0</v>
      </c>
      <c r="ET584" s="180">
        <f t="shared" si="1515"/>
        <v>0</v>
      </c>
      <c r="EU584" s="180">
        <f t="shared" si="1516"/>
        <v>0</v>
      </c>
      <c r="EV584" s="180">
        <f t="shared" si="1517"/>
        <v>0</v>
      </c>
      <c r="EW584" s="180">
        <f t="shared" si="1518"/>
        <v>0</v>
      </c>
      <c r="EX584" s="180">
        <f t="shared" si="1519"/>
        <v>0</v>
      </c>
      <c r="EY584" s="180">
        <f t="shared" si="1520"/>
        <v>0</v>
      </c>
      <c r="EZ584" s="180">
        <f t="shared" si="1521"/>
        <v>0</v>
      </c>
      <c r="FA584" s="180">
        <f t="shared" si="1522"/>
        <v>0</v>
      </c>
      <c r="FB584" s="180">
        <f t="shared" si="1523"/>
        <v>0</v>
      </c>
      <c r="FC584" s="180">
        <f t="shared" si="1524"/>
        <v>0</v>
      </c>
      <c r="FD584" s="180">
        <f t="shared" si="1525"/>
        <v>0</v>
      </c>
      <c r="FE584" s="180">
        <f t="shared" si="1526"/>
        <v>0</v>
      </c>
      <c r="FF584" s="180">
        <f t="shared" si="1527"/>
        <v>0</v>
      </c>
      <c r="FG584" s="180">
        <f t="shared" si="1528"/>
        <v>0</v>
      </c>
      <c r="FH584" s="180">
        <f t="shared" si="1529"/>
        <v>0</v>
      </c>
      <c r="FI584" s="180">
        <f t="shared" si="1530"/>
        <v>0</v>
      </c>
      <c r="FJ584" s="180">
        <f t="shared" si="1531"/>
        <v>0</v>
      </c>
      <c r="FK584" s="180">
        <f t="shared" si="1532"/>
        <v>0</v>
      </c>
      <c r="FL584" s="180">
        <f t="shared" si="1533"/>
        <v>0</v>
      </c>
      <c r="FM584" s="180">
        <f t="shared" si="1534"/>
        <v>0</v>
      </c>
      <c r="FN584" s="180">
        <f t="shared" si="1535"/>
        <v>0</v>
      </c>
      <c r="FO584" s="180">
        <f t="shared" si="1536"/>
        <v>0</v>
      </c>
      <c r="FP584" s="180">
        <f t="shared" si="1537"/>
        <v>0</v>
      </c>
      <c r="FQ584" s="180">
        <f t="shared" si="1538"/>
        <v>0</v>
      </c>
      <c r="FR584" s="180">
        <f t="shared" si="1539"/>
        <v>0</v>
      </c>
      <c r="FS584" s="180">
        <f t="shared" si="1540"/>
        <v>0</v>
      </c>
      <c r="FT584" s="180">
        <f t="shared" si="1541"/>
        <v>0</v>
      </c>
      <c r="FU584" s="180">
        <f t="shared" si="1542"/>
        <v>0</v>
      </c>
      <c r="FV584" s="180">
        <f t="shared" si="1543"/>
        <v>0</v>
      </c>
      <c r="FW584" s="180">
        <f t="shared" si="1544"/>
        <v>0</v>
      </c>
      <c r="FX584" s="180">
        <f t="shared" si="1545"/>
        <v>0</v>
      </c>
      <c r="FY584" s="180">
        <f t="shared" si="1546"/>
        <v>0</v>
      </c>
      <c r="FZ584" s="180">
        <f t="shared" si="1547"/>
        <v>0</v>
      </c>
      <c r="GA584" s="180">
        <f t="shared" si="1548"/>
        <v>0</v>
      </c>
      <c r="GB584" s="180">
        <f t="shared" si="1549"/>
        <v>0</v>
      </c>
      <c r="GC584" s="180">
        <f t="shared" si="1550"/>
        <v>0</v>
      </c>
      <c r="GD584" s="180">
        <f t="shared" si="1551"/>
        <v>0</v>
      </c>
      <c r="GE584" s="180">
        <f t="shared" si="1552"/>
        <v>0</v>
      </c>
      <c r="GF584" s="180">
        <f t="shared" si="1553"/>
        <v>0</v>
      </c>
      <c r="GG584" s="180">
        <f t="shared" si="1554"/>
        <v>0</v>
      </c>
      <c r="GH584" s="180">
        <f t="shared" si="1555"/>
        <v>0</v>
      </c>
      <c r="GI584" s="180">
        <f t="shared" si="1556"/>
        <v>0</v>
      </c>
      <c r="GJ584" s="180">
        <f t="shared" si="1557"/>
        <v>0</v>
      </c>
      <c r="GK584" s="180">
        <f t="shared" si="1558"/>
        <v>0</v>
      </c>
      <c r="GL584" s="180">
        <f t="shared" si="1559"/>
        <v>0</v>
      </c>
      <c r="GM584" s="180">
        <f t="shared" si="1560"/>
        <v>0</v>
      </c>
      <c r="GN584" s="180">
        <f t="shared" si="1561"/>
        <v>0</v>
      </c>
      <c r="GO584" s="180">
        <f t="shared" si="1562"/>
        <v>0</v>
      </c>
      <c r="GP584" s="180">
        <f t="shared" si="1563"/>
        <v>0</v>
      </c>
      <c r="GQ584" s="180">
        <f t="shared" si="1564"/>
        <v>0</v>
      </c>
      <c r="GR584" s="180">
        <f t="shared" si="1565"/>
        <v>0</v>
      </c>
      <c r="GS584" s="180">
        <f t="shared" si="1566"/>
        <v>0</v>
      </c>
      <c r="GT584" s="180">
        <f t="shared" si="1567"/>
        <v>0</v>
      </c>
      <c r="GU584" s="180">
        <f t="shared" si="1568"/>
        <v>0</v>
      </c>
      <c r="GV584" s="180">
        <f t="shared" si="1569"/>
        <v>0</v>
      </c>
      <c r="GW584" s="180">
        <f t="shared" si="1570"/>
        <v>0</v>
      </c>
      <c r="GX584" s="180">
        <f t="shared" si="1571"/>
        <v>0</v>
      </c>
      <c r="GY584" s="180">
        <f t="shared" si="1572"/>
        <v>0</v>
      </c>
      <c r="GZ584" s="180">
        <f t="shared" si="1573"/>
        <v>0</v>
      </c>
      <c r="HA584" s="180">
        <f t="shared" si="1574"/>
        <v>0</v>
      </c>
      <c r="HB584" s="180">
        <f t="shared" si="1575"/>
        <v>0</v>
      </c>
      <c r="HC584" s="180">
        <f t="shared" si="1576"/>
        <v>0</v>
      </c>
      <c r="HD584" s="180">
        <f t="shared" si="1577"/>
        <v>0</v>
      </c>
      <c r="HE584" s="180">
        <f t="shared" si="1578"/>
        <v>0</v>
      </c>
      <c r="HF584" s="180">
        <f t="shared" si="1579"/>
        <v>0</v>
      </c>
      <c r="HG584" s="180">
        <f t="shared" si="1580"/>
        <v>0</v>
      </c>
      <c r="HH584" s="180">
        <f t="shared" si="1581"/>
        <v>0</v>
      </c>
      <c r="HI584" s="180">
        <f t="shared" si="1582"/>
        <v>0</v>
      </c>
      <c r="HJ584" s="180">
        <f t="shared" si="1583"/>
        <v>0</v>
      </c>
      <c r="HK584" s="180">
        <f t="shared" si="1584"/>
        <v>0</v>
      </c>
      <c r="HL584" s="180">
        <f t="shared" si="1585"/>
        <v>0</v>
      </c>
      <c r="HM584" s="180">
        <f t="shared" si="1586"/>
        <v>0</v>
      </c>
      <c r="HN584" s="180">
        <f t="shared" si="1587"/>
        <v>0</v>
      </c>
      <c r="HO584" s="180">
        <f t="shared" si="1588"/>
        <v>0</v>
      </c>
      <c r="HP584" s="180">
        <f t="shared" si="1589"/>
        <v>0</v>
      </c>
      <c r="HQ584" s="180">
        <f t="shared" si="1590"/>
        <v>0</v>
      </c>
      <c r="HR584" s="180">
        <f t="shared" si="1591"/>
        <v>0</v>
      </c>
      <c r="HS584" s="180">
        <f t="shared" si="1592"/>
        <v>0</v>
      </c>
      <c r="HT584" s="180">
        <f t="shared" si="1593"/>
        <v>0</v>
      </c>
      <c r="HU584" s="180">
        <f t="shared" si="1594"/>
        <v>0</v>
      </c>
      <c r="HV584" s="180">
        <f t="shared" si="1595"/>
        <v>0</v>
      </c>
      <c r="HW584" s="180">
        <f t="shared" si="1596"/>
        <v>0</v>
      </c>
      <c r="HX584" s="180">
        <f t="shared" si="1597"/>
        <v>0</v>
      </c>
      <c r="HY584" s="180">
        <f t="shared" si="1598"/>
        <v>0</v>
      </c>
      <c r="HZ584" s="180">
        <f t="shared" si="1599"/>
        <v>0</v>
      </c>
      <c r="IA584" s="180">
        <f t="shared" si="1600"/>
        <v>0</v>
      </c>
      <c r="IB584" s="180">
        <f t="shared" si="1601"/>
        <v>0</v>
      </c>
      <c r="IC584" s="180">
        <f t="shared" si="1602"/>
        <v>0</v>
      </c>
      <c r="ID584" s="180">
        <f t="shared" si="1603"/>
        <v>0</v>
      </c>
      <c r="IE584" s="180">
        <f t="shared" si="1604"/>
        <v>0</v>
      </c>
      <c r="IF584" s="180">
        <f t="shared" si="1605"/>
        <v>0</v>
      </c>
      <c r="IG584" s="180">
        <f t="shared" si="1606"/>
        <v>0</v>
      </c>
      <c r="IH584" s="180">
        <f t="shared" si="1607"/>
        <v>0</v>
      </c>
      <c r="II584" s="180">
        <f t="shared" si="1608"/>
        <v>0</v>
      </c>
      <c r="IJ584" s="180">
        <f t="shared" si="1609"/>
        <v>0</v>
      </c>
      <c r="IK584" s="180">
        <f t="shared" si="1610"/>
        <v>0</v>
      </c>
      <c r="IL584" s="180">
        <f t="shared" si="1611"/>
        <v>0</v>
      </c>
      <c r="IM584" s="180">
        <f t="shared" si="1612"/>
        <v>0</v>
      </c>
      <c r="IN584" s="180">
        <f t="shared" si="1613"/>
        <v>0</v>
      </c>
      <c r="IO584" s="180">
        <f t="shared" si="1614"/>
        <v>0</v>
      </c>
      <c r="IP584" s="180">
        <f t="shared" si="1615"/>
        <v>0</v>
      </c>
      <c r="IQ584" s="180">
        <f t="shared" si="1616"/>
        <v>0</v>
      </c>
      <c r="IR584" s="180">
        <f t="shared" si="1617"/>
        <v>0</v>
      </c>
      <c r="IS584" s="180">
        <f t="shared" si="1618"/>
        <v>0</v>
      </c>
      <c r="IT584" s="180">
        <f t="shared" si="1619"/>
        <v>0</v>
      </c>
      <c r="IU584" s="180">
        <f t="shared" si="1620"/>
        <v>0</v>
      </c>
      <c r="IV584" s="180">
        <f t="shared" si="1621"/>
        <v>0</v>
      </c>
      <c r="IW584" s="180">
        <f t="shared" si="1622"/>
        <v>0</v>
      </c>
      <c r="IX584" s="180">
        <f t="shared" si="1623"/>
        <v>0</v>
      </c>
      <c r="IY584" s="180">
        <f t="shared" si="1624"/>
        <v>0</v>
      </c>
      <c r="IZ584" s="180">
        <f t="shared" si="1625"/>
        <v>0</v>
      </c>
      <c r="JA584" s="180">
        <f t="shared" si="1626"/>
        <v>0</v>
      </c>
      <c r="JB584" s="180">
        <f t="shared" si="1627"/>
        <v>0</v>
      </c>
    </row>
    <row r="585" spans="2:262">
      <c r="B585" s="188">
        <v>224</v>
      </c>
      <c r="C585" s="187">
        <f t="shared" si="1628"/>
        <v>4.3749999999999926E-3</v>
      </c>
      <c r="D585" s="184" t="e">
        <f t="shared" si="1371"/>
        <v>#REF!</v>
      </c>
      <c r="E585" s="183" t="e">
        <f>HV361</f>
        <v>#REF!</v>
      </c>
      <c r="F585" s="182">
        <v>224</v>
      </c>
      <c r="G585" s="180">
        <f t="shared" si="1372"/>
        <v>0</v>
      </c>
      <c r="H585" s="180">
        <f t="shared" si="1373"/>
        <v>0</v>
      </c>
      <c r="I585" s="180">
        <f t="shared" si="1374"/>
        <v>0</v>
      </c>
      <c r="J585" s="180">
        <f t="shared" si="1375"/>
        <v>0</v>
      </c>
      <c r="K585" s="180">
        <f t="shared" si="1376"/>
        <v>0</v>
      </c>
      <c r="L585" s="180">
        <f t="shared" si="1377"/>
        <v>0</v>
      </c>
      <c r="M585" s="180">
        <f t="shared" si="1378"/>
        <v>0</v>
      </c>
      <c r="N585" s="180">
        <f t="shared" si="1379"/>
        <v>0</v>
      </c>
      <c r="O585" s="180">
        <f t="shared" si="1380"/>
        <v>0</v>
      </c>
      <c r="P585" s="180">
        <f t="shared" si="1381"/>
        <v>0</v>
      </c>
      <c r="Q585" s="180">
        <f t="shared" si="1382"/>
        <v>0</v>
      </c>
      <c r="R585" s="180">
        <f t="shared" si="1383"/>
        <v>0</v>
      </c>
      <c r="S585" s="180">
        <f t="shared" si="1384"/>
        <v>0</v>
      </c>
      <c r="T585" s="180">
        <f t="shared" si="1385"/>
        <v>0</v>
      </c>
      <c r="U585" s="180">
        <f t="shared" si="1386"/>
        <v>0</v>
      </c>
      <c r="V585" s="180">
        <f t="shared" si="1387"/>
        <v>0</v>
      </c>
      <c r="W585" s="180">
        <f t="shared" si="1388"/>
        <v>0</v>
      </c>
      <c r="X585" s="180">
        <f t="shared" si="1389"/>
        <v>0</v>
      </c>
      <c r="Y585" s="180">
        <f t="shared" si="1390"/>
        <v>0</v>
      </c>
      <c r="Z585" s="180">
        <f t="shared" si="1391"/>
        <v>0</v>
      </c>
      <c r="AA585" s="180">
        <f t="shared" si="1392"/>
        <v>0</v>
      </c>
      <c r="AB585" s="180">
        <f t="shared" si="1393"/>
        <v>0</v>
      </c>
      <c r="AC585" s="180">
        <f t="shared" si="1394"/>
        <v>0</v>
      </c>
      <c r="AD585" s="180">
        <f t="shared" si="1395"/>
        <v>0</v>
      </c>
      <c r="AE585" s="180">
        <f t="shared" si="1396"/>
        <v>0</v>
      </c>
      <c r="AF585" s="180">
        <f t="shared" si="1397"/>
        <v>0</v>
      </c>
      <c r="AG585" s="180">
        <f t="shared" si="1398"/>
        <v>0</v>
      </c>
      <c r="AH585" s="180">
        <f t="shared" si="1399"/>
        <v>0</v>
      </c>
      <c r="AI585" s="180">
        <f t="shared" si="1400"/>
        <v>0</v>
      </c>
      <c r="AJ585" s="180">
        <f t="shared" si="1401"/>
        <v>0</v>
      </c>
      <c r="AK585" s="180">
        <f t="shared" si="1402"/>
        <v>0</v>
      </c>
      <c r="AL585" s="180">
        <f t="shared" si="1403"/>
        <v>0</v>
      </c>
      <c r="AM585" s="180">
        <f t="shared" si="1404"/>
        <v>0</v>
      </c>
      <c r="AN585" s="180">
        <f t="shared" si="1405"/>
        <v>0</v>
      </c>
      <c r="AO585" s="180">
        <f t="shared" si="1406"/>
        <v>0</v>
      </c>
      <c r="AP585" s="180">
        <f t="shared" si="1407"/>
        <v>0</v>
      </c>
      <c r="AQ585" s="180">
        <f t="shared" si="1408"/>
        <v>0</v>
      </c>
      <c r="AR585" s="180">
        <f t="shared" si="1409"/>
        <v>0</v>
      </c>
      <c r="AS585" s="180">
        <f t="shared" si="1410"/>
        <v>0</v>
      </c>
      <c r="AT585" s="180">
        <f t="shared" si="1411"/>
        <v>0</v>
      </c>
      <c r="AU585" s="180">
        <f t="shared" si="1412"/>
        <v>0</v>
      </c>
      <c r="AV585" s="180">
        <f t="shared" si="1413"/>
        <v>0</v>
      </c>
      <c r="AW585" s="180">
        <f t="shared" si="1414"/>
        <v>0</v>
      </c>
      <c r="AX585" s="180">
        <f t="shared" si="1415"/>
        <v>0</v>
      </c>
      <c r="AY585" s="180">
        <f t="shared" si="1416"/>
        <v>0</v>
      </c>
      <c r="AZ585" s="180">
        <f t="shared" si="1417"/>
        <v>0</v>
      </c>
      <c r="BA585" s="180">
        <f t="shared" si="1418"/>
        <v>0</v>
      </c>
      <c r="BB585" s="180">
        <f t="shared" si="1419"/>
        <v>0</v>
      </c>
      <c r="BC585" s="180">
        <f t="shared" si="1420"/>
        <v>0</v>
      </c>
      <c r="BD585" s="180">
        <f t="shared" si="1421"/>
        <v>0</v>
      </c>
      <c r="BE585" s="180">
        <f t="shared" si="1422"/>
        <v>0</v>
      </c>
      <c r="BF585" s="180">
        <f t="shared" si="1423"/>
        <v>0</v>
      </c>
      <c r="BG585" s="180">
        <f t="shared" si="1424"/>
        <v>0</v>
      </c>
      <c r="BH585" s="180">
        <f t="shared" si="1425"/>
        <v>0</v>
      </c>
      <c r="BI585" s="180">
        <f t="shared" si="1426"/>
        <v>0</v>
      </c>
      <c r="BJ585" s="180">
        <f t="shared" si="1427"/>
        <v>0</v>
      </c>
      <c r="BK585" s="180">
        <f t="shared" si="1428"/>
        <v>0</v>
      </c>
      <c r="BL585" s="180">
        <f t="shared" si="1429"/>
        <v>0</v>
      </c>
      <c r="BM585" s="180">
        <f t="shared" si="1430"/>
        <v>0</v>
      </c>
      <c r="BN585" s="180">
        <f t="shared" si="1431"/>
        <v>0</v>
      </c>
      <c r="BO585" s="180">
        <f t="shared" si="1432"/>
        <v>0</v>
      </c>
      <c r="BP585" s="180">
        <f t="shared" si="1433"/>
        <v>0</v>
      </c>
      <c r="BQ585" s="180">
        <f t="shared" si="1434"/>
        <v>0</v>
      </c>
      <c r="BR585" s="180">
        <f t="shared" si="1435"/>
        <v>0</v>
      </c>
      <c r="BS585" s="180">
        <f t="shared" si="1436"/>
        <v>0</v>
      </c>
      <c r="BT585" s="180">
        <f t="shared" si="1437"/>
        <v>0</v>
      </c>
      <c r="BU585" s="180">
        <f t="shared" si="1438"/>
        <v>0</v>
      </c>
      <c r="BV585" s="180">
        <f t="shared" si="1439"/>
        <v>0</v>
      </c>
      <c r="BW585" s="180">
        <f t="shared" si="1440"/>
        <v>0</v>
      </c>
      <c r="BX585" s="180">
        <f t="shared" si="1441"/>
        <v>0</v>
      </c>
      <c r="BY585" s="180">
        <f t="shared" si="1442"/>
        <v>0</v>
      </c>
      <c r="BZ585" s="180">
        <f t="shared" si="1443"/>
        <v>0</v>
      </c>
      <c r="CA585" s="180">
        <f t="shared" si="1444"/>
        <v>0</v>
      </c>
      <c r="CB585" s="180">
        <f t="shared" si="1445"/>
        <v>0</v>
      </c>
      <c r="CC585" s="180">
        <f t="shared" si="1446"/>
        <v>0</v>
      </c>
      <c r="CD585" s="180">
        <f t="shared" si="1447"/>
        <v>0</v>
      </c>
      <c r="CE585" s="180">
        <f t="shared" si="1448"/>
        <v>0</v>
      </c>
      <c r="CF585" s="180">
        <f t="shared" si="1449"/>
        <v>0</v>
      </c>
      <c r="CG585" s="180">
        <f t="shared" si="1450"/>
        <v>0</v>
      </c>
      <c r="CH585" s="180">
        <f t="shared" si="1451"/>
        <v>0</v>
      </c>
      <c r="CI585" s="180">
        <f t="shared" si="1452"/>
        <v>0</v>
      </c>
      <c r="CJ585" s="180">
        <f t="shared" si="1453"/>
        <v>0</v>
      </c>
      <c r="CK585" s="180">
        <f t="shared" si="1454"/>
        <v>0</v>
      </c>
      <c r="CL585" s="180">
        <f t="shared" si="1455"/>
        <v>0</v>
      </c>
      <c r="CM585" s="180">
        <f t="shared" si="1456"/>
        <v>0</v>
      </c>
      <c r="CN585" s="180">
        <f t="shared" si="1457"/>
        <v>0</v>
      </c>
      <c r="CO585" s="180">
        <f t="shared" si="1458"/>
        <v>0</v>
      </c>
      <c r="CP585" s="180">
        <f t="shared" si="1459"/>
        <v>0</v>
      </c>
      <c r="CQ585" s="180">
        <f t="shared" si="1460"/>
        <v>0</v>
      </c>
      <c r="CR585" s="180">
        <f t="shared" si="1461"/>
        <v>0</v>
      </c>
      <c r="CS585" s="180">
        <f t="shared" si="1462"/>
        <v>0</v>
      </c>
      <c r="CT585" s="180">
        <f t="shared" si="1463"/>
        <v>0</v>
      </c>
      <c r="CU585" s="180">
        <f t="shared" si="1464"/>
        <v>0</v>
      </c>
      <c r="CV585" s="180">
        <f t="shared" si="1465"/>
        <v>0</v>
      </c>
      <c r="CW585" s="180">
        <f t="shared" si="1466"/>
        <v>0</v>
      </c>
      <c r="CX585" s="180">
        <f t="shared" si="1467"/>
        <v>0</v>
      </c>
      <c r="CY585" s="180">
        <f t="shared" si="1468"/>
        <v>0</v>
      </c>
      <c r="CZ585" s="180">
        <f t="shared" si="1469"/>
        <v>0</v>
      </c>
      <c r="DA585" s="180">
        <f t="shared" si="1470"/>
        <v>0</v>
      </c>
      <c r="DB585" s="180">
        <f t="shared" si="1471"/>
        <v>0</v>
      </c>
      <c r="DC585" s="180">
        <f t="shared" si="1472"/>
        <v>0</v>
      </c>
      <c r="DD585" s="180">
        <f t="shared" si="1473"/>
        <v>0</v>
      </c>
      <c r="DE585" s="180">
        <f t="shared" si="1474"/>
        <v>0</v>
      </c>
      <c r="DF585" s="180">
        <f t="shared" si="1475"/>
        <v>0</v>
      </c>
      <c r="DG585" s="180">
        <f t="shared" si="1476"/>
        <v>0</v>
      </c>
      <c r="DH585" s="180">
        <f t="shared" si="1477"/>
        <v>0</v>
      </c>
      <c r="DI585" s="180">
        <f t="shared" si="1478"/>
        <v>0</v>
      </c>
      <c r="DJ585" s="180">
        <f t="shared" si="1479"/>
        <v>0</v>
      </c>
      <c r="DK585" s="180">
        <f t="shared" si="1480"/>
        <v>0</v>
      </c>
      <c r="DL585" s="180">
        <f t="shared" si="1481"/>
        <v>0</v>
      </c>
      <c r="DM585" s="180">
        <f t="shared" si="1482"/>
        <v>0</v>
      </c>
      <c r="DN585" s="180">
        <f t="shared" si="1483"/>
        <v>0</v>
      </c>
      <c r="DO585" s="180">
        <f t="shared" si="1484"/>
        <v>0</v>
      </c>
      <c r="DP585" s="180">
        <f t="shared" si="1485"/>
        <v>0</v>
      </c>
      <c r="DQ585" s="180">
        <f t="shared" si="1486"/>
        <v>0</v>
      </c>
      <c r="DR585" s="180">
        <f t="shared" si="1487"/>
        <v>0</v>
      </c>
      <c r="DS585" s="180">
        <f t="shared" si="1488"/>
        <v>0</v>
      </c>
      <c r="DT585" s="180">
        <f t="shared" si="1489"/>
        <v>0</v>
      </c>
      <c r="DU585" s="180">
        <f t="shared" si="1490"/>
        <v>0</v>
      </c>
      <c r="DV585" s="180">
        <f t="shared" si="1491"/>
        <v>0</v>
      </c>
      <c r="DW585" s="180">
        <f t="shared" si="1492"/>
        <v>0</v>
      </c>
      <c r="DX585" s="180">
        <f t="shared" si="1493"/>
        <v>0</v>
      </c>
      <c r="DY585" s="180">
        <f t="shared" si="1494"/>
        <v>0</v>
      </c>
      <c r="DZ585" s="180">
        <f t="shared" si="1495"/>
        <v>0</v>
      </c>
      <c r="EA585" s="180">
        <f t="shared" si="1496"/>
        <v>0</v>
      </c>
      <c r="EB585" s="180">
        <f t="shared" si="1497"/>
        <v>0</v>
      </c>
      <c r="EC585" s="180">
        <f t="shared" si="1498"/>
        <v>0</v>
      </c>
      <c r="ED585" s="180">
        <f t="shared" si="1499"/>
        <v>0</v>
      </c>
      <c r="EE585" s="180">
        <f t="shared" si="1500"/>
        <v>0</v>
      </c>
      <c r="EF585" s="180">
        <f t="shared" si="1501"/>
        <v>0</v>
      </c>
      <c r="EG585" s="180">
        <f t="shared" si="1502"/>
        <v>0</v>
      </c>
      <c r="EH585" s="180">
        <f t="shared" si="1503"/>
        <v>0</v>
      </c>
      <c r="EI585" s="180">
        <f t="shared" si="1504"/>
        <v>0</v>
      </c>
      <c r="EJ585" s="180">
        <f t="shared" si="1505"/>
        <v>0</v>
      </c>
      <c r="EK585" s="180">
        <f t="shared" si="1506"/>
        <v>0</v>
      </c>
      <c r="EL585" s="180">
        <f t="shared" si="1507"/>
        <v>0</v>
      </c>
      <c r="EM585" s="180">
        <f t="shared" si="1508"/>
        <v>0</v>
      </c>
      <c r="EN585" s="180">
        <f t="shared" si="1509"/>
        <v>0</v>
      </c>
      <c r="EO585" s="180">
        <f t="shared" si="1510"/>
        <v>0</v>
      </c>
      <c r="EP585" s="180">
        <f t="shared" si="1511"/>
        <v>0</v>
      </c>
      <c r="EQ585" s="180">
        <f t="shared" si="1512"/>
        <v>0</v>
      </c>
      <c r="ER585" s="180">
        <f t="shared" si="1513"/>
        <v>0</v>
      </c>
      <c r="ES585" s="180">
        <f t="shared" si="1514"/>
        <v>0</v>
      </c>
      <c r="ET585" s="180">
        <f t="shared" si="1515"/>
        <v>0</v>
      </c>
      <c r="EU585" s="180">
        <f t="shared" si="1516"/>
        <v>0</v>
      </c>
      <c r="EV585" s="180">
        <f t="shared" si="1517"/>
        <v>0</v>
      </c>
      <c r="EW585" s="180">
        <f t="shared" si="1518"/>
        <v>0</v>
      </c>
      <c r="EX585" s="180">
        <f t="shared" si="1519"/>
        <v>0</v>
      </c>
      <c r="EY585" s="180">
        <f t="shared" si="1520"/>
        <v>0</v>
      </c>
      <c r="EZ585" s="180">
        <f t="shared" si="1521"/>
        <v>0</v>
      </c>
      <c r="FA585" s="180">
        <f t="shared" si="1522"/>
        <v>0</v>
      </c>
      <c r="FB585" s="180">
        <f t="shared" si="1523"/>
        <v>0</v>
      </c>
      <c r="FC585" s="180">
        <f t="shared" si="1524"/>
        <v>0</v>
      </c>
      <c r="FD585" s="180">
        <f t="shared" si="1525"/>
        <v>0</v>
      </c>
      <c r="FE585" s="180">
        <f t="shared" si="1526"/>
        <v>0</v>
      </c>
      <c r="FF585" s="180">
        <f t="shared" si="1527"/>
        <v>0</v>
      </c>
      <c r="FG585" s="180">
        <f t="shared" si="1528"/>
        <v>0</v>
      </c>
      <c r="FH585" s="180">
        <f t="shared" si="1529"/>
        <v>0</v>
      </c>
      <c r="FI585" s="180">
        <f t="shared" si="1530"/>
        <v>0</v>
      </c>
      <c r="FJ585" s="180">
        <f t="shared" si="1531"/>
        <v>0</v>
      </c>
      <c r="FK585" s="180">
        <f t="shared" si="1532"/>
        <v>0</v>
      </c>
      <c r="FL585" s="180">
        <f t="shared" si="1533"/>
        <v>0</v>
      </c>
      <c r="FM585" s="180">
        <f t="shared" si="1534"/>
        <v>0</v>
      </c>
      <c r="FN585" s="180">
        <f t="shared" si="1535"/>
        <v>0</v>
      </c>
      <c r="FO585" s="180">
        <f t="shared" si="1536"/>
        <v>0</v>
      </c>
      <c r="FP585" s="180">
        <f t="shared" si="1537"/>
        <v>0</v>
      </c>
      <c r="FQ585" s="180">
        <f t="shared" si="1538"/>
        <v>0</v>
      </c>
      <c r="FR585" s="180">
        <f t="shared" si="1539"/>
        <v>0</v>
      </c>
      <c r="FS585" s="180">
        <f t="shared" si="1540"/>
        <v>0</v>
      </c>
      <c r="FT585" s="180">
        <f t="shared" si="1541"/>
        <v>0</v>
      </c>
      <c r="FU585" s="180">
        <f t="shared" si="1542"/>
        <v>0</v>
      </c>
      <c r="FV585" s="180">
        <f t="shared" si="1543"/>
        <v>0</v>
      </c>
      <c r="FW585" s="180">
        <f t="shared" si="1544"/>
        <v>0</v>
      </c>
      <c r="FX585" s="180">
        <f t="shared" si="1545"/>
        <v>0</v>
      </c>
      <c r="FY585" s="180">
        <f t="shared" si="1546"/>
        <v>0</v>
      </c>
      <c r="FZ585" s="180">
        <f t="shared" si="1547"/>
        <v>0</v>
      </c>
      <c r="GA585" s="180">
        <f t="shared" si="1548"/>
        <v>0</v>
      </c>
      <c r="GB585" s="180">
        <f t="shared" si="1549"/>
        <v>0</v>
      </c>
      <c r="GC585" s="180">
        <f t="shared" si="1550"/>
        <v>0</v>
      </c>
      <c r="GD585" s="180">
        <f t="shared" si="1551"/>
        <v>0</v>
      </c>
      <c r="GE585" s="180">
        <f t="shared" si="1552"/>
        <v>0</v>
      </c>
      <c r="GF585" s="180">
        <f t="shared" si="1553"/>
        <v>0</v>
      </c>
      <c r="GG585" s="180">
        <f t="shared" si="1554"/>
        <v>0</v>
      </c>
      <c r="GH585" s="180">
        <f t="shared" si="1555"/>
        <v>0</v>
      </c>
      <c r="GI585" s="180">
        <f t="shared" si="1556"/>
        <v>0</v>
      </c>
      <c r="GJ585" s="180">
        <f t="shared" si="1557"/>
        <v>0</v>
      </c>
      <c r="GK585" s="180">
        <f t="shared" si="1558"/>
        <v>0</v>
      </c>
      <c r="GL585" s="180">
        <f t="shared" si="1559"/>
        <v>0</v>
      </c>
      <c r="GM585" s="180">
        <f t="shared" si="1560"/>
        <v>0</v>
      </c>
      <c r="GN585" s="180">
        <f t="shared" si="1561"/>
        <v>0</v>
      </c>
      <c r="GO585" s="180">
        <f t="shared" si="1562"/>
        <v>0</v>
      </c>
      <c r="GP585" s="180">
        <f t="shared" si="1563"/>
        <v>0</v>
      </c>
      <c r="GQ585" s="180">
        <f t="shared" si="1564"/>
        <v>0</v>
      </c>
      <c r="GR585" s="180">
        <f t="shared" si="1565"/>
        <v>0</v>
      </c>
      <c r="GS585" s="180">
        <f t="shared" si="1566"/>
        <v>0</v>
      </c>
      <c r="GT585" s="180">
        <f t="shared" si="1567"/>
        <v>0</v>
      </c>
      <c r="GU585" s="180">
        <f t="shared" si="1568"/>
        <v>0</v>
      </c>
      <c r="GV585" s="180">
        <f t="shared" si="1569"/>
        <v>0</v>
      </c>
      <c r="GW585" s="180">
        <f t="shared" si="1570"/>
        <v>0</v>
      </c>
      <c r="GX585" s="180">
        <f t="shared" si="1571"/>
        <v>0</v>
      </c>
      <c r="GY585" s="180">
        <f t="shared" si="1572"/>
        <v>0</v>
      </c>
      <c r="GZ585" s="180">
        <f t="shared" si="1573"/>
        <v>0</v>
      </c>
      <c r="HA585" s="180">
        <f t="shared" si="1574"/>
        <v>0</v>
      </c>
      <c r="HB585" s="180">
        <f t="shared" si="1575"/>
        <v>0</v>
      </c>
      <c r="HC585" s="180">
        <f t="shared" si="1576"/>
        <v>0</v>
      </c>
      <c r="HD585" s="180">
        <f t="shared" si="1577"/>
        <v>0</v>
      </c>
      <c r="HE585" s="180">
        <f t="shared" si="1578"/>
        <v>0</v>
      </c>
      <c r="HF585" s="180">
        <f t="shared" si="1579"/>
        <v>0</v>
      </c>
      <c r="HG585" s="180">
        <f t="shared" si="1580"/>
        <v>0</v>
      </c>
      <c r="HH585" s="180">
        <f t="shared" si="1581"/>
        <v>0</v>
      </c>
      <c r="HI585" s="180">
        <f t="shared" si="1582"/>
        <v>0</v>
      </c>
      <c r="HJ585" s="180">
        <f t="shared" si="1583"/>
        <v>0</v>
      </c>
      <c r="HK585" s="180">
        <f t="shared" si="1584"/>
        <v>0</v>
      </c>
      <c r="HL585" s="180">
        <f t="shared" si="1585"/>
        <v>0</v>
      </c>
      <c r="HM585" s="180">
        <f t="shared" si="1586"/>
        <v>0</v>
      </c>
      <c r="HN585" s="180">
        <f t="shared" si="1587"/>
        <v>0</v>
      </c>
      <c r="HO585" s="180">
        <f t="shared" si="1588"/>
        <v>0</v>
      </c>
      <c r="HP585" s="180">
        <f t="shared" si="1589"/>
        <v>0</v>
      </c>
      <c r="HQ585" s="180">
        <f t="shared" si="1590"/>
        <v>0</v>
      </c>
      <c r="HR585" s="180">
        <f t="shared" si="1591"/>
        <v>0</v>
      </c>
      <c r="HS585" s="180">
        <f t="shared" si="1592"/>
        <v>0</v>
      </c>
      <c r="HT585" s="180">
        <f t="shared" si="1593"/>
        <v>0</v>
      </c>
      <c r="HU585" s="180">
        <f t="shared" si="1594"/>
        <v>0</v>
      </c>
      <c r="HV585" s="180">
        <f t="shared" si="1595"/>
        <v>0</v>
      </c>
      <c r="HW585" s="180">
        <f t="shared" si="1596"/>
        <v>0</v>
      </c>
      <c r="HX585" s="180">
        <f t="shared" si="1597"/>
        <v>0</v>
      </c>
      <c r="HY585" s="180">
        <f t="shared" si="1598"/>
        <v>0</v>
      </c>
      <c r="HZ585" s="180">
        <f t="shared" si="1599"/>
        <v>0</v>
      </c>
      <c r="IA585" s="180">
        <f t="shared" si="1600"/>
        <v>0</v>
      </c>
      <c r="IB585" s="180">
        <f t="shared" si="1601"/>
        <v>0</v>
      </c>
      <c r="IC585" s="180">
        <f t="shared" si="1602"/>
        <v>0</v>
      </c>
      <c r="ID585" s="180">
        <f t="shared" si="1603"/>
        <v>0</v>
      </c>
      <c r="IE585" s="180">
        <f t="shared" si="1604"/>
        <v>0</v>
      </c>
      <c r="IF585" s="180">
        <f t="shared" si="1605"/>
        <v>0</v>
      </c>
      <c r="IG585" s="180">
        <f t="shared" si="1606"/>
        <v>0</v>
      </c>
      <c r="IH585" s="180">
        <f t="shared" si="1607"/>
        <v>0</v>
      </c>
      <c r="II585" s="180">
        <f t="shared" si="1608"/>
        <v>0</v>
      </c>
      <c r="IJ585" s="180">
        <f t="shared" si="1609"/>
        <v>0</v>
      </c>
      <c r="IK585" s="180">
        <f t="shared" si="1610"/>
        <v>0</v>
      </c>
      <c r="IL585" s="180">
        <f t="shared" si="1611"/>
        <v>0</v>
      </c>
      <c r="IM585" s="180">
        <f t="shared" si="1612"/>
        <v>0</v>
      </c>
      <c r="IN585" s="180">
        <f t="shared" si="1613"/>
        <v>0</v>
      </c>
      <c r="IO585" s="180">
        <f t="shared" si="1614"/>
        <v>0</v>
      </c>
      <c r="IP585" s="180">
        <f t="shared" si="1615"/>
        <v>0</v>
      </c>
      <c r="IQ585" s="180">
        <f t="shared" si="1616"/>
        <v>0</v>
      </c>
      <c r="IR585" s="180">
        <f t="shared" si="1617"/>
        <v>0</v>
      </c>
      <c r="IS585" s="180">
        <f t="shared" si="1618"/>
        <v>0</v>
      </c>
      <c r="IT585" s="180">
        <f t="shared" si="1619"/>
        <v>0</v>
      </c>
      <c r="IU585" s="180">
        <f t="shared" si="1620"/>
        <v>0</v>
      </c>
      <c r="IV585" s="180">
        <f t="shared" si="1621"/>
        <v>0</v>
      </c>
      <c r="IW585" s="180">
        <f t="shared" si="1622"/>
        <v>0</v>
      </c>
      <c r="IX585" s="180">
        <f t="shared" si="1623"/>
        <v>0</v>
      </c>
      <c r="IY585" s="180">
        <f t="shared" si="1624"/>
        <v>0</v>
      </c>
      <c r="IZ585" s="180">
        <f t="shared" si="1625"/>
        <v>0</v>
      </c>
      <c r="JA585" s="180">
        <f t="shared" si="1626"/>
        <v>0</v>
      </c>
      <c r="JB585" s="180">
        <f t="shared" si="1627"/>
        <v>0</v>
      </c>
    </row>
    <row r="586" spans="2:262">
      <c r="B586" s="188">
        <v>225</v>
      </c>
      <c r="C586" s="187">
        <f t="shared" si="1628"/>
        <v>4.3945312499999922E-3</v>
      </c>
      <c r="D586" s="184" t="e">
        <f t="shared" si="1371"/>
        <v>#REF!</v>
      </c>
      <c r="E586" s="183" t="e">
        <f>HW361</f>
        <v>#REF!</v>
      </c>
      <c r="F586" s="182">
        <v>225</v>
      </c>
      <c r="G586" s="180">
        <f t="shared" si="1372"/>
        <v>0</v>
      </c>
      <c r="H586" s="180">
        <f t="shared" si="1373"/>
        <v>0</v>
      </c>
      <c r="I586" s="180">
        <f t="shared" si="1374"/>
        <v>0</v>
      </c>
      <c r="J586" s="180">
        <f t="shared" si="1375"/>
        <v>0</v>
      </c>
      <c r="K586" s="180">
        <f t="shared" si="1376"/>
        <v>0</v>
      </c>
      <c r="L586" s="180">
        <f t="shared" si="1377"/>
        <v>0</v>
      </c>
      <c r="M586" s="180">
        <f t="shared" si="1378"/>
        <v>0</v>
      </c>
      <c r="N586" s="180">
        <f t="shared" si="1379"/>
        <v>0</v>
      </c>
      <c r="O586" s="180">
        <f t="shared" si="1380"/>
        <v>0</v>
      </c>
      <c r="P586" s="180">
        <f t="shared" si="1381"/>
        <v>0</v>
      </c>
      <c r="Q586" s="180">
        <f t="shared" si="1382"/>
        <v>0</v>
      </c>
      <c r="R586" s="180">
        <f t="shared" si="1383"/>
        <v>0</v>
      </c>
      <c r="S586" s="180">
        <f t="shared" si="1384"/>
        <v>0</v>
      </c>
      <c r="T586" s="180">
        <f t="shared" si="1385"/>
        <v>0</v>
      </c>
      <c r="U586" s="180">
        <f t="shared" si="1386"/>
        <v>0</v>
      </c>
      <c r="V586" s="180">
        <f t="shared" si="1387"/>
        <v>0</v>
      </c>
      <c r="W586" s="180">
        <f t="shared" si="1388"/>
        <v>0</v>
      </c>
      <c r="X586" s="180">
        <f t="shared" si="1389"/>
        <v>0</v>
      </c>
      <c r="Y586" s="180">
        <f t="shared" si="1390"/>
        <v>0</v>
      </c>
      <c r="Z586" s="180">
        <f t="shared" si="1391"/>
        <v>0</v>
      </c>
      <c r="AA586" s="180">
        <f t="shared" si="1392"/>
        <v>0</v>
      </c>
      <c r="AB586" s="180">
        <f t="shared" si="1393"/>
        <v>0</v>
      </c>
      <c r="AC586" s="180">
        <f t="shared" si="1394"/>
        <v>0</v>
      </c>
      <c r="AD586" s="180">
        <f t="shared" si="1395"/>
        <v>0</v>
      </c>
      <c r="AE586" s="180">
        <f t="shared" si="1396"/>
        <v>0</v>
      </c>
      <c r="AF586" s="180">
        <f t="shared" si="1397"/>
        <v>0</v>
      </c>
      <c r="AG586" s="180">
        <f t="shared" si="1398"/>
        <v>0</v>
      </c>
      <c r="AH586" s="180">
        <f t="shared" si="1399"/>
        <v>0</v>
      </c>
      <c r="AI586" s="180">
        <f t="shared" si="1400"/>
        <v>0</v>
      </c>
      <c r="AJ586" s="180">
        <f t="shared" si="1401"/>
        <v>0</v>
      </c>
      <c r="AK586" s="180">
        <f t="shared" si="1402"/>
        <v>0</v>
      </c>
      <c r="AL586" s="180">
        <f t="shared" si="1403"/>
        <v>0</v>
      </c>
      <c r="AM586" s="180">
        <f t="shared" si="1404"/>
        <v>0</v>
      </c>
      <c r="AN586" s="180">
        <f t="shared" si="1405"/>
        <v>0</v>
      </c>
      <c r="AO586" s="180">
        <f t="shared" si="1406"/>
        <v>0</v>
      </c>
      <c r="AP586" s="180">
        <f t="shared" si="1407"/>
        <v>0</v>
      </c>
      <c r="AQ586" s="180">
        <f t="shared" si="1408"/>
        <v>0</v>
      </c>
      <c r="AR586" s="180">
        <f t="shared" si="1409"/>
        <v>0</v>
      </c>
      <c r="AS586" s="180">
        <f t="shared" si="1410"/>
        <v>0</v>
      </c>
      <c r="AT586" s="180">
        <f t="shared" si="1411"/>
        <v>0</v>
      </c>
      <c r="AU586" s="180">
        <f t="shared" si="1412"/>
        <v>0</v>
      </c>
      <c r="AV586" s="180">
        <f t="shared" si="1413"/>
        <v>0</v>
      </c>
      <c r="AW586" s="180">
        <f t="shared" si="1414"/>
        <v>0</v>
      </c>
      <c r="AX586" s="180">
        <f t="shared" si="1415"/>
        <v>0</v>
      </c>
      <c r="AY586" s="180">
        <f t="shared" si="1416"/>
        <v>0</v>
      </c>
      <c r="AZ586" s="180">
        <f t="shared" si="1417"/>
        <v>0</v>
      </c>
      <c r="BA586" s="180">
        <f t="shared" si="1418"/>
        <v>0</v>
      </c>
      <c r="BB586" s="180">
        <f t="shared" si="1419"/>
        <v>0</v>
      </c>
      <c r="BC586" s="180">
        <f t="shared" si="1420"/>
        <v>0</v>
      </c>
      <c r="BD586" s="180">
        <f t="shared" si="1421"/>
        <v>0</v>
      </c>
      <c r="BE586" s="180">
        <f t="shared" si="1422"/>
        <v>0</v>
      </c>
      <c r="BF586" s="180">
        <f t="shared" si="1423"/>
        <v>0</v>
      </c>
      <c r="BG586" s="180">
        <f t="shared" si="1424"/>
        <v>0</v>
      </c>
      <c r="BH586" s="180">
        <f t="shared" si="1425"/>
        <v>0</v>
      </c>
      <c r="BI586" s="180">
        <f t="shared" si="1426"/>
        <v>0</v>
      </c>
      <c r="BJ586" s="180">
        <f t="shared" si="1427"/>
        <v>0</v>
      </c>
      <c r="BK586" s="180">
        <f t="shared" si="1428"/>
        <v>0</v>
      </c>
      <c r="BL586" s="180">
        <f t="shared" si="1429"/>
        <v>0</v>
      </c>
      <c r="BM586" s="180">
        <f t="shared" si="1430"/>
        <v>0</v>
      </c>
      <c r="BN586" s="180">
        <f t="shared" si="1431"/>
        <v>0</v>
      </c>
      <c r="BO586" s="180">
        <f t="shared" si="1432"/>
        <v>0</v>
      </c>
      <c r="BP586" s="180">
        <f t="shared" si="1433"/>
        <v>0</v>
      </c>
      <c r="BQ586" s="180">
        <f t="shared" si="1434"/>
        <v>0</v>
      </c>
      <c r="BR586" s="180">
        <f t="shared" si="1435"/>
        <v>0</v>
      </c>
      <c r="BS586" s="180">
        <f t="shared" si="1436"/>
        <v>0</v>
      </c>
      <c r="BT586" s="180">
        <f t="shared" si="1437"/>
        <v>0</v>
      </c>
      <c r="BU586" s="180">
        <f t="shared" si="1438"/>
        <v>0</v>
      </c>
      <c r="BV586" s="180">
        <f t="shared" si="1439"/>
        <v>0</v>
      </c>
      <c r="BW586" s="180">
        <f t="shared" si="1440"/>
        <v>0</v>
      </c>
      <c r="BX586" s="180">
        <f t="shared" si="1441"/>
        <v>0</v>
      </c>
      <c r="BY586" s="180">
        <f t="shared" si="1442"/>
        <v>0</v>
      </c>
      <c r="BZ586" s="180">
        <f t="shared" si="1443"/>
        <v>0</v>
      </c>
      <c r="CA586" s="180">
        <f t="shared" si="1444"/>
        <v>0</v>
      </c>
      <c r="CB586" s="180">
        <f t="shared" si="1445"/>
        <v>0</v>
      </c>
      <c r="CC586" s="180">
        <f t="shared" si="1446"/>
        <v>0</v>
      </c>
      <c r="CD586" s="180">
        <f t="shared" si="1447"/>
        <v>0</v>
      </c>
      <c r="CE586" s="180">
        <f t="shared" si="1448"/>
        <v>0</v>
      </c>
      <c r="CF586" s="180">
        <f t="shared" si="1449"/>
        <v>0</v>
      </c>
      <c r="CG586" s="180">
        <f t="shared" si="1450"/>
        <v>0</v>
      </c>
      <c r="CH586" s="180">
        <f t="shared" si="1451"/>
        <v>0</v>
      </c>
      <c r="CI586" s="180">
        <f t="shared" si="1452"/>
        <v>0</v>
      </c>
      <c r="CJ586" s="180">
        <f t="shared" si="1453"/>
        <v>0</v>
      </c>
      <c r="CK586" s="180">
        <f t="shared" si="1454"/>
        <v>0</v>
      </c>
      <c r="CL586" s="180">
        <f t="shared" si="1455"/>
        <v>0</v>
      </c>
      <c r="CM586" s="180">
        <f t="shared" si="1456"/>
        <v>0</v>
      </c>
      <c r="CN586" s="180">
        <f t="shared" si="1457"/>
        <v>0</v>
      </c>
      <c r="CO586" s="180">
        <f t="shared" si="1458"/>
        <v>0</v>
      </c>
      <c r="CP586" s="180">
        <f t="shared" si="1459"/>
        <v>0</v>
      </c>
      <c r="CQ586" s="180">
        <f t="shared" si="1460"/>
        <v>0</v>
      </c>
      <c r="CR586" s="180">
        <f t="shared" si="1461"/>
        <v>0</v>
      </c>
      <c r="CS586" s="180">
        <f t="shared" si="1462"/>
        <v>0</v>
      </c>
      <c r="CT586" s="180">
        <f t="shared" si="1463"/>
        <v>0</v>
      </c>
      <c r="CU586" s="180">
        <f t="shared" si="1464"/>
        <v>0</v>
      </c>
      <c r="CV586" s="180">
        <f t="shared" si="1465"/>
        <v>0</v>
      </c>
      <c r="CW586" s="180">
        <f t="shared" si="1466"/>
        <v>0</v>
      </c>
      <c r="CX586" s="180">
        <f t="shared" si="1467"/>
        <v>0</v>
      </c>
      <c r="CY586" s="180">
        <f t="shared" si="1468"/>
        <v>0</v>
      </c>
      <c r="CZ586" s="180">
        <f t="shared" si="1469"/>
        <v>0</v>
      </c>
      <c r="DA586" s="180">
        <f t="shared" si="1470"/>
        <v>0</v>
      </c>
      <c r="DB586" s="180">
        <f t="shared" si="1471"/>
        <v>0</v>
      </c>
      <c r="DC586" s="180">
        <f t="shared" si="1472"/>
        <v>0</v>
      </c>
      <c r="DD586" s="180">
        <f t="shared" si="1473"/>
        <v>0</v>
      </c>
      <c r="DE586" s="180">
        <f t="shared" si="1474"/>
        <v>0</v>
      </c>
      <c r="DF586" s="180">
        <f t="shared" si="1475"/>
        <v>0</v>
      </c>
      <c r="DG586" s="180">
        <f t="shared" si="1476"/>
        <v>0</v>
      </c>
      <c r="DH586" s="180">
        <f t="shared" si="1477"/>
        <v>0</v>
      </c>
      <c r="DI586" s="180">
        <f t="shared" si="1478"/>
        <v>0</v>
      </c>
      <c r="DJ586" s="180">
        <f t="shared" si="1479"/>
        <v>0</v>
      </c>
      <c r="DK586" s="180">
        <f t="shared" si="1480"/>
        <v>0</v>
      </c>
      <c r="DL586" s="180">
        <f t="shared" si="1481"/>
        <v>0</v>
      </c>
      <c r="DM586" s="180">
        <f t="shared" si="1482"/>
        <v>0</v>
      </c>
      <c r="DN586" s="180">
        <f t="shared" si="1483"/>
        <v>0</v>
      </c>
      <c r="DO586" s="180">
        <f t="shared" si="1484"/>
        <v>0</v>
      </c>
      <c r="DP586" s="180">
        <f t="shared" si="1485"/>
        <v>0</v>
      </c>
      <c r="DQ586" s="180">
        <f t="shared" si="1486"/>
        <v>0</v>
      </c>
      <c r="DR586" s="180">
        <f t="shared" si="1487"/>
        <v>0</v>
      </c>
      <c r="DS586" s="180">
        <f t="shared" si="1488"/>
        <v>0</v>
      </c>
      <c r="DT586" s="180">
        <f t="shared" si="1489"/>
        <v>0</v>
      </c>
      <c r="DU586" s="180">
        <f t="shared" si="1490"/>
        <v>0</v>
      </c>
      <c r="DV586" s="180">
        <f t="shared" si="1491"/>
        <v>0</v>
      </c>
      <c r="DW586" s="180">
        <f t="shared" si="1492"/>
        <v>0</v>
      </c>
      <c r="DX586" s="180">
        <f t="shared" si="1493"/>
        <v>0</v>
      </c>
      <c r="DY586" s="180">
        <f t="shared" si="1494"/>
        <v>0</v>
      </c>
      <c r="DZ586" s="180">
        <f t="shared" si="1495"/>
        <v>0</v>
      </c>
      <c r="EA586" s="180">
        <f t="shared" si="1496"/>
        <v>0</v>
      </c>
      <c r="EB586" s="180">
        <f t="shared" si="1497"/>
        <v>0</v>
      </c>
      <c r="EC586" s="180">
        <f t="shared" si="1498"/>
        <v>0</v>
      </c>
      <c r="ED586" s="180">
        <f t="shared" si="1499"/>
        <v>0</v>
      </c>
      <c r="EE586" s="180">
        <f t="shared" si="1500"/>
        <v>0</v>
      </c>
      <c r="EF586" s="180">
        <f t="shared" si="1501"/>
        <v>0</v>
      </c>
      <c r="EG586" s="180">
        <f t="shared" si="1502"/>
        <v>0</v>
      </c>
      <c r="EH586" s="180">
        <f t="shared" si="1503"/>
        <v>0</v>
      </c>
      <c r="EI586" s="180">
        <f t="shared" si="1504"/>
        <v>0</v>
      </c>
      <c r="EJ586" s="180">
        <f t="shared" si="1505"/>
        <v>0</v>
      </c>
      <c r="EK586" s="180">
        <f t="shared" si="1506"/>
        <v>0</v>
      </c>
      <c r="EL586" s="180">
        <f t="shared" si="1507"/>
        <v>0</v>
      </c>
      <c r="EM586" s="180">
        <f t="shared" si="1508"/>
        <v>0</v>
      </c>
      <c r="EN586" s="180">
        <f t="shared" si="1509"/>
        <v>0</v>
      </c>
      <c r="EO586" s="180">
        <f t="shared" si="1510"/>
        <v>0</v>
      </c>
      <c r="EP586" s="180">
        <f t="shared" si="1511"/>
        <v>0</v>
      </c>
      <c r="EQ586" s="180">
        <f t="shared" si="1512"/>
        <v>0</v>
      </c>
      <c r="ER586" s="180">
        <f t="shared" si="1513"/>
        <v>0</v>
      </c>
      <c r="ES586" s="180">
        <f t="shared" si="1514"/>
        <v>0</v>
      </c>
      <c r="ET586" s="180">
        <f t="shared" si="1515"/>
        <v>0</v>
      </c>
      <c r="EU586" s="180">
        <f t="shared" si="1516"/>
        <v>0</v>
      </c>
      <c r="EV586" s="180">
        <f t="shared" si="1517"/>
        <v>0</v>
      </c>
      <c r="EW586" s="180">
        <f t="shared" si="1518"/>
        <v>0</v>
      </c>
      <c r="EX586" s="180">
        <f t="shared" si="1519"/>
        <v>0</v>
      </c>
      <c r="EY586" s="180">
        <f t="shared" si="1520"/>
        <v>0</v>
      </c>
      <c r="EZ586" s="180">
        <f t="shared" si="1521"/>
        <v>0</v>
      </c>
      <c r="FA586" s="180">
        <f t="shared" si="1522"/>
        <v>0</v>
      </c>
      <c r="FB586" s="180">
        <f t="shared" si="1523"/>
        <v>0</v>
      </c>
      <c r="FC586" s="180">
        <f t="shared" si="1524"/>
        <v>0</v>
      </c>
      <c r="FD586" s="180">
        <f t="shared" si="1525"/>
        <v>0</v>
      </c>
      <c r="FE586" s="180">
        <f t="shared" si="1526"/>
        <v>0</v>
      </c>
      <c r="FF586" s="180">
        <f t="shared" si="1527"/>
        <v>0</v>
      </c>
      <c r="FG586" s="180">
        <f t="shared" si="1528"/>
        <v>0</v>
      </c>
      <c r="FH586" s="180">
        <f t="shared" si="1529"/>
        <v>0</v>
      </c>
      <c r="FI586" s="180">
        <f t="shared" si="1530"/>
        <v>0</v>
      </c>
      <c r="FJ586" s="180">
        <f t="shared" si="1531"/>
        <v>0</v>
      </c>
      <c r="FK586" s="180">
        <f t="shared" si="1532"/>
        <v>0</v>
      </c>
      <c r="FL586" s="180">
        <f t="shared" si="1533"/>
        <v>0</v>
      </c>
      <c r="FM586" s="180">
        <f t="shared" si="1534"/>
        <v>0</v>
      </c>
      <c r="FN586" s="180">
        <f t="shared" si="1535"/>
        <v>0</v>
      </c>
      <c r="FO586" s="180">
        <f t="shared" si="1536"/>
        <v>0</v>
      </c>
      <c r="FP586" s="180">
        <f t="shared" si="1537"/>
        <v>0</v>
      </c>
      <c r="FQ586" s="180">
        <f t="shared" si="1538"/>
        <v>0</v>
      </c>
      <c r="FR586" s="180">
        <f t="shared" si="1539"/>
        <v>0</v>
      </c>
      <c r="FS586" s="180">
        <f t="shared" si="1540"/>
        <v>0</v>
      </c>
      <c r="FT586" s="180">
        <f t="shared" si="1541"/>
        <v>0</v>
      </c>
      <c r="FU586" s="180">
        <f t="shared" si="1542"/>
        <v>0</v>
      </c>
      <c r="FV586" s="180">
        <f t="shared" si="1543"/>
        <v>0</v>
      </c>
      <c r="FW586" s="180">
        <f t="shared" si="1544"/>
        <v>0</v>
      </c>
      <c r="FX586" s="180">
        <f t="shared" si="1545"/>
        <v>0</v>
      </c>
      <c r="FY586" s="180">
        <f t="shared" si="1546"/>
        <v>0</v>
      </c>
      <c r="FZ586" s="180">
        <f t="shared" si="1547"/>
        <v>0</v>
      </c>
      <c r="GA586" s="180">
        <f t="shared" si="1548"/>
        <v>0</v>
      </c>
      <c r="GB586" s="180">
        <f t="shared" si="1549"/>
        <v>0</v>
      </c>
      <c r="GC586" s="180">
        <f t="shared" si="1550"/>
        <v>0</v>
      </c>
      <c r="GD586" s="180">
        <f t="shared" si="1551"/>
        <v>0</v>
      </c>
      <c r="GE586" s="180">
        <f t="shared" si="1552"/>
        <v>0</v>
      </c>
      <c r="GF586" s="180">
        <f t="shared" si="1553"/>
        <v>0</v>
      </c>
      <c r="GG586" s="180">
        <f t="shared" si="1554"/>
        <v>0</v>
      </c>
      <c r="GH586" s="180">
        <f t="shared" si="1555"/>
        <v>0</v>
      </c>
      <c r="GI586" s="180">
        <f t="shared" si="1556"/>
        <v>0</v>
      </c>
      <c r="GJ586" s="180">
        <f t="shared" si="1557"/>
        <v>0</v>
      </c>
      <c r="GK586" s="180">
        <f t="shared" si="1558"/>
        <v>0</v>
      </c>
      <c r="GL586" s="180">
        <f t="shared" si="1559"/>
        <v>0</v>
      </c>
      <c r="GM586" s="180">
        <f t="shared" si="1560"/>
        <v>0</v>
      </c>
      <c r="GN586" s="180">
        <f t="shared" si="1561"/>
        <v>0</v>
      </c>
      <c r="GO586" s="180">
        <f t="shared" si="1562"/>
        <v>0</v>
      </c>
      <c r="GP586" s="180">
        <f t="shared" si="1563"/>
        <v>0</v>
      </c>
      <c r="GQ586" s="180">
        <f t="shared" si="1564"/>
        <v>0</v>
      </c>
      <c r="GR586" s="180">
        <f t="shared" si="1565"/>
        <v>0</v>
      </c>
      <c r="GS586" s="180">
        <f t="shared" si="1566"/>
        <v>0</v>
      </c>
      <c r="GT586" s="180">
        <f t="shared" si="1567"/>
        <v>0</v>
      </c>
      <c r="GU586" s="180">
        <f t="shared" si="1568"/>
        <v>0</v>
      </c>
      <c r="GV586" s="180">
        <f t="shared" si="1569"/>
        <v>0</v>
      </c>
      <c r="GW586" s="180">
        <f t="shared" si="1570"/>
        <v>0</v>
      </c>
      <c r="GX586" s="180">
        <f t="shared" si="1571"/>
        <v>0</v>
      </c>
      <c r="GY586" s="180">
        <f t="shared" si="1572"/>
        <v>0</v>
      </c>
      <c r="GZ586" s="180">
        <f t="shared" si="1573"/>
        <v>0</v>
      </c>
      <c r="HA586" s="180">
        <f t="shared" si="1574"/>
        <v>0</v>
      </c>
      <c r="HB586" s="180">
        <f t="shared" si="1575"/>
        <v>0</v>
      </c>
      <c r="HC586" s="180">
        <f t="shared" si="1576"/>
        <v>0</v>
      </c>
      <c r="HD586" s="180">
        <f t="shared" si="1577"/>
        <v>0</v>
      </c>
      <c r="HE586" s="180">
        <f t="shared" si="1578"/>
        <v>0</v>
      </c>
      <c r="HF586" s="180">
        <f t="shared" si="1579"/>
        <v>0</v>
      </c>
      <c r="HG586" s="180">
        <f t="shared" si="1580"/>
        <v>0</v>
      </c>
      <c r="HH586" s="180">
        <f t="shared" si="1581"/>
        <v>0</v>
      </c>
      <c r="HI586" s="180">
        <f t="shared" si="1582"/>
        <v>0</v>
      </c>
      <c r="HJ586" s="180">
        <f t="shared" si="1583"/>
        <v>0</v>
      </c>
      <c r="HK586" s="180">
        <f t="shared" si="1584"/>
        <v>0</v>
      </c>
      <c r="HL586" s="180">
        <f t="shared" si="1585"/>
        <v>0</v>
      </c>
      <c r="HM586" s="180">
        <f t="shared" si="1586"/>
        <v>0</v>
      </c>
      <c r="HN586" s="180">
        <f t="shared" si="1587"/>
        <v>0</v>
      </c>
      <c r="HO586" s="180">
        <f t="shared" si="1588"/>
        <v>0</v>
      </c>
      <c r="HP586" s="180">
        <f t="shared" si="1589"/>
        <v>0</v>
      </c>
      <c r="HQ586" s="180">
        <f t="shared" si="1590"/>
        <v>0</v>
      </c>
      <c r="HR586" s="180">
        <f t="shared" si="1591"/>
        <v>0</v>
      </c>
      <c r="HS586" s="180">
        <f t="shared" si="1592"/>
        <v>0</v>
      </c>
      <c r="HT586" s="180">
        <f t="shared" si="1593"/>
        <v>0</v>
      </c>
      <c r="HU586" s="180">
        <f t="shared" si="1594"/>
        <v>0</v>
      </c>
      <c r="HV586" s="180">
        <f t="shared" si="1595"/>
        <v>0</v>
      </c>
      <c r="HW586" s="180">
        <f t="shared" si="1596"/>
        <v>0</v>
      </c>
      <c r="HX586" s="180">
        <f t="shared" si="1597"/>
        <v>0</v>
      </c>
      <c r="HY586" s="180">
        <f t="shared" si="1598"/>
        <v>0</v>
      </c>
      <c r="HZ586" s="180">
        <f t="shared" si="1599"/>
        <v>0</v>
      </c>
      <c r="IA586" s="180">
        <f t="shared" si="1600"/>
        <v>0</v>
      </c>
      <c r="IB586" s="180">
        <f t="shared" si="1601"/>
        <v>0</v>
      </c>
      <c r="IC586" s="180">
        <f t="shared" si="1602"/>
        <v>0</v>
      </c>
      <c r="ID586" s="180">
        <f t="shared" si="1603"/>
        <v>0</v>
      </c>
      <c r="IE586" s="180">
        <f t="shared" si="1604"/>
        <v>0</v>
      </c>
      <c r="IF586" s="180">
        <f t="shared" si="1605"/>
        <v>0</v>
      </c>
      <c r="IG586" s="180">
        <f t="shared" si="1606"/>
        <v>0</v>
      </c>
      <c r="IH586" s="180">
        <f t="shared" si="1607"/>
        <v>0</v>
      </c>
      <c r="II586" s="180">
        <f t="shared" si="1608"/>
        <v>0</v>
      </c>
      <c r="IJ586" s="180">
        <f t="shared" si="1609"/>
        <v>0</v>
      </c>
      <c r="IK586" s="180">
        <f t="shared" si="1610"/>
        <v>0</v>
      </c>
      <c r="IL586" s="180">
        <f t="shared" si="1611"/>
        <v>0</v>
      </c>
      <c r="IM586" s="180">
        <f t="shared" si="1612"/>
        <v>0</v>
      </c>
      <c r="IN586" s="180">
        <f t="shared" si="1613"/>
        <v>0</v>
      </c>
      <c r="IO586" s="180">
        <f t="shared" si="1614"/>
        <v>0</v>
      </c>
      <c r="IP586" s="180">
        <f t="shared" si="1615"/>
        <v>0</v>
      </c>
      <c r="IQ586" s="180">
        <f t="shared" si="1616"/>
        <v>0</v>
      </c>
      <c r="IR586" s="180">
        <f t="shared" si="1617"/>
        <v>0</v>
      </c>
      <c r="IS586" s="180">
        <f t="shared" si="1618"/>
        <v>0</v>
      </c>
      <c r="IT586" s="180">
        <f t="shared" si="1619"/>
        <v>0</v>
      </c>
      <c r="IU586" s="180">
        <f t="shared" si="1620"/>
        <v>0</v>
      </c>
      <c r="IV586" s="180">
        <f t="shared" si="1621"/>
        <v>0</v>
      </c>
      <c r="IW586" s="180">
        <f t="shared" si="1622"/>
        <v>0</v>
      </c>
      <c r="IX586" s="180">
        <f t="shared" si="1623"/>
        <v>0</v>
      </c>
      <c r="IY586" s="180">
        <f t="shared" si="1624"/>
        <v>0</v>
      </c>
      <c r="IZ586" s="180">
        <f t="shared" si="1625"/>
        <v>0</v>
      </c>
      <c r="JA586" s="180">
        <f t="shared" si="1626"/>
        <v>0</v>
      </c>
      <c r="JB586" s="180">
        <f t="shared" si="1627"/>
        <v>0</v>
      </c>
    </row>
    <row r="587" spans="2:262">
      <c r="B587" s="188">
        <v>226</v>
      </c>
      <c r="C587" s="187">
        <f t="shared" si="1628"/>
        <v>4.4140624999999918E-3</v>
      </c>
      <c r="D587" s="184" t="e">
        <f t="shared" si="1371"/>
        <v>#REF!</v>
      </c>
      <c r="E587" s="183" t="e">
        <f>HX361</f>
        <v>#REF!</v>
      </c>
      <c r="F587" s="182">
        <v>226</v>
      </c>
      <c r="G587" s="180">
        <f t="shared" si="1372"/>
        <v>0</v>
      </c>
      <c r="H587" s="180">
        <f t="shared" si="1373"/>
        <v>0</v>
      </c>
      <c r="I587" s="180">
        <f t="shared" si="1374"/>
        <v>0</v>
      </c>
      <c r="J587" s="180">
        <f t="shared" si="1375"/>
        <v>0</v>
      </c>
      <c r="K587" s="180">
        <f t="shared" si="1376"/>
        <v>0</v>
      </c>
      <c r="L587" s="180">
        <f t="shared" si="1377"/>
        <v>0</v>
      </c>
      <c r="M587" s="180">
        <f t="shared" si="1378"/>
        <v>0</v>
      </c>
      <c r="N587" s="180">
        <f t="shared" si="1379"/>
        <v>0</v>
      </c>
      <c r="O587" s="180">
        <f t="shared" si="1380"/>
        <v>0</v>
      </c>
      <c r="P587" s="180">
        <f t="shared" si="1381"/>
        <v>0</v>
      </c>
      <c r="Q587" s="180">
        <f t="shared" si="1382"/>
        <v>0</v>
      </c>
      <c r="R587" s="180">
        <f t="shared" si="1383"/>
        <v>0</v>
      </c>
      <c r="S587" s="180">
        <f t="shared" si="1384"/>
        <v>0</v>
      </c>
      <c r="T587" s="180">
        <f t="shared" si="1385"/>
        <v>0</v>
      </c>
      <c r="U587" s="180">
        <f t="shared" si="1386"/>
        <v>0</v>
      </c>
      <c r="V587" s="180">
        <f t="shared" si="1387"/>
        <v>0</v>
      </c>
      <c r="W587" s="180">
        <f t="shared" si="1388"/>
        <v>0</v>
      </c>
      <c r="X587" s="180">
        <f t="shared" si="1389"/>
        <v>0</v>
      </c>
      <c r="Y587" s="180">
        <f t="shared" si="1390"/>
        <v>0</v>
      </c>
      <c r="Z587" s="180">
        <f t="shared" si="1391"/>
        <v>0</v>
      </c>
      <c r="AA587" s="180">
        <f t="shared" si="1392"/>
        <v>0</v>
      </c>
      <c r="AB587" s="180">
        <f t="shared" si="1393"/>
        <v>0</v>
      </c>
      <c r="AC587" s="180">
        <f t="shared" si="1394"/>
        <v>0</v>
      </c>
      <c r="AD587" s="180">
        <f t="shared" si="1395"/>
        <v>0</v>
      </c>
      <c r="AE587" s="180">
        <f t="shared" si="1396"/>
        <v>0</v>
      </c>
      <c r="AF587" s="180">
        <f t="shared" si="1397"/>
        <v>0</v>
      </c>
      <c r="AG587" s="180">
        <f t="shared" si="1398"/>
        <v>0</v>
      </c>
      <c r="AH587" s="180">
        <f t="shared" si="1399"/>
        <v>0</v>
      </c>
      <c r="AI587" s="180">
        <f t="shared" si="1400"/>
        <v>0</v>
      </c>
      <c r="AJ587" s="180">
        <f t="shared" si="1401"/>
        <v>0</v>
      </c>
      <c r="AK587" s="180">
        <f t="shared" si="1402"/>
        <v>0</v>
      </c>
      <c r="AL587" s="180">
        <f t="shared" si="1403"/>
        <v>0</v>
      </c>
      <c r="AM587" s="180">
        <f t="shared" si="1404"/>
        <v>0</v>
      </c>
      <c r="AN587" s="180">
        <f t="shared" si="1405"/>
        <v>0</v>
      </c>
      <c r="AO587" s="180">
        <f t="shared" si="1406"/>
        <v>0</v>
      </c>
      <c r="AP587" s="180">
        <f t="shared" si="1407"/>
        <v>0</v>
      </c>
      <c r="AQ587" s="180">
        <f t="shared" si="1408"/>
        <v>0</v>
      </c>
      <c r="AR587" s="180">
        <f t="shared" si="1409"/>
        <v>0</v>
      </c>
      <c r="AS587" s="180">
        <f t="shared" si="1410"/>
        <v>0</v>
      </c>
      <c r="AT587" s="180">
        <f t="shared" si="1411"/>
        <v>0</v>
      </c>
      <c r="AU587" s="180">
        <f t="shared" si="1412"/>
        <v>0</v>
      </c>
      <c r="AV587" s="180">
        <f t="shared" si="1413"/>
        <v>0</v>
      </c>
      <c r="AW587" s="180">
        <f t="shared" si="1414"/>
        <v>0</v>
      </c>
      <c r="AX587" s="180">
        <f t="shared" si="1415"/>
        <v>0</v>
      </c>
      <c r="AY587" s="180">
        <f t="shared" si="1416"/>
        <v>0</v>
      </c>
      <c r="AZ587" s="180">
        <f t="shared" si="1417"/>
        <v>0</v>
      </c>
      <c r="BA587" s="180">
        <f t="shared" si="1418"/>
        <v>0</v>
      </c>
      <c r="BB587" s="180">
        <f t="shared" si="1419"/>
        <v>0</v>
      </c>
      <c r="BC587" s="180">
        <f t="shared" si="1420"/>
        <v>0</v>
      </c>
      <c r="BD587" s="180">
        <f t="shared" si="1421"/>
        <v>0</v>
      </c>
      <c r="BE587" s="180">
        <f t="shared" si="1422"/>
        <v>0</v>
      </c>
      <c r="BF587" s="180">
        <f t="shared" si="1423"/>
        <v>0</v>
      </c>
      <c r="BG587" s="180">
        <f t="shared" si="1424"/>
        <v>0</v>
      </c>
      <c r="BH587" s="180">
        <f t="shared" si="1425"/>
        <v>0</v>
      </c>
      <c r="BI587" s="180">
        <f t="shared" si="1426"/>
        <v>0</v>
      </c>
      <c r="BJ587" s="180">
        <f t="shared" si="1427"/>
        <v>0</v>
      </c>
      <c r="BK587" s="180">
        <f t="shared" si="1428"/>
        <v>0</v>
      </c>
      <c r="BL587" s="180">
        <f t="shared" si="1429"/>
        <v>0</v>
      </c>
      <c r="BM587" s="180">
        <f t="shared" si="1430"/>
        <v>0</v>
      </c>
      <c r="BN587" s="180">
        <f t="shared" si="1431"/>
        <v>0</v>
      </c>
      <c r="BO587" s="180">
        <f t="shared" si="1432"/>
        <v>0</v>
      </c>
      <c r="BP587" s="180">
        <f t="shared" si="1433"/>
        <v>0</v>
      </c>
      <c r="BQ587" s="180">
        <f t="shared" si="1434"/>
        <v>0</v>
      </c>
      <c r="BR587" s="180">
        <f t="shared" si="1435"/>
        <v>0</v>
      </c>
      <c r="BS587" s="180">
        <f t="shared" si="1436"/>
        <v>0</v>
      </c>
      <c r="BT587" s="180">
        <f t="shared" si="1437"/>
        <v>0</v>
      </c>
      <c r="BU587" s="180">
        <f t="shared" si="1438"/>
        <v>0</v>
      </c>
      <c r="BV587" s="180">
        <f t="shared" si="1439"/>
        <v>0</v>
      </c>
      <c r="BW587" s="180">
        <f t="shared" si="1440"/>
        <v>0</v>
      </c>
      <c r="BX587" s="180">
        <f t="shared" si="1441"/>
        <v>0</v>
      </c>
      <c r="BY587" s="180">
        <f t="shared" si="1442"/>
        <v>0</v>
      </c>
      <c r="BZ587" s="180">
        <f t="shared" si="1443"/>
        <v>0</v>
      </c>
      <c r="CA587" s="180">
        <f t="shared" si="1444"/>
        <v>0</v>
      </c>
      <c r="CB587" s="180">
        <f t="shared" si="1445"/>
        <v>0</v>
      </c>
      <c r="CC587" s="180">
        <f t="shared" si="1446"/>
        <v>0</v>
      </c>
      <c r="CD587" s="180">
        <f t="shared" si="1447"/>
        <v>0</v>
      </c>
      <c r="CE587" s="180">
        <f t="shared" si="1448"/>
        <v>0</v>
      </c>
      <c r="CF587" s="180">
        <f t="shared" si="1449"/>
        <v>0</v>
      </c>
      <c r="CG587" s="180">
        <f t="shared" si="1450"/>
        <v>0</v>
      </c>
      <c r="CH587" s="180">
        <f t="shared" si="1451"/>
        <v>0</v>
      </c>
      <c r="CI587" s="180">
        <f t="shared" si="1452"/>
        <v>0</v>
      </c>
      <c r="CJ587" s="180">
        <f t="shared" si="1453"/>
        <v>0</v>
      </c>
      <c r="CK587" s="180">
        <f t="shared" si="1454"/>
        <v>0</v>
      </c>
      <c r="CL587" s="180">
        <f t="shared" si="1455"/>
        <v>0</v>
      </c>
      <c r="CM587" s="180">
        <f t="shared" si="1456"/>
        <v>0</v>
      </c>
      <c r="CN587" s="180">
        <f t="shared" si="1457"/>
        <v>0</v>
      </c>
      <c r="CO587" s="180">
        <f t="shared" si="1458"/>
        <v>0</v>
      </c>
      <c r="CP587" s="180">
        <f t="shared" si="1459"/>
        <v>0</v>
      </c>
      <c r="CQ587" s="180">
        <f t="shared" si="1460"/>
        <v>0</v>
      </c>
      <c r="CR587" s="180">
        <f t="shared" si="1461"/>
        <v>0</v>
      </c>
      <c r="CS587" s="180">
        <f t="shared" si="1462"/>
        <v>0</v>
      </c>
      <c r="CT587" s="180">
        <f t="shared" si="1463"/>
        <v>0</v>
      </c>
      <c r="CU587" s="180">
        <f t="shared" si="1464"/>
        <v>0</v>
      </c>
      <c r="CV587" s="180">
        <f t="shared" si="1465"/>
        <v>0</v>
      </c>
      <c r="CW587" s="180">
        <f t="shared" si="1466"/>
        <v>0</v>
      </c>
      <c r="CX587" s="180">
        <f t="shared" si="1467"/>
        <v>0</v>
      </c>
      <c r="CY587" s="180">
        <f t="shared" si="1468"/>
        <v>0</v>
      </c>
      <c r="CZ587" s="180">
        <f t="shared" si="1469"/>
        <v>0</v>
      </c>
      <c r="DA587" s="180">
        <f t="shared" si="1470"/>
        <v>0</v>
      </c>
      <c r="DB587" s="180">
        <f t="shared" si="1471"/>
        <v>0</v>
      </c>
      <c r="DC587" s="180">
        <f t="shared" si="1472"/>
        <v>0</v>
      </c>
      <c r="DD587" s="180">
        <f t="shared" si="1473"/>
        <v>0</v>
      </c>
      <c r="DE587" s="180">
        <f t="shared" si="1474"/>
        <v>0</v>
      </c>
      <c r="DF587" s="180">
        <f t="shared" si="1475"/>
        <v>0</v>
      </c>
      <c r="DG587" s="180">
        <f t="shared" si="1476"/>
        <v>0</v>
      </c>
      <c r="DH587" s="180">
        <f t="shared" si="1477"/>
        <v>0</v>
      </c>
      <c r="DI587" s="180">
        <f t="shared" si="1478"/>
        <v>0</v>
      </c>
      <c r="DJ587" s="180">
        <f t="shared" si="1479"/>
        <v>0</v>
      </c>
      <c r="DK587" s="180">
        <f t="shared" si="1480"/>
        <v>0</v>
      </c>
      <c r="DL587" s="180">
        <f t="shared" si="1481"/>
        <v>0</v>
      </c>
      <c r="DM587" s="180">
        <f t="shared" si="1482"/>
        <v>0</v>
      </c>
      <c r="DN587" s="180">
        <f t="shared" si="1483"/>
        <v>0</v>
      </c>
      <c r="DO587" s="180">
        <f t="shared" si="1484"/>
        <v>0</v>
      </c>
      <c r="DP587" s="180">
        <f t="shared" si="1485"/>
        <v>0</v>
      </c>
      <c r="DQ587" s="180">
        <f t="shared" si="1486"/>
        <v>0</v>
      </c>
      <c r="DR587" s="180">
        <f t="shared" si="1487"/>
        <v>0</v>
      </c>
      <c r="DS587" s="180">
        <f t="shared" si="1488"/>
        <v>0</v>
      </c>
      <c r="DT587" s="180">
        <f t="shared" si="1489"/>
        <v>0</v>
      </c>
      <c r="DU587" s="180">
        <f t="shared" si="1490"/>
        <v>0</v>
      </c>
      <c r="DV587" s="180">
        <f t="shared" si="1491"/>
        <v>0</v>
      </c>
      <c r="DW587" s="180">
        <f t="shared" si="1492"/>
        <v>0</v>
      </c>
      <c r="DX587" s="180">
        <f t="shared" si="1493"/>
        <v>0</v>
      </c>
      <c r="DY587" s="180">
        <f t="shared" si="1494"/>
        <v>0</v>
      </c>
      <c r="DZ587" s="180">
        <f t="shared" si="1495"/>
        <v>0</v>
      </c>
      <c r="EA587" s="180">
        <f t="shared" si="1496"/>
        <v>0</v>
      </c>
      <c r="EB587" s="180">
        <f t="shared" si="1497"/>
        <v>0</v>
      </c>
      <c r="EC587" s="180">
        <f t="shared" si="1498"/>
        <v>0</v>
      </c>
      <c r="ED587" s="180">
        <f t="shared" si="1499"/>
        <v>0</v>
      </c>
      <c r="EE587" s="180">
        <f t="shared" si="1500"/>
        <v>0</v>
      </c>
      <c r="EF587" s="180">
        <f t="shared" si="1501"/>
        <v>0</v>
      </c>
      <c r="EG587" s="180">
        <f t="shared" si="1502"/>
        <v>0</v>
      </c>
      <c r="EH587" s="180">
        <f t="shared" si="1503"/>
        <v>0</v>
      </c>
      <c r="EI587" s="180">
        <f t="shared" si="1504"/>
        <v>0</v>
      </c>
      <c r="EJ587" s="180">
        <f t="shared" si="1505"/>
        <v>0</v>
      </c>
      <c r="EK587" s="180">
        <f t="shared" si="1506"/>
        <v>0</v>
      </c>
      <c r="EL587" s="180">
        <f t="shared" si="1507"/>
        <v>0</v>
      </c>
      <c r="EM587" s="180">
        <f t="shared" si="1508"/>
        <v>0</v>
      </c>
      <c r="EN587" s="180">
        <f t="shared" si="1509"/>
        <v>0</v>
      </c>
      <c r="EO587" s="180">
        <f t="shared" si="1510"/>
        <v>0</v>
      </c>
      <c r="EP587" s="180">
        <f t="shared" si="1511"/>
        <v>0</v>
      </c>
      <c r="EQ587" s="180">
        <f t="shared" si="1512"/>
        <v>0</v>
      </c>
      <c r="ER587" s="180">
        <f t="shared" si="1513"/>
        <v>0</v>
      </c>
      <c r="ES587" s="180">
        <f t="shared" si="1514"/>
        <v>0</v>
      </c>
      <c r="ET587" s="180">
        <f t="shared" si="1515"/>
        <v>0</v>
      </c>
      <c r="EU587" s="180">
        <f t="shared" si="1516"/>
        <v>0</v>
      </c>
      <c r="EV587" s="180">
        <f t="shared" si="1517"/>
        <v>0</v>
      </c>
      <c r="EW587" s="180">
        <f t="shared" si="1518"/>
        <v>0</v>
      </c>
      <c r="EX587" s="180">
        <f t="shared" si="1519"/>
        <v>0</v>
      </c>
      <c r="EY587" s="180">
        <f t="shared" si="1520"/>
        <v>0</v>
      </c>
      <c r="EZ587" s="180">
        <f t="shared" si="1521"/>
        <v>0</v>
      </c>
      <c r="FA587" s="180">
        <f t="shared" si="1522"/>
        <v>0</v>
      </c>
      <c r="FB587" s="180">
        <f t="shared" si="1523"/>
        <v>0</v>
      </c>
      <c r="FC587" s="180">
        <f t="shared" si="1524"/>
        <v>0</v>
      </c>
      <c r="FD587" s="180">
        <f t="shared" si="1525"/>
        <v>0</v>
      </c>
      <c r="FE587" s="180">
        <f t="shared" si="1526"/>
        <v>0</v>
      </c>
      <c r="FF587" s="180">
        <f t="shared" si="1527"/>
        <v>0</v>
      </c>
      <c r="FG587" s="180">
        <f t="shared" si="1528"/>
        <v>0</v>
      </c>
      <c r="FH587" s="180">
        <f t="shared" si="1529"/>
        <v>0</v>
      </c>
      <c r="FI587" s="180">
        <f t="shared" si="1530"/>
        <v>0</v>
      </c>
      <c r="FJ587" s="180">
        <f t="shared" si="1531"/>
        <v>0</v>
      </c>
      <c r="FK587" s="180">
        <f t="shared" si="1532"/>
        <v>0</v>
      </c>
      <c r="FL587" s="180">
        <f t="shared" si="1533"/>
        <v>0</v>
      </c>
      <c r="FM587" s="180">
        <f t="shared" si="1534"/>
        <v>0</v>
      </c>
      <c r="FN587" s="180">
        <f t="shared" si="1535"/>
        <v>0</v>
      </c>
      <c r="FO587" s="180">
        <f t="shared" si="1536"/>
        <v>0</v>
      </c>
      <c r="FP587" s="180">
        <f t="shared" si="1537"/>
        <v>0</v>
      </c>
      <c r="FQ587" s="180">
        <f t="shared" si="1538"/>
        <v>0</v>
      </c>
      <c r="FR587" s="180">
        <f t="shared" si="1539"/>
        <v>0</v>
      </c>
      <c r="FS587" s="180">
        <f t="shared" si="1540"/>
        <v>0</v>
      </c>
      <c r="FT587" s="180">
        <f t="shared" si="1541"/>
        <v>0</v>
      </c>
      <c r="FU587" s="180">
        <f t="shared" si="1542"/>
        <v>0</v>
      </c>
      <c r="FV587" s="180">
        <f t="shared" si="1543"/>
        <v>0</v>
      </c>
      <c r="FW587" s="180">
        <f t="shared" si="1544"/>
        <v>0</v>
      </c>
      <c r="FX587" s="180">
        <f t="shared" si="1545"/>
        <v>0</v>
      </c>
      <c r="FY587" s="180">
        <f t="shared" si="1546"/>
        <v>0</v>
      </c>
      <c r="FZ587" s="180">
        <f t="shared" si="1547"/>
        <v>0</v>
      </c>
      <c r="GA587" s="180">
        <f t="shared" si="1548"/>
        <v>0</v>
      </c>
      <c r="GB587" s="180">
        <f t="shared" si="1549"/>
        <v>0</v>
      </c>
      <c r="GC587" s="180">
        <f t="shared" si="1550"/>
        <v>0</v>
      </c>
      <c r="GD587" s="180">
        <f t="shared" si="1551"/>
        <v>0</v>
      </c>
      <c r="GE587" s="180">
        <f t="shared" si="1552"/>
        <v>0</v>
      </c>
      <c r="GF587" s="180">
        <f t="shared" si="1553"/>
        <v>0</v>
      </c>
      <c r="GG587" s="180">
        <f t="shared" si="1554"/>
        <v>0</v>
      </c>
      <c r="GH587" s="180">
        <f t="shared" si="1555"/>
        <v>0</v>
      </c>
      <c r="GI587" s="180">
        <f t="shared" si="1556"/>
        <v>0</v>
      </c>
      <c r="GJ587" s="180">
        <f t="shared" si="1557"/>
        <v>0</v>
      </c>
      <c r="GK587" s="180">
        <f t="shared" si="1558"/>
        <v>0</v>
      </c>
      <c r="GL587" s="180">
        <f t="shared" si="1559"/>
        <v>0</v>
      </c>
      <c r="GM587" s="180">
        <f t="shared" si="1560"/>
        <v>0</v>
      </c>
      <c r="GN587" s="180">
        <f t="shared" si="1561"/>
        <v>0</v>
      </c>
      <c r="GO587" s="180">
        <f t="shared" si="1562"/>
        <v>0</v>
      </c>
      <c r="GP587" s="180">
        <f t="shared" si="1563"/>
        <v>0</v>
      </c>
      <c r="GQ587" s="180">
        <f t="shared" si="1564"/>
        <v>0</v>
      </c>
      <c r="GR587" s="180">
        <f t="shared" si="1565"/>
        <v>0</v>
      </c>
      <c r="GS587" s="180">
        <f t="shared" si="1566"/>
        <v>0</v>
      </c>
      <c r="GT587" s="180">
        <f t="shared" si="1567"/>
        <v>0</v>
      </c>
      <c r="GU587" s="180">
        <f t="shared" si="1568"/>
        <v>0</v>
      </c>
      <c r="GV587" s="180">
        <f t="shared" si="1569"/>
        <v>0</v>
      </c>
      <c r="GW587" s="180">
        <f t="shared" si="1570"/>
        <v>0</v>
      </c>
      <c r="GX587" s="180">
        <f t="shared" si="1571"/>
        <v>0</v>
      </c>
      <c r="GY587" s="180">
        <f t="shared" si="1572"/>
        <v>0</v>
      </c>
      <c r="GZ587" s="180">
        <f t="shared" si="1573"/>
        <v>0</v>
      </c>
      <c r="HA587" s="180">
        <f t="shared" si="1574"/>
        <v>0</v>
      </c>
      <c r="HB587" s="180">
        <f t="shared" si="1575"/>
        <v>0</v>
      </c>
      <c r="HC587" s="180">
        <f t="shared" si="1576"/>
        <v>0</v>
      </c>
      <c r="HD587" s="180">
        <f t="shared" si="1577"/>
        <v>0</v>
      </c>
      <c r="HE587" s="180">
        <f t="shared" si="1578"/>
        <v>0</v>
      </c>
      <c r="HF587" s="180">
        <f t="shared" si="1579"/>
        <v>0</v>
      </c>
      <c r="HG587" s="180">
        <f t="shared" si="1580"/>
        <v>0</v>
      </c>
      <c r="HH587" s="180">
        <f t="shared" si="1581"/>
        <v>0</v>
      </c>
      <c r="HI587" s="180">
        <f t="shared" si="1582"/>
        <v>0</v>
      </c>
      <c r="HJ587" s="180">
        <f t="shared" si="1583"/>
        <v>0</v>
      </c>
      <c r="HK587" s="180">
        <f t="shared" si="1584"/>
        <v>0</v>
      </c>
      <c r="HL587" s="180">
        <f t="shared" si="1585"/>
        <v>0</v>
      </c>
      <c r="HM587" s="180">
        <f t="shared" si="1586"/>
        <v>0</v>
      </c>
      <c r="HN587" s="180">
        <f t="shared" si="1587"/>
        <v>0</v>
      </c>
      <c r="HO587" s="180">
        <f t="shared" si="1588"/>
        <v>0</v>
      </c>
      <c r="HP587" s="180">
        <f t="shared" si="1589"/>
        <v>0</v>
      </c>
      <c r="HQ587" s="180">
        <f t="shared" si="1590"/>
        <v>0</v>
      </c>
      <c r="HR587" s="180">
        <f t="shared" si="1591"/>
        <v>0</v>
      </c>
      <c r="HS587" s="180">
        <f t="shared" si="1592"/>
        <v>0</v>
      </c>
      <c r="HT587" s="180">
        <f t="shared" si="1593"/>
        <v>0</v>
      </c>
      <c r="HU587" s="180">
        <f t="shared" si="1594"/>
        <v>0</v>
      </c>
      <c r="HV587" s="180">
        <f t="shared" si="1595"/>
        <v>0</v>
      </c>
      <c r="HW587" s="180">
        <f t="shared" si="1596"/>
        <v>0</v>
      </c>
      <c r="HX587" s="180">
        <f t="shared" si="1597"/>
        <v>0</v>
      </c>
      <c r="HY587" s="180">
        <f t="shared" si="1598"/>
        <v>0</v>
      </c>
      <c r="HZ587" s="180">
        <f t="shared" si="1599"/>
        <v>0</v>
      </c>
      <c r="IA587" s="180">
        <f t="shared" si="1600"/>
        <v>0</v>
      </c>
      <c r="IB587" s="180">
        <f t="shared" si="1601"/>
        <v>0</v>
      </c>
      <c r="IC587" s="180">
        <f t="shared" si="1602"/>
        <v>0</v>
      </c>
      <c r="ID587" s="180">
        <f t="shared" si="1603"/>
        <v>0</v>
      </c>
      <c r="IE587" s="180">
        <f t="shared" si="1604"/>
        <v>0</v>
      </c>
      <c r="IF587" s="180">
        <f t="shared" si="1605"/>
        <v>0</v>
      </c>
      <c r="IG587" s="180">
        <f t="shared" si="1606"/>
        <v>0</v>
      </c>
      <c r="IH587" s="180">
        <f t="shared" si="1607"/>
        <v>0</v>
      </c>
      <c r="II587" s="180">
        <f t="shared" si="1608"/>
        <v>0</v>
      </c>
      <c r="IJ587" s="180">
        <f t="shared" si="1609"/>
        <v>0</v>
      </c>
      <c r="IK587" s="180">
        <f t="shared" si="1610"/>
        <v>0</v>
      </c>
      <c r="IL587" s="180">
        <f t="shared" si="1611"/>
        <v>0</v>
      </c>
      <c r="IM587" s="180">
        <f t="shared" si="1612"/>
        <v>0</v>
      </c>
      <c r="IN587" s="180">
        <f t="shared" si="1613"/>
        <v>0</v>
      </c>
      <c r="IO587" s="180">
        <f t="shared" si="1614"/>
        <v>0</v>
      </c>
      <c r="IP587" s="180">
        <f t="shared" si="1615"/>
        <v>0</v>
      </c>
      <c r="IQ587" s="180">
        <f t="shared" si="1616"/>
        <v>0</v>
      </c>
      <c r="IR587" s="180">
        <f t="shared" si="1617"/>
        <v>0</v>
      </c>
      <c r="IS587" s="180">
        <f t="shared" si="1618"/>
        <v>0</v>
      </c>
      <c r="IT587" s="180">
        <f t="shared" si="1619"/>
        <v>0</v>
      </c>
      <c r="IU587" s="180">
        <f t="shared" si="1620"/>
        <v>0</v>
      </c>
      <c r="IV587" s="180">
        <f t="shared" si="1621"/>
        <v>0</v>
      </c>
      <c r="IW587" s="180">
        <f t="shared" si="1622"/>
        <v>0</v>
      </c>
      <c r="IX587" s="180">
        <f t="shared" si="1623"/>
        <v>0</v>
      </c>
      <c r="IY587" s="180">
        <f t="shared" si="1624"/>
        <v>0</v>
      </c>
      <c r="IZ587" s="180">
        <f t="shared" si="1625"/>
        <v>0</v>
      </c>
      <c r="JA587" s="180">
        <f t="shared" si="1626"/>
        <v>0</v>
      </c>
      <c r="JB587" s="180">
        <f t="shared" si="1627"/>
        <v>0</v>
      </c>
    </row>
    <row r="588" spans="2:262">
      <c r="B588" s="188">
        <v>227</v>
      </c>
      <c r="C588" s="187">
        <f t="shared" si="1628"/>
        <v>4.4335937499999914E-3</v>
      </c>
      <c r="D588" s="184" t="e">
        <f t="shared" si="1371"/>
        <v>#REF!</v>
      </c>
      <c r="E588" s="183" t="e">
        <f>HY361</f>
        <v>#REF!</v>
      </c>
      <c r="F588" s="182">
        <v>227</v>
      </c>
      <c r="G588" s="180">
        <f t="shared" si="1372"/>
        <v>0</v>
      </c>
      <c r="H588" s="180">
        <f t="shared" si="1373"/>
        <v>0</v>
      </c>
      <c r="I588" s="180">
        <f t="shared" si="1374"/>
        <v>0</v>
      </c>
      <c r="J588" s="180">
        <f t="shared" si="1375"/>
        <v>0</v>
      </c>
      <c r="K588" s="180">
        <f t="shared" si="1376"/>
        <v>0</v>
      </c>
      <c r="L588" s="180">
        <f t="shared" si="1377"/>
        <v>0</v>
      </c>
      <c r="M588" s="180">
        <f t="shared" si="1378"/>
        <v>0</v>
      </c>
      <c r="N588" s="180">
        <f t="shared" si="1379"/>
        <v>0</v>
      </c>
      <c r="O588" s="180">
        <f t="shared" si="1380"/>
        <v>0</v>
      </c>
      <c r="P588" s="180">
        <f t="shared" si="1381"/>
        <v>0</v>
      </c>
      <c r="Q588" s="180">
        <f t="shared" si="1382"/>
        <v>0</v>
      </c>
      <c r="R588" s="180">
        <f t="shared" si="1383"/>
        <v>0</v>
      </c>
      <c r="S588" s="180">
        <f t="shared" si="1384"/>
        <v>0</v>
      </c>
      <c r="T588" s="180">
        <f t="shared" si="1385"/>
        <v>0</v>
      </c>
      <c r="U588" s="180">
        <f t="shared" si="1386"/>
        <v>0</v>
      </c>
      <c r="V588" s="180">
        <f t="shared" si="1387"/>
        <v>0</v>
      </c>
      <c r="W588" s="180">
        <f t="shared" si="1388"/>
        <v>0</v>
      </c>
      <c r="X588" s="180">
        <f t="shared" si="1389"/>
        <v>0</v>
      </c>
      <c r="Y588" s="180">
        <f t="shared" si="1390"/>
        <v>0</v>
      </c>
      <c r="Z588" s="180">
        <f t="shared" si="1391"/>
        <v>0</v>
      </c>
      <c r="AA588" s="180">
        <f t="shared" si="1392"/>
        <v>0</v>
      </c>
      <c r="AB588" s="180">
        <f t="shared" si="1393"/>
        <v>0</v>
      </c>
      <c r="AC588" s="180">
        <f t="shared" si="1394"/>
        <v>0</v>
      </c>
      <c r="AD588" s="180">
        <f t="shared" si="1395"/>
        <v>0</v>
      </c>
      <c r="AE588" s="180">
        <f t="shared" si="1396"/>
        <v>0</v>
      </c>
      <c r="AF588" s="180">
        <f t="shared" si="1397"/>
        <v>0</v>
      </c>
      <c r="AG588" s="180">
        <f t="shared" si="1398"/>
        <v>0</v>
      </c>
      <c r="AH588" s="180">
        <f t="shared" si="1399"/>
        <v>0</v>
      </c>
      <c r="AI588" s="180">
        <f t="shared" si="1400"/>
        <v>0</v>
      </c>
      <c r="AJ588" s="180">
        <f t="shared" si="1401"/>
        <v>0</v>
      </c>
      <c r="AK588" s="180">
        <f t="shared" si="1402"/>
        <v>0</v>
      </c>
      <c r="AL588" s="180">
        <f t="shared" si="1403"/>
        <v>0</v>
      </c>
      <c r="AM588" s="180">
        <f t="shared" si="1404"/>
        <v>0</v>
      </c>
      <c r="AN588" s="180">
        <f t="shared" si="1405"/>
        <v>0</v>
      </c>
      <c r="AO588" s="180">
        <f t="shared" si="1406"/>
        <v>0</v>
      </c>
      <c r="AP588" s="180">
        <f t="shared" si="1407"/>
        <v>0</v>
      </c>
      <c r="AQ588" s="180">
        <f t="shared" si="1408"/>
        <v>0</v>
      </c>
      <c r="AR588" s="180">
        <f t="shared" si="1409"/>
        <v>0</v>
      </c>
      <c r="AS588" s="180">
        <f t="shared" si="1410"/>
        <v>0</v>
      </c>
      <c r="AT588" s="180">
        <f t="shared" si="1411"/>
        <v>0</v>
      </c>
      <c r="AU588" s="180">
        <f t="shared" si="1412"/>
        <v>0</v>
      </c>
      <c r="AV588" s="180">
        <f t="shared" si="1413"/>
        <v>0</v>
      </c>
      <c r="AW588" s="180">
        <f t="shared" si="1414"/>
        <v>0</v>
      </c>
      <c r="AX588" s="180">
        <f t="shared" si="1415"/>
        <v>0</v>
      </c>
      <c r="AY588" s="180">
        <f t="shared" si="1416"/>
        <v>0</v>
      </c>
      <c r="AZ588" s="180">
        <f t="shared" si="1417"/>
        <v>0</v>
      </c>
      <c r="BA588" s="180">
        <f t="shared" si="1418"/>
        <v>0</v>
      </c>
      <c r="BB588" s="180">
        <f t="shared" si="1419"/>
        <v>0</v>
      </c>
      <c r="BC588" s="180">
        <f t="shared" si="1420"/>
        <v>0</v>
      </c>
      <c r="BD588" s="180">
        <f t="shared" si="1421"/>
        <v>0</v>
      </c>
      <c r="BE588" s="180">
        <f t="shared" si="1422"/>
        <v>0</v>
      </c>
      <c r="BF588" s="180">
        <f t="shared" si="1423"/>
        <v>0</v>
      </c>
      <c r="BG588" s="180">
        <f t="shared" si="1424"/>
        <v>0</v>
      </c>
      <c r="BH588" s="180">
        <f t="shared" si="1425"/>
        <v>0</v>
      </c>
      <c r="BI588" s="180">
        <f t="shared" si="1426"/>
        <v>0</v>
      </c>
      <c r="BJ588" s="180">
        <f t="shared" si="1427"/>
        <v>0</v>
      </c>
      <c r="BK588" s="180">
        <f t="shared" si="1428"/>
        <v>0</v>
      </c>
      <c r="BL588" s="180">
        <f t="shared" si="1429"/>
        <v>0</v>
      </c>
      <c r="BM588" s="180">
        <f t="shared" si="1430"/>
        <v>0</v>
      </c>
      <c r="BN588" s="180">
        <f t="shared" si="1431"/>
        <v>0</v>
      </c>
      <c r="BO588" s="180">
        <f t="shared" si="1432"/>
        <v>0</v>
      </c>
      <c r="BP588" s="180">
        <f t="shared" si="1433"/>
        <v>0</v>
      </c>
      <c r="BQ588" s="180">
        <f t="shared" si="1434"/>
        <v>0</v>
      </c>
      <c r="BR588" s="180">
        <f t="shared" si="1435"/>
        <v>0</v>
      </c>
      <c r="BS588" s="180">
        <f t="shared" si="1436"/>
        <v>0</v>
      </c>
      <c r="BT588" s="180">
        <f t="shared" si="1437"/>
        <v>0</v>
      </c>
      <c r="BU588" s="180">
        <f t="shared" si="1438"/>
        <v>0</v>
      </c>
      <c r="BV588" s="180">
        <f t="shared" si="1439"/>
        <v>0</v>
      </c>
      <c r="BW588" s="180">
        <f t="shared" si="1440"/>
        <v>0</v>
      </c>
      <c r="BX588" s="180">
        <f t="shared" si="1441"/>
        <v>0</v>
      </c>
      <c r="BY588" s="180">
        <f t="shared" si="1442"/>
        <v>0</v>
      </c>
      <c r="BZ588" s="180">
        <f t="shared" si="1443"/>
        <v>0</v>
      </c>
      <c r="CA588" s="180">
        <f t="shared" si="1444"/>
        <v>0</v>
      </c>
      <c r="CB588" s="180">
        <f t="shared" si="1445"/>
        <v>0</v>
      </c>
      <c r="CC588" s="180">
        <f t="shared" si="1446"/>
        <v>0</v>
      </c>
      <c r="CD588" s="180">
        <f t="shared" si="1447"/>
        <v>0</v>
      </c>
      <c r="CE588" s="180">
        <f t="shared" si="1448"/>
        <v>0</v>
      </c>
      <c r="CF588" s="180">
        <f t="shared" si="1449"/>
        <v>0</v>
      </c>
      <c r="CG588" s="180">
        <f t="shared" si="1450"/>
        <v>0</v>
      </c>
      <c r="CH588" s="180">
        <f t="shared" si="1451"/>
        <v>0</v>
      </c>
      <c r="CI588" s="180">
        <f t="shared" si="1452"/>
        <v>0</v>
      </c>
      <c r="CJ588" s="180">
        <f t="shared" si="1453"/>
        <v>0</v>
      </c>
      <c r="CK588" s="180">
        <f t="shared" si="1454"/>
        <v>0</v>
      </c>
      <c r="CL588" s="180">
        <f t="shared" si="1455"/>
        <v>0</v>
      </c>
      <c r="CM588" s="180">
        <f t="shared" si="1456"/>
        <v>0</v>
      </c>
      <c r="CN588" s="180">
        <f t="shared" si="1457"/>
        <v>0</v>
      </c>
      <c r="CO588" s="180">
        <f t="shared" si="1458"/>
        <v>0</v>
      </c>
      <c r="CP588" s="180">
        <f t="shared" si="1459"/>
        <v>0</v>
      </c>
      <c r="CQ588" s="180">
        <f t="shared" si="1460"/>
        <v>0</v>
      </c>
      <c r="CR588" s="180">
        <f t="shared" si="1461"/>
        <v>0</v>
      </c>
      <c r="CS588" s="180">
        <f t="shared" si="1462"/>
        <v>0</v>
      </c>
      <c r="CT588" s="180">
        <f t="shared" si="1463"/>
        <v>0</v>
      </c>
      <c r="CU588" s="180">
        <f t="shared" si="1464"/>
        <v>0</v>
      </c>
      <c r="CV588" s="180">
        <f t="shared" si="1465"/>
        <v>0</v>
      </c>
      <c r="CW588" s="180">
        <f t="shared" si="1466"/>
        <v>0</v>
      </c>
      <c r="CX588" s="180">
        <f t="shared" si="1467"/>
        <v>0</v>
      </c>
      <c r="CY588" s="180">
        <f t="shared" si="1468"/>
        <v>0</v>
      </c>
      <c r="CZ588" s="180">
        <f t="shared" si="1469"/>
        <v>0</v>
      </c>
      <c r="DA588" s="180">
        <f t="shared" si="1470"/>
        <v>0</v>
      </c>
      <c r="DB588" s="180">
        <f t="shared" si="1471"/>
        <v>0</v>
      </c>
      <c r="DC588" s="180">
        <f t="shared" si="1472"/>
        <v>0</v>
      </c>
      <c r="DD588" s="180">
        <f t="shared" si="1473"/>
        <v>0</v>
      </c>
      <c r="DE588" s="180">
        <f t="shared" si="1474"/>
        <v>0</v>
      </c>
      <c r="DF588" s="180">
        <f t="shared" si="1475"/>
        <v>0</v>
      </c>
      <c r="DG588" s="180">
        <f t="shared" si="1476"/>
        <v>0</v>
      </c>
      <c r="DH588" s="180">
        <f t="shared" si="1477"/>
        <v>0</v>
      </c>
      <c r="DI588" s="180">
        <f t="shared" si="1478"/>
        <v>0</v>
      </c>
      <c r="DJ588" s="180">
        <f t="shared" si="1479"/>
        <v>0</v>
      </c>
      <c r="DK588" s="180">
        <f t="shared" si="1480"/>
        <v>0</v>
      </c>
      <c r="DL588" s="180">
        <f t="shared" si="1481"/>
        <v>0</v>
      </c>
      <c r="DM588" s="180">
        <f t="shared" si="1482"/>
        <v>0</v>
      </c>
      <c r="DN588" s="180">
        <f t="shared" si="1483"/>
        <v>0</v>
      </c>
      <c r="DO588" s="180">
        <f t="shared" si="1484"/>
        <v>0</v>
      </c>
      <c r="DP588" s="180">
        <f t="shared" si="1485"/>
        <v>0</v>
      </c>
      <c r="DQ588" s="180">
        <f t="shared" si="1486"/>
        <v>0</v>
      </c>
      <c r="DR588" s="180">
        <f t="shared" si="1487"/>
        <v>0</v>
      </c>
      <c r="DS588" s="180">
        <f t="shared" si="1488"/>
        <v>0</v>
      </c>
      <c r="DT588" s="180">
        <f t="shared" si="1489"/>
        <v>0</v>
      </c>
      <c r="DU588" s="180">
        <f t="shared" si="1490"/>
        <v>0</v>
      </c>
      <c r="DV588" s="180">
        <f t="shared" si="1491"/>
        <v>0</v>
      </c>
      <c r="DW588" s="180">
        <f t="shared" si="1492"/>
        <v>0</v>
      </c>
      <c r="DX588" s="180">
        <f t="shared" si="1493"/>
        <v>0</v>
      </c>
      <c r="DY588" s="180">
        <f t="shared" si="1494"/>
        <v>0</v>
      </c>
      <c r="DZ588" s="180">
        <f t="shared" si="1495"/>
        <v>0</v>
      </c>
      <c r="EA588" s="180">
        <f t="shared" si="1496"/>
        <v>0</v>
      </c>
      <c r="EB588" s="180">
        <f t="shared" si="1497"/>
        <v>0</v>
      </c>
      <c r="EC588" s="180">
        <f t="shared" si="1498"/>
        <v>0</v>
      </c>
      <c r="ED588" s="180">
        <f t="shared" si="1499"/>
        <v>0</v>
      </c>
      <c r="EE588" s="180">
        <f t="shared" si="1500"/>
        <v>0</v>
      </c>
      <c r="EF588" s="180">
        <f t="shared" si="1501"/>
        <v>0</v>
      </c>
      <c r="EG588" s="180">
        <f t="shared" si="1502"/>
        <v>0</v>
      </c>
      <c r="EH588" s="180">
        <f t="shared" si="1503"/>
        <v>0</v>
      </c>
      <c r="EI588" s="180">
        <f t="shared" si="1504"/>
        <v>0</v>
      </c>
      <c r="EJ588" s="180">
        <f t="shared" si="1505"/>
        <v>0</v>
      </c>
      <c r="EK588" s="180">
        <f t="shared" si="1506"/>
        <v>0</v>
      </c>
      <c r="EL588" s="180">
        <f t="shared" si="1507"/>
        <v>0</v>
      </c>
      <c r="EM588" s="180">
        <f t="shared" si="1508"/>
        <v>0</v>
      </c>
      <c r="EN588" s="180">
        <f t="shared" si="1509"/>
        <v>0</v>
      </c>
      <c r="EO588" s="180">
        <f t="shared" si="1510"/>
        <v>0</v>
      </c>
      <c r="EP588" s="180">
        <f t="shared" si="1511"/>
        <v>0</v>
      </c>
      <c r="EQ588" s="180">
        <f t="shared" si="1512"/>
        <v>0</v>
      </c>
      <c r="ER588" s="180">
        <f t="shared" si="1513"/>
        <v>0</v>
      </c>
      <c r="ES588" s="180">
        <f t="shared" si="1514"/>
        <v>0</v>
      </c>
      <c r="ET588" s="180">
        <f t="shared" si="1515"/>
        <v>0</v>
      </c>
      <c r="EU588" s="180">
        <f t="shared" si="1516"/>
        <v>0</v>
      </c>
      <c r="EV588" s="180">
        <f t="shared" si="1517"/>
        <v>0</v>
      </c>
      <c r="EW588" s="180">
        <f t="shared" si="1518"/>
        <v>0</v>
      </c>
      <c r="EX588" s="180">
        <f t="shared" si="1519"/>
        <v>0</v>
      </c>
      <c r="EY588" s="180">
        <f t="shared" si="1520"/>
        <v>0</v>
      </c>
      <c r="EZ588" s="180">
        <f t="shared" si="1521"/>
        <v>0</v>
      </c>
      <c r="FA588" s="180">
        <f t="shared" si="1522"/>
        <v>0</v>
      </c>
      <c r="FB588" s="180">
        <f t="shared" si="1523"/>
        <v>0</v>
      </c>
      <c r="FC588" s="180">
        <f t="shared" si="1524"/>
        <v>0</v>
      </c>
      <c r="FD588" s="180">
        <f t="shared" si="1525"/>
        <v>0</v>
      </c>
      <c r="FE588" s="180">
        <f t="shared" si="1526"/>
        <v>0</v>
      </c>
      <c r="FF588" s="180">
        <f t="shared" si="1527"/>
        <v>0</v>
      </c>
      <c r="FG588" s="180">
        <f t="shared" si="1528"/>
        <v>0</v>
      </c>
      <c r="FH588" s="180">
        <f t="shared" si="1529"/>
        <v>0</v>
      </c>
      <c r="FI588" s="180">
        <f t="shared" si="1530"/>
        <v>0</v>
      </c>
      <c r="FJ588" s="180">
        <f t="shared" si="1531"/>
        <v>0</v>
      </c>
      <c r="FK588" s="180">
        <f t="shared" si="1532"/>
        <v>0</v>
      </c>
      <c r="FL588" s="180">
        <f t="shared" si="1533"/>
        <v>0</v>
      </c>
      <c r="FM588" s="180">
        <f t="shared" si="1534"/>
        <v>0</v>
      </c>
      <c r="FN588" s="180">
        <f t="shared" si="1535"/>
        <v>0</v>
      </c>
      <c r="FO588" s="180">
        <f t="shared" si="1536"/>
        <v>0</v>
      </c>
      <c r="FP588" s="180">
        <f t="shared" si="1537"/>
        <v>0</v>
      </c>
      <c r="FQ588" s="180">
        <f t="shared" si="1538"/>
        <v>0</v>
      </c>
      <c r="FR588" s="180">
        <f t="shared" si="1539"/>
        <v>0</v>
      </c>
      <c r="FS588" s="180">
        <f t="shared" si="1540"/>
        <v>0</v>
      </c>
      <c r="FT588" s="180">
        <f t="shared" si="1541"/>
        <v>0</v>
      </c>
      <c r="FU588" s="180">
        <f t="shared" si="1542"/>
        <v>0</v>
      </c>
      <c r="FV588" s="180">
        <f t="shared" si="1543"/>
        <v>0</v>
      </c>
      <c r="FW588" s="180">
        <f t="shared" si="1544"/>
        <v>0</v>
      </c>
      <c r="FX588" s="180">
        <f t="shared" si="1545"/>
        <v>0</v>
      </c>
      <c r="FY588" s="180">
        <f t="shared" si="1546"/>
        <v>0</v>
      </c>
      <c r="FZ588" s="180">
        <f t="shared" si="1547"/>
        <v>0</v>
      </c>
      <c r="GA588" s="180">
        <f t="shared" si="1548"/>
        <v>0</v>
      </c>
      <c r="GB588" s="180">
        <f t="shared" si="1549"/>
        <v>0</v>
      </c>
      <c r="GC588" s="180">
        <f t="shared" si="1550"/>
        <v>0</v>
      </c>
      <c r="GD588" s="180">
        <f t="shared" si="1551"/>
        <v>0</v>
      </c>
      <c r="GE588" s="180">
        <f t="shared" si="1552"/>
        <v>0</v>
      </c>
      <c r="GF588" s="180">
        <f t="shared" si="1553"/>
        <v>0</v>
      </c>
      <c r="GG588" s="180">
        <f t="shared" si="1554"/>
        <v>0</v>
      </c>
      <c r="GH588" s="180">
        <f t="shared" si="1555"/>
        <v>0</v>
      </c>
      <c r="GI588" s="180">
        <f t="shared" si="1556"/>
        <v>0</v>
      </c>
      <c r="GJ588" s="180">
        <f t="shared" si="1557"/>
        <v>0</v>
      </c>
      <c r="GK588" s="180">
        <f t="shared" si="1558"/>
        <v>0</v>
      </c>
      <c r="GL588" s="180">
        <f t="shared" si="1559"/>
        <v>0</v>
      </c>
      <c r="GM588" s="180">
        <f t="shared" si="1560"/>
        <v>0</v>
      </c>
      <c r="GN588" s="180">
        <f t="shared" si="1561"/>
        <v>0</v>
      </c>
      <c r="GO588" s="180">
        <f t="shared" si="1562"/>
        <v>0</v>
      </c>
      <c r="GP588" s="180">
        <f t="shared" si="1563"/>
        <v>0</v>
      </c>
      <c r="GQ588" s="180">
        <f t="shared" si="1564"/>
        <v>0</v>
      </c>
      <c r="GR588" s="180">
        <f t="shared" si="1565"/>
        <v>0</v>
      </c>
      <c r="GS588" s="180">
        <f t="shared" si="1566"/>
        <v>0</v>
      </c>
      <c r="GT588" s="180">
        <f t="shared" si="1567"/>
        <v>0</v>
      </c>
      <c r="GU588" s="180">
        <f t="shared" si="1568"/>
        <v>0</v>
      </c>
      <c r="GV588" s="180">
        <f t="shared" si="1569"/>
        <v>0</v>
      </c>
      <c r="GW588" s="180">
        <f t="shared" si="1570"/>
        <v>0</v>
      </c>
      <c r="GX588" s="180">
        <f t="shared" si="1571"/>
        <v>0</v>
      </c>
      <c r="GY588" s="180">
        <f t="shared" si="1572"/>
        <v>0</v>
      </c>
      <c r="GZ588" s="180">
        <f t="shared" si="1573"/>
        <v>0</v>
      </c>
      <c r="HA588" s="180">
        <f t="shared" si="1574"/>
        <v>0</v>
      </c>
      <c r="HB588" s="180">
        <f t="shared" si="1575"/>
        <v>0</v>
      </c>
      <c r="HC588" s="180">
        <f t="shared" si="1576"/>
        <v>0</v>
      </c>
      <c r="HD588" s="180">
        <f t="shared" si="1577"/>
        <v>0</v>
      </c>
      <c r="HE588" s="180">
        <f t="shared" si="1578"/>
        <v>0</v>
      </c>
      <c r="HF588" s="180">
        <f t="shared" si="1579"/>
        <v>0</v>
      </c>
      <c r="HG588" s="180">
        <f t="shared" si="1580"/>
        <v>0</v>
      </c>
      <c r="HH588" s="180">
        <f t="shared" si="1581"/>
        <v>0</v>
      </c>
      <c r="HI588" s="180">
        <f t="shared" si="1582"/>
        <v>0</v>
      </c>
      <c r="HJ588" s="180">
        <f t="shared" si="1583"/>
        <v>0</v>
      </c>
      <c r="HK588" s="180">
        <f t="shared" si="1584"/>
        <v>0</v>
      </c>
      <c r="HL588" s="180">
        <f t="shared" si="1585"/>
        <v>0</v>
      </c>
      <c r="HM588" s="180">
        <f t="shared" si="1586"/>
        <v>0</v>
      </c>
      <c r="HN588" s="180">
        <f t="shared" si="1587"/>
        <v>0</v>
      </c>
      <c r="HO588" s="180">
        <f t="shared" si="1588"/>
        <v>0</v>
      </c>
      <c r="HP588" s="180">
        <f t="shared" si="1589"/>
        <v>0</v>
      </c>
      <c r="HQ588" s="180">
        <f t="shared" si="1590"/>
        <v>0</v>
      </c>
      <c r="HR588" s="180">
        <f t="shared" si="1591"/>
        <v>0</v>
      </c>
      <c r="HS588" s="180">
        <f t="shared" si="1592"/>
        <v>0</v>
      </c>
      <c r="HT588" s="180">
        <f t="shared" si="1593"/>
        <v>0</v>
      </c>
      <c r="HU588" s="180">
        <f t="shared" si="1594"/>
        <v>0</v>
      </c>
      <c r="HV588" s="180">
        <f t="shared" si="1595"/>
        <v>0</v>
      </c>
      <c r="HW588" s="180">
        <f t="shared" si="1596"/>
        <v>0</v>
      </c>
      <c r="HX588" s="180">
        <f t="shared" si="1597"/>
        <v>0</v>
      </c>
      <c r="HY588" s="180">
        <f t="shared" si="1598"/>
        <v>0</v>
      </c>
      <c r="HZ588" s="180">
        <f t="shared" si="1599"/>
        <v>0</v>
      </c>
      <c r="IA588" s="180">
        <f t="shared" si="1600"/>
        <v>0</v>
      </c>
      <c r="IB588" s="180">
        <f t="shared" si="1601"/>
        <v>0</v>
      </c>
      <c r="IC588" s="180">
        <f t="shared" si="1602"/>
        <v>0</v>
      </c>
      <c r="ID588" s="180">
        <f t="shared" si="1603"/>
        <v>0</v>
      </c>
      <c r="IE588" s="180">
        <f t="shared" si="1604"/>
        <v>0</v>
      </c>
      <c r="IF588" s="180">
        <f t="shared" si="1605"/>
        <v>0</v>
      </c>
      <c r="IG588" s="180">
        <f t="shared" si="1606"/>
        <v>0</v>
      </c>
      <c r="IH588" s="180">
        <f t="shared" si="1607"/>
        <v>0</v>
      </c>
      <c r="II588" s="180">
        <f t="shared" si="1608"/>
        <v>0</v>
      </c>
      <c r="IJ588" s="180">
        <f t="shared" si="1609"/>
        <v>0</v>
      </c>
      <c r="IK588" s="180">
        <f t="shared" si="1610"/>
        <v>0</v>
      </c>
      <c r="IL588" s="180">
        <f t="shared" si="1611"/>
        <v>0</v>
      </c>
      <c r="IM588" s="180">
        <f t="shared" si="1612"/>
        <v>0</v>
      </c>
      <c r="IN588" s="180">
        <f t="shared" si="1613"/>
        <v>0</v>
      </c>
      <c r="IO588" s="180">
        <f t="shared" si="1614"/>
        <v>0</v>
      </c>
      <c r="IP588" s="180">
        <f t="shared" si="1615"/>
        <v>0</v>
      </c>
      <c r="IQ588" s="180">
        <f t="shared" si="1616"/>
        <v>0</v>
      </c>
      <c r="IR588" s="180">
        <f t="shared" si="1617"/>
        <v>0</v>
      </c>
      <c r="IS588" s="180">
        <f t="shared" si="1618"/>
        <v>0</v>
      </c>
      <c r="IT588" s="180">
        <f t="shared" si="1619"/>
        <v>0</v>
      </c>
      <c r="IU588" s="180">
        <f t="shared" si="1620"/>
        <v>0</v>
      </c>
      <c r="IV588" s="180">
        <f t="shared" si="1621"/>
        <v>0</v>
      </c>
      <c r="IW588" s="180">
        <f t="shared" si="1622"/>
        <v>0</v>
      </c>
      <c r="IX588" s="180">
        <f t="shared" si="1623"/>
        <v>0</v>
      </c>
      <c r="IY588" s="180">
        <f t="shared" si="1624"/>
        <v>0</v>
      </c>
      <c r="IZ588" s="180">
        <f t="shared" si="1625"/>
        <v>0</v>
      </c>
      <c r="JA588" s="180">
        <f t="shared" si="1626"/>
        <v>0</v>
      </c>
      <c r="JB588" s="180">
        <f t="shared" si="1627"/>
        <v>0</v>
      </c>
    </row>
    <row r="589" spans="2:262">
      <c r="B589" s="188">
        <v>228</v>
      </c>
      <c r="C589" s="187">
        <f t="shared" si="1628"/>
        <v>4.4531249999999909E-3</v>
      </c>
      <c r="D589" s="184" t="e">
        <f t="shared" si="1371"/>
        <v>#REF!</v>
      </c>
      <c r="E589" s="183" t="e">
        <f>HZ361</f>
        <v>#REF!</v>
      </c>
      <c r="F589" s="182">
        <v>228</v>
      </c>
      <c r="G589" s="180">
        <f t="shared" si="1372"/>
        <v>0</v>
      </c>
      <c r="H589" s="180">
        <f t="shared" si="1373"/>
        <v>0</v>
      </c>
      <c r="I589" s="180">
        <f t="shared" si="1374"/>
        <v>0</v>
      </c>
      <c r="J589" s="180">
        <f t="shared" si="1375"/>
        <v>0</v>
      </c>
      <c r="K589" s="180">
        <f t="shared" si="1376"/>
        <v>0</v>
      </c>
      <c r="L589" s="180">
        <f t="shared" si="1377"/>
        <v>0</v>
      </c>
      <c r="M589" s="180">
        <f t="shared" si="1378"/>
        <v>0</v>
      </c>
      <c r="N589" s="180">
        <f t="shared" si="1379"/>
        <v>0</v>
      </c>
      <c r="O589" s="180">
        <f t="shared" si="1380"/>
        <v>0</v>
      </c>
      <c r="P589" s="180">
        <f t="shared" si="1381"/>
        <v>0</v>
      </c>
      <c r="Q589" s="180">
        <f t="shared" si="1382"/>
        <v>0</v>
      </c>
      <c r="R589" s="180">
        <f t="shared" si="1383"/>
        <v>0</v>
      </c>
      <c r="S589" s="180">
        <f t="shared" si="1384"/>
        <v>0</v>
      </c>
      <c r="T589" s="180">
        <f t="shared" si="1385"/>
        <v>0</v>
      </c>
      <c r="U589" s="180">
        <f t="shared" si="1386"/>
        <v>0</v>
      </c>
      <c r="V589" s="180">
        <f t="shared" si="1387"/>
        <v>0</v>
      </c>
      <c r="W589" s="180">
        <f t="shared" si="1388"/>
        <v>0</v>
      </c>
      <c r="X589" s="180">
        <f t="shared" si="1389"/>
        <v>0</v>
      </c>
      <c r="Y589" s="180">
        <f t="shared" si="1390"/>
        <v>0</v>
      </c>
      <c r="Z589" s="180">
        <f t="shared" si="1391"/>
        <v>0</v>
      </c>
      <c r="AA589" s="180">
        <f t="shared" si="1392"/>
        <v>0</v>
      </c>
      <c r="AB589" s="180">
        <f t="shared" si="1393"/>
        <v>0</v>
      </c>
      <c r="AC589" s="180">
        <f t="shared" si="1394"/>
        <v>0</v>
      </c>
      <c r="AD589" s="180">
        <f t="shared" si="1395"/>
        <v>0</v>
      </c>
      <c r="AE589" s="180">
        <f t="shared" si="1396"/>
        <v>0</v>
      </c>
      <c r="AF589" s="180">
        <f t="shared" si="1397"/>
        <v>0</v>
      </c>
      <c r="AG589" s="180">
        <f t="shared" si="1398"/>
        <v>0</v>
      </c>
      <c r="AH589" s="180">
        <f t="shared" si="1399"/>
        <v>0</v>
      </c>
      <c r="AI589" s="180">
        <f t="shared" si="1400"/>
        <v>0</v>
      </c>
      <c r="AJ589" s="180">
        <f t="shared" si="1401"/>
        <v>0</v>
      </c>
      <c r="AK589" s="180">
        <f t="shared" si="1402"/>
        <v>0</v>
      </c>
      <c r="AL589" s="180">
        <f t="shared" si="1403"/>
        <v>0</v>
      </c>
      <c r="AM589" s="180">
        <f t="shared" si="1404"/>
        <v>0</v>
      </c>
      <c r="AN589" s="180">
        <f t="shared" si="1405"/>
        <v>0</v>
      </c>
      <c r="AO589" s="180">
        <f t="shared" si="1406"/>
        <v>0</v>
      </c>
      <c r="AP589" s="180">
        <f t="shared" si="1407"/>
        <v>0</v>
      </c>
      <c r="AQ589" s="180">
        <f t="shared" si="1408"/>
        <v>0</v>
      </c>
      <c r="AR589" s="180">
        <f t="shared" si="1409"/>
        <v>0</v>
      </c>
      <c r="AS589" s="180">
        <f t="shared" si="1410"/>
        <v>0</v>
      </c>
      <c r="AT589" s="180">
        <f t="shared" si="1411"/>
        <v>0</v>
      </c>
      <c r="AU589" s="180">
        <f t="shared" si="1412"/>
        <v>0</v>
      </c>
      <c r="AV589" s="180">
        <f t="shared" si="1413"/>
        <v>0</v>
      </c>
      <c r="AW589" s="180">
        <f t="shared" si="1414"/>
        <v>0</v>
      </c>
      <c r="AX589" s="180">
        <f t="shared" si="1415"/>
        <v>0</v>
      </c>
      <c r="AY589" s="180">
        <f t="shared" si="1416"/>
        <v>0</v>
      </c>
      <c r="AZ589" s="180">
        <f t="shared" si="1417"/>
        <v>0</v>
      </c>
      <c r="BA589" s="180">
        <f t="shared" si="1418"/>
        <v>0</v>
      </c>
      <c r="BB589" s="180">
        <f t="shared" si="1419"/>
        <v>0</v>
      </c>
      <c r="BC589" s="180">
        <f t="shared" si="1420"/>
        <v>0</v>
      </c>
      <c r="BD589" s="180">
        <f t="shared" si="1421"/>
        <v>0</v>
      </c>
      <c r="BE589" s="180">
        <f t="shared" si="1422"/>
        <v>0</v>
      </c>
      <c r="BF589" s="180">
        <f t="shared" si="1423"/>
        <v>0</v>
      </c>
      <c r="BG589" s="180">
        <f t="shared" si="1424"/>
        <v>0</v>
      </c>
      <c r="BH589" s="180">
        <f t="shared" si="1425"/>
        <v>0</v>
      </c>
      <c r="BI589" s="180">
        <f t="shared" si="1426"/>
        <v>0</v>
      </c>
      <c r="BJ589" s="180">
        <f t="shared" si="1427"/>
        <v>0</v>
      </c>
      <c r="BK589" s="180">
        <f t="shared" si="1428"/>
        <v>0</v>
      </c>
      <c r="BL589" s="180">
        <f t="shared" si="1429"/>
        <v>0</v>
      </c>
      <c r="BM589" s="180">
        <f t="shared" si="1430"/>
        <v>0</v>
      </c>
      <c r="BN589" s="180">
        <f t="shared" si="1431"/>
        <v>0</v>
      </c>
      <c r="BO589" s="180">
        <f t="shared" si="1432"/>
        <v>0</v>
      </c>
      <c r="BP589" s="180">
        <f t="shared" si="1433"/>
        <v>0</v>
      </c>
      <c r="BQ589" s="180">
        <f t="shared" si="1434"/>
        <v>0</v>
      </c>
      <c r="BR589" s="180">
        <f t="shared" si="1435"/>
        <v>0</v>
      </c>
      <c r="BS589" s="180">
        <f t="shared" si="1436"/>
        <v>0</v>
      </c>
      <c r="BT589" s="180">
        <f t="shared" si="1437"/>
        <v>0</v>
      </c>
      <c r="BU589" s="180">
        <f t="shared" si="1438"/>
        <v>0</v>
      </c>
      <c r="BV589" s="180">
        <f t="shared" si="1439"/>
        <v>0</v>
      </c>
      <c r="BW589" s="180">
        <f t="shared" si="1440"/>
        <v>0</v>
      </c>
      <c r="BX589" s="180">
        <f t="shared" si="1441"/>
        <v>0</v>
      </c>
      <c r="BY589" s="180">
        <f t="shared" si="1442"/>
        <v>0</v>
      </c>
      <c r="BZ589" s="180">
        <f t="shared" si="1443"/>
        <v>0</v>
      </c>
      <c r="CA589" s="180">
        <f t="shared" si="1444"/>
        <v>0</v>
      </c>
      <c r="CB589" s="180">
        <f t="shared" si="1445"/>
        <v>0</v>
      </c>
      <c r="CC589" s="180">
        <f t="shared" si="1446"/>
        <v>0</v>
      </c>
      <c r="CD589" s="180">
        <f t="shared" si="1447"/>
        <v>0</v>
      </c>
      <c r="CE589" s="180">
        <f t="shared" si="1448"/>
        <v>0</v>
      </c>
      <c r="CF589" s="180">
        <f t="shared" si="1449"/>
        <v>0</v>
      </c>
      <c r="CG589" s="180">
        <f t="shared" si="1450"/>
        <v>0</v>
      </c>
      <c r="CH589" s="180">
        <f t="shared" si="1451"/>
        <v>0</v>
      </c>
      <c r="CI589" s="180">
        <f t="shared" si="1452"/>
        <v>0</v>
      </c>
      <c r="CJ589" s="180">
        <f t="shared" si="1453"/>
        <v>0</v>
      </c>
      <c r="CK589" s="180">
        <f t="shared" si="1454"/>
        <v>0</v>
      </c>
      <c r="CL589" s="180">
        <f t="shared" si="1455"/>
        <v>0</v>
      </c>
      <c r="CM589" s="180">
        <f t="shared" si="1456"/>
        <v>0</v>
      </c>
      <c r="CN589" s="180">
        <f t="shared" si="1457"/>
        <v>0</v>
      </c>
      <c r="CO589" s="180">
        <f t="shared" si="1458"/>
        <v>0</v>
      </c>
      <c r="CP589" s="180">
        <f t="shared" si="1459"/>
        <v>0</v>
      </c>
      <c r="CQ589" s="180">
        <f t="shared" si="1460"/>
        <v>0</v>
      </c>
      <c r="CR589" s="180">
        <f t="shared" si="1461"/>
        <v>0</v>
      </c>
      <c r="CS589" s="180">
        <f t="shared" si="1462"/>
        <v>0</v>
      </c>
      <c r="CT589" s="180">
        <f t="shared" si="1463"/>
        <v>0</v>
      </c>
      <c r="CU589" s="180">
        <f t="shared" si="1464"/>
        <v>0</v>
      </c>
      <c r="CV589" s="180">
        <f t="shared" si="1465"/>
        <v>0</v>
      </c>
      <c r="CW589" s="180">
        <f t="shared" si="1466"/>
        <v>0</v>
      </c>
      <c r="CX589" s="180">
        <f t="shared" si="1467"/>
        <v>0</v>
      </c>
      <c r="CY589" s="180">
        <f t="shared" si="1468"/>
        <v>0</v>
      </c>
      <c r="CZ589" s="180">
        <f t="shared" si="1469"/>
        <v>0</v>
      </c>
      <c r="DA589" s="180">
        <f t="shared" si="1470"/>
        <v>0</v>
      </c>
      <c r="DB589" s="180">
        <f t="shared" si="1471"/>
        <v>0</v>
      </c>
      <c r="DC589" s="180">
        <f t="shared" si="1472"/>
        <v>0</v>
      </c>
      <c r="DD589" s="180">
        <f t="shared" si="1473"/>
        <v>0</v>
      </c>
      <c r="DE589" s="180">
        <f t="shared" si="1474"/>
        <v>0</v>
      </c>
      <c r="DF589" s="180">
        <f t="shared" si="1475"/>
        <v>0</v>
      </c>
      <c r="DG589" s="180">
        <f t="shared" si="1476"/>
        <v>0</v>
      </c>
      <c r="DH589" s="180">
        <f t="shared" si="1477"/>
        <v>0</v>
      </c>
      <c r="DI589" s="180">
        <f t="shared" si="1478"/>
        <v>0</v>
      </c>
      <c r="DJ589" s="180">
        <f t="shared" si="1479"/>
        <v>0</v>
      </c>
      <c r="DK589" s="180">
        <f t="shared" si="1480"/>
        <v>0</v>
      </c>
      <c r="DL589" s="180">
        <f t="shared" si="1481"/>
        <v>0</v>
      </c>
      <c r="DM589" s="180">
        <f t="shared" si="1482"/>
        <v>0</v>
      </c>
      <c r="DN589" s="180">
        <f t="shared" si="1483"/>
        <v>0</v>
      </c>
      <c r="DO589" s="180">
        <f t="shared" si="1484"/>
        <v>0</v>
      </c>
      <c r="DP589" s="180">
        <f t="shared" si="1485"/>
        <v>0</v>
      </c>
      <c r="DQ589" s="180">
        <f t="shared" si="1486"/>
        <v>0</v>
      </c>
      <c r="DR589" s="180">
        <f t="shared" si="1487"/>
        <v>0</v>
      </c>
      <c r="DS589" s="180">
        <f t="shared" si="1488"/>
        <v>0</v>
      </c>
      <c r="DT589" s="180">
        <f t="shared" si="1489"/>
        <v>0</v>
      </c>
      <c r="DU589" s="180">
        <f t="shared" si="1490"/>
        <v>0</v>
      </c>
      <c r="DV589" s="180">
        <f t="shared" si="1491"/>
        <v>0</v>
      </c>
      <c r="DW589" s="180">
        <f t="shared" si="1492"/>
        <v>0</v>
      </c>
      <c r="DX589" s="180">
        <f t="shared" si="1493"/>
        <v>0</v>
      </c>
      <c r="DY589" s="180">
        <f t="shared" si="1494"/>
        <v>0</v>
      </c>
      <c r="DZ589" s="180">
        <f t="shared" si="1495"/>
        <v>0</v>
      </c>
      <c r="EA589" s="180">
        <f t="shared" si="1496"/>
        <v>0</v>
      </c>
      <c r="EB589" s="180">
        <f t="shared" si="1497"/>
        <v>0</v>
      </c>
      <c r="EC589" s="180">
        <f t="shared" si="1498"/>
        <v>0</v>
      </c>
      <c r="ED589" s="180">
        <f t="shared" si="1499"/>
        <v>0</v>
      </c>
      <c r="EE589" s="180">
        <f t="shared" si="1500"/>
        <v>0</v>
      </c>
      <c r="EF589" s="180">
        <f t="shared" si="1501"/>
        <v>0</v>
      </c>
      <c r="EG589" s="180">
        <f t="shared" si="1502"/>
        <v>0</v>
      </c>
      <c r="EH589" s="180">
        <f t="shared" si="1503"/>
        <v>0</v>
      </c>
      <c r="EI589" s="180">
        <f t="shared" si="1504"/>
        <v>0</v>
      </c>
      <c r="EJ589" s="180">
        <f t="shared" si="1505"/>
        <v>0</v>
      </c>
      <c r="EK589" s="180">
        <f t="shared" si="1506"/>
        <v>0</v>
      </c>
      <c r="EL589" s="180">
        <f t="shared" si="1507"/>
        <v>0</v>
      </c>
      <c r="EM589" s="180">
        <f t="shared" si="1508"/>
        <v>0</v>
      </c>
      <c r="EN589" s="180">
        <f t="shared" si="1509"/>
        <v>0</v>
      </c>
      <c r="EO589" s="180">
        <f t="shared" si="1510"/>
        <v>0</v>
      </c>
      <c r="EP589" s="180">
        <f t="shared" si="1511"/>
        <v>0</v>
      </c>
      <c r="EQ589" s="180">
        <f t="shared" si="1512"/>
        <v>0</v>
      </c>
      <c r="ER589" s="180">
        <f t="shared" si="1513"/>
        <v>0</v>
      </c>
      <c r="ES589" s="180">
        <f t="shared" si="1514"/>
        <v>0</v>
      </c>
      <c r="ET589" s="180">
        <f t="shared" si="1515"/>
        <v>0</v>
      </c>
      <c r="EU589" s="180">
        <f t="shared" si="1516"/>
        <v>0</v>
      </c>
      <c r="EV589" s="180">
        <f t="shared" si="1517"/>
        <v>0</v>
      </c>
      <c r="EW589" s="180">
        <f t="shared" si="1518"/>
        <v>0</v>
      </c>
      <c r="EX589" s="180">
        <f t="shared" si="1519"/>
        <v>0</v>
      </c>
      <c r="EY589" s="180">
        <f t="shared" si="1520"/>
        <v>0</v>
      </c>
      <c r="EZ589" s="180">
        <f t="shared" si="1521"/>
        <v>0</v>
      </c>
      <c r="FA589" s="180">
        <f t="shared" si="1522"/>
        <v>0</v>
      </c>
      <c r="FB589" s="180">
        <f t="shared" si="1523"/>
        <v>0</v>
      </c>
      <c r="FC589" s="180">
        <f t="shared" si="1524"/>
        <v>0</v>
      </c>
      <c r="FD589" s="180">
        <f t="shared" si="1525"/>
        <v>0</v>
      </c>
      <c r="FE589" s="180">
        <f t="shared" si="1526"/>
        <v>0</v>
      </c>
      <c r="FF589" s="180">
        <f t="shared" si="1527"/>
        <v>0</v>
      </c>
      <c r="FG589" s="180">
        <f t="shared" si="1528"/>
        <v>0</v>
      </c>
      <c r="FH589" s="180">
        <f t="shared" si="1529"/>
        <v>0</v>
      </c>
      <c r="FI589" s="180">
        <f t="shared" si="1530"/>
        <v>0</v>
      </c>
      <c r="FJ589" s="180">
        <f t="shared" si="1531"/>
        <v>0</v>
      </c>
      <c r="FK589" s="180">
        <f t="shared" si="1532"/>
        <v>0</v>
      </c>
      <c r="FL589" s="180">
        <f t="shared" si="1533"/>
        <v>0</v>
      </c>
      <c r="FM589" s="180">
        <f t="shared" si="1534"/>
        <v>0</v>
      </c>
      <c r="FN589" s="180">
        <f t="shared" si="1535"/>
        <v>0</v>
      </c>
      <c r="FO589" s="180">
        <f t="shared" si="1536"/>
        <v>0</v>
      </c>
      <c r="FP589" s="180">
        <f t="shared" si="1537"/>
        <v>0</v>
      </c>
      <c r="FQ589" s="180">
        <f t="shared" si="1538"/>
        <v>0</v>
      </c>
      <c r="FR589" s="180">
        <f t="shared" si="1539"/>
        <v>0</v>
      </c>
      <c r="FS589" s="180">
        <f t="shared" si="1540"/>
        <v>0</v>
      </c>
      <c r="FT589" s="180">
        <f t="shared" si="1541"/>
        <v>0</v>
      </c>
      <c r="FU589" s="180">
        <f t="shared" si="1542"/>
        <v>0</v>
      </c>
      <c r="FV589" s="180">
        <f t="shared" si="1543"/>
        <v>0</v>
      </c>
      <c r="FW589" s="180">
        <f t="shared" si="1544"/>
        <v>0</v>
      </c>
      <c r="FX589" s="180">
        <f t="shared" si="1545"/>
        <v>0</v>
      </c>
      <c r="FY589" s="180">
        <f t="shared" si="1546"/>
        <v>0</v>
      </c>
      <c r="FZ589" s="180">
        <f t="shared" si="1547"/>
        <v>0</v>
      </c>
      <c r="GA589" s="180">
        <f t="shared" si="1548"/>
        <v>0</v>
      </c>
      <c r="GB589" s="180">
        <f t="shared" si="1549"/>
        <v>0</v>
      </c>
      <c r="GC589" s="180">
        <f t="shared" si="1550"/>
        <v>0</v>
      </c>
      <c r="GD589" s="180">
        <f t="shared" si="1551"/>
        <v>0</v>
      </c>
      <c r="GE589" s="180">
        <f t="shared" si="1552"/>
        <v>0</v>
      </c>
      <c r="GF589" s="180">
        <f t="shared" si="1553"/>
        <v>0</v>
      </c>
      <c r="GG589" s="180">
        <f t="shared" si="1554"/>
        <v>0</v>
      </c>
      <c r="GH589" s="180">
        <f t="shared" si="1555"/>
        <v>0</v>
      </c>
      <c r="GI589" s="180">
        <f t="shared" si="1556"/>
        <v>0</v>
      </c>
      <c r="GJ589" s="180">
        <f t="shared" si="1557"/>
        <v>0</v>
      </c>
      <c r="GK589" s="180">
        <f t="shared" si="1558"/>
        <v>0</v>
      </c>
      <c r="GL589" s="180">
        <f t="shared" si="1559"/>
        <v>0</v>
      </c>
      <c r="GM589" s="180">
        <f t="shared" si="1560"/>
        <v>0</v>
      </c>
      <c r="GN589" s="180">
        <f t="shared" si="1561"/>
        <v>0</v>
      </c>
      <c r="GO589" s="180">
        <f t="shared" si="1562"/>
        <v>0</v>
      </c>
      <c r="GP589" s="180">
        <f t="shared" si="1563"/>
        <v>0</v>
      </c>
      <c r="GQ589" s="180">
        <f t="shared" si="1564"/>
        <v>0</v>
      </c>
      <c r="GR589" s="180">
        <f t="shared" si="1565"/>
        <v>0</v>
      </c>
      <c r="GS589" s="180">
        <f t="shared" si="1566"/>
        <v>0</v>
      </c>
      <c r="GT589" s="180">
        <f t="shared" si="1567"/>
        <v>0</v>
      </c>
      <c r="GU589" s="180">
        <f t="shared" si="1568"/>
        <v>0</v>
      </c>
      <c r="GV589" s="180">
        <f t="shared" si="1569"/>
        <v>0</v>
      </c>
      <c r="GW589" s="180">
        <f t="shared" si="1570"/>
        <v>0</v>
      </c>
      <c r="GX589" s="180">
        <f t="shared" si="1571"/>
        <v>0</v>
      </c>
      <c r="GY589" s="180">
        <f t="shared" si="1572"/>
        <v>0</v>
      </c>
      <c r="GZ589" s="180">
        <f t="shared" si="1573"/>
        <v>0</v>
      </c>
      <c r="HA589" s="180">
        <f t="shared" si="1574"/>
        <v>0</v>
      </c>
      <c r="HB589" s="180">
        <f t="shared" si="1575"/>
        <v>0</v>
      </c>
      <c r="HC589" s="180">
        <f t="shared" si="1576"/>
        <v>0</v>
      </c>
      <c r="HD589" s="180">
        <f t="shared" si="1577"/>
        <v>0</v>
      </c>
      <c r="HE589" s="180">
        <f t="shared" si="1578"/>
        <v>0</v>
      </c>
      <c r="HF589" s="180">
        <f t="shared" si="1579"/>
        <v>0</v>
      </c>
      <c r="HG589" s="180">
        <f t="shared" si="1580"/>
        <v>0</v>
      </c>
      <c r="HH589" s="180">
        <f t="shared" si="1581"/>
        <v>0</v>
      </c>
      <c r="HI589" s="180">
        <f t="shared" si="1582"/>
        <v>0</v>
      </c>
      <c r="HJ589" s="180">
        <f t="shared" si="1583"/>
        <v>0</v>
      </c>
      <c r="HK589" s="180">
        <f t="shared" si="1584"/>
        <v>0</v>
      </c>
      <c r="HL589" s="180">
        <f t="shared" si="1585"/>
        <v>0</v>
      </c>
      <c r="HM589" s="180">
        <f t="shared" si="1586"/>
        <v>0</v>
      </c>
      <c r="HN589" s="180">
        <f t="shared" si="1587"/>
        <v>0</v>
      </c>
      <c r="HO589" s="180">
        <f t="shared" si="1588"/>
        <v>0</v>
      </c>
      <c r="HP589" s="180">
        <f t="shared" si="1589"/>
        <v>0</v>
      </c>
      <c r="HQ589" s="180">
        <f t="shared" si="1590"/>
        <v>0</v>
      </c>
      <c r="HR589" s="180">
        <f t="shared" si="1591"/>
        <v>0</v>
      </c>
      <c r="HS589" s="180">
        <f t="shared" si="1592"/>
        <v>0</v>
      </c>
      <c r="HT589" s="180">
        <f t="shared" si="1593"/>
        <v>0</v>
      </c>
      <c r="HU589" s="180">
        <f t="shared" si="1594"/>
        <v>0</v>
      </c>
      <c r="HV589" s="180">
        <f t="shared" si="1595"/>
        <v>0</v>
      </c>
      <c r="HW589" s="180">
        <f t="shared" si="1596"/>
        <v>0</v>
      </c>
      <c r="HX589" s="180">
        <f t="shared" si="1597"/>
        <v>0</v>
      </c>
      <c r="HY589" s="180">
        <f t="shared" si="1598"/>
        <v>0</v>
      </c>
      <c r="HZ589" s="180">
        <f t="shared" si="1599"/>
        <v>0</v>
      </c>
      <c r="IA589" s="180">
        <f t="shared" si="1600"/>
        <v>0</v>
      </c>
      <c r="IB589" s="180">
        <f t="shared" si="1601"/>
        <v>0</v>
      </c>
      <c r="IC589" s="180">
        <f t="shared" si="1602"/>
        <v>0</v>
      </c>
      <c r="ID589" s="180">
        <f t="shared" si="1603"/>
        <v>0</v>
      </c>
      <c r="IE589" s="180">
        <f t="shared" si="1604"/>
        <v>0</v>
      </c>
      <c r="IF589" s="180">
        <f t="shared" si="1605"/>
        <v>0</v>
      </c>
      <c r="IG589" s="180">
        <f t="shared" si="1606"/>
        <v>0</v>
      </c>
      <c r="IH589" s="180">
        <f t="shared" si="1607"/>
        <v>0</v>
      </c>
      <c r="II589" s="180">
        <f t="shared" si="1608"/>
        <v>0</v>
      </c>
      <c r="IJ589" s="180">
        <f t="shared" si="1609"/>
        <v>0</v>
      </c>
      <c r="IK589" s="180">
        <f t="shared" si="1610"/>
        <v>0</v>
      </c>
      <c r="IL589" s="180">
        <f t="shared" si="1611"/>
        <v>0</v>
      </c>
      <c r="IM589" s="180">
        <f t="shared" si="1612"/>
        <v>0</v>
      </c>
      <c r="IN589" s="180">
        <f t="shared" si="1613"/>
        <v>0</v>
      </c>
      <c r="IO589" s="180">
        <f t="shared" si="1614"/>
        <v>0</v>
      </c>
      <c r="IP589" s="180">
        <f t="shared" si="1615"/>
        <v>0</v>
      </c>
      <c r="IQ589" s="180">
        <f t="shared" si="1616"/>
        <v>0</v>
      </c>
      <c r="IR589" s="180">
        <f t="shared" si="1617"/>
        <v>0</v>
      </c>
      <c r="IS589" s="180">
        <f t="shared" si="1618"/>
        <v>0</v>
      </c>
      <c r="IT589" s="180">
        <f t="shared" si="1619"/>
        <v>0</v>
      </c>
      <c r="IU589" s="180">
        <f t="shared" si="1620"/>
        <v>0</v>
      </c>
      <c r="IV589" s="180">
        <f t="shared" si="1621"/>
        <v>0</v>
      </c>
      <c r="IW589" s="180">
        <f t="shared" si="1622"/>
        <v>0</v>
      </c>
      <c r="IX589" s="180">
        <f t="shared" si="1623"/>
        <v>0</v>
      </c>
      <c r="IY589" s="180">
        <f t="shared" si="1624"/>
        <v>0</v>
      </c>
      <c r="IZ589" s="180">
        <f t="shared" si="1625"/>
        <v>0</v>
      </c>
      <c r="JA589" s="180">
        <f t="shared" si="1626"/>
        <v>0</v>
      </c>
      <c r="JB589" s="180">
        <f t="shared" si="1627"/>
        <v>0</v>
      </c>
    </row>
    <row r="590" spans="2:262">
      <c r="B590" s="188">
        <v>229</v>
      </c>
      <c r="C590" s="187">
        <f t="shared" si="1628"/>
        <v>4.4726562499999905E-3</v>
      </c>
      <c r="D590" s="184" t="e">
        <f t="shared" si="1371"/>
        <v>#REF!</v>
      </c>
      <c r="E590" s="183" t="e">
        <f>IA361</f>
        <v>#REF!</v>
      </c>
      <c r="F590" s="182">
        <v>229</v>
      </c>
      <c r="G590" s="180">
        <f t="shared" si="1372"/>
        <v>0</v>
      </c>
      <c r="H590" s="180">
        <f t="shared" si="1373"/>
        <v>0</v>
      </c>
      <c r="I590" s="180">
        <f t="shared" si="1374"/>
        <v>0</v>
      </c>
      <c r="J590" s="180">
        <f t="shared" si="1375"/>
        <v>0</v>
      </c>
      <c r="K590" s="180">
        <f t="shared" si="1376"/>
        <v>0</v>
      </c>
      <c r="L590" s="180">
        <f t="shared" si="1377"/>
        <v>0</v>
      </c>
      <c r="M590" s="180">
        <f t="shared" si="1378"/>
        <v>0</v>
      </c>
      <c r="N590" s="180">
        <f t="shared" si="1379"/>
        <v>0</v>
      </c>
      <c r="O590" s="180">
        <f t="shared" si="1380"/>
        <v>0</v>
      </c>
      <c r="P590" s="180">
        <f t="shared" si="1381"/>
        <v>0</v>
      </c>
      <c r="Q590" s="180">
        <f t="shared" si="1382"/>
        <v>0</v>
      </c>
      <c r="R590" s="180">
        <f t="shared" si="1383"/>
        <v>0</v>
      </c>
      <c r="S590" s="180">
        <f t="shared" si="1384"/>
        <v>0</v>
      </c>
      <c r="T590" s="180">
        <f t="shared" si="1385"/>
        <v>0</v>
      </c>
      <c r="U590" s="180">
        <f t="shared" si="1386"/>
        <v>0</v>
      </c>
      <c r="V590" s="180">
        <f t="shared" si="1387"/>
        <v>0</v>
      </c>
      <c r="W590" s="180">
        <f t="shared" si="1388"/>
        <v>0</v>
      </c>
      <c r="X590" s="180">
        <f t="shared" si="1389"/>
        <v>0</v>
      </c>
      <c r="Y590" s="180">
        <f t="shared" si="1390"/>
        <v>0</v>
      </c>
      <c r="Z590" s="180">
        <f t="shared" si="1391"/>
        <v>0</v>
      </c>
      <c r="AA590" s="180">
        <f t="shared" si="1392"/>
        <v>0</v>
      </c>
      <c r="AB590" s="180">
        <f t="shared" si="1393"/>
        <v>0</v>
      </c>
      <c r="AC590" s="180">
        <f t="shared" si="1394"/>
        <v>0</v>
      </c>
      <c r="AD590" s="180">
        <f t="shared" si="1395"/>
        <v>0</v>
      </c>
      <c r="AE590" s="180">
        <f t="shared" si="1396"/>
        <v>0</v>
      </c>
      <c r="AF590" s="180">
        <f t="shared" si="1397"/>
        <v>0</v>
      </c>
      <c r="AG590" s="180">
        <f t="shared" si="1398"/>
        <v>0</v>
      </c>
      <c r="AH590" s="180">
        <f t="shared" si="1399"/>
        <v>0</v>
      </c>
      <c r="AI590" s="180">
        <f t="shared" si="1400"/>
        <v>0</v>
      </c>
      <c r="AJ590" s="180">
        <f t="shared" si="1401"/>
        <v>0</v>
      </c>
      <c r="AK590" s="180">
        <f t="shared" si="1402"/>
        <v>0</v>
      </c>
      <c r="AL590" s="180">
        <f t="shared" si="1403"/>
        <v>0</v>
      </c>
      <c r="AM590" s="180">
        <f t="shared" si="1404"/>
        <v>0</v>
      </c>
      <c r="AN590" s="180">
        <f t="shared" si="1405"/>
        <v>0</v>
      </c>
      <c r="AO590" s="180">
        <f t="shared" si="1406"/>
        <v>0</v>
      </c>
      <c r="AP590" s="180">
        <f t="shared" si="1407"/>
        <v>0</v>
      </c>
      <c r="AQ590" s="180">
        <f t="shared" si="1408"/>
        <v>0</v>
      </c>
      <c r="AR590" s="180">
        <f t="shared" si="1409"/>
        <v>0</v>
      </c>
      <c r="AS590" s="180">
        <f t="shared" si="1410"/>
        <v>0</v>
      </c>
      <c r="AT590" s="180">
        <f t="shared" si="1411"/>
        <v>0</v>
      </c>
      <c r="AU590" s="180">
        <f t="shared" si="1412"/>
        <v>0</v>
      </c>
      <c r="AV590" s="180">
        <f t="shared" si="1413"/>
        <v>0</v>
      </c>
      <c r="AW590" s="180">
        <f t="shared" si="1414"/>
        <v>0</v>
      </c>
      <c r="AX590" s="180">
        <f t="shared" si="1415"/>
        <v>0</v>
      </c>
      <c r="AY590" s="180">
        <f t="shared" si="1416"/>
        <v>0</v>
      </c>
      <c r="AZ590" s="180">
        <f t="shared" si="1417"/>
        <v>0</v>
      </c>
      <c r="BA590" s="180">
        <f t="shared" si="1418"/>
        <v>0</v>
      </c>
      <c r="BB590" s="180">
        <f t="shared" si="1419"/>
        <v>0</v>
      </c>
      <c r="BC590" s="180">
        <f t="shared" si="1420"/>
        <v>0</v>
      </c>
      <c r="BD590" s="180">
        <f t="shared" si="1421"/>
        <v>0</v>
      </c>
      <c r="BE590" s="180">
        <f t="shared" si="1422"/>
        <v>0</v>
      </c>
      <c r="BF590" s="180">
        <f t="shared" si="1423"/>
        <v>0</v>
      </c>
      <c r="BG590" s="180">
        <f t="shared" si="1424"/>
        <v>0</v>
      </c>
      <c r="BH590" s="180">
        <f t="shared" si="1425"/>
        <v>0</v>
      </c>
      <c r="BI590" s="180">
        <f t="shared" si="1426"/>
        <v>0</v>
      </c>
      <c r="BJ590" s="180">
        <f t="shared" si="1427"/>
        <v>0</v>
      </c>
      <c r="BK590" s="180">
        <f t="shared" si="1428"/>
        <v>0</v>
      </c>
      <c r="BL590" s="180">
        <f t="shared" si="1429"/>
        <v>0</v>
      </c>
      <c r="BM590" s="180">
        <f t="shared" si="1430"/>
        <v>0</v>
      </c>
      <c r="BN590" s="180">
        <f t="shared" si="1431"/>
        <v>0</v>
      </c>
      <c r="BO590" s="180">
        <f t="shared" si="1432"/>
        <v>0</v>
      </c>
      <c r="BP590" s="180">
        <f t="shared" si="1433"/>
        <v>0</v>
      </c>
      <c r="BQ590" s="180">
        <f t="shared" si="1434"/>
        <v>0</v>
      </c>
      <c r="BR590" s="180">
        <f t="shared" si="1435"/>
        <v>0</v>
      </c>
      <c r="BS590" s="180">
        <f t="shared" si="1436"/>
        <v>0</v>
      </c>
      <c r="BT590" s="180">
        <f t="shared" si="1437"/>
        <v>0</v>
      </c>
      <c r="BU590" s="180">
        <f t="shared" si="1438"/>
        <v>0</v>
      </c>
      <c r="BV590" s="180">
        <f t="shared" si="1439"/>
        <v>0</v>
      </c>
      <c r="BW590" s="180">
        <f t="shared" si="1440"/>
        <v>0</v>
      </c>
      <c r="BX590" s="180">
        <f t="shared" si="1441"/>
        <v>0</v>
      </c>
      <c r="BY590" s="180">
        <f t="shared" si="1442"/>
        <v>0</v>
      </c>
      <c r="BZ590" s="180">
        <f t="shared" si="1443"/>
        <v>0</v>
      </c>
      <c r="CA590" s="180">
        <f t="shared" si="1444"/>
        <v>0</v>
      </c>
      <c r="CB590" s="180">
        <f t="shared" si="1445"/>
        <v>0</v>
      </c>
      <c r="CC590" s="180">
        <f t="shared" si="1446"/>
        <v>0</v>
      </c>
      <c r="CD590" s="180">
        <f t="shared" si="1447"/>
        <v>0</v>
      </c>
      <c r="CE590" s="180">
        <f t="shared" si="1448"/>
        <v>0</v>
      </c>
      <c r="CF590" s="180">
        <f t="shared" si="1449"/>
        <v>0</v>
      </c>
      <c r="CG590" s="180">
        <f t="shared" si="1450"/>
        <v>0</v>
      </c>
      <c r="CH590" s="180">
        <f t="shared" si="1451"/>
        <v>0</v>
      </c>
      <c r="CI590" s="180">
        <f t="shared" si="1452"/>
        <v>0</v>
      </c>
      <c r="CJ590" s="180">
        <f t="shared" si="1453"/>
        <v>0</v>
      </c>
      <c r="CK590" s="180">
        <f t="shared" si="1454"/>
        <v>0</v>
      </c>
      <c r="CL590" s="180">
        <f t="shared" si="1455"/>
        <v>0</v>
      </c>
      <c r="CM590" s="180">
        <f t="shared" si="1456"/>
        <v>0</v>
      </c>
      <c r="CN590" s="180">
        <f t="shared" si="1457"/>
        <v>0</v>
      </c>
      <c r="CO590" s="180">
        <f t="shared" si="1458"/>
        <v>0</v>
      </c>
      <c r="CP590" s="180">
        <f t="shared" si="1459"/>
        <v>0</v>
      </c>
      <c r="CQ590" s="180">
        <f t="shared" si="1460"/>
        <v>0</v>
      </c>
      <c r="CR590" s="180">
        <f t="shared" si="1461"/>
        <v>0</v>
      </c>
      <c r="CS590" s="180">
        <f t="shared" si="1462"/>
        <v>0</v>
      </c>
      <c r="CT590" s="180">
        <f t="shared" si="1463"/>
        <v>0</v>
      </c>
      <c r="CU590" s="180">
        <f t="shared" si="1464"/>
        <v>0</v>
      </c>
      <c r="CV590" s="180">
        <f t="shared" si="1465"/>
        <v>0</v>
      </c>
      <c r="CW590" s="180">
        <f t="shared" si="1466"/>
        <v>0</v>
      </c>
      <c r="CX590" s="180">
        <f t="shared" si="1467"/>
        <v>0</v>
      </c>
      <c r="CY590" s="180">
        <f t="shared" si="1468"/>
        <v>0</v>
      </c>
      <c r="CZ590" s="180">
        <f t="shared" si="1469"/>
        <v>0</v>
      </c>
      <c r="DA590" s="180">
        <f t="shared" si="1470"/>
        <v>0</v>
      </c>
      <c r="DB590" s="180">
        <f t="shared" si="1471"/>
        <v>0</v>
      </c>
      <c r="DC590" s="180">
        <f t="shared" si="1472"/>
        <v>0</v>
      </c>
      <c r="DD590" s="180">
        <f t="shared" si="1473"/>
        <v>0</v>
      </c>
      <c r="DE590" s="180">
        <f t="shared" si="1474"/>
        <v>0</v>
      </c>
      <c r="DF590" s="180">
        <f t="shared" si="1475"/>
        <v>0</v>
      </c>
      <c r="DG590" s="180">
        <f t="shared" si="1476"/>
        <v>0</v>
      </c>
      <c r="DH590" s="180">
        <f t="shared" si="1477"/>
        <v>0</v>
      </c>
      <c r="DI590" s="180">
        <f t="shared" si="1478"/>
        <v>0</v>
      </c>
      <c r="DJ590" s="180">
        <f t="shared" si="1479"/>
        <v>0</v>
      </c>
      <c r="DK590" s="180">
        <f t="shared" si="1480"/>
        <v>0</v>
      </c>
      <c r="DL590" s="180">
        <f t="shared" si="1481"/>
        <v>0</v>
      </c>
      <c r="DM590" s="180">
        <f t="shared" si="1482"/>
        <v>0</v>
      </c>
      <c r="DN590" s="180">
        <f t="shared" si="1483"/>
        <v>0</v>
      </c>
      <c r="DO590" s="180">
        <f t="shared" si="1484"/>
        <v>0</v>
      </c>
      <c r="DP590" s="180">
        <f t="shared" si="1485"/>
        <v>0</v>
      </c>
      <c r="DQ590" s="180">
        <f t="shared" si="1486"/>
        <v>0</v>
      </c>
      <c r="DR590" s="180">
        <f t="shared" si="1487"/>
        <v>0</v>
      </c>
      <c r="DS590" s="180">
        <f t="shared" si="1488"/>
        <v>0</v>
      </c>
      <c r="DT590" s="180">
        <f t="shared" si="1489"/>
        <v>0</v>
      </c>
      <c r="DU590" s="180">
        <f t="shared" si="1490"/>
        <v>0</v>
      </c>
      <c r="DV590" s="180">
        <f t="shared" si="1491"/>
        <v>0</v>
      </c>
      <c r="DW590" s="180">
        <f t="shared" si="1492"/>
        <v>0</v>
      </c>
      <c r="DX590" s="180">
        <f t="shared" si="1493"/>
        <v>0</v>
      </c>
      <c r="DY590" s="180">
        <f t="shared" si="1494"/>
        <v>0</v>
      </c>
      <c r="DZ590" s="180">
        <f t="shared" si="1495"/>
        <v>0</v>
      </c>
      <c r="EA590" s="180">
        <f t="shared" si="1496"/>
        <v>0</v>
      </c>
      <c r="EB590" s="180">
        <f t="shared" si="1497"/>
        <v>0</v>
      </c>
      <c r="EC590" s="180">
        <f t="shared" si="1498"/>
        <v>0</v>
      </c>
      <c r="ED590" s="180">
        <f t="shared" si="1499"/>
        <v>0</v>
      </c>
      <c r="EE590" s="180">
        <f t="shared" si="1500"/>
        <v>0</v>
      </c>
      <c r="EF590" s="180">
        <f t="shared" si="1501"/>
        <v>0</v>
      </c>
      <c r="EG590" s="180">
        <f t="shared" si="1502"/>
        <v>0</v>
      </c>
      <c r="EH590" s="180">
        <f t="shared" si="1503"/>
        <v>0</v>
      </c>
      <c r="EI590" s="180">
        <f t="shared" si="1504"/>
        <v>0</v>
      </c>
      <c r="EJ590" s="180">
        <f t="shared" si="1505"/>
        <v>0</v>
      </c>
      <c r="EK590" s="180">
        <f t="shared" si="1506"/>
        <v>0</v>
      </c>
      <c r="EL590" s="180">
        <f t="shared" si="1507"/>
        <v>0</v>
      </c>
      <c r="EM590" s="180">
        <f t="shared" si="1508"/>
        <v>0</v>
      </c>
      <c r="EN590" s="180">
        <f t="shared" si="1509"/>
        <v>0</v>
      </c>
      <c r="EO590" s="180">
        <f t="shared" si="1510"/>
        <v>0</v>
      </c>
      <c r="EP590" s="180">
        <f t="shared" si="1511"/>
        <v>0</v>
      </c>
      <c r="EQ590" s="180">
        <f t="shared" si="1512"/>
        <v>0</v>
      </c>
      <c r="ER590" s="180">
        <f t="shared" si="1513"/>
        <v>0</v>
      </c>
      <c r="ES590" s="180">
        <f t="shared" si="1514"/>
        <v>0</v>
      </c>
      <c r="ET590" s="180">
        <f t="shared" si="1515"/>
        <v>0</v>
      </c>
      <c r="EU590" s="180">
        <f t="shared" si="1516"/>
        <v>0</v>
      </c>
      <c r="EV590" s="180">
        <f t="shared" si="1517"/>
        <v>0</v>
      </c>
      <c r="EW590" s="180">
        <f t="shared" si="1518"/>
        <v>0</v>
      </c>
      <c r="EX590" s="180">
        <f t="shared" si="1519"/>
        <v>0</v>
      </c>
      <c r="EY590" s="180">
        <f t="shared" si="1520"/>
        <v>0</v>
      </c>
      <c r="EZ590" s="180">
        <f t="shared" si="1521"/>
        <v>0</v>
      </c>
      <c r="FA590" s="180">
        <f t="shared" si="1522"/>
        <v>0</v>
      </c>
      <c r="FB590" s="180">
        <f t="shared" si="1523"/>
        <v>0</v>
      </c>
      <c r="FC590" s="180">
        <f t="shared" si="1524"/>
        <v>0</v>
      </c>
      <c r="FD590" s="180">
        <f t="shared" si="1525"/>
        <v>0</v>
      </c>
      <c r="FE590" s="180">
        <f t="shared" si="1526"/>
        <v>0</v>
      </c>
      <c r="FF590" s="180">
        <f t="shared" si="1527"/>
        <v>0</v>
      </c>
      <c r="FG590" s="180">
        <f t="shared" si="1528"/>
        <v>0</v>
      </c>
      <c r="FH590" s="180">
        <f t="shared" si="1529"/>
        <v>0</v>
      </c>
      <c r="FI590" s="180">
        <f t="shared" si="1530"/>
        <v>0</v>
      </c>
      <c r="FJ590" s="180">
        <f t="shared" si="1531"/>
        <v>0</v>
      </c>
      <c r="FK590" s="180">
        <f t="shared" si="1532"/>
        <v>0</v>
      </c>
      <c r="FL590" s="180">
        <f t="shared" si="1533"/>
        <v>0</v>
      </c>
      <c r="FM590" s="180">
        <f t="shared" si="1534"/>
        <v>0</v>
      </c>
      <c r="FN590" s="180">
        <f t="shared" si="1535"/>
        <v>0</v>
      </c>
      <c r="FO590" s="180">
        <f t="shared" si="1536"/>
        <v>0</v>
      </c>
      <c r="FP590" s="180">
        <f t="shared" si="1537"/>
        <v>0</v>
      </c>
      <c r="FQ590" s="180">
        <f t="shared" si="1538"/>
        <v>0</v>
      </c>
      <c r="FR590" s="180">
        <f t="shared" si="1539"/>
        <v>0</v>
      </c>
      <c r="FS590" s="180">
        <f t="shared" si="1540"/>
        <v>0</v>
      </c>
      <c r="FT590" s="180">
        <f t="shared" si="1541"/>
        <v>0</v>
      </c>
      <c r="FU590" s="180">
        <f t="shared" si="1542"/>
        <v>0</v>
      </c>
      <c r="FV590" s="180">
        <f t="shared" si="1543"/>
        <v>0</v>
      </c>
      <c r="FW590" s="180">
        <f t="shared" si="1544"/>
        <v>0</v>
      </c>
      <c r="FX590" s="180">
        <f t="shared" si="1545"/>
        <v>0</v>
      </c>
      <c r="FY590" s="180">
        <f t="shared" si="1546"/>
        <v>0</v>
      </c>
      <c r="FZ590" s="180">
        <f t="shared" si="1547"/>
        <v>0</v>
      </c>
      <c r="GA590" s="180">
        <f t="shared" si="1548"/>
        <v>0</v>
      </c>
      <c r="GB590" s="180">
        <f t="shared" si="1549"/>
        <v>0</v>
      </c>
      <c r="GC590" s="180">
        <f t="shared" si="1550"/>
        <v>0</v>
      </c>
      <c r="GD590" s="180">
        <f t="shared" si="1551"/>
        <v>0</v>
      </c>
      <c r="GE590" s="180">
        <f t="shared" si="1552"/>
        <v>0</v>
      </c>
      <c r="GF590" s="180">
        <f t="shared" si="1553"/>
        <v>0</v>
      </c>
      <c r="GG590" s="180">
        <f t="shared" si="1554"/>
        <v>0</v>
      </c>
      <c r="GH590" s="180">
        <f t="shared" si="1555"/>
        <v>0</v>
      </c>
      <c r="GI590" s="180">
        <f t="shared" si="1556"/>
        <v>0</v>
      </c>
      <c r="GJ590" s="180">
        <f t="shared" si="1557"/>
        <v>0</v>
      </c>
      <c r="GK590" s="180">
        <f t="shared" si="1558"/>
        <v>0</v>
      </c>
      <c r="GL590" s="180">
        <f t="shared" si="1559"/>
        <v>0</v>
      </c>
      <c r="GM590" s="180">
        <f t="shared" si="1560"/>
        <v>0</v>
      </c>
      <c r="GN590" s="180">
        <f t="shared" si="1561"/>
        <v>0</v>
      </c>
      <c r="GO590" s="180">
        <f t="shared" si="1562"/>
        <v>0</v>
      </c>
      <c r="GP590" s="180">
        <f t="shared" si="1563"/>
        <v>0</v>
      </c>
      <c r="GQ590" s="180">
        <f t="shared" si="1564"/>
        <v>0</v>
      </c>
      <c r="GR590" s="180">
        <f t="shared" si="1565"/>
        <v>0</v>
      </c>
      <c r="GS590" s="180">
        <f t="shared" si="1566"/>
        <v>0</v>
      </c>
      <c r="GT590" s="180">
        <f t="shared" si="1567"/>
        <v>0</v>
      </c>
      <c r="GU590" s="180">
        <f t="shared" si="1568"/>
        <v>0</v>
      </c>
      <c r="GV590" s="180">
        <f t="shared" si="1569"/>
        <v>0</v>
      </c>
      <c r="GW590" s="180">
        <f t="shared" si="1570"/>
        <v>0</v>
      </c>
      <c r="GX590" s="180">
        <f t="shared" si="1571"/>
        <v>0</v>
      </c>
      <c r="GY590" s="180">
        <f t="shared" si="1572"/>
        <v>0</v>
      </c>
      <c r="GZ590" s="180">
        <f t="shared" si="1573"/>
        <v>0</v>
      </c>
      <c r="HA590" s="180">
        <f t="shared" si="1574"/>
        <v>0</v>
      </c>
      <c r="HB590" s="180">
        <f t="shared" si="1575"/>
        <v>0</v>
      </c>
      <c r="HC590" s="180">
        <f t="shared" si="1576"/>
        <v>0</v>
      </c>
      <c r="HD590" s="180">
        <f t="shared" si="1577"/>
        <v>0</v>
      </c>
      <c r="HE590" s="180">
        <f t="shared" si="1578"/>
        <v>0</v>
      </c>
      <c r="HF590" s="180">
        <f t="shared" si="1579"/>
        <v>0</v>
      </c>
      <c r="HG590" s="180">
        <f t="shared" si="1580"/>
        <v>0</v>
      </c>
      <c r="HH590" s="180">
        <f t="shared" si="1581"/>
        <v>0</v>
      </c>
      <c r="HI590" s="180">
        <f t="shared" si="1582"/>
        <v>0</v>
      </c>
      <c r="HJ590" s="180">
        <f t="shared" si="1583"/>
        <v>0</v>
      </c>
      <c r="HK590" s="180">
        <f t="shared" si="1584"/>
        <v>0</v>
      </c>
      <c r="HL590" s="180">
        <f t="shared" si="1585"/>
        <v>0</v>
      </c>
      <c r="HM590" s="180">
        <f t="shared" si="1586"/>
        <v>0</v>
      </c>
      <c r="HN590" s="180">
        <f t="shared" si="1587"/>
        <v>0</v>
      </c>
      <c r="HO590" s="180">
        <f t="shared" si="1588"/>
        <v>0</v>
      </c>
      <c r="HP590" s="180">
        <f t="shared" si="1589"/>
        <v>0</v>
      </c>
      <c r="HQ590" s="180">
        <f t="shared" si="1590"/>
        <v>0</v>
      </c>
      <c r="HR590" s="180">
        <f t="shared" si="1591"/>
        <v>0</v>
      </c>
      <c r="HS590" s="180">
        <f t="shared" si="1592"/>
        <v>0</v>
      </c>
      <c r="HT590" s="180">
        <f t="shared" si="1593"/>
        <v>0</v>
      </c>
      <c r="HU590" s="180">
        <f t="shared" si="1594"/>
        <v>0</v>
      </c>
      <c r="HV590" s="180">
        <f t="shared" si="1595"/>
        <v>0</v>
      </c>
      <c r="HW590" s="180">
        <f t="shared" si="1596"/>
        <v>0</v>
      </c>
      <c r="HX590" s="180">
        <f t="shared" si="1597"/>
        <v>0</v>
      </c>
      <c r="HY590" s="180">
        <f t="shared" si="1598"/>
        <v>0</v>
      </c>
      <c r="HZ590" s="180">
        <f t="shared" si="1599"/>
        <v>0</v>
      </c>
      <c r="IA590" s="180">
        <f t="shared" si="1600"/>
        <v>0</v>
      </c>
      <c r="IB590" s="180">
        <f t="shared" si="1601"/>
        <v>0</v>
      </c>
      <c r="IC590" s="180">
        <f t="shared" si="1602"/>
        <v>0</v>
      </c>
      <c r="ID590" s="180">
        <f t="shared" si="1603"/>
        <v>0</v>
      </c>
      <c r="IE590" s="180">
        <f t="shared" si="1604"/>
        <v>0</v>
      </c>
      <c r="IF590" s="180">
        <f t="shared" si="1605"/>
        <v>0</v>
      </c>
      <c r="IG590" s="180">
        <f t="shared" si="1606"/>
        <v>0</v>
      </c>
      <c r="IH590" s="180">
        <f t="shared" si="1607"/>
        <v>0</v>
      </c>
      <c r="II590" s="180">
        <f t="shared" si="1608"/>
        <v>0</v>
      </c>
      <c r="IJ590" s="180">
        <f t="shared" si="1609"/>
        <v>0</v>
      </c>
      <c r="IK590" s="180">
        <f t="shared" si="1610"/>
        <v>0</v>
      </c>
      <c r="IL590" s="180">
        <f t="shared" si="1611"/>
        <v>0</v>
      </c>
      <c r="IM590" s="180">
        <f t="shared" si="1612"/>
        <v>0</v>
      </c>
      <c r="IN590" s="180">
        <f t="shared" si="1613"/>
        <v>0</v>
      </c>
      <c r="IO590" s="180">
        <f t="shared" si="1614"/>
        <v>0</v>
      </c>
      <c r="IP590" s="180">
        <f t="shared" si="1615"/>
        <v>0</v>
      </c>
      <c r="IQ590" s="180">
        <f t="shared" si="1616"/>
        <v>0</v>
      </c>
      <c r="IR590" s="180">
        <f t="shared" si="1617"/>
        <v>0</v>
      </c>
      <c r="IS590" s="180">
        <f t="shared" si="1618"/>
        <v>0</v>
      </c>
      <c r="IT590" s="180">
        <f t="shared" si="1619"/>
        <v>0</v>
      </c>
      <c r="IU590" s="180">
        <f t="shared" si="1620"/>
        <v>0</v>
      </c>
      <c r="IV590" s="180">
        <f t="shared" si="1621"/>
        <v>0</v>
      </c>
      <c r="IW590" s="180">
        <f t="shared" si="1622"/>
        <v>0</v>
      </c>
      <c r="IX590" s="180">
        <f t="shared" si="1623"/>
        <v>0</v>
      </c>
      <c r="IY590" s="180">
        <f t="shared" si="1624"/>
        <v>0</v>
      </c>
      <c r="IZ590" s="180">
        <f t="shared" si="1625"/>
        <v>0</v>
      </c>
      <c r="JA590" s="180">
        <f t="shared" si="1626"/>
        <v>0</v>
      </c>
      <c r="JB590" s="180">
        <f t="shared" si="1627"/>
        <v>0</v>
      </c>
    </row>
    <row r="591" spans="2:262">
      <c r="B591" s="188">
        <v>230</v>
      </c>
      <c r="C591" s="187">
        <f t="shared" si="1628"/>
        <v>4.4921874999999901E-3</v>
      </c>
      <c r="D591" s="184" t="e">
        <f t="shared" si="1371"/>
        <v>#REF!</v>
      </c>
      <c r="E591" s="183" t="e">
        <f>IB361</f>
        <v>#REF!</v>
      </c>
      <c r="F591" s="182">
        <v>230</v>
      </c>
      <c r="G591" s="180">
        <f t="shared" si="1372"/>
        <v>0</v>
      </c>
      <c r="H591" s="180">
        <f t="shared" si="1373"/>
        <v>0</v>
      </c>
      <c r="I591" s="180">
        <f t="shared" si="1374"/>
        <v>0</v>
      </c>
      <c r="J591" s="180">
        <f t="shared" si="1375"/>
        <v>0</v>
      </c>
      <c r="K591" s="180">
        <f t="shared" si="1376"/>
        <v>0</v>
      </c>
      <c r="L591" s="180">
        <f t="shared" si="1377"/>
        <v>0</v>
      </c>
      <c r="M591" s="180">
        <f t="shared" si="1378"/>
        <v>0</v>
      </c>
      <c r="N591" s="180">
        <f t="shared" si="1379"/>
        <v>0</v>
      </c>
      <c r="O591" s="180">
        <f t="shared" si="1380"/>
        <v>0</v>
      </c>
      <c r="P591" s="180">
        <f t="shared" si="1381"/>
        <v>0</v>
      </c>
      <c r="Q591" s="180">
        <f t="shared" si="1382"/>
        <v>0</v>
      </c>
      <c r="R591" s="180">
        <f t="shared" si="1383"/>
        <v>0</v>
      </c>
      <c r="S591" s="180">
        <f t="shared" si="1384"/>
        <v>0</v>
      </c>
      <c r="T591" s="180">
        <f t="shared" si="1385"/>
        <v>0</v>
      </c>
      <c r="U591" s="180">
        <f t="shared" si="1386"/>
        <v>0</v>
      </c>
      <c r="V591" s="180">
        <f t="shared" si="1387"/>
        <v>0</v>
      </c>
      <c r="W591" s="180">
        <f t="shared" si="1388"/>
        <v>0</v>
      </c>
      <c r="X591" s="180">
        <f t="shared" si="1389"/>
        <v>0</v>
      </c>
      <c r="Y591" s="180">
        <f t="shared" si="1390"/>
        <v>0</v>
      </c>
      <c r="Z591" s="180">
        <f t="shared" si="1391"/>
        <v>0</v>
      </c>
      <c r="AA591" s="180">
        <f t="shared" si="1392"/>
        <v>0</v>
      </c>
      <c r="AB591" s="180">
        <f t="shared" si="1393"/>
        <v>0</v>
      </c>
      <c r="AC591" s="180">
        <f t="shared" si="1394"/>
        <v>0</v>
      </c>
      <c r="AD591" s="180">
        <f t="shared" si="1395"/>
        <v>0</v>
      </c>
      <c r="AE591" s="180">
        <f t="shared" si="1396"/>
        <v>0</v>
      </c>
      <c r="AF591" s="180">
        <f t="shared" si="1397"/>
        <v>0</v>
      </c>
      <c r="AG591" s="180">
        <f t="shared" si="1398"/>
        <v>0</v>
      </c>
      <c r="AH591" s="180">
        <f t="shared" si="1399"/>
        <v>0</v>
      </c>
      <c r="AI591" s="180">
        <f t="shared" si="1400"/>
        <v>0</v>
      </c>
      <c r="AJ591" s="180">
        <f t="shared" si="1401"/>
        <v>0</v>
      </c>
      <c r="AK591" s="180">
        <f t="shared" si="1402"/>
        <v>0</v>
      </c>
      <c r="AL591" s="180">
        <f t="shared" si="1403"/>
        <v>0</v>
      </c>
      <c r="AM591" s="180">
        <f t="shared" si="1404"/>
        <v>0</v>
      </c>
      <c r="AN591" s="180">
        <f t="shared" si="1405"/>
        <v>0</v>
      </c>
      <c r="AO591" s="180">
        <f t="shared" si="1406"/>
        <v>0</v>
      </c>
      <c r="AP591" s="180">
        <f t="shared" si="1407"/>
        <v>0</v>
      </c>
      <c r="AQ591" s="180">
        <f t="shared" si="1408"/>
        <v>0</v>
      </c>
      <c r="AR591" s="180">
        <f t="shared" si="1409"/>
        <v>0</v>
      </c>
      <c r="AS591" s="180">
        <f t="shared" si="1410"/>
        <v>0</v>
      </c>
      <c r="AT591" s="180">
        <f t="shared" si="1411"/>
        <v>0</v>
      </c>
      <c r="AU591" s="180">
        <f t="shared" si="1412"/>
        <v>0</v>
      </c>
      <c r="AV591" s="180">
        <f t="shared" si="1413"/>
        <v>0</v>
      </c>
      <c r="AW591" s="180">
        <f t="shared" si="1414"/>
        <v>0</v>
      </c>
      <c r="AX591" s="180">
        <f t="shared" si="1415"/>
        <v>0</v>
      </c>
      <c r="AY591" s="180">
        <f t="shared" si="1416"/>
        <v>0</v>
      </c>
      <c r="AZ591" s="180">
        <f t="shared" si="1417"/>
        <v>0</v>
      </c>
      <c r="BA591" s="180">
        <f t="shared" si="1418"/>
        <v>0</v>
      </c>
      <c r="BB591" s="180">
        <f t="shared" si="1419"/>
        <v>0</v>
      </c>
      <c r="BC591" s="180">
        <f t="shared" si="1420"/>
        <v>0</v>
      </c>
      <c r="BD591" s="180">
        <f t="shared" si="1421"/>
        <v>0</v>
      </c>
      <c r="BE591" s="180">
        <f t="shared" si="1422"/>
        <v>0</v>
      </c>
      <c r="BF591" s="180">
        <f t="shared" si="1423"/>
        <v>0</v>
      </c>
      <c r="BG591" s="180">
        <f t="shared" si="1424"/>
        <v>0</v>
      </c>
      <c r="BH591" s="180">
        <f t="shared" si="1425"/>
        <v>0</v>
      </c>
      <c r="BI591" s="180">
        <f t="shared" si="1426"/>
        <v>0</v>
      </c>
      <c r="BJ591" s="180">
        <f t="shared" si="1427"/>
        <v>0</v>
      </c>
      <c r="BK591" s="180">
        <f t="shared" si="1428"/>
        <v>0</v>
      </c>
      <c r="BL591" s="180">
        <f t="shared" si="1429"/>
        <v>0</v>
      </c>
      <c r="BM591" s="180">
        <f t="shared" si="1430"/>
        <v>0</v>
      </c>
      <c r="BN591" s="180">
        <f t="shared" si="1431"/>
        <v>0</v>
      </c>
      <c r="BO591" s="180">
        <f t="shared" si="1432"/>
        <v>0</v>
      </c>
      <c r="BP591" s="180">
        <f t="shared" si="1433"/>
        <v>0</v>
      </c>
      <c r="BQ591" s="180">
        <f t="shared" si="1434"/>
        <v>0</v>
      </c>
      <c r="BR591" s="180">
        <f t="shared" si="1435"/>
        <v>0</v>
      </c>
      <c r="BS591" s="180">
        <f t="shared" si="1436"/>
        <v>0</v>
      </c>
      <c r="BT591" s="180">
        <f t="shared" si="1437"/>
        <v>0</v>
      </c>
      <c r="BU591" s="180">
        <f t="shared" si="1438"/>
        <v>0</v>
      </c>
      <c r="BV591" s="180">
        <f t="shared" si="1439"/>
        <v>0</v>
      </c>
      <c r="BW591" s="180">
        <f t="shared" si="1440"/>
        <v>0</v>
      </c>
      <c r="BX591" s="180">
        <f t="shared" si="1441"/>
        <v>0</v>
      </c>
      <c r="BY591" s="180">
        <f t="shared" si="1442"/>
        <v>0</v>
      </c>
      <c r="BZ591" s="180">
        <f t="shared" si="1443"/>
        <v>0</v>
      </c>
      <c r="CA591" s="180">
        <f t="shared" si="1444"/>
        <v>0</v>
      </c>
      <c r="CB591" s="180">
        <f t="shared" si="1445"/>
        <v>0</v>
      </c>
      <c r="CC591" s="180">
        <f t="shared" si="1446"/>
        <v>0</v>
      </c>
      <c r="CD591" s="180">
        <f t="shared" si="1447"/>
        <v>0</v>
      </c>
      <c r="CE591" s="180">
        <f t="shared" si="1448"/>
        <v>0</v>
      </c>
      <c r="CF591" s="180">
        <f t="shared" si="1449"/>
        <v>0</v>
      </c>
      <c r="CG591" s="180">
        <f t="shared" si="1450"/>
        <v>0</v>
      </c>
      <c r="CH591" s="180">
        <f t="shared" si="1451"/>
        <v>0</v>
      </c>
      <c r="CI591" s="180">
        <f t="shared" si="1452"/>
        <v>0</v>
      </c>
      <c r="CJ591" s="180">
        <f t="shared" si="1453"/>
        <v>0</v>
      </c>
      <c r="CK591" s="180">
        <f t="shared" si="1454"/>
        <v>0</v>
      </c>
      <c r="CL591" s="180">
        <f t="shared" si="1455"/>
        <v>0</v>
      </c>
      <c r="CM591" s="180">
        <f t="shared" si="1456"/>
        <v>0</v>
      </c>
      <c r="CN591" s="180">
        <f t="shared" si="1457"/>
        <v>0</v>
      </c>
      <c r="CO591" s="180">
        <f t="shared" si="1458"/>
        <v>0</v>
      </c>
      <c r="CP591" s="180">
        <f t="shared" si="1459"/>
        <v>0</v>
      </c>
      <c r="CQ591" s="180">
        <f t="shared" si="1460"/>
        <v>0</v>
      </c>
      <c r="CR591" s="180">
        <f t="shared" si="1461"/>
        <v>0</v>
      </c>
      <c r="CS591" s="180">
        <f t="shared" si="1462"/>
        <v>0</v>
      </c>
      <c r="CT591" s="180">
        <f t="shared" si="1463"/>
        <v>0</v>
      </c>
      <c r="CU591" s="180">
        <f t="shared" si="1464"/>
        <v>0</v>
      </c>
      <c r="CV591" s="180">
        <f t="shared" si="1465"/>
        <v>0</v>
      </c>
      <c r="CW591" s="180">
        <f t="shared" si="1466"/>
        <v>0</v>
      </c>
      <c r="CX591" s="180">
        <f t="shared" si="1467"/>
        <v>0</v>
      </c>
      <c r="CY591" s="180">
        <f t="shared" si="1468"/>
        <v>0</v>
      </c>
      <c r="CZ591" s="180">
        <f t="shared" si="1469"/>
        <v>0</v>
      </c>
      <c r="DA591" s="180">
        <f t="shared" si="1470"/>
        <v>0</v>
      </c>
      <c r="DB591" s="180">
        <f t="shared" si="1471"/>
        <v>0</v>
      </c>
      <c r="DC591" s="180">
        <f t="shared" si="1472"/>
        <v>0</v>
      </c>
      <c r="DD591" s="180">
        <f t="shared" si="1473"/>
        <v>0</v>
      </c>
      <c r="DE591" s="180">
        <f t="shared" si="1474"/>
        <v>0</v>
      </c>
      <c r="DF591" s="180">
        <f t="shared" si="1475"/>
        <v>0</v>
      </c>
      <c r="DG591" s="180">
        <f t="shared" si="1476"/>
        <v>0</v>
      </c>
      <c r="DH591" s="180">
        <f t="shared" si="1477"/>
        <v>0</v>
      </c>
      <c r="DI591" s="180">
        <f t="shared" si="1478"/>
        <v>0</v>
      </c>
      <c r="DJ591" s="180">
        <f t="shared" si="1479"/>
        <v>0</v>
      </c>
      <c r="DK591" s="180">
        <f t="shared" si="1480"/>
        <v>0</v>
      </c>
      <c r="DL591" s="180">
        <f t="shared" si="1481"/>
        <v>0</v>
      </c>
      <c r="DM591" s="180">
        <f t="shared" si="1482"/>
        <v>0</v>
      </c>
      <c r="DN591" s="180">
        <f t="shared" si="1483"/>
        <v>0</v>
      </c>
      <c r="DO591" s="180">
        <f t="shared" si="1484"/>
        <v>0</v>
      </c>
      <c r="DP591" s="180">
        <f t="shared" si="1485"/>
        <v>0</v>
      </c>
      <c r="DQ591" s="180">
        <f t="shared" si="1486"/>
        <v>0</v>
      </c>
      <c r="DR591" s="180">
        <f t="shared" si="1487"/>
        <v>0</v>
      </c>
      <c r="DS591" s="180">
        <f t="shared" si="1488"/>
        <v>0</v>
      </c>
      <c r="DT591" s="180">
        <f t="shared" si="1489"/>
        <v>0</v>
      </c>
      <c r="DU591" s="180">
        <f t="shared" si="1490"/>
        <v>0</v>
      </c>
      <c r="DV591" s="180">
        <f t="shared" si="1491"/>
        <v>0</v>
      </c>
      <c r="DW591" s="180">
        <f t="shared" si="1492"/>
        <v>0</v>
      </c>
      <c r="DX591" s="180">
        <f t="shared" si="1493"/>
        <v>0</v>
      </c>
      <c r="DY591" s="180">
        <f t="shared" si="1494"/>
        <v>0</v>
      </c>
      <c r="DZ591" s="180">
        <f t="shared" si="1495"/>
        <v>0</v>
      </c>
      <c r="EA591" s="180">
        <f t="shared" si="1496"/>
        <v>0</v>
      </c>
      <c r="EB591" s="180">
        <f t="shared" si="1497"/>
        <v>0</v>
      </c>
      <c r="EC591" s="180">
        <f t="shared" si="1498"/>
        <v>0</v>
      </c>
      <c r="ED591" s="180">
        <f t="shared" si="1499"/>
        <v>0</v>
      </c>
      <c r="EE591" s="180">
        <f t="shared" si="1500"/>
        <v>0</v>
      </c>
      <c r="EF591" s="180">
        <f t="shared" si="1501"/>
        <v>0</v>
      </c>
      <c r="EG591" s="180">
        <f t="shared" si="1502"/>
        <v>0</v>
      </c>
      <c r="EH591" s="180">
        <f t="shared" si="1503"/>
        <v>0</v>
      </c>
      <c r="EI591" s="180">
        <f t="shared" si="1504"/>
        <v>0</v>
      </c>
      <c r="EJ591" s="180">
        <f t="shared" si="1505"/>
        <v>0</v>
      </c>
      <c r="EK591" s="180">
        <f t="shared" si="1506"/>
        <v>0</v>
      </c>
      <c r="EL591" s="180">
        <f t="shared" si="1507"/>
        <v>0</v>
      </c>
      <c r="EM591" s="180">
        <f t="shared" si="1508"/>
        <v>0</v>
      </c>
      <c r="EN591" s="180">
        <f t="shared" si="1509"/>
        <v>0</v>
      </c>
      <c r="EO591" s="180">
        <f t="shared" si="1510"/>
        <v>0</v>
      </c>
      <c r="EP591" s="180">
        <f t="shared" si="1511"/>
        <v>0</v>
      </c>
      <c r="EQ591" s="180">
        <f t="shared" si="1512"/>
        <v>0</v>
      </c>
      <c r="ER591" s="180">
        <f t="shared" si="1513"/>
        <v>0</v>
      </c>
      <c r="ES591" s="180">
        <f t="shared" si="1514"/>
        <v>0</v>
      </c>
      <c r="ET591" s="180">
        <f t="shared" si="1515"/>
        <v>0</v>
      </c>
      <c r="EU591" s="180">
        <f t="shared" si="1516"/>
        <v>0</v>
      </c>
      <c r="EV591" s="180">
        <f t="shared" si="1517"/>
        <v>0</v>
      </c>
      <c r="EW591" s="180">
        <f t="shared" si="1518"/>
        <v>0</v>
      </c>
      <c r="EX591" s="180">
        <f t="shared" si="1519"/>
        <v>0</v>
      </c>
      <c r="EY591" s="180">
        <f t="shared" si="1520"/>
        <v>0</v>
      </c>
      <c r="EZ591" s="180">
        <f t="shared" si="1521"/>
        <v>0</v>
      </c>
      <c r="FA591" s="180">
        <f t="shared" si="1522"/>
        <v>0</v>
      </c>
      <c r="FB591" s="180">
        <f t="shared" si="1523"/>
        <v>0</v>
      </c>
      <c r="FC591" s="180">
        <f t="shared" si="1524"/>
        <v>0</v>
      </c>
      <c r="FD591" s="180">
        <f t="shared" si="1525"/>
        <v>0</v>
      </c>
      <c r="FE591" s="180">
        <f t="shared" si="1526"/>
        <v>0</v>
      </c>
      <c r="FF591" s="180">
        <f t="shared" si="1527"/>
        <v>0</v>
      </c>
      <c r="FG591" s="180">
        <f t="shared" si="1528"/>
        <v>0</v>
      </c>
      <c r="FH591" s="180">
        <f t="shared" si="1529"/>
        <v>0</v>
      </c>
      <c r="FI591" s="180">
        <f t="shared" si="1530"/>
        <v>0</v>
      </c>
      <c r="FJ591" s="180">
        <f t="shared" si="1531"/>
        <v>0</v>
      </c>
      <c r="FK591" s="180">
        <f t="shared" si="1532"/>
        <v>0</v>
      </c>
      <c r="FL591" s="180">
        <f t="shared" si="1533"/>
        <v>0</v>
      </c>
      <c r="FM591" s="180">
        <f t="shared" si="1534"/>
        <v>0</v>
      </c>
      <c r="FN591" s="180">
        <f t="shared" si="1535"/>
        <v>0</v>
      </c>
      <c r="FO591" s="180">
        <f t="shared" si="1536"/>
        <v>0</v>
      </c>
      <c r="FP591" s="180">
        <f t="shared" si="1537"/>
        <v>0</v>
      </c>
      <c r="FQ591" s="180">
        <f t="shared" si="1538"/>
        <v>0</v>
      </c>
      <c r="FR591" s="180">
        <f t="shared" si="1539"/>
        <v>0</v>
      </c>
      <c r="FS591" s="180">
        <f t="shared" si="1540"/>
        <v>0</v>
      </c>
      <c r="FT591" s="180">
        <f t="shared" si="1541"/>
        <v>0</v>
      </c>
      <c r="FU591" s="180">
        <f t="shared" si="1542"/>
        <v>0</v>
      </c>
      <c r="FV591" s="180">
        <f t="shared" si="1543"/>
        <v>0</v>
      </c>
      <c r="FW591" s="180">
        <f t="shared" si="1544"/>
        <v>0</v>
      </c>
      <c r="FX591" s="180">
        <f t="shared" si="1545"/>
        <v>0</v>
      </c>
      <c r="FY591" s="180">
        <f t="shared" si="1546"/>
        <v>0</v>
      </c>
      <c r="FZ591" s="180">
        <f t="shared" si="1547"/>
        <v>0</v>
      </c>
      <c r="GA591" s="180">
        <f t="shared" si="1548"/>
        <v>0</v>
      </c>
      <c r="GB591" s="180">
        <f t="shared" si="1549"/>
        <v>0</v>
      </c>
      <c r="GC591" s="180">
        <f t="shared" si="1550"/>
        <v>0</v>
      </c>
      <c r="GD591" s="180">
        <f t="shared" si="1551"/>
        <v>0</v>
      </c>
      <c r="GE591" s="180">
        <f t="shared" si="1552"/>
        <v>0</v>
      </c>
      <c r="GF591" s="180">
        <f t="shared" si="1553"/>
        <v>0</v>
      </c>
      <c r="GG591" s="180">
        <f t="shared" si="1554"/>
        <v>0</v>
      </c>
      <c r="GH591" s="180">
        <f t="shared" si="1555"/>
        <v>0</v>
      </c>
      <c r="GI591" s="180">
        <f t="shared" si="1556"/>
        <v>0</v>
      </c>
      <c r="GJ591" s="180">
        <f t="shared" si="1557"/>
        <v>0</v>
      </c>
      <c r="GK591" s="180">
        <f t="shared" si="1558"/>
        <v>0</v>
      </c>
      <c r="GL591" s="180">
        <f t="shared" si="1559"/>
        <v>0</v>
      </c>
      <c r="GM591" s="180">
        <f t="shared" si="1560"/>
        <v>0</v>
      </c>
      <c r="GN591" s="180">
        <f t="shared" si="1561"/>
        <v>0</v>
      </c>
      <c r="GO591" s="180">
        <f t="shared" si="1562"/>
        <v>0</v>
      </c>
      <c r="GP591" s="180">
        <f t="shared" si="1563"/>
        <v>0</v>
      </c>
      <c r="GQ591" s="180">
        <f t="shared" si="1564"/>
        <v>0</v>
      </c>
      <c r="GR591" s="180">
        <f t="shared" si="1565"/>
        <v>0</v>
      </c>
      <c r="GS591" s="180">
        <f t="shared" si="1566"/>
        <v>0</v>
      </c>
      <c r="GT591" s="180">
        <f t="shared" si="1567"/>
        <v>0</v>
      </c>
      <c r="GU591" s="180">
        <f t="shared" si="1568"/>
        <v>0</v>
      </c>
      <c r="GV591" s="180">
        <f t="shared" si="1569"/>
        <v>0</v>
      </c>
      <c r="GW591" s="180">
        <f t="shared" si="1570"/>
        <v>0</v>
      </c>
      <c r="GX591" s="180">
        <f t="shared" si="1571"/>
        <v>0</v>
      </c>
      <c r="GY591" s="180">
        <f t="shared" si="1572"/>
        <v>0</v>
      </c>
      <c r="GZ591" s="180">
        <f t="shared" si="1573"/>
        <v>0</v>
      </c>
      <c r="HA591" s="180">
        <f t="shared" si="1574"/>
        <v>0</v>
      </c>
      <c r="HB591" s="180">
        <f t="shared" si="1575"/>
        <v>0</v>
      </c>
      <c r="HC591" s="180">
        <f t="shared" si="1576"/>
        <v>0</v>
      </c>
      <c r="HD591" s="180">
        <f t="shared" si="1577"/>
        <v>0</v>
      </c>
      <c r="HE591" s="180">
        <f t="shared" si="1578"/>
        <v>0</v>
      </c>
      <c r="HF591" s="180">
        <f t="shared" si="1579"/>
        <v>0</v>
      </c>
      <c r="HG591" s="180">
        <f t="shared" si="1580"/>
        <v>0</v>
      </c>
      <c r="HH591" s="180">
        <f t="shared" si="1581"/>
        <v>0</v>
      </c>
      <c r="HI591" s="180">
        <f t="shared" si="1582"/>
        <v>0</v>
      </c>
      <c r="HJ591" s="180">
        <f t="shared" si="1583"/>
        <v>0</v>
      </c>
      <c r="HK591" s="180">
        <f t="shared" si="1584"/>
        <v>0</v>
      </c>
      <c r="HL591" s="180">
        <f t="shared" si="1585"/>
        <v>0</v>
      </c>
      <c r="HM591" s="180">
        <f t="shared" si="1586"/>
        <v>0</v>
      </c>
      <c r="HN591" s="180">
        <f t="shared" si="1587"/>
        <v>0</v>
      </c>
      <c r="HO591" s="180">
        <f t="shared" si="1588"/>
        <v>0</v>
      </c>
      <c r="HP591" s="180">
        <f t="shared" si="1589"/>
        <v>0</v>
      </c>
      <c r="HQ591" s="180">
        <f t="shared" si="1590"/>
        <v>0</v>
      </c>
      <c r="HR591" s="180">
        <f t="shared" si="1591"/>
        <v>0</v>
      </c>
      <c r="HS591" s="180">
        <f t="shared" si="1592"/>
        <v>0</v>
      </c>
      <c r="HT591" s="180">
        <f t="shared" si="1593"/>
        <v>0</v>
      </c>
      <c r="HU591" s="180">
        <f t="shared" si="1594"/>
        <v>0</v>
      </c>
      <c r="HV591" s="180">
        <f t="shared" si="1595"/>
        <v>0</v>
      </c>
      <c r="HW591" s="180">
        <f t="shared" si="1596"/>
        <v>0</v>
      </c>
      <c r="HX591" s="180">
        <f t="shared" si="1597"/>
        <v>0</v>
      </c>
      <c r="HY591" s="180">
        <f t="shared" si="1598"/>
        <v>0</v>
      </c>
      <c r="HZ591" s="180">
        <f t="shared" si="1599"/>
        <v>0</v>
      </c>
      <c r="IA591" s="180">
        <f t="shared" si="1600"/>
        <v>0</v>
      </c>
      <c r="IB591" s="180">
        <f t="shared" si="1601"/>
        <v>0</v>
      </c>
      <c r="IC591" s="180">
        <f t="shared" si="1602"/>
        <v>0</v>
      </c>
      <c r="ID591" s="180">
        <f t="shared" si="1603"/>
        <v>0</v>
      </c>
      <c r="IE591" s="180">
        <f t="shared" si="1604"/>
        <v>0</v>
      </c>
      <c r="IF591" s="180">
        <f t="shared" si="1605"/>
        <v>0</v>
      </c>
      <c r="IG591" s="180">
        <f t="shared" si="1606"/>
        <v>0</v>
      </c>
      <c r="IH591" s="180">
        <f t="shared" si="1607"/>
        <v>0</v>
      </c>
      <c r="II591" s="180">
        <f t="shared" si="1608"/>
        <v>0</v>
      </c>
      <c r="IJ591" s="180">
        <f t="shared" si="1609"/>
        <v>0</v>
      </c>
      <c r="IK591" s="180">
        <f t="shared" si="1610"/>
        <v>0</v>
      </c>
      <c r="IL591" s="180">
        <f t="shared" si="1611"/>
        <v>0</v>
      </c>
      <c r="IM591" s="180">
        <f t="shared" si="1612"/>
        <v>0</v>
      </c>
      <c r="IN591" s="180">
        <f t="shared" si="1613"/>
        <v>0</v>
      </c>
      <c r="IO591" s="180">
        <f t="shared" si="1614"/>
        <v>0</v>
      </c>
      <c r="IP591" s="180">
        <f t="shared" si="1615"/>
        <v>0</v>
      </c>
      <c r="IQ591" s="180">
        <f t="shared" si="1616"/>
        <v>0</v>
      </c>
      <c r="IR591" s="180">
        <f t="shared" si="1617"/>
        <v>0</v>
      </c>
      <c r="IS591" s="180">
        <f t="shared" si="1618"/>
        <v>0</v>
      </c>
      <c r="IT591" s="180">
        <f t="shared" si="1619"/>
        <v>0</v>
      </c>
      <c r="IU591" s="180">
        <f t="shared" si="1620"/>
        <v>0</v>
      </c>
      <c r="IV591" s="180">
        <f t="shared" si="1621"/>
        <v>0</v>
      </c>
      <c r="IW591" s="180">
        <f t="shared" si="1622"/>
        <v>0</v>
      </c>
      <c r="IX591" s="180">
        <f t="shared" si="1623"/>
        <v>0</v>
      </c>
      <c r="IY591" s="180">
        <f t="shared" si="1624"/>
        <v>0</v>
      </c>
      <c r="IZ591" s="180">
        <f t="shared" si="1625"/>
        <v>0</v>
      </c>
      <c r="JA591" s="180">
        <f t="shared" si="1626"/>
        <v>0</v>
      </c>
      <c r="JB591" s="180">
        <f t="shared" si="1627"/>
        <v>0</v>
      </c>
    </row>
    <row r="592" spans="2:262">
      <c r="B592" s="188">
        <v>231</v>
      </c>
      <c r="C592" s="187">
        <f t="shared" si="1628"/>
        <v>4.5117187499999897E-3</v>
      </c>
      <c r="D592" s="184" t="e">
        <f t="shared" si="1371"/>
        <v>#REF!</v>
      </c>
      <c r="E592" s="183" t="e">
        <f>IC361</f>
        <v>#REF!</v>
      </c>
      <c r="F592" s="182">
        <v>231</v>
      </c>
      <c r="G592" s="180">
        <f t="shared" si="1372"/>
        <v>0</v>
      </c>
      <c r="H592" s="180">
        <f t="shared" si="1373"/>
        <v>0</v>
      </c>
      <c r="I592" s="180">
        <f t="shared" si="1374"/>
        <v>0</v>
      </c>
      <c r="J592" s="180">
        <f t="shared" si="1375"/>
        <v>0</v>
      </c>
      <c r="K592" s="180">
        <f t="shared" si="1376"/>
        <v>0</v>
      </c>
      <c r="L592" s="180">
        <f t="shared" si="1377"/>
        <v>0</v>
      </c>
      <c r="M592" s="180">
        <f t="shared" si="1378"/>
        <v>0</v>
      </c>
      <c r="N592" s="180">
        <f t="shared" si="1379"/>
        <v>0</v>
      </c>
      <c r="O592" s="180">
        <f t="shared" si="1380"/>
        <v>0</v>
      </c>
      <c r="P592" s="180">
        <f t="shared" si="1381"/>
        <v>0</v>
      </c>
      <c r="Q592" s="180">
        <f t="shared" si="1382"/>
        <v>0</v>
      </c>
      <c r="R592" s="180">
        <f t="shared" si="1383"/>
        <v>0</v>
      </c>
      <c r="S592" s="180">
        <f t="shared" si="1384"/>
        <v>0</v>
      </c>
      <c r="T592" s="180">
        <f t="shared" si="1385"/>
        <v>0</v>
      </c>
      <c r="U592" s="180">
        <f t="shared" si="1386"/>
        <v>0</v>
      </c>
      <c r="V592" s="180">
        <f t="shared" si="1387"/>
        <v>0</v>
      </c>
      <c r="W592" s="180">
        <f t="shared" si="1388"/>
        <v>0</v>
      </c>
      <c r="X592" s="180">
        <f t="shared" si="1389"/>
        <v>0</v>
      </c>
      <c r="Y592" s="180">
        <f t="shared" si="1390"/>
        <v>0</v>
      </c>
      <c r="Z592" s="180">
        <f t="shared" si="1391"/>
        <v>0</v>
      </c>
      <c r="AA592" s="180">
        <f t="shared" si="1392"/>
        <v>0</v>
      </c>
      <c r="AB592" s="180">
        <f t="shared" si="1393"/>
        <v>0</v>
      </c>
      <c r="AC592" s="180">
        <f t="shared" si="1394"/>
        <v>0</v>
      </c>
      <c r="AD592" s="180">
        <f t="shared" si="1395"/>
        <v>0</v>
      </c>
      <c r="AE592" s="180">
        <f t="shared" si="1396"/>
        <v>0</v>
      </c>
      <c r="AF592" s="180">
        <f t="shared" si="1397"/>
        <v>0</v>
      </c>
      <c r="AG592" s="180">
        <f t="shared" si="1398"/>
        <v>0</v>
      </c>
      <c r="AH592" s="180">
        <f t="shared" si="1399"/>
        <v>0</v>
      </c>
      <c r="AI592" s="180">
        <f t="shared" si="1400"/>
        <v>0</v>
      </c>
      <c r="AJ592" s="180">
        <f t="shared" si="1401"/>
        <v>0</v>
      </c>
      <c r="AK592" s="180">
        <f t="shared" si="1402"/>
        <v>0</v>
      </c>
      <c r="AL592" s="180">
        <f t="shared" si="1403"/>
        <v>0</v>
      </c>
      <c r="AM592" s="180">
        <f t="shared" si="1404"/>
        <v>0</v>
      </c>
      <c r="AN592" s="180">
        <f t="shared" si="1405"/>
        <v>0</v>
      </c>
      <c r="AO592" s="180">
        <f t="shared" si="1406"/>
        <v>0</v>
      </c>
      <c r="AP592" s="180">
        <f t="shared" si="1407"/>
        <v>0</v>
      </c>
      <c r="AQ592" s="180">
        <f t="shared" si="1408"/>
        <v>0</v>
      </c>
      <c r="AR592" s="180">
        <f t="shared" si="1409"/>
        <v>0</v>
      </c>
      <c r="AS592" s="180">
        <f t="shared" si="1410"/>
        <v>0</v>
      </c>
      <c r="AT592" s="180">
        <f t="shared" si="1411"/>
        <v>0</v>
      </c>
      <c r="AU592" s="180">
        <f t="shared" si="1412"/>
        <v>0</v>
      </c>
      <c r="AV592" s="180">
        <f t="shared" si="1413"/>
        <v>0</v>
      </c>
      <c r="AW592" s="180">
        <f t="shared" si="1414"/>
        <v>0</v>
      </c>
      <c r="AX592" s="180">
        <f t="shared" si="1415"/>
        <v>0</v>
      </c>
      <c r="AY592" s="180">
        <f t="shared" si="1416"/>
        <v>0</v>
      </c>
      <c r="AZ592" s="180">
        <f t="shared" si="1417"/>
        <v>0</v>
      </c>
      <c r="BA592" s="180">
        <f t="shared" si="1418"/>
        <v>0</v>
      </c>
      <c r="BB592" s="180">
        <f t="shared" si="1419"/>
        <v>0</v>
      </c>
      <c r="BC592" s="180">
        <f t="shared" si="1420"/>
        <v>0</v>
      </c>
      <c r="BD592" s="180">
        <f t="shared" si="1421"/>
        <v>0</v>
      </c>
      <c r="BE592" s="180">
        <f t="shared" si="1422"/>
        <v>0</v>
      </c>
      <c r="BF592" s="180">
        <f t="shared" si="1423"/>
        <v>0</v>
      </c>
      <c r="BG592" s="180">
        <f t="shared" si="1424"/>
        <v>0</v>
      </c>
      <c r="BH592" s="180">
        <f t="shared" si="1425"/>
        <v>0</v>
      </c>
      <c r="BI592" s="180">
        <f t="shared" si="1426"/>
        <v>0</v>
      </c>
      <c r="BJ592" s="180">
        <f t="shared" si="1427"/>
        <v>0</v>
      </c>
      <c r="BK592" s="180">
        <f t="shared" si="1428"/>
        <v>0</v>
      </c>
      <c r="BL592" s="180">
        <f t="shared" si="1429"/>
        <v>0</v>
      </c>
      <c r="BM592" s="180">
        <f t="shared" si="1430"/>
        <v>0</v>
      </c>
      <c r="BN592" s="180">
        <f t="shared" si="1431"/>
        <v>0</v>
      </c>
      <c r="BO592" s="180">
        <f t="shared" si="1432"/>
        <v>0</v>
      </c>
      <c r="BP592" s="180">
        <f t="shared" si="1433"/>
        <v>0</v>
      </c>
      <c r="BQ592" s="180">
        <f t="shared" si="1434"/>
        <v>0</v>
      </c>
      <c r="BR592" s="180">
        <f t="shared" si="1435"/>
        <v>0</v>
      </c>
      <c r="BS592" s="180">
        <f t="shared" si="1436"/>
        <v>0</v>
      </c>
      <c r="BT592" s="180">
        <f t="shared" si="1437"/>
        <v>0</v>
      </c>
      <c r="BU592" s="180">
        <f t="shared" si="1438"/>
        <v>0</v>
      </c>
      <c r="BV592" s="180">
        <f t="shared" si="1439"/>
        <v>0</v>
      </c>
      <c r="BW592" s="180">
        <f t="shared" si="1440"/>
        <v>0</v>
      </c>
      <c r="BX592" s="180">
        <f t="shared" si="1441"/>
        <v>0</v>
      </c>
      <c r="BY592" s="180">
        <f t="shared" si="1442"/>
        <v>0</v>
      </c>
      <c r="BZ592" s="180">
        <f t="shared" si="1443"/>
        <v>0</v>
      </c>
      <c r="CA592" s="180">
        <f t="shared" si="1444"/>
        <v>0</v>
      </c>
      <c r="CB592" s="180">
        <f t="shared" si="1445"/>
        <v>0</v>
      </c>
      <c r="CC592" s="180">
        <f t="shared" si="1446"/>
        <v>0</v>
      </c>
      <c r="CD592" s="180">
        <f t="shared" si="1447"/>
        <v>0</v>
      </c>
      <c r="CE592" s="180">
        <f t="shared" si="1448"/>
        <v>0</v>
      </c>
      <c r="CF592" s="180">
        <f t="shared" si="1449"/>
        <v>0</v>
      </c>
      <c r="CG592" s="180">
        <f t="shared" si="1450"/>
        <v>0</v>
      </c>
      <c r="CH592" s="180">
        <f t="shared" si="1451"/>
        <v>0</v>
      </c>
      <c r="CI592" s="180">
        <f t="shared" si="1452"/>
        <v>0</v>
      </c>
      <c r="CJ592" s="180">
        <f t="shared" si="1453"/>
        <v>0</v>
      </c>
      <c r="CK592" s="180">
        <f t="shared" si="1454"/>
        <v>0</v>
      </c>
      <c r="CL592" s="180">
        <f t="shared" si="1455"/>
        <v>0</v>
      </c>
      <c r="CM592" s="180">
        <f t="shared" si="1456"/>
        <v>0</v>
      </c>
      <c r="CN592" s="180">
        <f t="shared" si="1457"/>
        <v>0</v>
      </c>
      <c r="CO592" s="180">
        <f t="shared" si="1458"/>
        <v>0</v>
      </c>
      <c r="CP592" s="180">
        <f t="shared" si="1459"/>
        <v>0</v>
      </c>
      <c r="CQ592" s="180">
        <f t="shared" si="1460"/>
        <v>0</v>
      </c>
      <c r="CR592" s="180">
        <f t="shared" si="1461"/>
        <v>0</v>
      </c>
      <c r="CS592" s="180">
        <f t="shared" si="1462"/>
        <v>0</v>
      </c>
      <c r="CT592" s="180">
        <f t="shared" si="1463"/>
        <v>0</v>
      </c>
      <c r="CU592" s="180">
        <f t="shared" si="1464"/>
        <v>0</v>
      </c>
      <c r="CV592" s="180">
        <f t="shared" si="1465"/>
        <v>0</v>
      </c>
      <c r="CW592" s="180">
        <f t="shared" si="1466"/>
        <v>0</v>
      </c>
      <c r="CX592" s="180">
        <f t="shared" si="1467"/>
        <v>0</v>
      </c>
      <c r="CY592" s="180">
        <f t="shared" si="1468"/>
        <v>0</v>
      </c>
      <c r="CZ592" s="180">
        <f t="shared" si="1469"/>
        <v>0</v>
      </c>
      <c r="DA592" s="180">
        <f t="shared" si="1470"/>
        <v>0</v>
      </c>
      <c r="DB592" s="180">
        <f t="shared" si="1471"/>
        <v>0</v>
      </c>
      <c r="DC592" s="180">
        <f t="shared" si="1472"/>
        <v>0</v>
      </c>
      <c r="DD592" s="180">
        <f t="shared" si="1473"/>
        <v>0</v>
      </c>
      <c r="DE592" s="180">
        <f t="shared" si="1474"/>
        <v>0</v>
      </c>
      <c r="DF592" s="180">
        <f t="shared" si="1475"/>
        <v>0</v>
      </c>
      <c r="DG592" s="180">
        <f t="shared" si="1476"/>
        <v>0</v>
      </c>
      <c r="DH592" s="180">
        <f t="shared" si="1477"/>
        <v>0</v>
      </c>
      <c r="DI592" s="180">
        <f t="shared" si="1478"/>
        <v>0</v>
      </c>
      <c r="DJ592" s="180">
        <f t="shared" si="1479"/>
        <v>0</v>
      </c>
      <c r="DK592" s="180">
        <f t="shared" si="1480"/>
        <v>0</v>
      </c>
      <c r="DL592" s="180">
        <f t="shared" si="1481"/>
        <v>0</v>
      </c>
      <c r="DM592" s="180">
        <f t="shared" si="1482"/>
        <v>0</v>
      </c>
      <c r="DN592" s="180">
        <f t="shared" si="1483"/>
        <v>0</v>
      </c>
      <c r="DO592" s="180">
        <f t="shared" si="1484"/>
        <v>0</v>
      </c>
      <c r="DP592" s="180">
        <f t="shared" si="1485"/>
        <v>0</v>
      </c>
      <c r="DQ592" s="180">
        <f t="shared" si="1486"/>
        <v>0</v>
      </c>
      <c r="DR592" s="180">
        <f t="shared" si="1487"/>
        <v>0</v>
      </c>
      <c r="DS592" s="180">
        <f t="shared" si="1488"/>
        <v>0</v>
      </c>
      <c r="DT592" s="180">
        <f t="shared" si="1489"/>
        <v>0</v>
      </c>
      <c r="DU592" s="180">
        <f t="shared" si="1490"/>
        <v>0</v>
      </c>
      <c r="DV592" s="180">
        <f t="shared" si="1491"/>
        <v>0</v>
      </c>
      <c r="DW592" s="180">
        <f t="shared" si="1492"/>
        <v>0</v>
      </c>
      <c r="DX592" s="180">
        <f t="shared" si="1493"/>
        <v>0</v>
      </c>
      <c r="DY592" s="180">
        <f t="shared" si="1494"/>
        <v>0</v>
      </c>
      <c r="DZ592" s="180">
        <f t="shared" si="1495"/>
        <v>0</v>
      </c>
      <c r="EA592" s="180">
        <f t="shared" si="1496"/>
        <v>0</v>
      </c>
      <c r="EB592" s="180">
        <f t="shared" si="1497"/>
        <v>0</v>
      </c>
      <c r="EC592" s="180">
        <f t="shared" si="1498"/>
        <v>0</v>
      </c>
      <c r="ED592" s="180">
        <f t="shared" si="1499"/>
        <v>0</v>
      </c>
      <c r="EE592" s="180">
        <f t="shared" si="1500"/>
        <v>0</v>
      </c>
      <c r="EF592" s="180">
        <f t="shared" si="1501"/>
        <v>0</v>
      </c>
      <c r="EG592" s="180">
        <f t="shared" si="1502"/>
        <v>0</v>
      </c>
      <c r="EH592" s="180">
        <f t="shared" si="1503"/>
        <v>0</v>
      </c>
      <c r="EI592" s="180">
        <f t="shared" si="1504"/>
        <v>0</v>
      </c>
      <c r="EJ592" s="180">
        <f t="shared" si="1505"/>
        <v>0</v>
      </c>
      <c r="EK592" s="180">
        <f t="shared" si="1506"/>
        <v>0</v>
      </c>
      <c r="EL592" s="180">
        <f t="shared" si="1507"/>
        <v>0</v>
      </c>
      <c r="EM592" s="180">
        <f t="shared" si="1508"/>
        <v>0</v>
      </c>
      <c r="EN592" s="180">
        <f t="shared" si="1509"/>
        <v>0</v>
      </c>
      <c r="EO592" s="180">
        <f t="shared" si="1510"/>
        <v>0</v>
      </c>
      <c r="EP592" s="180">
        <f t="shared" si="1511"/>
        <v>0</v>
      </c>
      <c r="EQ592" s="180">
        <f t="shared" si="1512"/>
        <v>0</v>
      </c>
      <c r="ER592" s="180">
        <f t="shared" si="1513"/>
        <v>0</v>
      </c>
      <c r="ES592" s="180">
        <f t="shared" si="1514"/>
        <v>0</v>
      </c>
      <c r="ET592" s="180">
        <f t="shared" si="1515"/>
        <v>0</v>
      </c>
      <c r="EU592" s="180">
        <f t="shared" si="1516"/>
        <v>0</v>
      </c>
      <c r="EV592" s="180">
        <f t="shared" si="1517"/>
        <v>0</v>
      </c>
      <c r="EW592" s="180">
        <f t="shared" si="1518"/>
        <v>0</v>
      </c>
      <c r="EX592" s="180">
        <f t="shared" si="1519"/>
        <v>0</v>
      </c>
      <c r="EY592" s="180">
        <f t="shared" si="1520"/>
        <v>0</v>
      </c>
      <c r="EZ592" s="180">
        <f t="shared" si="1521"/>
        <v>0</v>
      </c>
      <c r="FA592" s="180">
        <f t="shared" si="1522"/>
        <v>0</v>
      </c>
      <c r="FB592" s="180">
        <f t="shared" si="1523"/>
        <v>0</v>
      </c>
      <c r="FC592" s="180">
        <f t="shared" si="1524"/>
        <v>0</v>
      </c>
      <c r="FD592" s="180">
        <f t="shared" si="1525"/>
        <v>0</v>
      </c>
      <c r="FE592" s="180">
        <f t="shared" si="1526"/>
        <v>0</v>
      </c>
      <c r="FF592" s="180">
        <f t="shared" si="1527"/>
        <v>0</v>
      </c>
      <c r="FG592" s="180">
        <f t="shared" si="1528"/>
        <v>0</v>
      </c>
      <c r="FH592" s="180">
        <f t="shared" si="1529"/>
        <v>0</v>
      </c>
      <c r="FI592" s="180">
        <f t="shared" si="1530"/>
        <v>0</v>
      </c>
      <c r="FJ592" s="180">
        <f t="shared" si="1531"/>
        <v>0</v>
      </c>
      <c r="FK592" s="180">
        <f t="shared" si="1532"/>
        <v>0</v>
      </c>
      <c r="FL592" s="180">
        <f t="shared" si="1533"/>
        <v>0</v>
      </c>
      <c r="FM592" s="180">
        <f t="shared" si="1534"/>
        <v>0</v>
      </c>
      <c r="FN592" s="180">
        <f t="shared" si="1535"/>
        <v>0</v>
      </c>
      <c r="FO592" s="180">
        <f t="shared" si="1536"/>
        <v>0</v>
      </c>
      <c r="FP592" s="180">
        <f t="shared" si="1537"/>
        <v>0</v>
      </c>
      <c r="FQ592" s="180">
        <f t="shared" si="1538"/>
        <v>0</v>
      </c>
      <c r="FR592" s="180">
        <f t="shared" si="1539"/>
        <v>0</v>
      </c>
      <c r="FS592" s="180">
        <f t="shared" si="1540"/>
        <v>0</v>
      </c>
      <c r="FT592" s="180">
        <f t="shared" si="1541"/>
        <v>0</v>
      </c>
      <c r="FU592" s="180">
        <f t="shared" si="1542"/>
        <v>0</v>
      </c>
      <c r="FV592" s="180">
        <f t="shared" si="1543"/>
        <v>0</v>
      </c>
      <c r="FW592" s="180">
        <f t="shared" si="1544"/>
        <v>0</v>
      </c>
      <c r="FX592" s="180">
        <f t="shared" si="1545"/>
        <v>0</v>
      </c>
      <c r="FY592" s="180">
        <f t="shared" si="1546"/>
        <v>0</v>
      </c>
      <c r="FZ592" s="180">
        <f t="shared" si="1547"/>
        <v>0</v>
      </c>
      <c r="GA592" s="180">
        <f t="shared" si="1548"/>
        <v>0</v>
      </c>
      <c r="GB592" s="180">
        <f t="shared" si="1549"/>
        <v>0</v>
      </c>
      <c r="GC592" s="180">
        <f t="shared" si="1550"/>
        <v>0</v>
      </c>
      <c r="GD592" s="180">
        <f t="shared" si="1551"/>
        <v>0</v>
      </c>
      <c r="GE592" s="180">
        <f t="shared" si="1552"/>
        <v>0</v>
      </c>
      <c r="GF592" s="180">
        <f t="shared" si="1553"/>
        <v>0</v>
      </c>
      <c r="GG592" s="180">
        <f t="shared" si="1554"/>
        <v>0</v>
      </c>
      <c r="GH592" s="180">
        <f t="shared" si="1555"/>
        <v>0</v>
      </c>
      <c r="GI592" s="180">
        <f t="shared" si="1556"/>
        <v>0</v>
      </c>
      <c r="GJ592" s="180">
        <f t="shared" si="1557"/>
        <v>0</v>
      </c>
      <c r="GK592" s="180">
        <f t="shared" si="1558"/>
        <v>0</v>
      </c>
      <c r="GL592" s="180">
        <f t="shared" si="1559"/>
        <v>0</v>
      </c>
      <c r="GM592" s="180">
        <f t="shared" si="1560"/>
        <v>0</v>
      </c>
      <c r="GN592" s="180">
        <f t="shared" si="1561"/>
        <v>0</v>
      </c>
      <c r="GO592" s="180">
        <f t="shared" si="1562"/>
        <v>0</v>
      </c>
      <c r="GP592" s="180">
        <f t="shared" si="1563"/>
        <v>0</v>
      </c>
      <c r="GQ592" s="180">
        <f t="shared" si="1564"/>
        <v>0</v>
      </c>
      <c r="GR592" s="180">
        <f t="shared" si="1565"/>
        <v>0</v>
      </c>
      <c r="GS592" s="180">
        <f t="shared" si="1566"/>
        <v>0</v>
      </c>
      <c r="GT592" s="180">
        <f t="shared" si="1567"/>
        <v>0</v>
      </c>
      <c r="GU592" s="180">
        <f t="shared" si="1568"/>
        <v>0</v>
      </c>
      <c r="GV592" s="180">
        <f t="shared" si="1569"/>
        <v>0</v>
      </c>
      <c r="GW592" s="180">
        <f t="shared" si="1570"/>
        <v>0</v>
      </c>
      <c r="GX592" s="180">
        <f t="shared" si="1571"/>
        <v>0</v>
      </c>
      <c r="GY592" s="180">
        <f t="shared" si="1572"/>
        <v>0</v>
      </c>
      <c r="GZ592" s="180">
        <f t="shared" si="1573"/>
        <v>0</v>
      </c>
      <c r="HA592" s="180">
        <f t="shared" si="1574"/>
        <v>0</v>
      </c>
      <c r="HB592" s="180">
        <f t="shared" si="1575"/>
        <v>0</v>
      </c>
      <c r="HC592" s="180">
        <f t="shared" si="1576"/>
        <v>0</v>
      </c>
      <c r="HD592" s="180">
        <f t="shared" si="1577"/>
        <v>0</v>
      </c>
      <c r="HE592" s="180">
        <f t="shared" si="1578"/>
        <v>0</v>
      </c>
      <c r="HF592" s="180">
        <f t="shared" si="1579"/>
        <v>0</v>
      </c>
      <c r="HG592" s="180">
        <f t="shared" si="1580"/>
        <v>0</v>
      </c>
      <c r="HH592" s="180">
        <f t="shared" si="1581"/>
        <v>0</v>
      </c>
      <c r="HI592" s="180">
        <f t="shared" si="1582"/>
        <v>0</v>
      </c>
      <c r="HJ592" s="180">
        <f t="shared" si="1583"/>
        <v>0</v>
      </c>
      <c r="HK592" s="180">
        <f t="shared" si="1584"/>
        <v>0</v>
      </c>
      <c r="HL592" s="180">
        <f t="shared" si="1585"/>
        <v>0</v>
      </c>
      <c r="HM592" s="180">
        <f t="shared" si="1586"/>
        <v>0</v>
      </c>
      <c r="HN592" s="180">
        <f t="shared" si="1587"/>
        <v>0</v>
      </c>
      <c r="HO592" s="180">
        <f t="shared" si="1588"/>
        <v>0</v>
      </c>
      <c r="HP592" s="180">
        <f t="shared" si="1589"/>
        <v>0</v>
      </c>
      <c r="HQ592" s="180">
        <f t="shared" si="1590"/>
        <v>0</v>
      </c>
      <c r="HR592" s="180">
        <f t="shared" si="1591"/>
        <v>0</v>
      </c>
      <c r="HS592" s="180">
        <f t="shared" si="1592"/>
        <v>0</v>
      </c>
      <c r="HT592" s="180">
        <f t="shared" si="1593"/>
        <v>0</v>
      </c>
      <c r="HU592" s="180">
        <f t="shared" si="1594"/>
        <v>0</v>
      </c>
      <c r="HV592" s="180">
        <f t="shared" si="1595"/>
        <v>0</v>
      </c>
      <c r="HW592" s="180">
        <f t="shared" si="1596"/>
        <v>0</v>
      </c>
      <c r="HX592" s="180">
        <f t="shared" si="1597"/>
        <v>0</v>
      </c>
      <c r="HY592" s="180">
        <f t="shared" si="1598"/>
        <v>0</v>
      </c>
      <c r="HZ592" s="180">
        <f t="shared" si="1599"/>
        <v>0</v>
      </c>
      <c r="IA592" s="180">
        <f t="shared" si="1600"/>
        <v>0</v>
      </c>
      <c r="IB592" s="180">
        <f t="shared" si="1601"/>
        <v>0</v>
      </c>
      <c r="IC592" s="180">
        <f t="shared" si="1602"/>
        <v>0</v>
      </c>
      <c r="ID592" s="180">
        <f t="shared" si="1603"/>
        <v>0</v>
      </c>
      <c r="IE592" s="180">
        <f t="shared" si="1604"/>
        <v>0</v>
      </c>
      <c r="IF592" s="180">
        <f t="shared" si="1605"/>
        <v>0</v>
      </c>
      <c r="IG592" s="180">
        <f t="shared" si="1606"/>
        <v>0</v>
      </c>
      <c r="IH592" s="180">
        <f t="shared" si="1607"/>
        <v>0</v>
      </c>
      <c r="II592" s="180">
        <f t="shared" si="1608"/>
        <v>0</v>
      </c>
      <c r="IJ592" s="180">
        <f t="shared" si="1609"/>
        <v>0</v>
      </c>
      <c r="IK592" s="180">
        <f t="shared" si="1610"/>
        <v>0</v>
      </c>
      <c r="IL592" s="180">
        <f t="shared" si="1611"/>
        <v>0</v>
      </c>
      <c r="IM592" s="180">
        <f t="shared" si="1612"/>
        <v>0</v>
      </c>
      <c r="IN592" s="180">
        <f t="shared" si="1613"/>
        <v>0</v>
      </c>
      <c r="IO592" s="180">
        <f t="shared" si="1614"/>
        <v>0</v>
      </c>
      <c r="IP592" s="180">
        <f t="shared" si="1615"/>
        <v>0</v>
      </c>
      <c r="IQ592" s="180">
        <f t="shared" si="1616"/>
        <v>0</v>
      </c>
      <c r="IR592" s="180">
        <f t="shared" si="1617"/>
        <v>0</v>
      </c>
      <c r="IS592" s="180">
        <f t="shared" si="1618"/>
        <v>0</v>
      </c>
      <c r="IT592" s="180">
        <f t="shared" si="1619"/>
        <v>0</v>
      </c>
      <c r="IU592" s="180">
        <f t="shared" si="1620"/>
        <v>0</v>
      </c>
      <c r="IV592" s="180">
        <f t="shared" si="1621"/>
        <v>0</v>
      </c>
      <c r="IW592" s="180">
        <f t="shared" si="1622"/>
        <v>0</v>
      </c>
      <c r="IX592" s="180">
        <f t="shared" si="1623"/>
        <v>0</v>
      </c>
      <c r="IY592" s="180">
        <f t="shared" si="1624"/>
        <v>0</v>
      </c>
      <c r="IZ592" s="180">
        <f t="shared" si="1625"/>
        <v>0</v>
      </c>
      <c r="JA592" s="180">
        <f t="shared" si="1626"/>
        <v>0</v>
      </c>
      <c r="JB592" s="180">
        <f t="shared" si="1627"/>
        <v>0</v>
      </c>
    </row>
    <row r="593" spans="2:262">
      <c r="B593" s="188">
        <v>232</v>
      </c>
      <c r="C593" s="187">
        <f t="shared" si="1628"/>
        <v>4.5312499999999893E-3</v>
      </c>
      <c r="D593" s="184" t="e">
        <f t="shared" si="1371"/>
        <v>#REF!</v>
      </c>
      <c r="E593" s="183" t="e">
        <f>ID361</f>
        <v>#REF!</v>
      </c>
      <c r="F593" s="182">
        <v>232</v>
      </c>
      <c r="G593" s="180">
        <f t="shared" si="1372"/>
        <v>0</v>
      </c>
      <c r="H593" s="180">
        <f t="shared" si="1373"/>
        <v>0</v>
      </c>
      <c r="I593" s="180">
        <f t="shared" si="1374"/>
        <v>0</v>
      </c>
      <c r="J593" s="180">
        <f t="shared" si="1375"/>
        <v>0</v>
      </c>
      <c r="K593" s="180">
        <f t="shared" si="1376"/>
        <v>0</v>
      </c>
      <c r="L593" s="180">
        <f t="shared" si="1377"/>
        <v>0</v>
      </c>
      <c r="M593" s="180">
        <f t="shared" si="1378"/>
        <v>0</v>
      </c>
      <c r="N593" s="180">
        <f t="shared" si="1379"/>
        <v>0</v>
      </c>
      <c r="O593" s="180">
        <f t="shared" si="1380"/>
        <v>0</v>
      </c>
      <c r="P593" s="180">
        <f t="shared" si="1381"/>
        <v>0</v>
      </c>
      <c r="Q593" s="180">
        <f t="shared" si="1382"/>
        <v>0</v>
      </c>
      <c r="R593" s="180">
        <f t="shared" si="1383"/>
        <v>0</v>
      </c>
      <c r="S593" s="180">
        <f t="shared" si="1384"/>
        <v>0</v>
      </c>
      <c r="T593" s="180">
        <f t="shared" si="1385"/>
        <v>0</v>
      </c>
      <c r="U593" s="180">
        <f t="shared" si="1386"/>
        <v>0</v>
      </c>
      <c r="V593" s="180">
        <f t="shared" si="1387"/>
        <v>0</v>
      </c>
      <c r="W593" s="180">
        <f t="shared" si="1388"/>
        <v>0</v>
      </c>
      <c r="X593" s="180">
        <f t="shared" si="1389"/>
        <v>0</v>
      </c>
      <c r="Y593" s="180">
        <f t="shared" si="1390"/>
        <v>0</v>
      </c>
      <c r="Z593" s="180">
        <f t="shared" si="1391"/>
        <v>0</v>
      </c>
      <c r="AA593" s="180">
        <f t="shared" si="1392"/>
        <v>0</v>
      </c>
      <c r="AB593" s="180">
        <f t="shared" si="1393"/>
        <v>0</v>
      </c>
      <c r="AC593" s="180">
        <f t="shared" si="1394"/>
        <v>0</v>
      </c>
      <c r="AD593" s="180">
        <f t="shared" si="1395"/>
        <v>0</v>
      </c>
      <c r="AE593" s="180">
        <f t="shared" si="1396"/>
        <v>0</v>
      </c>
      <c r="AF593" s="180">
        <f t="shared" si="1397"/>
        <v>0</v>
      </c>
      <c r="AG593" s="180">
        <f t="shared" si="1398"/>
        <v>0</v>
      </c>
      <c r="AH593" s="180">
        <f t="shared" si="1399"/>
        <v>0</v>
      </c>
      <c r="AI593" s="180">
        <f t="shared" si="1400"/>
        <v>0</v>
      </c>
      <c r="AJ593" s="180">
        <f t="shared" si="1401"/>
        <v>0</v>
      </c>
      <c r="AK593" s="180">
        <f t="shared" si="1402"/>
        <v>0</v>
      </c>
      <c r="AL593" s="180">
        <f t="shared" si="1403"/>
        <v>0</v>
      </c>
      <c r="AM593" s="180">
        <f t="shared" si="1404"/>
        <v>0</v>
      </c>
      <c r="AN593" s="180">
        <f t="shared" si="1405"/>
        <v>0</v>
      </c>
      <c r="AO593" s="180">
        <f t="shared" si="1406"/>
        <v>0</v>
      </c>
      <c r="AP593" s="180">
        <f t="shared" si="1407"/>
        <v>0</v>
      </c>
      <c r="AQ593" s="180">
        <f t="shared" si="1408"/>
        <v>0</v>
      </c>
      <c r="AR593" s="180">
        <f t="shared" si="1409"/>
        <v>0</v>
      </c>
      <c r="AS593" s="180">
        <f t="shared" si="1410"/>
        <v>0</v>
      </c>
      <c r="AT593" s="180">
        <f t="shared" si="1411"/>
        <v>0</v>
      </c>
      <c r="AU593" s="180">
        <f t="shared" si="1412"/>
        <v>0</v>
      </c>
      <c r="AV593" s="180">
        <f t="shared" si="1413"/>
        <v>0</v>
      </c>
      <c r="AW593" s="180">
        <f t="shared" si="1414"/>
        <v>0</v>
      </c>
      <c r="AX593" s="180">
        <f t="shared" si="1415"/>
        <v>0</v>
      </c>
      <c r="AY593" s="180">
        <f t="shared" si="1416"/>
        <v>0</v>
      </c>
      <c r="AZ593" s="180">
        <f t="shared" si="1417"/>
        <v>0</v>
      </c>
      <c r="BA593" s="180">
        <f t="shared" si="1418"/>
        <v>0</v>
      </c>
      <c r="BB593" s="180">
        <f t="shared" si="1419"/>
        <v>0</v>
      </c>
      <c r="BC593" s="180">
        <f t="shared" si="1420"/>
        <v>0</v>
      </c>
      <c r="BD593" s="180">
        <f t="shared" si="1421"/>
        <v>0</v>
      </c>
      <c r="BE593" s="180">
        <f t="shared" si="1422"/>
        <v>0</v>
      </c>
      <c r="BF593" s="180">
        <f t="shared" si="1423"/>
        <v>0</v>
      </c>
      <c r="BG593" s="180">
        <f t="shared" si="1424"/>
        <v>0</v>
      </c>
      <c r="BH593" s="180">
        <f t="shared" si="1425"/>
        <v>0</v>
      </c>
      <c r="BI593" s="180">
        <f t="shared" si="1426"/>
        <v>0</v>
      </c>
      <c r="BJ593" s="180">
        <f t="shared" si="1427"/>
        <v>0</v>
      </c>
      <c r="BK593" s="180">
        <f t="shared" si="1428"/>
        <v>0</v>
      </c>
      <c r="BL593" s="180">
        <f t="shared" si="1429"/>
        <v>0</v>
      </c>
      <c r="BM593" s="180">
        <f t="shared" si="1430"/>
        <v>0</v>
      </c>
      <c r="BN593" s="180">
        <f t="shared" si="1431"/>
        <v>0</v>
      </c>
      <c r="BO593" s="180">
        <f t="shared" si="1432"/>
        <v>0</v>
      </c>
      <c r="BP593" s="180">
        <f t="shared" si="1433"/>
        <v>0</v>
      </c>
      <c r="BQ593" s="180">
        <f t="shared" si="1434"/>
        <v>0</v>
      </c>
      <c r="BR593" s="180">
        <f t="shared" si="1435"/>
        <v>0</v>
      </c>
      <c r="BS593" s="180">
        <f t="shared" si="1436"/>
        <v>0</v>
      </c>
      <c r="BT593" s="180">
        <f t="shared" si="1437"/>
        <v>0</v>
      </c>
      <c r="BU593" s="180">
        <f t="shared" si="1438"/>
        <v>0</v>
      </c>
      <c r="BV593" s="180">
        <f t="shared" si="1439"/>
        <v>0</v>
      </c>
      <c r="BW593" s="180">
        <f t="shared" si="1440"/>
        <v>0</v>
      </c>
      <c r="BX593" s="180">
        <f t="shared" si="1441"/>
        <v>0</v>
      </c>
      <c r="BY593" s="180">
        <f t="shared" si="1442"/>
        <v>0</v>
      </c>
      <c r="BZ593" s="180">
        <f t="shared" si="1443"/>
        <v>0</v>
      </c>
      <c r="CA593" s="180">
        <f t="shared" si="1444"/>
        <v>0</v>
      </c>
      <c r="CB593" s="180">
        <f t="shared" si="1445"/>
        <v>0</v>
      </c>
      <c r="CC593" s="180">
        <f t="shared" si="1446"/>
        <v>0</v>
      </c>
      <c r="CD593" s="180">
        <f t="shared" si="1447"/>
        <v>0</v>
      </c>
      <c r="CE593" s="180">
        <f t="shared" si="1448"/>
        <v>0</v>
      </c>
      <c r="CF593" s="180">
        <f t="shared" si="1449"/>
        <v>0</v>
      </c>
      <c r="CG593" s="180">
        <f t="shared" si="1450"/>
        <v>0</v>
      </c>
      <c r="CH593" s="180">
        <f t="shared" si="1451"/>
        <v>0</v>
      </c>
      <c r="CI593" s="180">
        <f t="shared" si="1452"/>
        <v>0</v>
      </c>
      <c r="CJ593" s="180">
        <f t="shared" si="1453"/>
        <v>0</v>
      </c>
      <c r="CK593" s="180">
        <f t="shared" si="1454"/>
        <v>0</v>
      </c>
      <c r="CL593" s="180">
        <f t="shared" si="1455"/>
        <v>0</v>
      </c>
      <c r="CM593" s="180">
        <f t="shared" si="1456"/>
        <v>0</v>
      </c>
      <c r="CN593" s="180">
        <f t="shared" si="1457"/>
        <v>0</v>
      </c>
      <c r="CO593" s="180">
        <f t="shared" si="1458"/>
        <v>0</v>
      </c>
      <c r="CP593" s="180">
        <f t="shared" si="1459"/>
        <v>0</v>
      </c>
      <c r="CQ593" s="180">
        <f t="shared" si="1460"/>
        <v>0</v>
      </c>
      <c r="CR593" s="180">
        <f t="shared" si="1461"/>
        <v>0</v>
      </c>
      <c r="CS593" s="180">
        <f t="shared" si="1462"/>
        <v>0</v>
      </c>
      <c r="CT593" s="180">
        <f t="shared" si="1463"/>
        <v>0</v>
      </c>
      <c r="CU593" s="180">
        <f t="shared" si="1464"/>
        <v>0</v>
      </c>
      <c r="CV593" s="180">
        <f t="shared" si="1465"/>
        <v>0</v>
      </c>
      <c r="CW593" s="180">
        <f t="shared" si="1466"/>
        <v>0</v>
      </c>
      <c r="CX593" s="180">
        <f t="shared" si="1467"/>
        <v>0</v>
      </c>
      <c r="CY593" s="180">
        <f t="shared" si="1468"/>
        <v>0</v>
      </c>
      <c r="CZ593" s="180">
        <f t="shared" si="1469"/>
        <v>0</v>
      </c>
      <c r="DA593" s="180">
        <f t="shared" si="1470"/>
        <v>0</v>
      </c>
      <c r="DB593" s="180">
        <f t="shared" si="1471"/>
        <v>0</v>
      </c>
      <c r="DC593" s="180">
        <f t="shared" si="1472"/>
        <v>0</v>
      </c>
      <c r="DD593" s="180">
        <f t="shared" si="1473"/>
        <v>0</v>
      </c>
      <c r="DE593" s="180">
        <f t="shared" si="1474"/>
        <v>0</v>
      </c>
      <c r="DF593" s="180">
        <f t="shared" si="1475"/>
        <v>0</v>
      </c>
      <c r="DG593" s="180">
        <f t="shared" si="1476"/>
        <v>0</v>
      </c>
      <c r="DH593" s="180">
        <f t="shared" si="1477"/>
        <v>0</v>
      </c>
      <c r="DI593" s="180">
        <f t="shared" si="1478"/>
        <v>0</v>
      </c>
      <c r="DJ593" s="180">
        <f t="shared" si="1479"/>
        <v>0</v>
      </c>
      <c r="DK593" s="180">
        <f t="shared" si="1480"/>
        <v>0</v>
      </c>
      <c r="DL593" s="180">
        <f t="shared" si="1481"/>
        <v>0</v>
      </c>
      <c r="DM593" s="180">
        <f t="shared" si="1482"/>
        <v>0</v>
      </c>
      <c r="DN593" s="180">
        <f t="shared" si="1483"/>
        <v>0</v>
      </c>
      <c r="DO593" s="180">
        <f t="shared" si="1484"/>
        <v>0</v>
      </c>
      <c r="DP593" s="180">
        <f t="shared" si="1485"/>
        <v>0</v>
      </c>
      <c r="DQ593" s="180">
        <f t="shared" si="1486"/>
        <v>0</v>
      </c>
      <c r="DR593" s="180">
        <f t="shared" si="1487"/>
        <v>0</v>
      </c>
      <c r="DS593" s="180">
        <f t="shared" si="1488"/>
        <v>0</v>
      </c>
      <c r="DT593" s="180">
        <f t="shared" si="1489"/>
        <v>0</v>
      </c>
      <c r="DU593" s="180">
        <f t="shared" si="1490"/>
        <v>0</v>
      </c>
      <c r="DV593" s="180">
        <f t="shared" si="1491"/>
        <v>0</v>
      </c>
      <c r="DW593" s="180">
        <f t="shared" si="1492"/>
        <v>0</v>
      </c>
      <c r="DX593" s="180">
        <f t="shared" si="1493"/>
        <v>0</v>
      </c>
      <c r="DY593" s="180">
        <f t="shared" si="1494"/>
        <v>0</v>
      </c>
      <c r="DZ593" s="180">
        <f t="shared" si="1495"/>
        <v>0</v>
      </c>
      <c r="EA593" s="180">
        <f t="shared" si="1496"/>
        <v>0</v>
      </c>
      <c r="EB593" s="180">
        <f t="shared" si="1497"/>
        <v>0</v>
      </c>
      <c r="EC593" s="180">
        <f t="shared" si="1498"/>
        <v>0</v>
      </c>
      <c r="ED593" s="180">
        <f t="shared" si="1499"/>
        <v>0</v>
      </c>
      <c r="EE593" s="180">
        <f t="shared" si="1500"/>
        <v>0</v>
      </c>
      <c r="EF593" s="180">
        <f t="shared" si="1501"/>
        <v>0</v>
      </c>
      <c r="EG593" s="180">
        <f t="shared" si="1502"/>
        <v>0</v>
      </c>
      <c r="EH593" s="180">
        <f t="shared" si="1503"/>
        <v>0</v>
      </c>
      <c r="EI593" s="180">
        <f t="shared" si="1504"/>
        <v>0</v>
      </c>
      <c r="EJ593" s="180">
        <f t="shared" si="1505"/>
        <v>0</v>
      </c>
      <c r="EK593" s="180">
        <f t="shared" si="1506"/>
        <v>0</v>
      </c>
      <c r="EL593" s="180">
        <f t="shared" si="1507"/>
        <v>0</v>
      </c>
      <c r="EM593" s="180">
        <f t="shared" si="1508"/>
        <v>0</v>
      </c>
      <c r="EN593" s="180">
        <f t="shared" si="1509"/>
        <v>0</v>
      </c>
      <c r="EO593" s="180">
        <f t="shared" si="1510"/>
        <v>0</v>
      </c>
      <c r="EP593" s="180">
        <f t="shared" si="1511"/>
        <v>0</v>
      </c>
      <c r="EQ593" s="180">
        <f t="shared" si="1512"/>
        <v>0</v>
      </c>
      <c r="ER593" s="180">
        <f t="shared" si="1513"/>
        <v>0</v>
      </c>
      <c r="ES593" s="180">
        <f t="shared" si="1514"/>
        <v>0</v>
      </c>
      <c r="ET593" s="180">
        <f t="shared" si="1515"/>
        <v>0</v>
      </c>
      <c r="EU593" s="180">
        <f t="shared" si="1516"/>
        <v>0</v>
      </c>
      <c r="EV593" s="180">
        <f t="shared" si="1517"/>
        <v>0</v>
      </c>
      <c r="EW593" s="180">
        <f t="shared" si="1518"/>
        <v>0</v>
      </c>
      <c r="EX593" s="180">
        <f t="shared" si="1519"/>
        <v>0</v>
      </c>
      <c r="EY593" s="180">
        <f t="shared" si="1520"/>
        <v>0</v>
      </c>
      <c r="EZ593" s="180">
        <f t="shared" si="1521"/>
        <v>0</v>
      </c>
      <c r="FA593" s="180">
        <f t="shared" si="1522"/>
        <v>0</v>
      </c>
      <c r="FB593" s="180">
        <f t="shared" si="1523"/>
        <v>0</v>
      </c>
      <c r="FC593" s="180">
        <f t="shared" si="1524"/>
        <v>0</v>
      </c>
      <c r="FD593" s="180">
        <f t="shared" si="1525"/>
        <v>0</v>
      </c>
      <c r="FE593" s="180">
        <f t="shared" si="1526"/>
        <v>0</v>
      </c>
      <c r="FF593" s="180">
        <f t="shared" si="1527"/>
        <v>0</v>
      </c>
      <c r="FG593" s="180">
        <f t="shared" si="1528"/>
        <v>0</v>
      </c>
      <c r="FH593" s="180">
        <f t="shared" si="1529"/>
        <v>0</v>
      </c>
      <c r="FI593" s="180">
        <f t="shared" si="1530"/>
        <v>0</v>
      </c>
      <c r="FJ593" s="180">
        <f t="shared" si="1531"/>
        <v>0</v>
      </c>
      <c r="FK593" s="180">
        <f t="shared" si="1532"/>
        <v>0</v>
      </c>
      <c r="FL593" s="180">
        <f t="shared" si="1533"/>
        <v>0</v>
      </c>
      <c r="FM593" s="180">
        <f t="shared" si="1534"/>
        <v>0</v>
      </c>
      <c r="FN593" s="180">
        <f t="shared" si="1535"/>
        <v>0</v>
      </c>
      <c r="FO593" s="180">
        <f t="shared" si="1536"/>
        <v>0</v>
      </c>
      <c r="FP593" s="180">
        <f t="shared" si="1537"/>
        <v>0</v>
      </c>
      <c r="FQ593" s="180">
        <f t="shared" si="1538"/>
        <v>0</v>
      </c>
      <c r="FR593" s="180">
        <f t="shared" si="1539"/>
        <v>0</v>
      </c>
      <c r="FS593" s="180">
        <f t="shared" si="1540"/>
        <v>0</v>
      </c>
      <c r="FT593" s="180">
        <f t="shared" si="1541"/>
        <v>0</v>
      </c>
      <c r="FU593" s="180">
        <f t="shared" si="1542"/>
        <v>0</v>
      </c>
      <c r="FV593" s="180">
        <f t="shared" si="1543"/>
        <v>0</v>
      </c>
      <c r="FW593" s="180">
        <f t="shared" si="1544"/>
        <v>0</v>
      </c>
      <c r="FX593" s="180">
        <f t="shared" si="1545"/>
        <v>0</v>
      </c>
      <c r="FY593" s="180">
        <f t="shared" si="1546"/>
        <v>0</v>
      </c>
      <c r="FZ593" s="180">
        <f t="shared" si="1547"/>
        <v>0</v>
      </c>
      <c r="GA593" s="180">
        <f t="shared" si="1548"/>
        <v>0</v>
      </c>
      <c r="GB593" s="180">
        <f t="shared" si="1549"/>
        <v>0</v>
      </c>
      <c r="GC593" s="180">
        <f t="shared" si="1550"/>
        <v>0</v>
      </c>
      <c r="GD593" s="180">
        <f t="shared" si="1551"/>
        <v>0</v>
      </c>
      <c r="GE593" s="180">
        <f t="shared" si="1552"/>
        <v>0</v>
      </c>
      <c r="GF593" s="180">
        <f t="shared" si="1553"/>
        <v>0</v>
      </c>
      <c r="GG593" s="180">
        <f t="shared" si="1554"/>
        <v>0</v>
      </c>
      <c r="GH593" s="180">
        <f t="shared" si="1555"/>
        <v>0</v>
      </c>
      <c r="GI593" s="180">
        <f t="shared" si="1556"/>
        <v>0</v>
      </c>
      <c r="GJ593" s="180">
        <f t="shared" si="1557"/>
        <v>0</v>
      </c>
      <c r="GK593" s="180">
        <f t="shared" si="1558"/>
        <v>0</v>
      </c>
      <c r="GL593" s="180">
        <f t="shared" si="1559"/>
        <v>0</v>
      </c>
      <c r="GM593" s="180">
        <f t="shared" si="1560"/>
        <v>0</v>
      </c>
      <c r="GN593" s="180">
        <f t="shared" si="1561"/>
        <v>0</v>
      </c>
      <c r="GO593" s="180">
        <f t="shared" si="1562"/>
        <v>0</v>
      </c>
      <c r="GP593" s="180">
        <f t="shared" si="1563"/>
        <v>0</v>
      </c>
      <c r="GQ593" s="180">
        <f t="shared" si="1564"/>
        <v>0</v>
      </c>
      <c r="GR593" s="180">
        <f t="shared" si="1565"/>
        <v>0</v>
      </c>
      <c r="GS593" s="180">
        <f t="shared" si="1566"/>
        <v>0</v>
      </c>
      <c r="GT593" s="180">
        <f t="shared" si="1567"/>
        <v>0</v>
      </c>
      <c r="GU593" s="180">
        <f t="shared" si="1568"/>
        <v>0</v>
      </c>
      <c r="GV593" s="180">
        <f t="shared" si="1569"/>
        <v>0</v>
      </c>
      <c r="GW593" s="180">
        <f t="shared" si="1570"/>
        <v>0</v>
      </c>
      <c r="GX593" s="180">
        <f t="shared" si="1571"/>
        <v>0</v>
      </c>
      <c r="GY593" s="180">
        <f t="shared" si="1572"/>
        <v>0</v>
      </c>
      <c r="GZ593" s="180">
        <f t="shared" si="1573"/>
        <v>0</v>
      </c>
      <c r="HA593" s="180">
        <f t="shared" si="1574"/>
        <v>0</v>
      </c>
      <c r="HB593" s="180">
        <f t="shared" si="1575"/>
        <v>0</v>
      </c>
      <c r="HC593" s="180">
        <f t="shared" si="1576"/>
        <v>0</v>
      </c>
      <c r="HD593" s="180">
        <f t="shared" si="1577"/>
        <v>0</v>
      </c>
      <c r="HE593" s="180">
        <f t="shared" si="1578"/>
        <v>0</v>
      </c>
      <c r="HF593" s="180">
        <f t="shared" si="1579"/>
        <v>0</v>
      </c>
      <c r="HG593" s="180">
        <f t="shared" si="1580"/>
        <v>0</v>
      </c>
      <c r="HH593" s="180">
        <f t="shared" si="1581"/>
        <v>0</v>
      </c>
      <c r="HI593" s="180">
        <f t="shared" si="1582"/>
        <v>0</v>
      </c>
      <c r="HJ593" s="180">
        <f t="shared" si="1583"/>
        <v>0</v>
      </c>
      <c r="HK593" s="180">
        <f t="shared" si="1584"/>
        <v>0</v>
      </c>
      <c r="HL593" s="180">
        <f t="shared" si="1585"/>
        <v>0</v>
      </c>
      <c r="HM593" s="180">
        <f t="shared" si="1586"/>
        <v>0</v>
      </c>
      <c r="HN593" s="180">
        <f t="shared" si="1587"/>
        <v>0</v>
      </c>
      <c r="HO593" s="180">
        <f t="shared" si="1588"/>
        <v>0</v>
      </c>
      <c r="HP593" s="180">
        <f t="shared" si="1589"/>
        <v>0</v>
      </c>
      <c r="HQ593" s="180">
        <f t="shared" si="1590"/>
        <v>0</v>
      </c>
      <c r="HR593" s="180">
        <f t="shared" si="1591"/>
        <v>0</v>
      </c>
      <c r="HS593" s="180">
        <f t="shared" si="1592"/>
        <v>0</v>
      </c>
      <c r="HT593" s="180">
        <f t="shared" si="1593"/>
        <v>0</v>
      </c>
      <c r="HU593" s="180">
        <f t="shared" si="1594"/>
        <v>0</v>
      </c>
      <c r="HV593" s="180">
        <f t="shared" si="1595"/>
        <v>0</v>
      </c>
      <c r="HW593" s="180">
        <f t="shared" si="1596"/>
        <v>0</v>
      </c>
      <c r="HX593" s="180">
        <f t="shared" si="1597"/>
        <v>0</v>
      </c>
      <c r="HY593" s="180">
        <f t="shared" si="1598"/>
        <v>0</v>
      </c>
      <c r="HZ593" s="180">
        <f t="shared" si="1599"/>
        <v>0</v>
      </c>
      <c r="IA593" s="180">
        <f t="shared" si="1600"/>
        <v>0</v>
      </c>
      <c r="IB593" s="180">
        <f t="shared" si="1601"/>
        <v>0</v>
      </c>
      <c r="IC593" s="180">
        <f t="shared" si="1602"/>
        <v>0</v>
      </c>
      <c r="ID593" s="180">
        <f t="shared" si="1603"/>
        <v>0</v>
      </c>
      <c r="IE593" s="180">
        <f t="shared" si="1604"/>
        <v>0</v>
      </c>
      <c r="IF593" s="180">
        <f t="shared" si="1605"/>
        <v>0</v>
      </c>
      <c r="IG593" s="180">
        <f t="shared" si="1606"/>
        <v>0</v>
      </c>
      <c r="IH593" s="180">
        <f t="shared" si="1607"/>
        <v>0</v>
      </c>
      <c r="II593" s="180">
        <f t="shared" si="1608"/>
        <v>0</v>
      </c>
      <c r="IJ593" s="180">
        <f t="shared" si="1609"/>
        <v>0</v>
      </c>
      <c r="IK593" s="180">
        <f t="shared" si="1610"/>
        <v>0</v>
      </c>
      <c r="IL593" s="180">
        <f t="shared" si="1611"/>
        <v>0</v>
      </c>
      <c r="IM593" s="180">
        <f t="shared" si="1612"/>
        <v>0</v>
      </c>
      <c r="IN593" s="180">
        <f t="shared" si="1613"/>
        <v>0</v>
      </c>
      <c r="IO593" s="180">
        <f t="shared" si="1614"/>
        <v>0</v>
      </c>
      <c r="IP593" s="180">
        <f t="shared" si="1615"/>
        <v>0</v>
      </c>
      <c r="IQ593" s="180">
        <f t="shared" si="1616"/>
        <v>0</v>
      </c>
      <c r="IR593" s="180">
        <f t="shared" si="1617"/>
        <v>0</v>
      </c>
      <c r="IS593" s="180">
        <f t="shared" si="1618"/>
        <v>0</v>
      </c>
      <c r="IT593" s="180">
        <f t="shared" si="1619"/>
        <v>0</v>
      </c>
      <c r="IU593" s="180">
        <f t="shared" si="1620"/>
        <v>0</v>
      </c>
      <c r="IV593" s="180">
        <f t="shared" si="1621"/>
        <v>0</v>
      </c>
      <c r="IW593" s="180">
        <f t="shared" si="1622"/>
        <v>0</v>
      </c>
      <c r="IX593" s="180">
        <f t="shared" si="1623"/>
        <v>0</v>
      </c>
      <c r="IY593" s="180">
        <f t="shared" si="1624"/>
        <v>0</v>
      </c>
      <c r="IZ593" s="180">
        <f t="shared" si="1625"/>
        <v>0</v>
      </c>
      <c r="JA593" s="180">
        <f t="shared" si="1626"/>
        <v>0</v>
      </c>
      <c r="JB593" s="180">
        <f t="shared" si="1627"/>
        <v>0</v>
      </c>
    </row>
    <row r="594" spans="2:262">
      <c r="B594" s="188">
        <v>233</v>
      </c>
      <c r="C594" s="187">
        <f t="shared" si="1628"/>
        <v>4.5507812499999889E-3</v>
      </c>
      <c r="D594" s="184" t="e">
        <f t="shared" si="1371"/>
        <v>#REF!</v>
      </c>
      <c r="E594" s="183" t="e">
        <f>IE361</f>
        <v>#REF!</v>
      </c>
      <c r="F594" s="182">
        <v>233</v>
      </c>
      <c r="G594" s="180">
        <f t="shared" si="1372"/>
        <v>0</v>
      </c>
      <c r="H594" s="180">
        <f t="shared" si="1373"/>
        <v>0</v>
      </c>
      <c r="I594" s="180">
        <f t="shared" si="1374"/>
        <v>0</v>
      </c>
      <c r="J594" s="180">
        <f t="shared" si="1375"/>
        <v>0</v>
      </c>
      <c r="K594" s="180">
        <f t="shared" si="1376"/>
        <v>0</v>
      </c>
      <c r="L594" s="180">
        <f t="shared" si="1377"/>
        <v>0</v>
      </c>
      <c r="M594" s="180">
        <f t="shared" si="1378"/>
        <v>0</v>
      </c>
      <c r="N594" s="180">
        <f t="shared" si="1379"/>
        <v>0</v>
      </c>
      <c r="O594" s="180">
        <f t="shared" si="1380"/>
        <v>0</v>
      </c>
      <c r="P594" s="180">
        <f t="shared" si="1381"/>
        <v>0</v>
      </c>
      <c r="Q594" s="180">
        <f t="shared" si="1382"/>
        <v>0</v>
      </c>
      <c r="R594" s="180">
        <f t="shared" si="1383"/>
        <v>0</v>
      </c>
      <c r="S594" s="180">
        <f t="shared" si="1384"/>
        <v>0</v>
      </c>
      <c r="T594" s="180">
        <f t="shared" si="1385"/>
        <v>0</v>
      </c>
      <c r="U594" s="180">
        <f t="shared" si="1386"/>
        <v>0</v>
      </c>
      <c r="V594" s="180">
        <f t="shared" si="1387"/>
        <v>0</v>
      </c>
      <c r="W594" s="180">
        <f t="shared" si="1388"/>
        <v>0</v>
      </c>
      <c r="X594" s="180">
        <f t="shared" si="1389"/>
        <v>0</v>
      </c>
      <c r="Y594" s="180">
        <f t="shared" si="1390"/>
        <v>0</v>
      </c>
      <c r="Z594" s="180">
        <f t="shared" si="1391"/>
        <v>0</v>
      </c>
      <c r="AA594" s="180">
        <f t="shared" si="1392"/>
        <v>0</v>
      </c>
      <c r="AB594" s="180">
        <f t="shared" si="1393"/>
        <v>0</v>
      </c>
      <c r="AC594" s="180">
        <f t="shared" si="1394"/>
        <v>0</v>
      </c>
      <c r="AD594" s="180">
        <f t="shared" si="1395"/>
        <v>0</v>
      </c>
      <c r="AE594" s="180">
        <f t="shared" si="1396"/>
        <v>0</v>
      </c>
      <c r="AF594" s="180">
        <f t="shared" si="1397"/>
        <v>0</v>
      </c>
      <c r="AG594" s="180">
        <f t="shared" si="1398"/>
        <v>0</v>
      </c>
      <c r="AH594" s="180">
        <f t="shared" si="1399"/>
        <v>0</v>
      </c>
      <c r="AI594" s="180">
        <f t="shared" si="1400"/>
        <v>0</v>
      </c>
      <c r="AJ594" s="180">
        <f t="shared" si="1401"/>
        <v>0</v>
      </c>
      <c r="AK594" s="180">
        <f t="shared" si="1402"/>
        <v>0</v>
      </c>
      <c r="AL594" s="180">
        <f t="shared" si="1403"/>
        <v>0</v>
      </c>
      <c r="AM594" s="180">
        <f t="shared" si="1404"/>
        <v>0</v>
      </c>
      <c r="AN594" s="180">
        <f t="shared" si="1405"/>
        <v>0</v>
      </c>
      <c r="AO594" s="180">
        <f t="shared" si="1406"/>
        <v>0</v>
      </c>
      <c r="AP594" s="180">
        <f t="shared" si="1407"/>
        <v>0</v>
      </c>
      <c r="AQ594" s="180">
        <f t="shared" si="1408"/>
        <v>0</v>
      </c>
      <c r="AR594" s="180">
        <f t="shared" si="1409"/>
        <v>0</v>
      </c>
      <c r="AS594" s="180">
        <f t="shared" si="1410"/>
        <v>0</v>
      </c>
      <c r="AT594" s="180">
        <f t="shared" si="1411"/>
        <v>0</v>
      </c>
      <c r="AU594" s="180">
        <f t="shared" si="1412"/>
        <v>0</v>
      </c>
      <c r="AV594" s="180">
        <f t="shared" si="1413"/>
        <v>0</v>
      </c>
      <c r="AW594" s="180">
        <f t="shared" si="1414"/>
        <v>0</v>
      </c>
      <c r="AX594" s="180">
        <f t="shared" si="1415"/>
        <v>0</v>
      </c>
      <c r="AY594" s="180">
        <f t="shared" si="1416"/>
        <v>0</v>
      </c>
      <c r="AZ594" s="180">
        <f t="shared" si="1417"/>
        <v>0</v>
      </c>
      <c r="BA594" s="180">
        <f t="shared" si="1418"/>
        <v>0</v>
      </c>
      <c r="BB594" s="180">
        <f t="shared" si="1419"/>
        <v>0</v>
      </c>
      <c r="BC594" s="180">
        <f t="shared" si="1420"/>
        <v>0</v>
      </c>
      <c r="BD594" s="180">
        <f t="shared" si="1421"/>
        <v>0</v>
      </c>
      <c r="BE594" s="180">
        <f t="shared" si="1422"/>
        <v>0</v>
      </c>
      <c r="BF594" s="180">
        <f t="shared" si="1423"/>
        <v>0</v>
      </c>
      <c r="BG594" s="180">
        <f t="shared" si="1424"/>
        <v>0</v>
      </c>
      <c r="BH594" s="180">
        <f t="shared" si="1425"/>
        <v>0</v>
      </c>
      <c r="BI594" s="180">
        <f t="shared" si="1426"/>
        <v>0</v>
      </c>
      <c r="BJ594" s="180">
        <f t="shared" si="1427"/>
        <v>0</v>
      </c>
      <c r="BK594" s="180">
        <f t="shared" si="1428"/>
        <v>0</v>
      </c>
      <c r="BL594" s="180">
        <f t="shared" si="1429"/>
        <v>0</v>
      </c>
      <c r="BM594" s="180">
        <f t="shared" si="1430"/>
        <v>0</v>
      </c>
      <c r="BN594" s="180">
        <f t="shared" si="1431"/>
        <v>0</v>
      </c>
      <c r="BO594" s="180">
        <f t="shared" si="1432"/>
        <v>0</v>
      </c>
      <c r="BP594" s="180">
        <f t="shared" si="1433"/>
        <v>0</v>
      </c>
      <c r="BQ594" s="180">
        <f t="shared" si="1434"/>
        <v>0</v>
      </c>
      <c r="BR594" s="180">
        <f t="shared" si="1435"/>
        <v>0</v>
      </c>
      <c r="BS594" s="180">
        <f t="shared" si="1436"/>
        <v>0</v>
      </c>
      <c r="BT594" s="180">
        <f t="shared" si="1437"/>
        <v>0</v>
      </c>
      <c r="BU594" s="180">
        <f t="shared" si="1438"/>
        <v>0</v>
      </c>
      <c r="BV594" s="180">
        <f t="shared" si="1439"/>
        <v>0</v>
      </c>
      <c r="BW594" s="180">
        <f t="shared" si="1440"/>
        <v>0</v>
      </c>
      <c r="BX594" s="180">
        <f t="shared" si="1441"/>
        <v>0</v>
      </c>
      <c r="BY594" s="180">
        <f t="shared" si="1442"/>
        <v>0</v>
      </c>
      <c r="BZ594" s="180">
        <f t="shared" si="1443"/>
        <v>0</v>
      </c>
      <c r="CA594" s="180">
        <f t="shared" si="1444"/>
        <v>0</v>
      </c>
      <c r="CB594" s="180">
        <f t="shared" si="1445"/>
        <v>0</v>
      </c>
      <c r="CC594" s="180">
        <f t="shared" si="1446"/>
        <v>0</v>
      </c>
      <c r="CD594" s="180">
        <f t="shared" si="1447"/>
        <v>0</v>
      </c>
      <c r="CE594" s="180">
        <f t="shared" si="1448"/>
        <v>0</v>
      </c>
      <c r="CF594" s="180">
        <f t="shared" si="1449"/>
        <v>0</v>
      </c>
      <c r="CG594" s="180">
        <f t="shared" si="1450"/>
        <v>0</v>
      </c>
      <c r="CH594" s="180">
        <f t="shared" si="1451"/>
        <v>0</v>
      </c>
      <c r="CI594" s="180">
        <f t="shared" si="1452"/>
        <v>0</v>
      </c>
      <c r="CJ594" s="180">
        <f t="shared" si="1453"/>
        <v>0</v>
      </c>
      <c r="CK594" s="180">
        <f t="shared" si="1454"/>
        <v>0</v>
      </c>
      <c r="CL594" s="180">
        <f t="shared" si="1455"/>
        <v>0</v>
      </c>
      <c r="CM594" s="180">
        <f t="shared" si="1456"/>
        <v>0</v>
      </c>
      <c r="CN594" s="180">
        <f t="shared" si="1457"/>
        <v>0</v>
      </c>
      <c r="CO594" s="180">
        <f t="shared" si="1458"/>
        <v>0</v>
      </c>
      <c r="CP594" s="180">
        <f t="shared" si="1459"/>
        <v>0</v>
      </c>
      <c r="CQ594" s="180">
        <f t="shared" si="1460"/>
        <v>0</v>
      </c>
      <c r="CR594" s="180">
        <f t="shared" si="1461"/>
        <v>0</v>
      </c>
      <c r="CS594" s="180">
        <f t="shared" si="1462"/>
        <v>0</v>
      </c>
      <c r="CT594" s="180">
        <f t="shared" si="1463"/>
        <v>0</v>
      </c>
      <c r="CU594" s="180">
        <f t="shared" si="1464"/>
        <v>0</v>
      </c>
      <c r="CV594" s="180">
        <f t="shared" si="1465"/>
        <v>0</v>
      </c>
      <c r="CW594" s="180">
        <f t="shared" si="1466"/>
        <v>0</v>
      </c>
      <c r="CX594" s="180">
        <f t="shared" si="1467"/>
        <v>0</v>
      </c>
      <c r="CY594" s="180">
        <f t="shared" si="1468"/>
        <v>0</v>
      </c>
      <c r="CZ594" s="180">
        <f t="shared" si="1469"/>
        <v>0</v>
      </c>
      <c r="DA594" s="180">
        <f t="shared" si="1470"/>
        <v>0</v>
      </c>
      <c r="DB594" s="180">
        <f t="shared" si="1471"/>
        <v>0</v>
      </c>
      <c r="DC594" s="180">
        <f t="shared" si="1472"/>
        <v>0</v>
      </c>
      <c r="DD594" s="180">
        <f t="shared" si="1473"/>
        <v>0</v>
      </c>
      <c r="DE594" s="180">
        <f t="shared" si="1474"/>
        <v>0</v>
      </c>
      <c r="DF594" s="180">
        <f t="shared" si="1475"/>
        <v>0</v>
      </c>
      <c r="DG594" s="180">
        <f t="shared" si="1476"/>
        <v>0</v>
      </c>
      <c r="DH594" s="180">
        <f t="shared" si="1477"/>
        <v>0</v>
      </c>
      <c r="DI594" s="180">
        <f t="shared" si="1478"/>
        <v>0</v>
      </c>
      <c r="DJ594" s="180">
        <f t="shared" si="1479"/>
        <v>0</v>
      </c>
      <c r="DK594" s="180">
        <f t="shared" si="1480"/>
        <v>0</v>
      </c>
      <c r="DL594" s="180">
        <f t="shared" si="1481"/>
        <v>0</v>
      </c>
      <c r="DM594" s="180">
        <f t="shared" si="1482"/>
        <v>0</v>
      </c>
      <c r="DN594" s="180">
        <f t="shared" si="1483"/>
        <v>0</v>
      </c>
      <c r="DO594" s="180">
        <f t="shared" si="1484"/>
        <v>0</v>
      </c>
      <c r="DP594" s="180">
        <f t="shared" si="1485"/>
        <v>0</v>
      </c>
      <c r="DQ594" s="180">
        <f t="shared" si="1486"/>
        <v>0</v>
      </c>
      <c r="DR594" s="180">
        <f t="shared" si="1487"/>
        <v>0</v>
      </c>
      <c r="DS594" s="180">
        <f t="shared" si="1488"/>
        <v>0</v>
      </c>
      <c r="DT594" s="180">
        <f t="shared" si="1489"/>
        <v>0</v>
      </c>
      <c r="DU594" s="180">
        <f t="shared" si="1490"/>
        <v>0</v>
      </c>
      <c r="DV594" s="180">
        <f t="shared" si="1491"/>
        <v>0</v>
      </c>
      <c r="DW594" s="180">
        <f t="shared" si="1492"/>
        <v>0</v>
      </c>
      <c r="DX594" s="180">
        <f t="shared" si="1493"/>
        <v>0</v>
      </c>
      <c r="DY594" s="180">
        <f t="shared" si="1494"/>
        <v>0</v>
      </c>
      <c r="DZ594" s="180">
        <f t="shared" si="1495"/>
        <v>0</v>
      </c>
      <c r="EA594" s="180">
        <f t="shared" si="1496"/>
        <v>0</v>
      </c>
      <c r="EB594" s="180">
        <f t="shared" si="1497"/>
        <v>0</v>
      </c>
      <c r="EC594" s="180">
        <f t="shared" si="1498"/>
        <v>0</v>
      </c>
      <c r="ED594" s="180">
        <f t="shared" si="1499"/>
        <v>0</v>
      </c>
      <c r="EE594" s="180">
        <f t="shared" si="1500"/>
        <v>0</v>
      </c>
      <c r="EF594" s="180">
        <f t="shared" si="1501"/>
        <v>0</v>
      </c>
      <c r="EG594" s="180">
        <f t="shared" si="1502"/>
        <v>0</v>
      </c>
      <c r="EH594" s="180">
        <f t="shared" si="1503"/>
        <v>0</v>
      </c>
      <c r="EI594" s="180">
        <f t="shared" si="1504"/>
        <v>0</v>
      </c>
      <c r="EJ594" s="180">
        <f t="shared" si="1505"/>
        <v>0</v>
      </c>
      <c r="EK594" s="180">
        <f t="shared" si="1506"/>
        <v>0</v>
      </c>
      <c r="EL594" s="180">
        <f t="shared" si="1507"/>
        <v>0</v>
      </c>
      <c r="EM594" s="180">
        <f t="shared" si="1508"/>
        <v>0</v>
      </c>
      <c r="EN594" s="180">
        <f t="shared" si="1509"/>
        <v>0</v>
      </c>
      <c r="EO594" s="180">
        <f t="shared" si="1510"/>
        <v>0</v>
      </c>
      <c r="EP594" s="180">
        <f t="shared" si="1511"/>
        <v>0</v>
      </c>
      <c r="EQ594" s="180">
        <f t="shared" si="1512"/>
        <v>0</v>
      </c>
      <c r="ER594" s="180">
        <f t="shared" si="1513"/>
        <v>0</v>
      </c>
      <c r="ES594" s="180">
        <f t="shared" si="1514"/>
        <v>0</v>
      </c>
      <c r="ET594" s="180">
        <f t="shared" si="1515"/>
        <v>0</v>
      </c>
      <c r="EU594" s="180">
        <f t="shared" si="1516"/>
        <v>0</v>
      </c>
      <c r="EV594" s="180">
        <f t="shared" si="1517"/>
        <v>0</v>
      </c>
      <c r="EW594" s="180">
        <f t="shared" si="1518"/>
        <v>0</v>
      </c>
      <c r="EX594" s="180">
        <f t="shared" si="1519"/>
        <v>0</v>
      </c>
      <c r="EY594" s="180">
        <f t="shared" si="1520"/>
        <v>0</v>
      </c>
      <c r="EZ594" s="180">
        <f t="shared" si="1521"/>
        <v>0</v>
      </c>
      <c r="FA594" s="180">
        <f t="shared" si="1522"/>
        <v>0</v>
      </c>
      <c r="FB594" s="180">
        <f t="shared" si="1523"/>
        <v>0</v>
      </c>
      <c r="FC594" s="180">
        <f t="shared" si="1524"/>
        <v>0</v>
      </c>
      <c r="FD594" s="180">
        <f t="shared" si="1525"/>
        <v>0</v>
      </c>
      <c r="FE594" s="180">
        <f t="shared" si="1526"/>
        <v>0</v>
      </c>
      <c r="FF594" s="180">
        <f t="shared" si="1527"/>
        <v>0</v>
      </c>
      <c r="FG594" s="180">
        <f t="shared" si="1528"/>
        <v>0</v>
      </c>
      <c r="FH594" s="180">
        <f t="shared" si="1529"/>
        <v>0</v>
      </c>
      <c r="FI594" s="180">
        <f t="shared" si="1530"/>
        <v>0</v>
      </c>
      <c r="FJ594" s="180">
        <f t="shared" si="1531"/>
        <v>0</v>
      </c>
      <c r="FK594" s="180">
        <f t="shared" si="1532"/>
        <v>0</v>
      </c>
      <c r="FL594" s="180">
        <f t="shared" si="1533"/>
        <v>0</v>
      </c>
      <c r="FM594" s="180">
        <f t="shared" si="1534"/>
        <v>0</v>
      </c>
      <c r="FN594" s="180">
        <f t="shared" si="1535"/>
        <v>0</v>
      </c>
      <c r="FO594" s="180">
        <f t="shared" si="1536"/>
        <v>0</v>
      </c>
      <c r="FP594" s="180">
        <f t="shared" si="1537"/>
        <v>0</v>
      </c>
      <c r="FQ594" s="180">
        <f t="shared" si="1538"/>
        <v>0</v>
      </c>
      <c r="FR594" s="180">
        <f t="shared" si="1539"/>
        <v>0</v>
      </c>
      <c r="FS594" s="180">
        <f t="shared" si="1540"/>
        <v>0</v>
      </c>
      <c r="FT594" s="180">
        <f t="shared" si="1541"/>
        <v>0</v>
      </c>
      <c r="FU594" s="180">
        <f t="shared" si="1542"/>
        <v>0</v>
      </c>
      <c r="FV594" s="180">
        <f t="shared" si="1543"/>
        <v>0</v>
      </c>
      <c r="FW594" s="180">
        <f t="shared" si="1544"/>
        <v>0</v>
      </c>
      <c r="FX594" s="180">
        <f t="shared" si="1545"/>
        <v>0</v>
      </c>
      <c r="FY594" s="180">
        <f t="shared" si="1546"/>
        <v>0</v>
      </c>
      <c r="FZ594" s="180">
        <f t="shared" si="1547"/>
        <v>0</v>
      </c>
      <c r="GA594" s="180">
        <f t="shared" si="1548"/>
        <v>0</v>
      </c>
      <c r="GB594" s="180">
        <f t="shared" si="1549"/>
        <v>0</v>
      </c>
      <c r="GC594" s="180">
        <f t="shared" si="1550"/>
        <v>0</v>
      </c>
      <c r="GD594" s="180">
        <f t="shared" si="1551"/>
        <v>0</v>
      </c>
      <c r="GE594" s="180">
        <f t="shared" si="1552"/>
        <v>0</v>
      </c>
      <c r="GF594" s="180">
        <f t="shared" si="1553"/>
        <v>0</v>
      </c>
      <c r="GG594" s="180">
        <f t="shared" si="1554"/>
        <v>0</v>
      </c>
      <c r="GH594" s="180">
        <f t="shared" si="1555"/>
        <v>0</v>
      </c>
      <c r="GI594" s="180">
        <f t="shared" si="1556"/>
        <v>0</v>
      </c>
      <c r="GJ594" s="180">
        <f t="shared" si="1557"/>
        <v>0</v>
      </c>
      <c r="GK594" s="180">
        <f t="shared" si="1558"/>
        <v>0</v>
      </c>
      <c r="GL594" s="180">
        <f t="shared" si="1559"/>
        <v>0</v>
      </c>
      <c r="GM594" s="180">
        <f t="shared" si="1560"/>
        <v>0</v>
      </c>
      <c r="GN594" s="180">
        <f t="shared" si="1561"/>
        <v>0</v>
      </c>
      <c r="GO594" s="180">
        <f t="shared" si="1562"/>
        <v>0</v>
      </c>
      <c r="GP594" s="180">
        <f t="shared" si="1563"/>
        <v>0</v>
      </c>
      <c r="GQ594" s="180">
        <f t="shared" si="1564"/>
        <v>0</v>
      </c>
      <c r="GR594" s="180">
        <f t="shared" si="1565"/>
        <v>0</v>
      </c>
      <c r="GS594" s="180">
        <f t="shared" si="1566"/>
        <v>0</v>
      </c>
      <c r="GT594" s="180">
        <f t="shared" si="1567"/>
        <v>0</v>
      </c>
      <c r="GU594" s="180">
        <f t="shared" si="1568"/>
        <v>0</v>
      </c>
      <c r="GV594" s="180">
        <f t="shared" si="1569"/>
        <v>0</v>
      </c>
      <c r="GW594" s="180">
        <f t="shared" si="1570"/>
        <v>0</v>
      </c>
      <c r="GX594" s="180">
        <f t="shared" si="1571"/>
        <v>0</v>
      </c>
      <c r="GY594" s="180">
        <f t="shared" si="1572"/>
        <v>0</v>
      </c>
      <c r="GZ594" s="180">
        <f t="shared" si="1573"/>
        <v>0</v>
      </c>
      <c r="HA594" s="180">
        <f t="shared" si="1574"/>
        <v>0</v>
      </c>
      <c r="HB594" s="180">
        <f t="shared" si="1575"/>
        <v>0</v>
      </c>
      <c r="HC594" s="180">
        <f t="shared" si="1576"/>
        <v>0</v>
      </c>
      <c r="HD594" s="180">
        <f t="shared" si="1577"/>
        <v>0</v>
      </c>
      <c r="HE594" s="180">
        <f t="shared" si="1578"/>
        <v>0</v>
      </c>
      <c r="HF594" s="180">
        <f t="shared" si="1579"/>
        <v>0</v>
      </c>
      <c r="HG594" s="180">
        <f t="shared" si="1580"/>
        <v>0</v>
      </c>
      <c r="HH594" s="180">
        <f t="shared" si="1581"/>
        <v>0</v>
      </c>
      <c r="HI594" s="180">
        <f t="shared" si="1582"/>
        <v>0</v>
      </c>
      <c r="HJ594" s="180">
        <f t="shared" si="1583"/>
        <v>0</v>
      </c>
      <c r="HK594" s="180">
        <f t="shared" si="1584"/>
        <v>0</v>
      </c>
      <c r="HL594" s="180">
        <f t="shared" si="1585"/>
        <v>0</v>
      </c>
      <c r="HM594" s="180">
        <f t="shared" si="1586"/>
        <v>0</v>
      </c>
      <c r="HN594" s="180">
        <f t="shared" si="1587"/>
        <v>0</v>
      </c>
      <c r="HO594" s="180">
        <f t="shared" si="1588"/>
        <v>0</v>
      </c>
      <c r="HP594" s="180">
        <f t="shared" si="1589"/>
        <v>0</v>
      </c>
      <c r="HQ594" s="180">
        <f t="shared" si="1590"/>
        <v>0</v>
      </c>
      <c r="HR594" s="180">
        <f t="shared" si="1591"/>
        <v>0</v>
      </c>
      <c r="HS594" s="180">
        <f t="shared" si="1592"/>
        <v>0</v>
      </c>
      <c r="HT594" s="180">
        <f t="shared" si="1593"/>
        <v>0</v>
      </c>
      <c r="HU594" s="180">
        <f t="shared" si="1594"/>
        <v>0</v>
      </c>
      <c r="HV594" s="180">
        <f t="shared" si="1595"/>
        <v>0</v>
      </c>
      <c r="HW594" s="180">
        <f t="shared" si="1596"/>
        <v>0</v>
      </c>
      <c r="HX594" s="180">
        <f t="shared" si="1597"/>
        <v>0</v>
      </c>
      <c r="HY594" s="180">
        <f t="shared" si="1598"/>
        <v>0</v>
      </c>
      <c r="HZ594" s="180">
        <f t="shared" si="1599"/>
        <v>0</v>
      </c>
      <c r="IA594" s="180">
        <f t="shared" si="1600"/>
        <v>0</v>
      </c>
      <c r="IB594" s="180">
        <f t="shared" si="1601"/>
        <v>0</v>
      </c>
      <c r="IC594" s="180">
        <f t="shared" si="1602"/>
        <v>0</v>
      </c>
      <c r="ID594" s="180">
        <f t="shared" si="1603"/>
        <v>0</v>
      </c>
      <c r="IE594" s="180">
        <f t="shared" si="1604"/>
        <v>0</v>
      </c>
      <c r="IF594" s="180">
        <f t="shared" si="1605"/>
        <v>0</v>
      </c>
      <c r="IG594" s="180">
        <f t="shared" si="1606"/>
        <v>0</v>
      </c>
      <c r="IH594" s="180">
        <f t="shared" si="1607"/>
        <v>0</v>
      </c>
      <c r="II594" s="180">
        <f t="shared" si="1608"/>
        <v>0</v>
      </c>
      <c r="IJ594" s="180">
        <f t="shared" si="1609"/>
        <v>0</v>
      </c>
      <c r="IK594" s="180">
        <f t="shared" si="1610"/>
        <v>0</v>
      </c>
      <c r="IL594" s="180">
        <f t="shared" si="1611"/>
        <v>0</v>
      </c>
      <c r="IM594" s="180">
        <f t="shared" si="1612"/>
        <v>0</v>
      </c>
      <c r="IN594" s="180">
        <f t="shared" si="1613"/>
        <v>0</v>
      </c>
      <c r="IO594" s="180">
        <f t="shared" si="1614"/>
        <v>0</v>
      </c>
      <c r="IP594" s="180">
        <f t="shared" si="1615"/>
        <v>0</v>
      </c>
      <c r="IQ594" s="180">
        <f t="shared" si="1616"/>
        <v>0</v>
      </c>
      <c r="IR594" s="180">
        <f t="shared" si="1617"/>
        <v>0</v>
      </c>
      <c r="IS594" s="180">
        <f t="shared" si="1618"/>
        <v>0</v>
      </c>
      <c r="IT594" s="180">
        <f t="shared" si="1619"/>
        <v>0</v>
      </c>
      <c r="IU594" s="180">
        <f t="shared" si="1620"/>
        <v>0</v>
      </c>
      <c r="IV594" s="180">
        <f t="shared" si="1621"/>
        <v>0</v>
      </c>
      <c r="IW594" s="180">
        <f t="shared" si="1622"/>
        <v>0</v>
      </c>
      <c r="IX594" s="180">
        <f t="shared" si="1623"/>
        <v>0</v>
      </c>
      <c r="IY594" s="180">
        <f t="shared" si="1624"/>
        <v>0</v>
      </c>
      <c r="IZ594" s="180">
        <f t="shared" si="1625"/>
        <v>0</v>
      </c>
      <c r="JA594" s="180">
        <f t="shared" si="1626"/>
        <v>0</v>
      </c>
      <c r="JB594" s="180">
        <f t="shared" si="1627"/>
        <v>0</v>
      </c>
    </row>
    <row r="595" spans="2:262">
      <c r="B595" s="188">
        <v>234</v>
      </c>
      <c r="C595" s="187">
        <f t="shared" si="1628"/>
        <v>4.5703124999999884E-3</v>
      </c>
      <c r="D595" s="184" t="e">
        <f t="shared" si="1371"/>
        <v>#REF!</v>
      </c>
      <c r="E595" s="183" t="e">
        <f>IF361</f>
        <v>#REF!</v>
      </c>
      <c r="F595" s="182">
        <v>234</v>
      </c>
      <c r="G595" s="180">
        <f t="shared" si="1372"/>
        <v>0</v>
      </c>
      <c r="H595" s="180">
        <f t="shared" si="1373"/>
        <v>0</v>
      </c>
      <c r="I595" s="180">
        <f t="shared" si="1374"/>
        <v>0</v>
      </c>
      <c r="J595" s="180">
        <f t="shared" si="1375"/>
        <v>0</v>
      </c>
      <c r="K595" s="180">
        <f t="shared" si="1376"/>
        <v>0</v>
      </c>
      <c r="L595" s="180">
        <f t="shared" si="1377"/>
        <v>0</v>
      </c>
      <c r="M595" s="180">
        <f t="shared" si="1378"/>
        <v>0</v>
      </c>
      <c r="N595" s="180">
        <f t="shared" si="1379"/>
        <v>0</v>
      </c>
      <c r="O595" s="180">
        <f t="shared" si="1380"/>
        <v>0</v>
      </c>
      <c r="P595" s="180">
        <f t="shared" si="1381"/>
        <v>0</v>
      </c>
      <c r="Q595" s="180">
        <f t="shared" si="1382"/>
        <v>0</v>
      </c>
      <c r="R595" s="180">
        <f t="shared" si="1383"/>
        <v>0</v>
      </c>
      <c r="S595" s="180">
        <f t="shared" si="1384"/>
        <v>0</v>
      </c>
      <c r="T595" s="180">
        <f t="shared" si="1385"/>
        <v>0</v>
      </c>
      <c r="U595" s="180">
        <f t="shared" si="1386"/>
        <v>0</v>
      </c>
      <c r="V595" s="180">
        <f t="shared" si="1387"/>
        <v>0</v>
      </c>
      <c r="W595" s="180">
        <f t="shared" si="1388"/>
        <v>0</v>
      </c>
      <c r="X595" s="180">
        <f t="shared" si="1389"/>
        <v>0</v>
      </c>
      <c r="Y595" s="180">
        <f t="shared" si="1390"/>
        <v>0</v>
      </c>
      <c r="Z595" s="180">
        <f t="shared" si="1391"/>
        <v>0</v>
      </c>
      <c r="AA595" s="180">
        <f t="shared" si="1392"/>
        <v>0</v>
      </c>
      <c r="AB595" s="180">
        <f t="shared" si="1393"/>
        <v>0</v>
      </c>
      <c r="AC595" s="180">
        <f t="shared" si="1394"/>
        <v>0</v>
      </c>
      <c r="AD595" s="180">
        <f t="shared" si="1395"/>
        <v>0</v>
      </c>
      <c r="AE595" s="180">
        <f t="shared" si="1396"/>
        <v>0</v>
      </c>
      <c r="AF595" s="180">
        <f t="shared" si="1397"/>
        <v>0</v>
      </c>
      <c r="AG595" s="180">
        <f t="shared" si="1398"/>
        <v>0</v>
      </c>
      <c r="AH595" s="180">
        <f t="shared" si="1399"/>
        <v>0</v>
      </c>
      <c r="AI595" s="180">
        <f t="shared" si="1400"/>
        <v>0</v>
      </c>
      <c r="AJ595" s="180">
        <f t="shared" si="1401"/>
        <v>0</v>
      </c>
      <c r="AK595" s="180">
        <f t="shared" si="1402"/>
        <v>0</v>
      </c>
      <c r="AL595" s="180">
        <f t="shared" si="1403"/>
        <v>0</v>
      </c>
      <c r="AM595" s="180">
        <f t="shared" si="1404"/>
        <v>0</v>
      </c>
      <c r="AN595" s="180">
        <f t="shared" si="1405"/>
        <v>0</v>
      </c>
      <c r="AO595" s="180">
        <f t="shared" si="1406"/>
        <v>0</v>
      </c>
      <c r="AP595" s="180">
        <f t="shared" si="1407"/>
        <v>0</v>
      </c>
      <c r="AQ595" s="180">
        <f t="shared" si="1408"/>
        <v>0</v>
      </c>
      <c r="AR595" s="180">
        <f t="shared" si="1409"/>
        <v>0</v>
      </c>
      <c r="AS595" s="180">
        <f t="shared" si="1410"/>
        <v>0</v>
      </c>
      <c r="AT595" s="180">
        <f t="shared" si="1411"/>
        <v>0</v>
      </c>
      <c r="AU595" s="180">
        <f t="shared" si="1412"/>
        <v>0</v>
      </c>
      <c r="AV595" s="180">
        <f t="shared" si="1413"/>
        <v>0</v>
      </c>
      <c r="AW595" s="180">
        <f t="shared" si="1414"/>
        <v>0</v>
      </c>
      <c r="AX595" s="180">
        <f t="shared" si="1415"/>
        <v>0</v>
      </c>
      <c r="AY595" s="180">
        <f t="shared" si="1416"/>
        <v>0</v>
      </c>
      <c r="AZ595" s="180">
        <f t="shared" si="1417"/>
        <v>0</v>
      </c>
      <c r="BA595" s="180">
        <f t="shared" si="1418"/>
        <v>0</v>
      </c>
      <c r="BB595" s="180">
        <f t="shared" si="1419"/>
        <v>0</v>
      </c>
      <c r="BC595" s="180">
        <f t="shared" si="1420"/>
        <v>0</v>
      </c>
      <c r="BD595" s="180">
        <f t="shared" si="1421"/>
        <v>0</v>
      </c>
      <c r="BE595" s="180">
        <f t="shared" si="1422"/>
        <v>0</v>
      </c>
      <c r="BF595" s="180">
        <f t="shared" si="1423"/>
        <v>0</v>
      </c>
      <c r="BG595" s="180">
        <f t="shared" si="1424"/>
        <v>0</v>
      </c>
      <c r="BH595" s="180">
        <f t="shared" si="1425"/>
        <v>0</v>
      </c>
      <c r="BI595" s="180">
        <f t="shared" si="1426"/>
        <v>0</v>
      </c>
      <c r="BJ595" s="180">
        <f t="shared" si="1427"/>
        <v>0</v>
      </c>
      <c r="BK595" s="180">
        <f t="shared" si="1428"/>
        <v>0</v>
      </c>
      <c r="BL595" s="180">
        <f t="shared" si="1429"/>
        <v>0</v>
      </c>
      <c r="BM595" s="180">
        <f t="shared" si="1430"/>
        <v>0</v>
      </c>
      <c r="BN595" s="180">
        <f t="shared" si="1431"/>
        <v>0</v>
      </c>
      <c r="BO595" s="180">
        <f t="shared" si="1432"/>
        <v>0</v>
      </c>
      <c r="BP595" s="180">
        <f t="shared" si="1433"/>
        <v>0</v>
      </c>
      <c r="BQ595" s="180">
        <f t="shared" si="1434"/>
        <v>0</v>
      </c>
      <c r="BR595" s="180">
        <f t="shared" si="1435"/>
        <v>0</v>
      </c>
      <c r="BS595" s="180">
        <f t="shared" si="1436"/>
        <v>0</v>
      </c>
      <c r="BT595" s="180">
        <f t="shared" si="1437"/>
        <v>0</v>
      </c>
      <c r="BU595" s="180">
        <f t="shared" si="1438"/>
        <v>0</v>
      </c>
      <c r="BV595" s="180">
        <f t="shared" si="1439"/>
        <v>0</v>
      </c>
      <c r="BW595" s="180">
        <f t="shared" si="1440"/>
        <v>0</v>
      </c>
      <c r="BX595" s="180">
        <f t="shared" si="1441"/>
        <v>0</v>
      </c>
      <c r="BY595" s="180">
        <f t="shared" si="1442"/>
        <v>0</v>
      </c>
      <c r="BZ595" s="180">
        <f t="shared" si="1443"/>
        <v>0</v>
      </c>
      <c r="CA595" s="180">
        <f t="shared" si="1444"/>
        <v>0</v>
      </c>
      <c r="CB595" s="180">
        <f t="shared" si="1445"/>
        <v>0</v>
      </c>
      <c r="CC595" s="180">
        <f t="shared" si="1446"/>
        <v>0</v>
      </c>
      <c r="CD595" s="180">
        <f t="shared" si="1447"/>
        <v>0</v>
      </c>
      <c r="CE595" s="180">
        <f t="shared" si="1448"/>
        <v>0</v>
      </c>
      <c r="CF595" s="180">
        <f t="shared" si="1449"/>
        <v>0</v>
      </c>
      <c r="CG595" s="180">
        <f t="shared" si="1450"/>
        <v>0</v>
      </c>
      <c r="CH595" s="180">
        <f t="shared" si="1451"/>
        <v>0</v>
      </c>
      <c r="CI595" s="180">
        <f t="shared" si="1452"/>
        <v>0</v>
      </c>
      <c r="CJ595" s="180">
        <f t="shared" si="1453"/>
        <v>0</v>
      </c>
      <c r="CK595" s="180">
        <f t="shared" si="1454"/>
        <v>0</v>
      </c>
      <c r="CL595" s="180">
        <f t="shared" si="1455"/>
        <v>0</v>
      </c>
      <c r="CM595" s="180">
        <f t="shared" si="1456"/>
        <v>0</v>
      </c>
      <c r="CN595" s="180">
        <f t="shared" si="1457"/>
        <v>0</v>
      </c>
      <c r="CO595" s="180">
        <f t="shared" si="1458"/>
        <v>0</v>
      </c>
      <c r="CP595" s="180">
        <f t="shared" si="1459"/>
        <v>0</v>
      </c>
      <c r="CQ595" s="180">
        <f t="shared" si="1460"/>
        <v>0</v>
      </c>
      <c r="CR595" s="180">
        <f t="shared" si="1461"/>
        <v>0</v>
      </c>
      <c r="CS595" s="180">
        <f t="shared" si="1462"/>
        <v>0</v>
      </c>
      <c r="CT595" s="180">
        <f t="shared" si="1463"/>
        <v>0</v>
      </c>
      <c r="CU595" s="180">
        <f t="shared" si="1464"/>
        <v>0</v>
      </c>
      <c r="CV595" s="180">
        <f t="shared" si="1465"/>
        <v>0</v>
      </c>
      <c r="CW595" s="180">
        <f t="shared" si="1466"/>
        <v>0</v>
      </c>
      <c r="CX595" s="180">
        <f t="shared" si="1467"/>
        <v>0</v>
      </c>
      <c r="CY595" s="180">
        <f t="shared" si="1468"/>
        <v>0</v>
      </c>
      <c r="CZ595" s="180">
        <f t="shared" si="1469"/>
        <v>0</v>
      </c>
      <c r="DA595" s="180">
        <f t="shared" si="1470"/>
        <v>0</v>
      </c>
      <c r="DB595" s="180">
        <f t="shared" si="1471"/>
        <v>0</v>
      </c>
      <c r="DC595" s="180">
        <f t="shared" si="1472"/>
        <v>0</v>
      </c>
      <c r="DD595" s="180">
        <f t="shared" si="1473"/>
        <v>0</v>
      </c>
      <c r="DE595" s="180">
        <f t="shared" si="1474"/>
        <v>0</v>
      </c>
      <c r="DF595" s="180">
        <f t="shared" si="1475"/>
        <v>0</v>
      </c>
      <c r="DG595" s="180">
        <f t="shared" si="1476"/>
        <v>0</v>
      </c>
      <c r="DH595" s="180">
        <f t="shared" si="1477"/>
        <v>0</v>
      </c>
      <c r="DI595" s="180">
        <f t="shared" si="1478"/>
        <v>0</v>
      </c>
      <c r="DJ595" s="180">
        <f t="shared" si="1479"/>
        <v>0</v>
      </c>
      <c r="DK595" s="180">
        <f t="shared" si="1480"/>
        <v>0</v>
      </c>
      <c r="DL595" s="180">
        <f t="shared" si="1481"/>
        <v>0</v>
      </c>
      <c r="DM595" s="180">
        <f t="shared" si="1482"/>
        <v>0</v>
      </c>
      <c r="DN595" s="180">
        <f t="shared" si="1483"/>
        <v>0</v>
      </c>
      <c r="DO595" s="180">
        <f t="shared" si="1484"/>
        <v>0</v>
      </c>
      <c r="DP595" s="180">
        <f t="shared" si="1485"/>
        <v>0</v>
      </c>
      <c r="DQ595" s="180">
        <f t="shared" si="1486"/>
        <v>0</v>
      </c>
      <c r="DR595" s="180">
        <f t="shared" si="1487"/>
        <v>0</v>
      </c>
      <c r="DS595" s="180">
        <f t="shared" si="1488"/>
        <v>0</v>
      </c>
      <c r="DT595" s="180">
        <f t="shared" si="1489"/>
        <v>0</v>
      </c>
      <c r="DU595" s="180">
        <f t="shared" si="1490"/>
        <v>0</v>
      </c>
      <c r="DV595" s="180">
        <f t="shared" si="1491"/>
        <v>0</v>
      </c>
      <c r="DW595" s="180">
        <f t="shared" si="1492"/>
        <v>0</v>
      </c>
      <c r="DX595" s="180">
        <f t="shared" si="1493"/>
        <v>0</v>
      </c>
      <c r="DY595" s="180">
        <f t="shared" si="1494"/>
        <v>0</v>
      </c>
      <c r="DZ595" s="180">
        <f t="shared" si="1495"/>
        <v>0</v>
      </c>
      <c r="EA595" s="180">
        <f t="shared" si="1496"/>
        <v>0</v>
      </c>
      <c r="EB595" s="180">
        <f t="shared" si="1497"/>
        <v>0</v>
      </c>
      <c r="EC595" s="180">
        <f t="shared" si="1498"/>
        <v>0</v>
      </c>
      <c r="ED595" s="180">
        <f t="shared" si="1499"/>
        <v>0</v>
      </c>
      <c r="EE595" s="180">
        <f t="shared" si="1500"/>
        <v>0</v>
      </c>
      <c r="EF595" s="180">
        <f t="shared" si="1501"/>
        <v>0</v>
      </c>
      <c r="EG595" s="180">
        <f t="shared" si="1502"/>
        <v>0</v>
      </c>
      <c r="EH595" s="180">
        <f t="shared" si="1503"/>
        <v>0</v>
      </c>
      <c r="EI595" s="180">
        <f t="shared" si="1504"/>
        <v>0</v>
      </c>
      <c r="EJ595" s="180">
        <f t="shared" si="1505"/>
        <v>0</v>
      </c>
      <c r="EK595" s="180">
        <f t="shared" si="1506"/>
        <v>0</v>
      </c>
      <c r="EL595" s="180">
        <f t="shared" si="1507"/>
        <v>0</v>
      </c>
      <c r="EM595" s="180">
        <f t="shared" si="1508"/>
        <v>0</v>
      </c>
      <c r="EN595" s="180">
        <f t="shared" si="1509"/>
        <v>0</v>
      </c>
      <c r="EO595" s="180">
        <f t="shared" si="1510"/>
        <v>0</v>
      </c>
      <c r="EP595" s="180">
        <f t="shared" si="1511"/>
        <v>0</v>
      </c>
      <c r="EQ595" s="180">
        <f t="shared" si="1512"/>
        <v>0</v>
      </c>
      <c r="ER595" s="180">
        <f t="shared" si="1513"/>
        <v>0</v>
      </c>
      <c r="ES595" s="180">
        <f t="shared" si="1514"/>
        <v>0</v>
      </c>
      <c r="ET595" s="180">
        <f t="shared" si="1515"/>
        <v>0</v>
      </c>
      <c r="EU595" s="180">
        <f t="shared" si="1516"/>
        <v>0</v>
      </c>
      <c r="EV595" s="180">
        <f t="shared" si="1517"/>
        <v>0</v>
      </c>
      <c r="EW595" s="180">
        <f t="shared" si="1518"/>
        <v>0</v>
      </c>
      <c r="EX595" s="180">
        <f t="shared" si="1519"/>
        <v>0</v>
      </c>
      <c r="EY595" s="180">
        <f t="shared" si="1520"/>
        <v>0</v>
      </c>
      <c r="EZ595" s="180">
        <f t="shared" si="1521"/>
        <v>0</v>
      </c>
      <c r="FA595" s="180">
        <f t="shared" si="1522"/>
        <v>0</v>
      </c>
      <c r="FB595" s="180">
        <f t="shared" si="1523"/>
        <v>0</v>
      </c>
      <c r="FC595" s="180">
        <f t="shared" si="1524"/>
        <v>0</v>
      </c>
      <c r="FD595" s="180">
        <f t="shared" si="1525"/>
        <v>0</v>
      </c>
      <c r="FE595" s="180">
        <f t="shared" si="1526"/>
        <v>0</v>
      </c>
      <c r="FF595" s="180">
        <f t="shared" si="1527"/>
        <v>0</v>
      </c>
      <c r="FG595" s="180">
        <f t="shared" si="1528"/>
        <v>0</v>
      </c>
      <c r="FH595" s="180">
        <f t="shared" si="1529"/>
        <v>0</v>
      </c>
      <c r="FI595" s="180">
        <f t="shared" si="1530"/>
        <v>0</v>
      </c>
      <c r="FJ595" s="180">
        <f t="shared" si="1531"/>
        <v>0</v>
      </c>
      <c r="FK595" s="180">
        <f t="shared" si="1532"/>
        <v>0</v>
      </c>
      <c r="FL595" s="180">
        <f t="shared" si="1533"/>
        <v>0</v>
      </c>
      <c r="FM595" s="180">
        <f t="shared" si="1534"/>
        <v>0</v>
      </c>
      <c r="FN595" s="180">
        <f t="shared" si="1535"/>
        <v>0</v>
      </c>
      <c r="FO595" s="180">
        <f t="shared" si="1536"/>
        <v>0</v>
      </c>
      <c r="FP595" s="180">
        <f t="shared" si="1537"/>
        <v>0</v>
      </c>
      <c r="FQ595" s="180">
        <f t="shared" si="1538"/>
        <v>0</v>
      </c>
      <c r="FR595" s="180">
        <f t="shared" si="1539"/>
        <v>0</v>
      </c>
      <c r="FS595" s="180">
        <f t="shared" si="1540"/>
        <v>0</v>
      </c>
      <c r="FT595" s="180">
        <f t="shared" si="1541"/>
        <v>0</v>
      </c>
      <c r="FU595" s="180">
        <f t="shared" si="1542"/>
        <v>0</v>
      </c>
      <c r="FV595" s="180">
        <f t="shared" si="1543"/>
        <v>0</v>
      </c>
      <c r="FW595" s="180">
        <f t="shared" si="1544"/>
        <v>0</v>
      </c>
      <c r="FX595" s="180">
        <f t="shared" si="1545"/>
        <v>0</v>
      </c>
      <c r="FY595" s="180">
        <f t="shared" si="1546"/>
        <v>0</v>
      </c>
      <c r="FZ595" s="180">
        <f t="shared" si="1547"/>
        <v>0</v>
      </c>
      <c r="GA595" s="180">
        <f t="shared" si="1548"/>
        <v>0</v>
      </c>
      <c r="GB595" s="180">
        <f t="shared" si="1549"/>
        <v>0</v>
      </c>
      <c r="GC595" s="180">
        <f t="shared" si="1550"/>
        <v>0</v>
      </c>
      <c r="GD595" s="180">
        <f t="shared" si="1551"/>
        <v>0</v>
      </c>
      <c r="GE595" s="180">
        <f t="shared" si="1552"/>
        <v>0</v>
      </c>
      <c r="GF595" s="180">
        <f t="shared" si="1553"/>
        <v>0</v>
      </c>
      <c r="GG595" s="180">
        <f t="shared" si="1554"/>
        <v>0</v>
      </c>
      <c r="GH595" s="180">
        <f t="shared" si="1555"/>
        <v>0</v>
      </c>
      <c r="GI595" s="180">
        <f t="shared" si="1556"/>
        <v>0</v>
      </c>
      <c r="GJ595" s="180">
        <f t="shared" si="1557"/>
        <v>0</v>
      </c>
      <c r="GK595" s="180">
        <f t="shared" si="1558"/>
        <v>0</v>
      </c>
      <c r="GL595" s="180">
        <f t="shared" si="1559"/>
        <v>0</v>
      </c>
      <c r="GM595" s="180">
        <f t="shared" si="1560"/>
        <v>0</v>
      </c>
      <c r="GN595" s="180">
        <f t="shared" si="1561"/>
        <v>0</v>
      </c>
      <c r="GO595" s="180">
        <f t="shared" si="1562"/>
        <v>0</v>
      </c>
      <c r="GP595" s="180">
        <f t="shared" si="1563"/>
        <v>0</v>
      </c>
      <c r="GQ595" s="180">
        <f t="shared" si="1564"/>
        <v>0</v>
      </c>
      <c r="GR595" s="180">
        <f t="shared" si="1565"/>
        <v>0</v>
      </c>
      <c r="GS595" s="180">
        <f t="shared" si="1566"/>
        <v>0</v>
      </c>
      <c r="GT595" s="180">
        <f t="shared" si="1567"/>
        <v>0</v>
      </c>
      <c r="GU595" s="180">
        <f t="shared" si="1568"/>
        <v>0</v>
      </c>
      <c r="GV595" s="180">
        <f t="shared" si="1569"/>
        <v>0</v>
      </c>
      <c r="GW595" s="180">
        <f t="shared" si="1570"/>
        <v>0</v>
      </c>
      <c r="GX595" s="180">
        <f t="shared" si="1571"/>
        <v>0</v>
      </c>
      <c r="GY595" s="180">
        <f t="shared" si="1572"/>
        <v>0</v>
      </c>
      <c r="GZ595" s="180">
        <f t="shared" si="1573"/>
        <v>0</v>
      </c>
      <c r="HA595" s="180">
        <f t="shared" si="1574"/>
        <v>0</v>
      </c>
      <c r="HB595" s="180">
        <f t="shared" si="1575"/>
        <v>0</v>
      </c>
      <c r="HC595" s="180">
        <f t="shared" si="1576"/>
        <v>0</v>
      </c>
      <c r="HD595" s="180">
        <f t="shared" si="1577"/>
        <v>0</v>
      </c>
      <c r="HE595" s="180">
        <f t="shared" si="1578"/>
        <v>0</v>
      </c>
      <c r="HF595" s="180">
        <f t="shared" si="1579"/>
        <v>0</v>
      </c>
      <c r="HG595" s="180">
        <f t="shared" si="1580"/>
        <v>0</v>
      </c>
      <c r="HH595" s="180">
        <f t="shared" si="1581"/>
        <v>0</v>
      </c>
      <c r="HI595" s="180">
        <f t="shared" si="1582"/>
        <v>0</v>
      </c>
      <c r="HJ595" s="180">
        <f t="shared" si="1583"/>
        <v>0</v>
      </c>
      <c r="HK595" s="180">
        <f t="shared" si="1584"/>
        <v>0</v>
      </c>
      <c r="HL595" s="180">
        <f t="shared" si="1585"/>
        <v>0</v>
      </c>
      <c r="HM595" s="180">
        <f t="shared" si="1586"/>
        <v>0</v>
      </c>
      <c r="HN595" s="180">
        <f t="shared" si="1587"/>
        <v>0</v>
      </c>
      <c r="HO595" s="180">
        <f t="shared" si="1588"/>
        <v>0</v>
      </c>
      <c r="HP595" s="180">
        <f t="shared" si="1589"/>
        <v>0</v>
      </c>
      <c r="HQ595" s="180">
        <f t="shared" si="1590"/>
        <v>0</v>
      </c>
      <c r="HR595" s="180">
        <f t="shared" si="1591"/>
        <v>0</v>
      </c>
      <c r="HS595" s="180">
        <f t="shared" si="1592"/>
        <v>0</v>
      </c>
      <c r="HT595" s="180">
        <f t="shared" si="1593"/>
        <v>0</v>
      </c>
      <c r="HU595" s="180">
        <f t="shared" si="1594"/>
        <v>0</v>
      </c>
      <c r="HV595" s="180">
        <f t="shared" si="1595"/>
        <v>0</v>
      </c>
      <c r="HW595" s="180">
        <f t="shared" si="1596"/>
        <v>0</v>
      </c>
      <c r="HX595" s="180">
        <f t="shared" si="1597"/>
        <v>0</v>
      </c>
      <c r="HY595" s="180">
        <f t="shared" si="1598"/>
        <v>0</v>
      </c>
      <c r="HZ595" s="180">
        <f t="shared" si="1599"/>
        <v>0</v>
      </c>
      <c r="IA595" s="180">
        <f t="shared" si="1600"/>
        <v>0</v>
      </c>
      <c r="IB595" s="180">
        <f t="shared" si="1601"/>
        <v>0</v>
      </c>
      <c r="IC595" s="180">
        <f t="shared" si="1602"/>
        <v>0</v>
      </c>
      <c r="ID595" s="180">
        <f t="shared" si="1603"/>
        <v>0</v>
      </c>
      <c r="IE595" s="180">
        <f t="shared" si="1604"/>
        <v>0</v>
      </c>
      <c r="IF595" s="180">
        <f t="shared" si="1605"/>
        <v>0</v>
      </c>
      <c r="IG595" s="180">
        <f t="shared" si="1606"/>
        <v>0</v>
      </c>
      <c r="IH595" s="180">
        <f t="shared" si="1607"/>
        <v>0</v>
      </c>
      <c r="II595" s="180">
        <f t="shared" si="1608"/>
        <v>0</v>
      </c>
      <c r="IJ595" s="180">
        <f t="shared" si="1609"/>
        <v>0</v>
      </c>
      <c r="IK595" s="180">
        <f t="shared" si="1610"/>
        <v>0</v>
      </c>
      <c r="IL595" s="180">
        <f t="shared" si="1611"/>
        <v>0</v>
      </c>
      <c r="IM595" s="180">
        <f t="shared" si="1612"/>
        <v>0</v>
      </c>
      <c r="IN595" s="180">
        <f t="shared" si="1613"/>
        <v>0</v>
      </c>
      <c r="IO595" s="180">
        <f t="shared" si="1614"/>
        <v>0</v>
      </c>
      <c r="IP595" s="180">
        <f t="shared" si="1615"/>
        <v>0</v>
      </c>
      <c r="IQ595" s="180">
        <f t="shared" si="1616"/>
        <v>0</v>
      </c>
      <c r="IR595" s="180">
        <f t="shared" si="1617"/>
        <v>0</v>
      </c>
      <c r="IS595" s="180">
        <f t="shared" si="1618"/>
        <v>0</v>
      </c>
      <c r="IT595" s="180">
        <f t="shared" si="1619"/>
        <v>0</v>
      </c>
      <c r="IU595" s="180">
        <f t="shared" si="1620"/>
        <v>0</v>
      </c>
      <c r="IV595" s="180">
        <f t="shared" si="1621"/>
        <v>0</v>
      </c>
      <c r="IW595" s="180">
        <f t="shared" si="1622"/>
        <v>0</v>
      </c>
      <c r="IX595" s="180">
        <f t="shared" si="1623"/>
        <v>0</v>
      </c>
      <c r="IY595" s="180">
        <f t="shared" si="1624"/>
        <v>0</v>
      </c>
      <c r="IZ595" s="180">
        <f t="shared" si="1625"/>
        <v>0</v>
      </c>
      <c r="JA595" s="180">
        <f t="shared" si="1626"/>
        <v>0</v>
      </c>
      <c r="JB595" s="180">
        <f t="shared" si="1627"/>
        <v>0</v>
      </c>
    </row>
    <row r="596" spans="2:262">
      <c r="B596" s="188">
        <v>235</v>
      </c>
      <c r="C596" s="187">
        <f t="shared" si="1628"/>
        <v>4.589843749999988E-3</v>
      </c>
      <c r="D596" s="184" t="e">
        <f t="shared" si="1371"/>
        <v>#REF!</v>
      </c>
      <c r="E596" s="183" t="e">
        <f>IG361</f>
        <v>#REF!</v>
      </c>
      <c r="F596" s="182">
        <v>235</v>
      </c>
      <c r="G596" s="180">
        <f t="shared" si="1372"/>
        <v>0</v>
      </c>
      <c r="H596" s="180">
        <f t="shared" si="1373"/>
        <v>0</v>
      </c>
      <c r="I596" s="180">
        <f t="shared" si="1374"/>
        <v>0</v>
      </c>
      <c r="J596" s="180">
        <f t="shared" si="1375"/>
        <v>0</v>
      </c>
      <c r="K596" s="180">
        <f t="shared" si="1376"/>
        <v>0</v>
      </c>
      <c r="L596" s="180">
        <f t="shared" si="1377"/>
        <v>0</v>
      </c>
      <c r="M596" s="180">
        <f t="shared" si="1378"/>
        <v>0</v>
      </c>
      <c r="N596" s="180">
        <f t="shared" si="1379"/>
        <v>0</v>
      </c>
      <c r="O596" s="180">
        <f t="shared" si="1380"/>
        <v>0</v>
      </c>
      <c r="P596" s="180">
        <f t="shared" si="1381"/>
        <v>0</v>
      </c>
      <c r="Q596" s="180">
        <f t="shared" si="1382"/>
        <v>0</v>
      </c>
      <c r="R596" s="180">
        <f t="shared" si="1383"/>
        <v>0</v>
      </c>
      <c r="S596" s="180">
        <f t="shared" si="1384"/>
        <v>0</v>
      </c>
      <c r="T596" s="180">
        <f t="shared" si="1385"/>
        <v>0</v>
      </c>
      <c r="U596" s="180">
        <f t="shared" si="1386"/>
        <v>0</v>
      </c>
      <c r="V596" s="180">
        <f t="shared" si="1387"/>
        <v>0</v>
      </c>
      <c r="W596" s="180">
        <f t="shared" si="1388"/>
        <v>0</v>
      </c>
      <c r="X596" s="180">
        <f t="shared" si="1389"/>
        <v>0</v>
      </c>
      <c r="Y596" s="180">
        <f t="shared" si="1390"/>
        <v>0</v>
      </c>
      <c r="Z596" s="180">
        <f t="shared" si="1391"/>
        <v>0</v>
      </c>
      <c r="AA596" s="180">
        <f t="shared" si="1392"/>
        <v>0</v>
      </c>
      <c r="AB596" s="180">
        <f t="shared" si="1393"/>
        <v>0</v>
      </c>
      <c r="AC596" s="180">
        <f t="shared" si="1394"/>
        <v>0</v>
      </c>
      <c r="AD596" s="180">
        <f t="shared" si="1395"/>
        <v>0</v>
      </c>
      <c r="AE596" s="180">
        <f t="shared" si="1396"/>
        <v>0</v>
      </c>
      <c r="AF596" s="180">
        <f t="shared" si="1397"/>
        <v>0</v>
      </c>
      <c r="AG596" s="180">
        <f t="shared" si="1398"/>
        <v>0</v>
      </c>
      <c r="AH596" s="180">
        <f t="shared" si="1399"/>
        <v>0</v>
      </c>
      <c r="AI596" s="180">
        <f t="shared" si="1400"/>
        <v>0</v>
      </c>
      <c r="AJ596" s="180">
        <f t="shared" si="1401"/>
        <v>0</v>
      </c>
      <c r="AK596" s="180">
        <f t="shared" si="1402"/>
        <v>0</v>
      </c>
      <c r="AL596" s="180">
        <f t="shared" si="1403"/>
        <v>0</v>
      </c>
      <c r="AM596" s="180">
        <f t="shared" si="1404"/>
        <v>0</v>
      </c>
      <c r="AN596" s="180">
        <f t="shared" si="1405"/>
        <v>0</v>
      </c>
      <c r="AO596" s="180">
        <f t="shared" si="1406"/>
        <v>0</v>
      </c>
      <c r="AP596" s="180">
        <f t="shared" si="1407"/>
        <v>0</v>
      </c>
      <c r="AQ596" s="180">
        <f t="shared" si="1408"/>
        <v>0</v>
      </c>
      <c r="AR596" s="180">
        <f t="shared" si="1409"/>
        <v>0</v>
      </c>
      <c r="AS596" s="180">
        <f t="shared" si="1410"/>
        <v>0</v>
      </c>
      <c r="AT596" s="180">
        <f t="shared" si="1411"/>
        <v>0</v>
      </c>
      <c r="AU596" s="180">
        <f t="shared" si="1412"/>
        <v>0</v>
      </c>
      <c r="AV596" s="180">
        <f t="shared" si="1413"/>
        <v>0</v>
      </c>
      <c r="AW596" s="180">
        <f t="shared" si="1414"/>
        <v>0</v>
      </c>
      <c r="AX596" s="180">
        <f t="shared" si="1415"/>
        <v>0</v>
      </c>
      <c r="AY596" s="180">
        <f t="shared" si="1416"/>
        <v>0</v>
      </c>
      <c r="AZ596" s="180">
        <f t="shared" si="1417"/>
        <v>0</v>
      </c>
      <c r="BA596" s="180">
        <f t="shared" si="1418"/>
        <v>0</v>
      </c>
      <c r="BB596" s="180">
        <f t="shared" si="1419"/>
        <v>0</v>
      </c>
      <c r="BC596" s="180">
        <f t="shared" si="1420"/>
        <v>0</v>
      </c>
      <c r="BD596" s="180">
        <f t="shared" si="1421"/>
        <v>0</v>
      </c>
      <c r="BE596" s="180">
        <f t="shared" si="1422"/>
        <v>0</v>
      </c>
      <c r="BF596" s="180">
        <f t="shared" si="1423"/>
        <v>0</v>
      </c>
      <c r="BG596" s="180">
        <f t="shared" si="1424"/>
        <v>0</v>
      </c>
      <c r="BH596" s="180">
        <f t="shared" si="1425"/>
        <v>0</v>
      </c>
      <c r="BI596" s="180">
        <f t="shared" si="1426"/>
        <v>0</v>
      </c>
      <c r="BJ596" s="180">
        <f t="shared" si="1427"/>
        <v>0</v>
      </c>
      <c r="BK596" s="180">
        <f t="shared" si="1428"/>
        <v>0</v>
      </c>
      <c r="BL596" s="180">
        <f t="shared" si="1429"/>
        <v>0</v>
      </c>
      <c r="BM596" s="180">
        <f t="shared" si="1430"/>
        <v>0</v>
      </c>
      <c r="BN596" s="180">
        <f t="shared" si="1431"/>
        <v>0</v>
      </c>
      <c r="BO596" s="180">
        <f t="shared" si="1432"/>
        <v>0</v>
      </c>
      <c r="BP596" s="180">
        <f t="shared" si="1433"/>
        <v>0</v>
      </c>
      <c r="BQ596" s="180">
        <f t="shared" si="1434"/>
        <v>0</v>
      </c>
      <c r="BR596" s="180">
        <f t="shared" si="1435"/>
        <v>0</v>
      </c>
      <c r="BS596" s="180">
        <f t="shared" si="1436"/>
        <v>0</v>
      </c>
      <c r="BT596" s="180">
        <f t="shared" si="1437"/>
        <v>0</v>
      </c>
      <c r="BU596" s="180">
        <f t="shared" si="1438"/>
        <v>0</v>
      </c>
      <c r="BV596" s="180">
        <f t="shared" si="1439"/>
        <v>0</v>
      </c>
      <c r="BW596" s="180">
        <f t="shared" si="1440"/>
        <v>0</v>
      </c>
      <c r="BX596" s="180">
        <f t="shared" si="1441"/>
        <v>0</v>
      </c>
      <c r="BY596" s="180">
        <f t="shared" si="1442"/>
        <v>0</v>
      </c>
      <c r="BZ596" s="180">
        <f t="shared" si="1443"/>
        <v>0</v>
      </c>
      <c r="CA596" s="180">
        <f t="shared" si="1444"/>
        <v>0</v>
      </c>
      <c r="CB596" s="180">
        <f t="shared" si="1445"/>
        <v>0</v>
      </c>
      <c r="CC596" s="180">
        <f t="shared" si="1446"/>
        <v>0</v>
      </c>
      <c r="CD596" s="180">
        <f t="shared" si="1447"/>
        <v>0</v>
      </c>
      <c r="CE596" s="180">
        <f t="shared" si="1448"/>
        <v>0</v>
      </c>
      <c r="CF596" s="180">
        <f t="shared" si="1449"/>
        <v>0</v>
      </c>
      <c r="CG596" s="180">
        <f t="shared" si="1450"/>
        <v>0</v>
      </c>
      <c r="CH596" s="180">
        <f t="shared" si="1451"/>
        <v>0</v>
      </c>
      <c r="CI596" s="180">
        <f t="shared" si="1452"/>
        <v>0</v>
      </c>
      <c r="CJ596" s="180">
        <f t="shared" si="1453"/>
        <v>0</v>
      </c>
      <c r="CK596" s="180">
        <f t="shared" si="1454"/>
        <v>0</v>
      </c>
      <c r="CL596" s="180">
        <f t="shared" si="1455"/>
        <v>0</v>
      </c>
      <c r="CM596" s="180">
        <f t="shared" si="1456"/>
        <v>0</v>
      </c>
      <c r="CN596" s="180">
        <f t="shared" si="1457"/>
        <v>0</v>
      </c>
      <c r="CO596" s="180">
        <f t="shared" si="1458"/>
        <v>0</v>
      </c>
      <c r="CP596" s="180">
        <f t="shared" si="1459"/>
        <v>0</v>
      </c>
      <c r="CQ596" s="180">
        <f t="shared" si="1460"/>
        <v>0</v>
      </c>
      <c r="CR596" s="180">
        <f t="shared" si="1461"/>
        <v>0</v>
      </c>
      <c r="CS596" s="180">
        <f t="shared" si="1462"/>
        <v>0</v>
      </c>
      <c r="CT596" s="180">
        <f t="shared" si="1463"/>
        <v>0</v>
      </c>
      <c r="CU596" s="180">
        <f t="shared" si="1464"/>
        <v>0</v>
      </c>
      <c r="CV596" s="180">
        <f t="shared" si="1465"/>
        <v>0</v>
      </c>
      <c r="CW596" s="180">
        <f t="shared" si="1466"/>
        <v>0</v>
      </c>
      <c r="CX596" s="180">
        <f t="shared" si="1467"/>
        <v>0</v>
      </c>
      <c r="CY596" s="180">
        <f t="shared" si="1468"/>
        <v>0</v>
      </c>
      <c r="CZ596" s="180">
        <f t="shared" si="1469"/>
        <v>0</v>
      </c>
      <c r="DA596" s="180">
        <f t="shared" si="1470"/>
        <v>0</v>
      </c>
      <c r="DB596" s="180">
        <f t="shared" si="1471"/>
        <v>0</v>
      </c>
      <c r="DC596" s="180">
        <f t="shared" si="1472"/>
        <v>0</v>
      </c>
      <c r="DD596" s="180">
        <f t="shared" si="1473"/>
        <v>0</v>
      </c>
      <c r="DE596" s="180">
        <f t="shared" si="1474"/>
        <v>0</v>
      </c>
      <c r="DF596" s="180">
        <f t="shared" si="1475"/>
        <v>0</v>
      </c>
      <c r="DG596" s="180">
        <f t="shared" si="1476"/>
        <v>0</v>
      </c>
      <c r="DH596" s="180">
        <f t="shared" si="1477"/>
        <v>0</v>
      </c>
      <c r="DI596" s="180">
        <f t="shared" si="1478"/>
        <v>0</v>
      </c>
      <c r="DJ596" s="180">
        <f t="shared" si="1479"/>
        <v>0</v>
      </c>
      <c r="DK596" s="180">
        <f t="shared" si="1480"/>
        <v>0</v>
      </c>
      <c r="DL596" s="180">
        <f t="shared" si="1481"/>
        <v>0</v>
      </c>
      <c r="DM596" s="180">
        <f t="shared" si="1482"/>
        <v>0</v>
      </c>
      <c r="DN596" s="180">
        <f t="shared" si="1483"/>
        <v>0</v>
      </c>
      <c r="DO596" s="180">
        <f t="shared" si="1484"/>
        <v>0</v>
      </c>
      <c r="DP596" s="180">
        <f t="shared" si="1485"/>
        <v>0</v>
      </c>
      <c r="DQ596" s="180">
        <f t="shared" si="1486"/>
        <v>0</v>
      </c>
      <c r="DR596" s="180">
        <f t="shared" si="1487"/>
        <v>0</v>
      </c>
      <c r="DS596" s="180">
        <f t="shared" si="1488"/>
        <v>0</v>
      </c>
      <c r="DT596" s="180">
        <f t="shared" si="1489"/>
        <v>0</v>
      </c>
      <c r="DU596" s="180">
        <f t="shared" si="1490"/>
        <v>0</v>
      </c>
      <c r="DV596" s="180">
        <f t="shared" si="1491"/>
        <v>0</v>
      </c>
      <c r="DW596" s="180">
        <f t="shared" si="1492"/>
        <v>0</v>
      </c>
      <c r="DX596" s="180">
        <f t="shared" si="1493"/>
        <v>0</v>
      </c>
      <c r="DY596" s="180">
        <f t="shared" si="1494"/>
        <v>0</v>
      </c>
      <c r="DZ596" s="180">
        <f t="shared" si="1495"/>
        <v>0</v>
      </c>
      <c r="EA596" s="180">
        <f t="shared" si="1496"/>
        <v>0</v>
      </c>
      <c r="EB596" s="180">
        <f t="shared" si="1497"/>
        <v>0</v>
      </c>
      <c r="EC596" s="180">
        <f t="shared" si="1498"/>
        <v>0</v>
      </c>
      <c r="ED596" s="180">
        <f t="shared" si="1499"/>
        <v>0</v>
      </c>
      <c r="EE596" s="180">
        <f t="shared" si="1500"/>
        <v>0</v>
      </c>
      <c r="EF596" s="180">
        <f t="shared" si="1501"/>
        <v>0</v>
      </c>
      <c r="EG596" s="180">
        <f t="shared" si="1502"/>
        <v>0</v>
      </c>
      <c r="EH596" s="180">
        <f t="shared" si="1503"/>
        <v>0</v>
      </c>
      <c r="EI596" s="180">
        <f t="shared" si="1504"/>
        <v>0</v>
      </c>
      <c r="EJ596" s="180">
        <f t="shared" si="1505"/>
        <v>0</v>
      </c>
      <c r="EK596" s="180">
        <f t="shared" si="1506"/>
        <v>0</v>
      </c>
      <c r="EL596" s="180">
        <f t="shared" si="1507"/>
        <v>0</v>
      </c>
      <c r="EM596" s="180">
        <f t="shared" si="1508"/>
        <v>0</v>
      </c>
      <c r="EN596" s="180">
        <f t="shared" si="1509"/>
        <v>0</v>
      </c>
      <c r="EO596" s="180">
        <f t="shared" si="1510"/>
        <v>0</v>
      </c>
      <c r="EP596" s="180">
        <f t="shared" si="1511"/>
        <v>0</v>
      </c>
      <c r="EQ596" s="180">
        <f t="shared" si="1512"/>
        <v>0</v>
      </c>
      <c r="ER596" s="180">
        <f t="shared" si="1513"/>
        <v>0</v>
      </c>
      <c r="ES596" s="180">
        <f t="shared" si="1514"/>
        <v>0</v>
      </c>
      <c r="ET596" s="180">
        <f t="shared" si="1515"/>
        <v>0</v>
      </c>
      <c r="EU596" s="180">
        <f t="shared" si="1516"/>
        <v>0</v>
      </c>
      <c r="EV596" s="180">
        <f t="shared" si="1517"/>
        <v>0</v>
      </c>
      <c r="EW596" s="180">
        <f t="shared" si="1518"/>
        <v>0</v>
      </c>
      <c r="EX596" s="180">
        <f t="shared" si="1519"/>
        <v>0</v>
      </c>
      <c r="EY596" s="180">
        <f t="shared" si="1520"/>
        <v>0</v>
      </c>
      <c r="EZ596" s="180">
        <f t="shared" si="1521"/>
        <v>0</v>
      </c>
      <c r="FA596" s="180">
        <f t="shared" si="1522"/>
        <v>0</v>
      </c>
      <c r="FB596" s="180">
        <f t="shared" si="1523"/>
        <v>0</v>
      </c>
      <c r="FC596" s="180">
        <f t="shared" si="1524"/>
        <v>0</v>
      </c>
      <c r="FD596" s="180">
        <f t="shared" si="1525"/>
        <v>0</v>
      </c>
      <c r="FE596" s="180">
        <f t="shared" si="1526"/>
        <v>0</v>
      </c>
      <c r="FF596" s="180">
        <f t="shared" si="1527"/>
        <v>0</v>
      </c>
      <c r="FG596" s="180">
        <f t="shared" si="1528"/>
        <v>0</v>
      </c>
      <c r="FH596" s="180">
        <f t="shared" si="1529"/>
        <v>0</v>
      </c>
      <c r="FI596" s="180">
        <f t="shared" si="1530"/>
        <v>0</v>
      </c>
      <c r="FJ596" s="180">
        <f t="shared" si="1531"/>
        <v>0</v>
      </c>
      <c r="FK596" s="180">
        <f t="shared" si="1532"/>
        <v>0</v>
      </c>
      <c r="FL596" s="180">
        <f t="shared" si="1533"/>
        <v>0</v>
      </c>
      <c r="FM596" s="180">
        <f t="shared" si="1534"/>
        <v>0</v>
      </c>
      <c r="FN596" s="180">
        <f t="shared" si="1535"/>
        <v>0</v>
      </c>
      <c r="FO596" s="180">
        <f t="shared" si="1536"/>
        <v>0</v>
      </c>
      <c r="FP596" s="180">
        <f t="shared" si="1537"/>
        <v>0</v>
      </c>
      <c r="FQ596" s="180">
        <f t="shared" si="1538"/>
        <v>0</v>
      </c>
      <c r="FR596" s="180">
        <f t="shared" si="1539"/>
        <v>0</v>
      </c>
      <c r="FS596" s="180">
        <f t="shared" si="1540"/>
        <v>0</v>
      </c>
      <c r="FT596" s="180">
        <f t="shared" si="1541"/>
        <v>0</v>
      </c>
      <c r="FU596" s="180">
        <f t="shared" si="1542"/>
        <v>0</v>
      </c>
      <c r="FV596" s="180">
        <f t="shared" si="1543"/>
        <v>0</v>
      </c>
      <c r="FW596" s="180">
        <f t="shared" si="1544"/>
        <v>0</v>
      </c>
      <c r="FX596" s="180">
        <f t="shared" si="1545"/>
        <v>0</v>
      </c>
      <c r="FY596" s="180">
        <f t="shared" si="1546"/>
        <v>0</v>
      </c>
      <c r="FZ596" s="180">
        <f t="shared" si="1547"/>
        <v>0</v>
      </c>
      <c r="GA596" s="180">
        <f t="shared" si="1548"/>
        <v>0</v>
      </c>
      <c r="GB596" s="180">
        <f t="shared" si="1549"/>
        <v>0</v>
      </c>
      <c r="GC596" s="180">
        <f t="shared" si="1550"/>
        <v>0</v>
      </c>
      <c r="GD596" s="180">
        <f t="shared" si="1551"/>
        <v>0</v>
      </c>
      <c r="GE596" s="180">
        <f t="shared" si="1552"/>
        <v>0</v>
      </c>
      <c r="GF596" s="180">
        <f t="shared" si="1553"/>
        <v>0</v>
      </c>
      <c r="GG596" s="180">
        <f t="shared" si="1554"/>
        <v>0</v>
      </c>
      <c r="GH596" s="180">
        <f t="shared" si="1555"/>
        <v>0</v>
      </c>
      <c r="GI596" s="180">
        <f t="shared" si="1556"/>
        <v>0</v>
      </c>
      <c r="GJ596" s="180">
        <f t="shared" si="1557"/>
        <v>0</v>
      </c>
      <c r="GK596" s="180">
        <f t="shared" si="1558"/>
        <v>0</v>
      </c>
      <c r="GL596" s="180">
        <f t="shared" si="1559"/>
        <v>0</v>
      </c>
      <c r="GM596" s="180">
        <f t="shared" si="1560"/>
        <v>0</v>
      </c>
      <c r="GN596" s="180">
        <f t="shared" si="1561"/>
        <v>0</v>
      </c>
      <c r="GO596" s="180">
        <f t="shared" si="1562"/>
        <v>0</v>
      </c>
      <c r="GP596" s="180">
        <f t="shared" si="1563"/>
        <v>0</v>
      </c>
      <c r="GQ596" s="180">
        <f t="shared" si="1564"/>
        <v>0</v>
      </c>
      <c r="GR596" s="180">
        <f t="shared" si="1565"/>
        <v>0</v>
      </c>
      <c r="GS596" s="180">
        <f t="shared" si="1566"/>
        <v>0</v>
      </c>
      <c r="GT596" s="180">
        <f t="shared" si="1567"/>
        <v>0</v>
      </c>
      <c r="GU596" s="180">
        <f t="shared" si="1568"/>
        <v>0</v>
      </c>
      <c r="GV596" s="180">
        <f t="shared" si="1569"/>
        <v>0</v>
      </c>
      <c r="GW596" s="180">
        <f t="shared" si="1570"/>
        <v>0</v>
      </c>
      <c r="GX596" s="180">
        <f t="shared" si="1571"/>
        <v>0</v>
      </c>
      <c r="GY596" s="180">
        <f t="shared" si="1572"/>
        <v>0</v>
      </c>
      <c r="GZ596" s="180">
        <f t="shared" si="1573"/>
        <v>0</v>
      </c>
      <c r="HA596" s="180">
        <f t="shared" si="1574"/>
        <v>0</v>
      </c>
      <c r="HB596" s="180">
        <f t="shared" si="1575"/>
        <v>0</v>
      </c>
      <c r="HC596" s="180">
        <f t="shared" si="1576"/>
        <v>0</v>
      </c>
      <c r="HD596" s="180">
        <f t="shared" si="1577"/>
        <v>0</v>
      </c>
      <c r="HE596" s="180">
        <f t="shared" si="1578"/>
        <v>0</v>
      </c>
      <c r="HF596" s="180">
        <f t="shared" si="1579"/>
        <v>0</v>
      </c>
      <c r="HG596" s="180">
        <f t="shared" si="1580"/>
        <v>0</v>
      </c>
      <c r="HH596" s="180">
        <f t="shared" si="1581"/>
        <v>0</v>
      </c>
      <c r="HI596" s="180">
        <f t="shared" si="1582"/>
        <v>0</v>
      </c>
      <c r="HJ596" s="180">
        <f t="shared" si="1583"/>
        <v>0</v>
      </c>
      <c r="HK596" s="180">
        <f t="shared" si="1584"/>
        <v>0</v>
      </c>
      <c r="HL596" s="180">
        <f t="shared" si="1585"/>
        <v>0</v>
      </c>
      <c r="HM596" s="180">
        <f t="shared" si="1586"/>
        <v>0</v>
      </c>
      <c r="HN596" s="180">
        <f t="shared" si="1587"/>
        <v>0</v>
      </c>
      <c r="HO596" s="180">
        <f t="shared" si="1588"/>
        <v>0</v>
      </c>
      <c r="HP596" s="180">
        <f t="shared" si="1589"/>
        <v>0</v>
      </c>
      <c r="HQ596" s="180">
        <f t="shared" si="1590"/>
        <v>0</v>
      </c>
      <c r="HR596" s="180">
        <f t="shared" si="1591"/>
        <v>0</v>
      </c>
      <c r="HS596" s="180">
        <f t="shared" si="1592"/>
        <v>0</v>
      </c>
      <c r="HT596" s="180">
        <f t="shared" si="1593"/>
        <v>0</v>
      </c>
      <c r="HU596" s="180">
        <f t="shared" si="1594"/>
        <v>0</v>
      </c>
      <c r="HV596" s="180">
        <f t="shared" si="1595"/>
        <v>0</v>
      </c>
      <c r="HW596" s="180">
        <f t="shared" si="1596"/>
        <v>0</v>
      </c>
      <c r="HX596" s="180">
        <f t="shared" si="1597"/>
        <v>0</v>
      </c>
      <c r="HY596" s="180">
        <f t="shared" si="1598"/>
        <v>0</v>
      </c>
      <c r="HZ596" s="180">
        <f t="shared" si="1599"/>
        <v>0</v>
      </c>
      <c r="IA596" s="180">
        <f t="shared" si="1600"/>
        <v>0</v>
      </c>
      <c r="IB596" s="180">
        <f t="shared" si="1601"/>
        <v>0</v>
      </c>
      <c r="IC596" s="180">
        <f t="shared" si="1602"/>
        <v>0</v>
      </c>
      <c r="ID596" s="180">
        <f t="shared" si="1603"/>
        <v>0</v>
      </c>
      <c r="IE596" s="180">
        <f t="shared" si="1604"/>
        <v>0</v>
      </c>
      <c r="IF596" s="180">
        <f t="shared" si="1605"/>
        <v>0</v>
      </c>
      <c r="IG596" s="180">
        <f t="shared" si="1606"/>
        <v>0</v>
      </c>
      <c r="IH596" s="180">
        <f t="shared" si="1607"/>
        <v>0</v>
      </c>
      <c r="II596" s="180">
        <f t="shared" si="1608"/>
        <v>0</v>
      </c>
      <c r="IJ596" s="180">
        <f t="shared" si="1609"/>
        <v>0</v>
      </c>
      <c r="IK596" s="180">
        <f t="shared" si="1610"/>
        <v>0</v>
      </c>
      <c r="IL596" s="180">
        <f t="shared" si="1611"/>
        <v>0</v>
      </c>
      <c r="IM596" s="180">
        <f t="shared" si="1612"/>
        <v>0</v>
      </c>
      <c r="IN596" s="180">
        <f t="shared" si="1613"/>
        <v>0</v>
      </c>
      <c r="IO596" s="180">
        <f t="shared" si="1614"/>
        <v>0</v>
      </c>
      <c r="IP596" s="180">
        <f t="shared" si="1615"/>
        <v>0</v>
      </c>
      <c r="IQ596" s="180">
        <f t="shared" si="1616"/>
        <v>0</v>
      </c>
      <c r="IR596" s="180">
        <f t="shared" si="1617"/>
        <v>0</v>
      </c>
      <c r="IS596" s="180">
        <f t="shared" si="1618"/>
        <v>0</v>
      </c>
      <c r="IT596" s="180">
        <f t="shared" si="1619"/>
        <v>0</v>
      </c>
      <c r="IU596" s="180">
        <f t="shared" si="1620"/>
        <v>0</v>
      </c>
      <c r="IV596" s="180">
        <f t="shared" si="1621"/>
        <v>0</v>
      </c>
      <c r="IW596" s="180">
        <f t="shared" si="1622"/>
        <v>0</v>
      </c>
      <c r="IX596" s="180">
        <f t="shared" si="1623"/>
        <v>0</v>
      </c>
      <c r="IY596" s="180">
        <f t="shared" si="1624"/>
        <v>0</v>
      </c>
      <c r="IZ596" s="180">
        <f t="shared" si="1625"/>
        <v>0</v>
      </c>
      <c r="JA596" s="180">
        <f t="shared" si="1626"/>
        <v>0</v>
      </c>
      <c r="JB596" s="180">
        <f t="shared" si="1627"/>
        <v>0</v>
      </c>
    </row>
    <row r="597" spans="2:262">
      <c r="B597" s="188">
        <v>236</v>
      </c>
      <c r="C597" s="187">
        <f t="shared" si="1628"/>
        <v>4.6093749999999876E-3</v>
      </c>
      <c r="D597" s="184" t="e">
        <f t="shared" si="1371"/>
        <v>#REF!</v>
      </c>
      <c r="E597" s="183" t="e">
        <f>IH361</f>
        <v>#REF!</v>
      </c>
      <c r="F597" s="182">
        <v>236</v>
      </c>
      <c r="G597" s="180">
        <f t="shared" si="1372"/>
        <v>0</v>
      </c>
      <c r="H597" s="180">
        <f t="shared" si="1373"/>
        <v>0</v>
      </c>
      <c r="I597" s="180">
        <f t="shared" si="1374"/>
        <v>0</v>
      </c>
      <c r="J597" s="180">
        <f t="shared" si="1375"/>
        <v>0</v>
      </c>
      <c r="K597" s="180">
        <f t="shared" si="1376"/>
        <v>0</v>
      </c>
      <c r="L597" s="180">
        <f t="shared" si="1377"/>
        <v>0</v>
      </c>
      <c r="M597" s="180">
        <f t="shared" si="1378"/>
        <v>0</v>
      </c>
      <c r="N597" s="180">
        <f t="shared" si="1379"/>
        <v>0</v>
      </c>
      <c r="O597" s="180">
        <f t="shared" si="1380"/>
        <v>0</v>
      </c>
      <c r="P597" s="180">
        <f t="shared" si="1381"/>
        <v>0</v>
      </c>
      <c r="Q597" s="180">
        <f t="shared" si="1382"/>
        <v>0</v>
      </c>
      <c r="R597" s="180">
        <f t="shared" si="1383"/>
        <v>0</v>
      </c>
      <c r="S597" s="180">
        <f t="shared" si="1384"/>
        <v>0</v>
      </c>
      <c r="T597" s="180">
        <f t="shared" si="1385"/>
        <v>0</v>
      </c>
      <c r="U597" s="180">
        <f t="shared" si="1386"/>
        <v>0</v>
      </c>
      <c r="V597" s="180">
        <f t="shared" si="1387"/>
        <v>0</v>
      </c>
      <c r="W597" s="180">
        <f t="shared" si="1388"/>
        <v>0</v>
      </c>
      <c r="X597" s="180">
        <f t="shared" si="1389"/>
        <v>0</v>
      </c>
      <c r="Y597" s="180">
        <f t="shared" si="1390"/>
        <v>0</v>
      </c>
      <c r="Z597" s="180">
        <f t="shared" si="1391"/>
        <v>0</v>
      </c>
      <c r="AA597" s="180">
        <f t="shared" si="1392"/>
        <v>0</v>
      </c>
      <c r="AB597" s="180">
        <f t="shared" si="1393"/>
        <v>0</v>
      </c>
      <c r="AC597" s="180">
        <f t="shared" si="1394"/>
        <v>0</v>
      </c>
      <c r="AD597" s="180">
        <f t="shared" si="1395"/>
        <v>0</v>
      </c>
      <c r="AE597" s="180">
        <f t="shared" si="1396"/>
        <v>0</v>
      </c>
      <c r="AF597" s="180">
        <f t="shared" si="1397"/>
        <v>0</v>
      </c>
      <c r="AG597" s="180">
        <f t="shared" si="1398"/>
        <v>0</v>
      </c>
      <c r="AH597" s="180">
        <f t="shared" si="1399"/>
        <v>0</v>
      </c>
      <c r="AI597" s="180">
        <f t="shared" si="1400"/>
        <v>0</v>
      </c>
      <c r="AJ597" s="180">
        <f t="shared" si="1401"/>
        <v>0</v>
      </c>
      <c r="AK597" s="180">
        <f t="shared" si="1402"/>
        <v>0</v>
      </c>
      <c r="AL597" s="180">
        <f t="shared" si="1403"/>
        <v>0</v>
      </c>
      <c r="AM597" s="180">
        <f t="shared" si="1404"/>
        <v>0</v>
      </c>
      <c r="AN597" s="180">
        <f t="shared" si="1405"/>
        <v>0</v>
      </c>
      <c r="AO597" s="180">
        <f t="shared" si="1406"/>
        <v>0</v>
      </c>
      <c r="AP597" s="180">
        <f t="shared" si="1407"/>
        <v>0</v>
      </c>
      <c r="AQ597" s="180">
        <f t="shared" si="1408"/>
        <v>0</v>
      </c>
      <c r="AR597" s="180">
        <f t="shared" si="1409"/>
        <v>0</v>
      </c>
      <c r="AS597" s="180">
        <f t="shared" si="1410"/>
        <v>0</v>
      </c>
      <c r="AT597" s="180">
        <f t="shared" si="1411"/>
        <v>0</v>
      </c>
      <c r="AU597" s="180">
        <f t="shared" si="1412"/>
        <v>0</v>
      </c>
      <c r="AV597" s="180">
        <f t="shared" si="1413"/>
        <v>0</v>
      </c>
      <c r="AW597" s="180">
        <f t="shared" si="1414"/>
        <v>0</v>
      </c>
      <c r="AX597" s="180">
        <f t="shared" si="1415"/>
        <v>0</v>
      </c>
      <c r="AY597" s="180">
        <f t="shared" si="1416"/>
        <v>0</v>
      </c>
      <c r="AZ597" s="180">
        <f t="shared" si="1417"/>
        <v>0</v>
      </c>
      <c r="BA597" s="180">
        <f t="shared" si="1418"/>
        <v>0</v>
      </c>
      <c r="BB597" s="180">
        <f t="shared" si="1419"/>
        <v>0</v>
      </c>
      <c r="BC597" s="180">
        <f t="shared" si="1420"/>
        <v>0</v>
      </c>
      <c r="BD597" s="180">
        <f t="shared" si="1421"/>
        <v>0</v>
      </c>
      <c r="BE597" s="180">
        <f t="shared" si="1422"/>
        <v>0</v>
      </c>
      <c r="BF597" s="180">
        <f t="shared" si="1423"/>
        <v>0</v>
      </c>
      <c r="BG597" s="180">
        <f t="shared" si="1424"/>
        <v>0</v>
      </c>
      <c r="BH597" s="180">
        <f t="shared" si="1425"/>
        <v>0</v>
      </c>
      <c r="BI597" s="180">
        <f t="shared" si="1426"/>
        <v>0</v>
      </c>
      <c r="BJ597" s="180">
        <f t="shared" si="1427"/>
        <v>0</v>
      </c>
      <c r="BK597" s="180">
        <f t="shared" si="1428"/>
        <v>0</v>
      </c>
      <c r="BL597" s="180">
        <f t="shared" si="1429"/>
        <v>0</v>
      </c>
      <c r="BM597" s="180">
        <f t="shared" si="1430"/>
        <v>0</v>
      </c>
      <c r="BN597" s="180">
        <f t="shared" si="1431"/>
        <v>0</v>
      </c>
      <c r="BO597" s="180">
        <f t="shared" si="1432"/>
        <v>0</v>
      </c>
      <c r="BP597" s="180">
        <f t="shared" si="1433"/>
        <v>0</v>
      </c>
      <c r="BQ597" s="180">
        <f t="shared" si="1434"/>
        <v>0</v>
      </c>
      <c r="BR597" s="180">
        <f t="shared" si="1435"/>
        <v>0</v>
      </c>
      <c r="BS597" s="180">
        <f t="shared" si="1436"/>
        <v>0</v>
      </c>
      <c r="BT597" s="180">
        <f t="shared" si="1437"/>
        <v>0</v>
      </c>
      <c r="BU597" s="180">
        <f t="shared" si="1438"/>
        <v>0</v>
      </c>
      <c r="BV597" s="180">
        <f t="shared" si="1439"/>
        <v>0</v>
      </c>
      <c r="BW597" s="180">
        <f t="shared" si="1440"/>
        <v>0</v>
      </c>
      <c r="BX597" s="180">
        <f t="shared" si="1441"/>
        <v>0</v>
      </c>
      <c r="BY597" s="180">
        <f t="shared" si="1442"/>
        <v>0</v>
      </c>
      <c r="BZ597" s="180">
        <f t="shared" si="1443"/>
        <v>0</v>
      </c>
      <c r="CA597" s="180">
        <f t="shared" si="1444"/>
        <v>0</v>
      </c>
      <c r="CB597" s="180">
        <f t="shared" si="1445"/>
        <v>0</v>
      </c>
      <c r="CC597" s="180">
        <f t="shared" si="1446"/>
        <v>0</v>
      </c>
      <c r="CD597" s="180">
        <f t="shared" si="1447"/>
        <v>0</v>
      </c>
      <c r="CE597" s="180">
        <f t="shared" si="1448"/>
        <v>0</v>
      </c>
      <c r="CF597" s="180">
        <f t="shared" si="1449"/>
        <v>0</v>
      </c>
      <c r="CG597" s="180">
        <f t="shared" si="1450"/>
        <v>0</v>
      </c>
      <c r="CH597" s="180">
        <f t="shared" si="1451"/>
        <v>0</v>
      </c>
      <c r="CI597" s="180">
        <f t="shared" si="1452"/>
        <v>0</v>
      </c>
      <c r="CJ597" s="180">
        <f t="shared" si="1453"/>
        <v>0</v>
      </c>
      <c r="CK597" s="180">
        <f t="shared" si="1454"/>
        <v>0</v>
      </c>
      <c r="CL597" s="180">
        <f t="shared" si="1455"/>
        <v>0</v>
      </c>
      <c r="CM597" s="180">
        <f t="shared" si="1456"/>
        <v>0</v>
      </c>
      <c r="CN597" s="180">
        <f t="shared" si="1457"/>
        <v>0</v>
      </c>
      <c r="CO597" s="180">
        <f t="shared" si="1458"/>
        <v>0</v>
      </c>
      <c r="CP597" s="180">
        <f t="shared" si="1459"/>
        <v>0</v>
      </c>
      <c r="CQ597" s="180">
        <f t="shared" si="1460"/>
        <v>0</v>
      </c>
      <c r="CR597" s="180">
        <f t="shared" si="1461"/>
        <v>0</v>
      </c>
      <c r="CS597" s="180">
        <f t="shared" si="1462"/>
        <v>0</v>
      </c>
      <c r="CT597" s="180">
        <f t="shared" si="1463"/>
        <v>0</v>
      </c>
      <c r="CU597" s="180">
        <f t="shared" si="1464"/>
        <v>0</v>
      </c>
      <c r="CV597" s="180">
        <f t="shared" si="1465"/>
        <v>0</v>
      </c>
      <c r="CW597" s="180">
        <f t="shared" si="1466"/>
        <v>0</v>
      </c>
      <c r="CX597" s="180">
        <f t="shared" si="1467"/>
        <v>0</v>
      </c>
      <c r="CY597" s="180">
        <f t="shared" si="1468"/>
        <v>0</v>
      </c>
      <c r="CZ597" s="180">
        <f t="shared" si="1469"/>
        <v>0</v>
      </c>
      <c r="DA597" s="180">
        <f t="shared" si="1470"/>
        <v>0</v>
      </c>
      <c r="DB597" s="180">
        <f t="shared" si="1471"/>
        <v>0</v>
      </c>
      <c r="DC597" s="180">
        <f t="shared" si="1472"/>
        <v>0</v>
      </c>
      <c r="DD597" s="180">
        <f t="shared" si="1473"/>
        <v>0</v>
      </c>
      <c r="DE597" s="180">
        <f t="shared" si="1474"/>
        <v>0</v>
      </c>
      <c r="DF597" s="180">
        <f t="shared" si="1475"/>
        <v>0</v>
      </c>
      <c r="DG597" s="180">
        <f t="shared" si="1476"/>
        <v>0</v>
      </c>
      <c r="DH597" s="180">
        <f t="shared" si="1477"/>
        <v>0</v>
      </c>
      <c r="DI597" s="180">
        <f t="shared" si="1478"/>
        <v>0</v>
      </c>
      <c r="DJ597" s="180">
        <f t="shared" si="1479"/>
        <v>0</v>
      </c>
      <c r="DK597" s="180">
        <f t="shared" si="1480"/>
        <v>0</v>
      </c>
      <c r="DL597" s="180">
        <f t="shared" si="1481"/>
        <v>0</v>
      </c>
      <c r="DM597" s="180">
        <f t="shared" si="1482"/>
        <v>0</v>
      </c>
      <c r="DN597" s="180">
        <f t="shared" si="1483"/>
        <v>0</v>
      </c>
      <c r="DO597" s="180">
        <f t="shared" si="1484"/>
        <v>0</v>
      </c>
      <c r="DP597" s="180">
        <f t="shared" si="1485"/>
        <v>0</v>
      </c>
      <c r="DQ597" s="180">
        <f t="shared" si="1486"/>
        <v>0</v>
      </c>
      <c r="DR597" s="180">
        <f t="shared" si="1487"/>
        <v>0</v>
      </c>
      <c r="DS597" s="180">
        <f t="shared" si="1488"/>
        <v>0</v>
      </c>
      <c r="DT597" s="180">
        <f t="shared" si="1489"/>
        <v>0</v>
      </c>
      <c r="DU597" s="180">
        <f t="shared" si="1490"/>
        <v>0</v>
      </c>
      <c r="DV597" s="180">
        <f t="shared" si="1491"/>
        <v>0</v>
      </c>
      <c r="DW597" s="180">
        <f t="shared" si="1492"/>
        <v>0</v>
      </c>
      <c r="DX597" s="180">
        <f t="shared" si="1493"/>
        <v>0</v>
      </c>
      <c r="DY597" s="180">
        <f t="shared" si="1494"/>
        <v>0</v>
      </c>
      <c r="DZ597" s="180">
        <f t="shared" si="1495"/>
        <v>0</v>
      </c>
      <c r="EA597" s="180">
        <f t="shared" si="1496"/>
        <v>0</v>
      </c>
      <c r="EB597" s="180">
        <f t="shared" si="1497"/>
        <v>0</v>
      </c>
      <c r="EC597" s="180">
        <f t="shared" si="1498"/>
        <v>0</v>
      </c>
      <c r="ED597" s="180">
        <f t="shared" si="1499"/>
        <v>0</v>
      </c>
      <c r="EE597" s="180">
        <f t="shared" si="1500"/>
        <v>0</v>
      </c>
      <c r="EF597" s="180">
        <f t="shared" si="1501"/>
        <v>0</v>
      </c>
      <c r="EG597" s="180">
        <f t="shared" si="1502"/>
        <v>0</v>
      </c>
      <c r="EH597" s="180">
        <f t="shared" si="1503"/>
        <v>0</v>
      </c>
      <c r="EI597" s="180">
        <f t="shared" si="1504"/>
        <v>0</v>
      </c>
      <c r="EJ597" s="180">
        <f t="shared" si="1505"/>
        <v>0</v>
      </c>
      <c r="EK597" s="180">
        <f t="shared" si="1506"/>
        <v>0</v>
      </c>
      <c r="EL597" s="180">
        <f t="shared" si="1507"/>
        <v>0</v>
      </c>
      <c r="EM597" s="180">
        <f t="shared" si="1508"/>
        <v>0</v>
      </c>
      <c r="EN597" s="180">
        <f t="shared" si="1509"/>
        <v>0</v>
      </c>
      <c r="EO597" s="180">
        <f t="shared" si="1510"/>
        <v>0</v>
      </c>
      <c r="EP597" s="180">
        <f t="shared" si="1511"/>
        <v>0</v>
      </c>
      <c r="EQ597" s="180">
        <f t="shared" si="1512"/>
        <v>0</v>
      </c>
      <c r="ER597" s="180">
        <f t="shared" si="1513"/>
        <v>0</v>
      </c>
      <c r="ES597" s="180">
        <f t="shared" si="1514"/>
        <v>0</v>
      </c>
      <c r="ET597" s="180">
        <f t="shared" si="1515"/>
        <v>0</v>
      </c>
      <c r="EU597" s="180">
        <f t="shared" si="1516"/>
        <v>0</v>
      </c>
      <c r="EV597" s="180">
        <f t="shared" si="1517"/>
        <v>0</v>
      </c>
      <c r="EW597" s="180">
        <f t="shared" si="1518"/>
        <v>0</v>
      </c>
      <c r="EX597" s="180">
        <f t="shared" si="1519"/>
        <v>0</v>
      </c>
      <c r="EY597" s="180">
        <f t="shared" si="1520"/>
        <v>0</v>
      </c>
      <c r="EZ597" s="180">
        <f t="shared" si="1521"/>
        <v>0</v>
      </c>
      <c r="FA597" s="180">
        <f t="shared" si="1522"/>
        <v>0</v>
      </c>
      <c r="FB597" s="180">
        <f t="shared" si="1523"/>
        <v>0</v>
      </c>
      <c r="FC597" s="180">
        <f t="shared" si="1524"/>
        <v>0</v>
      </c>
      <c r="FD597" s="180">
        <f t="shared" si="1525"/>
        <v>0</v>
      </c>
      <c r="FE597" s="180">
        <f t="shared" si="1526"/>
        <v>0</v>
      </c>
      <c r="FF597" s="180">
        <f t="shared" si="1527"/>
        <v>0</v>
      </c>
      <c r="FG597" s="180">
        <f t="shared" si="1528"/>
        <v>0</v>
      </c>
      <c r="FH597" s="180">
        <f t="shared" si="1529"/>
        <v>0</v>
      </c>
      <c r="FI597" s="180">
        <f t="shared" si="1530"/>
        <v>0</v>
      </c>
      <c r="FJ597" s="180">
        <f t="shared" si="1531"/>
        <v>0</v>
      </c>
      <c r="FK597" s="180">
        <f t="shared" si="1532"/>
        <v>0</v>
      </c>
      <c r="FL597" s="180">
        <f t="shared" si="1533"/>
        <v>0</v>
      </c>
      <c r="FM597" s="180">
        <f t="shared" si="1534"/>
        <v>0</v>
      </c>
      <c r="FN597" s="180">
        <f t="shared" si="1535"/>
        <v>0</v>
      </c>
      <c r="FO597" s="180">
        <f t="shared" si="1536"/>
        <v>0</v>
      </c>
      <c r="FP597" s="180">
        <f t="shared" si="1537"/>
        <v>0</v>
      </c>
      <c r="FQ597" s="180">
        <f t="shared" si="1538"/>
        <v>0</v>
      </c>
      <c r="FR597" s="180">
        <f t="shared" si="1539"/>
        <v>0</v>
      </c>
      <c r="FS597" s="180">
        <f t="shared" si="1540"/>
        <v>0</v>
      </c>
      <c r="FT597" s="180">
        <f t="shared" si="1541"/>
        <v>0</v>
      </c>
      <c r="FU597" s="180">
        <f t="shared" si="1542"/>
        <v>0</v>
      </c>
      <c r="FV597" s="180">
        <f t="shared" si="1543"/>
        <v>0</v>
      </c>
      <c r="FW597" s="180">
        <f t="shared" si="1544"/>
        <v>0</v>
      </c>
      <c r="FX597" s="180">
        <f t="shared" si="1545"/>
        <v>0</v>
      </c>
      <c r="FY597" s="180">
        <f t="shared" si="1546"/>
        <v>0</v>
      </c>
      <c r="FZ597" s="180">
        <f t="shared" si="1547"/>
        <v>0</v>
      </c>
      <c r="GA597" s="180">
        <f t="shared" si="1548"/>
        <v>0</v>
      </c>
      <c r="GB597" s="180">
        <f t="shared" si="1549"/>
        <v>0</v>
      </c>
      <c r="GC597" s="180">
        <f t="shared" si="1550"/>
        <v>0</v>
      </c>
      <c r="GD597" s="180">
        <f t="shared" si="1551"/>
        <v>0</v>
      </c>
      <c r="GE597" s="180">
        <f t="shared" si="1552"/>
        <v>0</v>
      </c>
      <c r="GF597" s="180">
        <f t="shared" si="1553"/>
        <v>0</v>
      </c>
      <c r="GG597" s="180">
        <f t="shared" si="1554"/>
        <v>0</v>
      </c>
      <c r="GH597" s="180">
        <f t="shared" si="1555"/>
        <v>0</v>
      </c>
      <c r="GI597" s="180">
        <f t="shared" si="1556"/>
        <v>0</v>
      </c>
      <c r="GJ597" s="180">
        <f t="shared" si="1557"/>
        <v>0</v>
      </c>
      <c r="GK597" s="180">
        <f t="shared" si="1558"/>
        <v>0</v>
      </c>
      <c r="GL597" s="180">
        <f t="shared" si="1559"/>
        <v>0</v>
      </c>
      <c r="GM597" s="180">
        <f t="shared" si="1560"/>
        <v>0</v>
      </c>
      <c r="GN597" s="180">
        <f t="shared" si="1561"/>
        <v>0</v>
      </c>
      <c r="GO597" s="180">
        <f t="shared" si="1562"/>
        <v>0</v>
      </c>
      <c r="GP597" s="180">
        <f t="shared" si="1563"/>
        <v>0</v>
      </c>
      <c r="GQ597" s="180">
        <f t="shared" si="1564"/>
        <v>0</v>
      </c>
      <c r="GR597" s="180">
        <f t="shared" si="1565"/>
        <v>0</v>
      </c>
      <c r="GS597" s="180">
        <f t="shared" si="1566"/>
        <v>0</v>
      </c>
      <c r="GT597" s="180">
        <f t="shared" si="1567"/>
        <v>0</v>
      </c>
      <c r="GU597" s="180">
        <f t="shared" si="1568"/>
        <v>0</v>
      </c>
      <c r="GV597" s="180">
        <f t="shared" si="1569"/>
        <v>0</v>
      </c>
      <c r="GW597" s="180">
        <f t="shared" si="1570"/>
        <v>0</v>
      </c>
      <c r="GX597" s="180">
        <f t="shared" si="1571"/>
        <v>0</v>
      </c>
      <c r="GY597" s="180">
        <f t="shared" si="1572"/>
        <v>0</v>
      </c>
      <c r="GZ597" s="180">
        <f t="shared" si="1573"/>
        <v>0</v>
      </c>
      <c r="HA597" s="180">
        <f t="shared" si="1574"/>
        <v>0</v>
      </c>
      <c r="HB597" s="180">
        <f t="shared" si="1575"/>
        <v>0</v>
      </c>
      <c r="HC597" s="180">
        <f t="shared" si="1576"/>
        <v>0</v>
      </c>
      <c r="HD597" s="180">
        <f t="shared" si="1577"/>
        <v>0</v>
      </c>
      <c r="HE597" s="180">
        <f t="shared" si="1578"/>
        <v>0</v>
      </c>
      <c r="HF597" s="180">
        <f t="shared" si="1579"/>
        <v>0</v>
      </c>
      <c r="HG597" s="180">
        <f t="shared" si="1580"/>
        <v>0</v>
      </c>
      <c r="HH597" s="180">
        <f t="shared" si="1581"/>
        <v>0</v>
      </c>
      <c r="HI597" s="180">
        <f t="shared" si="1582"/>
        <v>0</v>
      </c>
      <c r="HJ597" s="180">
        <f t="shared" si="1583"/>
        <v>0</v>
      </c>
      <c r="HK597" s="180">
        <f t="shared" si="1584"/>
        <v>0</v>
      </c>
      <c r="HL597" s="180">
        <f t="shared" si="1585"/>
        <v>0</v>
      </c>
      <c r="HM597" s="180">
        <f t="shared" si="1586"/>
        <v>0</v>
      </c>
      <c r="HN597" s="180">
        <f t="shared" si="1587"/>
        <v>0</v>
      </c>
      <c r="HO597" s="180">
        <f t="shared" si="1588"/>
        <v>0</v>
      </c>
      <c r="HP597" s="180">
        <f t="shared" si="1589"/>
        <v>0</v>
      </c>
      <c r="HQ597" s="180">
        <f t="shared" si="1590"/>
        <v>0</v>
      </c>
      <c r="HR597" s="180">
        <f t="shared" si="1591"/>
        <v>0</v>
      </c>
      <c r="HS597" s="180">
        <f t="shared" si="1592"/>
        <v>0</v>
      </c>
      <c r="HT597" s="180">
        <f t="shared" si="1593"/>
        <v>0</v>
      </c>
      <c r="HU597" s="180">
        <f t="shared" si="1594"/>
        <v>0</v>
      </c>
      <c r="HV597" s="180">
        <f t="shared" si="1595"/>
        <v>0</v>
      </c>
      <c r="HW597" s="180">
        <f t="shared" si="1596"/>
        <v>0</v>
      </c>
      <c r="HX597" s="180">
        <f t="shared" si="1597"/>
        <v>0</v>
      </c>
      <c r="HY597" s="180">
        <f t="shared" si="1598"/>
        <v>0</v>
      </c>
      <c r="HZ597" s="180">
        <f t="shared" si="1599"/>
        <v>0</v>
      </c>
      <c r="IA597" s="180">
        <f t="shared" si="1600"/>
        <v>0</v>
      </c>
      <c r="IB597" s="180">
        <f t="shared" si="1601"/>
        <v>0</v>
      </c>
      <c r="IC597" s="180">
        <f t="shared" si="1602"/>
        <v>0</v>
      </c>
      <c r="ID597" s="180">
        <f t="shared" si="1603"/>
        <v>0</v>
      </c>
      <c r="IE597" s="180">
        <f t="shared" si="1604"/>
        <v>0</v>
      </c>
      <c r="IF597" s="180">
        <f t="shared" si="1605"/>
        <v>0</v>
      </c>
      <c r="IG597" s="180">
        <f t="shared" si="1606"/>
        <v>0</v>
      </c>
      <c r="IH597" s="180">
        <f t="shared" si="1607"/>
        <v>0</v>
      </c>
      <c r="II597" s="180">
        <f t="shared" si="1608"/>
        <v>0</v>
      </c>
      <c r="IJ597" s="180">
        <f t="shared" si="1609"/>
        <v>0</v>
      </c>
      <c r="IK597" s="180">
        <f t="shared" si="1610"/>
        <v>0</v>
      </c>
      <c r="IL597" s="180">
        <f t="shared" si="1611"/>
        <v>0</v>
      </c>
      <c r="IM597" s="180">
        <f t="shared" si="1612"/>
        <v>0</v>
      </c>
      <c r="IN597" s="180">
        <f t="shared" si="1613"/>
        <v>0</v>
      </c>
      <c r="IO597" s="180">
        <f t="shared" si="1614"/>
        <v>0</v>
      </c>
      <c r="IP597" s="180">
        <f t="shared" si="1615"/>
        <v>0</v>
      </c>
      <c r="IQ597" s="180">
        <f t="shared" si="1616"/>
        <v>0</v>
      </c>
      <c r="IR597" s="180">
        <f t="shared" si="1617"/>
        <v>0</v>
      </c>
      <c r="IS597" s="180">
        <f t="shared" si="1618"/>
        <v>0</v>
      </c>
      <c r="IT597" s="180">
        <f t="shared" si="1619"/>
        <v>0</v>
      </c>
      <c r="IU597" s="180">
        <f t="shared" si="1620"/>
        <v>0</v>
      </c>
      <c r="IV597" s="180">
        <f t="shared" si="1621"/>
        <v>0</v>
      </c>
      <c r="IW597" s="180">
        <f t="shared" si="1622"/>
        <v>0</v>
      </c>
      <c r="IX597" s="180">
        <f t="shared" si="1623"/>
        <v>0</v>
      </c>
      <c r="IY597" s="180">
        <f t="shared" si="1624"/>
        <v>0</v>
      </c>
      <c r="IZ597" s="180">
        <f t="shared" si="1625"/>
        <v>0</v>
      </c>
      <c r="JA597" s="180">
        <f t="shared" si="1626"/>
        <v>0</v>
      </c>
      <c r="JB597" s="180">
        <f t="shared" si="1627"/>
        <v>0</v>
      </c>
    </row>
    <row r="598" spans="2:262">
      <c r="B598" s="188">
        <v>237</v>
      </c>
      <c r="C598" s="187">
        <f t="shared" si="1628"/>
        <v>4.6289062499999872E-3</v>
      </c>
      <c r="D598" s="184" t="e">
        <f t="shared" si="1371"/>
        <v>#REF!</v>
      </c>
      <c r="E598" s="183" t="e">
        <f>II361</f>
        <v>#REF!</v>
      </c>
      <c r="F598" s="182">
        <v>237</v>
      </c>
      <c r="G598" s="180">
        <f t="shared" si="1372"/>
        <v>0</v>
      </c>
      <c r="H598" s="180">
        <f t="shared" si="1373"/>
        <v>0</v>
      </c>
      <c r="I598" s="180">
        <f t="shared" si="1374"/>
        <v>0</v>
      </c>
      <c r="J598" s="180">
        <f t="shared" si="1375"/>
        <v>0</v>
      </c>
      <c r="K598" s="180">
        <f t="shared" si="1376"/>
        <v>0</v>
      </c>
      <c r="L598" s="180">
        <f t="shared" si="1377"/>
        <v>0</v>
      </c>
      <c r="M598" s="180">
        <f t="shared" si="1378"/>
        <v>0</v>
      </c>
      <c r="N598" s="180">
        <f t="shared" si="1379"/>
        <v>0</v>
      </c>
      <c r="O598" s="180">
        <f t="shared" si="1380"/>
        <v>0</v>
      </c>
      <c r="P598" s="180">
        <f t="shared" si="1381"/>
        <v>0</v>
      </c>
      <c r="Q598" s="180">
        <f t="shared" si="1382"/>
        <v>0</v>
      </c>
      <c r="R598" s="180">
        <f t="shared" si="1383"/>
        <v>0</v>
      </c>
      <c r="S598" s="180">
        <f t="shared" si="1384"/>
        <v>0</v>
      </c>
      <c r="T598" s="180">
        <f t="shared" si="1385"/>
        <v>0</v>
      </c>
      <c r="U598" s="180">
        <f t="shared" si="1386"/>
        <v>0</v>
      </c>
      <c r="V598" s="180">
        <f t="shared" si="1387"/>
        <v>0</v>
      </c>
      <c r="W598" s="180">
        <f t="shared" si="1388"/>
        <v>0</v>
      </c>
      <c r="X598" s="180">
        <f t="shared" si="1389"/>
        <v>0</v>
      </c>
      <c r="Y598" s="180">
        <f t="shared" si="1390"/>
        <v>0</v>
      </c>
      <c r="Z598" s="180">
        <f t="shared" si="1391"/>
        <v>0</v>
      </c>
      <c r="AA598" s="180">
        <f t="shared" si="1392"/>
        <v>0</v>
      </c>
      <c r="AB598" s="180">
        <f t="shared" si="1393"/>
        <v>0</v>
      </c>
      <c r="AC598" s="180">
        <f t="shared" si="1394"/>
        <v>0</v>
      </c>
      <c r="AD598" s="180">
        <f t="shared" si="1395"/>
        <v>0</v>
      </c>
      <c r="AE598" s="180">
        <f t="shared" si="1396"/>
        <v>0</v>
      </c>
      <c r="AF598" s="180">
        <f t="shared" si="1397"/>
        <v>0</v>
      </c>
      <c r="AG598" s="180">
        <f t="shared" si="1398"/>
        <v>0</v>
      </c>
      <c r="AH598" s="180">
        <f t="shared" si="1399"/>
        <v>0</v>
      </c>
      <c r="AI598" s="180">
        <f t="shared" si="1400"/>
        <v>0</v>
      </c>
      <c r="AJ598" s="180">
        <f t="shared" si="1401"/>
        <v>0</v>
      </c>
      <c r="AK598" s="180">
        <f t="shared" si="1402"/>
        <v>0</v>
      </c>
      <c r="AL598" s="180">
        <f t="shared" si="1403"/>
        <v>0</v>
      </c>
      <c r="AM598" s="180">
        <f t="shared" si="1404"/>
        <v>0</v>
      </c>
      <c r="AN598" s="180">
        <f t="shared" si="1405"/>
        <v>0</v>
      </c>
      <c r="AO598" s="180">
        <f t="shared" si="1406"/>
        <v>0</v>
      </c>
      <c r="AP598" s="180">
        <f t="shared" si="1407"/>
        <v>0</v>
      </c>
      <c r="AQ598" s="180">
        <f t="shared" si="1408"/>
        <v>0</v>
      </c>
      <c r="AR598" s="180">
        <f t="shared" si="1409"/>
        <v>0</v>
      </c>
      <c r="AS598" s="180">
        <f t="shared" si="1410"/>
        <v>0</v>
      </c>
      <c r="AT598" s="180">
        <f t="shared" si="1411"/>
        <v>0</v>
      </c>
      <c r="AU598" s="180">
        <f t="shared" si="1412"/>
        <v>0</v>
      </c>
      <c r="AV598" s="180">
        <f t="shared" si="1413"/>
        <v>0</v>
      </c>
      <c r="AW598" s="180">
        <f t="shared" si="1414"/>
        <v>0</v>
      </c>
      <c r="AX598" s="180">
        <f t="shared" si="1415"/>
        <v>0</v>
      </c>
      <c r="AY598" s="180">
        <f t="shared" si="1416"/>
        <v>0</v>
      </c>
      <c r="AZ598" s="180">
        <f t="shared" si="1417"/>
        <v>0</v>
      </c>
      <c r="BA598" s="180">
        <f t="shared" si="1418"/>
        <v>0</v>
      </c>
      <c r="BB598" s="180">
        <f t="shared" si="1419"/>
        <v>0</v>
      </c>
      <c r="BC598" s="180">
        <f t="shared" si="1420"/>
        <v>0</v>
      </c>
      <c r="BD598" s="180">
        <f t="shared" si="1421"/>
        <v>0</v>
      </c>
      <c r="BE598" s="180">
        <f t="shared" si="1422"/>
        <v>0</v>
      </c>
      <c r="BF598" s="180">
        <f t="shared" si="1423"/>
        <v>0</v>
      </c>
      <c r="BG598" s="180">
        <f t="shared" si="1424"/>
        <v>0</v>
      </c>
      <c r="BH598" s="180">
        <f t="shared" si="1425"/>
        <v>0</v>
      </c>
      <c r="BI598" s="180">
        <f t="shared" si="1426"/>
        <v>0</v>
      </c>
      <c r="BJ598" s="180">
        <f t="shared" si="1427"/>
        <v>0</v>
      </c>
      <c r="BK598" s="180">
        <f t="shared" si="1428"/>
        <v>0</v>
      </c>
      <c r="BL598" s="180">
        <f t="shared" si="1429"/>
        <v>0</v>
      </c>
      <c r="BM598" s="180">
        <f t="shared" si="1430"/>
        <v>0</v>
      </c>
      <c r="BN598" s="180">
        <f t="shared" si="1431"/>
        <v>0</v>
      </c>
      <c r="BO598" s="180">
        <f t="shared" si="1432"/>
        <v>0</v>
      </c>
      <c r="BP598" s="180">
        <f t="shared" si="1433"/>
        <v>0</v>
      </c>
      <c r="BQ598" s="180">
        <f t="shared" si="1434"/>
        <v>0</v>
      </c>
      <c r="BR598" s="180">
        <f t="shared" si="1435"/>
        <v>0</v>
      </c>
      <c r="BS598" s="180">
        <f t="shared" si="1436"/>
        <v>0</v>
      </c>
      <c r="BT598" s="180">
        <f t="shared" si="1437"/>
        <v>0</v>
      </c>
      <c r="BU598" s="180">
        <f t="shared" si="1438"/>
        <v>0</v>
      </c>
      <c r="BV598" s="180">
        <f t="shared" si="1439"/>
        <v>0</v>
      </c>
      <c r="BW598" s="180">
        <f t="shared" si="1440"/>
        <v>0</v>
      </c>
      <c r="BX598" s="180">
        <f t="shared" si="1441"/>
        <v>0</v>
      </c>
      <c r="BY598" s="180">
        <f t="shared" si="1442"/>
        <v>0</v>
      </c>
      <c r="BZ598" s="180">
        <f t="shared" si="1443"/>
        <v>0</v>
      </c>
      <c r="CA598" s="180">
        <f t="shared" si="1444"/>
        <v>0</v>
      </c>
      <c r="CB598" s="180">
        <f t="shared" si="1445"/>
        <v>0</v>
      </c>
      <c r="CC598" s="180">
        <f t="shared" si="1446"/>
        <v>0</v>
      </c>
      <c r="CD598" s="180">
        <f t="shared" si="1447"/>
        <v>0</v>
      </c>
      <c r="CE598" s="180">
        <f t="shared" si="1448"/>
        <v>0</v>
      </c>
      <c r="CF598" s="180">
        <f t="shared" si="1449"/>
        <v>0</v>
      </c>
      <c r="CG598" s="180">
        <f t="shared" si="1450"/>
        <v>0</v>
      </c>
      <c r="CH598" s="180">
        <f t="shared" si="1451"/>
        <v>0</v>
      </c>
      <c r="CI598" s="180">
        <f t="shared" si="1452"/>
        <v>0</v>
      </c>
      <c r="CJ598" s="180">
        <f t="shared" si="1453"/>
        <v>0</v>
      </c>
      <c r="CK598" s="180">
        <f t="shared" si="1454"/>
        <v>0</v>
      </c>
      <c r="CL598" s="180">
        <f t="shared" si="1455"/>
        <v>0</v>
      </c>
      <c r="CM598" s="180">
        <f t="shared" si="1456"/>
        <v>0</v>
      </c>
      <c r="CN598" s="180">
        <f t="shared" si="1457"/>
        <v>0</v>
      </c>
      <c r="CO598" s="180">
        <f t="shared" si="1458"/>
        <v>0</v>
      </c>
      <c r="CP598" s="180">
        <f t="shared" si="1459"/>
        <v>0</v>
      </c>
      <c r="CQ598" s="180">
        <f t="shared" si="1460"/>
        <v>0</v>
      </c>
      <c r="CR598" s="180">
        <f t="shared" si="1461"/>
        <v>0</v>
      </c>
      <c r="CS598" s="180">
        <f t="shared" si="1462"/>
        <v>0</v>
      </c>
      <c r="CT598" s="180">
        <f t="shared" si="1463"/>
        <v>0</v>
      </c>
      <c r="CU598" s="180">
        <f t="shared" si="1464"/>
        <v>0</v>
      </c>
      <c r="CV598" s="180">
        <f t="shared" si="1465"/>
        <v>0</v>
      </c>
      <c r="CW598" s="180">
        <f t="shared" si="1466"/>
        <v>0</v>
      </c>
      <c r="CX598" s="180">
        <f t="shared" si="1467"/>
        <v>0</v>
      </c>
      <c r="CY598" s="180">
        <f t="shared" si="1468"/>
        <v>0</v>
      </c>
      <c r="CZ598" s="180">
        <f t="shared" si="1469"/>
        <v>0</v>
      </c>
      <c r="DA598" s="180">
        <f t="shared" si="1470"/>
        <v>0</v>
      </c>
      <c r="DB598" s="180">
        <f t="shared" si="1471"/>
        <v>0</v>
      </c>
      <c r="DC598" s="180">
        <f t="shared" si="1472"/>
        <v>0</v>
      </c>
      <c r="DD598" s="180">
        <f t="shared" si="1473"/>
        <v>0</v>
      </c>
      <c r="DE598" s="180">
        <f t="shared" si="1474"/>
        <v>0</v>
      </c>
      <c r="DF598" s="180">
        <f t="shared" si="1475"/>
        <v>0</v>
      </c>
      <c r="DG598" s="180">
        <f t="shared" si="1476"/>
        <v>0</v>
      </c>
      <c r="DH598" s="180">
        <f t="shared" si="1477"/>
        <v>0</v>
      </c>
      <c r="DI598" s="180">
        <f t="shared" si="1478"/>
        <v>0</v>
      </c>
      <c r="DJ598" s="180">
        <f t="shared" si="1479"/>
        <v>0</v>
      </c>
      <c r="DK598" s="180">
        <f t="shared" si="1480"/>
        <v>0</v>
      </c>
      <c r="DL598" s="180">
        <f t="shared" si="1481"/>
        <v>0</v>
      </c>
      <c r="DM598" s="180">
        <f t="shared" si="1482"/>
        <v>0</v>
      </c>
      <c r="DN598" s="180">
        <f t="shared" si="1483"/>
        <v>0</v>
      </c>
      <c r="DO598" s="180">
        <f t="shared" si="1484"/>
        <v>0</v>
      </c>
      <c r="DP598" s="180">
        <f t="shared" si="1485"/>
        <v>0</v>
      </c>
      <c r="DQ598" s="180">
        <f t="shared" si="1486"/>
        <v>0</v>
      </c>
      <c r="DR598" s="180">
        <f t="shared" si="1487"/>
        <v>0</v>
      </c>
      <c r="DS598" s="180">
        <f t="shared" si="1488"/>
        <v>0</v>
      </c>
      <c r="DT598" s="180">
        <f t="shared" si="1489"/>
        <v>0</v>
      </c>
      <c r="DU598" s="180">
        <f t="shared" si="1490"/>
        <v>0</v>
      </c>
      <c r="DV598" s="180">
        <f t="shared" si="1491"/>
        <v>0</v>
      </c>
      <c r="DW598" s="180">
        <f t="shared" si="1492"/>
        <v>0</v>
      </c>
      <c r="DX598" s="180">
        <f t="shared" si="1493"/>
        <v>0</v>
      </c>
      <c r="DY598" s="180">
        <f t="shared" si="1494"/>
        <v>0</v>
      </c>
      <c r="DZ598" s="180">
        <f t="shared" si="1495"/>
        <v>0</v>
      </c>
      <c r="EA598" s="180">
        <f t="shared" si="1496"/>
        <v>0</v>
      </c>
      <c r="EB598" s="180">
        <f t="shared" si="1497"/>
        <v>0</v>
      </c>
      <c r="EC598" s="180">
        <f t="shared" si="1498"/>
        <v>0</v>
      </c>
      <c r="ED598" s="180">
        <f t="shared" si="1499"/>
        <v>0</v>
      </c>
      <c r="EE598" s="180">
        <f t="shared" si="1500"/>
        <v>0</v>
      </c>
      <c r="EF598" s="180">
        <f t="shared" si="1501"/>
        <v>0</v>
      </c>
      <c r="EG598" s="180">
        <f t="shared" si="1502"/>
        <v>0</v>
      </c>
      <c r="EH598" s="180">
        <f t="shared" si="1503"/>
        <v>0</v>
      </c>
      <c r="EI598" s="180">
        <f t="shared" si="1504"/>
        <v>0</v>
      </c>
      <c r="EJ598" s="180">
        <f t="shared" si="1505"/>
        <v>0</v>
      </c>
      <c r="EK598" s="180">
        <f t="shared" si="1506"/>
        <v>0</v>
      </c>
      <c r="EL598" s="180">
        <f t="shared" si="1507"/>
        <v>0</v>
      </c>
      <c r="EM598" s="180">
        <f t="shared" si="1508"/>
        <v>0</v>
      </c>
      <c r="EN598" s="180">
        <f t="shared" si="1509"/>
        <v>0</v>
      </c>
      <c r="EO598" s="180">
        <f t="shared" si="1510"/>
        <v>0</v>
      </c>
      <c r="EP598" s="180">
        <f t="shared" si="1511"/>
        <v>0</v>
      </c>
      <c r="EQ598" s="180">
        <f t="shared" si="1512"/>
        <v>0</v>
      </c>
      <c r="ER598" s="180">
        <f t="shared" si="1513"/>
        <v>0</v>
      </c>
      <c r="ES598" s="180">
        <f t="shared" si="1514"/>
        <v>0</v>
      </c>
      <c r="ET598" s="180">
        <f t="shared" si="1515"/>
        <v>0</v>
      </c>
      <c r="EU598" s="180">
        <f t="shared" si="1516"/>
        <v>0</v>
      </c>
      <c r="EV598" s="180">
        <f t="shared" si="1517"/>
        <v>0</v>
      </c>
      <c r="EW598" s="180">
        <f t="shared" si="1518"/>
        <v>0</v>
      </c>
      <c r="EX598" s="180">
        <f t="shared" si="1519"/>
        <v>0</v>
      </c>
      <c r="EY598" s="180">
        <f t="shared" si="1520"/>
        <v>0</v>
      </c>
      <c r="EZ598" s="180">
        <f t="shared" si="1521"/>
        <v>0</v>
      </c>
      <c r="FA598" s="180">
        <f t="shared" si="1522"/>
        <v>0</v>
      </c>
      <c r="FB598" s="180">
        <f t="shared" si="1523"/>
        <v>0</v>
      </c>
      <c r="FC598" s="180">
        <f t="shared" si="1524"/>
        <v>0</v>
      </c>
      <c r="FD598" s="180">
        <f t="shared" si="1525"/>
        <v>0</v>
      </c>
      <c r="FE598" s="180">
        <f t="shared" si="1526"/>
        <v>0</v>
      </c>
      <c r="FF598" s="180">
        <f t="shared" si="1527"/>
        <v>0</v>
      </c>
      <c r="FG598" s="180">
        <f t="shared" si="1528"/>
        <v>0</v>
      </c>
      <c r="FH598" s="180">
        <f t="shared" si="1529"/>
        <v>0</v>
      </c>
      <c r="FI598" s="180">
        <f t="shared" si="1530"/>
        <v>0</v>
      </c>
      <c r="FJ598" s="180">
        <f t="shared" si="1531"/>
        <v>0</v>
      </c>
      <c r="FK598" s="180">
        <f t="shared" si="1532"/>
        <v>0</v>
      </c>
      <c r="FL598" s="180">
        <f t="shared" si="1533"/>
        <v>0</v>
      </c>
      <c r="FM598" s="180">
        <f t="shared" si="1534"/>
        <v>0</v>
      </c>
      <c r="FN598" s="180">
        <f t="shared" si="1535"/>
        <v>0</v>
      </c>
      <c r="FO598" s="180">
        <f t="shared" si="1536"/>
        <v>0</v>
      </c>
      <c r="FP598" s="180">
        <f t="shared" si="1537"/>
        <v>0</v>
      </c>
      <c r="FQ598" s="180">
        <f t="shared" si="1538"/>
        <v>0</v>
      </c>
      <c r="FR598" s="180">
        <f t="shared" si="1539"/>
        <v>0</v>
      </c>
      <c r="FS598" s="180">
        <f t="shared" si="1540"/>
        <v>0</v>
      </c>
      <c r="FT598" s="180">
        <f t="shared" si="1541"/>
        <v>0</v>
      </c>
      <c r="FU598" s="180">
        <f t="shared" si="1542"/>
        <v>0</v>
      </c>
      <c r="FV598" s="180">
        <f t="shared" si="1543"/>
        <v>0</v>
      </c>
      <c r="FW598" s="180">
        <f t="shared" si="1544"/>
        <v>0</v>
      </c>
      <c r="FX598" s="180">
        <f t="shared" si="1545"/>
        <v>0</v>
      </c>
      <c r="FY598" s="180">
        <f t="shared" si="1546"/>
        <v>0</v>
      </c>
      <c r="FZ598" s="180">
        <f t="shared" si="1547"/>
        <v>0</v>
      </c>
      <c r="GA598" s="180">
        <f t="shared" si="1548"/>
        <v>0</v>
      </c>
      <c r="GB598" s="180">
        <f t="shared" si="1549"/>
        <v>0</v>
      </c>
      <c r="GC598" s="180">
        <f t="shared" si="1550"/>
        <v>0</v>
      </c>
      <c r="GD598" s="180">
        <f t="shared" si="1551"/>
        <v>0</v>
      </c>
      <c r="GE598" s="180">
        <f t="shared" si="1552"/>
        <v>0</v>
      </c>
      <c r="GF598" s="180">
        <f t="shared" si="1553"/>
        <v>0</v>
      </c>
      <c r="GG598" s="180">
        <f t="shared" si="1554"/>
        <v>0</v>
      </c>
      <c r="GH598" s="180">
        <f t="shared" si="1555"/>
        <v>0</v>
      </c>
      <c r="GI598" s="180">
        <f t="shared" si="1556"/>
        <v>0</v>
      </c>
      <c r="GJ598" s="180">
        <f t="shared" si="1557"/>
        <v>0</v>
      </c>
      <c r="GK598" s="180">
        <f t="shared" si="1558"/>
        <v>0</v>
      </c>
      <c r="GL598" s="180">
        <f t="shared" si="1559"/>
        <v>0</v>
      </c>
      <c r="GM598" s="180">
        <f t="shared" si="1560"/>
        <v>0</v>
      </c>
      <c r="GN598" s="180">
        <f t="shared" si="1561"/>
        <v>0</v>
      </c>
      <c r="GO598" s="180">
        <f t="shared" si="1562"/>
        <v>0</v>
      </c>
      <c r="GP598" s="180">
        <f t="shared" si="1563"/>
        <v>0</v>
      </c>
      <c r="GQ598" s="180">
        <f t="shared" si="1564"/>
        <v>0</v>
      </c>
      <c r="GR598" s="180">
        <f t="shared" si="1565"/>
        <v>0</v>
      </c>
      <c r="GS598" s="180">
        <f t="shared" si="1566"/>
        <v>0</v>
      </c>
      <c r="GT598" s="180">
        <f t="shared" si="1567"/>
        <v>0</v>
      </c>
      <c r="GU598" s="180">
        <f t="shared" si="1568"/>
        <v>0</v>
      </c>
      <c r="GV598" s="180">
        <f t="shared" si="1569"/>
        <v>0</v>
      </c>
      <c r="GW598" s="180">
        <f t="shared" si="1570"/>
        <v>0</v>
      </c>
      <c r="GX598" s="180">
        <f t="shared" si="1571"/>
        <v>0</v>
      </c>
      <c r="GY598" s="180">
        <f t="shared" si="1572"/>
        <v>0</v>
      </c>
      <c r="GZ598" s="180">
        <f t="shared" si="1573"/>
        <v>0</v>
      </c>
      <c r="HA598" s="180">
        <f t="shared" si="1574"/>
        <v>0</v>
      </c>
      <c r="HB598" s="180">
        <f t="shared" si="1575"/>
        <v>0</v>
      </c>
      <c r="HC598" s="180">
        <f t="shared" si="1576"/>
        <v>0</v>
      </c>
      <c r="HD598" s="180">
        <f t="shared" si="1577"/>
        <v>0</v>
      </c>
      <c r="HE598" s="180">
        <f t="shared" si="1578"/>
        <v>0</v>
      </c>
      <c r="HF598" s="180">
        <f t="shared" si="1579"/>
        <v>0</v>
      </c>
      <c r="HG598" s="180">
        <f t="shared" si="1580"/>
        <v>0</v>
      </c>
      <c r="HH598" s="180">
        <f t="shared" si="1581"/>
        <v>0</v>
      </c>
      <c r="HI598" s="180">
        <f t="shared" si="1582"/>
        <v>0</v>
      </c>
      <c r="HJ598" s="180">
        <f t="shared" si="1583"/>
        <v>0</v>
      </c>
      <c r="HK598" s="180">
        <f t="shared" si="1584"/>
        <v>0</v>
      </c>
      <c r="HL598" s="180">
        <f t="shared" si="1585"/>
        <v>0</v>
      </c>
      <c r="HM598" s="180">
        <f t="shared" si="1586"/>
        <v>0</v>
      </c>
      <c r="HN598" s="180">
        <f t="shared" si="1587"/>
        <v>0</v>
      </c>
      <c r="HO598" s="180">
        <f t="shared" si="1588"/>
        <v>0</v>
      </c>
      <c r="HP598" s="180">
        <f t="shared" si="1589"/>
        <v>0</v>
      </c>
      <c r="HQ598" s="180">
        <f t="shared" si="1590"/>
        <v>0</v>
      </c>
      <c r="HR598" s="180">
        <f t="shared" si="1591"/>
        <v>0</v>
      </c>
      <c r="HS598" s="180">
        <f t="shared" si="1592"/>
        <v>0</v>
      </c>
      <c r="HT598" s="180">
        <f t="shared" si="1593"/>
        <v>0</v>
      </c>
      <c r="HU598" s="180">
        <f t="shared" si="1594"/>
        <v>0</v>
      </c>
      <c r="HV598" s="180">
        <f t="shared" si="1595"/>
        <v>0</v>
      </c>
      <c r="HW598" s="180">
        <f t="shared" si="1596"/>
        <v>0</v>
      </c>
      <c r="HX598" s="180">
        <f t="shared" si="1597"/>
        <v>0</v>
      </c>
      <c r="HY598" s="180">
        <f t="shared" si="1598"/>
        <v>0</v>
      </c>
      <c r="HZ598" s="180">
        <f t="shared" si="1599"/>
        <v>0</v>
      </c>
      <c r="IA598" s="180">
        <f t="shared" si="1600"/>
        <v>0</v>
      </c>
      <c r="IB598" s="180">
        <f t="shared" si="1601"/>
        <v>0</v>
      </c>
      <c r="IC598" s="180">
        <f t="shared" si="1602"/>
        <v>0</v>
      </c>
      <c r="ID598" s="180">
        <f t="shared" si="1603"/>
        <v>0</v>
      </c>
      <c r="IE598" s="180">
        <f t="shared" si="1604"/>
        <v>0</v>
      </c>
      <c r="IF598" s="180">
        <f t="shared" si="1605"/>
        <v>0</v>
      </c>
      <c r="IG598" s="180">
        <f t="shared" si="1606"/>
        <v>0</v>
      </c>
      <c r="IH598" s="180">
        <f t="shared" si="1607"/>
        <v>0</v>
      </c>
      <c r="II598" s="180">
        <f t="shared" si="1608"/>
        <v>0</v>
      </c>
      <c r="IJ598" s="180">
        <f t="shared" si="1609"/>
        <v>0</v>
      </c>
      <c r="IK598" s="180">
        <f t="shared" si="1610"/>
        <v>0</v>
      </c>
      <c r="IL598" s="180">
        <f t="shared" si="1611"/>
        <v>0</v>
      </c>
      <c r="IM598" s="180">
        <f t="shared" si="1612"/>
        <v>0</v>
      </c>
      <c r="IN598" s="180">
        <f t="shared" si="1613"/>
        <v>0</v>
      </c>
      <c r="IO598" s="180">
        <f t="shared" si="1614"/>
        <v>0</v>
      </c>
      <c r="IP598" s="180">
        <f t="shared" si="1615"/>
        <v>0</v>
      </c>
      <c r="IQ598" s="180">
        <f t="shared" si="1616"/>
        <v>0</v>
      </c>
      <c r="IR598" s="180">
        <f t="shared" si="1617"/>
        <v>0</v>
      </c>
      <c r="IS598" s="180">
        <f t="shared" si="1618"/>
        <v>0</v>
      </c>
      <c r="IT598" s="180">
        <f t="shared" si="1619"/>
        <v>0</v>
      </c>
      <c r="IU598" s="180">
        <f t="shared" si="1620"/>
        <v>0</v>
      </c>
      <c r="IV598" s="180">
        <f t="shared" si="1621"/>
        <v>0</v>
      </c>
      <c r="IW598" s="180">
        <f t="shared" si="1622"/>
        <v>0</v>
      </c>
      <c r="IX598" s="180">
        <f t="shared" si="1623"/>
        <v>0</v>
      </c>
      <c r="IY598" s="180">
        <f t="shared" si="1624"/>
        <v>0</v>
      </c>
      <c r="IZ598" s="180">
        <f t="shared" si="1625"/>
        <v>0</v>
      </c>
      <c r="JA598" s="180">
        <f t="shared" si="1626"/>
        <v>0</v>
      </c>
      <c r="JB598" s="180">
        <f t="shared" si="1627"/>
        <v>0</v>
      </c>
    </row>
    <row r="599" spans="2:262">
      <c r="B599" s="188">
        <v>238</v>
      </c>
      <c r="C599" s="187">
        <f t="shared" si="1628"/>
        <v>4.6484374999999868E-3</v>
      </c>
      <c r="D599" s="184" t="e">
        <f t="shared" si="1371"/>
        <v>#REF!</v>
      </c>
      <c r="E599" s="183" t="e">
        <f>IJ361</f>
        <v>#REF!</v>
      </c>
      <c r="F599" s="182">
        <v>238</v>
      </c>
      <c r="G599" s="180">
        <f t="shared" si="1372"/>
        <v>0</v>
      </c>
      <c r="H599" s="180">
        <f t="shared" si="1373"/>
        <v>0</v>
      </c>
      <c r="I599" s="180">
        <f t="shared" si="1374"/>
        <v>0</v>
      </c>
      <c r="J599" s="180">
        <f t="shared" si="1375"/>
        <v>0</v>
      </c>
      <c r="K599" s="180">
        <f t="shared" si="1376"/>
        <v>0</v>
      </c>
      <c r="L599" s="180">
        <f t="shared" si="1377"/>
        <v>0</v>
      </c>
      <c r="M599" s="180">
        <f t="shared" si="1378"/>
        <v>0</v>
      </c>
      <c r="N599" s="180">
        <f t="shared" si="1379"/>
        <v>0</v>
      </c>
      <c r="O599" s="180">
        <f t="shared" si="1380"/>
        <v>0</v>
      </c>
      <c r="P599" s="180">
        <f t="shared" si="1381"/>
        <v>0</v>
      </c>
      <c r="Q599" s="180">
        <f t="shared" si="1382"/>
        <v>0</v>
      </c>
      <c r="R599" s="180">
        <f t="shared" si="1383"/>
        <v>0</v>
      </c>
      <c r="S599" s="180">
        <f t="shared" si="1384"/>
        <v>0</v>
      </c>
      <c r="T599" s="180">
        <f t="shared" si="1385"/>
        <v>0</v>
      </c>
      <c r="U599" s="180">
        <f t="shared" si="1386"/>
        <v>0</v>
      </c>
      <c r="V599" s="180">
        <f t="shared" si="1387"/>
        <v>0</v>
      </c>
      <c r="W599" s="180">
        <f t="shared" si="1388"/>
        <v>0</v>
      </c>
      <c r="X599" s="180">
        <f t="shared" si="1389"/>
        <v>0</v>
      </c>
      <c r="Y599" s="180">
        <f t="shared" si="1390"/>
        <v>0</v>
      </c>
      <c r="Z599" s="180">
        <f t="shared" si="1391"/>
        <v>0</v>
      </c>
      <c r="AA599" s="180">
        <f t="shared" si="1392"/>
        <v>0</v>
      </c>
      <c r="AB599" s="180">
        <f t="shared" si="1393"/>
        <v>0</v>
      </c>
      <c r="AC599" s="180">
        <f t="shared" si="1394"/>
        <v>0</v>
      </c>
      <c r="AD599" s="180">
        <f t="shared" si="1395"/>
        <v>0</v>
      </c>
      <c r="AE599" s="180">
        <f t="shared" si="1396"/>
        <v>0</v>
      </c>
      <c r="AF599" s="180">
        <f t="shared" si="1397"/>
        <v>0</v>
      </c>
      <c r="AG599" s="180">
        <f t="shared" si="1398"/>
        <v>0</v>
      </c>
      <c r="AH599" s="180">
        <f t="shared" si="1399"/>
        <v>0</v>
      </c>
      <c r="AI599" s="180">
        <f t="shared" si="1400"/>
        <v>0</v>
      </c>
      <c r="AJ599" s="180">
        <f t="shared" si="1401"/>
        <v>0</v>
      </c>
      <c r="AK599" s="180">
        <f t="shared" si="1402"/>
        <v>0</v>
      </c>
      <c r="AL599" s="180">
        <f t="shared" si="1403"/>
        <v>0</v>
      </c>
      <c r="AM599" s="180">
        <f t="shared" si="1404"/>
        <v>0</v>
      </c>
      <c r="AN599" s="180">
        <f t="shared" si="1405"/>
        <v>0</v>
      </c>
      <c r="AO599" s="180">
        <f t="shared" si="1406"/>
        <v>0</v>
      </c>
      <c r="AP599" s="180">
        <f t="shared" si="1407"/>
        <v>0</v>
      </c>
      <c r="AQ599" s="180">
        <f t="shared" si="1408"/>
        <v>0</v>
      </c>
      <c r="AR599" s="180">
        <f t="shared" si="1409"/>
        <v>0</v>
      </c>
      <c r="AS599" s="180">
        <f t="shared" si="1410"/>
        <v>0</v>
      </c>
      <c r="AT599" s="180">
        <f t="shared" si="1411"/>
        <v>0</v>
      </c>
      <c r="AU599" s="180">
        <f t="shared" si="1412"/>
        <v>0</v>
      </c>
      <c r="AV599" s="180">
        <f t="shared" si="1413"/>
        <v>0</v>
      </c>
      <c r="AW599" s="180">
        <f t="shared" si="1414"/>
        <v>0</v>
      </c>
      <c r="AX599" s="180">
        <f t="shared" si="1415"/>
        <v>0</v>
      </c>
      <c r="AY599" s="180">
        <f t="shared" si="1416"/>
        <v>0</v>
      </c>
      <c r="AZ599" s="180">
        <f t="shared" si="1417"/>
        <v>0</v>
      </c>
      <c r="BA599" s="180">
        <f t="shared" si="1418"/>
        <v>0</v>
      </c>
      <c r="BB599" s="180">
        <f t="shared" si="1419"/>
        <v>0</v>
      </c>
      <c r="BC599" s="180">
        <f t="shared" si="1420"/>
        <v>0</v>
      </c>
      <c r="BD599" s="180">
        <f t="shared" si="1421"/>
        <v>0</v>
      </c>
      <c r="BE599" s="180">
        <f t="shared" si="1422"/>
        <v>0</v>
      </c>
      <c r="BF599" s="180">
        <f t="shared" si="1423"/>
        <v>0</v>
      </c>
      <c r="BG599" s="180">
        <f t="shared" si="1424"/>
        <v>0</v>
      </c>
      <c r="BH599" s="180">
        <f t="shared" si="1425"/>
        <v>0</v>
      </c>
      <c r="BI599" s="180">
        <f t="shared" si="1426"/>
        <v>0</v>
      </c>
      <c r="BJ599" s="180">
        <f t="shared" si="1427"/>
        <v>0</v>
      </c>
      <c r="BK599" s="180">
        <f t="shared" si="1428"/>
        <v>0</v>
      </c>
      <c r="BL599" s="180">
        <f t="shared" si="1429"/>
        <v>0</v>
      </c>
      <c r="BM599" s="180">
        <f t="shared" si="1430"/>
        <v>0</v>
      </c>
      <c r="BN599" s="180">
        <f t="shared" si="1431"/>
        <v>0</v>
      </c>
      <c r="BO599" s="180">
        <f t="shared" si="1432"/>
        <v>0</v>
      </c>
      <c r="BP599" s="180">
        <f t="shared" si="1433"/>
        <v>0</v>
      </c>
      <c r="BQ599" s="180">
        <f t="shared" si="1434"/>
        <v>0</v>
      </c>
      <c r="BR599" s="180">
        <f t="shared" si="1435"/>
        <v>0</v>
      </c>
      <c r="BS599" s="180">
        <f t="shared" si="1436"/>
        <v>0</v>
      </c>
      <c r="BT599" s="180">
        <f t="shared" si="1437"/>
        <v>0</v>
      </c>
      <c r="BU599" s="180">
        <f t="shared" si="1438"/>
        <v>0</v>
      </c>
      <c r="BV599" s="180">
        <f t="shared" si="1439"/>
        <v>0</v>
      </c>
      <c r="BW599" s="180">
        <f t="shared" si="1440"/>
        <v>0</v>
      </c>
      <c r="BX599" s="180">
        <f t="shared" si="1441"/>
        <v>0</v>
      </c>
      <c r="BY599" s="180">
        <f t="shared" si="1442"/>
        <v>0</v>
      </c>
      <c r="BZ599" s="180">
        <f t="shared" si="1443"/>
        <v>0</v>
      </c>
      <c r="CA599" s="180">
        <f t="shared" si="1444"/>
        <v>0</v>
      </c>
      <c r="CB599" s="180">
        <f t="shared" si="1445"/>
        <v>0</v>
      </c>
      <c r="CC599" s="180">
        <f t="shared" si="1446"/>
        <v>0</v>
      </c>
      <c r="CD599" s="180">
        <f t="shared" si="1447"/>
        <v>0</v>
      </c>
      <c r="CE599" s="180">
        <f t="shared" si="1448"/>
        <v>0</v>
      </c>
      <c r="CF599" s="180">
        <f t="shared" si="1449"/>
        <v>0</v>
      </c>
      <c r="CG599" s="180">
        <f t="shared" si="1450"/>
        <v>0</v>
      </c>
      <c r="CH599" s="180">
        <f t="shared" si="1451"/>
        <v>0</v>
      </c>
      <c r="CI599" s="180">
        <f t="shared" si="1452"/>
        <v>0</v>
      </c>
      <c r="CJ599" s="180">
        <f t="shared" si="1453"/>
        <v>0</v>
      </c>
      <c r="CK599" s="180">
        <f t="shared" si="1454"/>
        <v>0</v>
      </c>
      <c r="CL599" s="180">
        <f t="shared" si="1455"/>
        <v>0</v>
      </c>
      <c r="CM599" s="180">
        <f t="shared" si="1456"/>
        <v>0</v>
      </c>
      <c r="CN599" s="180">
        <f t="shared" si="1457"/>
        <v>0</v>
      </c>
      <c r="CO599" s="180">
        <f t="shared" si="1458"/>
        <v>0</v>
      </c>
      <c r="CP599" s="180">
        <f t="shared" si="1459"/>
        <v>0</v>
      </c>
      <c r="CQ599" s="180">
        <f t="shared" si="1460"/>
        <v>0</v>
      </c>
      <c r="CR599" s="180">
        <f t="shared" si="1461"/>
        <v>0</v>
      </c>
      <c r="CS599" s="180">
        <f t="shared" si="1462"/>
        <v>0</v>
      </c>
      <c r="CT599" s="180">
        <f t="shared" si="1463"/>
        <v>0</v>
      </c>
      <c r="CU599" s="180">
        <f t="shared" si="1464"/>
        <v>0</v>
      </c>
      <c r="CV599" s="180">
        <f t="shared" si="1465"/>
        <v>0</v>
      </c>
      <c r="CW599" s="180">
        <f t="shared" si="1466"/>
        <v>0</v>
      </c>
      <c r="CX599" s="180">
        <f t="shared" si="1467"/>
        <v>0</v>
      </c>
      <c r="CY599" s="180">
        <f t="shared" si="1468"/>
        <v>0</v>
      </c>
      <c r="CZ599" s="180">
        <f t="shared" si="1469"/>
        <v>0</v>
      </c>
      <c r="DA599" s="180">
        <f t="shared" si="1470"/>
        <v>0</v>
      </c>
      <c r="DB599" s="180">
        <f t="shared" si="1471"/>
        <v>0</v>
      </c>
      <c r="DC599" s="180">
        <f t="shared" si="1472"/>
        <v>0</v>
      </c>
      <c r="DD599" s="180">
        <f t="shared" si="1473"/>
        <v>0</v>
      </c>
      <c r="DE599" s="180">
        <f t="shared" si="1474"/>
        <v>0</v>
      </c>
      <c r="DF599" s="180">
        <f t="shared" si="1475"/>
        <v>0</v>
      </c>
      <c r="DG599" s="180">
        <f t="shared" si="1476"/>
        <v>0</v>
      </c>
      <c r="DH599" s="180">
        <f t="shared" si="1477"/>
        <v>0</v>
      </c>
      <c r="DI599" s="180">
        <f t="shared" si="1478"/>
        <v>0</v>
      </c>
      <c r="DJ599" s="180">
        <f t="shared" si="1479"/>
        <v>0</v>
      </c>
      <c r="DK599" s="180">
        <f t="shared" si="1480"/>
        <v>0</v>
      </c>
      <c r="DL599" s="180">
        <f t="shared" si="1481"/>
        <v>0</v>
      </c>
      <c r="DM599" s="180">
        <f t="shared" si="1482"/>
        <v>0</v>
      </c>
      <c r="DN599" s="180">
        <f t="shared" si="1483"/>
        <v>0</v>
      </c>
      <c r="DO599" s="180">
        <f t="shared" si="1484"/>
        <v>0</v>
      </c>
      <c r="DP599" s="180">
        <f t="shared" si="1485"/>
        <v>0</v>
      </c>
      <c r="DQ599" s="180">
        <f t="shared" si="1486"/>
        <v>0</v>
      </c>
      <c r="DR599" s="180">
        <f t="shared" si="1487"/>
        <v>0</v>
      </c>
      <c r="DS599" s="180">
        <f t="shared" si="1488"/>
        <v>0</v>
      </c>
      <c r="DT599" s="180">
        <f t="shared" si="1489"/>
        <v>0</v>
      </c>
      <c r="DU599" s="180">
        <f t="shared" si="1490"/>
        <v>0</v>
      </c>
      <c r="DV599" s="180">
        <f t="shared" si="1491"/>
        <v>0</v>
      </c>
      <c r="DW599" s="180">
        <f t="shared" si="1492"/>
        <v>0</v>
      </c>
      <c r="DX599" s="180">
        <f t="shared" si="1493"/>
        <v>0</v>
      </c>
      <c r="DY599" s="180">
        <f t="shared" si="1494"/>
        <v>0</v>
      </c>
      <c r="DZ599" s="180">
        <f t="shared" si="1495"/>
        <v>0</v>
      </c>
      <c r="EA599" s="180">
        <f t="shared" si="1496"/>
        <v>0</v>
      </c>
      <c r="EB599" s="180">
        <f t="shared" si="1497"/>
        <v>0</v>
      </c>
      <c r="EC599" s="180">
        <f t="shared" si="1498"/>
        <v>0</v>
      </c>
      <c r="ED599" s="180">
        <f t="shared" si="1499"/>
        <v>0</v>
      </c>
      <c r="EE599" s="180">
        <f t="shared" si="1500"/>
        <v>0</v>
      </c>
      <c r="EF599" s="180">
        <f t="shared" si="1501"/>
        <v>0</v>
      </c>
      <c r="EG599" s="180">
        <f t="shared" si="1502"/>
        <v>0</v>
      </c>
      <c r="EH599" s="180">
        <f t="shared" si="1503"/>
        <v>0</v>
      </c>
      <c r="EI599" s="180">
        <f t="shared" si="1504"/>
        <v>0</v>
      </c>
      <c r="EJ599" s="180">
        <f t="shared" si="1505"/>
        <v>0</v>
      </c>
      <c r="EK599" s="180">
        <f t="shared" si="1506"/>
        <v>0</v>
      </c>
      <c r="EL599" s="180">
        <f t="shared" si="1507"/>
        <v>0</v>
      </c>
      <c r="EM599" s="180">
        <f t="shared" si="1508"/>
        <v>0</v>
      </c>
      <c r="EN599" s="180">
        <f t="shared" si="1509"/>
        <v>0</v>
      </c>
      <c r="EO599" s="180">
        <f t="shared" si="1510"/>
        <v>0</v>
      </c>
      <c r="EP599" s="180">
        <f t="shared" si="1511"/>
        <v>0</v>
      </c>
      <c r="EQ599" s="180">
        <f t="shared" si="1512"/>
        <v>0</v>
      </c>
      <c r="ER599" s="180">
        <f t="shared" si="1513"/>
        <v>0</v>
      </c>
      <c r="ES599" s="180">
        <f t="shared" si="1514"/>
        <v>0</v>
      </c>
      <c r="ET599" s="180">
        <f t="shared" si="1515"/>
        <v>0</v>
      </c>
      <c r="EU599" s="180">
        <f t="shared" si="1516"/>
        <v>0</v>
      </c>
      <c r="EV599" s="180">
        <f t="shared" si="1517"/>
        <v>0</v>
      </c>
      <c r="EW599" s="180">
        <f t="shared" si="1518"/>
        <v>0</v>
      </c>
      <c r="EX599" s="180">
        <f t="shared" si="1519"/>
        <v>0</v>
      </c>
      <c r="EY599" s="180">
        <f t="shared" si="1520"/>
        <v>0</v>
      </c>
      <c r="EZ599" s="180">
        <f t="shared" si="1521"/>
        <v>0</v>
      </c>
      <c r="FA599" s="180">
        <f t="shared" si="1522"/>
        <v>0</v>
      </c>
      <c r="FB599" s="180">
        <f t="shared" si="1523"/>
        <v>0</v>
      </c>
      <c r="FC599" s="180">
        <f t="shared" si="1524"/>
        <v>0</v>
      </c>
      <c r="FD599" s="180">
        <f t="shared" si="1525"/>
        <v>0</v>
      </c>
      <c r="FE599" s="180">
        <f t="shared" si="1526"/>
        <v>0</v>
      </c>
      <c r="FF599" s="180">
        <f t="shared" si="1527"/>
        <v>0</v>
      </c>
      <c r="FG599" s="180">
        <f t="shared" si="1528"/>
        <v>0</v>
      </c>
      <c r="FH599" s="180">
        <f t="shared" si="1529"/>
        <v>0</v>
      </c>
      <c r="FI599" s="180">
        <f t="shared" si="1530"/>
        <v>0</v>
      </c>
      <c r="FJ599" s="180">
        <f t="shared" si="1531"/>
        <v>0</v>
      </c>
      <c r="FK599" s="180">
        <f t="shared" si="1532"/>
        <v>0</v>
      </c>
      <c r="FL599" s="180">
        <f t="shared" si="1533"/>
        <v>0</v>
      </c>
      <c r="FM599" s="180">
        <f t="shared" si="1534"/>
        <v>0</v>
      </c>
      <c r="FN599" s="180">
        <f t="shared" si="1535"/>
        <v>0</v>
      </c>
      <c r="FO599" s="180">
        <f t="shared" si="1536"/>
        <v>0</v>
      </c>
      <c r="FP599" s="180">
        <f t="shared" si="1537"/>
        <v>0</v>
      </c>
      <c r="FQ599" s="180">
        <f t="shared" si="1538"/>
        <v>0</v>
      </c>
      <c r="FR599" s="180">
        <f t="shared" si="1539"/>
        <v>0</v>
      </c>
      <c r="FS599" s="180">
        <f t="shared" si="1540"/>
        <v>0</v>
      </c>
      <c r="FT599" s="180">
        <f t="shared" si="1541"/>
        <v>0</v>
      </c>
      <c r="FU599" s="180">
        <f t="shared" si="1542"/>
        <v>0</v>
      </c>
      <c r="FV599" s="180">
        <f t="shared" si="1543"/>
        <v>0</v>
      </c>
      <c r="FW599" s="180">
        <f t="shared" si="1544"/>
        <v>0</v>
      </c>
      <c r="FX599" s="180">
        <f t="shared" si="1545"/>
        <v>0</v>
      </c>
      <c r="FY599" s="180">
        <f t="shared" si="1546"/>
        <v>0</v>
      </c>
      <c r="FZ599" s="180">
        <f t="shared" si="1547"/>
        <v>0</v>
      </c>
      <c r="GA599" s="180">
        <f t="shared" si="1548"/>
        <v>0</v>
      </c>
      <c r="GB599" s="180">
        <f t="shared" si="1549"/>
        <v>0</v>
      </c>
      <c r="GC599" s="180">
        <f t="shared" si="1550"/>
        <v>0</v>
      </c>
      <c r="GD599" s="180">
        <f t="shared" si="1551"/>
        <v>0</v>
      </c>
      <c r="GE599" s="180">
        <f t="shared" si="1552"/>
        <v>0</v>
      </c>
      <c r="GF599" s="180">
        <f t="shared" si="1553"/>
        <v>0</v>
      </c>
      <c r="GG599" s="180">
        <f t="shared" si="1554"/>
        <v>0</v>
      </c>
      <c r="GH599" s="180">
        <f t="shared" si="1555"/>
        <v>0</v>
      </c>
      <c r="GI599" s="180">
        <f t="shared" si="1556"/>
        <v>0</v>
      </c>
      <c r="GJ599" s="180">
        <f t="shared" si="1557"/>
        <v>0</v>
      </c>
      <c r="GK599" s="180">
        <f t="shared" si="1558"/>
        <v>0</v>
      </c>
      <c r="GL599" s="180">
        <f t="shared" si="1559"/>
        <v>0</v>
      </c>
      <c r="GM599" s="180">
        <f t="shared" si="1560"/>
        <v>0</v>
      </c>
      <c r="GN599" s="180">
        <f t="shared" si="1561"/>
        <v>0</v>
      </c>
      <c r="GO599" s="180">
        <f t="shared" si="1562"/>
        <v>0</v>
      </c>
      <c r="GP599" s="180">
        <f t="shared" si="1563"/>
        <v>0</v>
      </c>
      <c r="GQ599" s="180">
        <f t="shared" si="1564"/>
        <v>0</v>
      </c>
      <c r="GR599" s="180">
        <f t="shared" si="1565"/>
        <v>0</v>
      </c>
      <c r="GS599" s="180">
        <f t="shared" si="1566"/>
        <v>0</v>
      </c>
      <c r="GT599" s="180">
        <f t="shared" si="1567"/>
        <v>0</v>
      </c>
      <c r="GU599" s="180">
        <f t="shared" si="1568"/>
        <v>0</v>
      </c>
      <c r="GV599" s="180">
        <f t="shared" si="1569"/>
        <v>0</v>
      </c>
      <c r="GW599" s="180">
        <f t="shared" si="1570"/>
        <v>0</v>
      </c>
      <c r="GX599" s="180">
        <f t="shared" si="1571"/>
        <v>0</v>
      </c>
      <c r="GY599" s="180">
        <f t="shared" si="1572"/>
        <v>0</v>
      </c>
      <c r="GZ599" s="180">
        <f t="shared" si="1573"/>
        <v>0</v>
      </c>
      <c r="HA599" s="180">
        <f t="shared" si="1574"/>
        <v>0</v>
      </c>
      <c r="HB599" s="180">
        <f t="shared" si="1575"/>
        <v>0</v>
      </c>
      <c r="HC599" s="180">
        <f t="shared" si="1576"/>
        <v>0</v>
      </c>
      <c r="HD599" s="180">
        <f t="shared" si="1577"/>
        <v>0</v>
      </c>
      <c r="HE599" s="180">
        <f t="shared" si="1578"/>
        <v>0</v>
      </c>
      <c r="HF599" s="180">
        <f t="shared" si="1579"/>
        <v>0</v>
      </c>
      <c r="HG599" s="180">
        <f t="shared" si="1580"/>
        <v>0</v>
      </c>
      <c r="HH599" s="180">
        <f t="shared" si="1581"/>
        <v>0</v>
      </c>
      <c r="HI599" s="180">
        <f t="shared" si="1582"/>
        <v>0</v>
      </c>
      <c r="HJ599" s="180">
        <f t="shared" si="1583"/>
        <v>0</v>
      </c>
      <c r="HK599" s="180">
        <f t="shared" si="1584"/>
        <v>0</v>
      </c>
      <c r="HL599" s="180">
        <f t="shared" si="1585"/>
        <v>0</v>
      </c>
      <c r="HM599" s="180">
        <f t="shared" si="1586"/>
        <v>0</v>
      </c>
      <c r="HN599" s="180">
        <f t="shared" si="1587"/>
        <v>0</v>
      </c>
      <c r="HO599" s="180">
        <f t="shared" si="1588"/>
        <v>0</v>
      </c>
      <c r="HP599" s="180">
        <f t="shared" si="1589"/>
        <v>0</v>
      </c>
      <c r="HQ599" s="180">
        <f t="shared" si="1590"/>
        <v>0</v>
      </c>
      <c r="HR599" s="180">
        <f t="shared" si="1591"/>
        <v>0</v>
      </c>
      <c r="HS599" s="180">
        <f t="shared" si="1592"/>
        <v>0</v>
      </c>
      <c r="HT599" s="180">
        <f t="shared" si="1593"/>
        <v>0</v>
      </c>
      <c r="HU599" s="180">
        <f t="shared" si="1594"/>
        <v>0</v>
      </c>
      <c r="HV599" s="180">
        <f t="shared" si="1595"/>
        <v>0</v>
      </c>
      <c r="HW599" s="180">
        <f t="shared" si="1596"/>
        <v>0</v>
      </c>
      <c r="HX599" s="180">
        <f t="shared" si="1597"/>
        <v>0</v>
      </c>
      <c r="HY599" s="180">
        <f t="shared" si="1598"/>
        <v>0</v>
      </c>
      <c r="HZ599" s="180">
        <f t="shared" si="1599"/>
        <v>0</v>
      </c>
      <c r="IA599" s="180">
        <f t="shared" si="1600"/>
        <v>0</v>
      </c>
      <c r="IB599" s="180">
        <f t="shared" si="1601"/>
        <v>0</v>
      </c>
      <c r="IC599" s="180">
        <f t="shared" si="1602"/>
        <v>0</v>
      </c>
      <c r="ID599" s="180">
        <f t="shared" si="1603"/>
        <v>0</v>
      </c>
      <c r="IE599" s="180">
        <f t="shared" si="1604"/>
        <v>0</v>
      </c>
      <c r="IF599" s="180">
        <f t="shared" si="1605"/>
        <v>0</v>
      </c>
      <c r="IG599" s="180">
        <f t="shared" si="1606"/>
        <v>0</v>
      </c>
      <c r="IH599" s="180">
        <f t="shared" si="1607"/>
        <v>0</v>
      </c>
      <c r="II599" s="180">
        <f t="shared" si="1608"/>
        <v>0</v>
      </c>
      <c r="IJ599" s="180">
        <f t="shared" si="1609"/>
        <v>0</v>
      </c>
      <c r="IK599" s="180">
        <f t="shared" si="1610"/>
        <v>0</v>
      </c>
      <c r="IL599" s="180">
        <f t="shared" si="1611"/>
        <v>0</v>
      </c>
      <c r="IM599" s="180">
        <f t="shared" si="1612"/>
        <v>0</v>
      </c>
      <c r="IN599" s="180">
        <f t="shared" si="1613"/>
        <v>0</v>
      </c>
      <c r="IO599" s="180">
        <f t="shared" si="1614"/>
        <v>0</v>
      </c>
      <c r="IP599" s="180">
        <f t="shared" si="1615"/>
        <v>0</v>
      </c>
      <c r="IQ599" s="180">
        <f t="shared" si="1616"/>
        <v>0</v>
      </c>
      <c r="IR599" s="180">
        <f t="shared" si="1617"/>
        <v>0</v>
      </c>
      <c r="IS599" s="180">
        <f t="shared" si="1618"/>
        <v>0</v>
      </c>
      <c r="IT599" s="180">
        <f t="shared" si="1619"/>
        <v>0</v>
      </c>
      <c r="IU599" s="180">
        <f t="shared" si="1620"/>
        <v>0</v>
      </c>
      <c r="IV599" s="180">
        <f t="shared" si="1621"/>
        <v>0</v>
      </c>
      <c r="IW599" s="180">
        <f t="shared" si="1622"/>
        <v>0</v>
      </c>
      <c r="IX599" s="180">
        <f t="shared" si="1623"/>
        <v>0</v>
      </c>
      <c r="IY599" s="180">
        <f t="shared" si="1624"/>
        <v>0</v>
      </c>
      <c r="IZ599" s="180">
        <f t="shared" si="1625"/>
        <v>0</v>
      </c>
      <c r="JA599" s="180">
        <f t="shared" si="1626"/>
        <v>0</v>
      </c>
      <c r="JB599" s="180">
        <f t="shared" si="1627"/>
        <v>0</v>
      </c>
    </row>
    <row r="600" spans="2:262">
      <c r="B600" s="188">
        <v>239</v>
      </c>
      <c r="C600" s="187">
        <f t="shared" si="1628"/>
        <v>4.6679687499999864E-3</v>
      </c>
      <c r="D600" s="184" t="e">
        <f t="shared" si="1371"/>
        <v>#REF!</v>
      </c>
      <c r="E600" s="183" t="e">
        <f>IK361</f>
        <v>#REF!</v>
      </c>
      <c r="F600" s="182">
        <v>239</v>
      </c>
      <c r="G600" s="180">
        <f t="shared" si="1372"/>
        <v>0</v>
      </c>
      <c r="H600" s="180">
        <f t="shared" si="1373"/>
        <v>0</v>
      </c>
      <c r="I600" s="180">
        <f t="shared" si="1374"/>
        <v>0</v>
      </c>
      <c r="J600" s="180">
        <f t="shared" si="1375"/>
        <v>0</v>
      </c>
      <c r="K600" s="180">
        <f t="shared" si="1376"/>
        <v>0</v>
      </c>
      <c r="L600" s="180">
        <f t="shared" si="1377"/>
        <v>0</v>
      </c>
      <c r="M600" s="180">
        <f t="shared" si="1378"/>
        <v>0</v>
      </c>
      <c r="N600" s="180">
        <f t="shared" si="1379"/>
        <v>0</v>
      </c>
      <c r="O600" s="180">
        <f t="shared" si="1380"/>
        <v>0</v>
      </c>
      <c r="P600" s="180">
        <f t="shared" si="1381"/>
        <v>0</v>
      </c>
      <c r="Q600" s="180">
        <f t="shared" si="1382"/>
        <v>0</v>
      </c>
      <c r="R600" s="180">
        <f t="shared" si="1383"/>
        <v>0</v>
      </c>
      <c r="S600" s="180">
        <f t="shared" si="1384"/>
        <v>0</v>
      </c>
      <c r="T600" s="180">
        <f t="shared" si="1385"/>
        <v>0</v>
      </c>
      <c r="U600" s="180">
        <f t="shared" si="1386"/>
        <v>0</v>
      </c>
      <c r="V600" s="180">
        <f t="shared" si="1387"/>
        <v>0</v>
      </c>
      <c r="W600" s="180">
        <f t="shared" si="1388"/>
        <v>0</v>
      </c>
      <c r="X600" s="180">
        <f t="shared" si="1389"/>
        <v>0</v>
      </c>
      <c r="Y600" s="180">
        <f t="shared" si="1390"/>
        <v>0</v>
      </c>
      <c r="Z600" s="180">
        <f t="shared" si="1391"/>
        <v>0</v>
      </c>
      <c r="AA600" s="180">
        <f t="shared" si="1392"/>
        <v>0</v>
      </c>
      <c r="AB600" s="180">
        <f t="shared" si="1393"/>
        <v>0</v>
      </c>
      <c r="AC600" s="180">
        <f t="shared" si="1394"/>
        <v>0</v>
      </c>
      <c r="AD600" s="180">
        <f t="shared" si="1395"/>
        <v>0</v>
      </c>
      <c r="AE600" s="180">
        <f t="shared" si="1396"/>
        <v>0</v>
      </c>
      <c r="AF600" s="180">
        <f t="shared" si="1397"/>
        <v>0</v>
      </c>
      <c r="AG600" s="180">
        <f t="shared" si="1398"/>
        <v>0</v>
      </c>
      <c r="AH600" s="180">
        <f t="shared" si="1399"/>
        <v>0</v>
      </c>
      <c r="AI600" s="180">
        <f t="shared" si="1400"/>
        <v>0</v>
      </c>
      <c r="AJ600" s="180">
        <f t="shared" si="1401"/>
        <v>0</v>
      </c>
      <c r="AK600" s="180">
        <f t="shared" si="1402"/>
        <v>0</v>
      </c>
      <c r="AL600" s="180">
        <f t="shared" si="1403"/>
        <v>0</v>
      </c>
      <c r="AM600" s="180">
        <f t="shared" si="1404"/>
        <v>0</v>
      </c>
      <c r="AN600" s="180">
        <f t="shared" si="1405"/>
        <v>0</v>
      </c>
      <c r="AO600" s="180">
        <f t="shared" si="1406"/>
        <v>0</v>
      </c>
      <c r="AP600" s="180">
        <f t="shared" si="1407"/>
        <v>0</v>
      </c>
      <c r="AQ600" s="180">
        <f t="shared" si="1408"/>
        <v>0</v>
      </c>
      <c r="AR600" s="180">
        <f t="shared" si="1409"/>
        <v>0</v>
      </c>
      <c r="AS600" s="180">
        <f t="shared" si="1410"/>
        <v>0</v>
      </c>
      <c r="AT600" s="180">
        <f t="shared" si="1411"/>
        <v>0</v>
      </c>
      <c r="AU600" s="180">
        <f t="shared" si="1412"/>
        <v>0</v>
      </c>
      <c r="AV600" s="180">
        <f t="shared" si="1413"/>
        <v>0</v>
      </c>
      <c r="AW600" s="180">
        <f t="shared" si="1414"/>
        <v>0</v>
      </c>
      <c r="AX600" s="180">
        <f t="shared" si="1415"/>
        <v>0</v>
      </c>
      <c r="AY600" s="180">
        <f t="shared" si="1416"/>
        <v>0</v>
      </c>
      <c r="AZ600" s="180">
        <f t="shared" si="1417"/>
        <v>0</v>
      </c>
      <c r="BA600" s="180">
        <f t="shared" si="1418"/>
        <v>0</v>
      </c>
      <c r="BB600" s="180">
        <f t="shared" si="1419"/>
        <v>0</v>
      </c>
      <c r="BC600" s="180">
        <f t="shared" si="1420"/>
        <v>0</v>
      </c>
      <c r="BD600" s="180">
        <f t="shared" si="1421"/>
        <v>0</v>
      </c>
      <c r="BE600" s="180">
        <f t="shared" si="1422"/>
        <v>0</v>
      </c>
      <c r="BF600" s="180">
        <f t="shared" si="1423"/>
        <v>0</v>
      </c>
      <c r="BG600" s="180">
        <f t="shared" si="1424"/>
        <v>0</v>
      </c>
      <c r="BH600" s="180">
        <f t="shared" si="1425"/>
        <v>0</v>
      </c>
      <c r="BI600" s="180">
        <f t="shared" si="1426"/>
        <v>0</v>
      </c>
      <c r="BJ600" s="180">
        <f t="shared" si="1427"/>
        <v>0</v>
      </c>
      <c r="BK600" s="180">
        <f t="shared" si="1428"/>
        <v>0</v>
      </c>
      <c r="BL600" s="180">
        <f t="shared" si="1429"/>
        <v>0</v>
      </c>
      <c r="BM600" s="180">
        <f t="shared" si="1430"/>
        <v>0</v>
      </c>
      <c r="BN600" s="180">
        <f t="shared" si="1431"/>
        <v>0</v>
      </c>
      <c r="BO600" s="180">
        <f t="shared" si="1432"/>
        <v>0</v>
      </c>
      <c r="BP600" s="180">
        <f t="shared" si="1433"/>
        <v>0</v>
      </c>
      <c r="BQ600" s="180">
        <f t="shared" si="1434"/>
        <v>0</v>
      </c>
      <c r="BR600" s="180">
        <f t="shared" si="1435"/>
        <v>0</v>
      </c>
      <c r="BS600" s="180">
        <f t="shared" si="1436"/>
        <v>0</v>
      </c>
      <c r="BT600" s="180">
        <f t="shared" si="1437"/>
        <v>0</v>
      </c>
      <c r="BU600" s="180">
        <f t="shared" si="1438"/>
        <v>0</v>
      </c>
      <c r="BV600" s="180">
        <f t="shared" si="1439"/>
        <v>0</v>
      </c>
      <c r="BW600" s="180">
        <f t="shared" si="1440"/>
        <v>0</v>
      </c>
      <c r="BX600" s="180">
        <f t="shared" si="1441"/>
        <v>0</v>
      </c>
      <c r="BY600" s="180">
        <f t="shared" si="1442"/>
        <v>0</v>
      </c>
      <c r="BZ600" s="180">
        <f t="shared" si="1443"/>
        <v>0</v>
      </c>
      <c r="CA600" s="180">
        <f t="shared" si="1444"/>
        <v>0</v>
      </c>
      <c r="CB600" s="180">
        <f t="shared" si="1445"/>
        <v>0</v>
      </c>
      <c r="CC600" s="180">
        <f t="shared" si="1446"/>
        <v>0</v>
      </c>
      <c r="CD600" s="180">
        <f t="shared" si="1447"/>
        <v>0</v>
      </c>
      <c r="CE600" s="180">
        <f t="shared" si="1448"/>
        <v>0</v>
      </c>
      <c r="CF600" s="180">
        <f t="shared" si="1449"/>
        <v>0</v>
      </c>
      <c r="CG600" s="180">
        <f t="shared" si="1450"/>
        <v>0</v>
      </c>
      <c r="CH600" s="180">
        <f t="shared" si="1451"/>
        <v>0</v>
      </c>
      <c r="CI600" s="180">
        <f t="shared" si="1452"/>
        <v>0</v>
      </c>
      <c r="CJ600" s="180">
        <f t="shared" si="1453"/>
        <v>0</v>
      </c>
      <c r="CK600" s="180">
        <f t="shared" si="1454"/>
        <v>0</v>
      </c>
      <c r="CL600" s="180">
        <f t="shared" si="1455"/>
        <v>0</v>
      </c>
      <c r="CM600" s="180">
        <f t="shared" si="1456"/>
        <v>0</v>
      </c>
      <c r="CN600" s="180">
        <f t="shared" si="1457"/>
        <v>0</v>
      </c>
      <c r="CO600" s="180">
        <f t="shared" si="1458"/>
        <v>0</v>
      </c>
      <c r="CP600" s="180">
        <f t="shared" si="1459"/>
        <v>0</v>
      </c>
      <c r="CQ600" s="180">
        <f t="shared" si="1460"/>
        <v>0</v>
      </c>
      <c r="CR600" s="180">
        <f t="shared" si="1461"/>
        <v>0</v>
      </c>
      <c r="CS600" s="180">
        <f t="shared" si="1462"/>
        <v>0</v>
      </c>
      <c r="CT600" s="180">
        <f t="shared" si="1463"/>
        <v>0</v>
      </c>
      <c r="CU600" s="180">
        <f t="shared" si="1464"/>
        <v>0</v>
      </c>
      <c r="CV600" s="180">
        <f t="shared" si="1465"/>
        <v>0</v>
      </c>
      <c r="CW600" s="180">
        <f t="shared" si="1466"/>
        <v>0</v>
      </c>
      <c r="CX600" s="180">
        <f t="shared" si="1467"/>
        <v>0</v>
      </c>
      <c r="CY600" s="180">
        <f t="shared" si="1468"/>
        <v>0</v>
      </c>
      <c r="CZ600" s="180">
        <f t="shared" si="1469"/>
        <v>0</v>
      </c>
      <c r="DA600" s="180">
        <f t="shared" si="1470"/>
        <v>0</v>
      </c>
      <c r="DB600" s="180">
        <f t="shared" si="1471"/>
        <v>0</v>
      </c>
      <c r="DC600" s="180">
        <f t="shared" si="1472"/>
        <v>0</v>
      </c>
      <c r="DD600" s="180">
        <f t="shared" si="1473"/>
        <v>0</v>
      </c>
      <c r="DE600" s="180">
        <f t="shared" si="1474"/>
        <v>0</v>
      </c>
      <c r="DF600" s="180">
        <f t="shared" si="1475"/>
        <v>0</v>
      </c>
      <c r="DG600" s="180">
        <f t="shared" si="1476"/>
        <v>0</v>
      </c>
      <c r="DH600" s="180">
        <f t="shared" si="1477"/>
        <v>0</v>
      </c>
      <c r="DI600" s="180">
        <f t="shared" si="1478"/>
        <v>0</v>
      </c>
      <c r="DJ600" s="180">
        <f t="shared" si="1479"/>
        <v>0</v>
      </c>
      <c r="DK600" s="180">
        <f t="shared" si="1480"/>
        <v>0</v>
      </c>
      <c r="DL600" s="180">
        <f t="shared" si="1481"/>
        <v>0</v>
      </c>
      <c r="DM600" s="180">
        <f t="shared" si="1482"/>
        <v>0</v>
      </c>
      <c r="DN600" s="180">
        <f t="shared" si="1483"/>
        <v>0</v>
      </c>
      <c r="DO600" s="180">
        <f t="shared" si="1484"/>
        <v>0</v>
      </c>
      <c r="DP600" s="180">
        <f t="shared" si="1485"/>
        <v>0</v>
      </c>
      <c r="DQ600" s="180">
        <f t="shared" si="1486"/>
        <v>0</v>
      </c>
      <c r="DR600" s="180">
        <f t="shared" si="1487"/>
        <v>0</v>
      </c>
      <c r="DS600" s="180">
        <f t="shared" si="1488"/>
        <v>0</v>
      </c>
      <c r="DT600" s="180">
        <f t="shared" si="1489"/>
        <v>0</v>
      </c>
      <c r="DU600" s="180">
        <f t="shared" si="1490"/>
        <v>0</v>
      </c>
      <c r="DV600" s="180">
        <f t="shared" si="1491"/>
        <v>0</v>
      </c>
      <c r="DW600" s="180">
        <f t="shared" si="1492"/>
        <v>0</v>
      </c>
      <c r="DX600" s="180">
        <f t="shared" si="1493"/>
        <v>0</v>
      </c>
      <c r="DY600" s="180">
        <f t="shared" si="1494"/>
        <v>0</v>
      </c>
      <c r="DZ600" s="180">
        <f t="shared" si="1495"/>
        <v>0</v>
      </c>
      <c r="EA600" s="180">
        <f t="shared" si="1496"/>
        <v>0</v>
      </c>
      <c r="EB600" s="180">
        <f t="shared" si="1497"/>
        <v>0</v>
      </c>
      <c r="EC600" s="180">
        <f t="shared" si="1498"/>
        <v>0</v>
      </c>
      <c r="ED600" s="180">
        <f t="shared" si="1499"/>
        <v>0</v>
      </c>
      <c r="EE600" s="180">
        <f t="shared" si="1500"/>
        <v>0</v>
      </c>
      <c r="EF600" s="180">
        <f t="shared" si="1501"/>
        <v>0</v>
      </c>
      <c r="EG600" s="180">
        <f t="shared" si="1502"/>
        <v>0</v>
      </c>
      <c r="EH600" s="180">
        <f t="shared" si="1503"/>
        <v>0</v>
      </c>
      <c r="EI600" s="180">
        <f t="shared" si="1504"/>
        <v>0</v>
      </c>
      <c r="EJ600" s="180">
        <f t="shared" si="1505"/>
        <v>0</v>
      </c>
      <c r="EK600" s="180">
        <f t="shared" si="1506"/>
        <v>0</v>
      </c>
      <c r="EL600" s="180">
        <f t="shared" si="1507"/>
        <v>0</v>
      </c>
      <c r="EM600" s="180">
        <f t="shared" si="1508"/>
        <v>0</v>
      </c>
      <c r="EN600" s="180">
        <f t="shared" si="1509"/>
        <v>0</v>
      </c>
      <c r="EO600" s="180">
        <f t="shared" si="1510"/>
        <v>0</v>
      </c>
      <c r="EP600" s="180">
        <f t="shared" si="1511"/>
        <v>0</v>
      </c>
      <c r="EQ600" s="180">
        <f t="shared" si="1512"/>
        <v>0</v>
      </c>
      <c r="ER600" s="180">
        <f t="shared" si="1513"/>
        <v>0</v>
      </c>
      <c r="ES600" s="180">
        <f t="shared" si="1514"/>
        <v>0</v>
      </c>
      <c r="ET600" s="180">
        <f t="shared" si="1515"/>
        <v>0</v>
      </c>
      <c r="EU600" s="180">
        <f t="shared" si="1516"/>
        <v>0</v>
      </c>
      <c r="EV600" s="180">
        <f t="shared" si="1517"/>
        <v>0</v>
      </c>
      <c r="EW600" s="180">
        <f t="shared" si="1518"/>
        <v>0</v>
      </c>
      <c r="EX600" s="180">
        <f t="shared" si="1519"/>
        <v>0</v>
      </c>
      <c r="EY600" s="180">
        <f t="shared" si="1520"/>
        <v>0</v>
      </c>
      <c r="EZ600" s="180">
        <f t="shared" si="1521"/>
        <v>0</v>
      </c>
      <c r="FA600" s="180">
        <f t="shared" si="1522"/>
        <v>0</v>
      </c>
      <c r="FB600" s="180">
        <f t="shared" si="1523"/>
        <v>0</v>
      </c>
      <c r="FC600" s="180">
        <f t="shared" si="1524"/>
        <v>0</v>
      </c>
      <c r="FD600" s="180">
        <f t="shared" si="1525"/>
        <v>0</v>
      </c>
      <c r="FE600" s="180">
        <f t="shared" si="1526"/>
        <v>0</v>
      </c>
      <c r="FF600" s="180">
        <f t="shared" si="1527"/>
        <v>0</v>
      </c>
      <c r="FG600" s="180">
        <f t="shared" si="1528"/>
        <v>0</v>
      </c>
      <c r="FH600" s="180">
        <f t="shared" si="1529"/>
        <v>0</v>
      </c>
      <c r="FI600" s="180">
        <f t="shared" si="1530"/>
        <v>0</v>
      </c>
      <c r="FJ600" s="180">
        <f t="shared" si="1531"/>
        <v>0</v>
      </c>
      <c r="FK600" s="180">
        <f t="shared" si="1532"/>
        <v>0</v>
      </c>
      <c r="FL600" s="180">
        <f t="shared" si="1533"/>
        <v>0</v>
      </c>
      <c r="FM600" s="180">
        <f t="shared" si="1534"/>
        <v>0</v>
      </c>
      <c r="FN600" s="180">
        <f t="shared" si="1535"/>
        <v>0</v>
      </c>
      <c r="FO600" s="180">
        <f t="shared" si="1536"/>
        <v>0</v>
      </c>
      <c r="FP600" s="180">
        <f t="shared" si="1537"/>
        <v>0</v>
      </c>
      <c r="FQ600" s="180">
        <f t="shared" si="1538"/>
        <v>0</v>
      </c>
      <c r="FR600" s="180">
        <f t="shared" si="1539"/>
        <v>0</v>
      </c>
      <c r="FS600" s="180">
        <f t="shared" si="1540"/>
        <v>0</v>
      </c>
      <c r="FT600" s="180">
        <f t="shared" si="1541"/>
        <v>0</v>
      </c>
      <c r="FU600" s="180">
        <f t="shared" si="1542"/>
        <v>0</v>
      </c>
      <c r="FV600" s="180">
        <f t="shared" si="1543"/>
        <v>0</v>
      </c>
      <c r="FW600" s="180">
        <f t="shared" si="1544"/>
        <v>0</v>
      </c>
      <c r="FX600" s="180">
        <f t="shared" si="1545"/>
        <v>0</v>
      </c>
      <c r="FY600" s="180">
        <f t="shared" si="1546"/>
        <v>0</v>
      </c>
      <c r="FZ600" s="180">
        <f t="shared" si="1547"/>
        <v>0</v>
      </c>
      <c r="GA600" s="180">
        <f t="shared" si="1548"/>
        <v>0</v>
      </c>
      <c r="GB600" s="180">
        <f t="shared" si="1549"/>
        <v>0</v>
      </c>
      <c r="GC600" s="180">
        <f t="shared" si="1550"/>
        <v>0</v>
      </c>
      <c r="GD600" s="180">
        <f t="shared" si="1551"/>
        <v>0</v>
      </c>
      <c r="GE600" s="180">
        <f t="shared" si="1552"/>
        <v>0</v>
      </c>
      <c r="GF600" s="180">
        <f t="shared" si="1553"/>
        <v>0</v>
      </c>
      <c r="GG600" s="180">
        <f t="shared" si="1554"/>
        <v>0</v>
      </c>
      <c r="GH600" s="180">
        <f t="shared" si="1555"/>
        <v>0</v>
      </c>
      <c r="GI600" s="180">
        <f t="shared" si="1556"/>
        <v>0</v>
      </c>
      <c r="GJ600" s="180">
        <f t="shared" si="1557"/>
        <v>0</v>
      </c>
      <c r="GK600" s="180">
        <f t="shared" si="1558"/>
        <v>0</v>
      </c>
      <c r="GL600" s="180">
        <f t="shared" si="1559"/>
        <v>0</v>
      </c>
      <c r="GM600" s="180">
        <f t="shared" si="1560"/>
        <v>0</v>
      </c>
      <c r="GN600" s="180">
        <f t="shared" si="1561"/>
        <v>0</v>
      </c>
      <c r="GO600" s="180">
        <f t="shared" si="1562"/>
        <v>0</v>
      </c>
      <c r="GP600" s="180">
        <f t="shared" si="1563"/>
        <v>0</v>
      </c>
      <c r="GQ600" s="180">
        <f t="shared" si="1564"/>
        <v>0</v>
      </c>
      <c r="GR600" s="180">
        <f t="shared" si="1565"/>
        <v>0</v>
      </c>
      <c r="GS600" s="180">
        <f t="shared" si="1566"/>
        <v>0</v>
      </c>
      <c r="GT600" s="180">
        <f t="shared" si="1567"/>
        <v>0</v>
      </c>
      <c r="GU600" s="180">
        <f t="shared" si="1568"/>
        <v>0</v>
      </c>
      <c r="GV600" s="180">
        <f t="shared" si="1569"/>
        <v>0</v>
      </c>
      <c r="GW600" s="180">
        <f t="shared" si="1570"/>
        <v>0</v>
      </c>
      <c r="GX600" s="180">
        <f t="shared" si="1571"/>
        <v>0</v>
      </c>
      <c r="GY600" s="180">
        <f t="shared" si="1572"/>
        <v>0</v>
      </c>
      <c r="GZ600" s="180">
        <f t="shared" si="1573"/>
        <v>0</v>
      </c>
      <c r="HA600" s="180">
        <f t="shared" si="1574"/>
        <v>0</v>
      </c>
      <c r="HB600" s="180">
        <f t="shared" si="1575"/>
        <v>0</v>
      </c>
      <c r="HC600" s="180">
        <f t="shared" si="1576"/>
        <v>0</v>
      </c>
      <c r="HD600" s="180">
        <f t="shared" si="1577"/>
        <v>0</v>
      </c>
      <c r="HE600" s="180">
        <f t="shared" si="1578"/>
        <v>0</v>
      </c>
      <c r="HF600" s="180">
        <f t="shared" si="1579"/>
        <v>0</v>
      </c>
      <c r="HG600" s="180">
        <f t="shared" si="1580"/>
        <v>0</v>
      </c>
      <c r="HH600" s="180">
        <f t="shared" si="1581"/>
        <v>0</v>
      </c>
      <c r="HI600" s="180">
        <f t="shared" si="1582"/>
        <v>0</v>
      </c>
      <c r="HJ600" s="180">
        <f t="shared" si="1583"/>
        <v>0</v>
      </c>
      <c r="HK600" s="180">
        <f t="shared" si="1584"/>
        <v>0</v>
      </c>
      <c r="HL600" s="180">
        <f t="shared" si="1585"/>
        <v>0</v>
      </c>
      <c r="HM600" s="180">
        <f t="shared" si="1586"/>
        <v>0</v>
      </c>
      <c r="HN600" s="180">
        <f t="shared" si="1587"/>
        <v>0</v>
      </c>
      <c r="HO600" s="180">
        <f t="shared" si="1588"/>
        <v>0</v>
      </c>
      <c r="HP600" s="180">
        <f t="shared" si="1589"/>
        <v>0</v>
      </c>
      <c r="HQ600" s="180">
        <f t="shared" si="1590"/>
        <v>0</v>
      </c>
      <c r="HR600" s="180">
        <f t="shared" si="1591"/>
        <v>0</v>
      </c>
      <c r="HS600" s="180">
        <f t="shared" si="1592"/>
        <v>0</v>
      </c>
      <c r="HT600" s="180">
        <f t="shared" si="1593"/>
        <v>0</v>
      </c>
      <c r="HU600" s="180">
        <f t="shared" si="1594"/>
        <v>0</v>
      </c>
      <c r="HV600" s="180">
        <f t="shared" si="1595"/>
        <v>0</v>
      </c>
      <c r="HW600" s="180">
        <f t="shared" si="1596"/>
        <v>0</v>
      </c>
      <c r="HX600" s="180">
        <f t="shared" si="1597"/>
        <v>0</v>
      </c>
      <c r="HY600" s="180">
        <f t="shared" si="1598"/>
        <v>0</v>
      </c>
      <c r="HZ600" s="180">
        <f t="shared" si="1599"/>
        <v>0</v>
      </c>
      <c r="IA600" s="180">
        <f t="shared" si="1600"/>
        <v>0</v>
      </c>
      <c r="IB600" s="180">
        <f t="shared" si="1601"/>
        <v>0</v>
      </c>
      <c r="IC600" s="180">
        <f t="shared" si="1602"/>
        <v>0</v>
      </c>
      <c r="ID600" s="180">
        <f t="shared" si="1603"/>
        <v>0</v>
      </c>
      <c r="IE600" s="180">
        <f t="shared" si="1604"/>
        <v>0</v>
      </c>
      <c r="IF600" s="180">
        <f t="shared" si="1605"/>
        <v>0</v>
      </c>
      <c r="IG600" s="180">
        <f t="shared" si="1606"/>
        <v>0</v>
      </c>
      <c r="IH600" s="180">
        <f t="shared" si="1607"/>
        <v>0</v>
      </c>
      <c r="II600" s="180">
        <f t="shared" si="1608"/>
        <v>0</v>
      </c>
      <c r="IJ600" s="180">
        <f t="shared" si="1609"/>
        <v>0</v>
      </c>
      <c r="IK600" s="180">
        <f t="shared" si="1610"/>
        <v>0</v>
      </c>
      <c r="IL600" s="180">
        <f t="shared" si="1611"/>
        <v>0</v>
      </c>
      <c r="IM600" s="180">
        <f t="shared" si="1612"/>
        <v>0</v>
      </c>
      <c r="IN600" s="180">
        <f t="shared" si="1613"/>
        <v>0</v>
      </c>
      <c r="IO600" s="180">
        <f t="shared" si="1614"/>
        <v>0</v>
      </c>
      <c r="IP600" s="180">
        <f t="shared" si="1615"/>
        <v>0</v>
      </c>
      <c r="IQ600" s="180">
        <f t="shared" si="1616"/>
        <v>0</v>
      </c>
      <c r="IR600" s="180">
        <f t="shared" si="1617"/>
        <v>0</v>
      </c>
      <c r="IS600" s="180">
        <f t="shared" si="1618"/>
        <v>0</v>
      </c>
      <c r="IT600" s="180">
        <f t="shared" si="1619"/>
        <v>0</v>
      </c>
      <c r="IU600" s="180">
        <f t="shared" si="1620"/>
        <v>0</v>
      </c>
      <c r="IV600" s="180">
        <f t="shared" si="1621"/>
        <v>0</v>
      </c>
      <c r="IW600" s="180">
        <f t="shared" si="1622"/>
        <v>0</v>
      </c>
      <c r="IX600" s="180">
        <f t="shared" si="1623"/>
        <v>0</v>
      </c>
      <c r="IY600" s="180">
        <f t="shared" si="1624"/>
        <v>0</v>
      </c>
      <c r="IZ600" s="180">
        <f t="shared" si="1625"/>
        <v>0</v>
      </c>
      <c r="JA600" s="180">
        <f t="shared" si="1626"/>
        <v>0</v>
      </c>
      <c r="JB600" s="180">
        <f t="shared" si="1627"/>
        <v>0</v>
      </c>
    </row>
    <row r="601" spans="2:262">
      <c r="B601" s="188">
        <v>240</v>
      </c>
      <c r="C601" s="187">
        <f t="shared" si="1628"/>
        <v>4.6874999999999859E-3</v>
      </c>
      <c r="D601" s="184" t="e">
        <f t="shared" si="1371"/>
        <v>#REF!</v>
      </c>
      <c r="E601" s="183" t="e">
        <f>IL361</f>
        <v>#REF!</v>
      </c>
      <c r="F601" s="182">
        <v>240</v>
      </c>
      <c r="G601" s="180">
        <f t="shared" si="1372"/>
        <v>0</v>
      </c>
      <c r="H601" s="180">
        <f t="shared" si="1373"/>
        <v>0</v>
      </c>
      <c r="I601" s="180">
        <f t="shared" si="1374"/>
        <v>0</v>
      </c>
      <c r="J601" s="180">
        <f t="shared" si="1375"/>
        <v>0</v>
      </c>
      <c r="K601" s="180">
        <f t="shared" si="1376"/>
        <v>0</v>
      </c>
      <c r="L601" s="180">
        <f t="shared" si="1377"/>
        <v>0</v>
      </c>
      <c r="M601" s="180">
        <f t="shared" si="1378"/>
        <v>0</v>
      </c>
      <c r="N601" s="180">
        <f t="shared" si="1379"/>
        <v>0</v>
      </c>
      <c r="O601" s="180">
        <f t="shared" si="1380"/>
        <v>0</v>
      </c>
      <c r="P601" s="180">
        <f t="shared" si="1381"/>
        <v>0</v>
      </c>
      <c r="Q601" s="180">
        <f t="shared" si="1382"/>
        <v>0</v>
      </c>
      <c r="R601" s="180">
        <f t="shared" si="1383"/>
        <v>0</v>
      </c>
      <c r="S601" s="180">
        <f t="shared" si="1384"/>
        <v>0</v>
      </c>
      <c r="T601" s="180">
        <f t="shared" si="1385"/>
        <v>0</v>
      </c>
      <c r="U601" s="180">
        <f t="shared" si="1386"/>
        <v>0</v>
      </c>
      <c r="V601" s="180">
        <f t="shared" si="1387"/>
        <v>0</v>
      </c>
      <c r="W601" s="180">
        <f t="shared" si="1388"/>
        <v>0</v>
      </c>
      <c r="X601" s="180">
        <f t="shared" si="1389"/>
        <v>0</v>
      </c>
      <c r="Y601" s="180">
        <f t="shared" si="1390"/>
        <v>0</v>
      </c>
      <c r="Z601" s="180">
        <f t="shared" si="1391"/>
        <v>0</v>
      </c>
      <c r="AA601" s="180">
        <f t="shared" si="1392"/>
        <v>0</v>
      </c>
      <c r="AB601" s="180">
        <f t="shared" si="1393"/>
        <v>0</v>
      </c>
      <c r="AC601" s="180">
        <f t="shared" si="1394"/>
        <v>0</v>
      </c>
      <c r="AD601" s="180">
        <f t="shared" si="1395"/>
        <v>0</v>
      </c>
      <c r="AE601" s="180">
        <f t="shared" si="1396"/>
        <v>0</v>
      </c>
      <c r="AF601" s="180">
        <f t="shared" si="1397"/>
        <v>0</v>
      </c>
      <c r="AG601" s="180">
        <f t="shared" si="1398"/>
        <v>0</v>
      </c>
      <c r="AH601" s="180">
        <f t="shared" si="1399"/>
        <v>0</v>
      </c>
      <c r="AI601" s="180">
        <f t="shared" si="1400"/>
        <v>0</v>
      </c>
      <c r="AJ601" s="180">
        <f t="shared" si="1401"/>
        <v>0</v>
      </c>
      <c r="AK601" s="180">
        <f t="shared" si="1402"/>
        <v>0</v>
      </c>
      <c r="AL601" s="180">
        <f t="shared" si="1403"/>
        <v>0</v>
      </c>
      <c r="AM601" s="180">
        <f t="shared" si="1404"/>
        <v>0</v>
      </c>
      <c r="AN601" s="180">
        <f t="shared" si="1405"/>
        <v>0</v>
      </c>
      <c r="AO601" s="180">
        <f t="shared" si="1406"/>
        <v>0</v>
      </c>
      <c r="AP601" s="180">
        <f t="shared" si="1407"/>
        <v>0</v>
      </c>
      <c r="AQ601" s="180">
        <f t="shared" si="1408"/>
        <v>0</v>
      </c>
      <c r="AR601" s="180">
        <f t="shared" si="1409"/>
        <v>0</v>
      </c>
      <c r="AS601" s="180">
        <f t="shared" si="1410"/>
        <v>0</v>
      </c>
      <c r="AT601" s="180">
        <f t="shared" si="1411"/>
        <v>0</v>
      </c>
      <c r="AU601" s="180">
        <f t="shared" si="1412"/>
        <v>0</v>
      </c>
      <c r="AV601" s="180">
        <f t="shared" si="1413"/>
        <v>0</v>
      </c>
      <c r="AW601" s="180">
        <f t="shared" si="1414"/>
        <v>0</v>
      </c>
      <c r="AX601" s="180">
        <f t="shared" si="1415"/>
        <v>0</v>
      </c>
      <c r="AY601" s="180">
        <f t="shared" si="1416"/>
        <v>0</v>
      </c>
      <c r="AZ601" s="180">
        <f t="shared" si="1417"/>
        <v>0</v>
      </c>
      <c r="BA601" s="180">
        <f t="shared" si="1418"/>
        <v>0</v>
      </c>
      <c r="BB601" s="180">
        <f t="shared" si="1419"/>
        <v>0</v>
      </c>
      <c r="BC601" s="180">
        <f t="shared" si="1420"/>
        <v>0</v>
      </c>
      <c r="BD601" s="180">
        <f t="shared" si="1421"/>
        <v>0</v>
      </c>
      <c r="BE601" s="180">
        <f t="shared" si="1422"/>
        <v>0</v>
      </c>
      <c r="BF601" s="180">
        <f t="shared" si="1423"/>
        <v>0</v>
      </c>
      <c r="BG601" s="180">
        <f t="shared" si="1424"/>
        <v>0</v>
      </c>
      <c r="BH601" s="180">
        <f t="shared" si="1425"/>
        <v>0</v>
      </c>
      <c r="BI601" s="180">
        <f t="shared" si="1426"/>
        <v>0</v>
      </c>
      <c r="BJ601" s="180">
        <f t="shared" si="1427"/>
        <v>0</v>
      </c>
      <c r="BK601" s="180">
        <f t="shared" si="1428"/>
        <v>0</v>
      </c>
      <c r="BL601" s="180">
        <f t="shared" si="1429"/>
        <v>0</v>
      </c>
      <c r="BM601" s="180">
        <f t="shared" si="1430"/>
        <v>0</v>
      </c>
      <c r="BN601" s="180">
        <f t="shared" si="1431"/>
        <v>0</v>
      </c>
      <c r="BO601" s="180">
        <f t="shared" si="1432"/>
        <v>0</v>
      </c>
      <c r="BP601" s="180">
        <f t="shared" si="1433"/>
        <v>0</v>
      </c>
      <c r="BQ601" s="180">
        <f t="shared" si="1434"/>
        <v>0</v>
      </c>
      <c r="BR601" s="180">
        <f t="shared" si="1435"/>
        <v>0</v>
      </c>
      <c r="BS601" s="180">
        <f t="shared" si="1436"/>
        <v>0</v>
      </c>
      <c r="BT601" s="180">
        <f t="shared" si="1437"/>
        <v>0</v>
      </c>
      <c r="BU601" s="180">
        <f t="shared" si="1438"/>
        <v>0</v>
      </c>
      <c r="BV601" s="180">
        <f t="shared" si="1439"/>
        <v>0</v>
      </c>
      <c r="BW601" s="180">
        <f t="shared" si="1440"/>
        <v>0</v>
      </c>
      <c r="BX601" s="180">
        <f t="shared" si="1441"/>
        <v>0</v>
      </c>
      <c r="BY601" s="180">
        <f t="shared" si="1442"/>
        <v>0</v>
      </c>
      <c r="BZ601" s="180">
        <f t="shared" si="1443"/>
        <v>0</v>
      </c>
      <c r="CA601" s="180">
        <f t="shared" si="1444"/>
        <v>0</v>
      </c>
      <c r="CB601" s="180">
        <f t="shared" si="1445"/>
        <v>0</v>
      </c>
      <c r="CC601" s="180">
        <f t="shared" si="1446"/>
        <v>0</v>
      </c>
      <c r="CD601" s="180">
        <f t="shared" si="1447"/>
        <v>0</v>
      </c>
      <c r="CE601" s="180">
        <f t="shared" si="1448"/>
        <v>0</v>
      </c>
      <c r="CF601" s="180">
        <f t="shared" si="1449"/>
        <v>0</v>
      </c>
      <c r="CG601" s="180">
        <f t="shared" si="1450"/>
        <v>0</v>
      </c>
      <c r="CH601" s="180">
        <f t="shared" si="1451"/>
        <v>0</v>
      </c>
      <c r="CI601" s="180">
        <f t="shared" si="1452"/>
        <v>0</v>
      </c>
      <c r="CJ601" s="180">
        <f t="shared" si="1453"/>
        <v>0</v>
      </c>
      <c r="CK601" s="180">
        <f t="shared" si="1454"/>
        <v>0</v>
      </c>
      <c r="CL601" s="180">
        <f t="shared" si="1455"/>
        <v>0</v>
      </c>
      <c r="CM601" s="180">
        <f t="shared" si="1456"/>
        <v>0</v>
      </c>
      <c r="CN601" s="180">
        <f t="shared" si="1457"/>
        <v>0</v>
      </c>
      <c r="CO601" s="180">
        <f t="shared" si="1458"/>
        <v>0</v>
      </c>
      <c r="CP601" s="180">
        <f t="shared" si="1459"/>
        <v>0</v>
      </c>
      <c r="CQ601" s="180">
        <f t="shared" si="1460"/>
        <v>0</v>
      </c>
      <c r="CR601" s="180">
        <f t="shared" si="1461"/>
        <v>0</v>
      </c>
      <c r="CS601" s="180">
        <f t="shared" si="1462"/>
        <v>0</v>
      </c>
      <c r="CT601" s="180">
        <f t="shared" si="1463"/>
        <v>0</v>
      </c>
      <c r="CU601" s="180">
        <f t="shared" si="1464"/>
        <v>0</v>
      </c>
      <c r="CV601" s="180">
        <f t="shared" si="1465"/>
        <v>0</v>
      </c>
      <c r="CW601" s="180">
        <f t="shared" si="1466"/>
        <v>0</v>
      </c>
      <c r="CX601" s="180">
        <f t="shared" si="1467"/>
        <v>0</v>
      </c>
      <c r="CY601" s="180">
        <f t="shared" si="1468"/>
        <v>0</v>
      </c>
      <c r="CZ601" s="180">
        <f t="shared" si="1469"/>
        <v>0</v>
      </c>
      <c r="DA601" s="180">
        <f t="shared" si="1470"/>
        <v>0</v>
      </c>
      <c r="DB601" s="180">
        <f t="shared" si="1471"/>
        <v>0</v>
      </c>
      <c r="DC601" s="180">
        <f t="shared" si="1472"/>
        <v>0</v>
      </c>
      <c r="DD601" s="180">
        <f t="shared" si="1473"/>
        <v>0</v>
      </c>
      <c r="DE601" s="180">
        <f t="shared" si="1474"/>
        <v>0</v>
      </c>
      <c r="DF601" s="180">
        <f t="shared" si="1475"/>
        <v>0</v>
      </c>
      <c r="DG601" s="180">
        <f t="shared" si="1476"/>
        <v>0</v>
      </c>
      <c r="DH601" s="180">
        <f t="shared" si="1477"/>
        <v>0</v>
      </c>
      <c r="DI601" s="180">
        <f t="shared" si="1478"/>
        <v>0</v>
      </c>
      <c r="DJ601" s="180">
        <f t="shared" si="1479"/>
        <v>0</v>
      </c>
      <c r="DK601" s="180">
        <f t="shared" si="1480"/>
        <v>0</v>
      </c>
      <c r="DL601" s="180">
        <f t="shared" si="1481"/>
        <v>0</v>
      </c>
      <c r="DM601" s="180">
        <f t="shared" si="1482"/>
        <v>0</v>
      </c>
      <c r="DN601" s="180">
        <f t="shared" si="1483"/>
        <v>0</v>
      </c>
      <c r="DO601" s="180">
        <f t="shared" si="1484"/>
        <v>0</v>
      </c>
      <c r="DP601" s="180">
        <f t="shared" si="1485"/>
        <v>0</v>
      </c>
      <c r="DQ601" s="180">
        <f t="shared" si="1486"/>
        <v>0</v>
      </c>
      <c r="DR601" s="180">
        <f t="shared" si="1487"/>
        <v>0</v>
      </c>
      <c r="DS601" s="180">
        <f t="shared" si="1488"/>
        <v>0</v>
      </c>
      <c r="DT601" s="180">
        <f t="shared" si="1489"/>
        <v>0</v>
      </c>
      <c r="DU601" s="180">
        <f t="shared" si="1490"/>
        <v>0</v>
      </c>
      <c r="DV601" s="180">
        <f t="shared" si="1491"/>
        <v>0</v>
      </c>
      <c r="DW601" s="180">
        <f t="shared" si="1492"/>
        <v>0</v>
      </c>
      <c r="DX601" s="180">
        <f t="shared" si="1493"/>
        <v>0</v>
      </c>
      <c r="DY601" s="180">
        <f t="shared" si="1494"/>
        <v>0</v>
      </c>
      <c r="DZ601" s="180">
        <f t="shared" si="1495"/>
        <v>0</v>
      </c>
      <c r="EA601" s="180">
        <f t="shared" si="1496"/>
        <v>0</v>
      </c>
      <c r="EB601" s="180">
        <f t="shared" si="1497"/>
        <v>0</v>
      </c>
      <c r="EC601" s="180">
        <f t="shared" si="1498"/>
        <v>0</v>
      </c>
      <c r="ED601" s="180">
        <f t="shared" si="1499"/>
        <v>0</v>
      </c>
      <c r="EE601" s="180">
        <f t="shared" si="1500"/>
        <v>0</v>
      </c>
      <c r="EF601" s="180">
        <f t="shared" si="1501"/>
        <v>0</v>
      </c>
      <c r="EG601" s="180">
        <f t="shared" si="1502"/>
        <v>0</v>
      </c>
      <c r="EH601" s="180">
        <f t="shared" si="1503"/>
        <v>0</v>
      </c>
      <c r="EI601" s="180">
        <f t="shared" si="1504"/>
        <v>0</v>
      </c>
      <c r="EJ601" s="180">
        <f t="shared" si="1505"/>
        <v>0</v>
      </c>
      <c r="EK601" s="180">
        <f t="shared" si="1506"/>
        <v>0</v>
      </c>
      <c r="EL601" s="180">
        <f t="shared" si="1507"/>
        <v>0</v>
      </c>
      <c r="EM601" s="180">
        <f t="shared" si="1508"/>
        <v>0</v>
      </c>
      <c r="EN601" s="180">
        <f t="shared" si="1509"/>
        <v>0</v>
      </c>
      <c r="EO601" s="180">
        <f t="shared" si="1510"/>
        <v>0</v>
      </c>
      <c r="EP601" s="180">
        <f t="shared" si="1511"/>
        <v>0</v>
      </c>
      <c r="EQ601" s="180">
        <f t="shared" si="1512"/>
        <v>0</v>
      </c>
      <c r="ER601" s="180">
        <f t="shared" si="1513"/>
        <v>0</v>
      </c>
      <c r="ES601" s="180">
        <f t="shared" si="1514"/>
        <v>0</v>
      </c>
      <c r="ET601" s="180">
        <f t="shared" si="1515"/>
        <v>0</v>
      </c>
      <c r="EU601" s="180">
        <f t="shared" si="1516"/>
        <v>0</v>
      </c>
      <c r="EV601" s="180">
        <f t="shared" si="1517"/>
        <v>0</v>
      </c>
      <c r="EW601" s="180">
        <f t="shared" si="1518"/>
        <v>0</v>
      </c>
      <c r="EX601" s="180">
        <f t="shared" si="1519"/>
        <v>0</v>
      </c>
      <c r="EY601" s="180">
        <f t="shared" si="1520"/>
        <v>0</v>
      </c>
      <c r="EZ601" s="180">
        <f t="shared" si="1521"/>
        <v>0</v>
      </c>
      <c r="FA601" s="180">
        <f t="shared" si="1522"/>
        <v>0</v>
      </c>
      <c r="FB601" s="180">
        <f t="shared" si="1523"/>
        <v>0</v>
      </c>
      <c r="FC601" s="180">
        <f t="shared" si="1524"/>
        <v>0</v>
      </c>
      <c r="FD601" s="180">
        <f t="shared" si="1525"/>
        <v>0</v>
      </c>
      <c r="FE601" s="180">
        <f t="shared" si="1526"/>
        <v>0</v>
      </c>
      <c r="FF601" s="180">
        <f t="shared" si="1527"/>
        <v>0</v>
      </c>
      <c r="FG601" s="180">
        <f t="shared" si="1528"/>
        <v>0</v>
      </c>
      <c r="FH601" s="180">
        <f t="shared" si="1529"/>
        <v>0</v>
      </c>
      <c r="FI601" s="180">
        <f t="shared" si="1530"/>
        <v>0</v>
      </c>
      <c r="FJ601" s="180">
        <f t="shared" si="1531"/>
        <v>0</v>
      </c>
      <c r="FK601" s="180">
        <f t="shared" si="1532"/>
        <v>0</v>
      </c>
      <c r="FL601" s="180">
        <f t="shared" si="1533"/>
        <v>0</v>
      </c>
      <c r="FM601" s="180">
        <f t="shared" si="1534"/>
        <v>0</v>
      </c>
      <c r="FN601" s="180">
        <f t="shared" si="1535"/>
        <v>0</v>
      </c>
      <c r="FO601" s="180">
        <f t="shared" si="1536"/>
        <v>0</v>
      </c>
      <c r="FP601" s="180">
        <f t="shared" si="1537"/>
        <v>0</v>
      </c>
      <c r="FQ601" s="180">
        <f t="shared" si="1538"/>
        <v>0</v>
      </c>
      <c r="FR601" s="180">
        <f t="shared" si="1539"/>
        <v>0</v>
      </c>
      <c r="FS601" s="180">
        <f t="shared" si="1540"/>
        <v>0</v>
      </c>
      <c r="FT601" s="180">
        <f t="shared" si="1541"/>
        <v>0</v>
      </c>
      <c r="FU601" s="180">
        <f t="shared" si="1542"/>
        <v>0</v>
      </c>
      <c r="FV601" s="180">
        <f t="shared" si="1543"/>
        <v>0</v>
      </c>
      <c r="FW601" s="180">
        <f t="shared" si="1544"/>
        <v>0</v>
      </c>
      <c r="FX601" s="180">
        <f t="shared" si="1545"/>
        <v>0</v>
      </c>
      <c r="FY601" s="180">
        <f t="shared" si="1546"/>
        <v>0</v>
      </c>
      <c r="FZ601" s="180">
        <f t="shared" si="1547"/>
        <v>0</v>
      </c>
      <c r="GA601" s="180">
        <f t="shared" si="1548"/>
        <v>0</v>
      </c>
      <c r="GB601" s="180">
        <f t="shared" si="1549"/>
        <v>0</v>
      </c>
      <c r="GC601" s="180">
        <f t="shared" si="1550"/>
        <v>0</v>
      </c>
      <c r="GD601" s="180">
        <f t="shared" si="1551"/>
        <v>0</v>
      </c>
      <c r="GE601" s="180">
        <f t="shared" si="1552"/>
        <v>0</v>
      </c>
      <c r="GF601" s="180">
        <f t="shared" si="1553"/>
        <v>0</v>
      </c>
      <c r="GG601" s="180">
        <f t="shared" si="1554"/>
        <v>0</v>
      </c>
      <c r="GH601" s="180">
        <f t="shared" si="1555"/>
        <v>0</v>
      </c>
      <c r="GI601" s="180">
        <f t="shared" si="1556"/>
        <v>0</v>
      </c>
      <c r="GJ601" s="180">
        <f t="shared" si="1557"/>
        <v>0</v>
      </c>
      <c r="GK601" s="180">
        <f t="shared" si="1558"/>
        <v>0</v>
      </c>
      <c r="GL601" s="180">
        <f t="shared" si="1559"/>
        <v>0</v>
      </c>
      <c r="GM601" s="180">
        <f t="shared" si="1560"/>
        <v>0</v>
      </c>
      <c r="GN601" s="180">
        <f t="shared" si="1561"/>
        <v>0</v>
      </c>
      <c r="GO601" s="180">
        <f t="shared" si="1562"/>
        <v>0</v>
      </c>
      <c r="GP601" s="180">
        <f t="shared" si="1563"/>
        <v>0</v>
      </c>
      <c r="GQ601" s="180">
        <f t="shared" si="1564"/>
        <v>0</v>
      </c>
      <c r="GR601" s="180">
        <f t="shared" si="1565"/>
        <v>0</v>
      </c>
      <c r="GS601" s="180">
        <f t="shared" si="1566"/>
        <v>0</v>
      </c>
      <c r="GT601" s="180">
        <f t="shared" si="1567"/>
        <v>0</v>
      </c>
      <c r="GU601" s="180">
        <f t="shared" si="1568"/>
        <v>0</v>
      </c>
      <c r="GV601" s="180">
        <f t="shared" si="1569"/>
        <v>0</v>
      </c>
      <c r="GW601" s="180">
        <f t="shared" si="1570"/>
        <v>0</v>
      </c>
      <c r="GX601" s="180">
        <f t="shared" si="1571"/>
        <v>0</v>
      </c>
      <c r="GY601" s="180">
        <f t="shared" si="1572"/>
        <v>0</v>
      </c>
      <c r="GZ601" s="180">
        <f t="shared" si="1573"/>
        <v>0</v>
      </c>
      <c r="HA601" s="180">
        <f t="shared" si="1574"/>
        <v>0</v>
      </c>
      <c r="HB601" s="180">
        <f t="shared" si="1575"/>
        <v>0</v>
      </c>
      <c r="HC601" s="180">
        <f t="shared" si="1576"/>
        <v>0</v>
      </c>
      <c r="HD601" s="180">
        <f t="shared" si="1577"/>
        <v>0</v>
      </c>
      <c r="HE601" s="180">
        <f t="shared" si="1578"/>
        <v>0</v>
      </c>
      <c r="HF601" s="180">
        <f t="shared" si="1579"/>
        <v>0</v>
      </c>
      <c r="HG601" s="180">
        <f t="shared" si="1580"/>
        <v>0</v>
      </c>
      <c r="HH601" s="180">
        <f t="shared" si="1581"/>
        <v>0</v>
      </c>
      <c r="HI601" s="180">
        <f t="shared" si="1582"/>
        <v>0</v>
      </c>
      <c r="HJ601" s="180">
        <f t="shared" si="1583"/>
        <v>0</v>
      </c>
      <c r="HK601" s="180">
        <f t="shared" si="1584"/>
        <v>0</v>
      </c>
      <c r="HL601" s="180">
        <f t="shared" si="1585"/>
        <v>0</v>
      </c>
      <c r="HM601" s="180">
        <f t="shared" si="1586"/>
        <v>0</v>
      </c>
      <c r="HN601" s="180">
        <f t="shared" si="1587"/>
        <v>0</v>
      </c>
      <c r="HO601" s="180">
        <f t="shared" si="1588"/>
        <v>0</v>
      </c>
      <c r="HP601" s="180">
        <f t="shared" si="1589"/>
        <v>0</v>
      </c>
      <c r="HQ601" s="180">
        <f t="shared" si="1590"/>
        <v>0</v>
      </c>
      <c r="HR601" s="180">
        <f t="shared" si="1591"/>
        <v>0</v>
      </c>
      <c r="HS601" s="180">
        <f t="shared" si="1592"/>
        <v>0</v>
      </c>
      <c r="HT601" s="180">
        <f t="shared" si="1593"/>
        <v>0</v>
      </c>
      <c r="HU601" s="180">
        <f t="shared" si="1594"/>
        <v>0</v>
      </c>
      <c r="HV601" s="180">
        <f t="shared" si="1595"/>
        <v>0</v>
      </c>
      <c r="HW601" s="180">
        <f t="shared" si="1596"/>
        <v>0</v>
      </c>
      <c r="HX601" s="180">
        <f t="shared" si="1597"/>
        <v>0</v>
      </c>
      <c r="HY601" s="180">
        <f t="shared" si="1598"/>
        <v>0</v>
      </c>
      <c r="HZ601" s="180">
        <f t="shared" si="1599"/>
        <v>0</v>
      </c>
      <c r="IA601" s="180">
        <f t="shared" si="1600"/>
        <v>0</v>
      </c>
      <c r="IB601" s="180">
        <f t="shared" si="1601"/>
        <v>0</v>
      </c>
      <c r="IC601" s="180">
        <f t="shared" si="1602"/>
        <v>0</v>
      </c>
      <c r="ID601" s="180">
        <f t="shared" si="1603"/>
        <v>0</v>
      </c>
      <c r="IE601" s="180">
        <f t="shared" si="1604"/>
        <v>0</v>
      </c>
      <c r="IF601" s="180">
        <f t="shared" si="1605"/>
        <v>0</v>
      </c>
      <c r="IG601" s="180">
        <f t="shared" si="1606"/>
        <v>0</v>
      </c>
      <c r="IH601" s="180">
        <f t="shared" si="1607"/>
        <v>0</v>
      </c>
      <c r="II601" s="180">
        <f t="shared" si="1608"/>
        <v>0</v>
      </c>
      <c r="IJ601" s="180">
        <f t="shared" si="1609"/>
        <v>0</v>
      </c>
      <c r="IK601" s="180">
        <f t="shared" si="1610"/>
        <v>0</v>
      </c>
      <c r="IL601" s="180">
        <f t="shared" si="1611"/>
        <v>0</v>
      </c>
      <c r="IM601" s="180">
        <f t="shared" si="1612"/>
        <v>0</v>
      </c>
      <c r="IN601" s="180">
        <f t="shared" si="1613"/>
        <v>0</v>
      </c>
      <c r="IO601" s="180">
        <f t="shared" si="1614"/>
        <v>0</v>
      </c>
      <c r="IP601" s="180">
        <f t="shared" si="1615"/>
        <v>0</v>
      </c>
      <c r="IQ601" s="180">
        <f t="shared" si="1616"/>
        <v>0</v>
      </c>
      <c r="IR601" s="180">
        <f t="shared" si="1617"/>
        <v>0</v>
      </c>
      <c r="IS601" s="180">
        <f t="shared" si="1618"/>
        <v>0</v>
      </c>
      <c r="IT601" s="180">
        <f t="shared" si="1619"/>
        <v>0</v>
      </c>
      <c r="IU601" s="180">
        <f t="shared" si="1620"/>
        <v>0</v>
      </c>
      <c r="IV601" s="180">
        <f t="shared" si="1621"/>
        <v>0</v>
      </c>
      <c r="IW601" s="180">
        <f t="shared" si="1622"/>
        <v>0</v>
      </c>
      <c r="IX601" s="180">
        <f t="shared" si="1623"/>
        <v>0</v>
      </c>
      <c r="IY601" s="180">
        <f t="shared" si="1624"/>
        <v>0</v>
      </c>
      <c r="IZ601" s="180">
        <f t="shared" si="1625"/>
        <v>0</v>
      </c>
      <c r="JA601" s="180">
        <f t="shared" si="1626"/>
        <v>0</v>
      </c>
      <c r="JB601" s="180">
        <f t="shared" si="1627"/>
        <v>0</v>
      </c>
    </row>
    <row r="602" spans="2:262">
      <c r="B602" s="188">
        <v>241</v>
      </c>
      <c r="C602" s="187">
        <f t="shared" si="1628"/>
        <v>4.7070312499999855E-3</v>
      </c>
      <c r="D602" s="184" t="e">
        <f t="shared" si="1371"/>
        <v>#REF!</v>
      </c>
      <c r="E602" s="183" t="e">
        <f>IM361</f>
        <v>#REF!</v>
      </c>
      <c r="F602" s="182">
        <v>241</v>
      </c>
      <c r="G602" s="180">
        <f t="shared" si="1372"/>
        <v>0</v>
      </c>
      <c r="H602" s="180">
        <f t="shared" si="1373"/>
        <v>0</v>
      </c>
      <c r="I602" s="180">
        <f t="shared" si="1374"/>
        <v>0</v>
      </c>
      <c r="J602" s="180">
        <f t="shared" si="1375"/>
        <v>0</v>
      </c>
      <c r="K602" s="180">
        <f t="shared" si="1376"/>
        <v>0</v>
      </c>
      <c r="L602" s="180">
        <f t="shared" si="1377"/>
        <v>0</v>
      </c>
      <c r="M602" s="180">
        <f t="shared" si="1378"/>
        <v>0</v>
      </c>
      <c r="N602" s="180">
        <f t="shared" si="1379"/>
        <v>0</v>
      </c>
      <c r="O602" s="180">
        <f t="shared" si="1380"/>
        <v>0</v>
      </c>
      <c r="P602" s="180">
        <f t="shared" si="1381"/>
        <v>0</v>
      </c>
      <c r="Q602" s="180">
        <f t="shared" si="1382"/>
        <v>0</v>
      </c>
      <c r="R602" s="180">
        <f t="shared" si="1383"/>
        <v>0</v>
      </c>
      <c r="S602" s="180">
        <f t="shared" si="1384"/>
        <v>0</v>
      </c>
      <c r="T602" s="180">
        <f t="shared" si="1385"/>
        <v>0</v>
      </c>
      <c r="U602" s="180">
        <f t="shared" si="1386"/>
        <v>0</v>
      </c>
      <c r="V602" s="180">
        <f t="shared" si="1387"/>
        <v>0</v>
      </c>
      <c r="W602" s="180">
        <f t="shared" si="1388"/>
        <v>0</v>
      </c>
      <c r="X602" s="180">
        <f t="shared" si="1389"/>
        <v>0</v>
      </c>
      <c r="Y602" s="180">
        <f t="shared" si="1390"/>
        <v>0</v>
      </c>
      <c r="Z602" s="180">
        <f t="shared" si="1391"/>
        <v>0</v>
      </c>
      <c r="AA602" s="180">
        <f t="shared" si="1392"/>
        <v>0</v>
      </c>
      <c r="AB602" s="180">
        <f t="shared" si="1393"/>
        <v>0</v>
      </c>
      <c r="AC602" s="180">
        <f t="shared" si="1394"/>
        <v>0</v>
      </c>
      <c r="AD602" s="180">
        <f t="shared" si="1395"/>
        <v>0</v>
      </c>
      <c r="AE602" s="180">
        <f t="shared" si="1396"/>
        <v>0</v>
      </c>
      <c r="AF602" s="180">
        <f t="shared" si="1397"/>
        <v>0</v>
      </c>
      <c r="AG602" s="180">
        <f t="shared" si="1398"/>
        <v>0</v>
      </c>
      <c r="AH602" s="180">
        <f t="shared" si="1399"/>
        <v>0</v>
      </c>
      <c r="AI602" s="180">
        <f t="shared" si="1400"/>
        <v>0</v>
      </c>
      <c r="AJ602" s="180">
        <f t="shared" si="1401"/>
        <v>0</v>
      </c>
      <c r="AK602" s="180">
        <f t="shared" si="1402"/>
        <v>0</v>
      </c>
      <c r="AL602" s="180">
        <f t="shared" si="1403"/>
        <v>0</v>
      </c>
      <c r="AM602" s="180">
        <f t="shared" si="1404"/>
        <v>0</v>
      </c>
      <c r="AN602" s="180">
        <f t="shared" si="1405"/>
        <v>0</v>
      </c>
      <c r="AO602" s="180">
        <f t="shared" si="1406"/>
        <v>0</v>
      </c>
      <c r="AP602" s="180">
        <f t="shared" si="1407"/>
        <v>0</v>
      </c>
      <c r="AQ602" s="180">
        <f t="shared" si="1408"/>
        <v>0</v>
      </c>
      <c r="AR602" s="180">
        <f t="shared" si="1409"/>
        <v>0</v>
      </c>
      <c r="AS602" s="180">
        <f t="shared" si="1410"/>
        <v>0</v>
      </c>
      <c r="AT602" s="180">
        <f t="shared" si="1411"/>
        <v>0</v>
      </c>
      <c r="AU602" s="180">
        <f t="shared" si="1412"/>
        <v>0</v>
      </c>
      <c r="AV602" s="180">
        <f t="shared" si="1413"/>
        <v>0</v>
      </c>
      <c r="AW602" s="180">
        <f t="shared" si="1414"/>
        <v>0</v>
      </c>
      <c r="AX602" s="180">
        <f t="shared" si="1415"/>
        <v>0</v>
      </c>
      <c r="AY602" s="180">
        <f t="shared" si="1416"/>
        <v>0</v>
      </c>
      <c r="AZ602" s="180">
        <f t="shared" si="1417"/>
        <v>0</v>
      </c>
      <c r="BA602" s="180">
        <f t="shared" si="1418"/>
        <v>0</v>
      </c>
      <c r="BB602" s="180">
        <f t="shared" si="1419"/>
        <v>0</v>
      </c>
      <c r="BC602" s="180">
        <f t="shared" si="1420"/>
        <v>0</v>
      </c>
      <c r="BD602" s="180">
        <f t="shared" si="1421"/>
        <v>0</v>
      </c>
      <c r="BE602" s="180">
        <f t="shared" si="1422"/>
        <v>0</v>
      </c>
      <c r="BF602" s="180">
        <f t="shared" si="1423"/>
        <v>0</v>
      </c>
      <c r="BG602" s="180">
        <f t="shared" si="1424"/>
        <v>0</v>
      </c>
      <c r="BH602" s="180">
        <f t="shared" si="1425"/>
        <v>0</v>
      </c>
      <c r="BI602" s="180">
        <f t="shared" si="1426"/>
        <v>0</v>
      </c>
      <c r="BJ602" s="180">
        <f t="shared" si="1427"/>
        <v>0</v>
      </c>
      <c r="BK602" s="180">
        <f t="shared" si="1428"/>
        <v>0</v>
      </c>
      <c r="BL602" s="180">
        <f t="shared" si="1429"/>
        <v>0</v>
      </c>
      <c r="BM602" s="180">
        <f t="shared" si="1430"/>
        <v>0</v>
      </c>
      <c r="BN602" s="180">
        <f t="shared" si="1431"/>
        <v>0</v>
      </c>
      <c r="BO602" s="180">
        <f t="shared" si="1432"/>
        <v>0</v>
      </c>
      <c r="BP602" s="180">
        <f t="shared" si="1433"/>
        <v>0</v>
      </c>
      <c r="BQ602" s="180">
        <f t="shared" si="1434"/>
        <v>0</v>
      </c>
      <c r="BR602" s="180">
        <f t="shared" si="1435"/>
        <v>0</v>
      </c>
      <c r="BS602" s="180">
        <f t="shared" si="1436"/>
        <v>0</v>
      </c>
      <c r="BT602" s="180">
        <f t="shared" si="1437"/>
        <v>0</v>
      </c>
      <c r="BU602" s="180">
        <f t="shared" si="1438"/>
        <v>0</v>
      </c>
      <c r="BV602" s="180">
        <f t="shared" si="1439"/>
        <v>0</v>
      </c>
      <c r="BW602" s="180">
        <f t="shared" si="1440"/>
        <v>0</v>
      </c>
      <c r="BX602" s="180">
        <f t="shared" si="1441"/>
        <v>0</v>
      </c>
      <c r="BY602" s="180">
        <f t="shared" si="1442"/>
        <v>0</v>
      </c>
      <c r="BZ602" s="180">
        <f t="shared" si="1443"/>
        <v>0</v>
      </c>
      <c r="CA602" s="180">
        <f t="shared" si="1444"/>
        <v>0</v>
      </c>
      <c r="CB602" s="180">
        <f t="shared" si="1445"/>
        <v>0</v>
      </c>
      <c r="CC602" s="180">
        <f t="shared" si="1446"/>
        <v>0</v>
      </c>
      <c r="CD602" s="180">
        <f t="shared" si="1447"/>
        <v>0</v>
      </c>
      <c r="CE602" s="180">
        <f t="shared" si="1448"/>
        <v>0</v>
      </c>
      <c r="CF602" s="180">
        <f t="shared" si="1449"/>
        <v>0</v>
      </c>
      <c r="CG602" s="180">
        <f t="shared" si="1450"/>
        <v>0</v>
      </c>
      <c r="CH602" s="180">
        <f t="shared" si="1451"/>
        <v>0</v>
      </c>
      <c r="CI602" s="180">
        <f t="shared" si="1452"/>
        <v>0</v>
      </c>
      <c r="CJ602" s="180">
        <f t="shared" si="1453"/>
        <v>0</v>
      </c>
      <c r="CK602" s="180">
        <f t="shared" si="1454"/>
        <v>0</v>
      </c>
      <c r="CL602" s="180">
        <f t="shared" si="1455"/>
        <v>0</v>
      </c>
      <c r="CM602" s="180">
        <f t="shared" si="1456"/>
        <v>0</v>
      </c>
      <c r="CN602" s="180">
        <f t="shared" si="1457"/>
        <v>0</v>
      </c>
      <c r="CO602" s="180">
        <f t="shared" si="1458"/>
        <v>0</v>
      </c>
      <c r="CP602" s="180">
        <f t="shared" si="1459"/>
        <v>0</v>
      </c>
      <c r="CQ602" s="180">
        <f t="shared" si="1460"/>
        <v>0</v>
      </c>
      <c r="CR602" s="180">
        <f t="shared" si="1461"/>
        <v>0</v>
      </c>
      <c r="CS602" s="180">
        <f t="shared" si="1462"/>
        <v>0</v>
      </c>
      <c r="CT602" s="180">
        <f t="shared" si="1463"/>
        <v>0</v>
      </c>
      <c r="CU602" s="180">
        <f t="shared" si="1464"/>
        <v>0</v>
      </c>
      <c r="CV602" s="180">
        <f t="shared" si="1465"/>
        <v>0</v>
      </c>
      <c r="CW602" s="180">
        <f t="shared" si="1466"/>
        <v>0</v>
      </c>
      <c r="CX602" s="180">
        <f t="shared" si="1467"/>
        <v>0</v>
      </c>
      <c r="CY602" s="180">
        <f t="shared" si="1468"/>
        <v>0</v>
      </c>
      <c r="CZ602" s="180">
        <f t="shared" si="1469"/>
        <v>0</v>
      </c>
      <c r="DA602" s="180">
        <f t="shared" si="1470"/>
        <v>0</v>
      </c>
      <c r="DB602" s="180">
        <f t="shared" si="1471"/>
        <v>0</v>
      </c>
      <c r="DC602" s="180">
        <f t="shared" si="1472"/>
        <v>0</v>
      </c>
      <c r="DD602" s="180">
        <f t="shared" si="1473"/>
        <v>0</v>
      </c>
      <c r="DE602" s="180">
        <f t="shared" si="1474"/>
        <v>0</v>
      </c>
      <c r="DF602" s="180">
        <f t="shared" si="1475"/>
        <v>0</v>
      </c>
      <c r="DG602" s="180">
        <f t="shared" si="1476"/>
        <v>0</v>
      </c>
      <c r="DH602" s="180">
        <f t="shared" si="1477"/>
        <v>0</v>
      </c>
      <c r="DI602" s="180">
        <f t="shared" si="1478"/>
        <v>0</v>
      </c>
      <c r="DJ602" s="180">
        <f t="shared" si="1479"/>
        <v>0</v>
      </c>
      <c r="DK602" s="180">
        <f t="shared" si="1480"/>
        <v>0</v>
      </c>
      <c r="DL602" s="180">
        <f t="shared" si="1481"/>
        <v>0</v>
      </c>
      <c r="DM602" s="180">
        <f t="shared" si="1482"/>
        <v>0</v>
      </c>
      <c r="DN602" s="180">
        <f t="shared" si="1483"/>
        <v>0</v>
      </c>
      <c r="DO602" s="180">
        <f t="shared" si="1484"/>
        <v>0</v>
      </c>
      <c r="DP602" s="180">
        <f t="shared" si="1485"/>
        <v>0</v>
      </c>
      <c r="DQ602" s="180">
        <f t="shared" si="1486"/>
        <v>0</v>
      </c>
      <c r="DR602" s="180">
        <f t="shared" si="1487"/>
        <v>0</v>
      </c>
      <c r="DS602" s="180">
        <f t="shared" si="1488"/>
        <v>0</v>
      </c>
      <c r="DT602" s="180">
        <f t="shared" si="1489"/>
        <v>0</v>
      </c>
      <c r="DU602" s="180">
        <f t="shared" si="1490"/>
        <v>0</v>
      </c>
      <c r="DV602" s="180">
        <f t="shared" si="1491"/>
        <v>0</v>
      </c>
      <c r="DW602" s="180">
        <f t="shared" si="1492"/>
        <v>0</v>
      </c>
      <c r="DX602" s="180">
        <f t="shared" si="1493"/>
        <v>0</v>
      </c>
      <c r="DY602" s="180">
        <f t="shared" si="1494"/>
        <v>0</v>
      </c>
      <c r="DZ602" s="180">
        <f t="shared" si="1495"/>
        <v>0</v>
      </c>
      <c r="EA602" s="180">
        <f t="shared" si="1496"/>
        <v>0</v>
      </c>
      <c r="EB602" s="180">
        <f t="shared" si="1497"/>
        <v>0</v>
      </c>
      <c r="EC602" s="180">
        <f t="shared" si="1498"/>
        <v>0</v>
      </c>
      <c r="ED602" s="180">
        <f t="shared" si="1499"/>
        <v>0</v>
      </c>
      <c r="EE602" s="180">
        <f t="shared" si="1500"/>
        <v>0</v>
      </c>
      <c r="EF602" s="180">
        <f t="shared" si="1501"/>
        <v>0</v>
      </c>
      <c r="EG602" s="180">
        <f t="shared" si="1502"/>
        <v>0</v>
      </c>
      <c r="EH602" s="180">
        <f t="shared" si="1503"/>
        <v>0</v>
      </c>
      <c r="EI602" s="180">
        <f t="shared" si="1504"/>
        <v>0</v>
      </c>
      <c r="EJ602" s="180">
        <f t="shared" si="1505"/>
        <v>0</v>
      </c>
      <c r="EK602" s="180">
        <f t="shared" si="1506"/>
        <v>0</v>
      </c>
      <c r="EL602" s="180">
        <f t="shared" si="1507"/>
        <v>0</v>
      </c>
      <c r="EM602" s="180">
        <f t="shared" si="1508"/>
        <v>0</v>
      </c>
      <c r="EN602" s="180">
        <f t="shared" si="1509"/>
        <v>0</v>
      </c>
      <c r="EO602" s="180">
        <f t="shared" si="1510"/>
        <v>0</v>
      </c>
      <c r="EP602" s="180">
        <f t="shared" si="1511"/>
        <v>0</v>
      </c>
      <c r="EQ602" s="180">
        <f t="shared" si="1512"/>
        <v>0</v>
      </c>
      <c r="ER602" s="180">
        <f t="shared" si="1513"/>
        <v>0</v>
      </c>
      <c r="ES602" s="180">
        <f t="shared" si="1514"/>
        <v>0</v>
      </c>
      <c r="ET602" s="180">
        <f t="shared" si="1515"/>
        <v>0</v>
      </c>
      <c r="EU602" s="180">
        <f t="shared" si="1516"/>
        <v>0</v>
      </c>
      <c r="EV602" s="180">
        <f t="shared" si="1517"/>
        <v>0</v>
      </c>
      <c r="EW602" s="180">
        <f t="shared" si="1518"/>
        <v>0</v>
      </c>
      <c r="EX602" s="180">
        <f t="shared" si="1519"/>
        <v>0</v>
      </c>
      <c r="EY602" s="180">
        <f t="shared" si="1520"/>
        <v>0</v>
      </c>
      <c r="EZ602" s="180">
        <f t="shared" si="1521"/>
        <v>0</v>
      </c>
      <c r="FA602" s="180">
        <f t="shared" si="1522"/>
        <v>0</v>
      </c>
      <c r="FB602" s="180">
        <f t="shared" si="1523"/>
        <v>0</v>
      </c>
      <c r="FC602" s="180">
        <f t="shared" si="1524"/>
        <v>0</v>
      </c>
      <c r="FD602" s="180">
        <f t="shared" si="1525"/>
        <v>0</v>
      </c>
      <c r="FE602" s="180">
        <f t="shared" si="1526"/>
        <v>0</v>
      </c>
      <c r="FF602" s="180">
        <f t="shared" si="1527"/>
        <v>0</v>
      </c>
      <c r="FG602" s="180">
        <f t="shared" si="1528"/>
        <v>0</v>
      </c>
      <c r="FH602" s="180">
        <f t="shared" si="1529"/>
        <v>0</v>
      </c>
      <c r="FI602" s="180">
        <f t="shared" si="1530"/>
        <v>0</v>
      </c>
      <c r="FJ602" s="180">
        <f t="shared" si="1531"/>
        <v>0</v>
      </c>
      <c r="FK602" s="180">
        <f t="shared" si="1532"/>
        <v>0</v>
      </c>
      <c r="FL602" s="180">
        <f t="shared" si="1533"/>
        <v>0</v>
      </c>
      <c r="FM602" s="180">
        <f t="shared" si="1534"/>
        <v>0</v>
      </c>
      <c r="FN602" s="180">
        <f t="shared" si="1535"/>
        <v>0</v>
      </c>
      <c r="FO602" s="180">
        <f t="shared" si="1536"/>
        <v>0</v>
      </c>
      <c r="FP602" s="180">
        <f t="shared" si="1537"/>
        <v>0</v>
      </c>
      <c r="FQ602" s="180">
        <f t="shared" si="1538"/>
        <v>0</v>
      </c>
      <c r="FR602" s="180">
        <f t="shared" si="1539"/>
        <v>0</v>
      </c>
      <c r="FS602" s="180">
        <f t="shared" si="1540"/>
        <v>0</v>
      </c>
      <c r="FT602" s="180">
        <f t="shared" si="1541"/>
        <v>0</v>
      </c>
      <c r="FU602" s="180">
        <f t="shared" si="1542"/>
        <v>0</v>
      </c>
      <c r="FV602" s="180">
        <f t="shared" si="1543"/>
        <v>0</v>
      </c>
      <c r="FW602" s="180">
        <f t="shared" si="1544"/>
        <v>0</v>
      </c>
      <c r="FX602" s="180">
        <f t="shared" si="1545"/>
        <v>0</v>
      </c>
      <c r="FY602" s="180">
        <f t="shared" si="1546"/>
        <v>0</v>
      </c>
      <c r="FZ602" s="180">
        <f t="shared" si="1547"/>
        <v>0</v>
      </c>
      <c r="GA602" s="180">
        <f t="shared" si="1548"/>
        <v>0</v>
      </c>
      <c r="GB602" s="180">
        <f t="shared" si="1549"/>
        <v>0</v>
      </c>
      <c r="GC602" s="180">
        <f t="shared" si="1550"/>
        <v>0</v>
      </c>
      <c r="GD602" s="180">
        <f t="shared" si="1551"/>
        <v>0</v>
      </c>
      <c r="GE602" s="180">
        <f t="shared" si="1552"/>
        <v>0</v>
      </c>
      <c r="GF602" s="180">
        <f t="shared" si="1553"/>
        <v>0</v>
      </c>
      <c r="GG602" s="180">
        <f t="shared" si="1554"/>
        <v>0</v>
      </c>
      <c r="GH602" s="180">
        <f t="shared" si="1555"/>
        <v>0</v>
      </c>
      <c r="GI602" s="180">
        <f t="shared" si="1556"/>
        <v>0</v>
      </c>
      <c r="GJ602" s="180">
        <f t="shared" si="1557"/>
        <v>0</v>
      </c>
      <c r="GK602" s="180">
        <f t="shared" si="1558"/>
        <v>0</v>
      </c>
      <c r="GL602" s="180">
        <f t="shared" si="1559"/>
        <v>0</v>
      </c>
      <c r="GM602" s="180">
        <f t="shared" si="1560"/>
        <v>0</v>
      </c>
      <c r="GN602" s="180">
        <f t="shared" si="1561"/>
        <v>0</v>
      </c>
      <c r="GO602" s="180">
        <f t="shared" si="1562"/>
        <v>0</v>
      </c>
      <c r="GP602" s="180">
        <f t="shared" si="1563"/>
        <v>0</v>
      </c>
      <c r="GQ602" s="180">
        <f t="shared" si="1564"/>
        <v>0</v>
      </c>
      <c r="GR602" s="180">
        <f t="shared" si="1565"/>
        <v>0</v>
      </c>
      <c r="GS602" s="180">
        <f t="shared" si="1566"/>
        <v>0</v>
      </c>
      <c r="GT602" s="180">
        <f t="shared" si="1567"/>
        <v>0</v>
      </c>
      <c r="GU602" s="180">
        <f t="shared" si="1568"/>
        <v>0</v>
      </c>
      <c r="GV602" s="180">
        <f t="shared" si="1569"/>
        <v>0</v>
      </c>
      <c r="GW602" s="180">
        <f t="shared" si="1570"/>
        <v>0</v>
      </c>
      <c r="GX602" s="180">
        <f t="shared" si="1571"/>
        <v>0</v>
      </c>
      <c r="GY602" s="180">
        <f t="shared" si="1572"/>
        <v>0</v>
      </c>
      <c r="GZ602" s="180">
        <f t="shared" si="1573"/>
        <v>0</v>
      </c>
      <c r="HA602" s="180">
        <f t="shared" si="1574"/>
        <v>0</v>
      </c>
      <c r="HB602" s="180">
        <f t="shared" si="1575"/>
        <v>0</v>
      </c>
      <c r="HC602" s="180">
        <f t="shared" si="1576"/>
        <v>0</v>
      </c>
      <c r="HD602" s="180">
        <f t="shared" si="1577"/>
        <v>0</v>
      </c>
      <c r="HE602" s="180">
        <f t="shared" si="1578"/>
        <v>0</v>
      </c>
      <c r="HF602" s="180">
        <f t="shared" si="1579"/>
        <v>0</v>
      </c>
      <c r="HG602" s="180">
        <f t="shared" si="1580"/>
        <v>0</v>
      </c>
      <c r="HH602" s="180">
        <f t="shared" si="1581"/>
        <v>0</v>
      </c>
      <c r="HI602" s="180">
        <f t="shared" si="1582"/>
        <v>0</v>
      </c>
      <c r="HJ602" s="180">
        <f t="shared" si="1583"/>
        <v>0</v>
      </c>
      <c r="HK602" s="180">
        <f t="shared" si="1584"/>
        <v>0</v>
      </c>
      <c r="HL602" s="180">
        <f t="shared" si="1585"/>
        <v>0</v>
      </c>
      <c r="HM602" s="180">
        <f t="shared" si="1586"/>
        <v>0</v>
      </c>
      <c r="HN602" s="180">
        <f t="shared" si="1587"/>
        <v>0</v>
      </c>
      <c r="HO602" s="180">
        <f t="shared" si="1588"/>
        <v>0</v>
      </c>
      <c r="HP602" s="180">
        <f t="shared" si="1589"/>
        <v>0</v>
      </c>
      <c r="HQ602" s="180">
        <f t="shared" si="1590"/>
        <v>0</v>
      </c>
      <c r="HR602" s="180">
        <f t="shared" si="1591"/>
        <v>0</v>
      </c>
      <c r="HS602" s="180">
        <f t="shared" si="1592"/>
        <v>0</v>
      </c>
      <c r="HT602" s="180">
        <f t="shared" si="1593"/>
        <v>0</v>
      </c>
      <c r="HU602" s="180">
        <f t="shared" si="1594"/>
        <v>0</v>
      </c>
      <c r="HV602" s="180">
        <f t="shared" si="1595"/>
        <v>0</v>
      </c>
      <c r="HW602" s="180">
        <f t="shared" si="1596"/>
        <v>0</v>
      </c>
      <c r="HX602" s="180">
        <f t="shared" si="1597"/>
        <v>0</v>
      </c>
      <c r="HY602" s="180">
        <f t="shared" si="1598"/>
        <v>0</v>
      </c>
      <c r="HZ602" s="180">
        <f t="shared" si="1599"/>
        <v>0</v>
      </c>
      <c r="IA602" s="180">
        <f t="shared" si="1600"/>
        <v>0</v>
      </c>
      <c r="IB602" s="180">
        <f t="shared" si="1601"/>
        <v>0</v>
      </c>
      <c r="IC602" s="180">
        <f t="shared" si="1602"/>
        <v>0</v>
      </c>
      <c r="ID602" s="180">
        <f t="shared" si="1603"/>
        <v>0</v>
      </c>
      <c r="IE602" s="180">
        <f t="shared" si="1604"/>
        <v>0</v>
      </c>
      <c r="IF602" s="180">
        <f t="shared" si="1605"/>
        <v>0</v>
      </c>
      <c r="IG602" s="180">
        <f t="shared" si="1606"/>
        <v>0</v>
      </c>
      <c r="IH602" s="180">
        <f t="shared" si="1607"/>
        <v>0</v>
      </c>
      <c r="II602" s="180">
        <f t="shared" si="1608"/>
        <v>0</v>
      </c>
      <c r="IJ602" s="180">
        <f t="shared" si="1609"/>
        <v>0</v>
      </c>
      <c r="IK602" s="180">
        <f t="shared" si="1610"/>
        <v>0</v>
      </c>
      <c r="IL602" s="180">
        <f t="shared" si="1611"/>
        <v>0</v>
      </c>
      <c r="IM602" s="180">
        <f t="shared" si="1612"/>
        <v>0</v>
      </c>
      <c r="IN602" s="180">
        <f t="shared" si="1613"/>
        <v>0</v>
      </c>
      <c r="IO602" s="180">
        <f t="shared" si="1614"/>
        <v>0</v>
      </c>
      <c r="IP602" s="180">
        <f t="shared" si="1615"/>
        <v>0</v>
      </c>
      <c r="IQ602" s="180">
        <f t="shared" si="1616"/>
        <v>0</v>
      </c>
      <c r="IR602" s="180">
        <f t="shared" si="1617"/>
        <v>0</v>
      </c>
      <c r="IS602" s="180">
        <f t="shared" si="1618"/>
        <v>0</v>
      </c>
      <c r="IT602" s="180">
        <f t="shared" si="1619"/>
        <v>0</v>
      </c>
      <c r="IU602" s="180">
        <f t="shared" si="1620"/>
        <v>0</v>
      </c>
      <c r="IV602" s="180">
        <f t="shared" si="1621"/>
        <v>0</v>
      </c>
      <c r="IW602" s="180">
        <f t="shared" si="1622"/>
        <v>0</v>
      </c>
      <c r="IX602" s="180">
        <f t="shared" si="1623"/>
        <v>0</v>
      </c>
      <c r="IY602" s="180">
        <f t="shared" si="1624"/>
        <v>0</v>
      </c>
      <c r="IZ602" s="180">
        <f t="shared" si="1625"/>
        <v>0</v>
      </c>
      <c r="JA602" s="180">
        <f t="shared" si="1626"/>
        <v>0</v>
      </c>
      <c r="JB602" s="180">
        <f t="shared" si="1627"/>
        <v>0</v>
      </c>
    </row>
    <row r="603" spans="2:262">
      <c r="B603" s="188">
        <v>242</v>
      </c>
      <c r="C603" s="187">
        <f t="shared" si="1628"/>
        <v>4.7265624999999851E-3</v>
      </c>
      <c r="D603" s="184" t="e">
        <f t="shared" si="1371"/>
        <v>#REF!</v>
      </c>
      <c r="E603" s="183" t="e">
        <f>IN361</f>
        <v>#REF!</v>
      </c>
      <c r="F603" s="182">
        <v>242</v>
      </c>
      <c r="G603" s="180">
        <f t="shared" si="1372"/>
        <v>0</v>
      </c>
      <c r="H603" s="180">
        <f t="shared" si="1373"/>
        <v>0</v>
      </c>
      <c r="I603" s="180">
        <f t="shared" si="1374"/>
        <v>0</v>
      </c>
      <c r="J603" s="180">
        <f t="shared" si="1375"/>
        <v>0</v>
      </c>
      <c r="K603" s="180">
        <f t="shared" si="1376"/>
        <v>0</v>
      </c>
      <c r="L603" s="180">
        <f t="shared" si="1377"/>
        <v>0</v>
      </c>
      <c r="M603" s="180">
        <f t="shared" si="1378"/>
        <v>0</v>
      </c>
      <c r="N603" s="180">
        <f t="shared" si="1379"/>
        <v>0</v>
      </c>
      <c r="O603" s="180">
        <f t="shared" si="1380"/>
        <v>0</v>
      </c>
      <c r="P603" s="180">
        <f t="shared" si="1381"/>
        <v>0</v>
      </c>
      <c r="Q603" s="180">
        <f t="shared" si="1382"/>
        <v>0</v>
      </c>
      <c r="R603" s="180">
        <f t="shared" si="1383"/>
        <v>0</v>
      </c>
      <c r="S603" s="180">
        <f t="shared" si="1384"/>
        <v>0</v>
      </c>
      <c r="T603" s="180">
        <f t="shared" si="1385"/>
        <v>0</v>
      </c>
      <c r="U603" s="180">
        <f t="shared" si="1386"/>
        <v>0</v>
      </c>
      <c r="V603" s="180">
        <f t="shared" si="1387"/>
        <v>0</v>
      </c>
      <c r="W603" s="180">
        <f t="shared" si="1388"/>
        <v>0</v>
      </c>
      <c r="X603" s="180">
        <f t="shared" si="1389"/>
        <v>0</v>
      </c>
      <c r="Y603" s="180">
        <f t="shared" si="1390"/>
        <v>0</v>
      </c>
      <c r="Z603" s="180">
        <f t="shared" si="1391"/>
        <v>0</v>
      </c>
      <c r="AA603" s="180">
        <f t="shared" si="1392"/>
        <v>0</v>
      </c>
      <c r="AB603" s="180">
        <f t="shared" si="1393"/>
        <v>0</v>
      </c>
      <c r="AC603" s="180">
        <f t="shared" si="1394"/>
        <v>0</v>
      </c>
      <c r="AD603" s="180">
        <f t="shared" si="1395"/>
        <v>0</v>
      </c>
      <c r="AE603" s="180">
        <f t="shared" si="1396"/>
        <v>0</v>
      </c>
      <c r="AF603" s="180">
        <f t="shared" si="1397"/>
        <v>0</v>
      </c>
      <c r="AG603" s="180">
        <f t="shared" si="1398"/>
        <v>0</v>
      </c>
      <c r="AH603" s="180">
        <f t="shared" si="1399"/>
        <v>0</v>
      </c>
      <c r="AI603" s="180">
        <f t="shared" si="1400"/>
        <v>0</v>
      </c>
      <c r="AJ603" s="180">
        <f t="shared" si="1401"/>
        <v>0</v>
      </c>
      <c r="AK603" s="180">
        <f t="shared" si="1402"/>
        <v>0</v>
      </c>
      <c r="AL603" s="180">
        <f t="shared" si="1403"/>
        <v>0</v>
      </c>
      <c r="AM603" s="180">
        <f t="shared" si="1404"/>
        <v>0</v>
      </c>
      <c r="AN603" s="180">
        <f t="shared" si="1405"/>
        <v>0</v>
      </c>
      <c r="AO603" s="180">
        <f t="shared" si="1406"/>
        <v>0</v>
      </c>
      <c r="AP603" s="180">
        <f t="shared" si="1407"/>
        <v>0</v>
      </c>
      <c r="AQ603" s="180">
        <f t="shared" si="1408"/>
        <v>0</v>
      </c>
      <c r="AR603" s="180">
        <f t="shared" si="1409"/>
        <v>0</v>
      </c>
      <c r="AS603" s="180">
        <f t="shared" si="1410"/>
        <v>0</v>
      </c>
      <c r="AT603" s="180">
        <f t="shared" si="1411"/>
        <v>0</v>
      </c>
      <c r="AU603" s="180">
        <f t="shared" si="1412"/>
        <v>0</v>
      </c>
      <c r="AV603" s="180">
        <f t="shared" si="1413"/>
        <v>0</v>
      </c>
      <c r="AW603" s="180">
        <f t="shared" si="1414"/>
        <v>0</v>
      </c>
      <c r="AX603" s="180">
        <f t="shared" si="1415"/>
        <v>0</v>
      </c>
      <c r="AY603" s="180">
        <f t="shared" si="1416"/>
        <v>0</v>
      </c>
      <c r="AZ603" s="180">
        <f t="shared" si="1417"/>
        <v>0</v>
      </c>
      <c r="BA603" s="180">
        <f t="shared" si="1418"/>
        <v>0</v>
      </c>
      <c r="BB603" s="180">
        <f t="shared" si="1419"/>
        <v>0</v>
      </c>
      <c r="BC603" s="180">
        <f t="shared" si="1420"/>
        <v>0</v>
      </c>
      <c r="BD603" s="180">
        <f t="shared" si="1421"/>
        <v>0</v>
      </c>
      <c r="BE603" s="180">
        <f t="shared" si="1422"/>
        <v>0</v>
      </c>
      <c r="BF603" s="180">
        <f t="shared" si="1423"/>
        <v>0</v>
      </c>
      <c r="BG603" s="180">
        <f t="shared" si="1424"/>
        <v>0</v>
      </c>
      <c r="BH603" s="180">
        <f t="shared" si="1425"/>
        <v>0</v>
      </c>
      <c r="BI603" s="180">
        <f t="shared" si="1426"/>
        <v>0</v>
      </c>
      <c r="BJ603" s="180">
        <f t="shared" si="1427"/>
        <v>0</v>
      </c>
      <c r="BK603" s="180">
        <f t="shared" si="1428"/>
        <v>0</v>
      </c>
      <c r="BL603" s="180">
        <f t="shared" si="1429"/>
        <v>0</v>
      </c>
      <c r="BM603" s="180">
        <f t="shared" si="1430"/>
        <v>0</v>
      </c>
      <c r="BN603" s="180">
        <f t="shared" si="1431"/>
        <v>0</v>
      </c>
      <c r="BO603" s="180">
        <f t="shared" si="1432"/>
        <v>0</v>
      </c>
      <c r="BP603" s="180">
        <f t="shared" si="1433"/>
        <v>0</v>
      </c>
      <c r="BQ603" s="180">
        <f t="shared" si="1434"/>
        <v>0</v>
      </c>
      <c r="BR603" s="180">
        <f t="shared" si="1435"/>
        <v>0</v>
      </c>
      <c r="BS603" s="180">
        <f t="shared" si="1436"/>
        <v>0</v>
      </c>
      <c r="BT603" s="180">
        <f t="shared" si="1437"/>
        <v>0</v>
      </c>
      <c r="BU603" s="180">
        <f t="shared" si="1438"/>
        <v>0</v>
      </c>
      <c r="BV603" s="180">
        <f t="shared" si="1439"/>
        <v>0</v>
      </c>
      <c r="BW603" s="180">
        <f t="shared" si="1440"/>
        <v>0</v>
      </c>
      <c r="BX603" s="180">
        <f t="shared" si="1441"/>
        <v>0</v>
      </c>
      <c r="BY603" s="180">
        <f t="shared" si="1442"/>
        <v>0</v>
      </c>
      <c r="BZ603" s="180">
        <f t="shared" si="1443"/>
        <v>0</v>
      </c>
      <c r="CA603" s="180">
        <f t="shared" si="1444"/>
        <v>0</v>
      </c>
      <c r="CB603" s="180">
        <f t="shared" si="1445"/>
        <v>0</v>
      </c>
      <c r="CC603" s="180">
        <f t="shared" si="1446"/>
        <v>0</v>
      </c>
      <c r="CD603" s="180">
        <f t="shared" si="1447"/>
        <v>0</v>
      </c>
      <c r="CE603" s="180">
        <f t="shared" si="1448"/>
        <v>0</v>
      </c>
      <c r="CF603" s="180">
        <f t="shared" si="1449"/>
        <v>0</v>
      </c>
      <c r="CG603" s="180">
        <f t="shared" si="1450"/>
        <v>0</v>
      </c>
      <c r="CH603" s="180">
        <f t="shared" si="1451"/>
        <v>0</v>
      </c>
      <c r="CI603" s="180">
        <f t="shared" si="1452"/>
        <v>0</v>
      </c>
      <c r="CJ603" s="180">
        <f t="shared" si="1453"/>
        <v>0</v>
      </c>
      <c r="CK603" s="180">
        <f t="shared" si="1454"/>
        <v>0</v>
      </c>
      <c r="CL603" s="180">
        <f t="shared" si="1455"/>
        <v>0</v>
      </c>
      <c r="CM603" s="180">
        <f t="shared" si="1456"/>
        <v>0</v>
      </c>
      <c r="CN603" s="180">
        <f t="shared" si="1457"/>
        <v>0</v>
      </c>
      <c r="CO603" s="180">
        <f t="shared" si="1458"/>
        <v>0</v>
      </c>
      <c r="CP603" s="180">
        <f t="shared" si="1459"/>
        <v>0</v>
      </c>
      <c r="CQ603" s="180">
        <f t="shared" si="1460"/>
        <v>0</v>
      </c>
      <c r="CR603" s="180">
        <f t="shared" si="1461"/>
        <v>0</v>
      </c>
      <c r="CS603" s="180">
        <f t="shared" si="1462"/>
        <v>0</v>
      </c>
      <c r="CT603" s="180">
        <f t="shared" si="1463"/>
        <v>0</v>
      </c>
      <c r="CU603" s="180">
        <f t="shared" si="1464"/>
        <v>0</v>
      </c>
      <c r="CV603" s="180">
        <f t="shared" si="1465"/>
        <v>0</v>
      </c>
      <c r="CW603" s="180">
        <f t="shared" si="1466"/>
        <v>0</v>
      </c>
      <c r="CX603" s="180">
        <f t="shared" si="1467"/>
        <v>0</v>
      </c>
      <c r="CY603" s="180">
        <f t="shared" si="1468"/>
        <v>0</v>
      </c>
      <c r="CZ603" s="180">
        <f t="shared" si="1469"/>
        <v>0</v>
      </c>
      <c r="DA603" s="180">
        <f t="shared" si="1470"/>
        <v>0</v>
      </c>
      <c r="DB603" s="180">
        <f t="shared" si="1471"/>
        <v>0</v>
      </c>
      <c r="DC603" s="180">
        <f t="shared" si="1472"/>
        <v>0</v>
      </c>
      <c r="DD603" s="180">
        <f t="shared" si="1473"/>
        <v>0</v>
      </c>
      <c r="DE603" s="180">
        <f t="shared" si="1474"/>
        <v>0</v>
      </c>
      <c r="DF603" s="180">
        <f t="shared" si="1475"/>
        <v>0</v>
      </c>
      <c r="DG603" s="180">
        <f t="shared" si="1476"/>
        <v>0</v>
      </c>
      <c r="DH603" s="180">
        <f t="shared" si="1477"/>
        <v>0</v>
      </c>
      <c r="DI603" s="180">
        <f t="shared" si="1478"/>
        <v>0</v>
      </c>
      <c r="DJ603" s="180">
        <f t="shared" si="1479"/>
        <v>0</v>
      </c>
      <c r="DK603" s="180">
        <f t="shared" si="1480"/>
        <v>0</v>
      </c>
      <c r="DL603" s="180">
        <f t="shared" si="1481"/>
        <v>0</v>
      </c>
      <c r="DM603" s="180">
        <f t="shared" si="1482"/>
        <v>0</v>
      </c>
      <c r="DN603" s="180">
        <f t="shared" si="1483"/>
        <v>0</v>
      </c>
      <c r="DO603" s="180">
        <f t="shared" si="1484"/>
        <v>0</v>
      </c>
      <c r="DP603" s="180">
        <f t="shared" si="1485"/>
        <v>0</v>
      </c>
      <c r="DQ603" s="180">
        <f t="shared" si="1486"/>
        <v>0</v>
      </c>
      <c r="DR603" s="180">
        <f t="shared" si="1487"/>
        <v>0</v>
      </c>
      <c r="DS603" s="180">
        <f t="shared" si="1488"/>
        <v>0</v>
      </c>
      <c r="DT603" s="180">
        <f t="shared" si="1489"/>
        <v>0</v>
      </c>
      <c r="DU603" s="180">
        <f t="shared" si="1490"/>
        <v>0</v>
      </c>
      <c r="DV603" s="180">
        <f t="shared" si="1491"/>
        <v>0</v>
      </c>
      <c r="DW603" s="180">
        <f t="shared" si="1492"/>
        <v>0</v>
      </c>
      <c r="DX603" s="180">
        <f t="shared" si="1493"/>
        <v>0</v>
      </c>
      <c r="DY603" s="180">
        <f t="shared" si="1494"/>
        <v>0</v>
      </c>
      <c r="DZ603" s="180">
        <f t="shared" si="1495"/>
        <v>0</v>
      </c>
      <c r="EA603" s="180">
        <f t="shared" si="1496"/>
        <v>0</v>
      </c>
      <c r="EB603" s="180">
        <f t="shared" si="1497"/>
        <v>0</v>
      </c>
      <c r="EC603" s="180">
        <f t="shared" si="1498"/>
        <v>0</v>
      </c>
      <c r="ED603" s="180">
        <f t="shared" si="1499"/>
        <v>0</v>
      </c>
      <c r="EE603" s="180">
        <f t="shared" si="1500"/>
        <v>0</v>
      </c>
      <c r="EF603" s="180">
        <f t="shared" si="1501"/>
        <v>0</v>
      </c>
      <c r="EG603" s="180">
        <f t="shared" si="1502"/>
        <v>0</v>
      </c>
      <c r="EH603" s="180">
        <f t="shared" si="1503"/>
        <v>0</v>
      </c>
      <c r="EI603" s="180">
        <f t="shared" si="1504"/>
        <v>0</v>
      </c>
      <c r="EJ603" s="180">
        <f t="shared" si="1505"/>
        <v>0</v>
      </c>
      <c r="EK603" s="180">
        <f t="shared" si="1506"/>
        <v>0</v>
      </c>
      <c r="EL603" s="180">
        <f t="shared" si="1507"/>
        <v>0</v>
      </c>
      <c r="EM603" s="180">
        <f t="shared" si="1508"/>
        <v>0</v>
      </c>
      <c r="EN603" s="180">
        <f t="shared" si="1509"/>
        <v>0</v>
      </c>
      <c r="EO603" s="180">
        <f t="shared" si="1510"/>
        <v>0</v>
      </c>
      <c r="EP603" s="180">
        <f t="shared" si="1511"/>
        <v>0</v>
      </c>
      <c r="EQ603" s="180">
        <f t="shared" si="1512"/>
        <v>0</v>
      </c>
      <c r="ER603" s="180">
        <f t="shared" si="1513"/>
        <v>0</v>
      </c>
      <c r="ES603" s="180">
        <f t="shared" si="1514"/>
        <v>0</v>
      </c>
      <c r="ET603" s="180">
        <f t="shared" si="1515"/>
        <v>0</v>
      </c>
      <c r="EU603" s="180">
        <f t="shared" si="1516"/>
        <v>0</v>
      </c>
      <c r="EV603" s="180">
        <f t="shared" si="1517"/>
        <v>0</v>
      </c>
      <c r="EW603" s="180">
        <f t="shared" si="1518"/>
        <v>0</v>
      </c>
      <c r="EX603" s="180">
        <f t="shared" si="1519"/>
        <v>0</v>
      </c>
      <c r="EY603" s="180">
        <f t="shared" si="1520"/>
        <v>0</v>
      </c>
      <c r="EZ603" s="180">
        <f t="shared" si="1521"/>
        <v>0</v>
      </c>
      <c r="FA603" s="180">
        <f t="shared" si="1522"/>
        <v>0</v>
      </c>
      <c r="FB603" s="180">
        <f t="shared" si="1523"/>
        <v>0</v>
      </c>
      <c r="FC603" s="180">
        <f t="shared" si="1524"/>
        <v>0</v>
      </c>
      <c r="FD603" s="180">
        <f t="shared" si="1525"/>
        <v>0</v>
      </c>
      <c r="FE603" s="180">
        <f t="shared" si="1526"/>
        <v>0</v>
      </c>
      <c r="FF603" s="180">
        <f t="shared" si="1527"/>
        <v>0</v>
      </c>
      <c r="FG603" s="180">
        <f t="shared" si="1528"/>
        <v>0</v>
      </c>
      <c r="FH603" s="180">
        <f t="shared" si="1529"/>
        <v>0</v>
      </c>
      <c r="FI603" s="180">
        <f t="shared" si="1530"/>
        <v>0</v>
      </c>
      <c r="FJ603" s="180">
        <f t="shared" si="1531"/>
        <v>0</v>
      </c>
      <c r="FK603" s="180">
        <f t="shared" si="1532"/>
        <v>0</v>
      </c>
      <c r="FL603" s="180">
        <f t="shared" si="1533"/>
        <v>0</v>
      </c>
      <c r="FM603" s="180">
        <f t="shared" si="1534"/>
        <v>0</v>
      </c>
      <c r="FN603" s="180">
        <f t="shared" si="1535"/>
        <v>0</v>
      </c>
      <c r="FO603" s="180">
        <f t="shared" si="1536"/>
        <v>0</v>
      </c>
      <c r="FP603" s="180">
        <f t="shared" si="1537"/>
        <v>0</v>
      </c>
      <c r="FQ603" s="180">
        <f t="shared" si="1538"/>
        <v>0</v>
      </c>
      <c r="FR603" s="180">
        <f t="shared" si="1539"/>
        <v>0</v>
      </c>
      <c r="FS603" s="180">
        <f t="shared" si="1540"/>
        <v>0</v>
      </c>
      <c r="FT603" s="180">
        <f t="shared" si="1541"/>
        <v>0</v>
      </c>
      <c r="FU603" s="180">
        <f t="shared" si="1542"/>
        <v>0</v>
      </c>
      <c r="FV603" s="180">
        <f t="shared" si="1543"/>
        <v>0</v>
      </c>
      <c r="FW603" s="180">
        <f t="shared" si="1544"/>
        <v>0</v>
      </c>
      <c r="FX603" s="180">
        <f t="shared" si="1545"/>
        <v>0</v>
      </c>
      <c r="FY603" s="180">
        <f t="shared" si="1546"/>
        <v>0</v>
      </c>
      <c r="FZ603" s="180">
        <f t="shared" si="1547"/>
        <v>0</v>
      </c>
      <c r="GA603" s="180">
        <f t="shared" si="1548"/>
        <v>0</v>
      </c>
      <c r="GB603" s="180">
        <f t="shared" si="1549"/>
        <v>0</v>
      </c>
      <c r="GC603" s="180">
        <f t="shared" si="1550"/>
        <v>0</v>
      </c>
      <c r="GD603" s="180">
        <f t="shared" si="1551"/>
        <v>0</v>
      </c>
      <c r="GE603" s="180">
        <f t="shared" si="1552"/>
        <v>0</v>
      </c>
      <c r="GF603" s="180">
        <f t="shared" si="1553"/>
        <v>0</v>
      </c>
      <c r="GG603" s="180">
        <f t="shared" si="1554"/>
        <v>0</v>
      </c>
      <c r="GH603" s="180">
        <f t="shared" si="1555"/>
        <v>0</v>
      </c>
      <c r="GI603" s="180">
        <f t="shared" si="1556"/>
        <v>0</v>
      </c>
      <c r="GJ603" s="180">
        <f t="shared" si="1557"/>
        <v>0</v>
      </c>
      <c r="GK603" s="180">
        <f t="shared" si="1558"/>
        <v>0</v>
      </c>
      <c r="GL603" s="180">
        <f t="shared" si="1559"/>
        <v>0</v>
      </c>
      <c r="GM603" s="180">
        <f t="shared" si="1560"/>
        <v>0</v>
      </c>
      <c r="GN603" s="180">
        <f t="shared" si="1561"/>
        <v>0</v>
      </c>
      <c r="GO603" s="180">
        <f t="shared" si="1562"/>
        <v>0</v>
      </c>
      <c r="GP603" s="180">
        <f t="shared" si="1563"/>
        <v>0</v>
      </c>
      <c r="GQ603" s="180">
        <f t="shared" si="1564"/>
        <v>0</v>
      </c>
      <c r="GR603" s="180">
        <f t="shared" si="1565"/>
        <v>0</v>
      </c>
      <c r="GS603" s="180">
        <f t="shared" si="1566"/>
        <v>0</v>
      </c>
      <c r="GT603" s="180">
        <f t="shared" si="1567"/>
        <v>0</v>
      </c>
      <c r="GU603" s="180">
        <f t="shared" si="1568"/>
        <v>0</v>
      </c>
      <c r="GV603" s="180">
        <f t="shared" si="1569"/>
        <v>0</v>
      </c>
      <c r="GW603" s="180">
        <f t="shared" si="1570"/>
        <v>0</v>
      </c>
      <c r="GX603" s="180">
        <f t="shared" si="1571"/>
        <v>0</v>
      </c>
      <c r="GY603" s="180">
        <f t="shared" si="1572"/>
        <v>0</v>
      </c>
      <c r="GZ603" s="180">
        <f t="shared" si="1573"/>
        <v>0</v>
      </c>
      <c r="HA603" s="180">
        <f t="shared" si="1574"/>
        <v>0</v>
      </c>
      <c r="HB603" s="180">
        <f t="shared" si="1575"/>
        <v>0</v>
      </c>
      <c r="HC603" s="180">
        <f t="shared" si="1576"/>
        <v>0</v>
      </c>
      <c r="HD603" s="180">
        <f t="shared" si="1577"/>
        <v>0</v>
      </c>
      <c r="HE603" s="180">
        <f t="shared" si="1578"/>
        <v>0</v>
      </c>
      <c r="HF603" s="180">
        <f t="shared" si="1579"/>
        <v>0</v>
      </c>
      <c r="HG603" s="180">
        <f t="shared" si="1580"/>
        <v>0</v>
      </c>
      <c r="HH603" s="180">
        <f t="shared" si="1581"/>
        <v>0</v>
      </c>
      <c r="HI603" s="180">
        <f t="shared" si="1582"/>
        <v>0</v>
      </c>
      <c r="HJ603" s="180">
        <f t="shared" si="1583"/>
        <v>0</v>
      </c>
      <c r="HK603" s="180">
        <f t="shared" si="1584"/>
        <v>0</v>
      </c>
      <c r="HL603" s="180">
        <f t="shared" si="1585"/>
        <v>0</v>
      </c>
      <c r="HM603" s="180">
        <f t="shared" si="1586"/>
        <v>0</v>
      </c>
      <c r="HN603" s="180">
        <f t="shared" si="1587"/>
        <v>0</v>
      </c>
      <c r="HO603" s="180">
        <f t="shared" si="1588"/>
        <v>0</v>
      </c>
      <c r="HP603" s="180">
        <f t="shared" si="1589"/>
        <v>0</v>
      </c>
      <c r="HQ603" s="180">
        <f t="shared" si="1590"/>
        <v>0</v>
      </c>
      <c r="HR603" s="180">
        <f t="shared" si="1591"/>
        <v>0</v>
      </c>
      <c r="HS603" s="180">
        <f t="shared" si="1592"/>
        <v>0</v>
      </c>
      <c r="HT603" s="180">
        <f t="shared" si="1593"/>
        <v>0</v>
      </c>
      <c r="HU603" s="180">
        <f t="shared" si="1594"/>
        <v>0</v>
      </c>
      <c r="HV603" s="180">
        <f t="shared" si="1595"/>
        <v>0</v>
      </c>
      <c r="HW603" s="180">
        <f t="shared" si="1596"/>
        <v>0</v>
      </c>
      <c r="HX603" s="180">
        <f t="shared" si="1597"/>
        <v>0</v>
      </c>
      <c r="HY603" s="180">
        <f t="shared" si="1598"/>
        <v>0</v>
      </c>
      <c r="HZ603" s="180">
        <f t="shared" si="1599"/>
        <v>0</v>
      </c>
      <c r="IA603" s="180">
        <f t="shared" si="1600"/>
        <v>0</v>
      </c>
      <c r="IB603" s="180">
        <f t="shared" si="1601"/>
        <v>0</v>
      </c>
      <c r="IC603" s="180">
        <f t="shared" si="1602"/>
        <v>0</v>
      </c>
      <c r="ID603" s="180">
        <f t="shared" si="1603"/>
        <v>0</v>
      </c>
      <c r="IE603" s="180">
        <f t="shared" si="1604"/>
        <v>0</v>
      </c>
      <c r="IF603" s="180">
        <f t="shared" si="1605"/>
        <v>0</v>
      </c>
      <c r="IG603" s="180">
        <f t="shared" si="1606"/>
        <v>0</v>
      </c>
      <c r="IH603" s="180">
        <f t="shared" si="1607"/>
        <v>0</v>
      </c>
      <c r="II603" s="180">
        <f t="shared" si="1608"/>
        <v>0</v>
      </c>
      <c r="IJ603" s="180">
        <f t="shared" si="1609"/>
        <v>0</v>
      </c>
      <c r="IK603" s="180">
        <f t="shared" si="1610"/>
        <v>0</v>
      </c>
      <c r="IL603" s="180">
        <f t="shared" si="1611"/>
        <v>0</v>
      </c>
      <c r="IM603" s="180">
        <f t="shared" si="1612"/>
        <v>0</v>
      </c>
      <c r="IN603" s="180">
        <f t="shared" si="1613"/>
        <v>0</v>
      </c>
      <c r="IO603" s="180">
        <f t="shared" si="1614"/>
        <v>0</v>
      </c>
      <c r="IP603" s="180">
        <f t="shared" si="1615"/>
        <v>0</v>
      </c>
      <c r="IQ603" s="180">
        <f t="shared" si="1616"/>
        <v>0</v>
      </c>
      <c r="IR603" s="180">
        <f t="shared" si="1617"/>
        <v>0</v>
      </c>
      <c r="IS603" s="180">
        <f t="shared" si="1618"/>
        <v>0</v>
      </c>
      <c r="IT603" s="180">
        <f t="shared" si="1619"/>
        <v>0</v>
      </c>
      <c r="IU603" s="180">
        <f t="shared" si="1620"/>
        <v>0</v>
      </c>
      <c r="IV603" s="180">
        <f t="shared" si="1621"/>
        <v>0</v>
      </c>
      <c r="IW603" s="180">
        <f t="shared" si="1622"/>
        <v>0</v>
      </c>
      <c r="IX603" s="180">
        <f t="shared" si="1623"/>
        <v>0</v>
      </c>
      <c r="IY603" s="180">
        <f t="shared" si="1624"/>
        <v>0</v>
      </c>
      <c r="IZ603" s="180">
        <f t="shared" si="1625"/>
        <v>0</v>
      </c>
      <c r="JA603" s="180">
        <f t="shared" si="1626"/>
        <v>0</v>
      </c>
      <c r="JB603" s="180">
        <f t="shared" si="1627"/>
        <v>0</v>
      </c>
    </row>
    <row r="604" spans="2:262">
      <c r="B604" s="188">
        <v>243</v>
      </c>
      <c r="C604" s="187">
        <f t="shared" si="1628"/>
        <v>4.7460937499999847E-3</v>
      </c>
      <c r="D604" s="184" t="e">
        <f t="shared" si="1371"/>
        <v>#REF!</v>
      </c>
      <c r="E604" s="183" t="e">
        <f>IO361</f>
        <v>#REF!</v>
      </c>
      <c r="F604" s="182">
        <v>243</v>
      </c>
      <c r="G604" s="180">
        <f t="shared" si="1372"/>
        <v>0</v>
      </c>
      <c r="H604" s="180">
        <f t="shared" si="1373"/>
        <v>0</v>
      </c>
      <c r="I604" s="180">
        <f t="shared" si="1374"/>
        <v>0</v>
      </c>
      <c r="J604" s="180">
        <f t="shared" si="1375"/>
        <v>0</v>
      </c>
      <c r="K604" s="180">
        <f t="shared" si="1376"/>
        <v>0</v>
      </c>
      <c r="L604" s="180">
        <f t="shared" si="1377"/>
        <v>0</v>
      </c>
      <c r="M604" s="180">
        <f t="shared" si="1378"/>
        <v>0</v>
      </c>
      <c r="N604" s="180">
        <f t="shared" si="1379"/>
        <v>0</v>
      </c>
      <c r="O604" s="180">
        <f t="shared" si="1380"/>
        <v>0</v>
      </c>
      <c r="P604" s="180">
        <f t="shared" si="1381"/>
        <v>0</v>
      </c>
      <c r="Q604" s="180">
        <f t="shared" si="1382"/>
        <v>0</v>
      </c>
      <c r="R604" s="180">
        <f t="shared" si="1383"/>
        <v>0</v>
      </c>
      <c r="S604" s="180">
        <f t="shared" si="1384"/>
        <v>0</v>
      </c>
      <c r="T604" s="180">
        <f t="shared" si="1385"/>
        <v>0</v>
      </c>
      <c r="U604" s="180">
        <f t="shared" si="1386"/>
        <v>0</v>
      </c>
      <c r="V604" s="180">
        <f t="shared" si="1387"/>
        <v>0</v>
      </c>
      <c r="W604" s="180">
        <f t="shared" si="1388"/>
        <v>0</v>
      </c>
      <c r="X604" s="180">
        <f t="shared" si="1389"/>
        <v>0</v>
      </c>
      <c r="Y604" s="180">
        <f t="shared" si="1390"/>
        <v>0</v>
      </c>
      <c r="Z604" s="180">
        <f t="shared" si="1391"/>
        <v>0</v>
      </c>
      <c r="AA604" s="180">
        <f t="shared" si="1392"/>
        <v>0</v>
      </c>
      <c r="AB604" s="180">
        <f t="shared" si="1393"/>
        <v>0</v>
      </c>
      <c r="AC604" s="180">
        <f t="shared" si="1394"/>
        <v>0</v>
      </c>
      <c r="AD604" s="180">
        <f t="shared" si="1395"/>
        <v>0</v>
      </c>
      <c r="AE604" s="180">
        <f t="shared" si="1396"/>
        <v>0</v>
      </c>
      <c r="AF604" s="180">
        <f t="shared" si="1397"/>
        <v>0</v>
      </c>
      <c r="AG604" s="180">
        <f t="shared" si="1398"/>
        <v>0</v>
      </c>
      <c r="AH604" s="180">
        <f t="shared" si="1399"/>
        <v>0</v>
      </c>
      <c r="AI604" s="180">
        <f t="shared" si="1400"/>
        <v>0</v>
      </c>
      <c r="AJ604" s="180">
        <f t="shared" si="1401"/>
        <v>0</v>
      </c>
      <c r="AK604" s="180">
        <f t="shared" si="1402"/>
        <v>0</v>
      </c>
      <c r="AL604" s="180">
        <f t="shared" si="1403"/>
        <v>0</v>
      </c>
      <c r="AM604" s="180">
        <f t="shared" si="1404"/>
        <v>0</v>
      </c>
      <c r="AN604" s="180">
        <f t="shared" si="1405"/>
        <v>0</v>
      </c>
      <c r="AO604" s="180">
        <f t="shared" si="1406"/>
        <v>0</v>
      </c>
      <c r="AP604" s="180">
        <f t="shared" si="1407"/>
        <v>0</v>
      </c>
      <c r="AQ604" s="180">
        <f t="shared" si="1408"/>
        <v>0</v>
      </c>
      <c r="AR604" s="180">
        <f t="shared" si="1409"/>
        <v>0</v>
      </c>
      <c r="AS604" s="180">
        <f t="shared" si="1410"/>
        <v>0</v>
      </c>
      <c r="AT604" s="180">
        <f t="shared" si="1411"/>
        <v>0</v>
      </c>
      <c r="AU604" s="180">
        <f t="shared" si="1412"/>
        <v>0</v>
      </c>
      <c r="AV604" s="180">
        <f t="shared" si="1413"/>
        <v>0</v>
      </c>
      <c r="AW604" s="180">
        <f t="shared" si="1414"/>
        <v>0</v>
      </c>
      <c r="AX604" s="180">
        <f t="shared" si="1415"/>
        <v>0</v>
      </c>
      <c r="AY604" s="180">
        <f t="shared" si="1416"/>
        <v>0</v>
      </c>
      <c r="AZ604" s="180">
        <f t="shared" si="1417"/>
        <v>0</v>
      </c>
      <c r="BA604" s="180">
        <f t="shared" si="1418"/>
        <v>0</v>
      </c>
      <c r="BB604" s="180">
        <f t="shared" si="1419"/>
        <v>0</v>
      </c>
      <c r="BC604" s="180">
        <f t="shared" si="1420"/>
        <v>0</v>
      </c>
      <c r="BD604" s="180">
        <f t="shared" si="1421"/>
        <v>0</v>
      </c>
      <c r="BE604" s="180">
        <f t="shared" si="1422"/>
        <v>0</v>
      </c>
      <c r="BF604" s="180">
        <f t="shared" si="1423"/>
        <v>0</v>
      </c>
      <c r="BG604" s="180">
        <f t="shared" si="1424"/>
        <v>0</v>
      </c>
      <c r="BH604" s="180">
        <f t="shared" si="1425"/>
        <v>0</v>
      </c>
      <c r="BI604" s="180">
        <f t="shared" si="1426"/>
        <v>0</v>
      </c>
      <c r="BJ604" s="180">
        <f t="shared" si="1427"/>
        <v>0</v>
      </c>
      <c r="BK604" s="180">
        <f t="shared" si="1428"/>
        <v>0</v>
      </c>
      <c r="BL604" s="180">
        <f t="shared" si="1429"/>
        <v>0</v>
      </c>
      <c r="BM604" s="180">
        <f t="shared" si="1430"/>
        <v>0</v>
      </c>
      <c r="BN604" s="180">
        <f t="shared" si="1431"/>
        <v>0</v>
      </c>
      <c r="BO604" s="180">
        <f t="shared" si="1432"/>
        <v>0</v>
      </c>
      <c r="BP604" s="180">
        <f t="shared" si="1433"/>
        <v>0</v>
      </c>
      <c r="BQ604" s="180">
        <f t="shared" si="1434"/>
        <v>0</v>
      </c>
      <c r="BR604" s="180">
        <f t="shared" si="1435"/>
        <v>0</v>
      </c>
      <c r="BS604" s="180">
        <f t="shared" si="1436"/>
        <v>0</v>
      </c>
      <c r="BT604" s="180">
        <f t="shared" si="1437"/>
        <v>0</v>
      </c>
      <c r="BU604" s="180">
        <f t="shared" si="1438"/>
        <v>0</v>
      </c>
      <c r="BV604" s="180">
        <f t="shared" si="1439"/>
        <v>0</v>
      </c>
      <c r="BW604" s="180">
        <f t="shared" si="1440"/>
        <v>0</v>
      </c>
      <c r="BX604" s="180">
        <f t="shared" si="1441"/>
        <v>0</v>
      </c>
      <c r="BY604" s="180">
        <f t="shared" si="1442"/>
        <v>0</v>
      </c>
      <c r="BZ604" s="180">
        <f t="shared" si="1443"/>
        <v>0</v>
      </c>
      <c r="CA604" s="180">
        <f t="shared" si="1444"/>
        <v>0</v>
      </c>
      <c r="CB604" s="180">
        <f t="shared" si="1445"/>
        <v>0</v>
      </c>
      <c r="CC604" s="180">
        <f t="shared" si="1446"/>
        <v>0</v>
      </c>
      <c r="CD604" s="180">
        <f t="shared" si="1447"/>
        <v>0</v>
      </c>
      <c r="CE604" s="180">
        <f t="shared" si="1448"/>
        <v>0</v>
      </c>
      <c r="CF604" s="180">
        <f t="shared" si="1449"/>
        <v>0</v>
      </c>
      <c r="CG604" s="180">
        <f t="shared" si="1450"/>
        <v>0</v>
      </c>
      <c r="CH604" s="180">
        <f t="shared" si="1451"/>
        <v>0</v>
      </c>
      <c r="CI604" s="180">
        <f t="shared" si="1452"/>
        <v>0</v>
      </c>
      <c r="CJ604" s="180">
        <f t="shared" si="1453"/>
        <v>0</v>
      </c>
      <c r="CK604" s="180">
        <f t="shared" si="1454"/>
        <v>0</v>
      </c>
      <c r="CL604" s="180">
        <f t="shared" si="1455"/>
        <v>0</v>
      </c>
      <c r="CM604" s="180">
        <f t="shared" si="1456"/>
        <v>0</v>
      </c>
      <c r="CN604" s="180">
        <f t="shared" si="1457"/>
        <v>0</v>
      </c>
      <c r="CO604" s="180">
        <f t="shared" si="1458"/>
        <v>0</v>
      </c>
      <c r="CP604" s="180">
        <f t="shared" si="1459"/>
        <v>0</v>
      </c>
      <c r="CQ604" s="180">
        <f t="shared" si="1460"/>
        <v>0</v>
      </c>
      <c r="CR604" s="180">
        <f t="shared" si="1461"/>
        <v>0</v>
      </c>
      <c r="CS604" s="180">
        <f t="shared" si="1462"/>
        <v>0</v>
      </c>
      <c r="CT604" s="180">
        <f t="shared" si="1463"/>
        <v>0</v>
      </c>
      <c r="CU604" s="180">
        <f t="shared" si="1464"/>
        <v>0</v>
      </c>
      <c r="CV604" s="180">
        <f t="shared" si="1465"/>
        <v>0</v>
      </c>
      <c r="CW604" s="180">
        <f t="shared" si="1466"/>
        <v>0</v>
      </c>
      <c r="CX604" s="180">
        <f t="shared" si="1467"/>
        <v>0</v>
      </c>
      <c r="CY604" s="180">
        <f t="shared" si="1468"/>
        <v>0</v>
      </c>
      <c r="CZ604" s="180">
        <f t="shared" si="1469"/>
        <v>0</v>
      </c>
      <c r="DA604" s="180">
        <f t="shared" si="1470"/>
        <v>0</v>
      </c>
      <c r="DB604" s="180">
        <f t="shared" si="1471"/>
        <v>0</v>
      </c>
      <c r="DC604" s="180">
        <f t="shared" si="1472"/>
        <v>0</v>
      </c>
      <c r="DD604" s="180">
        <f t="shared" si="1473"/>
        <v>0</v>
      </c>
      <c r="DE604" s="180">
        <f t="shared" si="1474"/>
        <v>0</v>
      </c>
      <c r="DF604" s="180">
        <f t="shared" si="1475"/>
        <v>0</v>
      </c>
      <c r="DG604" s="180">
        <f t="shared" si="1476"/>
        <v>0</v>
      </c>
      <c r="DH604" s="180">
        <f t="shared" si="1477"/>
        <v>0</v>
      </c>
      <c r="DI604" s="180">
        <f t="shared" si="1478"/>
        <v>0</v>
      </c>
      <c r="DJ604" s="180">
        <f t="shared" si="1479"/>
        <v>0</v>
      </c>
      <c r="DK604" s="180">
        <f t="shared" si="1480"/>
        <v>0</v>
      </c>
      <c r="DL604" s="180">
        <f t="shared" si="1481"/>
        <v>0</v>
      </c>
      <c r="DM604" s="180">
        <f t="shared" si="1482"/>
        <v>0</v>
      </c>
      <c r="DN604" s="180">
        <f t="shared" si="1483"/>
        <v>0</v>
      </c>
      <c r="DO604" s="180">
        <f t="shared" si="1484"/>
        <v>0</v>
      </c>
      <c r="DP604" s="180">
        <f t="shared" si="1485"/>
        <v>0</v>
      </c>
      <c r="DQ604" s="180">
        <f t="shared" si="1486"/>
        <v>0</v>
      </c>
      <c r="DR604" s="180">
        <f t="shared" si="1487"/>
        <v>0</v>
      </c>
      <c r="DS604" s="180">
        <f t="shared" si="1488"/>
        <v>0</v>
      </c>
      <c r="DT604" s="180">
        <f t="shared" si="1489"/>
        <v>0</v>
      </c>
      <c r="DU604" s="180">
        <f t="shared" si="1490"/>
        <v>0</v>
      </c>
      <c r="DV604" s="180">
        <f t="shared" si="1491"/>
        <v>0</v>
      </c>
      <c r="DW604" s="180">
        <f t="shared" si="1492"/>
        <v>0</v>
      </c>
      <c r="DX604" s="180">
        <f t="shared" si="1493"/>
        <v>0</v>
      </c>
      <c r="DY604" s="180">
        <f t="shared" si="1494"/>
        <v>0</v>
      </c>
      <c r="DZ604" s="180">
        <f t="shared" si="1495"/>
        <v>0</v>
      </c>
      <c r="EA604" s="180">
        <f t="shared" si="1496"/>
        <v>0</v>
      </c>
      <c r="EB604" s="180">
        <f t="shared" si="1497"/>
        <v>0</v>
      </c>
      <c r="EC604" s="180">
        <f t="shared" si="1498"/>
        <v>0</v>
      </c>
      <c r="ED604" s="180">
        <f t="shared" si="1499"/>
        <v>0</v>
      </c>
      <c r="EE604" s="180">
        <f t="shared" si="1500"/>
        <v>0</v>
      </c>
      <c r="EF604" s="180">
        <f t="shared" si="1501"/>
        <v>0</v>
      </c>
      <c r="EG604" s="180">
        <f t="shared" si="1502"/>
        <v>0</v>
      </c>
      <c r="EH604" s="180">
        <f t="shared" si="1503"/>
        <v>0</v>
      </c>
      <c r="EI604" s="180">
        <f t="shared" si="1504"/>
        <v>0</v>
      </c>
      <c r="EJ604" s="180">
        <f t="shared" si="1505"/>
        <v>0</v>
      </c>
      <c r="EK604" s="180">
        <f t="shared" si="1506"/>
        <v>0</v>
      </c>
      <c r="EL604" s="180">
        <f t="shared" si="1507"/>
        <v>0</v>
      </c>
      <c r="EM604" s="180">
        <f t="shared" si="1508"/>
        <v>0</v>
      </c>
      <c r="EN604" s="180">
        <f t="shared" si="1509"/>
        <v>0</v>
      </c>
      <c r="EO604" s="180">
        <f t="shared" si="1510"/>
        <v>0</v>
      </c>
      <c r="EP604" s="180">
        <f t="shared" si="1511"/>
        <v>0</v>
      </c>
      <c r="EQ604" s="180">
        <f t="shared" si="1512"/>
        <v>0</v>
      </c>
      <c r="ER604" s="180">
        <f t="shared" si="1513"/>
        <v>0</v>
      </c>
      <c r="ES604" s="180">
        <f t="shared" si="1514"/>
        <v>0</v>
      </c>
      <c r="ET604" s="180">
        <f t="shared" si="1515"/>
        <v>0</v>
      </c>
      <c r="EU604" s="180">
        <f t="shared" si="1516"/>
        <v>0</v>
      </c>
      <c r="EV604" s="180">
        <f t="shared" si="1517"/>
        <v>0</v>
      </c>
      <c r="EW604" s="180">
        <f t="shared" si="1518"/>
        <v>0</v>
      </c>
      <c r="EX604" s="180">
        <f t="shared" si="1519"/>
        <v>0</v>
      </c>
      <c r="EY604" s="180">
        <f t="shared" si="1520"/>
        <v>0</v>
      </c>
      <c r="EZ604" s="180">
        <f t="shared" si="1521"/>
        <v>0</v>
      </c>
      <c r="FA604" s="180">
        <f t="shared" si="1522"/>
        <v>0</v>
      </c>
      <c r="FB604" s="180">
        <f t="shared" si="1523"/>
        <v>0</v>
      </c>
      <c r="FC604" s="180">
        <f t="shared" si="1524"/>
        <v>0</v>
      </c>
      <c r="FD604" s="180">
        <f t="shared" si="1525"/>
        <v>0</v>
      </c>
      <c r="FE604" s="180">
        <f t="shared" si="1526"/>
        <v>0</v>
      </c>
      <c r="FF604" s="180">
        <f t="shared" si="1527"/>
        <v>0</v>
      </c>
      <c r="FG604" s="180">
        <f t="shared" si="1528"/>
        <v>0</v>
      </c>
      <c r="FH604" s="180">
        <f t="shared" si="1529"/>
        <v>0</v>
      </c>
      <c r="FI604" s="180">
        <f t="shared" si="1530"/>
        <v>0</v>
      </c>
      <c r="FJ604" s="180">
        <f t="shared" si="1531"/>
        <v>0</v>
      </c>
      <c r="FK604" s="180">
        <f t="shared" si="1532"/>
        <v>0</v>
      </c>
      <c r="FL604" s="180">
        <f t="shared" si="1533"/>
        <v>0</v>
      </c>
      <c r="FM604" s="180">
        <f t="shared" si="1534"/>
        <v>0</v>
      </c>
      <c r="FN604" s="180">
        <f t="shared" si="1535"/>
        <v>0</v>
      </c>
      <c r="FO604" s="180">
        <f t="shared" si="1536"/>
        <v>0</v>
      </c>
      <c r="FP604" s="180">
        <f t="shared" si="1537"/>
        <v>0</v>
      </c>
      <c r="FQ604" s="180">
        <f t="shared" si="1538"/>
        <v>0</v>
      </c>
      <c r="FR604" s="180">
        <f t="shared" si="1539"/>
        <v>0</v>
      </c>
      <c r="FS604" s="180">
        <f t="shared" si="1540"/>
        <v>0</v>
      </c>
      <c r="FT604" s="180">
        <f t="shared" si="1541"/>
        <v>0</v>
      </c>
      <c r="FU604" s="180">
        <f t="shared" si="1542"/>
        <v>0</v>
      </c>
      <c r="FV604" s="180">
        <f t="shared" si="1543"/>
        <v>0</v>
      </c>
      <c r="FW604" s="180">
        <f t="shared" si="1544"/>
        <v>0</v>
      </c>
      <c r="FX604" s="180">
        <f t="shared" si="1545"/>
        <v>0</v>
      </c>
      <c r="FY604" s="180">
        <f t="shared" si="1546"/>
        <v>0</v>
      </c>
      <c r="FZ604" s="180">
        <f t="shared" si="1547"/>
        <v>0</v>
      </c>
      <c r="GA604" s="180">
        <f t="shared" si="1548"/>
        <v>0</v>
      </c>
      <c r="GB604" s="180">
        <f t="shared" si="1549"/>
        <v>0</v>
      </c>
      <c r="GC604" s="180">
        <f t="shared" si="1550"/>
        <v>0</v>
      </c>
      <c r="GD604" s="180">
        <f t="shared" si="1551"/>
        <v>0</v>
      </c>
      <c r="GE604" s="180">
        <f t="shared" si="1552"/>
        <v>0</v>
      </c>
      <c r="GF604" s="180">
        <f t="shared" si="1553"/>
        <v>0</v>
      </c>
      <c r="GG604" s="180">
        <f t="shared" si="1554"/>
        <v>0</v>
      </c>
      <c r="GH604" s="180">
        <f t="shared" si="1555"/>
        <v>0</v>
      </c>
      <c r="GI604" s="180">
        <f t="shared" si="1556"/>
        <v>0</v>
      </c>
      <c r="GJ604" s="180">
        <f t="shared" si="1557"/>
        <v>0</v>
      </c>
      <c r="GK604" s="180">
        <f t="shared" si="1558"/>
        <v>0</v>
      </c>
      <c r="GL604" s="180">
        <f t="shared" si="1559"/>
        <v>0</v>
      </c>
      <c r="GM604" s="180">
        <f t="shared" si="1560"/>
        <v>0</v>
      </c>
      <c r="GN604" s="180">
        <f t="shared" si="1561"/>
        <v>0</v>
      </c>
      <c r="GO604" s="180">
        <f t="shared" si="1562"/>
        <v>0</v>
      </c>
      <c r="GP604" s="180">
        <f t="shared" si="1563"/>
        <v>0</v>
      </c>
      <c r="GQ604" s="180">
        <f t="shared" si="1564"/>
        <v>0</v>
      </c>
      <c r="GR604" s="180">
        <f t="shared" si="1565"/>
        <v>0</v>
      </c>
      <c r="GS604" s="180">
        <f t="shared" si="1566"/>
        <v>0</v>
      </c>
      <c r="GT604" s="180">
        <f t="shared" si="1567"/>
        <v>0</v>
      </c>
      <c r="GU604" s="180">
        <f t="shared" si="1568"/>
        <v>0</v>
      </c>
      <c r="GV604" s="180">
        <f t="shared" si="1569"/>
        <v>0</v>
      </c>
      <c r="GW604" s="180">
        <f t="shared" si="1570"/>
        <v>0</v>
      </c>
      <c r="GX604" s="180">
        <f t="shared" si="1571"/>
        <v>0</v>
      </c>
      <c r="GY604" s="180">
        <f t="shared" si="1572"/>
        <v>0</v>
      </c>
      <c r="GZ604" s="180">
        <f t="shared" si="1573"/>
        <v>0</v>
      </c>
      <c r="HA604" s="180">
        <f t="shared" si="1574"/>
        <v>0</v>
      </c>
      <c r="HB604" s="180">
        <f t="shared" si="1575"/>
        <v>0</v>
      </c>
      <c r="HC604" s="180">
        <f t="shared" si="1576"/>
        <v>0</v>
      </c>
      <c r="HD604" s="180">
        <f t="shared" si="1577"/>
        <v>0</v>
      </c>
      <c r="HE604" s="180">
        <f t="shared" si="1578"/>
        <v>0</v>
      </c>
      <c r="HF604" s="180">
        <f t="shared" si="1579"/>
        <v>0</v>
      </c>
      <c r="HG604" s="180">
        <f t="shared" si="1580"/>
        <v>0</v>
      </c>
      <c r="HH604" s="180">
        <f t="shared" si="1581"/>
        <v>0</v>
      </c>
      <c r="HI604" s="180">
        <f t="shared" si="1582"/>
        <v>0</v>
      </c>
      <c r="HJ604" s="180">
        <f t="shared" si="1583"/>
        <v>0</v>
      </c>
      <c r="HK604" s="180">
        <f t="shared" si="1584"/>
        <v>0</v>
      </c>
      <c r="HL604" s="180">
        <f t="shared" si="1585"/>
        <v>0</v>
      </c>
      <c r="HM604" s="180">
        <f t="shared" si="1586"/>
        <v>0</v>
      </c>
      <c r="HN604" s="180">
        <f t="shared" si="1587"/>
        <v>0</v>
      </c>
      <c r="HO604" s="180">
        <f t="shared" si="1588"/>
        <v>0</v>
      </c>
      <c r="HP604" s="180">
        <f t="shared" si="1589"/>
        <v>0</v>
      </c>
      <c r="HQ604" s="180">
        <f t="shared" si="1590"/>
        <v>0</v>
      </c>
      <c r="HR604" s="180">
        <f t="shared" si="1591"/>
        <v>0</v>
      </c>
      <c r="HS604" s="180">
        <f t="shared" si="1592"/>
        <v>0</v>
      </c>
      <c r="HT604" s="180">
        <f t="shared" si="1593"/>
        <v>0</v>
      </c>
      <c r="HU604" s="180">
        <f t="shared" si="1594"/>
        <v>0</v>
      </c>
      <c r="HV604" s="180">
        <f t="shared" si="1595"/>
        <v>0</v>
      </c>
      <c r="HW604" s="180">
        <f t="shared" si="1596"/>
        <v>0</v>
      </c>
      <c r="HX604" s="180">
        <f t="shared" si="1597"/>
        <v>0</v>
      </c>
      <c r="HY604" s="180">
        <f t="shared" si="1598"/>
        <v>0</v>
      </c>
      <c r="HZ604" s="180">
        <f t="shared" si="1599"/>
        <v>0</v>
      </c>
      <c r="IA604" s="180">
        <f t="shared" si="1600"/>
        <v>0</v>
      </c>
      <c r="IB604" s="180">
        <f t="shared" si="1601"/>
        <v>0</v>
      </c>
      <c r="IC604" s="180">
        <f t="shared" si="1602"/>
        <v>0</v>
      </c>
      <c r="ID604" s="180">
        <f t="shared" si="1603"/>
        <v>0</v>
      </c>
      <c r="IE604" s="180">
        <f t="shared" si="1604"/>
        <v>0</v>
      </c>
      <c r="IF604" s="180">
        <f t="shared" si="1605"/>
        <v>0</v>
      </c>
      <c r="IG604" s="180">
        <f t="shared" si="1606"/>
        <v>0</v>
      </c>
      <c r="IH604" s="180">
        <f t="shared" si="1607"/>
        <v>0</v>
      </c>
      <c r="II604" s="180">
        <f t="shared" si="1608"/>
        <v>0</v>
      </c>
      <c r="IJ604" s="180">
        <f t="shared" si="1609"/>
        <v>0</v>
      </c>
      <c r="IK604" s="180">
        <f t="shared" si="1610"/>
        <v>0</v>
      </c>
      <c r="IL604" s="180">
        <f t="shared" si="1611"/>
        <v>0</v>
      </c>
      <c r="IM604" s="180">
        <f t="shared" si="1612"/>
        <v>0</v>
      </c>
      <c r="IN604" s="180">
        <f t="shared" si="1613"/>
        <v>0</v>
      </c>
      <c r="IO604" s="180">
        <f t="shared" si="1614"/>
        <v>0</v>
      </c>
      <c r="IP604" s="180">
        <f t="shared" si="1615"/>
        <v>0</v>
      </c>
      <c r="IQ604" s="180">
        <f t="shared" si="1616"/>
        <v>0</v>
      </c>
      <c r="IR604" s="180">
        <f t="shared" si="1617"/>
        <v>0</v>
      </c>
      <c r="IS604" s="180">
        <f t="shared" si="1618"/>
        <v>0</v>
      </c>
      <c r="IT604" s="180">
        <f t="shared" si="1619"/>
        <v>0</v>
      </c>
      <c r="IU604" s="180">
        <f t="shared" si="1620"/>
        <v>0</v>
      </c>
      <c r="IV604" s="180">
        <f t="shared" si="1621"/>
        <v>0</v>
      </c>
      <c r="IW604" s="180">
        <f t="shared" si="1622"/>
        <v>0</v>
      </c>
      <c r="IX604" s="180">
        <f t="shared" si="1623"/>
        <v>0</v>
      </c>
      <c r="IY604" s="180">
        <f t="shared" si="1624"/>
        <v>0</v>
      </c>
      <c r="IZ604" s="180">
        <f t="shared" si="1625"/>
        <v>0</v>
      </c>
      <c r="JA604" s="180">
        <f t="shared" si="1626"/>
        <v>0</v>
      </c>
      <c r="JB604" s="180">
        <f t="shared" si="1627"/>
        <v>0</v>
      </c>
    </row>
    <row r="605" spans="2:262">
      <c r="B605" s="188">
        <v>244</v>
      </c>
      <c r="C605" s="187">
        <f t="shared" si="1628"/>
        <v>4.7656249999999843E-3</v>
      </c>
      <c r="D605" s="184" t="e">
        <f t="shared" si="1371"/>
        <v>#REF!</v>
      </c>
      <c r="E605" s="183" t="e">
        <f>IP361</f>
        <v>#REF!</v>
      </c>
      <c r="F605" s="182">
        <v>244</v>
      </c>
      <c r="G605" s="180">
        <f t="shared" si="1372"/>
        <v>0</v>
      </c>
      <c r="H605" s="180">
        <f t="shared" si="1373"/>
        <v>0</v>
      </c>
      <c r="I605" s="180">
        <f t="shared" si="1374"/>
        <v>0</v>
      </c>
      <c r="J605" s="180">
        <f t="shared" si="1375"/>
        <v>0</v>
      </c>
      <c r="K605" s="180">
        <f t="shared" si="1376"/>
        <v>0</v>
      </c>
      <c r="L605" s="180">
        <f t="shared" si="1377"/>
        <v>0</v>
      </c>
      <c r="M605" s="180">
        <f t="shared" si="1378"/>
        <v>0</v>
      </c>
      <c r="N605" s="180">
        <f t="shared" si="1379"/>
        <v>0</v>
      </c>
      <c r="O605" s="180">
        <f t="shared" si="1380"/>
        <v>0</v>
      </c>
      <c r="P605" s="180">
        <f t="shared" si="1381"/>
        <v>0</v>
      </c>
      <c r="Q605" s="180">
        <f t="shared" si="1382"/>
        <v>0</v>
      </c>
      <c r="R605" s="180">
        <f t="shared" si="1383"/>
        <v>0</v>
      </c>
      <c r="S605" s="180">
        <f t="shared" si="1384"/>
        <v>0</v>
      </c>
      <c r="T605" s="180">
        <f t="shared" si="1385"/>
        <v>0</v>
      </c>
      <c r="U605" s="180">
        <f t="shared" si="1386"/>
        <v>0</v>
      </c>
      <c r="V605" s="180">
        <f t="shared" si="1387"/>
        <v>0</v>
      </c>
      <c r="W605" s="180">
        <f t="shared" si="1388"/>
        <v>0</v>
      </c>
      <c r="X605" s="180">
        <f t="shared" si="1389"/>
        <v>0</v>
      </c>
      <c r="Y605" s="180">
        <f t="shared" si="1390"/>
        <v>0</v>
      </c>
      <c r="Z605" s="180">
        <f t="shared" si="1391"/>
        <v>0</v>
      </c>
      <c r="AA605" s="180">
        <f t="shared" si="1392"/>
        <v>0</v>
      </c>
      <c r="AB605" s="180">
        <f t="shared" si="1393"/>
        <v>0</v>
      </c>
      <c r="AC605" s="180">
        <f t="shared" si="1394"/>
        <v>0</v>
      </c>
      <c r="AD605" s="180">
        <f t="shared" si="1395"/>
        <v>0</v>
      </c>
      <c r="AE605" s="180">
        <f t="shared" si="1396"/>
        <v>0</v>
      </c>
      <c r="AF605" s="180">
        <f t="shared" si="1397"/>
        <v>0</v>
      </c>
      <c r="AG605" s="180">
        <f t="shared" si="1398"/>
        <v>0</v>
      </c>
      <c r="AH605" s="180">
        <f t="shared" si="1399"/>
        <v>0</v>
      </c>
      <c r="AI605" s="180">
        <f t="shared" si="1400"/>
        <v>0</v>
      </c>
      <c r="AJ605" s="180">
        <f t="shared" si="1401"/>
        <v>0</v>
      </c>
      <c r="AK605" s="180">
        <f t="shared" si="1402"/>
        <v>0</v>
      </c>
      <c r="AL605" s="180">
        <f t="shared" si="1403"/>
        <v>0</v>
      </c>
      <c r="AM605" s="180">
        <f t="shared" si="1404"/>
        <v>0</v>
      </c>
      <c r="AN605" s="180">
        <f t="shared" si="1405"/>
        <v>0</v>
      </c>
      <c r="AO605" s="180">
        <f t="shared" si="1406"/>
        <v>0</v>
      </c>
      <c r="AP605" s="180">
        <f t="shared" si="1407"/>
        <v>0</v>
      </c>
      <c r="AQ605" s="180">
        <f t="shared" si="1408"/>
        <v>0</v>
      </c>
      <c r="AR605" s="180">
        <f t="shared" si="1409"/>
        <v>0</v>
      </c>
      <c r="AS605" s="180">
        <f t="shared" si="1410"/>
        <v>0</v>
      </c>
      <c r="AT605" s="180">
        <f t="shared" si="1411"/>
        <v>0</v>
      </c>
      <c r="AU605" s="180">
        <f t="shared" si="1412"/>
        <v>0</v>
      </c>
      <c r="AV605" s="180">
        <f t="shared" si="1413"/>
        <v>0</v>
      </c>
      <c r="AW605" s="180">
        <f t="shared" si="1414"/>
        <v>0</v>
      </c>
      <c r="AX605" s="180">
        <f t="shared" si="1415"/>
        <v>0</v>
      </c>
      <c r="AY605" s="180">
        <f t="shared" si="1416"/>
        <v>0</v>
      </c>
      <c r="AZ605" s="180">
        <f t="shared" si="1417"/>
        <v>0</v>
      </c>
      <c r="BA605" s="180">
        <f t="shared" si="1418"/>
        <v>0</v>
      </c>
      <c r="BB605" s="180">
        <f t="shared" si="1419"/>
        <v>0</v>
      </c>
      <c r="BC605" s="180">
        <f t="shared" si="1420"/>
        <v>0</v>
      </c>
      <c r="BD605" s="180">
        <f t="shared" si="1421"/>
        <v>0</v>
      </c>
      <c r="BE605" s="180">
        <f t="shared" si="1422"/>
        <v>0</v>
      </c>
      <c r="BF605" s="180">
        <f t="shared" si="1423"/>
        <v>0</v>
      </c>
      <c r="BG605" s="180">
        <f t="shared" si="1424"/>
        <v>0</v>
      </c>
      <c r="BH605" s="180">
        <f t="shared" si="1425"/>
        <v>0</v>
      </c>
      <c r="BI605" s="180">
        <f t="shared" si="1426"/>
        <v>0</v>
      </c>
      <c r="BJ605" s="180">
        <f t="shared" si="1427"/>
        <v>0</v>
      </c>
      <c r="BK605" s="180">
        <f t="shared" si="1428"/>
        <v>0</v>
      </c>
      <c r="BL605" s="180">
        <f t="shared" si="1429"/>
        <v>0</v>
      </c>
      <c r="BM605" s="180">
        <f t="shared" si="1430"/>
        <v>0</v>
      </c>
      <c r="BN605" s="180">
        <f t="shared" si="1431"/>
        <v>0</v>
      </c>
      <c r="BO605" s="180">
        <f t="shared" si="1432"/>
        <v>0</v>
      </c>
      <c r="BP605" s="180">
        <f t="shared" si="1433"/>
        <v>0</v>
      </c>
      <c r="BQ605" s="180">
        <f t="shared" si="1434"/>
        <v>0</v>
      </c>
      <c r="BR605" s="180">
        <f t="shared" si="1435"/>
        <v>0</v>
      </c>
      <c r="BS605" s="180">
        <f t="shared" si="1436"/>
        <v>0</v>
      </c>
      <c r="BT605" s="180">
        <f t="shared" si="1437"/>
        <v>0</v>
      </c>
      <c r="BU605" s="180">
        <f t="shared" si="1438"/>
        <v>0</v>
      </c>
      <c r="BV605" s="180">
        <f t="shared" si="1439"/>
        <v>0</v>
      </c>
      <c r="BW605" s="180">
        <f t="shared" si="1440"/>
        <v>0</v>
      </c>
      <c r="BX605" s="180">
        <f t="shared" si="1441"/>
        <v>0</v>
      </c>
      <c r="BY605" s="180">
        <f t="shared" si="1442"/>
        <v>0</v>
      </c>
      <c r="BZ605" s="180">
        <f t="shared" si="1443"/>
        <v>0</v>
      </c>
      <c r="CA605" s="180">
        <f t="shared" si="1444"/>
        <v>0</v>
      </c>
      <c r="CB605" s="180">
        <f t="shared" si="1445"/>
        <v>0</v>
      </c>
      <c r="CC605" s="180">
        <f t="shared" si="1446"/>
        <v>0</v>
      </c>
      <c r="CD605" s="180">
        <f t="shared" si="1447"/>
        <v>0</v>
      </c>
      <c r="CE605" s="180">
        <f t="shared" si="1448"/>
        <v>0</v>
      </c>
      <c r="CF605" s="180">
        <f t="shared" si="1449"/>
        <v>0</v>
      </c>
      <c r="CG605" s="180">
        <f t="shared" si="1450"/>
        <v>0</v>
      </c>
      <c r="CH605" s="180">
        <f t="shared" si="1451"/>
        <v>0</v>
      </c>
      <c r="CI605" s="180">
        <f t="shared" si="1452"/>
        <v>0</v>
      </c>
      <c r="CJ605" s="180">
        <f t="shared" si="1453"/>
        <v>0</v>
      </c>
      <c r="CK605" s="180">
        <f t="shared" si="1454"/>
        <v>0</v>
      </c>
      <c r="CL605" s="180">
        <f t="shared" si="1455"/>
        <v>0</v>
      </c>
      <c r="CM605" s="180">
        <f t="shared" si="1456"/>
        <v>0</v>
      </c>
      <c r="CN605" s="180">
        <f t="shared" si="1457"/>
        <v>0</v>
      </c>
      <c r="CO605" s="180">
        <f t="shared" si="1458"/>
        <v>0</v>
      </c>
      <c r="CP605" s="180">
        <f t="shared" si="1459"/>
        <v>0</v>
      </c>
      <c r="CQ605" s="180">
        <f t="shared" si="1460"/>
        <v>0</v>
      </c>
      <c r="CR605" s="180">
        <f t="shared" si="1461"/>
        <v>0</v>
      </c>
      <c r="CS605" s="180">
        <f t="shared" si="1462"/>
        <v>0</v>
      </c>
      <c r="CT605" s="180">
        <f t="shared" si="1463"/>
        <v>0</v>
      </c>
      <c r="CU605" s="180">
        <f t="shared" si="1464"/>
        <v>0</v>
      </c>
      <c r="CV605" s="180">
        <f t="shared" si="1465"/>
        <v>0</v>
      </c>
      <c r="CW605" s="180">
        <f t="shared" si="1466"/>
        <v>0</v>
      </c>
      <c r="CX605" s="180">
        <f t="shared" si="1467"/>
        <v>0</v>
      </c>
      <c r="CY605" s="180">
        <f t="shared" si="1468"/>
        <v>0</v>
      </c>
      <c r="CZ605" s="180">
        <f t="shared" si="1469"/>
        <v>0</v>
      </c>
      <c r="DA605" s="180">
        <f t="shared" si="1470"/>
        <v>0</v>
      </c>
      <c r="DB605" s="180">
        <f t="shared" si="1471"/>
        <v>0</v>
      </c>
      <c r="DC605" s="180">
        <f t="shared" si="1472"/>
        <v>0</v>
      </c>
      <c r="DD605" s="180">
        <f t="shared" si="1473"/>
        <v>0</v>
      </c>
      <c r="DE605" s="180">
        <f t="shared" si="1474"/>
        <v>0</v>
      </c>
      <c r="DF605" s="180">
        <f t="shared" si="1475"/>
        <v>0</v>
      </c>
      <c r="DG605" s="180">
        <f t="shared" si="1476"/>
        <v>0</v>
      </c>
      <c r="DH605" s="180">
        <f t="shared" si="1477"/>
        <v>0</v>
      </c>
      <c r="DI605" s="180">
        <f t="shared" si="1478"/>
        <v>0</v>
      </c>
      <c r="DJ605" s="180">
        <f t="shared" si="1479"/>
        <v>0</v>
      </c>
      <c r="DK605" s="180">
        <f t="shared" si="1480"/>
        <v>0</v>
      </c>
      <c r="DL605" s="180">
        <f t="shared" si="1481"/>
        <v>0</v>
      </c>
      <c r="DM605" s="180">
        <f t="shared" si="1482"/>
        <v>0</v>
      </c>
      <c r="DN605" s="180">
        <f t="shared" si="1483"/>
        <v>0</v>
      </c>
      <c r="DO605" s="180">
        <f t="shared" si="1484"/>
        <v>0</v>
      </c>
      <c r="DP605" s="180">
        <f t="shared" si="1485"/>
        <v>0</v>
      </c>
      <c r="DQ605" s="180">
        <f t="shared" si="1486"/>
        <v>0</v>
      </c>
      <c r="DR605" s="180">
        <f t="shared" si="1487"/>
        <v>0</v>
      </c>
      <c r="DS605" s="180">
        <f t="shared" si="1488"/>
        <v>0</v>
      </c>
      <c r="DT605" s="180">
        <f t="shared" si="1489"/>
        <v>0</v>
      </c>
      <c r="DU605" s="180">
        <f t="shared" si="1490"/>
        <v>0</v>
      </c>
      <c r="DV605" s="180">
        <f t="shared" si="1491"/>
        <v>0</v>
      </c>
      <c r="DW605" s="180">
        <f t="shared" si="1492"/>
        <v>0</v>
      </c>
      <c r="DX605" s="180">
        <f t="shared" si="1493"/>
        <v>0</v>
      </c>
      <c r="DY605" s="180">
        <f t="shared" si="1494"/>
        <v>0</v>
      </c>
      <c r="DZ605" s="180">
        <f t="shared" si="1495"/>
        <v>0</v>
      </c>
      <c r="EA605" s="180">
        <f t="shared" si="1496"/>
        <v>0</v>
      </c>
      <c r="EB605" s="180">
        <f t="shared" si="1497"/>
        <v>0</v>
      </c>
      <c r="EC605" s="180">
        <f t="shared" si="1498"/>
        <v>0</v>
      </c>
      <c r="ED605" s="180">
        <f t="shared" si="1499"/>
        <v>0</v>
      </c>
      <c r="EE605" s="180">
        <f t="shared" si="1500"/>
        <v>0</v>
      </c>
      <c r="EF605" s="180">
        <f t="shared" si="1501"/>
        <v>0</v>
      </c>
      <c r="EG605" s="180">
        <f t="shared" si="1502"/>
        <v>0</v>
      </c>
      <c r="EH605" s="180">
        <f t="shared" si="1503"/>
        <v>0</v>
      </c>
      <c r="EI605" s="180">
        <f t="shared" si="1504"/>
        <v>0</v>
      </c>
      <c r="EJ605" s="180">
        <f t="shared" si="1505"/>
        <v>0</v>
      </c>
      <c r="EK605" s="180">
        <f t="shared" si="1506"/>
        <v>0</v>
      </c>
      <c r="EL605" s="180">
        <f t="shared" si="1507"/>
        <v>0</v>
      </c>
      <c r="EM605" s="180">
        <f t="shared" si="1508"/>
        <v>0</v>
      </c>
      <c r="EN605" s="180">
        <f t="shared" si="1509"/>
        <v>0</v>
      </c>
      <c r="EO605" s="180">
        <f t="shared" si="1510"/>
        <v>0</v>
      </c>
      <c r="EP605" s="180">
        <f t="shared" si="1511"/>
        <v>0</v>
      </c>
      <c r="EQ605" s="180">
        <f t="shared" si="1512"/>
        <v>0</v>
      </c>
      <c r="ER605" s="180">
        <f t="shared" si="1513"/>
        <v>0</v>
      </c>
      <c r="ES605" s="180">
        <f t="shared" si="1514"/>
        <v>0</v>
      </c>
      <c r="ET605" s="180">
        <f t="shared" si="1515"/>
        <v>0</v>
      </c>
      <c r="EU605" s="180">
        <f t="shared" si="1516"/>
        <v>0</v>
      </c>
      <c r="EV605" s="180">
        <f t="shared" si="1517"/>
        <v>0</v>
      </c>
      <c r="EW605" s="180">
        <f t="shared" si="1518"/>
        <v>0</v>
      </c>
      <c r="EX605" s="180">
        <f t="shared" si="1519"/>
        <v>0</v>
      </c>
      <c r="EY605" s="180">
        <f t="shared" si="1520"/>
        <v>0</v>
      </c>
      <c r="EZ605" s="180">
        <f t="shared" si="1521"/>
        <v>0</v>
      </c>
      <c r="FA605" s="180">
        <f t="shared" si="1522"/>
        <v>0</v>
      </c>
      <c r="FB605" s="180">
        <f t="shared" si="1523"/>
        <v>0</v>
      </c>
      <c r="FC605" s="180">
        <f t="shared" si="1524"/>
        <v>0</v>
      </c>
      <c r="FD605" s="180">
        <f t="shared" si="1525"/>
        <v>0</v>
      </c>
      <c r="FE605" s="180">
        <f t="shared" si="1526"/>
        <v>0</v>
      </c>
      <c r="FF605" s="180">
        <f t="shared" si="1527"/>
        <v>0</v>
      </c>
      <c r="FG605" s="180">
        <f t="shared" si="1528"/>
        <v>0</v>
      </c>
      <c r="FH605" s="180">
        <f t="shared" si="1529"/>
        <v>0</v>
      </c>
      <c r="FI605" s="180">
        <f t="shared" si="1530"/>
        <v>0</v>
      </c>
      <c r="FJ605" s="180">
        <f t="shared" si="1531"/>
        <v>0</v>
      </c>
      <c r="FK605" s="180">
        <f t="shared" si="1532"/>
        <v>0</v>
      </c>
      <c r="FL605" s="180">
        <f t="shared" si="1533"/>
        <v>0</v>
      </c>
      <c r="FM605" s="180">
        <f t="shared" si="1534"/>
        <v>0</v>
      </c>
      <c r="FN605" s="180">
        <f t="shared" si="1535"/>
        <v>0</v>
      </c>
      <c r="FO605" s="180">
        <f t="shared" si="1536"/>
        <v>0</v>
      </c>
      <c r="FP605" s="180">
        <f t="shared" si="1537"/>
        <v>0</v>
      </c>
      <c r="FQ605" s="180">
        <f t="shared" si="1538"/>
        <v>0</v>
      </c>
      <c r="FR605" s="180">
        <f t="shared" si="1539"/>
        <v>0</v>
      </c>
      <c r="FS605" s="180">
        <f t="shared" si="1540"/>
        <v>0</v>
      </c>
      <c r="FT605" s="180">
        <f t="shared" si="1541"/>
        <v>0</v>
      </c>
      <c r="FU605" s="180">
        <f t="shared" si="1542"/>
        <v>0</v>
      </c>
      <c r="FV605" s="180">
        <f t="shared" si="1543"/>
        <v>0</v>
      </c>
      <c r="FW605" s="180">
        <f t="shared" si="1544"/>
        <v>0</v>
      </c>
      <c r="FX605" s="180">
        <f t="shared" si="1545"/>
        <v>0</v>
      </c>
      <c r="FY605" s="180">
        <f t="shared" si="1546"/>
        <v>0</v>
      </c>
      <c r="FZ605" s="180">
        <f t="shared" si="1547"/>
        <v>0</v>
      </c>
      <c r="GA605" s="180">
        <f t="shared" si="1548"/>
        <v>0</v>
      </c>
      <c r="GB605" s="180">
        <f t="shared" si="1549"/>
        <v>0</v>
      </c>
      <c r="GC605" s="180">
        <f t="shared" si="1550"/>
        <v>0</v>
      </c>
      <c r="GD605" s="180">
        <f t="shared" si="1551"/>
        <v>0</v>
      </c>
      <c r="GE605" s="180">
        <f t="shared" si="1552"/>
        <v>0</v>
      </c>
      <c r="GF605" s="180">
        <f t="shared" si="1553"/>
        <v>0</v>
      </c>
      <c r="GG605" s="180">
        <f t="shared" si="1554"/>
        <v>0</v>
      </c>
      <c r="GH605" s="180">
        <f t="shared" si="1555"/>
        <v>0</v>
      </c>
      <c r="GI605" s="180">
        <f t="shared" si="1556"/>
        <v>0</v>
      </c>
      <c r="GJ605" s="180">
        <f t="shared" si="1557"/>
        <v>0</v>
      </c>
      <c r="GK605" s="180">
        <f t="shared" si="1558"/>
        <v>0</v>
      </c>
      <c r="GL605" s="180">
        <f t="shared" si="1559"/>
        <v>0</v>
      </c>
      <c r="GM605" s="180">
        <f t="shared" si="1560"/>
        <v>0</v>
      </c>
      <c r="GN605" s="180">
        <f t="shared" si="1561"/>
        <v>0</v>
      </c>
      <c r="GO605" s="180">
        <f t="shared" si="1562"/>
        <v>0</v>
      </c>
      <c r="GP605" s="180">
        <f t="shared" si="1563"/>
        <v>0</v>
      </c>
      <c r="GQ605" s="180">
        <f t="shared" si="1564"/>
        <v>0</v>
      </c>
      <c r="GR605" s="180">
        <f t="shared" si="1565"/>
        <v>0</v>
      </c>
      <c r="GS605" s="180">
        <f t="shared" si="1566"/>
        <v>0</v>
      </c>
      <c r="GT605" s="180">
        <f t="shared" si="1567"/>
        <v>0</v>
      </c>
      <c r="GU605" s="180">
        <f t="shared" si="1568"/>
        <v>0</v>
      </c>
      <c r="GV605" s="180">
        <f t="shared" si="1569"/>
        <v>0</v>
      </c>
      <c r="GW605" s="180">
        <f t="shared" si="1570"/>
        <v>0</v>
      </c>
      <c r="GX605" s="180">
        <f t="shared" si="1571"/>
        <v>0</v>
      </c>
      <c r="GY605" s="180">
        <f t="shared" si="1572"/>
        <v>0</v>
      </c>
      <c r="GZ605" s="180">
        <f t="shared" si="1573"/>
        <v>0</v>
      </c>
      <c r="HA605" s="180">
        <f t="shared" si="1574"/>
        <v>0</v>
      </c>
      <c r="HB605" s="180">
        <f t="shared" si="1575"/>
        <v>0</v>
      </c>
      <c r="HC605" s="180">
        <f t="shared" si="1576"/>
        <v>0</v>
      </c>
      <c r="HD605" s="180">
        <f t="shared" si="1577"/>
        <v>0</v>
      </c>
      <c r="HE605" s="180">
        <f t="shared" si="1578"/>
        <v>0</v>
      </c>
      <c r="HF605" s="180">
        <f t="shared" si="1579"/>
        <v>0</v>
      </c>
      <c r="HG605" s="180">
        <f t="shared" si="1580"/>
        <v>0</v>
      </c>
      <c r="HH605" s="180">
        <f t="shared" si="1581"/>
        <v>0</v>
      </c>
      <c r="HI605" s="180">
        <f t="shared" si="1582"/>
        <v>0</v>
      </c>
      <c r="HJ605" s="180">
        <f t="shared" si="1583"/>
        <v>0</v>
      </c>
      <c r="HK605" s="180">
        <f t="shared" si="1584"/>
        <v>0</v>
      </c>
      <c r="HL605" s="180">
        <f t="shared" si="1585"/>
        <v>0</v>
      </c>
      <c r="HM605" s="180">
        <f t="shared" si="1586"/>
        <v>0</v>
      </c>
      <c r="HN605" s="180">
        <f t="shared" si="1587"/>
        <v>0</v>
      </c>
      <c r="HO605" s="180">
        <f t="shared" si="1588"/>
        <v>0</v>
      </c>
      <c r="HP605" s="180">
        <f t="shared" si="1589"/>
        <v>0</v>
      </c>
      <c r="HQ605" s="180">
        <f t="shared" si="1590"/>
        <v>0</v>
      </c>
      <c r="HR605" s="180">
        <f t="shared" si="1591"/>
        <v>0</v>
      </c>
      <c r="HS605" s="180">
        <f t="shared" si="1592"/>
        <v>0</v>
      </c>
      <c r="HT605" s="180">
        <f t="shared" si="1593"/>
        <v>0</v>
      </c>
      <c r="HU605" s="180">
        <f t="shared" si="1594"/>
        <v>0</v>
      </c>
      <c r="HV605" s="180">
        <f t="shared" si="1595"/>
        <v>0</v>
      </c>
      <c r="HW605" s="180">
        <f t="shared" si="1596"/>
        <v>0</v>
      </c>
      <c r="HX605" s="180">
        <f t="shared" si="1597"/>
        <v>0</v>
      </c>
      <c r="HY605" s="180">
        <f t="shared" si="1598"/>
        <v>0</v>
      </c>
      <c r="HZ605" s="180">
        <f t="shared" si="1599"/>
        <v>0</v>
      </c>
      <c r="IA605" s="180">
        <f t="shared" si="1600"/>
        <v>0</v>
      </c>
      <c r="IB605" s="180">
        <f t="shared" si="1601"/>
        <v>0</v>
      </c>
      <c r="IC605" s="180">
        <f t="shared" si="1602"/>
        <v>0</v>
      </c>
      <c r="ID605" s="180">
        <f t="shared" si="1603"/>
        <v>0</v>
      </c>
      <c r="IE605" s="180">
        <f t="shared" si="1604"/>
        <v>0</v>
      </c>
      <c r="IF605" s="180">
        <f t="shared" si="1605"/>
        <v>0</v>
      </c>
      <c r="IG605" s="180">
        <f t="shared" si="1606"/>
        <v>0</v>
      </c>
      <c r="IH605" s="180">
        <f t="shared" si="1607"/>
        <v>0</v>
      </c>
      <c r="II605" s="180">
        <f t="shared" si="1608"/>
        <v>0</v>
      </c>
      <c r="IJ605" s="180">
        <f t="shared" si="1609"/>
        <v>0</v>
      </c>
      <c r="IK605" s="180">
        <f t="shared" si="1610"/>
        <v>0</v>
      </c>
      <c r="IL605" s="180">
        <f t="shared" si="1611"/>
        <v>0</v>
      </c>
      <c r="IM605" s="180">
        <f t="shared" si="1612"/>
        <v>0</v>
      </c>
      <c r="IN605" s="180">
        <f t="shared" si="1613"/>
        <v>0</v>
      </c>
      <c r="IO605" s="180">
        <f t="shared" si="1614"/>
        <v>0</v>
      </c>
      <c r="IP605" s="180">
        <f t="shared" si="1615"/>
        <v>0</v>
      </c>
      <c r="IQ605" s="180">
        <f t="shared" si="1616"/>
        <v>0</v>
      </c>
      <c r="IR605" s="180">
        <f t="shared" si="1617"/>
        <v>0</v>
      </c>
      <c r="IS605" s="180">
        <f t="shared" si="1618"/>
        <v>0</v>
      </c>
      <c r="IT605" s="180">
        <f t="shared" si="1619"/>
        <v>0</v>
      </c>
      <c r="IU605" s="180">
        <f t="shared" si="1620"/>
        <v>0</v>
      </c>
      <c r="IV605" s="180">
        <f t="shared" si="1621"/>
        <v>0</v>
      </c>
      <c r="IW605" s="180">
        <f t="shared" si="1622"/>
        <v>0</v>
      </c>
      <c r="IX605" s="180">
        <f t="shared" si="1623"/>
        <v>0</v>
      </c>
      <c r="IY605" s="180">
        <f t="shared" si="1624"/>
        <v>0</v>
      </c>
      <c r="IZ605" s="180">
        <f t="shared" si="1625"/>
        <v>0</v>
      </c>
      <c r="JA605" s="180">
        <f t="shared" si="1626"/>
        <v>0</v>
      </c>
      <c r="JB605" s="180">
        <f t="shared" si="1627"/>
        <v>0</v>
      </c>
    </row>
    <row r="606" spans="2:262">
      <c r="B606" s="188">
        <v>245</v>
      </c>
      <c r="C606" s="187">
        <f t="shared" si="1628"/>
        <v>4.7851562499999839E-3</v>
      </c>
      <c r="D606" s="184" t="e">
        <f t="shared" si="1371"/>
        <v>#REF!</v>
      </c>
      <c r="E606" s="183" t="e">
        <f>IQ361</f>
        <v>#REF!</v>
      </c>
      <c r="F606" s="182">
        <v>245</v>
      </c>
      <c r="G606" s="180">
        <f t="shared" si="1372"/>
        <v>0</v>
      </c>
      <c r="H606" s="180">
        <f t="shared" si="1373"/>
        <v>0</v>
      </c>
      <c r="I606" s="180">
        <f t="shared" si="1374"/>
        <v>0</v>
      </c>
      <c r="J606" s="180">
        <f t="shared" si="1375"/>
        <v>0</v>
      </c>
      <c r="K606" s="180">
        <f t="shared" si="1376"/>
        <v>0</v>
      </c>
      <c r="L606" s="180">
        <f t="shared" si="1377"/>
        <v>0</v>
      </c>
      <c r="M606" s="180">
        <f t="shared" si="1378"/>
        <v>0</v>
      </c>
      <c r="N606" s="180">
        <f t="shared" si="1379"/>
        <v>0</v>
      </c>
      <c r="O606" s="180">
        <f t="shared" si="1380"/>
        <v>0</v>
      </c>
      <c r="P606" s="180">
        <f t="shared" si="1381"/>
        <v>0</v>
      </c>
      <c r="Q606" s="180">
        <f t="shared" si="1382"/>
        <v>0</v>
      </c>
      <c r="R606" s="180">
        <f t="shared" si="1383"/>
        <v>0</v>
      </c>
      <c r="S606" s="180">
        <f t="shared" si="1384"/>
        <v>0</v>
      </c>
      <c r="T606" s="180">
        <f t="shared" si="1385"/>
        <v>0</v>
      </c>
      <c r="U606" s="180">
        <f t="shared" si="1386"/>
        <v>0</v>
      </c>
      <c r="V606" s="180">
        <f t="shared" si="1387"/>
        <v>0</v>
      </c>
      <c r="W606" s="180">
        <f t="shared" si="1388"/>
        <v>0</v>
      </c>
      <c r="X606" s="180">
        <f t="shared" si="1389"/>
        <v>0</v>
      </c>
      <c r="Y606" s="180">
        <f t="shared" si="1390"/>
        <v>0</v>
      </c>
      <c r="Z606" s="180">
        <f t="shared" si="1391"/>
        <v>0</v>
      </c>
      <c r="AA606" s="180">
        <f t="shared" si="1392"/>
        <v>0</v>
      </c>
      <c r="AB606" s="180">
        <f t="shared" si="1393"/>
        <v>0</v>
      </c>
      <c r="AC606" s="180">
        <f t="shared" si="1394"/>
        <v>0</v>
      </c>
      <c r="AD606" s="180">
        <f t="shared" si="1395"/>
        <v>0</v>
      </c>
      <c r="AE606" s="180">
        <f t="shared" si="1396"/>
        <v>0</v>
      </c>
      <c r="AF606" s="180">
        <f t="shared" si="1397"/>
        <v>0</v>
      </c>
      <c r="AG606" s="180">
        <f t="shared" si="1398"/>
        <v>0</v>
      </c>
      <c r="AH606" s="180">
        <f t="shared" si="1399"/>
        <v>0</v>
      </c>
      <c r="AI606" s="180">
        <f t="shared" si="1400"/>
        <v>0</v>
      </c>
      <c r="AJ606" s="180">
        <f t="shared" si="1401"/>
        <v>0</v>
      </c>
      <c r="AK606" s="180">
        <f t="shared" si="1402"/>
        <v>0</v>
      </c>
      <c r="AL606" s="180">
        <f t="shared" si="1403"/>
        <v>0</v>
      </c>
      <c r="AM606" s="180">
        <f t="shared" si="1404"/>
        <v>0</v>
      </c>
      <c r="AN606" s="180">
        <f t="shared" si="1405"/>
        <v>0</v>
      </c>
      <c r="AO606" s="180">
        <f t="shared" si="1406"/>
        <v>0</v>
      </c>
      <c r="AP606" s="180">
        <f t="shared" si="1407"/>
        <v>0</v>
      </c>
      <c r="AQ606" s="180">
        <f t="shared" si="1408"/>
        <v>0</v>
      </c>
      <c r="AR606" s="180">
        <f t="shared" si="1409"/>
        <v>0</v>
      </c>
      <c r="AS606" s="180">
        <f t="shared" si="1410"/>
        <v>0</v>
      </c>
      <c r="AT606" s="180">
        <f t="shared" si="1411"/>
        <v>0</v>
      </c>
      <c r="AU606" s="180">
        <f t="shared" si="1412"/>
        <v>0</v>
      </c>
      <c r="AV606" s="180">
        <f t="shared" si="1413"/>
        <v>0</v>
      </c>
      <c r="AW606" s="180">
        <f t="shared" si="1414"/>
        <v>0</v>
      </c>
      <c r="AX606" s="180">
        <f t="shared" si="1415"/>
        <v>0</v>
      </c>
      <c r="AY606" s="180">
        <f t="shared" si="1416"/>
        <v>0</v>
      </c>
      <c r="AZ606" s="180">
        <f t="shared" si="1417"/>
        <v>0</v>
      </c>
      <c r="BA606" s="180">
        <f t="shared" si="1418"/>
        <v>0</v>
      </c>
      <c r="BB606" s="180">
        <f t="shared" si="1419"/>
        <v>0</v>
      </c>
      <c r="BC606" s="180">
        <f t="shared" si="1420"/>
        <v>0</v>
      </c>
      <c r="BD606" s="180">
        <f t="shared" si="1421"/>
        <v>0</v>
      </c>
      <c r="BE606" s="180">
        <f t="shared" si="1422"/>
        <v>0</v>
      </c>
      <c r="BF606" s="180">
        <f t="shared" si="1423"/>
        <v>0</v>
      </c>
      <c r="BG606" s="180">
        <f t="shared" si="1424"/>
        <v>0</v>
      </c>
      <c r="BH606" s="180">
        <f t="shared" si="1425"/>
        <v>0</v>
      </c>
      <c r="BI606" s="180">
        <f t="shared" si="1426"/>
        <v>0</v>
      </c>
      <c r="BJ606" s="180">
        <f t="shared" si="1427"/>
        <v>0</v>
      </c>
      <c r="BK606" s="180">
        <f t="shared" si="1428"/>
        <v>0</v>
      </c>
      <c r="BL606" s="180">
        <f t="shared" si="1429"/>
        <v>0</v>
      </c>
      <c r="BM606" s="180">
        <f t="shared" si="1430"/>
        <v>0</v>
      </c>
      <c r="BN606" s="180">
        <f t="shared" si="1431"/>
        <v>0</v>
      </c>
      <c r="BO606" s="180">
        <f t="shared" si="1432"/>
        <v>0</v>
      </c>
      <c r="BP606" s="180">
        <f t="shared" si="1433"/>
        <v>0</v>
      </c>
      <c r="BQ606" s="180">
        <f t="shared" si="1434"/>
        <v>0</v>
      </c>
      <c r="BR606" s="180">
        <f t="shared" si="1435"/>
        <v>0</v>
      </c>
      <c r="BS606" s="180">
        <f t="shared" si="1436"/>
        <v>0</v>
      </c>
      <c r="BT606" s="180">
        <f t="shared" si="1437"/>
        <v>0</v>
      </c>
      <c r="BU606" s="180">
        <f t="shared" si="1438"/>
        <v>0</v>
      </c>
      <c r="BV606" s="180">
        <f t="shared" si="1439"/>
        <v>0</v>
      </c>
      <c r="BW606" s="180">
        <f t="shared" si="1440"/>
        <v>0</v>
      </c>
      <c r="BX606" s="180">
        <f t="shared" si="1441"/>
        <v>0</v>
      </c>
      <c r="BY606" s="180">
        <f t="shared" si="1442"/>
        <v>0</v>
      </c>
      <c r="BZ606" s="180">
        <f t="shared" si="1443"/>
        <v>0</v>
      </c>
      <c r="CA606" s="180">
        <f t="shared" si="1444"/>
        <v>0</v>
      </c>
      <c r="CB606" s="180">
        <f t="shared" si="1445"/>
        <v>0</v>
      </c>
      <c r="CC606" s="180">
        <f t="shared" si="1446"/>
        <v>0</v>
      </c>
      <c r="CD606" s="180">
        <f t="shared" si="1447"/>
        <v>0</v>
      </c>
      <c r="CE606" s="180">
        <f t="shared" si="1448"/>
        <v>0</v>
      </c>
      <c r="CF606" s="180">
        <f t="shared" si="1449"/>
        <v>0</v>
      </c>
      <c r="CG606" s="180">
        <f t="shared" si="1450"/>
        <v>0</v>
      </c>
      <c r="CH606" s="180">
        <f t="shared" si="1451"/>
        <v>0</v>
      </c>
      <c r="CI606" s="180">
        <f t="shared" si="1452"/>
        <v>0</v>
      </c>
      <c r="CJ606" s="180">
        <f t="shared" si="1453"/>
        <v>0</v>
      </c>
      <c r="CK606" s="180">
        <f t="shared" si="1454"/>
        <v>0</v>
      </c>
      <c r="CL606" s="180">
        <f t="shared" si="1455"/>
        <v>0</v>
      </c>
      <c r="CM606" s="180">
        <f t="shared" si="1456"/>
        <v>0</v>
      </c>
      <c r="CN606" s="180">
        <f t="shared" si="1457"/>
        <v>0</v>
      </c>
      <c r="CO606" s="180">
        <f t="shared" si="1458"/>
        <v>0</v>
      </c>
      <c r="CP606" s="180">
        <f t="shared" si="1459"/>
        <v>0</v>
      </c>
      <c r="CQ606" s="180">
        <f t="shared" si="1460"/>
        <v>0</v>
      </c>
      <c r="CR606" s="180">
        <f t="shared" si="1461"/>
        <v>0</v>
      </c>
      <c r="CS606" s="180">
        <f t="shared" si="1462"/>
        <v>0</v>
      </c>
      <c r="CT606" s="180">
        <f t="shared" si="1463"/>
        <v>0</v>
      </c>
      <c r="CU606" s="180">
        <f t="shared" si="1464"/>
        <v>0</v>
      </c>
      <c r="CV606" s="180">
        <f t="shared" si="1465"/>
        <v>0</v>
      </c>
      <c r="CW606" s="180">
        <f t="shared" si="1466"/>
        <v>0</v>
      </c>
      <c r="CX606" s="180">
        <f t="shared" si="1467"/>
        <v>0</v>
      </c>
      <c r="CY606" s="180">
        <f t="shared" si="1468"/>
        <v>0</v>
      </c>
      <c r="CZ606" s="180">
        <f t="shared" si="1469"/>
        <v>0</v>
      </c>
      <c r="DA606" s="180">
        <f t="shared" si="1470"/>
        <v>0</v>
      </c>
      <c r="DB606" s="180">
        <f t="shared" si="1471"/>
        <v>0</v>
      </c>
      <c r="DC606" s="180">
        <f t="shared" si="1472"/>
        <v>0</v>
      </c>
      <c r="DD606" s="180">
        <f t="shared" si="1473"/>
        <v>0</v>
      </c>
      <c r="DE606" s="180">
        <f t="shared" si="1474"/>
        <v>0</v>
      </c>
      <c r="DF606" s="180">
        <f t="shared" si="1475"/>
        <v>0</v>
      </c>
      <c r="DG606" s="180">
        <f t="shared" si="1476"/>
        <v>0</v>
      </c>
      <c r="DH606" s="180">
        <f t="shared" si="1477"/>
        <v>0</v>
      </c>
      <c r="DI606" s="180">
        <f t="shared" si="1478"/>
        <v>0</v>
      </c>
      <c r="DJ606" s="180">
        <f t="shared" si="1479"/>
        <v>0</v>
      </c>
      <c r="DK606" s="180">
        <f t="shared" si="1480"/>
        <v>0</v>
      </c>
      <c r="DL606" s="180">
        <f t="shared" si="1481"/>
        <v>0</v>
      </c>
      <c r="DM606" s="180">
        <f t="shared" si="1482"/>
        <v>0</v>
      </c>
      <c r="DN606" s="180">
        <f t="shared" si="1483"/>
        <v>0</v>
      </c>
      <c r="DO606" s="180">
        <f t="shared" si="1484"/>
        <v>0</v>
      </c>
      <c r="DP606" s="180">
        <f t="shared" si="1485"/>
        <v>0</v>
      </c>
      <c r="DQ606" s="180">
        <f t="shared" si="1486"/>
        <v>0</v>
      </c>
      <c r="DR606" s="180">
        <f t="shared" si="1487"/>
        <v>0</v>
      </c>
      <c r="DS606" s="180">
        <f t="shared" si="1488"/>
        <v>0</v>
      </c>
      <c r="DT606" s="180">
        <f t="shared" si="1489"/>
        <v>0</v>
      </c>
      <c r="DU606" s="180">
        <f t="shared" si="1490"/>
        <v>0</v>
      </c>
      <c r="DV606" s="180">
        <f t="shared" si="1491"/>
        <v>0</v>
      </c>
      <c r="DW606" s="180">
        <f t="shared" si="1492"/>
        <v>0</v>
      </c>
      <c r="DX606" s="180">
        <f t="shared" si="1493"/>
        <v>0</v>
      </c>
      <c r="DY606" s="180">
        <f t="shared" si="1494"/>
        <v>0</v>
      </c>
      <c r="DZ606" s="180">
        <f t="shared" si="1495"/>
        <v>0</v>
      </c>
      <c r="EA606" s="180">
        <f t="shared" si="1496"/>
        <v>0</v>
      </c>
      <c r="EB606" s="180">
        <f t="shared" si="1497"/>
        <v>0</v>
      </c>
      <c r="EC606" s="180">
        <f t="shared" si="1498"/>
        <v>0</v>
      </c>
      <c r="ED606" s="180">
        <f t="shared" si="1499"/>
        <v>0</v>
      </c>
      <c r="EE606" s="180">
        <f t="shared" si="1500"/>
        <v>0</v>
      </c>
      <c r="EF606" s="180">
        <f t="shared" si="1501"/>
        <v>0</v>
      </c>
      <c r="EG606" s="180">
        <f t="shared" si="1502"/>
        <v>0</v>
      </c>
      <c r="EH606" s="180">
        <f t="shared" si="1503"/>
        <v>0</v>
      </c>
      <c r="EI606" s="180">
        <f t="shared" si="1504"/>
        <v>0</v>
      </c>
      <c r="EJ606" s="180">
        <f t="shared" si="1505"/>
        <v>0</v>
      </c>
      <c r="EK606" s="180">
        <f t="shared" si="1506"/>
        <v>0</v>
      </c>
      <c r="EL606" s="180">
        <f t="shared" si="1507"/>
        <v>0</v>
      </c>
      <c r="EM606" s="180">
        <f t="shared" si="1508"/>
        <v>0</v>
      </c>
      <c r="EN606" s="180">
        <f t="shared" si="1509"/>
        <v>0</v>
      </c>
      <c r="EO606" s="180">
        <f t="shared" si="1510"/>
        <v>0</v>
      </c>
      <c r="EP606" s="180">
        <f t="shared" si="1511"/>
        <v>0</v>
      </c>
      <c r="EQ606" s="180">
        <f t="shared" si="1512"/>
        <v>0</v>
      </c>
      <c r="ER606" s="180">
        <f t="shared" si="1513"/>
        <v>0</v>
      </c>
      <c r="ES606" s="180">
        <f t="shared" si="1514"/>
        <v>0</v>
      </c>
      <c r="ET606" s="180">
        <f t="shared" si="1515"/>
        <v>0</v>
      </c>
      <c r="EU606" s="180">
        <f t="shared" si="1516"/>
        <v>0</v>
      </c>
      <c r="EV606" s="180">
        <f t="shared" si="1517"/>
        <v>0</v>
      </c>
      <c r="EW606" s="180">
        <f t="shared" si="1518"/>
        <v>0</v>
      </c>
      <c r="EX606" s="180">
        <f t="shared" si="1519"/>
        <v>0</v>
      </c>
      <c r="EY606" s="180">
        <f t="shared" si="1520"/>
        <v>0</v>
      </c>
      <c r="EZ606" s="180">
        <f t="shared" si="1521"/>
        <v>0</v>
      </c>
      <c r="FA606" s="180">
        <f t="shared" si="1522"/>
        <v>0</v>
      </c>
      <c r="FB606" s="180">
        <f t="shared" si="1523"/>
        <v>0</v>
      </c>
      <c r="FC606" s="180">
        <f t="shared" si="1524"/>
        <v>0</v>
      </c>
      <c r="FD606" s="180">
        <f t="shared" si="1525"/>
        <v>0</v>
      </c>
      <c r="FE606" s="180">
        <f t="shared" si="1526"/>
        <v>0</v>
      </c>
      <c r="FF606" s="180">
        <f t="shared" si="1527"/>
        <v>0</v>
      </c>
      <c r="FG606" s="180">
        <f t="shared" si="1528"/>
        <v>0</v>
      </c>
      <c r="FH606" s="180">
        <f t="shared" si="1529"/>
        <v>0</v>
      </c>
      <c r="FI606" s="180">
        <f t="shared" si="1530"/>
        <v>0</v>
      </c>
      <c r="FJ606" s="180">
        <f t="shared" si="1531"/>
        <v>0</v>
      </c>
      <c r="FK606" s="180">
        <f t="shared" si="1532"/>
        <v>0</v>
      </c>
      <c r="FL606" s="180">
        <f t="shared" si="1533"/>
        <v>0</v>
      </c>
      <c r="FM606" s="180">
        <f t="shared" si="1534"/>
        <v>0</v>
      </c>
      <c r="FN606" s="180">
        <f t="shared" si="1535"/>
        <v>0</v>
      </c>
      <c r="FO606" s="180">
        <f t="shared" si="1536"/>
        <v>0</v>
      </c>
      <c r="FP606" s="180">
        <f t="shared" si="1537"/>
        <v>0</v>
      </c>
      <c r="FQ606" s="180">
        <f t="shared" si="1538"/>
        <v>0</v>
      </c>
      <c r="FR606" s="180">
        <f t="shared" si="1539"/>
        <v>0</v>
      </c>
      <c r="FS606" s="180">
        <f t="shared" si="1540"/>
        <v>0</v>
      </c>
      <c r="FT606" s="180">
        <f t="shared" si="1541"/>
        <v>0</v>
      </c>
      <c r="FU606" s="180">
        <f t="shared" si="1542"/>
        <v>0</v>
      </c>
      <c r="FV606" s="180">
        <f t="shared" si="1543"/>
        <v>0</v>
      </c>
      <c r="FW606" s="180">
        <f t="shared" si="1544"/>
        <v>0</v>
      </c>
      <c r="FX606" s="180">
        <f t="shared" si="1545"/>
        <v>0</v>
      </c>
      <c r="FY606" s="180">
        <f t="shared" si="1546"/>
        <v>0</v>
      </c>
      <c r="FZ606" s="180">
        <f t="shared" si="1547"/>
        <v>0</v>
      </c>
      <c r="GA606" s="180">
        <f t="shared" si="1548"/>
        <v>0</v>
      </c>
      <c r="GB606" s="180">
        <f t="shared" si="1549"/>
        <v>0</v>
      </c>
      <c r="GC606" s="180">
        <f t="shared" si="1550"/>
        <v>0</v>
      </c>
      <c r="GD606" s="180">
        <f t="shared" si="1551"/>
        <v>0</v>
      </c>
      <c r="GE606" s="180">
        <f t="shared" si="1552"/>
        <v>0</v>
      </c>
      <c r="GF606" s="180">
        <f t="shared" si="1553"/>
        <v>0</v>
      </c>
      <c r="GG606" s="180">
        <f t="shared" si="1554"/>
        <v>0</v>
      </c>
      <c r="GH606" s="180">
        <f t="shared" si="1555"/>
        <v>0</v>
      </c>
      <c r="GI606" s="180">
        <f t="shared" si="1556"/>
        <v>0</v>
      </c>
      <c r="GJ606" s="180">
        <f t="shared" si="1557"/>
        <v>0</v>
      </c>
      <c r="GK606" s="180">
        <f t="shared" si="1558"/>
        <v>0</v>
      </c>
      <c r="GL606" s="180">
        <f t="shared" si="1559"/>
        <v>0</v>
      </c>
      <c r="GM606" s="180">
        <f t="shared" si="1560"/>
        <v>0</v>
      </c>
      <c r="GN606" s="180">
        <f t="shared" si="1561"/>
        <v>0</v>
      </c>
      <c r="GO606" s="180">
        <f t="shared" si="1562"/>
        <v>0</v>
      </c>
      <c r="GP606" s="180">
        <f t="shared" si="1563"/>
        <v>0</v>
      </c>
      <c r="GQ606" s="180">
        <f t="shared" si="1564"/>
        <v>0</v>
      </c>
      <c r="GR606" s="180">
        <f t="shared" si="1565"/>
        <v>0</v>
      </c>
      <c r="GS606" s="180">
        <f t="shared" si="1566"/>
        <v>0</v>
      </c>
      <c r="GT606" s="180">
        <f t="shared" si="1567"/>
        <v>0</v>
      </c>
      <c r="GU606" s="180">
        <f t="shared" si="1568"/>
        <v>0</v>
      </c>
      <c r="GV606" s="180">
        <f t="shared" si="1569"/>
        <v>0</v>
      </c>
      <c r="GW606" s="180">
        <f t="shared" si="1570"/>
        <v>0</v>
      </c>
      <c r="GX606" s="180">
        <f t="shared" si="1571"/>
        <v>0</v>
      </c>
      <c r="GY606" s="180">
        <f t="shared" si="1572"/>
        <v>0</v>
      </c>
      <c r="GZ606" s="180">
        <f t="shared" si="1573"/>
        <v>0</v>
      </c>
      <c r="HA606" s="180">
        <f t="shared" si="1574"/>
        <v>0</v>
      </c>
      <c r="HB606" s="180">
        <f t="shared" si="1575"/>
        <v>0</v>
      </c>
      <c r="HC606" s="180">
        <f t="shared" si="1576"/>
        <v>0</v>
      </c>
      <c r="HD606" s="180">
        <f t="shared" si="1577"/>
        <v>0</v>
      </c>
      <c r="HE606" s="180">
        <f t="shared" si="1578"/>
        <v>0</v>
      </c>
      <c r="HF606" s="180">
        <f t="shared" si="1579"/>
        <v>0</v>
      </c>
      <c r="HG606" s="180">
        <f t="shared" si="1580"/>
        <v>0</v>
      </c>
      <c r="HH606" s="180">
        <f t="shared" si="1581"/>
        <v>0</v>
      </c>
      <c r="HI606" s="180">
        <f t="shared" si="1582"/>
        <v>0</v>
      </c>
      <c r="HJ606" s="180">
        <f t="shared" si="1583"/>
        <v>0</v>
      </c>
      <c r="HK606" s="180">
        <f t="shared" si="1584"/>
        <v>0</v>
      </c>
      <c r="HL606" s="180">
        <f t="shared" si="1585"/>
        <v>0</v>
      </c>
      <c r="HM606" s="180">
        <f t="shared" si="1586"/>
        <v>0</v>
      </c>
      <c r="HN606" s="180">
        <f t="shared" si="1587"/>
        <v>0</v>
      </c>
      <c r="HO606" s="180">
        <f t="shared" si="1588"/>
        <v>0</v>
      </c>
      <c r="HP606" s="180">
        <f t="shared" si="1589"/>
        <v>0</v>
      </c>
      <c r="HQ606" s="180">
        <f t="shared" si="1590"/>
        <v>0</v>
      </c>
      <c r="HR606" s="180">
        <f t="shared" si="1591"/>
        <v>0</v>
      </c>
      <c r="HS606" s="180">
        <f t="shared" si="1592"/>
        <v>0</v>
      </c>
      <c r="HT606" s="180">
        <f t="shared" si="1593"/>
        <v>0</v>
      </c>
      <c r="HU606" s="180">
        <f t="shared" si="1594"/>
        <v>0</v>
      </c>
      <c r="HV606" s="180">
        <f t="shared" si="1595"/>
        <v>0</v>
      </c>
      <c r="HW606" s="180">
        <f t="shared" si="1596"/>
        <v>0</v>
      </c>
      <c r="HX606" s="180">
        <f t="shared" si="1597"/>
        <v>0</v>
      </c>
      <c r="HY606" s="180">
        <f t="shared" si="1598"/>
        <v>0</v>
      </c>
      <c r="HZ606" s="180">
        <f t="shared" si="1599"/>
        <v>0</v>
      </c>
      <c r="IA606" s="180">
        <f t="shared" si="1600"/>
        <v>0</v>
      </c>
      <c r="IB606" s="180">
        <f t="shared" si="1601"/>
        <v>0</v>
      </c>
      <c r="IC606" s="180">
        <f t="shared" si="1602"/>
        <v>0</v>
      </c>
      <c r="ID606" s="180">
        <f t="shared" si="1603"/>
        <v>0</v>
      </c>
      <c r="IE606" s="180">
        <f t="shared" si="1604"/>
        <v>0</v>
      </c>
      <c r="IF606" s="180">
        <f t="shared" si="1605"/>
        <v>0</v>
      </c>
      <c r="IG606" s="180">
        <f t="shared" si="1606"/>
        <v>0</v>
      </c>
      <c r="IH606" s="180">
        <f t="shared" si="1607"/>
        <v>0</v>
      </c>
      <c r="II606" s="180">
        <f t="shared" si="1608"/>
        <v>0</v>
      </c>
      <c r="IJ606" s="180">
        <f t="shared" si="1609"/>
        <v>0</v>
      </c>
      <c r="IK606" s="180">
        <f t="shared" si="1610"/>
        <v>0</v>
      </c>
      <c r="IL606" s="180">
        <f t="shared" si="1611"/>
        <v>0</v>
      </c>
      <c r="IM606" s="180">
        <f t="shared" si="1612"/>
        <v>0</v>
      </c>
      <c r="IN606" s="180">
        <f t="shared" si="1613"/>
        <v>0</v>
      </c>
      <c r="IO606" s="180">
        <f t="shared" si="1614"/>
        <v>0</v>
      </c>
      <c r="IP606" s="180">
        <f t="shared" si="1615"/>
        <v>0</v>
      </c>
      <c r="IQ606" s="180">
        <f t="shared" si="1616"/>
        <v>0</v>
      </c>
      <c r="IR606" s="180">
        <f t="shared" si="1617"/>
        <v>0</v>
      </c>
      <c r="IS606" s="180">
        <f t="shared" si="1618"/>
        <v>0</v>
      </c>
      <c r="IT606" s="180">
        <f t="shared" si="1619"/>
        <v>0</v>
      </c>
      <c r="IU606" s="180">
        <f t="shared" si="1620"/>
        <v>0</v>
      </c>
      <c r="IV606" s="180">
        <f t="shared" si="1621"/>
        <v>0</v>
      </c>
      <c r="IW606" s="180">
        <f t="shared" si="1622"/>
        <v>0</v>
      </c>
      <c r="IX606" s="180">
        <f t="shared" si="1623"/>
        <v>0</v>
      </c>
      <c r="IY606" s="180">
        <f t="shared" si="1624"/>
        <v>0</v>
      </c>
      <c r="IZ606" s="180">
        <f t="shared" si="1625"/>
        <v>0</v>
      </c>
      <c r="JA606" s="180">
        <f t="shared" si="1626"/>
        <v>0</v>
      </c>
      <c r="JB606" s="180">
        <f t="shared" si="1627"/>
        <v>0</v>
      </c>
    </row>
    <row r="607" spans="2:262">
      <c r="B607" s="188">
        <v>246</v>
      </c>
      <c r="C607" s="187">
        <f t="shared" si="1628"/>
        <v>4.8046874999999835E-3</v>
      </c>
      <c r="D607" s="184" t="e">
        <f t="shared" si="1371"/>
        <v>#REF!</v>
      </c>
      <c r="E607" s="183" t="e">
        <f>IR361</f>
        <v>#REF!</v>
      </c>
      <c r="F607" s="182">
        <v>246</v>
      </c>
      <c r="G607" s="180">
        <f t="shared" si="1372"/>
        <v>0</v>
      </c>
      <c r="H607" s="180">
        <f t="shared" si="1373"/>
        <v>0</v>
      </c>
      <c r="I607" s="180">
        <f t="shared" si="1374"/>
        <v>0</v>
      </c>
      <c r="J607" s="180">
        <f t="shared" si="1375"/>
        <v>0</v>
      </c>
      <c r="K607" s="180">
        <f t="shared" si="1376"/>
        <v>0</v>
      </c>
      <c r="L607" s="180">
        <f t="shared" si="1377"/>
        <v>0</v>
      </c>
      <c r="M607" s="180">
        <f t="shared" si="1378"/>
        <v>0</v>
      </c>
      <c r="N607" s="180">
        <f t="shared" si="1379"/>
        <v>0</v>
      </c>
      <c r="O607" s="180">
        <f t="shared" si="1380"/>
        <v>0</v>
      </c>
      <c r="P607" s="180">
        <f t="shared" si="1381"/>
        <v>0</v>
      </c>
      <c r="Q607" s="180">
        <f t="shared" si="1382"/>
        <v>0</v>
      </c>
      <c r="R607" s="180">
        <f t="shared" si="1383"/>
        <v>0</v>
      </c>
      <c r="S607" s="180">
        <f t="shared" si="1384"/>
        <v>0</v>
      </c>
      <c r="T607" s="180">
        <f t="shared" si="1385"/>
        <v>0</v>
      </c>
      <c r="U607" s="180">
        <f t="shared" si="1386"/>
        <v>0</v>
      </c>
      <c r="V607" s="180">
        <f t="shared" si="1387"/>
        <v>0</v>
      </c>
      <c r="W607" s="180">
        <f t="shared" si="1388"/>
        <v>0</v>
      </c>
      <c r="X607" s="180">
        <f t="shared" si="1389"/>
        <v>0</v>
      </c>
      <c r="Y607" s="180">
        <f t="shared" si="1390"/>
        <v>0</v>
      </c>
      <c r="Z607" s="180">
        <f t="shared" si="1391"/>
        <v>0</v>
      </c>
      <c r="AA607" s="180">
        <f t="shared" si="1392"/>
        <v>0</v>
      </c>
      <c r="AB607" s="180">
        <f t="shared" si="1393"/>
        <v>0</v>
      </c>
      <c r="AC607" s="180">
        <f t="shared" si="1394"/>
        <v>0</v>
      </c>
      <c r="AD607" s="180">
        <f t="shared" si="1395"/>
        <v>0</v>
      </c>
      <c r="AE607" s="180">
        <f t="shared" si="1396"/>
        <v>0</v>
      </c>
      <c r="AF607" s="180">
        <f t="shared" si="1397"/>
        <v>0</v>
      </c>
      <c r="AG607" s="180">
        <f t="shared" si="1398"/>
        <v>0</v>
      </c>
      <c r="AH607" s="180">
        <f t="shared" si="1399"/>
        <v>0</v>
      </c>
      <c r="AI607" s="180">
        <f t="shared" si="1400"/>
        <v>0</v>
      </c>
      <c r="AJ607" s="180">
        <f t="shared" si="1401"/>
        <v>0</v>
      </c>
      <c r="AK607" s="180">
        <f t="shared" si="1402"/>
        <v>0</v>
      </c>
      <c r="AL607" s="180">
        <f t="shared" si="1403"/>
        <v>0</v>
      </c>
      <c r="AM607" s="180">
        <f t="shared" si="1404"/>
        <v>0</v>
      </c>
      <c r="AN607" s="180">
        <f t="shared" si="1405"/>
        <v>0</v>
      </c>
      <c r="AO607" s="180">
        <f t="shared" si="1406"/>
        <v>0</v>
      </c>
      <c r="AP607" s="180">
        <f t="shared" si="1407"/>
        <v>0</v>
      </c>
      <c r="AQ607" s="180">
        <f t="shared" si="1408"/>
        <v>0</v>
      </c>
      <c r="AR607" s="180">
        <f t="shared" si="1409"/>
        <v>0</v>
      </c>
      <c r="AS607" s="180">
        <f t="shared" si="1410"/>
        <v>0</v>
      </c>
      <c r="AT607" s="180">
        <f t="shared" si="1411"/>
        <v>0</v>
      </c>
      <c r="AU607" s="180">
        <f t="shared" si="1412"/>
        <v>0</v>
      </c>
      <c r="AV607" s="180">
        <f t="shared" si="1413"/>
        <v>0</v>
      </c>
      <c r="AW607" s="180">
        <f t="shared" si="1414"/>
        <v>0</v>
      </c>
      <c r="AX607" s="180">
        <f t="shared" si="1415"/>
        <v>0</v>
      </c>
      <c r="AY607" s="180">
        <f t="shared" si="1416"/>
        <v>0</v>
      </c>
      <c r="AZ607" s="180">
        <f t="shared" si="1417"/>
        <v>0</v>
      </c>
      <c r="BA607" s="180">
        <f t="shared" si="1418"/>
        <v>0</v>
      </c>
      <c r="BB607" s="180">
        <f t="shared" si="1419"/>
        <v>0</v>
      </c>
      <c r="BC607" s="180">
        <f t="shared" si="1420"/>
        <v>0</v>
      </c>
      <c r="BD607" s="180">
        <f t="shared" si="1421"/>
        <v>0</v>
      </c>
      <c r="BE607" s="180">
        <f t="shared" si="1422"/>
        <v>0</v>
      </c>
      <c r="BF607" s="180">
        <f t="shared" si="1423"/>
        <v>0</v>
      </c>
      <c r="BG607" s="180">
        <f t="shared" si="1424"/>
        <v>0</v>
      </c>
      <c r="BH607" s="180">
        <f t="shared" si="1425"/>
        <v>0</v>
      </c>
      <c r="BI607" s="180">
        <f t="shared" si="1426"/>
        <v>0</v>
      </c>
      <c r="BJ607" s="180">
        <f t="shared" si="1427"/>
        <v>0</v>
      </c>
      <c r="BK607" s="180">
        <f t="shared" si="1428"/>
        <v>0</v>
      </c>
      <c r="BL607" s="180">
        <f t="shared" si="1429"/>
        <v>0</v>
      </c>
      <c r="BM607" s="180">
        <f t="shared" si="1430"/>
        <v>0</v>
      </c>
      <c r="BN607" s="180">
        <f t="shared" si="1431"/>
        <v>0</v>
      </c>
      <c r="BO607" s="180">
        <f t="shared" si="1432"/>
        <v>0</v>
      </c>
      <c r="BP607" s="180">
        <f t="shared" si="1433"/>
        <v>0</v>
      </c>
      <c r="BQ607" s="180">
        <f t="shared" si="1434"/>
        <v>0</v>
      </c>
      <c r="BR607" s="180">
        <f t="shared" si="1435"/>
        <v>0</v>
      </c>
      <c r="BS607" s="180">
        <f t="shared" si="1436"/>
        <v>0</v>
      </c>
      <c r="BT607" s="180">
        <f t="shared" si="1437"/>
        <v>0</v>
      </c>
      <c r="BU607" s="180">
        <f t="shared" si="1438"/>
        <v>0</v>
      </c>
      <c r="BV607" s="180">
        <f t="shared" si="1439"/>
        <v>0</v>
      </c>
      <c r="BW607" s="180">
        <f t="shared" si="1440"/>
        <v>0</v>
      </c>
      <c r="BX607" s="180">
        <f t="shared" si="1441"/>
        <v>0</v>
      </c>
      <c r="BY607" s="180">
        <f t="shared" si="1442"/>
        <v>0</v>
      </c>
      <c r="BZ607" s="180">
        <f t="shared" si="1443"/>
        <v>0</v>
      </c>
      <c r="CA607" s="180">
        <f t="shared" si="1444"/>
        <v>0</v>
      </c>
      <c r="CB607" s="180">
        <f t="shared" si="1445"/>
        <v>0</v>
      </c>
      <c r="CC607" s="180">
        <f t="shared" si="1446"/>
        <v>0</v>
      </c>
      <c r="CD607" s="180">
        <f t="shared" si="1447"/>
        <v>0</v>
      </c>
      <c r="CE607" s="180">
        <f t="shared" si="1448"/>
        <v>0</v>
      </c>
      <c r="CF607" s="180">
        <f t="shared" si="1449"/>
        <v>0</v>
      </c>
      <c r="CG607" s="180">
        <f t="shared" si="1450"/>
        <v>0</v>
      </c>
      <c r="CH607" s="180">
        <f t="shared" si="1451"/>
        <v>0</v>
      </c>
      <c r="CI607" s="180">
        <f t="shared" si="1452"/>
        <v>0</v>
      </c>
      <c r="CJ607" s="180">
        <f t="shared" si="1453"/>
        <v>0</v>
      </c>
      <c r="CK607" s="180">
        <f t="shared" si="1454"/>
        <v>0</v>
      </c>
      <c r="CL607" s="180">
        <f t="shared" si="1455"/>
        <v>0</v>
      </c>
      <c r="CM607" s="180">
        <f t="shared" si="1456"/>
        <v>0</v>
      </c>
      <c r="CN607" s="180">
        <f t="shared" si="1457"/>
        <v>0</v>
      </c>
      <c r="CO607" s="180">
        <f t="shared" si="1458"/>
        <v>0</v>
      </c>
      <c r="CP607" s="180">
        <f t="shared" si="1459"/>
        <v>0</v>
      </c>
      <c r="CQ607" s="180">
        <f t="shared" si="1460"/>
        <v>0</v>
      </c>
      <c r="CR607" s="180">
        <f t="shared" si="1461"/>
        <v>0</v>
      </c>
      <c r="CS607" s="180">
        <f t="shared" si="1462"/>
        <v>0</v>
      </c>
      <c r="CT607" s="180">
        <f t="shared" si="1463"/>
        <v>0</v>
      </c>
      <c r="CU607" s="180">
        <f t="shared" si="1464"/>
        <v>0</v>
      </c>
      <c r="CV607" s="180">
        <f t="shared" si="1465"/>
        <v>0</v>
      </c>
      <c r="CW607" s="180">
        <f t="shared" si="1466"/>
        <v>0</v>
      </c>
      <c r="CX607" s="180">
        <f t="shared" si="1467"/>
        <v>0</v>
      </c>
      <c r="CY607" s="180">
        <f t="shared" si="1468"/>
        <v>0</v>
      </c>
      <c r="CZ607" s="180">
        <f t="shared" si="1469"/>
        <v>0</v>
      </c>
      <c r="DA607" s="180">
        <f t="shared" si="1470"/>
        <v>0</v>
      </c>
      <c r="DB607" s="180">
        <f t="shared" si="1471"/>
        <v>0</v>
      </c>
      <c r="DC607" s="180">
        <f t="shared" si="1472"/>
        <v>0</v>
      </c>
      <c r="DD607" s="180">
        <f t="shared" si="1473"/>
        <v>0</v>
      </c>
      <c r="DE607" s="180">
        <f t="shared" si="1474"/>
        <v>0</v>
      </c>
      <c r="DF607" s="180">
        <f t="shared" si="1475"/>
        <v>0</v>
      </c>
      <c r="DG607" s="180">
        <f t="shared" si="1476"/>
        <v>0</v>
      </c>
      <c r="DH607" s="180">
        <f t="shared" si="1477"/>
        <v>0</v>
      </c>
      <c r="DI607" s="180">
        <f t="shared" si="1478"/>
        <v>0</v>
      </c>
      <c r="DJ607" s="180">
        <f t="shared" si="1479"/>
        <v>0</v>
      </c>
      <c r="DK607" s="180">
        <f t="shared" si="1480"/>
        <v>0</v>
      </c>
      <c r="DL607" s="180">
        <f t="shared" si="1481"/>
        <v>0</v>
      </c>
      <c r="DM607" s="180">
        <f t="shared" si="1482"/>
        <v>0</v>
      </c>
      <c r="DN607" s="180">
        <f t="shared" si="1483"/>
        <v>0</v>
      </c>
      <c r="DO607" s="180">
        <f t="shared" si="1484"/>
        <v>0</v>
      </c>
      <c r="DP607" s="180">
        <f t="shared" si="1485"/>
        <v>0</v>
      </c>
      <c r="DQ607" s="180">
        <f t="shared" si="1486"/>
        <v>0</v>
      </c>
      <c r="DR607" s="180">
        <f t="shared" si="1487"/>
        <v>0</v>
      </c>
      <c r="DS607" s="180">
        <f t="shared" si="1488"/>
        <v>0</v>
      </c>
      <c r="DT607" s="180">
        <f t="shared" si="1489"/>
        <v>0</v>
      </c>
      <c r="DU607" s="180">
        <f t="shared" si="1490"/>
        <v>0</v>
      </c>
      <c r="DV607" s="180">
        <f t="shared" si="1491"/>
        <v>0</v>
      </c>
      <c r="DW607" s="180">
        <f t="shared" si="1492"/>
        <v>0</v>
      </c>
      <c r="DX607" s="180">
        <f t="shared" si="1493"/>
        <v>0</v>
      </c>
      <c r="DY607" s="180">
        <f t="shared" si="1494"/>
        <v>0</v>
      </c>
      <c r="DZ607" s="180">
        <f t="shared" si="1495"/>
        <v>0</v>
      </c>
      <c r="EA607" s="180">
        <f t="shared" si="1496"/>
        <v>0</v>
      </c>
      <c r="EB607" s="180">
        <f t="shared" si="1497"/>
        <v>0</v>
      </c>
      <c r="EC607" s="180">
        <f t="shared" si="1498"/>
        <v>0</v>
      </c>
      <c r="ED607" s="180">
        <f t="shared" si="1499"/>
        <v>0</v>
      </c>
      <c r="EE607" s="180">
        <f t="shared" si="1500"/>
        <v>0</v>
      </c>
      <c r="EF607" s="180">
        <f t="shared" si="1501"/>
        <v>0</v>
      </c>
      <c r="EG607" s="180">
        <f t="shared" si="1502"/>
        <v>0</v>
      </c>
      <c r="EH607" s="180">
        <f t="shared" si="1503"/>
        <v>0</v>
      </c>
      <c r="EI607" s="180">
        <f t="shared" si="1504"/>
        <v>0</v>
      </c>
      <c r="EJ607" s="180">
        <f t="shared" si="1505"/>
        <v>0</v>
      </c>
      <c r="EK607" s="180">
        <f t="shared" si="1506"/>
        <v>0</v>
      </c>
      <c r="EL607" s="180">
        <f t="shared" si="1507"/>
        <v>0</v>
      </c>
      <c r="EM607" s="180">
        <f t="shared" si="1508"/>
        <v>0</v>
      </c>
      <c r="EN607" s="180">
        <f t="shared" si="1509"/>
        <v>0</v>
      </c>
      <c r="EO607" s="180">
        <f t="shared" si="1510"/>
        <v>0</v>
      </c>
      <c r="EP607" s="180">
        <f t="shared" si="1511"/>
        <v>0</v>
      </c>
      <c r="EQ607" s="180">
        <f t="shared" si="1512"/>
        <v>0</v>
      </c>
      <c r="ER607" s="180">
        <f t="shared" si="1513"/>
        <v>0</v>
      </c>
      <c r="ES607" s="180">
        <f t="shared" si="1514"/>
        <v>0</v>
      </c>
      <c r="ET607" s="180">
        <f t="shared" si="1515"/>
        <v>0</v>
      </c>
      <c r="EU607" s="180">
        <f t="shared" si="1516"/>
        <v>0</v>
      </c>
      <c r="EV607" s="180">
        <f t="shared" si="1517"/>
        <v>0</v>
      </c>
      <c r="EW607" s="180">
        <f t="shared" si="1518"/>
        <v>0</v>
      </c>
      <c r="EX607" s="180">
        <f t="shared" si="1519"/>
        <v>0</v>
      </c>
      <c r="EY607" s="180">
        <f t="shared" si="1520"/>
        <v>0</v>
      </c>
      <c r="EZ607" s="180">
        <f t="shared" si="1521"/>
        <v>0</v>
      </c>
      <c r="FA607" s="180">
        <f t="shared" si="1522"/>
        <v>0</v>
      </c>
      <c r="FB607" s="180">
        <f t="shared" si="1523"/>
        <v>0</v>
      </c>
      <c r="FC607" s="180">
        <f t="shared" si="1524"/>
        <v>0</v>
      </c>
      <c r="FD607" s="180">
        <f t="shared" si="1525"/>
        <v>0</v>
      </c>
      <c r="FE607" s="180">
        <f t="shared" si="1526"/>
        <v>0</v>
      </c>
      <c r="FF607" s="180">
        <f t="shared" si="1527"/>
        <v>0</v>
      </c>
      <c r="FG607" s="180">
        <f t="shared" si="1528"/>
        <v>0</v>
      </c>
      <c r="FH607" s="180">
        <f t="shared" si="1529"/>
        <v>0</v>
      </c>
      <c r="FI607" s="180">
        <f t="shared" si="1530"/>
        <v>0</v>
      </c>
      <c r="FJ607" s="180">
        <f t="shared" si="1531"/>
        <v>0</v>
      </c>
      <c r="FK607" s="180">
        <f t="shared" si="1532"/>
        <v>0</v>
      </c>
      <c r="FL607" s="180">
        <f t="shared" si="1533"/>
        <v>0</v>
      </c>
      <c r="FM607" s="180">
        <f t="shared" si="1534"/>
        <v>0</v>
      </c>
      <c r="FN607" s="180">
        <f t="shared" si="1535"/>
        <v>0</v>
      </c>
      <c r="FO607" s="180">
        <f t="shared" si="1536"/>
        <v>0</v>
      </c>
      <c r="FP607" s="180">
        <f t="shared" si="1537"/>
        <v>0</v>
      </c>
      <c r="FQ607" s="180">
        <f t="shared" si="1538"/>
        <v>0</v>
      </c>
      <c r="FR607" s="180">
        <f t="shared" si="1539"/>
        <v>0</v>
      </c>
      <c r="FS607" s="180">
        <f t="shared" si="1540"/>
        <v>0</v>
      </c>
      <c r="FT607" s="180">
        <f t="shared" si="1541"/>
        <v>0</v>
      </c>
      <c r="FU607" s="180">
        <f t="shared" si="1542"/>
        <v>0</v>
      </c>
      <c r="FV607" s="180">
        <f t="shared" si="1543"/>
        <v>0</v>
      </c>
      <c r="FW607" s="180">
        <f t="shared" si="1544"/>
        <v>0</v>
      </c>
      <c r="FX607" s="180">
        <f t="shared" si="1545"/>
        <v>0</v>
      </c>
      <c r="FY607" s="180">
        <f t="shared" si="1546"/>
        <v>0</v>
      </c>
      <c r="FZ607" s="180">
        <f t="shared" si="1547"/>
        <v>0</v>
      </c>
      <c r="GA607" s="180">
        <f t="shared" si="1548"/>
        <v>0</v>
      </c>
      <c r="GB607" s="180">
        <f t="shared" si="1549"/>
        <v>0</v>
      </c>
      <c r="GC607" s="180">
        <f t="shared" si="1550"/>
        <v>0</v>
      </c>
      <c r="GD607" s="180">
        <f t="shared" si="1551"/>
        <v>0</v>
      </c>
      <c r="GE607" s="180">
        <f t="shared" si="1552"/>
        <v>0</v>
      </c>
      <c r="GF607" s="180">
        <f t="shared" si="1553"/>
        <v>0</v>
      </c>
      <c r="GG607" s="180">
        <f t="shared" si="1554"/>
        <v>0</v>
      </c>
      <c r="GH607" s="180">
        <f t="shared" si="1555"/>
        <v>0</v>
      </c>
      <c r="GI607" s="180">
        <f t="shared" si="1556"/>
        <v>0</v>
      </c>
      <c r="GJ607" s="180">
        <f t="shared" si="1557"/>
        <v>0</v>
      </c>
      <c r="GK607" s="180">
        <f t="shared" si="1558"/>
        <v>0</v>
      </c>
      <c r="GL607" s="180">
        <f t="shared" si="1559"/>
        <v>0</v>
      </c>
      <c r="GM607" s="180">
        <f t="shared" si="1560"/>
        <v>0</v>
      </c>
      <c r="GN607" s="180">
        <f t="shared" si="1561"/>
        <v>0</v>
      </c>
      <c r="GO607" s="180">
        <f t="shared" si="1562"/>
        <v>0</v>
      </c>
      <c r="GP607" s="180">
        <f t="shared" si="1563"/>
        <v>0</v>
      </c>
      <c r="GQ607" s="180">
        <f t="shared" si="1564"/>
        <v>0</v>
      </c>
      <c r="GR607" s="180">
        <f t="shared" si="1565"/>
        <v>0</v>
      </c>
      <c r="GS607" s="180">
        <f t="shared" si="1566"/>
        <v>0</v>
      </c>
      <c r="GT607" s="180">
        <f t="shared" si="1567"/>
        <v>0</v>
      </c>
      <c r="GU607" s="180">
        <f t="shared" si="1568"/>
        <v>0</v>
      </c>
      <c r="GV607" s="180">
        <f t="shared" si="1569"/>
        <v>0</v>
      </c>
      <c r="GW607" s="180">
        <f t="shared" si="1570"/>
        <v>0</v>
      </c>
      <c r="GX607" s="180">
        <f t="shared" si="1571"/>
        <v>0</v>
      </c>
      <c r="GY607" s="180">
        <f t="shared" si="1572"/>
        <v>0</v>
      </c>
      <c r="GZ607" s="180">
        <f t="shared" si="1573"/>
        <v>0</v>
      </c>
      <c r="HA607" s="180">
        <f t="shared" si="1574"/>
        <v>0</v>
      </c>
      <c r="HB607" s="180">
        <f t="shared" si="1575"/>
        <v>0</v>
      </c>
      <c r="HC607" s="180">
        <f t="shared" si="1576"/>
        <v>0</v>
      </c>
      <c r="HD607" s="180">
        <f t="shared" si="1577"/>
        <v>0</v>
      </c>
      <c r="HE607" s="180">
        <f t="shared" si="1578"/>
        <v>0</v>
      </c>
      <c r="HF607" s="180">
        <f t="shared" si="1579"/>
        <v>0</v>
      </c>
      <c r="HG607" s="180">
        <f t="shared" si="1580"/>
        <v>0</v>
      </c>
      <c r="HH607" s="180">
        <f t="shared" si="1581"/>
        <v>0</v>
      </c>
      <c r="HI607" s="180">
        <f t="shared" si="1582"/>
        <v>0</v>
      </c>
      <c r="HJ607" s="180">
        <f t="shared" si="1583"/>
        <v>0</v>
      </c>
      <c r="HK607" s="180">
        <f t="shared" si="1584"/>
        <v>0</v>
      </c>
      <c r="HL607" s="180">
        <f t="shared" si="1585"/>
        <v>0</v>
      </c>
      <c r="HM607" s="180">
        <f t="shared" si="1586"/>
        <v>0</v>
      </c>
      <c r="HN607" s="180">
        <f t="shared" si="1587"/>
        <v>0</v>
      </c>
      <c r="HO607" s="180">
        <f t="shared" si="1588"/>
        <v>0</v>
      </c>
      <c r="HP607" s="180">
        <f t="shared" si="1589"/>
        <v>0</v>
      </c>
      <c r="HQ607" s="180">
        <f t="shared" si="1590"/>
        <v>0</v>
      </c>
      <c r="HR607" s="180">
        <f t="shared" si="1591"/>
        <v>0</v>
      </c>
      <c r="HS607" s="180">
        <f t="shared" si="1592"/>
        <v>0</v>
      </c>
      <c r="HT607" s="180">
        <f t="shared" si="1593"/>
        <v>0</v>
      </c>
      <c r="HU607" s="180">
        <f t="shared" si="1594"/>
        <v>0</v>
      </c>
      <c r="HV607" s="180">
        <f t="shared" si="1595"/>
        <v>0</v>
      </c>
      <c r="HW607" s="180">
        <f t="shared" si="1596"/>
        <v>0</v>
      </c>
      <c r="HX607" s="180">
        <f t="shared" si="1597"/>
        <v>0</v>
      </c>
      <c r="HY607" s="180">
        <f t="shared" si="1598"/>
        <v>0</v>
      </c>
      <c r="HZ607" s="180">
        <f t="shared" si="1599"/>
        <v>0</v>
      </c>
      <c r="IA607" s="180">
        <f t="shared" si="1600"/>
        <v>0</v>
      </c>
      <c r="IB607" s="180">
        <f t="shared" si="1601"/>
        <v>0</v>
      </c>
      <c r="IC607" s="180">
        <f t="shared" si="1602"/>
        <v>0</v>
      </c>
      <c r="ID607" s="180">
        <f t="shared" si="1603"/>
        <v>0</v>
      </c>
      <c r="IE607" s="180">
        <f t="shared" si="1604"/>
        <v>0</v>
      </c>
      <c r="IF607" s="180">
        <f t="shared" si="1605"/>
        <v>0</v>
      </c>
      <c r="IG607" s="180">
        <f t="shared" si="1606"/>
        <v>0</v>
      </c>
      <c r="IH607" s="180">
        <f t="shared" si="1607"/>
        <v>0</v>
      </c>
      <c r="II607" s="180">
        <f t="shared" si="1608"/>
        <v>0</v>
      </c>
      <c r="IJ607" s="180">
        <f t="shared" si="1609"/>
        <v>0</v>
      </c>
      <c r="IK607" s="180">
        <f t="shared" si="1610"/>
        <v>0</v>
      </c>
      <c r="IL607" s="180">
        <f t="shared" si="1611"/>
        <v>0</v>
      </c>
      <c r="IM607" s="180">
        <f t="shared" si="1612"/>
        <v>0</v>
      </c>
      <c r="IN607" s="180">
        <f t="shared" si="1613"/>
        <v>0</v>
      </c>
      <c r="IO607" s="180">
        <f t="shared" si="1614"/>
        <v>0</v>
      </c>
      <c r="IP607" s="180">
        <f t="shared" si="1615"/>
        <v>0</v>
      </c>
      <c r="IQ607" s="180">
        <f t="shared" si="1616"/>
        <v>0</v>
      </c>
      <c r="IR607" s="180">
        <f t="shared" si="1617"/>
        <v>0</v>
      </c>
      <c r="IS607" s="180">
        <f t="shared" si="1618"/>
        <v>0</v>
      </c>
      <c r="IT607" s="180">
        <f t="shared" si="1619"/>
        <v>0</v>
      </c>
      <c r="IU607" s="180">
        <f t="shared" si="1620"/>
        <v>0</v>
      </c>
      <c r="IV607" s="180">
        <f t="shared" si="1621"/>
        <v>0</v>
      </c>
      <c r="IW607" s="180">
        <f t="shared" si="1622"/>
        <v>0</v>
      </c>
      <c r="IX607" s="180">
        <f t="shared" si="1623"/>
        <v>0</v>
      </c>
      <c r="IY607" s="180">
        <f t="shared" si="1624"/>
        <v>0</v>
      </c>
      <c r="IZ607" s="180">
        <f t="shared" si="1625"/>
        <v>0</v>
      </c>
      <c r="JA607" s="180">
        <f t="shared" si="1626"/>
        <v>0</v>
      </c>
      <c r="JB607" s="180">
        <f t="shared" si="1627"/>
        <v>0</v>
      </c>
    </row>
    <row r="608" spans="2:262">
      <c r="B608" s="188">
        <v>247</v>
      </c>
      <c r="C608" s="187">
        <f t="shared" si="1628"/>
        <v>4.824218749999983E-3</v>
      </c>
      <c r="D608" s="184" t="e">
        <f t="shared" si="1371"/>
        <v>#REF!</v>
      </c>
      <c r="E608" s="183" t="e">
        <f>IS361</f>
        <v>#REF!</v>
      </c>
      <c r="F608" s="182">
        <v>247</v>
      </c>
      <c r="G608" s="180">
        <f t="shared" si="1372"/>
        <v>0</v>
      </c>
      <c r="H608" s="180">
        <f t="shared" si="1373"/>
        <v>0</v>
      </c>
      <c r="I608" s="180">
        <f t="shared" si="1374"/>
        <v>0</v>
      </c>
      <c r="J608" s="180">
        <f t="shared" si="1375"/>
        <v>0</v>
      </c>
      <c r="K608" s="180">
        <f t="shared" si="1376"/>
        <v>0</v>
      </c>
      <c r="L608" s="180">
        <f t="shared" si="1377"/>
        <v>0</v>
      </c>
      <c r="M608" s="180">
        <f t="shared" si="1378"/>
        <v>0</v>
      </c>
      <c r="N608" s="180">
        <f t="shared" si="1379"/>
        <v>0</v>
      </c>
      <c r="O608" s="180">
        <f t="shared" si="1380"/>
        <v>0</v>
      </c>
      <c r="P608" s="180">
        <f t="shared" si="1381"/>
        <v>0</v>
      </c>
      <c r="Q608" s="180">
        <f t="shared" si="1382"/>
        <v>0</v>
      </c>
      <c r="R608" s="180">
        <f t="shared" si="1383"/>
        <v>0</v>
      </c>
      <c r="S608" s="180">
        <f t="shared" si="1384"/>
        <v>0</v>
      </c>
      <c r="T608" s="180">
        <f t="shared" si="1385"/>
        <v>0</v>
      </c>
      <c r="U608" s="180">
        <f t="shared" si="1386"/>
        <v>0</v>
      </c>
      <c r="V608" s="180">
        <f t="shared" si="1387"/>
        <v>0</v>
      </c>
      <c r="W608" s="180">
        <f t="shared" si="1388"/>
        <v>0</v>
      </c>
      <c r="X608" s="180">
        <f t="shared" si="1389"/>
        <v>0</v>
      </c>
      <c r="Y608" s="180">
        <f t="shared" si="1390"/>
        <v>0</v>
      </c>
      <c r="Z608" s="180">
        <f t="shared" si="1391"/>
        <v>0</v>
      </c>
      <c r="AA608" s="180">
        <f t="shared" si="1392"/>
        <v>0</v>
      </c>
      <c r="AB608" s="180">
        <f t="shared" si="1393"/>
        <v>0</v>
      </c>
      <c r="AC608" s="180">
        <f t="shared" si="1394"/>
        <v>0</v>
      </c>
      <c r="AD608" s="180">
        <f t="shared" si="1395"/>
        <v>0</v>
      </c>
      <c r="AE608" s="180">
        <f t="shared" si="1396"/>
        <v>0</v>
      </c>
      <c r="AF608" s="180">
        <f t="shared" si="1397"/>
        <v>0</v>
      </c>
      <c r="AG608" s="180">
        <f t="shared" si="1398"/>
        <v>0</v>
      </c>
      <c r="AH608" s="180">
        <f t="shared" si="1399"/>
        <v>0</v>
      </c>
      <c r="AI608" s="180">
        <f t="shared" si="1400"/>
        <v>0</v>
      </c>
      <c r="AJ608" s="180">
        <f t="shared" si="1401"/>
        <v>0</v>
      </c>
      <c r="AK608" s="180">
        <f t="shared" si="1402"/>
        <v>0</v>
      </c>
      <c r="AL608" s="180">
        <f t="shared" si="1403"/>
        <v>0</v>
      </c>
      <c r="AM608" s="180">
        <f t="shared" si="1404"/>
        <v>0</v>
      </c>
      <c r="AN608" s="180">
        <f t="shared" si="1405"/>
        <v>0</v>
      </c>
      <c r="AO608" s="180">
        <f t="shared" si="1406"/>
        <v>0</v>
      </c>
      <c r="AP608" s="180">
        <f t="shared" si="1407"/>
        <v>0</v>
      </c>
      <c r="AQ608" s="180">
        <f t="shared" si="1408"/>
        <v>0</v>
      </c>
      <c r="AR608" s="180">
        <f t="shared" si="1409"/>
        <v>0</v>
      </c>
      <c r="AS608" s="180">
        <f t="shared" si="1410"/>
        <v>0</v>
      </c>
      <c r="AT608" s="180">
        <f t="shared" si="1411"/>
        <v>0</v>
      </c>
      <c r="AU608" s="180">
        <f t="shared" si="1412"/>
        <v>0</v>
      </c>
      <c r="AV608" s="180">
        <f t="shared" si="1413"/>
        <v>0</v>
      </c>
      <c r="AW608" s="180">
        <f t="shared" si="1414"/>
        <v>0</v>
      </c>
      <c r="AX608" s="180">
        <f t="shared" si="1415"/>
        <v>0</v>
      </c>
      <c r="AY608" s="180">
        <f t="shared" si="1416"/>
        <v>0</v>
      </c>
      <c r="AZ608" s="180">
        <f t="shared" si="1417"/>
        <v>0</v>
      </c>
      <c r="BA608" s="180">
        <f t="shared" si="1418"/>
        <v>0</v>
      </c>
      <c r="BB608" s="180">
        <f t="shared" si="1419"/>
        <v>0</v>
      </c>
      <c r="BC608" s="180">
        <f t="shared" si="1420"/>
        <v>0</v>
      </c>
      <c r="BD608" s="180">
        <f t="shared" si="1421"/>
        <v>0</v>
      </c>
      <c r="BE608" s="180">
        <f t="shared" si="1422"/>
        <v>0</v>
      </c>
      <c r="BF608" s="180">
        <f t="shared" si="1423"/>
        <v>0</v>
      </c>
      <c r="BG608" s="180">
        <f t="shared" si="1424"/>
        <v>0</v>
      </c>
      <c r="BH608" s="180">
        <f t="shared" si="1425"/>
        <v>0</v>
      </c>
      <c r="BI608" s="180">
        <f t="shared" si="1426"/>
        <v>0</v>
      </c>
      <c r="BJ608" s="180">
        <f t="shared" si="1427"/>
        <v>0</v>
      </c>
      <c r="BK608" s="180">
        <f t="shared" si="1428"/>
        <v>0</v>
      </c>
      <c r="BL608" s="180">
        <f t="shared" si="1429"/>
        <v>0</v>
      </c>
      <c r="BM608" s="180">
        <f t="shared" si="1430"/>
        <v>0</v>
      </c>
      <c r="BN608" s="180">
        <f t="shared" si="1431"/>
        <v>0</v>
      </c>
      <c r="BO608" s="180">
        <f t="shared" si="1432"/>
        <v>0</v>
      </c>
      <c r="BP608" s="180">
        <f t="shared" si="1433"/>
        <v>0</v>
      </c>
      <c r="BQ608" s="180">
        <f t="shared" si="1434"/>
        <v>0</v>
      </c>
      <c r="BR608" s="180">
        <f t="shared" si="1435"/>
        <v>0</v>
      </c>
      <c r="BS608" s="180">
        <f t="shared" si="1436"/>
        <v>0</v>
      </c>
      <c r="BT608" s="180">
        <f t="shared" si="1437"/>
        <v>0</v>
      </c>
      <c r="BU608" s="180">
        <f t="shared" si="1438"/>
        <v>0</v>
      </c>
      <c r="BV608" s="180">
        <f t="shared" si="1439"/>
        <v>0</v>
      </c>
      <c r="BW608" s="180">
        <f t="shared" si="1440"/>
        <v>0</v>
      </c>
      <c r="BX608" s="180">
        <f t="shared" si="1441"/>
        <v>0</v>
      </c>
      <c r="BY608" s="180">
        <f t="shared" si="1442"/>
        <v>0</v>
      </c>
      <c r="BZ608" s="180">
        <f t="shared" si="1443"/>
        <v>0</v>
      </c>
      <c r="CA608" s="180">
        <f t="shared" si="1444"/>
        <v>0</v>
      </c>
      <c r="CB608" s="180">
        <f t="shared" si="1445"/>
        <v>0</v>
      </c>
      <c r="CC608" s="180">
        <f t="shared" si="1446"/>
        <v>0</v>
      </c>
      <c r="CD608" s="180">
        <f t="shared" si="1447"/>
        <v>0</v>
      </c>
      <c r="CE608" s="180">
        <f t="shared" si="1448"/>
        <v>0</v>
      </c>
      <c r="CF608" s="180">
        <f t="shared" si="1449"/>
        <v>0</v>
      </c>
      <c r="CG608" s="180">
        <f t="shared" si="1450"/>
        <v>0</v>
      </c>
      <c r="CH608" s="180">
        <f t="shared" si="1451"/>
        <v>0</v>
      </c>
      <c r="CI608" s="180">
        <f t="shared" si="1452"/>
        <v>0</v>
      </c>
      <c r="CJ608" s="180">
        <f t="shared" si="1453"/>
        <v>0</v>
      </c>
      <c r="CK608" s="180">
        <f t="shared" si="1454"/>
        <v>0</v>
      </c>
      <c r="CL608" s="180">
        <f t="shared" si="1455"/>
        <v>0</v>
      </c>
      <c r="CM608" s="180">
        <f t="shared" si="1456"/>
        <v>0</v>
      </c>
      <c r="CN608" s="180">
        <f t="shared" si="1457"/>
        <v>0</v>
      </c>
      <c r="CO608" s="180">
        <f t="shared" si="1458"/>
        <v>0</v>
      </c>
      <c r="CP608" s="180">
        <f t="shared" si="1459"/>
        <v>0</v>
      </c>
      <c r="CQ608" s="180">
        <f t="shared" si="1460"/>
        <v>0</v>
      </c>
      <c r="CR608" s="180">
        <f t="shared" si="1461"/>
        <v>0</v>
      </c>
      <c r="CS608" s="180">
        <f t="shared" si="1462"/>
        <v>0</v>
      </c>
      <c r="CT608" s="180">
        <f t="shared" si="1463"/>
        <v>0</v>
      </c>
      <c r="CU608" s="180">
        <f t="shared" si="1464"/>
        <v>0</v>
      </c>
      <c r="CV608" s="180">
        <f t="shared" si="1465"/>
        <v>0</v>
      </c>
      <c r="CW608" s="180">
        <f t="shared" si="1466"/>
        <v>0</v>
      </c>
      <c r="CX608" s="180">
        <f t="shared" si="1467"/>
        <v>0</v>
      </c>
      <c r="CY608" s="180">
        <f t="shared" si="1468"/>
        <v>0</v>
      </c>
      <c r="CZ608" s="180">
        <f t="shared" si="1469"/>
        <v>0</v>
      </c>
      <c r="DA608" s="180">
        <f t="shared" si="1470"/>
        <v>0</v>
      </c>
      <c r="DB608" s="180">
        <f t="shared" si="1471"/>
        <v>0</v>
      </c>
      <c r="DC608" s="180">
        <f t="shared" si="1472"/>
        <v>0</v>
      </c>
      <c r="DD608" s="180">
        <f t="shared" si="1473"/>
        <v>0</v>
      </c>
      <c r="DE608" s="180">
        <f t="shared" si="1474"/>
        <v>0</v>
      </c>
      <c r="DF608" s="180">
        <f t="shared" si="1475"/>
        <v>0</v>
      </c>
      <c r="DG608" s="180">
        <f t="shared" si="1476"/>
        <v>0</v>
      </c>
      <c r="DH608" s="180">
        <f t="shared" si="1477"/>
        <v>0</v>
      </c>
      <c r="DI608" s="180">
        <f t="shared" si="1478"/>
        <v>0</v>
      </c>
      <c r="DJ608" s="180">
        <f t="shared" si="1479"/>
        <v>0</v>
      </c>
      <c r="DK608" s="180">
        <f t="shared" si="1480"/>
        <v>0</v>
      </c>
      <c r="DL608" s="180">
        <f t="shared" si="1481"/>
        <v>0</v>
      </c>
      <c r="DM608" s="180">
        <f t="shared" si="1482"/>
        <v>0</v>
      </c>
      <c r="DN608" s="180">
        <f t="shared" si="1483"/>
        <v>0</v>
      </c>
      <c r="DO608" s="180">
        <f t="shared" si="1484"/>
        <v>0</v>
      </c>
      <c r="DP608" s="180">
        <f t="shared" si="1485"/>
        <v>0</v>
      </c>
      <c r="DQ608" s="180">
        <f t="shared" si="1486"/>
        <v>0</v>
      </c>
      <c r="DR608" s="180">
        <f t="shared" si="1487"/>
        <v>0</v>
      </c>
      <c r="DS608" s="180">
        <f t="shared" si="1488"/>
        <v>0</v>
      </c>
      <c r="DT608" s="180">
        <f t="shared" si="1489"/>
        <v>0</v>
      </c>
      <c r="DU608" s="180">
        <f t="shared" si="1490"/>
        <v>0</v>
      </c>
      <c r="DV608" s="180">
        <f t="shared" si="1491"/>
        <v>0</v>
      </c>
      <c r="DW608" s="180">
        <f t="shared" si="1492"/>
        <v>0</v>
      </c>
      <c r="DX608" s="180">
        <f t="shared" si="1493"/>
        <v>0</v>
      </c>
      <c r="DY608" s="180">
        <f t="shared" si="1494"/>
        <v>0</v>
      </c>
      <c r="DZ608" s="180">
        <f t="shared" si="1495"/>
        <v>0</v>
      </c>
      <c r="EA608" s="180">
        <f t="shared" si="1496"/>
        <v>0</v>
      </c>
      <c r="EB608" s="180">
        <f t="shared" si="1497"/>
        <v>0</v>
      </c>
      <c r="EC608" s="180">
        <f t="shared" si="1498"/>
        <v>0</v>
      </c>
      <c r="ED608" s="180">
        <f t="shared" si="1499"/>
        <v>0</v>
      </c>
      <c r="EE608" s="180">
        <f t="shared" si="1500"/>
        <v>0</v>
      </c>
      <c r="EF608" s="180">
        <f t="shared" si="1501"/>
        <v>0</v>
      </c>
      <c r="EG608" s="180">
        <f t="shared" si="1502"/>
        <v>0</v>
      </c>
      <c r="EH608" s="180">
        <f t="shared" si="1503"/>
        <v>0</v>
      </c>
      <c r="EI608" s="180">
        <f t="shared" si="1504"/>
        <v>0</v>
      </c>
      <c r="EJ608" s="180">
        <f t="shared" si="1505"/>
        <v>0</v>
      </c>
      <c r="EK608" s="180">
        <f t="shared" si="1506"/>
        <v>0</v>
      </c>
      <c r="EL608" s="180">
        <f t="shared" si="1507"/>
        <v>0</v>
      </c>
      <c r="EM608" s="180">
        <f t="shared" si="1508"/>
        <v>0</v>
      </c>
      <c r="EN608" s="180">
        <f t="shared" si="1509"/>
        <v>0</v>
      </c>
      <c r="EO608" s="180">
        <f t="shared" si="1510"/>
        <v>0</v>
      </c>
      <c r="EP608" s="180">
        <f t="shared" si="1511"/>
        <v>0</v>
      </c>
      <c r="EQ608" s="180">
        <f t="shared" si="1512"/>
        <v>0</v>
      </c>
      <c r="ER608" s="180">
        <f t="shared" si="1513"/>
        <v>0</v>
      </c>
      <c r="ES608" s="180">
        <f t="shared" si="1514"/>
        <v>0</v>
      </c>
      <c r="ET608" s="180">
        <f t="shared" si="1515"/>
        <v>0</v>
      </c>
      <c r="EU608" s="180">
        <f t="shared" si="1516"/>
        <v>0</v>
      </c>
      <c r="EV608" s="180">
        <f t="shared" si="1517"/>
        <v>0</v>
      </c>
      <c r="EW608" s="180">
        <f t="shared" si="1518"/>
        <v>0</v>
      </c>
      <c r="EX608" s="180">
        <f t="shared" si="1519"/>
        <v>0</v>
      </c>
      <c r="EY608" s="180">
        <f t="shared" si="1520"/>
        <v>0</v>
      </c>
      <c r="EZ608" s="180">
        <f t="shared" si="1521"/>
        <v>0</v>
      </c>
      <c r="FA608" s="180">
        <f t="shared" si="1522"/>
        <v>0</v>
      </c>
      <c r="FB608" s="180">
        <f t="shared" si="1523"/>
        <v>0</v>
      </c>
      <c r="FC608" s="180">
        <f t="shared" si="1524"/>
        <v>0</v>
      </c>
      <c r="FD608" s="180">
        <f t="shared" si="1525"/>
        <v>0</v>
      </c>
      <c r="FE608" s="180">
        <f t="shared" si="1526"/>
        <v>0</v>
      </c>
      <c r="FF608" s="180">
        <f t="shared" si="1527"/>
        <v>0</v>
      </c>
      <c r="FG608" s="180">
        <f t="shared" si="1528"/>
        <v>0</v>
      </c>
      <c r="FH608" s="180">
        <f t="shared" si="1529"/>
        <v>0</v>
      </c>
      <c r="FI608" s="180">
        <f t="shared" si="1530"/>
        <v>0</v>
      </c>
      <c r="FJ608" s="180">
        <f t="shared" si="1531"/>
        <v>0</v>
      </c>
      <c r="FK608" s="180">
        <f t="shared" si="1532"/>
        <v>0</v>
      </c>
      <c r="FL608" s="180">
        <f t="shared" si="1533"/>
        <v>0</v>
      </c>
      <c r="FM608" s="180">
        <f t="shared" si="1534"/>
        <v>0</v>
      </c>
      <c r="FN608" s="180">
        <f t="shared" si="1535"/>
        <v>0</v>
      </c>
      <c r="FO608" s="180">
        <f t="shared" si="1536"/>
        <v>0</v>
      </c>
      <c r="FP608" s="180">
        <f t="shared" si="1537"/>
        <v>0</v>
      </c>
      <c r="FQ608" s="180">
        <f t="shared" si="1538"/>
        <v>0</v>
      </c>
      <c r="FR608" s="180">
        <f t="shared" si="1539"/>
        <v>0</v>
      </c>
      <c r="FS608" s="180">
        <f t="shared" si="1540"/>
        <v>0</v>
      </c>
      <c r="FT608" s="180">
        <f t="shared" si="1541"/>
        <v>0</v>
      </c>
      <c r="FU608" s="180">
        <f t="shared" si="1542"/>
        <v>0</v>
      </c>
      <c r="FV608" s="180">
        <f t="shared" si="1543"/>
        <v>0</v>
      </c>
      <c r="FW608" s="180">
        <f t="shared" si="1544"/>
        <v>0</v>
      </c>
      <c r="FX608" s="180">
        <f t="shared" si="1545"/>
        <v>0</v>
      </c>
      <c r="FY608" s="180">
        <f t="shared" si="1546"/>
        <v>0</v>
      </c>
      <c r="FZ608" s="180">
        <f t="shared" si="1547"/>
        <v>0</v>
      </c>
      <c r="GA608" s="180">
        <f t="shared" si="1548"/>
        <v>0</v>
      </c>
      <c r="GB608" s="180">
        <f t="shared" si="1549"/>
        <v>0</v>
      </c>
      <c r="GC608" s="180">
        <f t="shared" si="1550"/>
        <v>0</v>
      </c>
      <c r="GD608" s="180">
        <f t="shared" si="1551"/>
        <v>0</v>
      </c>
      <c r="GE608" s="180">
        <f t="shared" si="1552"/>
        <v>0</v>
      </c>
      <c r="GF608" s="180">
        <f t="shared" si="1553"/>
        <v>0</v>
      </c>
      <c r="GG608" s="180">
        <f t="shared" si="1554"/>
        <v>0</v>
      </c>
      <c r="GH608" s="180">
        <f t="shared" si="1555"/>
        <v>0</v>
      </c>
      <c r="GI608" s="180">
        <f t="shared" si="1556"/>
        <v>0</v>
      </c>
      <c r="GJ608" s="180">
        <f t="shared" si="1557"/>
        <v>0</v>
      </c>
      <c r="GK608" s="180">
        <f t="shared" si="1558"/>
        <v>0</v>
      </c>
      <c r="GL608" s="180">
        <f t="shared" si="1559"/>
        <v>0</v>
      </c>
      <c r="GM608" s="180">
        <f t="shared" si="1560"/>
        <v>0</v>
      </c>
      <c r="GN608" s="180">
        <f t="shared" si="1561"/>
        <v>0</v>
      </c>
      <c r="GO608" s="180">
        <f t="shared" si="1562"/>
        <v>0</v>
      </c>
      <c r="GP608" s="180">
        <f t="shared" si="1563"/>
        <v>0</v>
      </c>
      <c r="GQ608" s="180">
        <f t="shared" si="1564"/>
        <v>0</v>
      </c>
      <c r="GR608" s="180">
        <f t="shared" si="1565"/>
        <v>0</v>
      </c>
      <c r="GS608" s="180">
        <f t="shared" si="1566"/>
        <v>0</v>
      </c>
      <c r="GT608" s="180">
        <f t="shared" si="1567"/>
        <v>0</v>
      </c>
      <c r="GU608" s="180">
        <f t="shared" si="1568"/>
        <v>0</v>
      </c>
      <c r="GV608" s="180">
        <f t="shared" si="1569"/>
        <v>0</v>
      </c>
      <c r="GW608" s="180">
        <f t="shared" si="1570"/>
        <v>0</v>
      </c>
      <c r="GX608" s="180">
        <f t="shared" si="1571"/>
        <v>0</v>
      </c>
      <c r="GY608" s="180">
        <f t="shared" si="1572"/>
        <v>0</v>
      </c>
      <c r="GZ608" s="180">
        <f t="shared" si="1573"/>
        <v>0</v>
      </c>
      <c r="HA608" s="180">
        <f t="shared" si="1574"/>
        <v>0</v>
      </c>
      <c r="HB608" s="180">
        <f t="shared" si="1575"/>
        <v>0</v>
      </c>
      <c r="HC608" s="180">
        <f t="shared" si="1576"/>
        <v>0</v>
      </c>
      <c r="HD608" s="180">
        <f t="shared" si="1577"/>
        <v>0</v>
      </c>
      <c r="HE608" s="180">
        <f t="shared" si="1578"/>
        <v>0</v>
      </c>
      <c r="HF608" s="180">
        <f t="shared" si="1579"/>
        <v>0</v>
      </c>
      <c r="HG608" s="180">
        <f t="shared" si="1580"/>
        <v>0</v>
      </c>
      <c r="HH608" s="180">
        <f t="shared" si="1581"/>
        <v>0</v>
      </c>
      <c r="HI608" s="180">
        <f t="shared" si="1582"/>
        <v>0</v>
      </c>
      <c r="HJ608" s="180">
        <f t="shared" si="1583"/>
        <v>0</v>
      </c>
      <c r="HK608" s="180">
        <f t="shared" si="1584"/>
        <v>0</v>
      </c>
      <c r="HL608" s="180">
        <f t="shared" si="1585"/>
        <v>0</v>
      </c>
      <c r="HM608" s="180">
        <f t="shared" si="1586"/>
        <v>0</v>
      </c>
      <c r="HN608" s="180">
        <f t="shared" si="1587"/>
        <v>0</v>
      </c>
      <c r="HO608" s="180">
        <f t="shared" si="1588"/>
        <v>0</v>
      </c>
      <c r="HP608" s="180">
        <f t="shared" si="1589"/>
        <v>0</v>
      </c>
      <c r="HQ608" s="180">
        <f t="shared" si="1590"/>
        <v>0</v>
      </c>
      <c r="HR608" s="180">
        <f t="shared" si="1591"/>
        <v>0</v>
      </c>
      <c r="HS608" s="180">
        <f t="shared" si="1592"/>
        <v>0</v>
      </c>
      <c r="HT608" s="180">
        <f t="shared" si="1593"/>
        <v>0</v>
      </c>
      <c r="HU608" s="180">
        <f t="shared" si="1594"/>
        <v>0</v>
      </c>
      <c r="HV608" s="180">
        <f t="shared" si="1595"/>
        <v>0</v>
      </c>
      <c r="HW608" s="180">
        <f t="shared" si="1596"/>
        <v>0</v>
      </c>
      <c r="HX608" s="180">
        <f t="shared" si="1597"/>
        <v>0</v>
      </c>
      <c r="HY608" s="180">
        <f t="shared" si="1598"/>
        <v>0</v>
      </c>
      <c r="HZ608" s="180">
        <f t="shared" si="1599"/>
        <v>0</v>
      </c>
      <c r="IA608" s="180">
        <f t="shared" si="1600"/>
        <v>0</v>
      </c>
      <c r="IB608" s="180">
        <f t="shared" si="1601"/>
        <v>0</v>
      </c>
      <c r="IC608" s="180">
        <f t="shared" si="1602"/>
        <v>0</v>
      </c>
      <c r="ID608" s="180">
        <f t="shared" si="1603"/>
        <v>0</v>
      </c>
      <c r="IE608" s="180">
        <f t="shared" si="1604"/>
        <v>0</v>
      </c>
      <c r="IF608" s="180">
        <f t="shared" si="1605"/>
        <v>0</v>
      </c>
      <c r="IG608" s="180">
        <f t="shared" si="1606"/>
        <v>0</v>
      </c>
      <c r="IH608" s="180">
        <f t="shared" si="1607"/>
        <v>0</v>
      </c>
      <c r="II608" s="180">
        <f t="shared" si="1608"/>
        <v>0</v>
      </c>
      <c r="IJ608" s="180">
        <f t="shared" si="1609"/>
        <v>0</v>
      </c>
      <c r="IK608" s="180">
        <f t="shared" si="1610"/>
        <v>0</v>
      </c>
      <c r="IL608" s="180">
        <f t="shared" si="1611"/>
        <v>0</v>
      </c>
      <c r="IM608" s="180">
        <f t="shared" si="1612"/>
        <v>0</v>
      </c>
      <c r="IN608" s="180">
        <f t="shared" si="1613"/>
        <v>0</v>
      </c>
      <c r="IO608" s="180">
        <f t="shared" si="1614"/>
        <v>0</v>
      </c>
      <c r="IP608" s="180">
        <f t="shared" si="1615"/>
        <v>0</v>
      </c>
      <c r="IQ608" s="180">
        <f t="shared" si="1616"/>
        <v>0</v>
      </c>
      <c r="IR608" s="180">
        <f t="shared" si="1617"/>
        <v>0</v>
      </c>
      <c r="IS608" s="180">
        <f t="shared" si="1618"/>
        <v>0</v>
      </c>
      <c r="IT608" s="180">
        <f t="shared" si="1619"/>
        <v>0</v>
      </c>
      <c r="IU608" s="180">
        <f t="shared" si="1620"/>
        <v>0</v>
      </c>
      <c r="IV608" s="180">
        <f t="shared" si="1621"/>
        <v>0</v>
      </c>
      <c r="IW608" s="180">
        <f t="shared" si="1622"/>
        <v>0</v>
      </c>
      <c r="IX608" s="180">
        <f t="shared" si="1623"/>
        <v>0</v>
      </c>
      <c r="IY608" s="180">
        <f t="shared" si="1624"/>
        <v>0</v>
      </c>
      <c r="IZ608" s="180">
        <f t="shared" si="1625"/>
        <v>0</v>
      </c>
      <c r="JA608" s="180">
        <f t="shared" si="1626"/>
        <v>0</v>
      </c>
      <c r="JB608" s="180">
        <f t="shared" si="1627"/>
        <v>0</v>
      </c>
    </row>
    <row r="609" spans="1:262">
      <c r="B609" s="188">
        <v>248</v>
      </c>
      <c r="C609" s="187">
        <f t="shared" si="1628"/>
        <v>4.8437499999999826E-3</v>
      </c>
      <c r="D609" s="184" t="e">
        <f t="shared" si="1371"/>
        <v>#REF!</v>
      </c>
      <c r="E609" s="183" t="e">
        <f>IT361</f>
        <v>#REF!</v>
      </c>
      <c r="F609" s="182">
        <v>248</v>
      </c>
      <c r="G609" s="180">
        <f t="shared" si="1372"/>
        <v>0</v>
      </c>
      <c r="H609" s="180">
        <f t="shared" si="1373"/>
        <v>0</v>
      </c>
      <c r="I609" s="180">
        <f t="shared" si="1374"/>
        <v>0</v>
      </c>
      <c r="J609" s="180">
        <f t="shared" si="1375"/>
        <v>0</v>
      </c>
      <c r="K609" s="180">
        <f t="shared" si="1376"/>
        <v>0</v>
      </c>
      <c r="L609" s="180">
        <f t="shared" si="1377"/>
        <v>0</v>
      </c>
      <c r="M609" s="180">
        <f t="shared" si="1378"/>
        <v>0</v>
      </c>
      <c r="N609" s="180">
        <f t="shared" si="1379"/>
        <v>0</v>
      </c>
      <c r="O609" s="180">
        <f t="shared" si="1380"/>
        <v>0</v>
      </c>
      <c r="P609" s="180">
        <f t="shared" si="1381"/>
        <v>0</v>
      </c>
      <c r="Q609" s="180">
        <f t="shared" si="1382"/>
        <v>0</v>
      </c>
      <c r="R609" s="180">
        <f t="shared" si="1383"/>
        <v>0</v>
      </c>
      <c r="S609" s="180">
        <f t="shared" si="1384"/>
        <v>0</v>
      </c>
      <c r="T609" s="180">
        <f t="shared" si="1385"/>
        <v>0</v>
      </c>
      <c r="U609" s="180">
        <f t="shared" si="1386"/>
        <v>0</v>
      </c>
      <c r="V609" s="180">
        <f t="shared" si="1387"/>
        <v>0</v>
      </c>
      <c r="W609" s="180">
        <f t="shared" si="1388"/>
        <v>0</v>
      </c>
      <c r="X609" s="180">
        <f t="shared" si="1389"/>
        <v>0</v>
      </c>
      <c r="Y609" s="180">
        <f t="shared" si="1390"/>
        <v>0</v>
      </c>
      <c r="Z609" s="180">
        <f t="shared" si="1391"/>
        <v>0</v>
      </c>
      <c r="AA609" s="180">
        <f t="shared" si="1392"/>
        <v>0</v>
      </c>
      <c r="AB609" s="180">
        <f t="shared" si="1393"/>
        <v>0</v>
      </c>
      <c r="AC609" s="180">
        <f t="shared" si="1394"/>
        <v>0</v>
      </c>
      <c r="AD609" s="180">
        <f t="shared" si="1395"/>
        <v>0</v>
      </c>
      <c r="AE609" s="180">
        <f t="shared" si="1396"/>
        <v>0</v>
      </c>
      <c r="AF609" s="180">
        <f t="shared" si="1397"/>
        <v>0</v>
      </c>
      <c r="AG609" s="180">
        <f t="shared" si="1398"/>
        <v>0</v>
      </c>
      <c r="AH609" s="180">
        <f t="shared" si="1399"/>
        <v>0</v>
      </c>
      <c r="AI609" s="180">
        <f t="shared" si="1400"/>
        <v>0</v>
      </c>
      <c r="AJ609" s="180">
        <f t="shared" si="1401"/>
        <v>0</v>
      </c>
      <c r="AK609" s="180">
        <f t="shared" si="1402"/>
        <v>0</v>
      </c>
      <c r="AL609" s="180">
        <f t="shared" si="1403"/>
        <v>0</v>
      </c>
      <c r="AM609" s="180">
        <f t="shared" si="1404"/>
        <v>0</v>
      </c>
      <c r="AN609" s="180">
        <f t="shared" si="1405"/>
        <v>0</v>
      </c>
      <c r="AO609" s="180">
        <f t="shared" si="1406"/>
        <v>0</v>
      </c>
      <c r="AP609" s="180">
        <f t="shared" si="1407"/>
        <v>0</v>
      </c>
      <c r="AQ609" s="180">
        <f t="shared" si="1408"/>
        <v>0</v>
      </c>
      <c r="AR609" s="180">
        <f t="shared" si="1409"/>
        <v>0</v>
      </c>
      <c r="AS609" s="180">
        <f t="shared" si="1410"/>
        <v>0</v>
      </c>
      <c r="AT609" s="180">
        <f t="shared" si="1411"/>
        <v>0</v>
      </c>
      <c r="AU609" s="180">
        <f t="shared" si="1412"/>
        <v>0</v>
      </c>
      <c r="AV609" s="180">
        <f t="shared" si="1413"/>
        <v>0</v>
      </c>
      <c r="AW609" s="180">
        <f t="shared" si="1414"/>
        <v>0</v>
      </c>
      <c r="AX609" s="180">
        <f t="shared" si="1415"/>
        <v>0</v>
      </c>
      <c r="AY609" s="180">
        <f t="shared" si="1416"/>
        <v>0</v>
      </c>
      <c r="AZ609" s="180">
        <f t="shared" si="1417"/>
        <v>0</v>
      </c>
      <c r="BA609" s="180">
        <f t="shared" si="1418"/>
        <v>0</v>
      </c>
      <c r="BB609" s="180">
        <f t="shared" si="1419"/>
        <v>0</v>
      </c>
      <c r="BC609" s="180">
        <f t="shared" si="1420"/>
        <v>0</v>
      </c>
      <c r="BD609" s="180">
        <f t="shared" si="1421"/>
        <v>0</v>
      </c>
      <c r="BE609" s="180">
        <f t="shared" si="1422"/>
        <v>0</v>
      </c>
      <c r="BF609" s="180">
        <f t="shared" si="1423"/>
        <v>0</v>
      </c>
      <c r="BG609" s="180">
        <f t="shared" si="1424"/>
        <v>0</v>
      </c>
      <c r="BH609" s="180">
        <f t="shared" si="1425"/>
        <v>0</v>
      </c>
      <c r="BI609" s="180">
        <f t="shared" si="1426"/>
        <v>0</v>
      </c>
      <c r="BJ609" s="180">
        <f t="shared" si="1427"/>
        <v>0</v>
      </c>
      <c r="BK609" s="180">
        <f t="shared" si="1428"/>
        <v>0</v>
      </c>
      <c r="BL609" s="180">
        <f t="shared" si="1429"/>
        <v>0</v>
      </c>
      <c r="BM609" s="180">
        <f t="shared" si="1430"/>
        <v>0</v>
      </c>
      <c r="BN609" s="180">
        <f t="shared" si="1431"/>
        <v>0</v>
      </c>
      <c r="BO609" s="180">
        <f t="shared" si="1432"/>
        <v>0</v>
      </c>
      <c r="BP609" s="180">
        <f t="shared" si="1433"/>
        <v>0</v>
      </c>
      <c r="BQ609" s="180">
        <f t="shared" si="1434"/>
        <v>0</v>
      </c>
      <c r="BR609" s="180">
        <f t="shared" si="1435"/>
        <v>0</v>
      </c>
      <c r="BS609" s="180">
        <f t="shared" si="1436"/>
        <v>0</v>
      </c>
      <c r="BT609" s="180">
        <f t="shared" si="1437"/>
        <v>0</v>
      </c>
      <c r="BU609" s="180">
        <f t="shared" si="1438"/>
        <v>0</v>
      </c>
      <c r="BV609" s="180">
        <f t="shared" si="1439"/>
        <v>0</v>
      </c>
      <c r="BW609" s="180">
        <f t="shared" si="1440"/>
        <v>0</v>
      </c>
      <c r="BX609" s="180">
        <f t="shared" si="1441"/>
        <v>0</v>
      </c>
      <c r="BY609" s="180">
        <f t="shared" si="1442"/>
        <v>0</v>
      </c>
      <c r="BZ609" s="180">
        <f t="shared" si="1443"/>
        <v>0</v>
      </c>
      <c r="CA609" s="180">
        <f t="shared" si="1444"/>
        <v>0</v>
      </c>
      <c r="CB609" s="180">
        <f t="shared" si="1445"/>
        <v>0</v>
      </c>
      <c r="CC609" s="180">
        <f t="shared" si="1446"/>
        <v>0</v>
      </c>
      <c r="CD609" s="180">
        <f t="shared" si="1447"/>
        <v>0</v>
      </c>
      <c r="CE609" s="180">
        <f t="shared" si="1448"/>
        <v>0</v>
      </c>
      <c r="CF609" s="180">
        <f t="shared" si="1449"/>
        <v>0</v>
      </c>
      <c r="CG609" s="180">
        <f t="shared" si="1450"/>
        <v>0</v>
      </c>
      <c r="CH609" s="180">
        <f t="shared" si="1451"/>
        <v>0</v>
      </c>
      <c r="CI609" s="180">
        <f t="shared" si="1452"/>
        <v>0</v>
      </c>
      <c r="CJ609" s="180">
        <f t="shared" si="1453"/>
        <v>0</v>
      </c>
      <c r="CK609" s="180">
        <f t="shared" si="1454"/>
        <v>0</v>
      </c>
      <c r="CL609" s="180">
        <f t="shared" si="1455"/>
        <v>0</v>
      </c>
      <c r="CM609" s="180">
        <f t="shared" si="1456"/>
        <v>0</v>
      </c>
      <c r="CN609" s="180">
        <f t="shared" si="1457"/>
        <v>0</v>
      </c>
      <c r="CO609" s="180">
        <f t="shared" si="1458"/>
        <v>0</v>
      </c>
      <c r="CP609" s="180">
        <f t="shared" si="1459"/>
        <v>0</v>
      </c>
      <c r="CQ609" s="180">
        <f t="shared" si="1460"/>
        <v>0</v>
      </c>
      <c r="CR609" s="180">
        <f t="shared" si="1461"/>
        <v>0</v>
      </c>
      <c r="CS609" s="180">
        <f t="shared" si="1462"/>
        <v>0</v>
      </c>
      <c r="CT609" s="180">
        <f t="shared" si="1463"/>
        <v>0</v>
      </c>
      <c r="CU609" s="180">
        <f t="shared" si="1464"/>
        <v>0</v>
      </c>
      <c r="CV609" s="180">
        <f t="shared" si="1465"/>
        <v>0</v>
      </c>
      <c r="CW609" s="180">
        <f t="shared" si="1466"/>
        <v>0</v>
      </c>
      <c r="CX609" s="180">
        <f t="shared" si="1467"/>
        <v>0</v>
      </c>
      <c r="CY609" s="180">
        <f t="shared" si="1468"/>
        <v>0</v>
      </c>
      <c r="CZ609" s="180">
        <f t="shared" si="1469"/>
        <v>0</v>
      </c>
      <c r="DA609" s="180">
        <f t="shared" si="1470"/>
        <v>0</v>
      </c>
      <c r="DB609" s="180">
        <f t="shared" si="1471"/>
        <v>0</v>
      </c>
      <c r="DC609" s="180">
        <f t="shared" si="1472"/>
        <v>0</v>
      </c>
      <c r="DD609" s="180">
        <f t="shared" si="1473"/>
        <v>0</v>
      </c>
      <c r="DE609" s="180">
        <f t="shared" si="1474"/>
        <v>0</v>
      </c>
      <c r="DF609" s="180">
        <f t="shared" si="1475"/>
        <v>0</v>
      </c>
      <c r="DG609" s="180">
        <f t="shared" si="1476"/>
        <v>0</v>
      </c>
      <c r="DH609" s="180">
        <f t="shared" si="1477"/>
        <v>0</v>
      </c>
      <c r="DI609" s="180">
        <f t="shared" si="1478"/>
        <v>0</v>
      </c>
      <c r="DJ609" s="180">
        <f t="shared" si="1479"/>
        <v>0</v>
      </c>
      <c r="DK609" s="180">
        <f t="shared" si="1480"/>
        <v>0</v>
      </c>
      <c r="DL609" s="180">
        <f t="shared" si="1481"/>
        <v>0</v>
      </c>
      <c r="DM609" s="180">
        <f t="shared" si="1482"/>
        <v>0</v>
      </c>
      <c r="DN609" s="180">
        <f t="shared" si="1483"/>
        <v>0</v>
      </c>
      <c r="DO609" s="180">
        <f t="shared" si="1484"/>
        <v>0</v>
      </c>
      <c r="DP609" s="180">
        <f t="shared" si="1485"/>
        <v>0</v>
      </c>
      <c r="DQ609" s="180">
        <f t="shared" si="1486"/>
        <v>0</v>
      </c>
      <c r="DR609" s="180">
        <f t="shared" si="1487"/>
        <v>0</v>
      </c>
      <c r="DS609" s="180">
        <f t="shared" si="1488"/>
        <v>0</v>
      </c>
      <c r="DT609" s="180">
        <f t="shared" si="1489"/>
        <v>0</v>
      </c>
      <c r="DU609" s="180">
        <f t="shared" si="1490"/>
        <v>0</v>
      </c>
      <c r="DV609" s="180">
        <f t="shared" si="1491"/>
        <v>0</v>
      </c>
      <c r="DW609" s="180">
        <f t="shared" si="1492"/>
        <v>0</v>
      </c>
      <c r="DX609" s="180">
        <f t="shared" si="1493"/>
        <v>0</v>
      </c>
      <c r="DY609" s="180">
        <f t="shared" si="1494"/>
        <v>0</v>
      </c>
      <c r="DZ609" s="180">
        <f t="shared" si="1495"/>
        <v>0</v>
      </c>
      <c r="EA609" s="180">
        <f t="shared" si="1496"/>
        <v>0</v>
      </c>
      <c r="EB609" s="180">
        <f t="shared" si="1497"/>
        <v>0</v>
      </c>
      <c r="EC609" s="180">
        <f t="shared" si="1498"/>
        <v>0</v>
      </c>
      <c r="ED609" s="180">
        <f t="shared" si="1499"/>
        <v>0</v>
      </c>
      <c r="EE609" s="180">
        <f t="shared" si="1500"/>
        <v>0</v>
      </c>
      <c r="EF609" s="180">
        <f t="shared" si="1501"/>
        <v>0</v>
      </c>
      <c r="EG609" s="180">
        <f t="shared" si="1502"/>
        <v>0</v>
      </c>
      <c r="EH609" s="180">
        <f t="shared" si="1503"/>
        <v>0</v>
      </c>
      <c r="EI609" s="180">
        <f t="shared" si="1504"/>
        <v>0</v>
      </c>
      <c r="EJ609" s="180">
        <f t="shared" si="1505"/>
        <v>0</v>
      </c>
      <c r="EK609" s="180">
        <f t="shared" si="1506"/>
        <v>0</v>
      </c>
      <c r="EL609" s="180">
        <f t="shared" si="1507"/>
        <v>0</v>
      </c>
      <c r="EM609" s="180">
        <f t="shared" si="1508"/>
        <v>0</v>
      </c>
      <c r="EN609" s="180">
        <f t="shared" si="1509"/>
        <v>0</v>
      </c>
      <c r="EO609" s="180">
        <f t="shared" si="1510"/>
        <v>0</v>
      </c>
      <c r="EP609" s="180">
        <f t="shared" si="1511"/>
        <v>0</v>
      </c>
      <c r="EQ609" s="180">
        <f t="shared" si="1512"/>
        <v>0</v>
      </c>
      <c r="ER609" s="180">
        <f t="shared" si="1513"/>
        <v>0</v>
      </c>
      <c r="ES609" s="180">
        <f t="shared" si="1514"/>
        <v>0</v>
      </c>
      <c r="ET609" s="180">
        <f t="shared" si="1515"/>
        <v>0</v>
      </c>
      <c r="EU609" s="180">
        <f t="shared" si="1516"/>
        <v>0</v>
      </c>
      <c r="EV609" s="180">
        <f t="shared" si="1517"/>
        <v>0</v>
      </c>
      <c r="EW609" s="180">
        <f t="shared" si="1518"/>
        <v>0</v>
      </c>
      <c r="EX609" s="180">
        <f t="shared" si="1519"/>
        <v>0</v>
      </c>
      <c r="EY609" s="180">
        <f t="shared" si="1520"/>
        <v>0</v>
      </c>
      <c r="EZ609" s="180">
        <f t="shared" si="1521"/>
        <v>0</v>
      </c>
      <c r="FA609" s="180">
        <f t="shared" si="1522"/>
        <v>0</v>
      </c>
      <c r="FB609" s="180">
        <f t="shared" si="1523"/>
        <v>0</v>
      </c>
      <c r="FC609" s="180">
        <f t="shared" si="1524"/>
        <v>0</v>
      </c>
      <c r="FD609" s="180">
        <f t="shared" si="1525"/>
        <v>0</v>
      </c>
      <c r="FE609" s="180">
        <f t="shared" si="1526"/>
        <v>0</v>
      </c>
      <c r="FF609" s="180">
        <f t="shared" si="1527"/>
        <v>0</v>
      </c>
      <c r="FG609" s="180">
        <f t="shared" si="1528"/>
        <v>0</v>
      </c>
      <c r="FH609" s="180">
        <f t="shared" si="1529"/>
        <v>0</v>
      </c>
      <c r="FI609" s="180">
        <f t="shared" si="1530"/>
        <v>0</v>
      </c>
      <c r="FJ609" s="180">
        <f t="shared" si="1531"/>
        <v>0</v>
      </c>
      <c r="FK609" s="180">
        <f t="shared" si="1532"/>
        <v>0</v>
      </c>
      <c r="FL609" s="180">
        <f t="shared" si="1533"/>
        <v>0</v>
      </c>
      <c r="FM609" s="180">
        <f t="shared" si="1534"/>
        <v>0</v>
      </c>
      <c r="FN609" s="180">
        <f t="shared" si="1535"/>
        <v>0</v>
      </c>
      <c r="FO609" s="180">
        <f t="shared" si="1536"/>
        <v>0</v>
      </c>
      <c r="FP609" s="180">
        <f t="shared" si="1537"/>
        <v>0</v>
      </c>
      <c r="FQ609" s="180">
        <f t="shared" si="1538"/>
        <v>0</v>
      </c>
      <c r="FR609" s="180">
        <f t="shared" si="1539"/>
        <v>0</v>
      </c>
      <c r="FS609" s="180">
        <f t="shared" si="1540"/>
        <v>0</v>
      </c>
      <c r="FT609" s="180">
        <f t="shared" si="1541"/>
        <v>0</v>
      </c>
      <c r="FU609" s="180">
        <f t="shared" si="1542"/>
        <v>0</v>
      </c>
      <c r="FV609" s="180">
        <f t="shared" si="1543"/>
        <v>0</v>
      </c>
      <c r="FW609" s="180">
        <f t="shared" si="1544"/>
        <v>0</v>
      </c>
      <c r="FX609" s="180">
        <f t="shared" si="1545"/>
        <v>0</v>
      </c>
      <c r="FY609" s="180">
        <f t="shared" si="1546"/>
        <v>0</v>
      </c>
      <c r="FZ609" s="180">
        <f t="shared" si="1547"/>
        <v>0</v>
      </c>
      <c r="GA609" s="180">
        <f t="shared" si="1548"/>
        <v>0</v>
      </c>
      <c r="GB609" s="180">
        <f t="shared" si="1549"/>
        <v>0</v>
      </c>
      <c r="GC609" s="180">
        <f t="shared" si="1550"/>
        <v>0</v>
      </c>
      <c r="GD609" s="180">
        <f t="shared" si="1551"/>
        <v>0</v>
      </c>
      <c r="GE609" s="180">
        <f t="shared" si="1552"/>
        <v>0</v>
      </c>
      <c r="GF609" s="180">
        <f t="shared" si="1553"/>
        <v>0</v>
      </c>
      <c r="GG609" s="180">
        <f t="shared" si="1554"/>
        <v>0</v>
      </c>
      <c r="GH609" s="180">
        <f t="shared" si="1555"/>
        <v>0</v>
      </c>
      <c r="GI609" s="180">
        <f t="shared" si="1556"/>
        <v>0</v>
      </c>
      <c r="GJ609" s="180">
        <f t="shared" si="1557"/>
        <v>0</v>
      </c>
      <c r="GK609" s="180">
        <f t="shared" si="1558"/>
        <v>0</v>
      </c>
      <c r="GL609" s="180">
        <f t="shared" si="1559"/>
        <v>0</v>
      </c>
      <c r="GM609" s="180">
        <f t="shared" si="1560"/>
        <v>0</v>
      </c>
      <c r="GN609" s="180">
        <f t="shared" si="1561"/>
        <v>0</v>
      </c>
      <c r="GO609" s="180">
        <f t="shared" si="1562"/>
        <v>0</v>
      </c>
      <c r="GP609" s="180">
        <f t="shared" si="1563"/>
        <v>0</v>
      </c>
      <c r="GQ609" s="180">
        <f t="shared" si="1564"/>
        <v>0</v>
      </c>
      <c r="GR609" s="180">
        <f t="shared" si="1565"/>
        <v>0</v>
      </c>
      <c r="GS609" s="180">
        <f t="shared" si="1566"/>
        <v>0</v>
      </c>
      <c r="GT609" s="180">
        <f t="shared" si="1567"/>
        <v>0</v>
      </c>
      <c r="GU609" s="180">
        <f t="shared" si="1568"/>
        <v>0</v>
      </c>
      <c r="GV609" s="180">
        <f t="shared" si="1569"/>
        <v>0</v>
      </c>
      <c r="GW609" s="180">
        <f t="shared" si="1570"/>
        <v>0</v>
      </c>
      <c r="GX609" s="180">
        <f t="shared" si="1571"/>
        <v>0</v>
      </c>
      <c r="GY609" s="180">
        <f t="shared" si="1572"/>
        <v>0</v>
      </c>
      <c r="GZ609" s="180">
        <f t="shared" si="1573"/>
        <v>0</v>
      </c>
      <c r="HA609" s="180">
        <f t="shared" si="1574"/>
        <v>0</v>
      </c>
      <c r="HB609" s="180">
        <f t="shared" si="1575"/>
        <v>0</v>
      </c>
      <c r="HC609" s="180">
        <f t="shared" si="1576"/>
        <v>0</v>
      </c>
      <c r="HD609" s="180">
        <f t="shared" si="1577"/>
        <v>0</v>
      </c>
      <c r="HE609" s="180">
        <f t="shared" si="1578"/>
        <v>0</v>
      </c>
      <c r="HF609" s="180">
        <f t="shared" si="1579"/>
        <v>0</v>
      </c>
      <c r="HG609" s="180">
        <f t="shared" si="1580"/>
        <v>0</v>
      </c>
      <c r="HH609" s="180">
        <f t="shared" si="1581"/>
        <v>0</v>
      </c>
      <c r="HI609" s="180">
        <f t="shared" si="1582"/>
        <v>0</v>
      </c>
      <c r="HJ609" s="180">
        <f t="shared" si="1583"/>
        <v>0</v>
      </c>
      <c r="HK609" s="180">
        <f t="shared" si="1584"/>
        <v>0</v>
      </c>
      <c r="HL609" s="180">
        <f t="shared" si="1585"/>
        <v>0</v>
      </c>
      <c r="HM609" s="180">
        <f t="shared" si="1586"/>
        <v>0</v>
      </c>
      <c r="HN609" s="180">
        <f t="shared" si="1587"/>
        <v>0</v>
      </c>
      <c r="HO609" s="180">
        <f t="shared" si="1588"/>
        <v>0</v>
      </c>
      <c r="HP609" s="180">
        <f t="shared" si="1589"/>
        <v>0</v>
      </c>
      <c r="HQ609" s="180">
        <f t="shared" si="1590"/>
        <v>0</v>
      </c>
      <c r="HR609" s="180">
        <f t="shared" si="1591"/>
        <v>0</v>
      </c>
      <c r="HS609" s="180">
        <f t="shared" si="1592"/>
        <v>0</v>
      </c>
      <c r="HT609" s="180">
        <f t="shared" si="1593"/>
        <v>0</v>
      </c>
      <c r="HU609" s="180">
        <f t="shared" si="1594"/>
        <v>0</v>
      </c>
      <c r="HV609" s="180">
        <f t="shared" si="1595"/>
        <v>0</v>
      </c>
      <c r="HW609" s="180">
        <f t="shared" si="1596"/>
        <v>0</v>
      </c>
      <c r="HX609" s="180">
        <f t="shared" si="1597"/>
        <v>0</v>
      </c>
      <c r="HY609" s="180">
        <f t="shared" si="1598"/>
        <v>0</v>
      </c>
      <c r="HZ609" s="180">
        <f t="shared" si="1599"/>
        <v>0</v>
      </c>
      <c r="IA609" s="180">
        <f t="shared" si="1600"/>
        <v>0</v>
      </c>
      <c r="IB609" s="180">
        <f t="shared" si="1601"/>
        <v>0</v>
      </c>
      <c r="IC609" s="180">
        <f t="shared" si="1602"/>
        <v>0</v>
      </c>
      <c r="ID609" s="180">
        <f t="shared" si="1603"/>
        <v>0</v>
      </c>
      <c r="IE609" s="180">
        <f t="shared" si="1604"/>
        <v>0</v>
      </c>
      <c r="IF609" s="180">
        <f t="shared" si="1605"/>
        <v>0</v>
      </c>
      <c r="IG609" s="180">
        <f t="shared" si="1606"/>
        <v>0</v>
      </c>
      <c r="IH609" s="180">
        <f t="shared" si="1607"/>
        <v>0</v>
      </c>
      <c r="II609" s="180">
        <f t="shared" si="1608"/>
        <v>0</v>
      </c>
      <c r="IJ609" s="180">
        <f t="shared" si="1609"/>
        <v>0</v>
      </c>
      <c r="IK609" s="180">
        <f t="shared" si="1610"/>
        <v>0</v>
      </c>
      <c r="IL609" s="180">
        <f t="shared" si="1611"/>
        <v>0</v>
      </c>
      <c r="IM609" s="180">
        <f t="shared" si="1612"/>
        <v>0</v>
      </c>
      <c r="IN609" s="180">
        <f t="shared" si="1613"/>
        <v>0</v>
      </c>
      <c r="IO609" s="180">
        <f t="shared" si="1614"/>
        <v>0</v>
      </c>
      <c r="IP609" s="180">
        <f t="shared" si="1615"/>
        <v>0</v>
      </c>
      <c r="IQ609" s="180">
        <f t="shared" si="1616"/>
        <v>0</v>
      </c>
      <c r="IR609" s="180">
        <f t="shared" si="1617"/>
        <v>0</v>
      </c>
      <c r="IS609" s="180">
        <f t="shared" si="1618"/>
        <v>0</v>
      </c>
      <c r="IT609" s="180">
        <f t="shared" si="1619"/>
        <v>0</v>
      </c>
      <c r="IU609" s="180">
        <f t="shared" si="1620"/>
        <v>0</v>
      </c>
      <c r="IV609" s="180">
        <f t="shared" si="1621"/>
        <v>0</v>
      </c>
      <c r="IW609" s="180">
        <f t="shared" si="1622"/>
        <v>0</v>
      </c>
      <c r="IX609" s="180">
        <f t="shared" si="1623"/>
        <v>0</v>
      </c>
      <c r="IY609" s="180">
        <f t="shared" si="1624"/>
        <v>0</v>
      </c>
      <c r="IZ609" s="180">
        <f t="shared" si="1625"/>
        <v>0</v>
      </c>
      <c r="JA609" s="180">
        <f t="shared" si="1626"/>
        <v>0</v>
      </c>
      <c r="JB609" s="180">
        <f t="shared" si="1627"/>
        <v>0</v>
      </c>
    </row>
    <row r="610" spans="1:262">
      <c r="B610" s="188">
        <v>249</v>
      </c>
      <c r="C610" s="187">
        <f t="shared" si="1628"/>
        <v>4.8632812499999822E-3</v>
      </c>
      <c r="D610" s="184" t="e">
        <f t="shared" si="1371"/>
        <v>#REF!</v>
      </c>
      <c r="E610" s="183" t="e">
        <f>IU361</f>
        <v>#REF!</v>
      </c>
      <c r="F610" s="182">
        <v>249</v>
      </c>
      <c r="G610" s="180">
        <f t="shared" si="1372"/>
        <v>0</v>
      </c>
      <c r="H610" s="180">
        <f t="shared" si="1373"/>
        <v>0</v>
      </c>
      <c r="I610" s="180">
        <f t="shared" si="1374"/>
        <v>0</v>
      </c>
      <c r="J610" s="180">
        <f t="shared" si="1375"/>
        <v>0</v>
      </c>
      <c r="K610" s="180">
        <f t="shared" si="1376"/>
        <v>0</v>
      </c>
      <c r="L610" s="180">
        <f t="shared" si="1377"/>
        <v>0</v>
      </c>
      <c r="M610" s="180">
        <f t="shared" si="1378"/>
        <v>0</v>
      </c>
      <c r="N610" s="180">
        <f t="shared" si="1379"/>
        <v>0</v>
      </c>
      <c r="O610" s="180">
        <f t="shared" si="1380"/>
        <v>0</v>
      </c>
      <c r="P610" s="180">
        <f t="shared" si="1381"/>
        <v>0</v>
      </c>
      <c r="Q610" s="180">
        <f t="shared" si="1382"/>
        <v>0</v>
      </c>
      <c r="R610" s="180">
        <f t="shared" si="1383"/>
        <v>0</v>
      </c>
      <c r="S610" s="180">
        <f t="shared" si="1384"/>
        <v>0</v>
      </c>
      <c r="T610" s="180">
        <f t="shared" si="1385"/>
        <v>0</v>
      </c>
      <c r="U610" s="180">
        <f t="shared" si="1386"/>
        <v>0</v>
      </c>
      <c r="V610" s="180">
        <f t="shared" si="1387"/>
        <v>0</v>
      </c>
      <c r="W610" s="180">
        <f t="shared" si="1388"/>
        <v>0</v>
      </c>
      <c r="X610" s="180">
        <f t="shared" si="1389"/>
        <v>0</v>
      </c>
      <c r="Y610" s="180">
        <f t="shared" si="1390"/>
        <v>0</v>
      </c>
      <c r="Z610" s="180">
        <f t="shared" si="1391"/>
        <v>0</v>
      </c>
      <c r="AA610" s="180">
        <f t="shared" si="1392"/>
        <v>0</v>
      </c>
      <c r="AB610" s="180">
        <f t="shared" si="1393"/>
        <v>0</v>
      </c>
      <c r="AC610" s="180">
        <f t="shared" si="1394"/>
        <v>0</v>
      </c>
      <c r="AD610" s="180">
        <f t="shared" si="1395"/>
        <v>0</v>
      </c>
      <c r="AE610" s="180">
        <f t="shared" si="1396"/>
        <v>0</v>
      </c>
      <c r="AF610" s="180">
        <f t="shared" si="1397"/>
        <v>0</v>
      </c>
      <c r="AG610" s="180">
        <f t="shared" si="1398"/>
        <v>0</v>
      </c>
      <c r="AH610" s="180">
        <f t="shared" si="1399"/>
        <v>0</v>
      </c>
      <c r="AI610" s="180">
        <f t="shared" si="1400"/>
        <v>0</v>
      </c>
      <c r="AJ610" s="180">
        <f t="shared" si="1401"/>
        <v>0</v>
      </c>
      <c r="AK610" s="180">
        <f t="shared" si="1402"/>
        <v>0</v>
      </c>
      <c r="AL610" s="180">
        <f t="shared" si="1403"/>
        <v>0</v>
      </c>
      <c r="AM610" s="180">
        <f t="shared" si="1404"/>
        <v>0</v>
      </c>
      <c r="AN610" s="180">
        <f t="shared" si="1405"/>
        <v>0</v>
      </c>
      <c r="AO610" s="180">
        <f t="shared" si="1406"/>
        <v>0</v>
      </c>
      <c r="AP610" s="180">
        <f t="shared" si="1407"/>
        <v>0</v>
      </c>
      <c r="AQ610" s="180">
        <f t="shared" si="1408"/>
        <v>0</v>
      </c>
      <c r="AR610" s="180">
        <f t="shared" si="1409"/>
        <v>0</v>
      </c>
      <c r="AS610" s="180">
        <f t="shared" si="1410"/>
        <v>0</v>
      </c>
      <c r="AT610" s="180">
        <f t="shared" si="1411"/>
        <v>0</v>
      </c>
      <c r="AU610" s="180">
        <f t="shared" si="1412"/>
        <v>0</v>
      </c>
      <c r="AV610" s="180">
        <f t="shared" si="1413"/>
        <v>0</v>
      </c>
      <c r="AW610" s="180">
        <f t="shared" si="1414"/>
        <v>0</v>
      </c>
      <c r="AX610" s="180">
        <f t="shared" si="1415"/>
        <v>0</v>
      </c>
      <c r="AY610" s="180">
        <f t="shared" si="1416"/>
        <v>0</v>
      </c>
      <c r="AZ610" s="180">
        <f t="shared" si="1417"/>
        <v>0</v>
      </c>
      <c r="BA610" s="180">
        <f t="shared" si="1418"/>
        <v>0</v>
      </c>
      <c r="BB610" s="180">
        <f t="shared" si="1419"/>
        <v>0</v>
      </c>
      <c r="BC610" s="180">
        <f t="shared" si="1420"/>
        <v>0</v>
      </c>
      <c r="BD610" s="180">
        <f t="shared" si="1421"/>
        <v>0</v>
      </c>
      <c r="BE610" s="180">
        <f t="shared" si="1422"/>
        <v>0</v>
      </c>
      <c r="BF610" s="180">
        <f t="shared" si="1423"/>
        <v>0</v>
      </c>
      <c r="BG610" s="180">
        <f t="shared" si="1424"/>
        <v>0</v>
      </c>
      <c r="BH610" s="180">
        <f t="shared" si="1425"/>
        <v>0</v>
      </c>
      <c r="BI610" s="180">
        <f t="shared" si="1426"/>
        <v>0</v>
      </c>
      <c r="BJ610" s="180">
        <f t="shared" si="1427"/>
        <v>0</v>
      </c>
      <c r="BK610" s="180">
        <f t="shared" si="1428"/>
        <v>0</v>
      </c>
      <c r="BL610" s="180">
        <f t="shared" si="1429"/>
        <v>0</v>
      </c>
      <c r="BM610" s="180">
        <f t="shared" si="1430"/>
        <v>0</v>
      </c>
      <c r="BN610" s="180">
        <f t="shared" si="1431"/>
        <v>0</v>
      </c>
      <c r="BO610" s="180">
        <f t="shared" si="1432"/>
        <v>0</v>
      </c>
      <c r="BP610" s="180">
        <f t="shared" si="1433"/>
        <v>0</v>
      </c>
      <c r="BQ610" s="180">
        <f t="shared" si="1434"/>
        <v>0</v>
      </c>
      <c r="BR610" s="180">
        <f t="shared" si="1435"/>
        <v>0</v>
      </c>
      <c r="BS610" s="180">
        <f t="shared" si="1436"/>
        <v>0</v>
      </c>
      <c r="BT610" s="180">
        <f t="shared" si="1437"/>
        <v>0</v>
      </c>
      <c r="BU610" s="180">
        <f t="shared" si="1438"/>
        <v>0</v>
      </c>
      <c r="BV610" s="180">
        <f t="shared" si="1439"/>
        <v>0</v>
      </c>
      <c r="BW610" s="180">
        <f t="shared" si="1440"/>
        <v>0</v>
      </c>
      <c r="BX610" s="180">
        <f t="shared" si="1441"/>
        <v>0</v>
      </c>
      <c r="BY610" s="180">
        <f t="shared" si="1442"/>
        <v>0</v>
      </c>
      <c r="BZ610" s="180">
        <f t="shared" si="1443"/>
        <v>0</v>
      </c>
      <c r="CA610" s="180">
        <f t="shared" si="1444"/>
        <v>0</v>
      </c>
      <c r="CB610" s="180">
        <f t="shared" si="1445"/>
        <v>0</v>
      </c>
      <c r="CC610" s="180">
        <f t="shared" si="1446"/>
        <v>0</v>
      </c>
      <c r="CD610" s="180">
        <f t="shared" si="1447"/>
        <v>0</v>
      </c>
      <c r="CE610" s="180">
        <f t="shared" si="1448"/>
        <v>0</v>
      </c>
      <c r="CF610" s="180">
        <f t="shared" si="1449"/>
        <v>0</v>
      </c>
      <c r="CG610" s="180">
        <f t="shared" si="1450"/>
        <v>0</v>
      </c>
      <c r="CH610" s="180">
        <f t="shared" si="1451"/>
        <v>0</v>
      </c>
      <c r="CI610" s="180">
        <f t="shared" si="1452"/>
        <v>0</v>
      </c>
      <c r="CJ610" s="180">
        <f t="shared" si="1453"/>
        <v>0</v>
      </c>
      <c r="CK610" s="180">
        <f t="shared" si="1454"/>
        <v>0</v>
      </c>
      <c r="CL610" s="180">
        <f t="shared" si="1455"/>
        <v>0</v>
      </c>
      <c r="CM610" s="180">
        <f t="shared" si="1456"/>
        <v>0</v>
      </c>
      <c r="CN610" s="180">
        <f t="shared" si="1457"/>
        <v>0</v>
      </c>
      <c r="CO610" s="180">
        <f t="shared" si="1458"/>
        <v>0</v>
      </c>
      <c r="CP610" s="180">
        <f t="shared" si="1459"/>
        <v>0</v>
      </c>
      <c r="CQ610" s="180">
        <f t="shared" si="1460"/>
        <v>0</v>
      </c>
      <c r="CR610" s="180">
        <f t="shared" si="1461"/>
        <v>0</v>
      </c>
      <c r="CS610" s="180">
        <f t="shared" si="1462"/>
        <v>0</v>
      </c>
      <c r="CT610" s="180">
        <f t="shared" si="1463"/>
        <v>0</v>
      </c>
      <c r="CU610" s="180">
        <f t="shared" si="1464"/>
        <v>0</v>
      </c>
      <c r="CV610" s="180">
        <f t="shared" si="1465"/>
        <v>0</v>
      </c>
      <c r="CW610" s="180">
        <f t="shared" si="1466"/>
        <v>0</v>
      </c>
      <c r="CX610" s="180">
        <f t="shared" si="1467"/>
        <v>0</v>
      </c>
      <c r="CY610" s="180">
        <f t="shared" si="1468"/>
        <v>0</v>
      </c>
      <c r="CZ610" s="180">
        <f t="shared" si="1469"/>
        <v>0</v>
      </c>
      <c r="DA610" s="180">
        <f t="shared" si="1470"/>
        <v>0</v>
      </c>
      <c r="DB610" s="180">
        <f t="shared" si="1471"/>
        <v>0</v>
      </c>
      <c r="DC610" s="180">
        <f t="shared" si="1472"/>
        <v>0</v>
      </c>
      <c r="DD610" s="180">
        <f t="shared" si="1473"/>
        <v>0</v>
      </c>
      <c r="DE610" s="180">
        <f t="shared" si="1474"/>
        <v>0</v>
      </c>
      <c r="DF610" s="180">
        <f t="shared" si="1475"/>
        <v>0</v>
      </c>
      <c r="DG610" s="180">
        <f t="shared" si="1476"/>
        <v>0</v>
      </c>
      <c r="DH610" s="180">
        <f t="shared" si="1477"/>
        <v>0</v>
      </c>
      <c r="DI610" s="180">
        <f t="shared" si="1478"/>
        <v>0</v>
      </c>
      <c r="DJ610" s="180">
        <f t="shared" si="1479"/>
        <v>0</v>
      </c>
      <c r="DK610" s="180">
        <f t="shared" si="1480"/>
        <v>0</v>
      </c>
      <c r="DL610" s="180">
        <f t="shared" si="1481"/>
        <v>0</v>
      </c>
      <c r="DM610" s="180">
        <f t="shared" si="1482"/>
        <v>0</v>
      </c>
      <c r="DN610" s="180">
        <f t="shared" si="1483"/>
        <v>0</v>
      </c>
      <c r="DO610" s="180">
        <f t="shared" si="1484"/>
        <v>0</v>
      </c>
      <c r="DP610" s="180">
        <f t="shared" si="1485"/>
        <v>0</v>
      </c>
      <c r="DQ610" s="180">
        <f t="shared" si="1486"/>
        <v>0</v>
      </c>
      <c r="DR610" s="180">
        <f t="shared" si="1487"/>
        <v>0</v>
      </c>
      <c r="DS610" s="180">
        <f t="shared" si="1488"/>
        <v>0</v>
      </c>
      <c r="DT610" s="180">
        <f t="shared" si="1489"/>
        <v>0</v>
      </c>
      <c r="DU610" s="180">
        <f t="shared" si="1490"/>
        <v>0</v>
      </c>
      <c r="DV610" s="180">
        <f t="shared" si="1491"/>
        <v>0</v>
      </c>
      <c r="DW610" s="180">
        <f t="shared" si="1492"/>
        <v>0</v>
      </c>
      <c r="DX610" s="180">
        <f t="shared" si="1493"/>
        <v>0</v>
      </c>
      <c r="DY610" s="180">
        <f t="shared" si="1494"/>
        <v>0</v>
      </c>
      <c r="DZ610" s="180">
        <f t="shared" si="1495"/>
        <v>0</v>
      </c>
      <c r="EA610" s="180">
        <f t="shared" si="1496"/>
        <v>0</v>
      </c>
      <c r="EB610" s="180">
        <f t="shared" si="1497"/>
        <v>0</v>
      </c>
      <c r="EC610" s="180">
        <f t="shared" si="1498"/>
        <v>0</v>
      </c>
      <c r="ED610" s="180">
        <f t="shared" si="1499"/>
        <v>0</v>
      </c>
      <c r="EE610" s="180">
        <f t="shared" si="1500"/>
        <v>0</v>
      </c>
      <c r="EF610" s="180">
        <f t="shared" si="1501"/>
        <v>0</v>
      </c>
      <c r="EG610" s="180">
        <f t="shared" si="1502"/>
        <v>0</v>
      </c>
      <c r="EH610" s="180">
        <f t="shared" si="1503"/>
        <v>0</v>
      </c>
      <c r="EI610" s="180">
        <f t="shared" si="1504"/>
        <v>0</v>
      </c>
      <c r="EJ610" s="180">
        <f t="shared" si="1505"/>
        <v>0</v>
      </c>
      <c r="EK610" s="180">
        <f t="shared" si="1506"/>
        <v>0</v>
      </c>
      <c r="EL610" s="180">
        <f t="shared" si="1507"/>
        <v>0</v>
      </c>
      <c r="EM610" s="180">
        <f t="shared" si="1508"/>
        <v>0</v>
      </c>
      <c r="EN610" s="180">
        <f t="shared" si="1509"/>
        <v>0</v>
      </c>
      <c r="EO610" s="180">
        <f t="shared" si="1510"/>
        <v>0</v>
      </c>
      <c r="EP610" s="180">
        <f t="shared" si="1511"/>
        <v>0</v>
      </c>
      <c r="EQ610" s="180">
        <f t="shared" si="1512"/>
        <v>0</v>
      </c>
      <c r="ER610" s="180">
        <f t="shared" si="1513"/>
        <v>0</v>
      </c>
      <c r="ES610" s="180">
        <f t="shared" si="1514"/>
        <v>0</v>
      </c>
      <c r="ET610" s="180">
        <f t="shared" si="1515"/>
        <v>0</v>
      </c>
      <c r="EU610" s="180">
        <f t="shared" si="1516"/>
        <v>0</v>
      </c>
      <c r="EV610" s="180">
        <f t="shared" si="1517"/>
        <v>0</v>
      </c>
      <c r="EW610" s="180">
        <f t="shared" si="1518"/>
        <v>0</v>
      </c>
      <c r="EX610" s="180">
        <f t="shared" si="1519"/>
        <v>0</v>
      </c>
      <c r="EY610" s="180">
        <f t="shared" si="1520"/>
        <v>0</v>
      </c>
      <c r="EZ610" s="180">
        <f t="shared" si="1521"/>
        <v>0</v>
      </c>
      <c r="FA610" s="180">
        <f t="shared" si="1522"/>
        <v>0</v>
      </c>
      <c r="FB610" s="180">
        <f t="shared" si="1523"/>
        <v>0</v>
      </c>
      <c r="FC610" s="180">
        <f t="shared" si="1524"/>
        <v>0</v>
      </c>
      <c r="FD610" s="180">
        <f t="shared" si="1525"/>
        <v>0</v>
      </c>
      <c r="FE610" s="180">
        <f t="shared" si="1526"/>
        <v>0</v>
      </c>
      <c r="FF610" s="180">
        <f t="shared" si="1527"/>
        <v>0</v>
      </c>
      <c r="FG610" s="180">
        <f t="shared" si="1528"/>
        <v>0</v>
      </c>
      <c r="FH610" s="180">
        <f t="shared" si="1529"/>
        <v>0</v>
      </c>
      <c r="FI610" s="180">
        <f t="shared" si="1530"/>
        <v>0</v>
      </c>
      <c r="FJ610" s="180">
        <f t="shared" si="1531"/>
        <v>0</v>
      </c>
      <c r="FK610" s="180">
        <f t="shared" si="1532"/>
        <v>0</v>
      </c>
      <c r="FL610" s="180">
        <f t="shared" si="1533"/>
        <v>0</v>
      </c>
      <c r="FM610" s="180">
        <f t="shared" si="1534"/>
        <v>0</v>
      </c>
      <c r="FN610" s="180">
        <f t="shared" si="1535"/>
        <v>0</v>
      </c>
      <c r="FO610" s="180">
        <f t="shared" si="1536"/>
        <v>0</v>
      </c>
      <c r="FP610" s="180">
        <f t="shared" si="1537"/>
        <v>0</v>
      </c>
      <c r="FQ610" s="180">
        <f t="shared" si="1538"/>
        <v>0</v>
      </c>
      <c r="FR610" s="180">
        <f t="shared" si="1539"/>
        <v>0</v>
      </c>
      <c r="FS610" s="180">
        <f t="shared" si="1540"/>
        <v>0</v>
      </c>
      <c r="FT610" s="180">
        <f t="shared" si="1541"/>
        <v>0</v>
      </c>
      <c r="FU610" s="180">
        <f t="shared" si="1542"/>
        <v>0</v>
      </c>
      <c r="FV610" s="180">
        <f t="shared" si="1543"/>
        <v>0</v>
      </c>
      <c r="FW610" s="180">
        <f t="shared" si="1544"/>
        <v>0</v>
      </c>
      <c r="FX610" s="180">
        <f t="shared" si="1545"/>
        <v>0</v>
      </c>
      <c r="FY610" s="180">
        <f t="shared" si="1546"/>
        <v>0</v>
      </c>
      <c r="FZ610" s="180">
        <f t="shared" si="1547"/>
        <v>0</v>
      </c>
      <c r="GA610" s="180">
        <f t="shared" si="1548"/>
        <v>0</v>
      </c>
      <c r="GB610" s="180">
        <f t="shared" si="1549"/>
        <v>0</v>
      </c>
      <c r="GC610" s="180">
        <f t="shared" si="1550"/>
        <v>0</v>
      </c>
      <c r="GD610" s="180">
        <f t="shared" si="1551"/>
        <v>0</v>
      </c>
      <c r="GE610" s="180">
        <f t="shared" si="1552"/>
        <v>0</v>
      </c>
      <c r="GF610" s="180">
        <f t="shared" si="1553"/>
        <v>0</v>
      </c>
      <c r="GG610" s="180">
        <f t="shared" si="1554"/>
        <v>0</v>
      </c>
      <c r="GH610" s="180">
        <f t="shared" si="1555"/>
        <v>0</v>
      </c>
      <c r="GI610" s="180">
        <f t="shared" si="1556"/>
        <v>0</v>
      </c>
      <c r="GJ610" s="180">
        <f t="shared" si="1557"/>
        <v>0</v>
      </c>
      <c r="GK610" s="180">
        <f t="shared" si="1558"/>
        <v>0</v>
      </c>
      <c r="GL610" s="180">
        <f t="shared" si="1559"/>
        <v>0</v>
      </c>
      <c r="GM610" s="180">
        <f t="shared" si="1560"/>
        <v>0</v>
      </c>
      <c r="GN610" s="180">
        <f t="shared" si="1561"/>
        <v>0</v>
      </c>
      <c r="GO610" s="180">
        <f t="shared" si="1562"/>
        <v>0</v>
      </c>
      <c r="GP610" s="180">
        <f t="shared" si="1563"/>
        <v>0</v>
      </c>
      <c r="GQ610" s="180">
        <f t="shared" si="1564"/>
        <v>0</v>
      </c>
      <c r="GR610" s="180">
        <f t="shared" si="1565"/>
        <v>0</v>
      </c>
      <c r="GS610" s="180">
        <f t="shared" si="1566"/>
        <v>0</v>
      </c>
      <c r="GT610" s="180">
        <f t="shared" si="1567"/>
        <v>0</v>
      </c>
      <c r="GU610" s="180">
        <f t="shared" si="1568"/>
        <v>0</v>
      </c>
      <c r="GV610" s="180">
        <f t="shared" si="1569"/>
        <v>0</v>
      </c>
      <c r="GW610" s="180">
        <f t="shared" si="1570"/>
        <v>0</v>
      </c>
      <c r="GX610" s="180">
        <f t="shared" si="1571"/>
        <v>0</v>
      </c>
      <c r="GY610" s="180">
        <f t="shared" si="1572"/>
        <v>0</v>
      </c>
      <c r="GZ610" s="180">
        <f t="shared" si="1573"/>
        <v>0</v>
      </c>
      <c r="HA610" s="180">
        <f t="shared" si="1574"/>
        <v>0</v>
      </c>
      <c r="HB610" s="180">
        <f t="shared" si="1575"/>
        <v>0</v>
      </c>
      <c r="HC610" s="180">
        <f t="shared" si="1576"/>
        <v>0</v>
      </c>
      <c r="HD610" s="180">
        <f t="shared" si="1577"/>
        <v>0</v>
      </c>
      <c r="HE610" s="180">
        <f t="shared" si="1578"/>
        <v>0</v>
      </c>
      <c r="HF610" s="180">
        <f t="shared" si="1579"/>
        <v>0</v>
      </c>
      <c r="HG610" s="180">
        <f t="shared" si="1580"/>
        <v>0</v>
      </c>
      <c r="HH610" s="180">
        <f t="shared" si="1581"/>
        <v>0</v>
      </c>
      <c r="HI610" s="180">
        <f t="shared" si="1582"/>
        <v>0</v>
      </c>
      <c r="HJ610" s="180">
        <f t="shared" si="1583"/>
        <v>0</v>
      </c>
      <c r="HK610" s="180">
        <f t="shared" si="1584"/>
        <v>0</v>
      </c>
      <c r="HL610" s="180">
        <f t="shared" si="1585"/>
        <v>0</v>
      </c>
      <c r="HM610" s="180">
        <f t="shared" si="1586"/>
        <v>0</v>
      </c>
      <c r="HN610" s="180">
        <f t="shared" si="1587"/>
        <v>0</v>
      </c>
      <c r="HO610" s="180">
        <f t="shared" si="1588"/>
        <v>0</v>
      </c>
      <c r="HP610" s="180">
        <f t="shared" si="1589"/>
        <v>0</v>
      </c>
      <c r="HQ610" s="180">
        <f t="shared" si="1590"/>
        <v>0</v>
      </c>
      <c r="HR610" s="180">
        <f t="shared" si="1591"/>
        <v>0</v>
      </c>
      <c r="HS610" s="180">
        <f t="shared" si="1592"/>
        <v>0</v>
      </c>
      <c r="HT610" s="180">
        <f t="shared" si="1593"/>
        <v>0</v>
      </c>
      <c r="HU610" s="180">
        <f t="shared" si="1594"/>
        <v>0</v>
      </c>
      <c r="HV610" s="180">
        <f t="shared" si="1595"/>
        <v>0</v>
      </c>
      <c r="HW610" s="180">
        <f t="shared" si="1596"/>
        <v>0</v>
      </c>
      <c r="HX610" s="180">
        <f t="shared" si="1597"/>
        <v>0</v>
      </c>
      <c r="HY610" s="180">
        <f t="shared" si="1598"/>
        <v>0</v>
      </c>
      <c r="HZ610" s="180">
        <f t="shared" si="1599"/>
        <v>0</v>
      </c>
      <c r="IA610" s="180">
        <f t="shared" si="1600"/>
        <v>0</v>
      </c>
      <c r="IB610" s="180">
        <f t="shared" si="1601"/>
        <v>0</v>
      </c>
      <c r="IC610" s="180">
        <f t="shared" si="1602"/>
        <v>0</v>
      </c>
      <c r="ID610" s="180">
        <f t="shared" si="1603"/>
        <v>0</v>
      </c>
      <c r="IE610" s="180">
        <f t="shared" si="1604"/>
        <v>0</v>
      </c>
      <c r="IF610" s="180">
        <f t="shared" si="1605"/>
        <v>0</v>
      </c>
      <c r="IG610" s="180">
        <f t="shared" si="1606"/>
        <v>0</v>
      </c>
      <c r="IH610" s="180">
        <f t="shared" si="1607"/>
        <v>0</v>
      </c>
      <c r="II610" s="180">
        <f t="shared" si="1608"/>
        <v>0</v>
      </c>
      <c r="IJ610" s="180">
        <f t="shared" si="1609"/>
        <v>0</v>
      </c>
      <c r="IK610" s="180">
        <f t="shared" si="1610"/>
        <v>0</v>
      </c>
      <c r="IL610" s="180">
        <f t="shared" si="1611"/>
        <v>0</v>
      </c>
      <c r="IM610" s="180">
        <f t="shared" si="1612"/>
        <v>0</v>
      </c>
      <c r="IN610" s="180">
        <f t="shared" si="1613"/>
        <v>0</v>
      </c>
      <c r="IO610" s="180">
        <f t="shared" si="1614"/>
        <v>0</v>
      </c>
      <c r="IP610" s="180">
        <f t="shared" si="1615"/>
        <v>0</v>
      </c>
      <c r="IQ610" s="180">
        <f t="shared" si="1616"/>
        <v>0</v>
      </c>
      <c r="IR610" s="180">
        <f t="shared" si="1617"/>
        <v>0</v>
      </c>
      <c r="IS610" s="180">
        <f t="shared" si="1618"/>
        <v>0</v>
      </c>
      <c r="IT610" s="180">
        <f t="shared" si="1619"/>
        <v>0</v>
      </c>
      <c r="IU610" s="180">
        <f t="shared" si="1620"/>
        <v>0</v>
      </c>
      <c r="IV610" s="180">
        <f t="shared" si="1621"/>
        <v>0</v>
      </c>
      <c r="IW610" s="180">
        <f t="shared" si="1622"/>
        <v>0</v>
      </c>
      <c r="IX610" s="180">
        <f t="shared" si="1623"/>
        <v>0</v>
      </c>
      <c r="IY610" s="180">
        <f t="shared" si="1624"/>
        <v>0</v>
      </c>
      <c r="IZ610" s="180">
        <f t="shared" si="1625"/>
        <v>0</v>
      </c>
      <c r="JA610" s="180">
        <f t="shared" si="1626"/>
        <v>0</v>
      </c>
      <c r="JB610" s="180">
        <f t="shared" si="1627"/>
        <v>0</v>
      </c>
    </row>
    <row r="611" spans="1:262">
      <c r="B611" s="188">
        <v>250</v>
      </c>
      <c r="C611" s="187">
        <f t="shared" si="1628"/>
        <v>4.8828124999999818E-3</v>
      </c>
      <c r="D611" s="184" t="e">
        <f t="shared" si="1371"/>
        <v>#REF!</v>
      </c>
      <c r="E611" s="183" t="e">
        <f>IV361</f>
        <v>#REF!</v>
      </c>
      <c r="F611" s="182">
        <v>250</v>
      </c>
      <c r="G611" s="180">
        <f t="shared" si="1372"/>
        <v>0</v>
      </c>
      <c r="H611" s="180">
        <f t="shared" si="1373"/>
        <v>0</v>
      </c>
      <c r="I611" s="180">
        <f t="shared" si="1374"/>
        <v>0</v>
      </c>
      <c r="J611" s="180">
        <f t="shared" si="1375"/>
        <v>0</v>
      </c>
      <c r="K611" s="180">
        <f t="shared" si="1376"/>
        <v>0</v>
      </c>
      <c r="L611" s="180">
        <f t="shared" si="1377"/>
        <v>0</v>
      </c>
      <c r="M611" s="180">
        <f t="shared" si="1378"/>
        <v>0</v>
      </c>
      <c r="N611" s="180">
        <f t="shared" si="1379"/>
        <v>0</v>
      </c>
      <c r="O611" s="180">
        <f t="shared" si="1380"/>
        <v>0</v>
      </c>
      <c r="P611" s="180">
        <f t="shared" si="1381"/>
        <v>0</v>
      </c>
      <c r="Q611" s="180">
        <f t="shared" si="1382"/>
        <v>0</v>
      </c>
      <c r="R611" s="180">
        <f t="shared" si="1383"/>
        <v>0</v>
      </c>
      <c r="S611" s="180">
        <f t="shared" si="1384"/>
        <v>0</v>
      </c>
      <c r="T611" s="180">
        <f t="shared" si="1385"/>
        <v>0</v>
      </c>
      <c r="U611" s="180">
        <f t="shared" si="1386"/>
        <v>0</v>
      </c>
      <c r="V611" s="180">
        <f t="shared" si="1387"/>
        <v>0</v>
      </c>
      <c r="W611" s="180">
        <f t="shared" si="1388"/>
        <v>0</v>
      </c>
      <c r="X611" s="180">
        <f t="shared" si="1389"/>
        <v>0</v>
      </c>
      <c r="Y611" s="180">
        <f t="shared" si="1390"/>
        <v>0</v>
      </c>
      <c r="Z611" s="180">
        <f t="shared" si="1391"/>
        <v>0</v>
      </c>
      <c r="AA611" s="180">
        <f t="shared" si="1392"/>
        <v>0</v>
      </c>
      <c r="AB611" s="180">
        <f t="shared" si="1393"/>
        <v>0</v>
      </c>
      <c r="AC611" s="180">
        <f t="shared" si="1394"/>
        <v>0</v>
      </c>
      <c r="AD611" s="180">
        <f t="shared" si="1395"/>
        <v>0</v>
      </c>
      <c r="AE611" s="180">
        <f t="shared" si="1396"/>
        <v>0</v>
      </c>
      <c r="AF611" s="180">
        <f t="shared" si="1397"/>
        <v>0</v>
      </c>
      <c r="AG611" s="180">
        <f t="shared" si="1398"/>
        <v>0</v>
      </c>
      <c r="AH611" s="180">
        <f t="shared" si="1399"/>
        <v>0</v>
      </c>
      <c r="AI611" s="180">
        <f t="shared" si="1400"/>
        <v>0</v>
      </c>
      <c r="AJ611" s="180">
        <f t="shared" si="1401"/>
        <v>0</v>
      </c>
      <c r="AK611" s="180">
        <f t="shared" si="1402"/>
        <v>0</v>
      </c>
      <c r="AL611" s="180">
        <f t="shared" si="1403"/>
        <v>0</v>
      </c>
      <c r="AM611" s="180">
        <f t="shared" si="1404"/>
        <v>0</v>
      </c>
      <c r="AN611" s="180">
        <f t="shared" si="1405"/>
        <v>0</v>
      </c>
      <c r="AO611" s="180">
        <f t="shared" si="1406"/>
        <v>0</v>
      </c>
      <c r="AP611" s="180">
        <f t="shared" si="1407"/>
        <v>0</v>
      </c>
      <c r="AQ611" s="180">
        <f t="shared" si="1408"/>
        <v>0</v>
      </c>
      <c r="AR611" s="180">
        <f t="shared" si="1409"/>
        <v>0</v>
      </c>
      <c r="AS611" s="180">
        <f t="shared" si="1410"/>
        <v>0</v>
      </c>
      <c r="AT611" s="180">
        <f t="shared" si="1411"/>
        <v>0</v>
      </c>
      <c r="AU611" s="180">
        <f t="shared" si="1412"/>
        <v>0</v>
      </c>
      <c r="AV611" s="180">
        <f t="shared" si="1413"/>
        <v>0</v>
      </c>
      <c r="AW611" s="180">
        <f t="shared" si="1414"/>
        <v>0</v>
      </c>
      <c r="AX611" s="180">
        <f t="shared" si="1415"/>
        <v>0</v>
      </c>
      <c r="AY611" s="180">
        <f t="shared" si="1416"/>
        <v>0</v>
      </c>
      <c r="AZ611" s="180">
        <f t="shared" si="1417"/>
        <v>0</v>
      </c>
      <c r="BA611" s="180">
        <f t="shared" si="1418"/>
        <v>0</v>
      </c>
      <c r="BB611" s="180">
        <f t="shared" si="1419"/>
        <v>0</v>
      </c>
      <c r="BC611" s="180">
        <f t="shared" si="1420"/>
        <v>0</v>
      </c>
      <c r="BD611" s="180">
        <f t="shared" si="1421"/>
        <v>0</v>
      </c>
      <c r="BE611" s="180">
        <f t="shared" si="1422"/>
        <v>0</v>
      </c>
      <c r="BF611" s="180">
        <f t="shared" si="1423"/>
        <v>0</v>
      </c>
      <c r="BG611" s="180">
        <f t="shared" si="1424"/>
        <v>0</v>
      </c>
      <c r="BH611" s="180">
        <f t="shared" si="1425"/>
        <v>0</v>
      </c>
      <c r="BI611" s="180">
        <f t="shared" si="1426"/>
        <v>0</v>
      </c>
      <c r="BJ611" s="180">
        <f t="shared" si="1427"/>
        <v>0</v>
      </c>
      <c r="BK611" s="180">
        <f t="shared" si="1428"/>
        <v>0</v>
      </c>
      <c r="BL611" s="180">
        <f t="shared" si="1429"/>
        <v>0</v>
      </c>
      <c r="BM611" s="180">
        <f t="shared" si="1430"/>
        <v>0</v>
      </c>
      <c r="BN611" s="180">
        <f t="shared" si="1431"/>
        <v>0</v>
      </c>
      <c r="BO611" s="180">
        <f t="shared" si="1432"/>
        <v>0</v>
      </c>
      <c r="BP611" s="180">
        <f t="shared" si="1433"/>
        <v>0</v>
      </c>
      <c r="BQ611" s="180">
        <f t="shared" si="1434"/>
        <v>0</v>
      </c>
      <c r="BR611" s="180">
        <f t="shared" si="1435"/>
        <v>0</v>
      </c>
      <c r="BS611" s="180">
        <f t="shared" si="1436"/>
        <v>0</v>
      </c>
      <c r="BT611" s="180">
        <f t="shared" si="1437"/>
        <v>0</v>
      </c>
      <c r="BU611" s="180">
        <f t="shared" si="1438"/>
        <v>0</v>
      </c>
      <c r="BV611" s="180">
        <f t="shared" si="1439"/>
        <v>0</v>
      </c>
      <c r="BW611" s="180">
        <f t="shared" si="1440"/>
        <v>0</v>
      </c>
      <c r="BX611" s="180">
        <f t="shared" si="1441"/>
        <v>0</v>
      </c>
      <c r="BY611" s="180">
        <f t="shared" si="1442"/>
        <v>0</v>
      </c>
      <c r="BZ611" s="180">
        <f t="shared" si="1443"/>
        <v>0</v>
      </c>
      <c r="CA611" s="180">
        <f t="shared" si="1444"/>
        <v>0</v>
      </c>
      <c r="CB611" s="180">
        <f t="shared" si="1445"/>
        <v>0</v>
      </c>
      <c r="CC611" s="180">
        <f t="shared" si="1446"/>
        <v>0</v>
      </c>
      <c r="CD611" s="180">
        <f t="shared" si="1447"/>
        <v>0</v>
      </c>
      <c r="CE611" s="180">
        <f t="shared" si="1448"/>
        <v>0</v>
      </c>
      <c r="CF611" s="180">
        <f t="shared" si="1449"/>
        <v>0</v>
      </c>
      <c r="CG611" s="180">
        <f t="shared" si="1450"/>
        <v>0</v>
      </c>
      <c r="CH611" s="180">
        <f t="shared" si="1451"/>
        <v>0</v>
      </c>
      <c r="CI611" s="180">
        <f t="shared" si="1452"/>
        <v>0</v>
      </c>
      <c r="CJ611" s="180">
        <f t="shared" si="1453"/>
        <v>0</v>
      </c>
      <c r="CK611" s="180">
        <f t="shared" si="1454"/>
        <v>0</v>
      </c>
      <c r="CL611" s="180">
        <f t="shared" si="1455"/>
        <v>0</v>
      </c>
      <c r="CM611" s="180">
        <f t="shared" si="1456"/>
        <v>0</v>
      </c>
      <c r="CN611" s="180">
        <f t="shared" si="1457"/>
        <v>0</v>
      </c>
      <c r="CO611" s="180">
        <f t="shared" si="1458"/>
        <v>0</v>
      </c>
      <c r="CP611" s="180">
        <f t="shared" si="1459"/>
        <v>0</v>
      </c>
      <c r="CQ611" s="180">
        <f t="shared" si="1460"/>
        <v>0</v>
      </c>
      <c r="CR611" s="180">
        <f t="shared" si="1461"/>
        <v>0</v>
      </c>
      <c r="CS611" s="180">
        <f t="shared" si="1462"/>
        <v>0</v>
      </c>
      <c r="CT611" s="180">
        <f t="shared" si="1463"/>
        <v>0</v>
      </c>
      <c r="CU611" s="180">
        <f t="shared" si="1464"/>
        <v>0</v>
      </c>
      <c r="CV611" s="180">
        <f t="shared" si="1465"/>
        <v>0</v>
      </c>
      <c r="CW611" s="180">
        <f t="shared" si="1466"/>
        <v>0</v>
      </c>
      <c r="CX611" s="180">
        <f t="shared" si="1467"/>
        <v>0</v>
      </c>
      <c r="CY611" s="180">
        <f t="shared" si="1468"/>
        <v>0</v>
      </c>
      <c r="CZ611" s="180">
        <f t="shared" si="1469"/>
        <v>0</v>
      </c>
      <c r="DA611" s="180">
        <f t="shared" si="1470"/>
        <v>0</v>
      </c>
      <c r="DB611" s="180">
        <f t="shared" si="1471"/>
        <v>0</v>
      </c>
      <c r="DC611" s="180">
        <f t="shared" si="1472"/>
        <v>0</v>
      </c>
      <c r="DD611" s="180">
        <f t="shared" si="1473"/>
        <v>0</v>
      </c>
      <c r="DE611" s="180">
        <f t="shared" si="1474"/>
        <v>0</v>
      </c>
      <c r="DF611" s="180">
        <f t="shared" si="1475"/>
        <v>0</v>
      </c>
      <c r="DG611" s="180">
        <f t="shared" si="1476"/>
        <v>0</v>
      </c>
      <c r="DH611" s="180">
        <f t="shared" si="1477"/>
        <v>0</v>
      </c>
      <c r="DI611" s="180">
        <f t="shared" si="1478"/>
        <v>0</v>
      </c>
      <c r="DJ611" s="180">
        <f t="shared" si="1479"/>
        <v>0</v>
      </c>
      <c r="DK611" s="180">
        <f t="shared" si="1480"/>
        <v>0</v>
      </c>
      <c r="DL611" s="180">
        <f t="shared" si="1481"/>
        <v>0</v>
      </c>
      <c r="DM611" s="180">
        <f t="shared" si="1482"/>
        <v>0</v>
      </c>
      <c r="DN611" s="180">
        <f t="shared" si="1483"/>
        <v>0</v>
      </c>
      <c r="DO611" s="180">
        <f t="shared" si="1484"/>
        <v>0</v>
      </c>
      <c r="DP611" s="180">
        <f t="shared" si="1485"/>
        <v>0</v>
      </c>
      <c r="DQ611" s="180">
        <f t="shared" si="1486"/>
        <v>0</v>
      </c>
      <c r="DR611" s="180">
        <f t="shared" si="1487"/>
        <v>0</v>
      </c>
      <c r="DS611" s="180">
        <f t="shared" si="1488"/>
        <v>0</v>
      </c>
      <c r="DT611" s="180">
        <f t="shared" si="1489"/>
        <v>0</v>
      </c>
      <c r="DU611" s="180">
        <f t="shared" si="1490"/>
        <v>0</v>
      </c>
      <c r="DV611" s="180">
        <f t="shared" si="1491"/>
        <v>0</v>
      </c>
      <c r="DW611" s="180">
        <f t="shared" si="1492"/>
        <v>0</v>
      </c>
      <c r="DX611" s="180">
        <f t="shared" si="1493"/>
        <v>0</v>
      </c>
      <c r="DY611" s="180">
        <f t="shared" si="1494"/>
        <v>0</v>
      </c>
      <c r="DZ611" s="180">
        <f t="shared" si="1495"/>
        <v>0</v>
      </c>
      <c r="EA611" s="180">
        <f t="shared" si="1496"/>
        <v>0</v>
      </c>
      <c r="EB611" s="180">
        <f t="shared" si="1497"/>
        <v>0</v>
      </c>
      <c r="EC611" s="180">
        <f t="shared" si="1498"/>
        <v>0</v>
      </c>
      <c r="ED611" s="180">
        <f t="shared" si="1499"/>
        <v>0</v>
      </c>
      <c r="EE611" s="180">
        <f t="shared" si="1500"/>
        <v>0</v>
      </c>
      <c r="EF611" s="180">
        <f t="shared" si="1501"/>
        <v>0</v>
      </c>
      <c r="EG611" s="180">
        <f t="shared" si="1502"/>
        <v>0</v>
      </c>
      <c r="EH611" s="180">
        <f t="shared" si="1503"/>
        <v>0</v>
      </c>
      <c r="EI611" s="180">
        <f t="shared" si="1504"/>
        <v>0</v>
      </c>
      <c r="EJ611" s="180">
        <f t="shared" si="1505"/>
        <v>0</v>
      </c>
      <c r="EK611" s="180">
        <f t="shared" si="1506"/>
        <v>0</v>
      </c>
      <c r="EL611" s="180">
        <f t="shared" si="1507"/>
        <v>0</v>
      </c>
      <c r="EM611" s="180">
        <f t="shared" si="1508"/>
        <v>0</v>
      </c>
      <c r="EN611" s="180">
        <f t="shared" si="1509"/>
        <v>0</v>
      </c>
      <c r="EO611" s="180">
        <f t="shared" si="1510"/>
        <v>0</v>
      </c>
      <c r="EP611" s="180">
        <f t="shared" si="1511"/>
        <v>0</v>
      </c>
      <c r="EQ611" s="180">
        <f t="shared" si="1512"/>
        <v>0</v>
      </c>
      <c r="ER611" s="180">
        <f t="shared" si="1513"/>
        <v>0</v>
      </c>
      <c r="ES611" s="180">
        <f t="shared" si="1514"/>
        <v>0</v>
      </c>
      <c r="ET611" s="180">
        <f t="shared" si="1515"/>
        <v>0</v>
      </c>
      <c r="EU611" s="180">
        <f t="shared" si="1516"/>
        <v>0</v>
      </c>
      <c r="EV611" s="180">
        <f t="shared" si="1517"/>
        <v>0</v>
      </c>
      <c r="EW611" s="180">
        <f t="shared" si="1518"/>
        <v>0</v>
      </c>
      <c r="EX611" s="180">
        <f t="shared" si="1519"/>
        <v>0</v>
      </c>
      <c r="EY611" s="180">
        <f t="shared" si="1520"/>
        <v>0</v>
      </c>
      <c r="EZ611" s="180">
        <f t="shared" si="1521"/>
        <v>0</v>
      </c>
      <c r="FA611" s="180">
        <f t="shared" si="1522"/>
        <v>0</v>
      </c>
      <c r="FB611" s="180">
        <f t="shared" si="1523"/>
        <v>0</v>
      </c>
      <c r="FC611" s="180">
        <f t="shared" si="1524"/>
        <v>0</v>
      </c>
      <c r="FD611" s="180">
        <f t="shared" si="1525"/>
        <v>0</v>
      </c>
      <c r="FE611" s="180">
        <f t="shared" si="1526"/>
        <v>0</v>
      </c>
      <c r="FF611" s="180">
        <f t="shared" si="1527"/>
        <v>0</v>
      </c>
      <c r="FG611" s="180">
        <f t="shared" si="1528"/>
        <v>0</v>
      </c>
      <c r="FH611" s="180">
        <f t="shared" si="1529"/>
        <v>0</v>
      </c>
      <c r="FI611" s="180">
        <f t="shared" si="1530"/>
        <v>0</v>
      </c>
      <c r="FJ611" s="180">
        <f t="shared" si="1531"/>
        <v>0</v>
      </c>
      <c r="FK611" s="180">
        <f t="shared" si="1532"/>
        <v>0</v>
      </c>
      <c r="FL611" s="180">
        <f t="shared" si="1533"/>
        <v>0</v>
      </c>
      <c r="FM611" s="180">
        <f t="shared" si="1534"/>
        <v>0</v>
      </c>
      <c r="FN611" s="180">
        <f t="shared" si="1535"/>
        <v>0</v>
      </c>
      <c r="FO611" s="180">
        <f t="shared" si="1536"/>
        <v>0</v>
      </c>
      <c r="FP611" s="180">
        <f t="shared" si="1537"/>
        <v>0</v>
      </c>
      <c r="FQ611" s="180">
        <f t="shared" si="1538"/>
        <v>0</v>
      </c>
      <c r="FR611" s="180">
        <f t="shared" si="1539"/>
        <v>0</v>
      </c>
      <c r="FS611" s="180">
        <f t="shared" si="1540"/>
        <v>0</v>
      </c>
      <c r="FT611" s="180">
        <f t="shared" si="1541"/>
        <v>0</v>
      </c>
      <c r="FU611" s="180">
        <f t="shared" si="1542"/>
        <v>0</v>
      </c>
      <c r="FV611" s="180">
        <f t="shared" si="1543"/>
        <v>0</v>
      </c>
      <c r="FW611" s="180">
        <f t="shared" si="1544"/>
        <v>0</v>
      </c>
      <c r="FX611" s="180">
        <f t="shared" si="1545"/>
        <v>0</v>
      </c>
      <c r="FY611" s="180">
        <f t="shared" si="1546"/>
        <v>0</v>
      </c>
      <c r="FZ611" s="180">
        <f t="shared" si="1547"/>
        <v>0</v>
      </c>
      <c r="GA611" s="180">
        <f t="shared" si="1548"/>
        <v>0</v>
      </c>
      <c r="GB611" s="180">
        <f t="shared" si="1549"/>
        <v>0</v>
      </c>
      <c r="GC611" s="180">
        <f t="shared" si="1550"/>
        <v>0</v>
      </c>
      <c r="GD611" s="180">
        <f t="shared" si="1551"/>
        <v>0</v>
      </c>
      <c r="GE611" s="180">
        <f t="shared" si="1552"/>
        <v>0</v>
      </c>
      <c r="GF611" s="180">
        <f t="shared" si="1553"/>
        <v>0</v>
      </c>
      <c r="GG611" s="180">
        <f t="shared" si="1554"/>
        <v>0</v>
      </c>
      <c r="GH611" s="180">
        <f t="shared" si="1555"/>
        <v>0</v>
      </c>
      <c r="GI611" s="180">
        <f t="shared" si="1556"/>
        <v>0</v>
      </c>
      <c r="GJ611" s="180">
        <f t="shared" si="1557"/>
        <v>0</v>
      </c>
      <c r="GK611" s="180">
        <f t="shared" si="1558"/>
        <v>0</v>
      </c>
      <c r="GL611" s="180">
        <f t="shared" si="1559"/>
        <v>0</v>
      </c>
      <c r="GM611" s="180">
        <f t="shared" si="1560"/>
        <v>0</v>
      </c>
      <c r="GN611" s="180">
        <f t="shared" si="1561"/>
        <v>0</v>
      </c>
      <c r="GO611" s="180">
        <f t="shared" si="1562"/>
        <v>0</v>
      </c>
      <c r="GP611" s="180">
        <f t="shared" si="1563"/>
        <v>0</v>
      </c>
      <c r="GQ611" s="180">
        <f t="shared" si="1564"/>
        <v>0</v>
      </c>
      <c r="GR611" s="180">
        <f t="shared" si="1565"/>
        <v>0</v>
      </c>
      <c r="GS611" s="180">
        <f t="shared" si="1566"/>
        <v>0</v>
      </c>
      <c r="GT611" s="180">
        <f t="shared" si="1567"/>
        <v>0</v>
      </c>
      <c r="GU611" s="180">
        <f t="shared" si="1568"/>
        <v>0</v>
      </c>
      <c r="GV611" s="180">
        <f t="shared" si="1569"/>
        <v>0</v>
      </c>
      <c r="GW611" s="180">
        <f t="shared" si="1570"/>
        <v>0</v>
      </c>
      <c r="GX611" s="180">
        <f t="shared" si="1571"/>
        <v>0</v>
      </c>
      <c r="GY611" s="180">
        <f t="shared" si="1572"/>
        <v>0</v>
      </c>
      <c r="GZ611" s="180">
        <f t="shared" si="1573"/>
        <v>0</v>
      </c>
      <c r="HA611" s="180">
        <f t="shared" si="1574"/>
        <v>0</v>
      </c>
      <c r="HB611" s="180">
        <f t="shared" si="1575"/>
        <v>0</v>
      </c>
      <c r="HC611" s="180">
        <f t="shared" si="1576"/>
        <v>0</v>
      </c>
      <c r="HD611" s="180">
        <f t="shared" si="1577"/>
        <v>0</v>
      </c>
      <c r="HE611" s="180">
        <f t="shared" si="1578"/>
        <v>0</v>
      </c>
      <c r="HF611" s="180">
        <f t="shared" si="1579"/>
        <v>0</v>
      </c>
      <c r="HG611" s="180">
        <f t="shared" si="1580"/>
        <v>0</v>
      </c>
      <c r="HH611" s="180">
        <f t="shared" si="1581"/>
        <v>0</v>
      </c>
      <c r="HI611" s="180">
        <f t="shared" si="1582"/>
        <v>0</v>
      </c>
      <c r="HJ611" s="180">
        <f t="shared" si="1583"/>
        <v>0</v>
      </c>
      <c r="HK611" s="180">
        <f t="shared" si="1584"/>
        <v>0</v>
      </c>
      <c r="HL611" s="180">
        <f t="shared" si="1585"/>
        <v>0</v>
      </c>
      <c r="HM611" s="180">
        <f t="shared" si="1586"/>
        <v>0</v>
      </c>
      <c r="HN611" s="180">
        <f t="shared" si="1587"/>
        <v>0</v>
      </c>
      <c r="HO611" s="180">
        <f t="shared" si="1588"/>
        <v>0</v>
      </c>
      <c r="HP611" s="180">
        <f t="shared" si="1589"/>
        <v>0</v>
      </c>
      <c r="HQ611" s="180">
        <f t="shared" si="1590"/>
        <v>0</v>
      </c>
      <c r="HR611" s="180">
        <f t="shared" si="1591"/>
        <v>0</v>
      </c>
      <c r="HS611" s="180">
        <f t="shared" si="1592"/>
        <v>0</v>
      </c>
      <c r="HT611" s="180">
        <f t="shared" si="1593"/>
        <v>0</v>
      </c>
      <c r="HU611" s="180">
        <f t="shared" si="1594"/>
        <v>0</v>
      </c>
      <c r="HV611" s="180">
        <f t="shared" si="1595"/>
        <v>0</v>
      </c>
      <c r="HW611" s="180">
        <f t="shared" si="1596"/>
        <v>0</v>
      </c>
      <c r="HX611" s="180">
        <f t="shared" si="1597"/>
        <v>0</v>
      </c>
      <c r="HY611" s="180">
        <f t="shared" si="1598"/>
        <v>0</v>
      </c>
      <c r="HZ611" s="180">
        <f t="shared" si="1599"/>
        <v>0</v>
      </c>
      <c r="IA611" s="180">
        <f t="shared" si="1600"/>
        <v>0</v>
      </c>
      <c r="IB611" s="180">
        <f t="shared" si="1601"/>
        <v>0</v>
      </c>
      <c r="IC611" s="180">
        <f t="shared" si="1602"/>
        <v>0</v>
      </c>
      <c r="ID611" s="180">
        <f t="shared" si="1603"/>
        <v>0</v>
      </c>
      <c r="IE611" s="180">
        <f t="shared" si="1604"/>
        <v>0</v>
      </c>
      <c r="IF611" s="180">
        <f t="shared" si="1605"/>
        <v>0</v>
      </c>
      <c r="IG611" s="180">
        <f t="shared" si="1606"/>
        <v>0</v>
      </c>
      <c r="IH611" s="180">
        <f t="shared" si="1607"/>
        <v>0</v>
      </c>
      <c r="II611" s="180">
        <f t="shared" si="1608"/>
        <v>0</v>
      </c>
      <c r="IJ611" s="180">
        <f t="shared" si="1609"/>
        <v>0</v>
      </c>
      <c r="IK611" s="180">
        <f t="shared" si="1610"/>
        <v>0</v>
      </c>
      <c r="IL611" s="180">
        <f t="shared" si="1611"/>
        <v>0</v>
      </c>
      <c r="IM611" s="180">
        <f t="shared" si="1612"/>
        <v>0</v>
      </c>
      <c r="IN611" s="180">
        <f t="shared" si="1613"/>
        <v>0</v>
      </c>
      <c r="IO611" s="180">
        <f t="shared" si="1614"/>
        <v>0</v>
      </c>
      <c r="IP611" s="180">
        <f t="shared" si="1615"/>
        <v>0</v>
      </c>
      <c r="IQ611" s="180">
        <f t="shared" si="1616"/>
        <v>0</v>
      </c>
      <c r="IR611" s="180">
        <f t="shared" si="1617"/>
        <v>0</v>
      </c>
      <c r="IS611" s="180">
        <f t="shared" si="1618"/>
        <v>0</v>
      </c>
      <c r="IT611" s="180">
        <f t="shared" si="1619"/>
        <v>0</v>
      </c>
      <c r="IU611" s="180">
        <f t="shared" si="1620"/>
        <v>0</v>
      </c>
      <c r="IV611" s="180">
        <f t="shared" si="1621"/>
        <v>0</v>
      </c>
      <c r="IW611" s="180">
        <f t="shared" si="1622"/>
        <v>0</v>
      </c>
      <c r="IX611" s="180">
        <f t="shared" si="1623"/>
        <v>0</v>
      </c>
      <c r="IY611" s="180">
        <f t="shared" si="1624"/>
        <v>0</v>
      </c>
      <c r="IZ611" s="180">
        <f t="shared" si="1625"/>
        <v>0</v>
      </c>
      <c r="JA611" s="180">
        <f t="shared" si="1626"/>
        <v>0</v>
      </c>
      <c r="JB611" s="180">
        <f t="shared" si="1627"/>
        <v>0</v>
      </c>
    </row>
    <row r="612" spans="1:262">
      <c r="B612" s="188">
        <v>251</v>
      </c>
      <c r="C612" s="187">
        <f t="shared" si="1628"/>
        <v>4.9023437499999814E-3</v>
      </c>
      <c r="D612" s="184" t="e">
        <f t="shared" si="1371"/>
        <v>#REF!</v>
      </c>
      <c r="E612" s="183" t="e">
        <f>IW361</f>
        <v>#REF!</v>
      </c>
      <c r="F612" s="182">
        <v>251</v>
      </c>
      <c r="G612" s="180">
        <f t="shared" si="1372"/>
        <v>0</v>
      </c>
      <c r="H612" s="180">
        <f t="shared" si="1373"/>
        <v>0</v>
      </c>
      <c r="I612" s="180">
        <f t="shared" si="1374"/>
        <v>0</v>
      </c>
      <c r="J612" s="180">
        <f t="shared" si="1375"/>
        <v>0</v>
      </c>
      <c r="K612" s="180">
        <f t="shared" si="1376"/>
        <v>0</v>
      </c>
      <c r="L612" s="180">
        <f t="shared" si="1377"/>
        <v>0</v>
      </c>
      <c r="M612" s="180">
        <f t="shared" si="1378"/>
        <v>0</v>
      </c>
      <c r="N612" s="180">
        <f t="shared" si="1379"/>
        <v>0</v>
      </c>
      <c r="O612" s="180">
        <f t="shared" si="1380"/>
        <v>0</v>
      </c>
      <c r="P612" s="180">
        <f t="shared" si="1381"/>
        <v>0</v>
      </c>
      <c r="Q612" s="180">
        <f t="shared" si="1382"/>
        <v>0</v>
      </c>
      <c r="R612" s="180">
        <f t="shared" si="1383"/>
        <v>0</v>
      </c>
      <c r="S612" s="180">
        <f t="shared" si="1384"/>
        <v>0</v>
      </c>
      <c r="T612" s="180">
        <f t="shared" si="1385"/>
        <v>0</v>
      </c>
      <c r="U612" s="180">
        <f t="shared" si="1386"/>
        <v>0</v>
      </c>
      <c r="V612" s="180">
        <f t="shared" si="1387"/>
        <v>0</v>
      </c>
      <c r="W612" s="180">
        <f t="shared" si="1388"/>
        <v>0</v>
      </c>
      <c r="X612" s="180">
        <f t="shared" si="1389"/>
        <v>0</v>
      </c>
      <c r="Y612" s="180">
        <f t="shared" si="1390"/>
        <v>0</v>
      </c>
      <c r="Z612" s="180">
        <f t="shared" si="1391"/>
        <v>0</v>
      </c>
      <c r="AA612" s="180">
        <f t="shared" si="1392"/>
        <v>0</v>
      </c>
      <c r="AB612" s="180">
        <f t="shared" si="1393"/>
        <v>0</v>
      </c>
      <c r="AC612" s="180">
        <f t="shared" si="1394"/>
        <v>0</v>
      </c>
      <c r="AD612" s="180">
        <f t="shared" si="1395"/>
        <v>0</v>
      </c>
      <c r="AE612" s="180">
        <f t="shared" si="1396"/>
        <v>0</v>
      </c>
      <c r="AF612" s="180">
        <f t="shared" si="1397"/>
        <v>0</v>
      </c>
      <c r="AG612" s="180">
        <f t="shared" si="1398"/>
        <v>0</v>
      </c>
      <c r="AH612" s="180">
        <f t="shared" si="1399"/>
        <v>0</v>
      </c>
      <c r="AI612" s="180">
        <f t="shared" si="1400"/>
        <v>0</v>
      </c>
      <c r="AJ612" s="180">
        <f t="shared" si="1401"/>
        <v>0</v>
      </c>
      <c r="AK612" s="180">
        <f t="shared" si="1402"/>
        <v>0</v>
      </c>
      <c r="AL612" s="180">
        <f t="shared" si="1403"/>
        <v>0</v>
      </c>
      <c r="AM612" s="180">
        <f t="shared" si="1404"/>
        <v>0</v>
      </c>
      <c r="AN612" s="180">
        <f t="shared" si="1405"/>
        <v>0</v>
      </c>
      <c r="AO612" s="180">
        <f t="shared" si="1406"/>
        <v>0</v>
      </c>
      <c r="AP612" s="180">
        <f t="shared" si="1407"/>
        <v>0</v>
      </c>
      <c r="AQ612" s="180">
        <f t="shared" si="1408"/>
        <v>0</v>
      </c>
      <c r="AR612" s="180">
        <f t="shared" si="1409"/>
        <v>0</v>
      </c>
      <c r="AS612" s="180">
        <f t="shared" si="1410"/>
        <v>0</v>
      </c>
      <c r="AT612" s="180">
        <f t="shared" si="1411"/>
        <v>0</v>
      </c>
      <c r="AU612" s="180">
        <f t="shared" si="1412"/>
        <v>0</v>
      </c>
      <c r="AV612" s="180">
        <f t="shared" si="1413"/>
        <v>0</v>
      </c>
      <c r="AW612" s="180">
        <f t="shared" si="1414"/>
        <v>0</v>
      </c>
      <c r="AX612" s="180">
        <f t="shared" si="1415"/>
        <v>0</v>
      </c>
      <c r="AY612" s="180">
        <f t="shared" si="1416"/>
        <v>0</v>
      </c>
      <c r="AZ612" s="180">
        <f t="shared" si="1417"/>
        <v>0</v>
      </c>
      <c r="BA612" s="180">
        <f t="shared" si="1418"/>
        <v>0</v>
      </c>
      <c r="BB612" s="180">
        <f t="shared" si="1419"/>
        <v>0</v>
      </c>
      <c r="BC612" s="180">
        <f t="shared" si="1420"/>
        <v>0</v>
      </c>
      <c r="BD612" s="180">
        <f t="shared" si="1421"/>
        <v>0</v>
      </c>
      <c r="BE612" s="180">
        <f t="shared" si="1422"/>
        <v>0</v>
      </c>
      <c r="BF612" s="180">
        <f t="shared" si="1423"/>
        <v>0</v>
      </c>
      <c r="BG612" s="180">
        <f t="shared" si="1424"/>
        <v>0</v>
      </c>
      <c r="BH612" s="180">
        <f t="shared" si="1425"/>
        <v>0</v>
      </c>
      <c r="BI612" s="180">
        <f t="shared" si="1426"/>
        <v>0</v>
      </c>
      <c r="BJ612" s="180">
        <f t="shared" si="1427"/>
        <v>0</v>
      </c>
      <c r="BK612" s="180">
        <f t="shared" si="1428"/>
        <v>0</v>
      </c>
      <c r="BL612" s="180">
        <f t="shared" si="1429"/>
        <v>0</v>
      </c>
      <c r="BM612" s="180">
        <f t="shared" si="1430"/>
        <v>0</v>
      </c>
      <c r="BN612" s="180">
        <f t="shared" si="1431"/>
        <v>0</v>
      </c>
      <c r="BO612" s="180">
        <f t="shared" si="1432"/>
        <v>0</v>
      </c>
      <c r="BP612" s="180">
        <f t="shared" si="1433"/>
        <v>0</v>
      </c>
      <c r="BQ612" s="180">
        <f t="shared" si="1434"/>
        <v>0</v>
      </c>
      <c r="BR612" s="180">
        <f t="shared" si="1435"/>
        <v>0</v>
      </c>
      <c r="BS612" s="180">
        <f t="shared" si="1436"/>
        <v>0</v>
      </c>
      <c r="BT612" s="180">
        <f t="shared" si="1437"/>
        <v>0</v>
      </c>
      <c r="BU612" s="180">
        <f t="shared" si="1438"/>
        <v>0</v>
      </c>
      <c r="BV612" s="180">
        <f t="shared" si="1439"/>
        <v>0</v>
      </c>
      <c r="BW612" s="180">
        <f t="shared" si="1440"/>
        <v>0</v>
      </c>
      <c r="BX612" s="180">
        <f t="shared" si="1441"/>
        <v>0</v>
      </c>
      <c r="BY612" s="180">
        <f t="shared" si="1442"/>
        <v>0</v>
      </c>
      <c r="BZ612" s="180">
        <f t="shared" si="1443"/>
        <v>0</v>
      </c>
      <c r="CA612" s="180">
        <f t="shared" si="1444"/>
        <v>0</v>
      </c>
      <c r="CB612" s="180">
        <f t="shared" si="1445"/>
        <v>0</v>
      </c>
      <c r="CC612" s="180">
        <f t="shared" si="1446"/>
        <v>0</v>
      </c>
      <c r="CD612" s="180">
        <f t="shared" si="1447"/>
        <v>0</v>
      </c>
      <c r="CE612" s="180">
        <f t="shared" si="1448"/>
        <v>0</v>
      </c>
      <c r="CF612" s="180">
        <f t="shared" si="1449"/>
        <v>0</v>
      </c>
      <c r="CG612" s="180">
        <f t="shared" si="1450"/>
        <v>0</v>
      </c>
      <c r="CH612" s="180">
        <f t="shared" si="1451"/>
        <v>0</v>
      </c>
      <c r="CI612" s="180">
        <f t="shared" si="1452"/>
        <v>0</v>
      </c>
      <c r="CJ612" s="180">
        <f t="shared" si="1453"/>
        <v>0</v>
      </c>
      <c r="CK612" s="180">
        <f t="shared" si="1454"/>
        <v>0</v>
      </c>
      <c r="CL612" s="180">
        <f t="shared" si="1455"/>
        <v>0</v>
      </c>
      <c r="CM612" s="180">
        <f t="shared" si="1456"/>
        <v>0</v>
      </c>
      <c r="CN612" s="180">
        <f t="shared" si="1457"/>
        <v>0</v>
      </c>
      <c r="CO612" s="180">
        <f t="shared" si="1458"/>
        <v>0</v>
      </c>
      <c r="CP612" s="180">
        <f t="shared" si="1459"/>
        <v>0</v>
      </c>
      <c r="CQ612" s="180">
        <f t="shared" si="1460"/>
        <v>0</v>
      </c>
      <c r="CR612" s="180">
        <f t="shared" si="1461"/>
        <v>0</v>
      </c>
      <c r="CS612" s="180">
        <f t="shared" si="1462"/>
        <v>0</v>
      </c>
      <c r="CT612" s="180">
        <f t="shared" si="1463"/>
        <v>0</v>
      </c>
      <c r="CU612" s="180">
        <f t="shared" si="1464"/>
        <v>0</v>
      </c>
      <c r="CV612" s="180">
        <f t="shared" si="1465"/>
        <v>0</v>
      </c>
      <c r="CW612" s="180">
        <f t="shared" si="1466"/>
        <v>0</v>
      </c>
      <c r="CX612" s="180">
        <f t="shared" si="1467"/>
        <v>0</v>
      </c>
      <c r="CY612" s="180">
        <f t="shared" si="1468"/>
        <v>0</v>
      </c>
      <c r="CZ612" s="180">
        <f t="shared" si="1469"/>
        <v>0</v>
      </c>
      <c r="DA612" s="180">
        <f t="shared" si="1470"/>
        <v>0</v>
      </c>
      <c r="DB612" s="180">
        <f t="shared" si="1471"/>
        <v>0</v>
      </c>
      <c r="DC612" s="180">
        <f t="shared" si="1472"/>
        <v>0</v>
      </c>
      <c r="DD612" s="180">
        <f t="shared" si="1473"/>
        <v>0</v>
      </c>
      <c r="DE612" s="180">
        <f t="shared" si="1474"/>
        <v>0</v>
      </c>
      <c r="DF612" s="180">
        <f t="shared" si="1475"/>
        <v>0</v>
      </c>
      <c r="DG612" s="180">
        <f t="shared" si="1476"/>
        <v>0</v>
      </c>
      <c r="DH612" s="180">
        <f t="shared" si="1477"/>
        <v>0</v>
      </c>
      <c r="DI612" s="180">
        <f t="shared" si="1478"/>
        <v>0</v>
      </c>
      <c r="DJ612" s="180">
        <f t="shared" si="1479"/>
        <v>0</v>
      </c>
      <c r="DK612" s="180">
        <f t="shared" si="1480"/>
        <v>0</v>
      </c>
      <c r="DL612" s="180">
        <f t="shared" si="1481"/>
        <v>0</v>
      </c>
      <c r="DM612" s="180">
        <f t="shared" si="1482"/>
        <v>0</v>
      </c>
      <c r="DN612" s="180">
        <f t="shared" si="1483"/>
        <v>0</v>
      </c>
      <c r="DO612" s="180">
        <f t="shared" si="1484"/>
        <v>0</v>
      </c>
      <c r="DP612" s="180">
        <f t="shared" si="1485"/>
        <v>0</v>
      </c>
      <c r="DQ612" s="180">
        <f t="shared" si="1486"/>
        <v>0</v>
      </c>
      <c r="DR612" s="180">
        <f t="shared" si="1487"/>
        <v>0</v>
      </c>
      <c r="DS612" s="180">
        <f t="shared" si="1488"/>
        <v>0</v>
      </c>
      <c r="DT612" s="180">
        <f t="shared" si="1489"/>
        <v>0</v>
      </c>
      <c r="DU612" s="180">
        <f t="shared" si="1490"/>
        <v>0</v>
      </c>
      <c r="DV612" s="180">
        <f t="shared" si="1491"/>
        <v>0</v>
      </c>
      <c r="DW612" s="180">
        <f t="shared" si="1492"/>
        <v>0</v>
      </c>
      <c r="DX612" s="180">
        <f t="shared" si="1493"/>
        <v>0</v>
      </c>
      <c r="DY612" s="180">
        <f t="shared" si="1494"/>
        <v>0</v>
      </c>
      <c r="DZ612" s="180">
        <f t="shared" si="1495"/>
        <v>0</v>
      </c>
      <c r="EA612" s="180">
        <f t="shared" si="1496"/>
        <v>0</v>
      </c>
      <c r="EB612" s="180">
        <f t="shared" si="1497"/>
        <v>0</v>
      </c>
      <c r="EC612" s="180">
        <f t="shared" si="1498"/>
        <v>0</v>
      </c>
      <c r="ED612" s="180">
        <f t="shared" si="1499"/>
        <v>0</v>
      </c>
      <c r="EE612" s="180">
        <f t="shared" si="1500"/>
        <v>0</v>
      </c>
      <c r="EF612" s="180">
        <f t="shared" si="1501"/>
        <v>0</v>
      </c>
      <c r="EG612" s="180">
        <f t="shared" si="1502"/>
        <v>0</v>
      </c>
      <c r="EH612" s="180">
        <f t="shared" si="1503"/>
        <v>0</v>
      </c>
      <c r="EI612" s="180">
        <f t="shared" si="1504"/>
        <v>0</v>
      </c>
      <c r="EJ612" s="180">
        <f t="shared" si="1505"/>
        <v>0</v>
      </c>
      <c r="EK612" s="180">
        <f t="shared" si="1506"/>
        <v>0</v>
      </c>
      <c r="EL612" s="180">
        <f t="shared" si="1507"/>
        <v>0</v>
      </c>
      <c r="EM612" s="180">
        <f t="shared" si="1508"/>
        <v>0</v>
      </c>
      <c r="EN612" s="180">
        <f t="shared" si="1509"/>
        <v>0</v>
      </c>
      <c r="EO612" s="180">
        <f t="shared" si="1510"/>
        <v>0</v>
      </c>
      <c r="EP612" s="180">
        <f t="shared" si="1511"/>
        <v>0</v>
      </c>
      <c r="EQ612" s="180">
        <f t="shared" si="1512"/>
        <v>0</v>
      </c>
      <c r="ER612" s="180">
        <f t="shared" si="1513"/>
        <v>0</v>
      </c>
      <c r="ES612" s="180">
        <f t="shared" si="1514"/>
        <v>0</v>
      </c>
      <c r="ET612" s="180">
        <f t="shared" si="1515"/>
        <v>0</v>
      </c>
      <c r="EU612" s="180">
        <f t="shared" si="1516"/>
        <v>0</v>
      </c>
      <c r="EV612" s="180">
        <f t="shared" si="1517"/>
        <v>0</v>
      </c>
      <c r="EW612" s="180">
        <f t="shared" si="1518"/>
        <v>0</v>
      </c>
      <c r="EX612" s="180">
        <f t="shared" si="1519"/>
        <v>0</v>
      </c>
      <c r="EY612" s="180">
        <f t="shared" si="1520"/>
        <v>0</v>
      </c>
      <c r="EZ612" s="180">
        <f t="shared" si="1521"/>
        <v>0</v>
      </c>
      <c r="FA612" s="180">
        <f t="shared" si="1522"/>
        <v>0</v>
      </c>
      <c r="FB612" s="180">
        <f t="shared" si="1523"/>
        <v>0</v>
      </c>
      <c r="FC612" s="180">
        <f t="shared" si="1524"/>
        <v>0</v>
      </c>
      <c r="FD612" s="180">
        <f t="shared" si="1525"/>
        <v>0</v>
      </c>
      <c r="FE612" s="180">
        <f t="shared" si="1526"/>
        <v>0</v>
      </c>
      <c r="FF612" s="180">
        <f t="shared" si="1527"/>
        <v>0</v>
      </c>
      <c r="FG612" s="180">
        <f t="shared" si="1528"/>
        <v>0</v>
      </c>
      <c r="FH612" s="180">
        <f t="shared" si="1529"/>
        <v>0</v>
      </c>
      <c r="FI612" s="180">
        <f t="shared" si="1530"/>
        <v>0</v>
      </c>
      <c r="FJ612" s="180">
        <f t="shared" si="1531"/>
        <v>0</v>
      </c>
      <c r="FK612" s="180">
        <f t="shared" si="1532"/>
        <v>0</v>
      </c>
      <c r="FL612" s="180">
        <f t="shared" si="1533"/>
        <v>0</v>
      </c>
      <c r="FM612" s="180">
        <f t="shared" si="1534"/>
        <v>0</v>
      </c>
      <c r="FN612" s="180">
        <f t="shared" si="1535"/>
        <v>0</v>
      </c>
      <c r="FO612" s="180">
        <f t="shared" si="1536"/>
        <v>0</v>
      </c>
      <c r="FP612" s="180">
        <f t="shared" si="1537"/>
        <v>0</v>
      </c>
      <c r="FQ612" s="180">
        <f t="shared" si="1538"/>
        <v>0</v>
      </c>
      <c r="FR612" s="180">
        <f t="shared" si="1539"/>
        <v>0</v>
      </c>
      <c r="FS612" s="180">
        <f t="shared" si="1540"/>
        <v>0</v>
      </c>
      <c r="FT612" s="180">
        <f t="shared" si="1541"/>
        <v>0</v>
      </c>
      <c r="FU612" s="180">
        <f t="shared" si="1542"/>
        <v>0</v>
      </c>
      <c r="FV612" s="180">
        <f t="shared" si="1543"/>
        <v>0</v>
      </c>
      <c r="FW612" s="180">
        <f t="shared" si="1544"/>
        <v>0</v>
      </c>
      <c r="FX612" s="180">
        <f t="shared" si="1545"/>
        <v>0</v>
      </c>
      <c r="FY612" s="180">
        <f t="shared" si="1546"/>
        <v>0</v>
      </c>
      <c r="FZ612" s="180">
        <f t="shared" si="1547"/>
        <v>0</v>
      </c>
      <c r="GA612" s="180">
        <f t="shared" si="1548"/>
        <v>0</v>
      </c>
      <c r="GB612" s="180">
        <f t="shared" si="1549"/>
        <v>0</v>
      </c>
      <c r="GC612" s="180">
        <f t="shared" si="1550"/>
        <v>0</v>
      </c>
      <c r="GD612" s="180">
        <f t="shared" si="1551"/>
        <v>0</v>
      </c>
      <c r="GE612" s="180">
        <f t="shared" si="1552"/>
        <v>0</v>
      </c>
      <c r="GF612" s="180">
        <f t="shared" si="1553"/>
        <v>0</v>
      </c>
      <c r="GG612" s="180">
        <f t="shared" si="1554"/>
        <v>0</v>
      </c>
      <c r="GH612" s="180">
        <f t="shared" si="1555"/>
        <v>0</v>
      </c>
      <c r="GI612" s="180">
        <f t="shared" si="1556"/>
        <v>0</v>
      </c>
      <c r="GJ612" s="180">
        <f t="shared" si="1557"/>
        <v>0</v>
      </c>
      <c r="GK612" s="180">
        <f t="shared" si="1558"/>
        <v>0</v>
      </c>
      <c r="GL612" s="180">
        <f t="shared" si="1559"/>
        <v>0</v>
      </c>
      <c r="GM612" s="180">
        <f t="shared" si="1560"/>
        <v>0</v>
      </c>
      <c r="GN612" s="180">
        <f t="shared" si="1561"/>
        <v>0</v>
      </c>
      <c r="GO612" s="180">
        <f t="shared" si="1562"/>
        <v>0</v>
      </c>
      <c r="GP612" s="180">
        <f t="shared" si="1563"/>
        <v>0</v>
      </c>
      <c r="GQ612" s="180">
        <f t="shared" si="1564"/>
        <v>0</v>
      </c>
      <c r="GR612" s="180">
        <f t="shared" si="1565"/>
        <v>0</v>
      </c>
      <c r="GS612" s="180">
        <f t="shared" si="1566"/>
        <v>0</v>
      </c>
      <c r="GT612" s="180">
        <f t="shared" si="1567"/>
        <v>0</v>
      </c>
      <c r="GU612" s="180">
        <f t="shared" si="1568"/>
        <v>0</v>
      </c>
      <c r="GV612" s="180">
        <f t="shared" si="1569"/>
        <v>0</v>
      </c>
      <c r="GW612" s="180">
        <f t="shared" si="1570"/>
        <v>0</v>
      </c>
      <c r="GX612" s="180">
        <f t="shared" si="1571"/>
        <v>0</v>
      </c>
      <c r="GY612" s="180">
        <f t="shared" si="1572"/>
        <v>0</v>
      </c>
      <c r="GZ612" s="180">
        <f t="shared" si="1573"/>
        <v>0</v>
      </c>
      <c r="HA612" s="180">
        <f t="shared" si="1574"/>
        <v>0</v>
      </c>
      <c r="HB612" s="180">
        <f t="shared" si="1575"/>
        <v>0</v>
      </c>
      <c r="HC612" s="180">
        <f t="shared" si="1576"/>
        <v>0</v>
      </c>
      <c r="HD612" s="180">
        <f t="shared" si="1577"/>
        <v>0</v>
      </c>
      <c r="HE612" s="180">
        <f t="shared" si="1578"/>
        <v>0</v>
      </c>
      <c r="HF612" s="180">
        <f t="shared" si="1579"/>
        <v>0</v>
      </c>
      <c r="HG612" s="180">
        <f t="shared" si="1580"/>
        <v>0</v>
      </c>
      <c r="HH612" s="180">
        <f t="shared" si="1581"/>
        <v>0</v>
      </c>
      <c r="HI612" s="180">
        <f t="shared" si="1582"/>
        <v>0</v>
      </c>
      <c r="HJ612" s="180">
        <f t="shared" si="1583"/>
        <v>0</v>
      </c>
      <c r="HK612" s="180">
        <f t="shared" si="1584"/>
        <v>0</v>
      </c>
      <c r="HL612" s="180">
        <f t="shared" si="1585"/>
        <v>0</v>
      </c>
      <c r="HM612" s="180">
        <f t="shared" si="1586"/>
        <v>0</v>
      </c>
      <c r="HN612" s="180">
        <f t="shared" si="1587"/>
        <v>0</v>
      </c>
      <c r="HO612" s="180">
        <f t="shared" si="1588"/>
        <v>0</v>
      </c>
      <c r="HP612" s="180">
        <f t="shared" si="1589"/>
        <v>0</v>
      </c>
      <c r="HQ612" s="180">
        <f t="shared" si="1590"/>
        <v>0</v>
      </c>
      <c r="HR612" s="180">
        <f t="shared" si="1591"/>
        <v>0</v>
      </c>
      <c r="HS612" s="180">
        <f t="shared" si="1592"/>
        <v>0</v>
      </c>
      <c r="HT612" s="180">
        <f t="shared" si="1593"/>
        <v>0</v>
      </c>
      <c r="HU612" s="180">
        <f t="shared" si="1594"/>
        <v>0</v>
      </c>
      <c r="HV612" s="180">
        <f t="shared" si="1595"/>
        <v>0</v>
      </c>
      <c r="HW612" s="180">
        <f t="shared" si="1596"/>
        <v>0</v>
      </c>
      <c r="HX612" s="180">
        <f t="shared" si="1597"/>
        <v>0</v>
      </c>
      <c r="HY612" s="180">
        <f t="shared" si="1598"/>
        <v>0</v>
      </c>
      <c r="HZ612" s="180">
        <f t="shared" si="1599"/>
        <v>0</v>
      </c>
      <c r="IA612" s="180">
        <f t="shared" si="1600"/>
        <v>0</v>
      </c>
      <c r="IB612" s="180">
        <f t="shared" si="1601"/>
        <v>0</v>
      </c>
      <c r="IC612" s="180">
        <f t="shared" si="1602"/>
        <v>0</v>
      </c>
      <c r="ID612" s="180">
        <f t="shared" si="1603"/>
        <v>0</v>
      </c>
      <c r="IE612" s="180">
        <f t="shared" si="1604"/>
        <v>0</v>
      </c>
      <c r="IF612" s="180">
        <f t="shared" si="1605"/>
        <v>0</v>
      </c>
      <c r="IG612" s="180">
        <f t="shared" si="1606"/>
        <v>0</v>
      </c>
      <c r="IH612" s="180">
        <f t="shared" si="1607"/>
        <v>0</v>
      </c>
      <c r="II612" s="180">
        <f t="shared" si="1608"/>
        <v>0</v>
      </c>
      <c r="IJ612" s="180">
        <f t="shared" si="1609"/>
        <v>0</v>
      </c>
      <c r="IK612" s="180">
        <f t="shared" si="1610"/>
        <v>0</v>
      </c>
      <c r="IL612" s="180">
        <f t="shared" si="1611"/>
        <v>0</v>
      </c>
      <c r="IM612" s="180">
        <f t="shared" si="1612"/>
        <v>0</v>
      </c>
      <c r="IN612" s="180">
        <f t="shared" si="1613"/>
        <v>0</v>
      </c>
      <c r="IO612" s="180">
        <f t="shared" si="1614"/>
        <v>0</v>
      </c>
      <c r="IP612" s="180">
        <f t="shared" si="1615"/>
        <v>0</v>
      </c>
      <c r="IQ612" s="180">
        <f t="shared" si="1616"/>
        <v>0</v>
      </c>
      <c r="IR612" s="180">
        <f t="shared" si="1617"/>
        <v>0</v>
      </c>
      <c r="IS612" s="180">
        <f t="shared" si="1618"/>
        <v>0</v>
      </c>
      <c r="IT612" s="180">
        <f t="shared" si="1619"/>
        <v>0</v>
      </c>
      <c r="IU612" s="180">
        <f t="shared" si="1620"/>
        <v>0</v>
      </c>
      <c r="IV612" s="180">
        <f t="shared" si="1621"/>
        <v>0</v>
      </c>
      <c r="IW612" s="180">
        <f t="shared" si="1622"/>
        <v>0</v>
      </c>
      <c r="IX612" s="180">
        <f t="shared" si="1623"/>
        <v>0</v>
      </c>
      <c r="IY612" s="180">
        <f t="shared" si="1624"/>
        <v>0</v>
      </c>
      <c r="IZ612" s="180">
        <f t="shared" si="1625"/>
        <v>0</v>
      </c>
      <c r="JA612" s="180">
        <f t="shared" si="1626"/>
        <v>0</v>
      </c>
      <c r="JB612" s="180">
        <f t="shared" si="1627"/>
        <v>0</v>
      </c>
    </row>
    <row r="613" spans="1:262">
      <c r="B613" s="188">
        <v>252</v>
      </c>
      <c r="C613" s="187">
        <f t="shared" si="1628"/>
        <v>4.921874999999981E-3</v>
      </c>
      <c r="D613" s="184" t="e">
        <f t="shared" si="1371"/>
        <v>#REF!</v>
      </c>
      <c r="E613" s="183" t="e">
        <f>IX361</f>
        <v>#REF!</v>
      </c>
      <c r="F613" s="182">
        <v>252</v>
      </c>
      <c r="G613" s="180">
        <f t="shared" si="1372"/>
        <v>0</v>
      </c>
      <c r="H613" s="180">
        <f t="shared" si="1373"/>
        <v>0</v>
      </c>
      <c r="I613" s="180">
        <f t="shared" si="1374"/>
        <v>0</v>
      </c>
      <c r="J613" s="180">
        <f t="shared" si="1375"/>
        <v>0</v>
      </c>
      <c r="K613" s="180">
        <f t="shared" si="1376"/>
        <v>0</v>
      </c>
      <c r="L613" s="180">
        <f t="shared" si="1377"/>
        <v>0</v>
      </c>
      <c r="M613" s="180">
        <f t="shared" si="1378"/>
        <v>0</v>
      </c>
      <c r="N613" s="180">
        <f t="shared" si="1379"/>
        <v>0</v>
      </c>
      <c r="O613" s="180">
        <f t="shared" si="1380"/>
        <v>0</v>
      </c>
      <c r="P613" s="180">
        <f t="shared" si="1381"/>
        <v>0</v>
      </c>
      <c r="Q613" s="180">
        <f t="shared" si="1382"/>
        <v>0</v>
      </c>
      <c r="R613" s="180">
        <f t="shared" si="1383"/>
        <v>0</v>
      </c>
      <c r="S613" s="180">
        <f t="shared" si="1384"/>
        <v>0</v>
      </c>
      <c r="T613" s="180">
        <f t="shared" si="1385"/>
        <v>0</v>
      </c>
      <c r="U613" s="180">
        <f t="shared" si="1386"/>
        <v>0</v>
      </c>
      <c r="V613" s="180">
        <f t="shared" si="1387"/>
        <v>0</v>
      </c>
      <c r="W613" s="180">
        <f t="shared" si="1388"/>
        <v>0</v>
      </c>
      <c r="X613" s="180">
        <f t="shared" si="1389"/>
        <v>0</v>
      </c>
      <c r="Y613" s="180">
        <f t="shared" si="1390"/>
        <v>0</v>
      </c>
      <c r="Z613" s="180">
        <f t="shared" si="1391"/>
        <v>0</v>
      </c>
      <c r="AA613" s="180">
        <f t="shared" si="1392"/>
        <v>0</v>
      </c>
      <c r="AB613" s="180">
        <f t="shared" si="1393"/>
        <v>0</v>
      </c>
      <c r="AC613" s="180">
        <f t="shared" si="1394"/>
        <v>0</v>
      </c>
      <c r="AD613" s="180">
        <f t="shared" si="1395"/>
        <v>0</v>
      </c>
      <c r="AE613" s="180">
        <f t="shared" si="1396"/>
        <v>0</v>
      </c>
      <c r="AF613" s="180">
        <f t="shared" si="1397"/>
        <v>0</v>
      </c>
      <c r="AG613" s="180">
        <f t="shared" si="1398"/>
        <v>0</v>
      </c>
      <c r="AH613" s="180">
        <f t="shared" si="1399"/>
        <v>0</v>
      </c>
      <c r="AI613" s="180">
        <f t="shared" si="1400"/>
        <v>0</v>
      </c>
      <c r="AJ613" s="180">
        <f t="shared" si="1401"/>
        <v>0</v>
      </c>
      <c r="AK613" s="180">
        <f t="shared" si="1402"/>
        <v>0</v>
      </c>
      <c r="AL613" s="180">
        <f t="shared" si="1403"/>
        <v>0</v>
      </c>
      <c r="AM613" s="180">
        <f t="shared" si="1404"/>
        <v>0</v>
      </c>
      <c r="AN613" s="180">
        <f t="shared" si="1405"/>
        <v>0</v>
      </c>
      <c r="AO613" s="180">
        <f t="shared" si="1406"/>
        <v>0</v>
      </c>
      <c r="AP613" s="180">
        <f t="shared" si="1407"/>
        <v>0</v>
      </c>
      <c r="AQ613" s="180">
        <f t="shared" si="1408"/>
        <v>0</v>
      </c>
      <c r="AR613" s="180">
        <f t="shared" si="1409"/>
        <v>0</v>
      </c>
      <c r="AS613" s="180">
        <f t="shared" si="1410"/>
        <v>0</v>
      </c>
      <c r="AT613" s="180">
        <f t="shared" si="1411"/>
        <v>0</v>
      </c>
      <c r="AU613" s="180">
        <f t="shared" si="1412"/>
        <v>0</v>
      </c>
      <c r="AV613" s="180">
        <f t="shared" si="1413"/>
        <v>0</v>
      </c>
      <c r="AW613" s="180">
        <f t="shared" si="1414"/>
        <v>0</v>
      </c>
      <c r="AX613" s="180">
        <f t="shared" si="1415"/>
        <v>0</v>
      </c>
      <c r="AY613" s="180">
        <f t="shared" si="1416"/>
        <v>0</v>
      </c>
      <c r="AZ613" s="180">
        <f t="shared" si="1417"/>
        <v>0</v>
      </c>
      <c r="BA613" s="180">
        <f t="shared" si="1418"/>
        <v>0</v>
      </c>
      <c r="BB613" s="180">
        <f t="shared" si="1419"/>
        <v>0</v>
      </c>
      <c r="BC613" s="180">
        <f t="shared" si="1420"/>
        <v>0</v>
      </c>
      <c r="BD613" s="180">
        <f t="shared" si="1421"/>
        <v>0</v>
      </c>
      <c r="BE613" s="180">
        <f t="shared" si="1422"/>
        <v>0</v>
      </c>
      <c r="BF613" s="180">
        <f t="shared" si="1423"/>
        <v>0</v>
      </c>
      <c r="BG613" s="180">
        <f t="shared" si="1424"/>
        <v>0</v>
      </c>
      <c r="BH613" s="180">
        <f t="shared" si="1425"/>
        <v>0</v>
      </c>
      <c r="BI613" s="180">
        <f t="shared" si="1426"/>
        <v>0</v>
      </c>
      <c r="BJ613" s="180">
        <f t="shared" si="1427"/>
        <v>0</v>
      </c>
      <c r="BK613" s="180">
        <f t="shared" si="1428"/>
        <v>0</v>
      </c>
      <c r="BL613" s="180">
        <f t="shared" si="1429"/>
        <v>0</v>
      </c>
      <c r="BM613" s="180">
        <f t="shared" si="1430"/>
        <v>0</v>
      </c>
      <c r="BN613" s="180">
        <f t="shared" si="1431"/>
        <v>0</v>
      </c>
      <c r="BO613" s="180">
        <f t="shared" si="1432"/>
        <v>0</v>
      </c>
      <c r="BP613" s="180">
        <f t="shared" si="1433"/>
        <v>0</v>
      </c>
      <c r="BQ613" s="180">
        <f t="shared" si="1434"/>
        <v>0</v>
      </c>
      <c r="BR613" s="180">
        <f t="shared" si="1435"/>
        <v>0</v>
      </c>
      <c r="BS613" s="180">
        <f t="shared" si="1436"/>
        <v>0</v>
      </c>
      <c r="BT613" s="180">
        <f t="shared" si="1437"/>
        <v>0</v>
      </c>
      <c r="BU613" s="180">
        <f t="shared" si="1438"/>
        <v>0</v>
      </c>
      <c r="BV613" s="180">
        <f t="shared" si="1439"/>
        <v>0</v>
      </c>
      <c r="BW613" s="180">
        <f t="shared" si="1440"/>
        <v>0</v>
      </c>
      <c r="BX613" s="180">
        <f t="shared" si="1441"/>
        <v>0</v>
      </c>
      <c r="BY613" s="180">
        <f t="shared" si="1442"/>
        <v>0</v>
      </c>
      <c r="BZ613" s="180">
        <f t="shared" si="1443"/>
        <v>0</v>
      </c>
      <c r="CA613" s="180">
        <f t="shared" si="1444"/>
        <v>0</v>
      </c>
      <c r="CB613" s="180">
        <f t="shared" si="1445"/>
        <v>0</v>
      </c>
      <c r="CC613" s="180">
        <f t="shared" si="1446"/>
        <v>0</v>
      </c>
      <c r="CD613" s="180">
        <f t="shared" si="1447"/>
        <v>0</v>
      </c>
      <c r="CE613" s="180">
        <f t="shared" si="1448"/>
        <v>0</v>
      </c>
      <c r="CF613" s="180">
        <f t="shared" si="1449"/>
        <v>0</v>
      </c>
      <c r="CG613" s="180">
        <f t="shared" si="1450"/>
        <v>0</v>
      </c>
      <c r="CH613" s="180">
        <f t="shared" si="1451"/>
        <v>0</v>
      </c>
      <c r="CI613" s="180">
        <f t="shared" si="1452"/>
        <v>0</v>
      </c>
      <c r="CJ613" s="180">
        <f t="shared" si="1453"/>
        <v>0</v>
      </c>
      <c r="CK613" s="180">
        <f t="shared" si="1454"/>
        <v>0</v>
      </c>
      <c r="CL613" s="180">
        <f t="shared" si="1455"/>
        <v>0</v>
      </c>
      <c r="CM613" s="180">
        <f t="shared" si="1456"/>
        <v>0</v>
      </c>
      <c r="CN613" s="180">
        <f t="shared" si="1457"/>
        <v>0</v>
      </c>
      <c r="CO613" s="180">
        <f t="shared" si="1458"/>
        <v>0</v>
      </c>
      <c r="CP613" s="180">
        <f t="shared" si="1459"/>
        <v>0</v>
      </c>
      <c r="CQ613" s="180">
        <f t="shared" si="1460"/>
        <v>0</v>
      </c>
      <c r="CR613" s="180">
        <f t="shared" si="1461"/>
        <v>0</v>
      </c>
      <c r="CS613" s="180">
        <f t="shared" si="1462"/>
        <v>0</v>
      </c>
      <c r="CT613" s="180">
        <f t="shared" si="1463"/>
        <v>0</v>
      </c>
      <c r="CU613" s="180">
        <f t="shared" si="1464"/>
        <v>0</v>
      </c>
      <c r="CV613" s="180">
        <f t="shared" si="1465"/>
        <v>0</v>
      </c>
      <c r="CW613" s="180">
        <f t="shared" si="1466"/>
        <v>0</v>
      </c>
      <c r="CX613" s="180">
        <f t="shared" si="1467"/>
        <v>0</v>
      </c>
      <c r="CY613" s="180">
        <f t="shared" si="1468"/>
        <v>0</v>
      </c>
      <c r="CZ613" s="180">
        <f t="shared" si="1469"/>
        <v>0</v>
      </c>
      <c r="DA613" s="180">
        <f t="shared" si="1470"/>
        <v>0</v>
      </c>
      <c r="DB613" s="180">
        <f t="shared" si="1471"/>
        <v>0</v>
      </c>
      <c r="DC613" s="180">
        <f t="shared" si="1472"/>
        <v>0</v>
      </c>
      <c r="DD613" s="180">
        <f t="shared" si="1473"/>
        <v>0</v>
      </c>
      <c r="DE613" s="180">
        <f t="shared" si="1474"/>
        <v>0</v>
      </c>
      <c r="DF613" s="180">
        <f t="shared" si="1475"/>
        <v>0</v>
      </c>
      <c r="DG613" s="180">
        <f t="shared" si="1476"/>
        <v>0</v>
      </c>
      <c r="DH613" s="180">
        <f t="shared" si="1477"/>
        <v>0</v>
      </c>
      <c r="DI613" s="180">
        <f t="shared" si="1478"/>
        <v>0</v>
      </c>
      <c r="DJ613" s="180">
        <f t="shared" si="1479"/>
        <v>0</v>
      </c>
      <c r="DK613" s="180">
        <f t="shared" si="1480"/>
        <v>0</v>
      </c>
      <c r="DL613" s="180">
        <f t="shared" si="1481"/>
        <v>0</v>
      </c>
      <c r="DM613" s="180">
        <f t="shared" si="1482"/>
        <v>0</v>
      </c>
      <c r="DN613" s="180">
        <f t="shared" si="1483"/>
        <v>0</v>
      </c>
      <c r="DO613" s="180">
        <f t="shared" si="1484"/>
        <v>0</v>
      </c>
      <c r="DP613" s="180">
        <f t="shared" si="1485"/>
        <v>0</v>
      </c>
      <c r="DQ613" s="180">
        <f t="shared" si="1486"/>
        <v>0</v>
      </c>
      <c r="DR613" s="180">
        <f t="shared" si="1487"/>
        <v>0</v>
      </c>
      <c r="DS613" s="180">
        <f t="shared" si="1488"/>
        <v>0</v>
      </c>
      <c r="DT613" s="180">
        <f t="shared" si="1489"/>
        <v>0</v>
      </c>
      <c r="DU613" s="180">
        <f t="shared" si="1490"/>
        <v>0</v>
      </c>
      <c r="DV613" s="180">
        <f t="shared" si="1491"/>
        <v>0</v>
      </c>
      <c r="DW613" s="180">
        <f t="shared" si="1492"/>
        <v>0</v>
      </c>
      <c r="DX613" s="180">
        <f t="shared" si="1493"/>
        <v>0</v>
      </c>
      <c r="DY613" s="180">
        <f t="shared" si="1494"/>
        <v>0</v>
      </c>
      <c r="DZ613" s="180">
        <f t="shared" si="1495"/>
        <v>0</v>
      </c>
      <c r="EA613" s="180">
        <f t="shared" si="1496"/>
        <v>0</v>
      </c>
      <c r="EB613" s="180">
        <f t="shared" si="1497"/>
        <v>0</v>
      </c>
      <c r="EC613" s="180">
        <f t="shared" si="1498"/>
        <v>0</v>
      </c>
      <c r="ED613" s="180">
        <f t="shared" si="1499"/>
        <v>0</v>
      </c>
      <c r="EE613" s="180">
        <f t="shared" si="1500"/>
        <v>0</v>
      </c>
      <c r="EF613" s="180">
        <f t="shared" si="1501"/>
        <v>0</v>
      </c>
      <c r="EG613" s="180">
        <f t="shared" si="1502"/>
        <v>0</v>
      </c>
      <c r="EH613" s="180">
        <f t="shared" si="1503"/>
        <v>0</v>
      </c>
      <c r="EI613" s="180">
        <f t="shared" si="1504"/>
        <v>0</v>
      </c>
      <c r="EJ613" s="180">
        <f t="shared" si="1505"/>
        <v>0</v>
      </c>
      <c r="EK613" s="180">
        <f t="shared" si="1506"/>
        <v>0</v>
      </c>
      <c r="EL613" s="180">
        <f t="shared" si="1507"/>
        <v>0</v>
      </c>
      <c r="EM613" s="180">
        <f t="shared" si="1508"/>
        <v>0</v>
      </c>
      <c r="EN613" s="180">
        <f t="shared" si="1509"/>
        <v>0</v>
      </c>
      <c r="EO613" s="180">
        <f t="shared" si="1510"/>
        <v>0</v>
      </c>
      <c r="EP613" s="180">
        <f t="shared" si="1511"/>
        <v>0</v>
      </c>
      <c r="EQ613" s="180">
        <f t="shared" si="1512"/>
        <v>0</v>
      </c>
      <c r="ER613" s="180">
        <f t="shared" si="1513"/>
        <v>0</v>
      </c>
      <c r="ES613" s="180">
        <f t="shared" si="1514"/>
        <v>0</v>
      </c>
      <c r="ET613" s="180">
        <f t="shared" si="1515"/>
        <v>0</v>
      </c>
      <c r="EU613" s="180">
        <f t="shared" si="1516"/>
        <v>0</v>
      </c>
      <c r="EV613" s="180">
        <f t="shared" si="1517"/>
        <v>0</v>
      </c>
      <c r="EW613" s="180">
        <f t="shared" si="1518"/>
        <v>0</v>
      </c>
      <c r="EX613" s="180">
        <f t="shared" si="1519"/>
        <v>0</v>
      </c>
      <c r="EY613" s="180">
        <f t="shared" si="1520"/>
        <v>0</v>
      </c>
      <c r="EZ613" s="180">
        <f t="shared" si="1521"/>
        <v>0</v>
      </c>
      <c r="FA613" s="180">
        <f t="shared" si="1522"/>
        <v>0</v>
      </c>
      <c r="FB613" s="180">
        <f t="shared" si="1523"/>
        <v>0</v>
      </c>
      <c r="FC613" s="180">
        <f t="shared" si="1524"/>
        <v>0</v>
      </c>
      <c r="FD613" s="180">
        <f t="shared" si="1525"/>
        <v>0</v>
      </c>
      <c r="FE613" s="180">
        <f t="shared" si="1526"/>
        <v>0</v>
      </c>
      <c r="FF613" s="180">
        <f t="shared" si="1527"/>
        <v>0</v>
      </c>
      <c r="FG613" s="180">
        <f t="shared" si="1528"/>
        <v>0</v>
      </c>
      <c r="FH613" s="180">
        <f t="shared" si="1529"/>
        <v>0</v>
      </c>
      <c r="FI613" s="180">
        <f t="shared" si="1530"/>
        <v>0</v>
      </c>
      <c r="FJ613" s="180">
        <f t="shared" si="1531"/>
        <v>0</v>
      </c>
      <c r="FK613" s="180">
        <f t="shared" si="1532"/>
        <v>0</v>
      </c>
      <c r="FL613" s="180">
        <f t="shared" si="1533"/>
        <v>0</v>
      </c>
      <c r="FM613" s="180">
        <f t="shared" si="1534"/>
        <v>0</v>
      </c>
      <c r="FN613" s="180">
        <f t="shared" si="1535"/>
        <v>0</v>
      </c>
      <c r="FO613" s="180">
        <f t="shared" si="1536"/>
        <v>0</v>
      </c>
      <c r="FP613" s="180">
        <f t="shared" si="1537"/>
        <v>0</v>
      </c>
      <c r="FQ613" s="180">
        <f t="shared" si="1538"/>
        <v>0</v>
      </c>
      <c r="FR613" s="180">
        <f t="shared" si="1539"/>
        <v>0</v>
      </c>
      <c r="FS613" s="180">
        <f t="shared" si="1540"/>
        <v>0</v>
      </c>
      <c r="FT613" s="180">
        <f t="shared" si="1541"/>
        <v>0</v>
      </c>
      <c r="FU613" s="180">
        <f t="shared" si="1542"/>
        <v>0</v>
      </c>
      <c r="FV613" s="180">
        <f t="shared" si="1543"/>
        <v>0</v>
      </c>
      <c r="FW613" s="180">
        <f t="shared" si="1544"/>
        <v>0</v>
      </c>
      <c r="FX613" s="180">
        <f t="shared" si="1545"/>
        <v>0</v>
      </c>
      <c r="FY613" s="180">
        <f t="shared" si="1546"/>
        <v>0</v>
      </c>
      <c r="FZ613" s="180">
        <f t="shared" si="1547"/>
        <v>0</v>
      </c>
      <c r="GA613" s="180">
        <f t="shared" si="1548"/>
        <v>0</v>
      </c>
      <c r="GB613" s="180">
        <f t="shared" si="1549"/>
        <v>0</v>
      </c>
      <c r="GC613" s="180">
        <f t="shared" si="1550"/>
        <v>0</v>
      </c>
      <c r="GD613" s="180">
        <f t="shared" si="1551"/>
        <v>0</v>
      </c>
      <c r="GE613" s="180">
        <f t="shared" si="1552"/>
        <v>0</v>
      </c>
      <c r="GF613" s="180">
        <f t="shared" si="1553"/>
        <v>0</v>
      </c>
      <c r="GG613" s="180">
        <f t="shared" si="1554"/>
        <v>0</v>
      </c>
      <c r="GH613" s="180">
        <f t="shared" si="1555"/>
        <v>0</v>
      </c>
      <c r="GI613" s="180">
        <f t="shared" si="1556"/>
        <v>0</v>
      </c>
      <c r="GJ613" s="180">
        <f t="shared" si="1557"/>
        <v>0</v>
      </c>
      <c r="GK613" s="180">
        <f t="shared" si="1558"/>
        <v>0</v>
      </c>
      <c r="GL613" s="180">
        <f t="shared" si="1559"/>
        <v>0</v>
      </c>
      <c r="GM613" s="180">
        <f t="shared" si="1560"/>
        <v>0</v>
      </c>
      <c r="GN613" s="180">
        <f t="shared" si="1561"/>
        <v>0</v>
      </c>
      <c r="GO613" s="180">
        <f t="shared" si="1562"/>
        <v>0</v>
      </c>
      <c r="GP613" s="180">
        <f t="shared" si="1563"/>
        <v>0</v>
      </c>
      <c r="GQ613" s="180">
        <f t="shared" si="1564"/>
        <v>0</v>
      </c>
      <c r="GR613" s="180">
        <f t="shared" si="1565"/>
        <v>0</v>
      </c>
      <c r="GS613" s="180">
        <f t="shared" si="1566"/>
        <v>0</v>
      </c>
      <c r="GT613" s="180">
        <f t="shared" si="1567"/>
        <v>0</v>
      </c>
      <c r="GU613" s="180">
        <f t="shared" si="1568"/>
        <v>0</v>
      </c>
      <c r="GV613" s="180">
        <f t="shared" si="1569"/>
        <v>0</v>
      </c>
      <c r="GW613" s="180">
        <f t="shared" si="1570"/>
        <v>0</v>
      </c>
      <c r="GX613" s="180">
        <f t="shared" si="1571"/>
        <v>0</v>
      </c>
      <c r="GY613" s="180">
        <f t="shared" si="1572"/>
        <v>0</v>
      </c>
      <c r="GZ613" s="180">
        <f t="shared" si="1573"/>
        <v>0</v>
      </c>
      <c r="HA613" s="180">
        <f t="shared" si="1574"/>
        <v>0</v>
      </c>
      <c r="HB613" s="180">
        <f t="shared" si="1575"/>
        <v>0</v>
      </c>
      <c r="HC613" s="180">
        <f t="shared" si="1576"/>
        <v>0</v>
      </c>
      <c r="HD613" s="180">
        <f t="shared" si="1577"/>
        <v>0</v>
      </c>
      <c r="HE613" s="180">
        <f t="shared" si="1578"/>
        <v>0</v>
      </c>
      <c r="HF613" s="180">
        <f t="shared" si="1579"/>
        <v>0</v>
      </c>
      <c r="HG613" s="180">
        <f t="shared" si="1580"/>
        <v>0</v>
      </c>
      <c r="HH613" s="180">
        <f t="shared" si="1581"/>
        <v>0</v>
      </c>
      <c r="HI613" s="180">
        <f t="shared" si="1582"/>
        <v>0</v>
      </c>
      <c r="HJ613" s="180">
        <f t="shared" si="1583"/>
        <v>0</v>
      </c>
      <c r="HK613" s="180">
        <f t="shared" si="1584"/>
        <v>0</v>
      </c>
      <c r="HL613" s="180">
        <f t="shared" si="1585"/>
        <v>0</v>
      </c>
      <c r="HM613" s="180">
        <f t="shared" si="1586"/>
        <v>0</v>
      </c>
      <c r="HN613" s="180">
        <f t="shared" si="1587"/>
        <v>0</v>
      </c>
      <c r="HO613" s="180">
        <f t="shared" si="1588"/>
        <v>0</v>
      </c>
      <c r="HP613" s="180">
        <f t="shared" si="1589"/>
        <v>0</v>
      </c>
      <c r="HQ613" s="180">
        <f t="shared" si="1590"/>
        <v>0</v>
      </c>
      <c r="HR613" s="180">
        <f t="shared" si="1591"/>
        <v>0</v>
      </c>
      <c r="HS613" s="180">
        <f t="shared" si="1592"/>
        <v>0</v>
      </c>
      <c r="HT613" s="180">
        <f t="shared" si="1593"/>
        <v>0</v>
      </c>
      <c r="HU613" s="180">
        <f t="shared" si="1594"/>
        <v>0</v>
      </c>
      <c r="HV613" s="180">
        <f t="shared" si="1595"/>
        <v>0</v>
      </c>
      <c r="HW613" s="180">
        <f t="shared" si="1596"/>
        <v>0</v>
      </c>
      <c r="HX613" s="180">
        <f t="shared" si="1597"/>
        <v>0</v>
      </c>
      <c r="HY613" s="180">
        <f t="shared" si="1598"/>
        <v>0</v>
      </c>
      <c r="HZ613" s="180">
        <f t="shared" si="1599"/>
        <v>0</v>
      </c>
      <c r="IA613" s="180">
        <f t="shared" si="1600"/>
        <v>0</v>
      </c>
      <c r="IB613" s="180">
        <f t="shared" si="1601"/>
        <v>0</v>
      </c>
      <c r="IC613" s="180">
        <f t="shared" si="1602"/>
        <v>0</v>
      </c>
      <c r="ID613" s="180">
        <f t="shared" si="1603"/>
        <v>0</v>
      </c>
      <c r="IE613" s="180">
        <f t="shared" si="1604"/>
        <v>0</v>
      </c>
      <c r="IF613" s="180">
        <f t="shared" si="1605"/>
        <v>0</v>
      </c>
      <c r="IG613" s="180">
        <f t="shared" si="1606"/>
        <v>0</v>
      </c>
      <c r="IH613" s="180">
        <f t="shared" si="1607"/>
        <v>0</v>
      </c>
      <c r="II613" s="180">
        <f t="shared" si="1608"/>
        <v>0</v>
      </c>
      <c r="IJ613" s="180">
        <f t="shared" si="1609"/>
        <v>0</v>
      </c>
      <c r="IK613" s="180">
        <f t="shared" si="1610"/>
        <v>0</v>
      </c>
      <c r="IL613" s="180">
        <f t="shared" si="1611"/>
        <v>0</v>
      </c>
      <c r="IM613" s="180">
        <f t="shared" si="1612"/>
        <v>0</v>
      </c>
      <c r="IN613" s="180">
        <f t="shared" si="1613"/>
        <v>0</v>
      </c>
      <c r="IO613" s="180">
        <f t="shared" si="1614"/>
        <v>0</v>
      </c>
      <c r="IP613" s="180">
        <f t="shared" si="1615"/>
        <v>0</v>
      </c>
      <c r="IQ613" s="180">
        <f t="shared" si="1616"/>
        <v>0</v>
      </c>
      <c r="IR613" s="180">
        <f t="shared" si="1617"/>
        <v>0</v>
      </c>
      <c r="IS613" s="180">
        <f t="shared" si="1618"/>
        <v>0</v>
      </c>
      <c r="IT613" s="180">
        <f t="shared" si="1619"/>
        <v>0</v>
      </c>
      <c r="IU613" s="180">
        <f t="shared" si="1620"/>
        <v>0</v>
      </c>
      <c r="IV613" s="180">
        <f t="shared" si="1621"/>
        <v>0</v>
      </c>
      <c r="IW613" s="180">
        <f t="shared" si="1622"/>
        <v>0</v>
      </c>
      <c r="IX613" s="180">
        <f t="shared" si="1623"/>
        <v>0</v>
      </c>
      <c r="IY613" s="180">
        <f t="shared" si="1624"/>
        <v>0</v>
      </c>
      <c r="IZ613" s="180">
        <f t="shared" si="1625"/>
        <v>0</v>
      </c>
      <c r="JA613" s="180">
        <f t="shared" si="1626"/>
        <v>0</v>
      </c>
      <c r="JB613" s="180">
        <f t="shared" si="1627"/>
        <v>0</v>
      </c>
    </row>
    <row r="614" spans="1:262">
      <c r="B614" s="188">
        <v>253</v>
      </c>
      <c r="C614" s="187">
        <f t="shared" si="1628"/>
        <v>4.9414062499999805E-3</v>
      </c>
      <c r="D614" s="184" t="e">
        <f t="shared" si="1371"/>
        <v>#REF!</v>
      </c>
      <c r="E614" s="183" t="e">
        <f>IY361</f>
        <v>#REF!</v>
      </c>
      <c r="F614" s="182">
        <v>253</v>
      </c>
      <c r="G614" s="180">
        <f t="shared" si="1372"/>
        <v>0</v>
      </c>
      <c r="H614" s="180">
        <f t="shared" si="1373"/>
        <v>0</v>
      </c>
      <c r="I614" s="180">
        <f t="shared" si="1374"/>
        <v>0</v>
      </c>
      <c r="J614" s="180">
        <f t="shared" si="1375"/>
        <v>0</v>
      </c>
      <c r="K614" s="180">
        <f t="shared" si="1376"/>
        <v>0</v>
      </c>
      <c r="L614" s="180">
        <f t="shared" si="1377"/>
        <v>0</v>
      </c>
      <c r="M614" s="180">
        <f t="shared" si="1378"/>
        <v>0</v>
      </c>
      <c r="N614" s="180">
        <f t="shared" si="1379"/>
        <v>0</v>
      </c>
      <c r="O614" s="180">
        <f t="shared" si="1380"/>
        <v>0</v>
      </c>
      <c r="P614" s="180">
        <f t="shared" si="1381"/>
        <v>0</v>
      </c>
      <c r="Q614" s="180">
        <f t="shared" si="1382"/>
        <v>0</v>
      </c>
      <c r="R614" s="180">
        <f t="shared" si="1383"/>
        <v>0</v>
      </c>
      <c r="S614" s="180">
        <f t="shared" si="1384"/>
        <v>0</v>
      </c>
      <c r="T614" s="180">
        <f t="shared" si="1385"/>
        <v>0</v>
      </c>
      <c r="U614" s="180">
        <f t="shared" si="1386"/>
        <v>0</v>
      </c>
      <c r="V614" s="180">
        <f t="shared" si="1387"/>
        <v>0</v>
      </c>
      <c r="W614" s="180">
        <f t="shared" si="1388"/>
        <v>0</v>
      </c>
      <c r="X614" s="180">
        <f t="shared" si="1389"/>
        <v>0</v>
      </c>
      <c r="Y614" s="180">
        <f t="shared" si="1390"/>
        <v>0</v>
      </c>
      <c r="Z614" s="180">
        <f t="shared" si="1391"/>
        <v>0</v>
      </c>
      <c r="AA614" s="180">
        <f t="shared" si="1392"/>
        <v>0</v>
      </c>
      <c r="AB614" s="180">
        <f t="shared" si="1393"/>
        <v>0</v>
      </c>
      <c r="AC614" s="180">
        <f t="shared" si="1394"/>
        <v>0</v>
      </c>
      <c r="AD614" s="180">
        <f t="shared" si="1395"/>
        <v>0</v>
      </c>
      <c r="AE614" s="180">
        <f t="shared" si="1396"/>
        <v>0</v>
      </c>
      <c r="AF614" s="180">
        <f t="shared" si="1397"/>
        <v>0</v>
      </c>
      <c r="AG614" s="180">
        <f t="shared" si="1398"/>
        <v>0</v>
      </c>
      <c r="AH614" s="180">
        <f t="shared" si="1399"/>
        <v>0</v>
      </c>
      <c r="AI614" s="180">
        <f t="shared" si="1400"/>
        <v>0</v>
      </c>
      <c r="AJ614" s="180">
        <f t="shared" si="1401"/>
        <v>0</v>
      </c>
      <c r="AK614" s="180">
        <f t="shared" si="1402"/>
        <v>0</v>
      </c>
      <c r="AL614" s="180">
        <f t="shared" si="1403"/>
        <v>0</v>
      </c>
      <c r="AM614" s="180">
        <f t="shared" si="1404"/>
        <v>0</v>
      </c>
      <c r="AN614" s="180">
        <f t="shared" si="1405"/>
        <v>0</v>
      </c>
      <c r="AO614" s="180">
        <f t="shared" si="1406"/>
        <v>0</v>
      </c>
      <c r="AP614" s="180">
        <f t="shared" si="1407"/>
        <v>0</v>
      </c>
      <c r="AQ614" s="180">
        <f t="shared" si="1408"/>
        <v>0</v>
      </c>
      <c r="AR614" s="180">
        <f t="shared" si="1409"/>
        <v>0</v>
      </c>
      <c r="AS614" s="180">
        <f t="shared" si="1410"/>
        <v>0</v>
      </c>
      <c r="AT614" s="180">
        <f t="shared" si="1411"/>
        <v>0</v>
      </c>
      <c r="AU614" s="180">
        <f t="shared" si="1412"/>
        <v>0</v>
      </c>
      <c r="AV614" s="180">
        <f t="shared" si="1413"/>
        <v>0</v>
      </c>
      <c r="AW614" s="180">
        <f t="shared" si="1414"/>
        <v>0</v>
      </c>
      <c r="AX614" s="180">
        <f t="shared" si="1415"/>
        <v>0</v>
      </c>
      <c r="AY614" s="180">
        <f t="shared" si="1416"/>
        <v>0</v>
      </c>
      <c r="AZ614" s="180">
        <f t="shared" si="1417"/>
        <v>0</v>
      </c>
      <c r="BA614" s="180">
        <f t="shared" si="1418"/>
        <v>0</v>
      </c>
      <c r="BB614" s="180">
        <f t="shared" si="1419"/>
        <v>0</v>
      </c>
      <c r="BC614" s="180">
        <f t="shared" si="1420"/>
        <v>0</v>
      </c>
      <c r="BD614" s="180">
        <f t="shared" si="1421"/>
        <v>0</v>
      </c>
      <c r="BE614" s="180">
        <f t="shared" si="1422"/>
        <v>0</v>
      </c>
      <c r="BF614" s="180">
        <f t="shared" si="1423"/>
        <v>0</v>
      </c>
      <c r="BG614" s="180">
        <f t="shared" si="1424"/>
        <v>0</v>
      </c>
      <c r="BH614" s="180">
        <f t="shared" si="1425"/>
        <v>0</v>
      </c>
      <c r="BI614" s="180">
        <f t="shared" si="1426"/>
        <v>0</v>
      </c>
      <c r="BJ614" s="180">
        <f t="shared" si="1427"/>
        <v>0</v>
      </c>
      <c r="BK614" s="180">
        <f t="shared" si="1428"/>
        <v>0</v>
      </c>
      <c r="BL614" s="180">
        <f t="shared" si="1429"/>
        <v>0</v>
      </c>
      <c r="BM614" s="180">
        <f t="shared" si="1430"/>
        <v>0</v>
      </c>
      <c r="BN614" s="180">
        <f t="shared" si="1431"/>
        <v>0</v>
      </c>
      <c r="BO614" s="180">
        <f t="shared" si="1432"/>
        <v>0</v>
      </c>
      <c r="BP614" s="180">
        <f t="shared" si="1433"/>
        <v>0</v>
      </c>
      <c r="BQ614" s="180">
        <f t="shared" si="1434"/>
        <v>0</v>
      </c>
      <c r="BR614" s="180">
        <f t="shared" si="1435"/>
        <v>0</v>
      </c>
      <c r="BS614" s="180">
        <f t="shared" si="1436"/>
        <v>0</v>
      </c>
      <c r="BT614" s="180">
        <f t="shared" si="1437"/>
        <v>0</v>
      </c>
      <c r="BU614" s="180">
        <f t="shared" si="1438"/>
        <v>0</v>
      </c>
      <c r="BV614" s="180">
        <f t="shared" si="1439"/>
        <v>0</v>
      </c>
      <c r="BW614" s="180">
        <f t="shared" si="1440"/>
        <v>0</v>
      </c>
      <c r="BX614" s="180">
        <f t="shared" si="1441"/>
        <v>0</v>
      </c>
      <c r="BY614" s="180">
        <f t="shared" si="1442"/>
        <v>0</v>
      </c>
      <c r="BZ614" s="180">
        <f t="shared" si="1443"/>
        <v>0</v>
      </c>
      <c r="CA614" s="180">
        <f t="shared" si="1444"/>
        <v>0</v>
      </c>
      <c r="CB614" s="180">
        <f t="shared" si="1445"/>
        <v>0</v>
      </c>
      <c r="CC614" s="180">
        <f t="shared" si="1446"/>
        <v>0</v>
      </c>
      <c r="CD614" s="180">
        <f t="shared" si="1447"/>
        <v>0</v>
      </c>
      <c r="CE614" s="180">
        <f t="shared" si="1448"/>
        <v>0</v>
      </c>
      <c r="CF614" s="180">
        <f t="shared" si="1449"/>
        <v>0</v>
      </c>
      <c r="CG614" s="180">
        <f t="shared" si="1450"/>
        <v>0</v>
      </c>
      <c r="CH614" s="180">
        <f t="shared" si="1451"/>
        <v>0</v>
      </c>
      <c r="CI614" s="180">
        <f t="shared" si="1452"/>
        <v>0</v>
      </c>
      <c r="CJ614" s="180">
        <f t="shared" si="1453"/>
        <v>0</v>
      </c>
      <c r="CK614" s="180">
        <f t="shared" si="1454"/>
        <v>0</v>
      </c>
      <c r="CL614" s="180">
        <f t="shared" si="1455"/>
        <v>0</v>
      </c>
      <c r="CM614" s="180">
        <f t="shared" si="1456"/>
        <v>0</v>
      </c>
      <c r="CN614" s="180">
        <f t="shared" si="1457"/>
        <v>0</v>
      </c>
      <c r="CO614" s="180">
        <f t="shared" si="1458"/>
        <v>0</v>
      </c>
      <c r="CP614" s="180">
        <f t="shared" si="1459"/>
        <v>0</v>
      </c>
      <c r="CQ614" s="180">
        <f t="shared" si="1460"/>
        <v>0</v>
      </c>
      <c r="CR614" s="180">
        <f t="shared" si="1461"/>
        <v>0</v>
      </c>
      <c r="CS614" s="180">
        <f t="shared" si="1462"/>
        <v>0</v>
      </c>
      <c r="CT614" s="180">
        <f t="shared" si="1463"/>
        <v>0</v>
      </c>
      <c r="CU614" s="180">
        <f t="shared" si="1464"/>
        <v>0</v>
      </c>
      <c r="CV614" s="180">
        <f t="shared" si="1465"/>
        <v>0</v>
      </c>
      <c r="CW614" s="180">
        <f t="shared" si="1466"/>
        <v>0</v>
      </c>
      <c r="CX614" s="180">
        <f t="shared" si="1467"/>
        <v>0</v>
      </c>
      <c r="CY614" s="180">
        <f t="shared" si="1468"/>
        <v>0</v>
      </c>
      <c r="CZ614" s="180">
        <f t="shared" si="1469"/>
        <v>0</v>
      </c>
      <c r="DA614" s="180">
        <f t="shared" si="1470"/>
        <v>0</v>
      </c>
      <c r="DB614" s="180">
        <f t="shared" si="1471"/>
        <v>0</v>
      </c>
      <c r="DC614" s="180">
        <f t="shared" si="1472"/>
        <v>0</v>
      </c>
      <c r="DD614" s="180">
        <f t="shared" si="1473"/>
        <v>0</v>
      </c>
      <c r="DE614" s="180">
        <f t="shared" si="1474"/>
        <v>0</v>
      </c>
      <c r="DF614" s="180">
        <f t="shared" si="1475"/>
        <v>0</v>
      </c>
      <c r="DG614" s="180">
        <f t="shared" si="1476"/>
        <v>0</v>
      </c>
      <c r="DH614" s="180">
        <f t="shared" si="1477"/>
        <v>0</v>
      </c>
      <c r="DI614" s="180">
        <f t="shared" si="1478"/>
        <v>0</v>
      </c>
      <c r="DJ614" s="180">
        <f t="shared" si="1479"/>
        <v>0</v>
      </c>
      <c r="DK614" s="180">
        <f t="shared" si="1480"/>
        <v>0</v>
      </c>
      <c r="DL614" s="180">
        <f t="shared" si="1481"/>
        <v>0</v>
      </c>
      <c r="DM614" s="180">
        <f t="shared" si="1482"/>
        <v>0</v>
      </c>
      <c r="DN614" s="180">
        <f t="shared" si="1483"/>
        <v>0</v>
      </c>
      <c r="DO614" s="180">
        <f t="shared" si="1484"/>
        <v>0</v>
      </c>
      <c r="DP614" s="180">
        <f t="shared" si="1485"/>
        <v>0</v>
      </c>
      <c r="DQ614" s="180">
        <f t="shared" si="1486"/>
        <v>0</v>
      </c>
      <c r="DR614" s="180">
        <f t="shared" si="1487"/>
        <v>0</v>
      </c>
      <c r="DS614" s="180">
        <f t="shared" si="1488"/>
        <v>0</v>
      </c>
      <c r="DT614" s="180">
        <f t="shared" si="1489"/>
        <v>0</v>
      </c>
      <c r="DU614" s="180">
        <f t="shared" si="1490"/>
        <v>0</v>
      </c>
      <c r="DV614" s="180">
        <f t="shared" si="1491"/>
        <v>0</v>
      </c>
      <c r="DW614" s="180">
        <f t="shared" si="1492"/>
        <v>0</v>
      </c>
      <c r="DX614" s="180">
        <f t="shared" si="1493"/>
        <v>0</v>
      </c>
      <c r="DY614" s="180">
        <f t="shared" si="1494"/>
        <v>0</v>
      </c>
      <c r="DZ614" s="180">
        <f t="shared" si="1495"/>
        <v>0</v>
      </c>
      <c r="EA614" s="180">
        <f t="shared" si="1496"/>
        <v>0</v>
      </c>
      <c r="EB614" s="180">
        <f t="shared" si="1497"/>
        <v>0</v>
      </c>
      <c r="EC614" s="180">
        <f t="shared" si="1498"/>
        <v>0</v>
      </c>
      <c r="ED614" s="180">
        <f t="shared" si="1499"/>
        <v>0</v>
      </c>
      <c r="EE614" s="180">
        <f t="shared" si="1500"/>
        <v>0</v>
      </c>
      <c r="EF614" s="180">
        <f t="shared" si="1501"/>
        <v>0</v>
      </c>
      <c r="EG614" s="180">
        <f t="shared" si="1502"/>
        <v>0</v>
      </c>
      <c r="EH614" s="180">
        <f t="shared" si="1503"/>
        <v>0</v>
      </c>
      <c r="EI614" s="180">
        <f t="shared" si="1504"/>
        <v>0</v>
      </c>
      <c r="EJ614" s="180">
        <f t="shared" si="1505"/>
        <v>0</v>
      </c>
      <c r="EK614" s="180">
        <f t="shared" si="1506"/>
        <v>0</v>
      </c>
      <c r="EL614" s="180">
        <f t="shared" si="1507"/>
        <v>0</v>
      </c>
      <c r="EM614" s="180">
        <f t="shared" si="1508"/>
        <v>0</v>
      </c>
      <c r="EN614" s="180">
        <f t="shared" si="1509"/>
        <v>0</v>
      </c>
      <c r="EO614" s="180">
        <f t="shared" si="1510"/>
        <v>0</v>
      </c>
      <c r="EP614" s="180">
        <f t="shared" si="1511"/>
        <v>0</v>
      </c>
      <c r="EQ614" s="180">
        <f t="shared" si="1512"/>
        <v>0</v>
      </c>
      <c r="ER614" s="180">
        <f t="shared" si="1513"/>
        <v>0</v>
      </c>
      <c r="ES614" s="180">
        <f t="shared" si="1514"/>
        <v>0</v>
      </c>
      <c r="ET614" s="180">
        <f t="shared" si="1515"/>
        <v>0</v>
      </c>
      <c r="EU614" s="180">
        <f t="shared" si="1516"/>
        <v>0</v>
      </c>
      <c r="EV614" s="180">
        <f t="shared" si="1517"/>
        <v>0</v>
      </c>
      <c r="EW614" s="180">
        <f t="shared" si="1518"/>
        <v>0</v>
      </c>
      <c r="EX614" s="180">
        <f t="shared" si="1519"/>
        <v>0</v>
      </c>
      <c r="EY614" s="180">
        <f t="shared" si="1520"/>
        <v>0</v>
      </c>
      <c r="EZ614" s="180">
        <f t="shared" si="1521"/>
        <v>0</v>
      </c>
      <c r="FA614" s="180">
        <f t="shared" si="1522"/>
        <v>0</v>
      </c>
      <c r="FB614" s="180">
        <f t="shared" si="1523"/>
        <v>0</v>
      </c>
      <c r="FC614" s="180">
        <f t="shared" si="1524"/>
        <v>0</v>
      </c>
      <c r="FD614" s="180">
        <f t="shared" si="1525"/>
        <v>0</v>
      </c>
      <c r="FE614" s="180">
        <f t="shared" si="1526"/>
        <v>0</v>
      </c>
      <c r="FF614" s="180">
        <f t="shared" si="1527"/>
        <v>0</v>
      </c>
      <c r="FG614" s="180">
        <f t="shared" si="1528"/>
        <v>0</v>
      </c>
      <c r="FH614" s="180">
        <f t="shared" si="1529"/>
        <v>0</v>
      </c>
      <c r="FI614" s="180">
        <f t="shared" si="1530"/>
        <v>0</v>
      </c>
      <c r="FJ614" s="180">
        <f t="shared" si="1531"/>
        <v>0</v>
      </c>
      <c r="FK614" s="180">
        <f t="shared" si="1532"/>
        <v>0</v>
      </c>
      <c r="FL614" s="180">
        <f t="shared" si="1533"/>
        <v>0</v>
      </c>
      <c r="FM614" s="180">
        <f t="shared" si="1534"/>
        <v>0</v>
      </c>
      <c r="FN614" s="180">
        <f t="shared" si="1535"/>
        <v>0</v>
      </c>
      <c r="FO614" s="180">
        <f t="shared" si="1536"/>
        <v>0</v>
      </c>
      <c r="FP614" s="180">
        <f t="shared" si="1537"/>
        <v>0</v>
      </c>
      <c r="FQ614" s="180">
        <f t="shared" si="1538"/>
        <v>0</v>
      </c>
      <c r="FR614" s="180">
        <f t="shared" si="1539"/>
        <v>0</v>
      </c>
      <c r="FS614" s="180">
        <f t="shared" si="1540"/>
        <v>0</v>
      </c>
      <c r="FT614" s="180">
        <f t="shared" si="1541"/>
        <v>0</v>
      </c>
      <c r="FU614" s="180">
        <f t="shared" si="1542"/>
        <v>0</v>
      </c>
      <c r="FV614" s="180">
        <f t="shared" si="1543"/>
        <v>0</v>
      </c>
      <c r="FW614" s="180">
        <f t="shared" si="1544"/>
        <v>0</v>
      </c>
      <c r="FX614" s="180">
        <f t="shared" si="1545"/>
        <v>0</v>
      </c>
      <c r="FY614" s="180">
        <f t="shared" si="1546"/>
        <v>0</v>
      </c>
      <c r="FZ614" s="180">
        <f t="shared" si="1547"/>
        <v>0</v>
      </c>
      <c r="GA614" s="180">
        <f t="shared" si="1548"/>
        <v>0</v>
      </c>
      <c r="GB614" s="180">
        <f t="shared" si="1549"/>
        <v>0</v>
      </c>
      <c r="GC614" s="180">
        <f t="shared" si="1550"/>
        <v>0</v>
      </c>
      <c r="GD614" s="180">
        <f t="shared" si="1551"/>
        <v>0</v>
      </c>
      <c r="GE614" s="180">
        <f t="shared" si="1552"/>
        <v>0</v>
      </c>
      <c r="GF614" s="180">
        <f t="shared" si="1553"/>
        <v>0</v>
      </c>
      <c r="GG614" s="180">
        <f t="shared" si="1554"/>
        <v>0</v>
      </c>
      <c r="GH614" s="180">
        <f t="shared" si="1555"/>
        <v>0</v>
      </c>
      <c r="GI614" s="180">
        <f t="shared" si="1556"/>
        <v>0</v>
      </c>
      <c r="GJ614" s="180">
        <f t="shared" si="1557"/>
        <v>0</v>
      </c>
      <c r="GK614" s="180">
        <f t="shared" si="1558"/>
        <v>0</v>
      </c>
      <c r="GL614" s="180">
        <f t="shared" si="1559"/>
        <v>0</v>
      </c>
      <c r="GM614" s="180">
        <f t="shared" si="1560"/>
        <v>0</v>
      </c>
      <c r="GN614" s="180">
        <f t="shared" si="1561"/>
        <v>0</v>
      </c>
      <c r="GO614" s="180">
        <f t="shared" si="1562"/>
        <v>0</v>
      </c>
      <c r="GP614" s="180">
        <f t="shared" si="1563"/>
        <v>0</v>
      </c>
      <c r="GQ614" s="180">
        <f t="shared" si="1564"/>
        <v>0</v>
      </c>
      <c r="GR614" s="180">
        <f t="shared" si="1565"/>
        <v>0</v>
      </c>
      <c r="GS614" s="180">
        <f t="shared" si="1566"/>
        <v>0</v>
      </c>
      <c r="GT614" s="180">
        <f t="shared" si="1567"/>
        <v>0</v>
      </c>
      <c r="GU614" s="180">
        <f t="shared" si="1568"/>
        <v>0</v>
      </c>
      <c r="GV614" s="180">
        <f t="shared" si="1569"/>
        <v>0</v>
      </c>
      <c r="GW614" s="180">
        <f t="shared" si="1570"/>
        <v>0</v>
      </c>
      <c r="GX614" s="180">
        <f t="shared" si="1571"/>
        <v>0</v>
      </c>
      <c r="GY614" s="180">
        <f t="shared" si="1572"/>
        <v>0</v>
      </c>
      <c r="GZ614" s="180">
        <f t="shared" si="1573"/>
        <v>0</v>
      </c>
      <c r="HA614" s="180">
        <f t="shared" si="1574"/>
        <v>0</v>
      </c>
      <c r="HB614" s="180">
        <f t="shared" si="1575"/>
        <v>0</v>
      </c>
      <c r="HC614" s="180">
        <f t="shared" si="1576"/>
        <v>0</v>
      </c>
      <c r="HD614" s="180">
        <f t="shared" si="1577"/>
        <v>0</v>
      </c>
      <c r="HE614" s="180">
        <f t="shared" si="1578"/>
        <v>0</v>
      </c>
      <c r="HF614" s="180">
        <f t="shared" si="1579"/>
        <v>0</v>
      </c>
      <c r="HG614" s="180">
        <f t="shared" si="1580"/>
        <v>0</v>
      </c>
      <c r="HH614" s="180">
        <f t="shared" si="1581"/>
        <v>0</v>
      </c>
      <c r="HI614" s="180">
        <f t="shared" si="1582"/>
        <v>0</v>
      </c>
      <c r="HJ614" s="180">
        <f t="shared" si="1583"/>
        <v>0</v>
      </c>
      <c r="HK614" s="180">
        <f t="shared" si="1584"/>
        <v>0</v>
      </c>
      <c r="HL614" s="180">
        <f t="shared" si="1585"/>
        <v>0</v>
      </c>
      <c r="HM614" s="180">
        <f t="shared" si="1586"/>
        <v>0</v>
      </c>
      <c r="HN614" s="180">
        <f t="shared" si="1587"/>
        <v>0</v>
      </c>
      <c r="HO614" s="180">
        <f t="shared" si="1588"/>
        <v>0</v>
      </c>
      <c r="HP614" s="180">
        <f t="shared" si="1589"/>
        <v>0</v>
      </c>
      <c r="HQ614" s="180">
        <f t="shared" si="1590"/>
        <v>0</v>
      </c>
      <c r="HR614" s="180">
        <f t="shared" si="1591"/>
        <v>0</v>
      </c>
      <c r="HS614" s="180">
        <f t="shared" si="1592"/>
        <v>0</v>
      </c>
      <c r="HT614" s="180">
        <f t="shared" si="1593"/>
        <v>0</v>
      </c>
      <c r="HU614" s="180">
        <f t="shared" si="1594"/>
        <v>0</v>
      </c>
      <c r="HV614" s="180">
        <f t="shared" si="1595"/>
        <v>0</v>
      </c>
      <c r="HW614" s="180">
        <f t="shared" si="1596"/>
        <v>0</v>
      </c>
      <c r="HX614" s="180">
        <f t="shared" si="1597"/>
        <v>0</v>
      </c>
      <c r="HY614" s="180">
        <f t="shared" si="1598"/>
        <v>0</v>
      </c>
      <c r="HZ614" s="180">
        <f t="shared" si="1599"/>
        <v>0</v>
      </c>
      <c r="IA614" s="180">
        <f t="shared" si="1600"/>
        <v>0</v>
      </c>
      <c r="IB614" s="180">
        <f t="shared" si="1601"/>
        <v>0</v>
      </c>
      <c r="IC614" s="180">
        <f t="shared" si="1602"/>
        <v>0</v>
      </c>
      <c r="ID614" s="180">
        <f t="shared" si="1603"/>
        <v>0</v>
      </c>
      <c r="IE614" s="180">
        <f t="shared" si="1604"/>
        <v>0</v>
      </c>
      <c r="IF614" s="180">
        <f t="shared" si="1605"/>
        <v>0</v>
      </c>
      <c r="IG614" s="180">
        <f t="shared" si="1606"/>
        <v>0</v>
      </c>
      <c r="IH614" s="180">
        <f t="shared" si="1607"/>
        <v>0</v>
      </c>
      <c r="II614" s="180">
        <f t="shared" si="1608"/>
        <v>0</v>
      </c>
      <c r="IJ614" s="180">
        <f t="shared" si="1609"/>
        <v>0</v>
      </c>
      <c r="IK614" s="180">
        <f t="shared" si="1610"/>
        <v>0</v>
      </c>
      <c r="IL614" s="180">
        <f t="shared" si="1611"/>
        <v>0</v>
      </c>
      <c r="IM614" s="180">
        <f t="shared" si="1612"/>
        <v>0</v>
      </c>
      <c r="IN614" s="180">
        <f t="shared" si="1613"/>
        <v>0</v>
      </c>
      <c r="IO614" s="180">
        <f t="shared" si="1614"/>
        <v>0</v>
      </c>
      <c r="IP614" s="180">
        <f t="shared" si="1615"/>
        <v>0</v>
      </c>
      <c r="IQ614" s="180">
        <f t="shared" si="1616"/>
        <v>0</v>
      </c>
      <c r="IR614" s="180">
        <f t="shared" si="1617"/>
        <v>0</v>
      </c>
      <c r="IS614" s="180">
        <f t="shared" si="1618"/>
        <v>0</v>
      </c>
      <c r="IT614" s="180">
        <f t="shared" si="1619"/>
        <v>0</v>
      </c>
      <c r="IU614" s="180">
        <f t="shared" si="1620"/>
        <v>0</v>
      </c>
      <c r="IV614" s="180">
        <f t="shared" si="1621"/>
        <v>0</v>
      </c>
      <c r="IW614" s="180">
        <f t="shared" si="1622"/>
        <v>0</v>
      </c>
      <c r="IX614" s="180">
        <f t="shared" si="1623"/>
        <v>0</v>
      </c>
      <c r="IY614" s="180">
        <f t="shared" si="1624"/>
        <v>0</v>
      </c>
      <c r="IZ614" s="180">
        <f t="shared" si="1625"/>
        <v>0</v>
      </c>
      <c r="JA614" s="180">
        <f t="shared" si="1626"/>
        <v>0</v>
      </c>
      <c r="JB614" s="180">
        <f t="shared" si="1627"/>
        <v>0</v>
      </c>
    </row>
    <row r="615" spans="1:262">
      <c r="B615" s="188">
        <v>254</v>
      </c>
      <c r="C615" s="187">
        <f t="shared" si="1628"/>
        <v>4.9609374999999801E-3</v>
      </c>
      <c r="D615" s="184" t="e">
        <f t="shared" si="1371"/>
        <v>#REF!</v>
      </c>
      <c r="E615" s="183" t="e">
        <f>IZ361</f>
        <v>#REF!</v>
      </c>
      <c r="F615" s="182">
        <v>254</v>
      </c>
      <c r="G615" s="180">
        <f t="shared" si="1372"/>
        <v>0</v>
      </c>
      <c r="H615" s="180">
        <f t="shared" si="1373"/>
        <v>0</v>
      </c>
      <c r="I615" s="180">
        <f t="shared" si="1374"/>
        <v>0</v>
      </c>
      <c r="J615" s="180">
        <f t="shared" si="1375"/>
        <v>0</v>
      </c>
      <c r="K615" s="180">
        <f t="shared" si="1376"/>
        <v>0</v>
      </c>
      <c r="L615" s="180">
        <f t="shared" si="1377"/>
        <v>0</v>
      </c>
      <c r="M615" s="180">
        <f t="shared" si="1378"/>
        <v>0</v>
      </c>
      <c r="N615" s="180">
        <f t="shared" si="1379"/>
        <v>0</v>
      </c>
      <c r="O615" s="180">
        <f t="shared" si="1380"/>
        <v>0</v>
      </c>
      <c r="P615" s="180">
        <f t="shared" si="1381"/>
        <v>0</v>
      </c>
      <c r="Q615" s="180">
        <f t="shared" si="1382"/>
        <v>0</v>
      </c>
      <c r="R615" s="180">
        <f t="shared" si="1383"/>
        <v>0</v>
      </c>
      <c r="S615" s="180">
        <f t="shared" si="1384"/>
        <v>0</v>
      </c>
      <c r="T615" s="180">
        <f t="shared" si="1385"/>
        <v>0</v>
      </c>
      <c r="U615" s="180">
        <f t="shared" si="1386"/>
        <v>0</v>
      </c>
      <c r="V615" s="180">
        <f t="shared" si="1387"/>
        <v>0</v>
      </c>
      <c r="W615" s="180">
        <f t="shared" si="1388"/>
        <v>0</v>
      </c>
      <c r="X615" s="180">
        <f t="shared" si="1389"/>
        <v>0</v>
      </c>
      <c r="Y615" s="180">
        <f t="shared" si="1390"/>
        <v>0</v>
      </c>
      <c r="Z615" s="180">
        <f t="shared" si="1391"/>
        <v>0</v>
      </c>
      <c r="AA615" s="180">
        <f t="shared" si="1392"/>
        <v>0</v>
      </c>
      <c r="AB615" s="180">
        <f t="shared" si="1393"/>
        <v>0</v>
      </c>
      <c r="AC615" s="180">
        <f t="shared" si="1394"/>
        <v>0</v>
      </c>
      <c r="AD615" s="180">
        <f t="shared" si="1395"/>
        <v>0</v>
      </c>
      <c r="AE615" s="180">
        <f t="shared" si="1396"/>
        <v>0</v>
      </c>
      <c r="AF615" s="180">
        <f t="shared" si="1397"/>
        <v>0</v>
      </c>
      <c r="AG615" s="180">
        <f t="shared" si="1398"/>
        <v>0</v>
      </c>
      <c r="AH615" s="180">
        <f t="shared" si="1399"/>
        <v>0</v>
      </c>
      <c r="AI615" s="180">
        <f t="shared" si="1400"/>
        <v>0</v>
      </c>
      <c r="AJ615" s="180">
        <f t="shared" si="1401"/>
        <v>0</v>
      </c>
      <c r="AK615" s="180">
        <f t="shared" si="1402"/>
        <v>0</v>
      </c>
      <c r="AL615" s="180">
        <f t="shared" si="1403"/>
        <v>0</v>
      </c>
      <c r="AM615" s="180">
        <f t="shared" si="1404"/>
        <v>0</v>
      </c>
      <c r="AN615" s="180">
        <f t="shared" si="1405"/>
        <v>0</v>
      </c>
      <c r="AO615" s="180">
        <f t="shared" si="1406"/>
        <v>0</v>
      </c>
      <c r="AP615" s="180">
        <f t="shared" si="1407"/>
        <v>0</v>
      </c>
      <c r="AQ615" s="180">
        <f t="shared" si="1408"/>
        <v>0</v>
      </c>
      <c r="AR615" s="180">
        <f t="shared" si="1409"/>
        <v>0</v>
      </c>
      <c r="AS615" s="180">
        <f t="shared" si="1410"/>
        <v>0</v>
      </c>
      <c r="AT615" s="180">
        <f t="shared" si="1411"/>
        <v>0</v>
      </c>
      <c r="AU615" s="180">
        <f t="shared" si="1412"/>
        <v>0</v>
      </c>
      <c r="AV615" s="180">
        <f t="shared" si="1413"/>
        <v>0</v>
      </c>
      <c r="AW615" s="180">
        <f t="shared" si="1414"/>
        <v>0</v>
      </c>
      <c r="AX615" s="180">
        <f t="shared" si="1415"/>
        <v>0</v>
      </c>
      <c r="AY615" s="180">
        <f t="shared" si="1416"/>
        <v>0</v>
      </c>
      <c r="AZ615" s="180">
        <f t="shared" si="1417"/>
        <v>0</v>
      </c>
      <c r="BA615" s="180">
        <f t="shared" si="1418"/>
        <v>0</v>
      </c>
      <c r="BB615" s="180">
        <f t="shared" si="1419"/>
        <v>0</v>
      </c>
      <c r="BC615" s="180">
        <f t="shared" si="1420"/>
        <v>0</v>
      </c>
      <c r="BD615" s="180">
        <f t="shared" si="1421"/>
        <v>0</v>
      </c>
      <c r="BE615" s="180">
        <f t="shared" si="1422"/>
        <v>0</v>
      </c>
      <c r="BF615" s="180">
        <f t="shared" si="1423"/>
        <v>0</v>
      </c>
      <c r="BG615" s="180">
        <f t="shared" si="1424"/>
        <v>0</v>
      </c>
      <c r="BH615" s="180">
        <f t="shared" si="1425"/>
        <v>0</v>
      </c>
      <c r="BI615" s="180">
        <f t="shared" si="1426"/>
        <v>0</v>
      </c>
      <c r="BJ615" s="180">
        <f t="shared" si="1427"/>
        <v>0</v>
      </c>
      <c r="BK615" s="180">
        <f t="shared" si="1428"/>
        <v>0</v>
      </c>
      <c r="BL615" s="180">
        <f t="shared" si="1429"/>
        <v>0</v>
      </c>
      <c r="BM615" s="180">
        <f t="shared" si="1430"/>
        <v>0</v>
      </c>
      <c r="BN615" s="180">
        <f t="shared" si="1431"/>
        <v>0</v>
      </c>
      <c r="BO615" s="180">
        <f t="shared" si="1432"/>
        <v>0</v>
      </c>
      <c r="BP615" s="180">
        <f t="shared" si="1433"/>
        <v>0</v>
      </c>
      <c r="BQ615" s="180">
        <f t="shared" si="1434"/>
        <v>0</v>
      </c>
      <c r="BR615" s="180">
        <f t="shared" si="1435"/>
        <v>0</v>
      </c>
      <c r="BS615" s="180">
        <f t="shared" si="1436"/>
        <v>0</v>
      </c>
      <c r="BT615" s="180">
        <f t="shared" si="1437"/>
        <v>0</v>
      </c>
      <c r="BU615" s="180">
        <f t="shared" si="1438"/>
        <v>0</v>
      </c>
      <c r="BV615" s="180">
        <f t="shared" si="1439"/>
        <v>0</v>
      </c>
      <c r="BW615" s="180">
        <f t="shared" si="1440"/>
        <v>0</v>
      </c>
      <c r="BX615" s="180">
        <f t="shared" si="1441"/>
        <v>0</v>
      </c>
      <c r="BY615" s="180">
        <f t="shared" si="1442"/>
        <v>0</v>
      </c>
      <c r="BZ615" s="180">
        <f t="shared" si="1443"/>
        <v>0</v>
      </c>
      <c r="CA615" s="180">
        <f t="shared" si="1444"/>
        <v>0</v>
      </c>
      <c r="CB615" s="180">
        <f t="shared" si="1445"/>
        <v>0</v>
      </c>
      <c r="CC615" s="180">
        <f t="shared" si="1446"/>
        <v>0</v>
      </c>
      <c r="CD615" s="180">
        <f t="shared" si="1447"/>
        <v>0</v>
      </c>
      <c r="CE615" s="180">
        <f t="shared" si="1448"/>
        <v>0</v>
      </c>
      <c r="CF615" s="180">
        <f t="shared" si="1449"/>
        <v>0</v>
      </c>
      <c r="CG615" s="180">
        <f t="shared" si="1450"/>
        <v>0</v>
      </c>
      <c r="CH615" s="180">
        <f t="shared" si="1451"/>
        <v>0</v>
      </c>
      <c r="CI615" s="180">
        <f t="shared" si="1452"/>
        <v>0</v>
      </c>
      <c r="CJ615" s="180">
        <f t="shared" si="1453"/>
        <v>0</v>
      </c>
      <c r="CK615" s="180">
        <f t="shared" si="1454"/>
        <v>0</v>
      </c>
      <c r="CL615" s="180">
        <f t="shared" si="1455"/>
        <v>0</v>
      </c>
      <c r="CM615" s="180">
        <f t="shared" si="1456"/>
        <v>0</v>
      </c>
      <c r="CN615" s="180">
        <f t="shared" si="1457"/>
        <v>0</v>
      </c>
      <c r="CO615" s="180">
        <f t="shared" si="1458"/>
        <v>0</v>
      </c>
      <c r="CP615" s="180">
        <f t="shared" si="1459"/>
        <v>0</v>
      </c>
      <c r="CQ615" s="180">
        <f t="shared" si="1460"/>
        <v>0</v>
      </c>
      <c r="CR615" s="180">
        <f t="shared" si="1461"/>
        <v>0</v>
      </c>
      <c r="CS615" s="180">
        <f t="shared" si="1462"/>
        <v>0</v>
      </c>
      <c r="CT615" s="180">
        <f t="shared" si="1463"/>
        <v>0</v>
      </c>
      <c r="CU615" s="180">
        <f t="shared" si="1464"/>
        <v>0</v>
      </c>
      <c r="CV615" s="180">
        <f t="shared" si="1465"/>
        <v>0</v>
      </c>
      <c r="CW615" s="180">
        <f t="shared" si="1466"/>
        <v>0</v>
      </c>
      <c r="CX615" s="180">
        <f t="shared" si="1467"/>
        <v>0</v>
      </c>
      <c r="CY615" s="180">
        <f t="shared" si="1468"/>
        <v>0</v>
      </c>
      <c r="CZ615" s="180">
        <f t="shared" si="1469"/>
        <v>0</v>
      </c>
      <c r="DA615" s="180">
        <f t="shared" si="1470"/>
        <v>0</v>
      </c>
      <c r="DB615" s="180">
        <f t="shared" si="1471"/>
        <v>0</v>
      </c>
      <c r="DC615" s="180">
        <f t="shared" si="1472"/>
        <v>0</v>
      </c>
      <c r="DD615" s="180">
        <f t="shared" si="1473"/>
        <v>0</v>
      </c>
      <c r="DE615" s="180">
        <f t="shared" si="1474"/>
        <v>0</v>
      </c>
      <c r="DF615" s="180">
        <f t="shared" si="1475"/>
        <v>0</v>
      </c>
      <c r="DG615" s="180">
        <f t="shared" si="1476"/>
        <v>0</v>
      </c>
      <c r="DH615" s="180">
        <f t="shared" si="1477"/>
        <v>0</v>
      </c>
      <c r="DI615" s="180">
        <f t="shared" si="1478"/>
        <v>0</v>
      </c>
      <c r="DJ615" s="180">
        <f t="shared" si="1479"/>
        <v>0</v>
      </c>
      <c r="DK615" s="180">
        <f t="shared" si="1480"/>
        <v>0</v>
      </c>
      <c r="DL615" s="180">
        <f t="shared" si="1481"/>
        <v>0</v>
      </c>
      <c r="DM615" s="180">
        <f t="shared" si="1482"/>
        <v>0</v>
      </c>
      <c r="DN615" s="180">
        <f t="shared" si="1483"/>
        <v>0</v>
      </c>
      <c r="DO615" s="180">
        <f t="shared" si="1484"/>
        <v>0</v>
      </c>
      <c r="DP615" s="180">
        <f t="shared" si="1485"/>
        <v>0</v>
      </c>
      <c r="DQ615" s="180">
        <f t="shared" si="1486"/>
        <v>0</v>
      </c>
      <c r="DR615" s="180">
        <f t="shared" si="1487"/>
        <v>0</v>
      </c>
      <c r="DS615" s="180">
        <f t="shared" si="1488"/>
        <v>0</v>
      </c>
      <c r="DT615" s="180">
        <f t="shared" si="1489"/>
        <v>0</v>
      </c>
      <c r="DU615" s="180">
        <f t="shared" si="1490"/>
        <v>0</v>
      </c>
      <c r="DV615" s="180">
        <f t="shared" si="1491"/>
        <v>0</v>
      </c>
      <c r="DW615" s="180">
        <f t="shared" si="1492"/>
        <v>0</v>
      </c>
      <c r="DX615" s="180">
        <f t="shared" si="1493"/>
        <v>0</v>
      </c>
      <c r="DY615" s="180">
        <f t="shared" si="1494"/>
        <v>0</v>
      </c>
      <c r="DZ615" s="180">
        <f t="shared" si="1495"/>
        <v>0</v>
      </c>
      <c r="EA615" s="180">
        <f t="shared" si="1496"/>
        <v>0</v>
      </c>
      <c r="EB615" s="180">
        <f t="shared" si="1497"/>
        <v>0</v>
      </c>
      <c r="EC615" s="180">
        <f t="shared" si="1498"/>
        <v>0</v>
      </c>
      <c r="ED615" s="180">
        <f t="shared" si="1499"/>
        <v>0</v>
      </c>
      <c r="EE615" s="180">
        <f t="shared" si="1500"/>
        <v>0</v>
      </c>
      <c r="EF615" s="180">
        <f t="shared" si="1501"/>
        <v>0</v>
      </c>
      <c r="EG615" s="180">
        <f t="shared" si="1502"/>
        <v>0</v>
      </c>
      <c r="EH615" s="180">
        <f t="shared" si="1503"/>
        <v>0</v>
      </c>
      <c r="EI615" s="180">
        <f t="shared" si="1504"/>
        <v>0</v>
      </c>
      <c r="EJ615" s="180">
        <f t="shared" si="1505"/>
        <v>0</v>
      </c>
      <c r="EK615" s="180">
        <f t="shared" si="1506"/>
        <v>0</v>
      </c>
      <c r="EL615" s="180">
        <f t="shared" si="1507"/>
        <v>0</v>
      </c>
      <c r="EM615" s="180">
        <f t="shared" si="1508"/>
        <v>0</v>
      </c>
      <c r="EN615" s="180">
        <f t="shared" si="1509"/>
        <v>0</v>
      </c>
      <c r="EO615" s="180">
        <f t="shared" si="1510"/>
        <v>0</v>
      </c>
      <c r="EP615" s="180">
        <f t="shared" si="1511"/>
        <v>0</v>
      </c>
      <c r="EQ615" s="180">
        <f t="shared" si="1512"/>
        <v>0</v>
      </c>
      <c r="ER615" s="180">
        <f t="shared" si="1513"/>
        <v>0</v>
      </c>
      <c r="ES615" s="180">
        <f t="shared" si="1514"/>
        <v>0</v>
      </c>
      <c r="ET615" s="180">
        <f t="shared" si="1515"/>
        <v>0</v>
      </c>
      <c r="EU615" s="180">
        <f t="shared" si="1516"/>
        <v>0</v>
      </c>
      <c r="EV615" s="180">
        <f t="shared" si="1517"/>
        <v>0</v>
      </c>
      <c r="EW615" s="180">
        <f t="shared" si="1518"/>
        <v>0</v>
      </c>
      <c r="EX615" s="180">
        <f t="shared" si="1519"/>
        <v>0</v>
      </c>
      <c r="EY615" s="180">
        <f t="shared" si="1520"/>
        <v>0</v>
      </c>
      <c r="EZ615" s="180">
        <f t="shared" si="1521"/>
        <v>0</v>
      </c>
      <c r="FA615" s="180">
        <f t="shared" si="1522"/>
        <v>0</v>
      </c>
      <c r="FB615" s="180">
        <f t="shared" si="1523"/>
        <v>0</v>
      </c>
      <c r="FC615" s="180">
        <f t="shared" si="1524"/>
        <v>0</v>
      </c>
      <c r="FD615" s="180">
        <f t="shared" si="1525"/>
        <v>0</v>
      </c>
      <c r="FE615" s="180">
        <f t="shared" si="1526"/>
        <v>0</v>
      </c>
      <c r="FF615" s="180">
        <f t="shared" si="1527"/>
        <v>0</v>
      </c>
      <c r="FG615" s="180">
        <f t="shared" si="1528"/>
        <v>0</v>
      </c>
      <c r="FH615" s="180">
        <f t="shared" si="1529"/>
        <v>0</v>
      </c>
      <c r="FI615" s="180">
        <f t="shared" si="1530"/>
        <v>0</v>
      </c>
      <c r="FJ615" s="180">
        <f t="shared" si="1531"/>
        <v>0</v>
      </c>
      <c r="FK615" s="180">
        <f t="shared" si="1532"/>
        <v>0</v>
      </c>
      <c r="FL615" s="180">
        <f t="shared" si="1533"/>
        <v>0</v>
      </c>
      <c r="FM615" s="180">
        <f t="shared" si="1534"/>
        <v>0</v>
      </c>
      <c r="FN615" s="180">
        <f t="shared" si="1535"/>
        <v>0</v>
      </c>
      <c r="FO615" s="180">
        <f t="shared" si="1536"/>
        <v>0</v>
      </c>
      <c r="FP615" s="180">
        <f t="shared" si="1537"/>
        <v>0</v>
      </c>
      <c r="FQ615" s="180">
        <f t="shared" si="1538"/>
        <v>0</v>
      </c>
      <c r="FR615" s="180">
        <f t="shared" si="1539"/>
        <v>0</v>
      </c>
      <c r="FS615" s="180">
        <f t="shared" si="1540"/>
        <v>0</v>
      </c>
      <c r="FT615" s="180">
        <f t="shared" si="1541"/>
        <v>0</v>
      </c>
      <c r="FU615" s="180">
        <f t="shared" si="1542"/>
        <v>0</v>
      </c>
      <c r="FV615" s="180">
        <f t="shared" si="1543"/>
        <v>0</v>
      </c>
      <c r="FW615" s="180">
        <f t="shared" si="1544"/>
        <v>0</v>
      </c>
      <c r="FX615" s="180">
        <f t="shared" si="1545"/>
        <v>0</v>
      </c>
      <c r="FY615" s="180">
        <f t="shared" si="1546"/>
        <v>0</v>
      </c>
      <c r="FZ615" s="180">
        <f t="shared" si="1547"/>
        <v>0</v>
      </c>
      <c r="GA615" s="180">
        <f t="shared" si="1548"/>
        <v>0</v>
      </c>
      <c r="GB615" s="180">
        <f t="shared" si="1549"/>
        <v>0</v>
      </c>
      <c r="GC615" s="180">
        <f t="shared" si="1550"/>
        <v>0</v>
      </c>
      <c r="GD615" s="180">
        <f t="shared" si="1551"/>
        <v>0</v>
      </c>
      <c r="GE615" s="180">
        <f t="shared" si="1552"/>
        <v>0</v>
      </c>
      <c r="GF615" s="180">
        <f t="shared" si="1553"/>
        <v>0</v>
      </c>
      <c r="GG615" s="180">
        <f t="shared" si="1554"/>
        <v>0</v>
      </c>
      <c r="GH615" s="180">
        <f t="shared" si="1555"/>
        <v>0</v>
      </c>
      <c r="GI615" s="180">
        <f t="shared" si="1556"/>
        <v>0</v>
      </c>
      <c r="GJ615" s="180">
        <f t="shared" si="1557"/>
        <v>0</v>
      </c>
      <c r="GK615" s="180">
        <f t="shared" si="1558"/>
        <v>0</v>
      </c>
      <c r="GL615" s="180">
        <f t="shared" si="1559"/>
        <v>0</v>
      </c>
      <c r="GM615" s="180">
        <f t="shared" si="1560"/>
        <v>0</v>
      </c>
      <c r="GN615" s="180">
        <f t="shared" si="1561"/>
        <v>0</v>
      </c>
      <c r="GO615" s="180">
        <f t="shared" si="1562"/>
        <v>0</v>
      </c>
      <c r="GP615" s="180">
        <f t="shared" si="1563"/>
        <v>0</v>
      </c>
      <c r="GQ615" s="180">
        <f t="shared" si="1564"/>
        <v>0</v>
      </c>
      <c r="GR615" s="180">
        <f t="shared" si="1565"/>
        <v>0</v>
      </c>
      <c r="GS615" s="180">
        <f t="shared" si="1566"/>
        <v>0</v>
      </c>
      <c r="GT615" s="180">
        <f t="shared" si="1567"/>
        <v>0</v>
      </c>
      <c r="GU615" s="180">
        <f t="shared" si="1568"/>
        <v>0</v>
      </c>
      <c r="GV615" s="180">
        <f t="shared" si="1569"/>
        <v>0</v>
      </c>
      <c r="GW615" s="180">
        <f t="shared" si="1570"/>
        <v>0</v>
      </c>
      <c r="GX615" s="180">
        <f t="shared" si="1571"/>
        <v>0</v>
      </c>
      <c r="GY615" s="180">
        <f t="shared" si="1572"/>
        <v>0</v>
      </c>
      <c r="GZ615" s="180">
        <f t="shared" si="1573"/>
        <v>0</v>
      </c>
      <c r="HA615" s="180">
        <f t="shared" si="1574"/>
        <v>0</v>
      </c>
      <c r="HB615" s="180">
        <f t="shared" si="1575"/>
        <v>0</v>
      </c>
      <c r="HC615" s="180">
        <f t="shared" si="1576"/>
        <v>0</v>
      </c>
      <c r="HD615" s="180">
        <f t="shared" si="1577"/>
        <v>0</v>
      </c>
      <c r="HE615" s="180">
        <f t="shared" si="1578"/>
        <v>0</v>
      </c>
      <c r="HF615" s="180">
        <f t="shared" si="1579"/>
        <v>0</v>
      </c>
      <c r="HG615" s="180">
        <f t="shared" si="1580"/>
        <v>0</v>
      </c>
      <c r="HH615" s="180">
        <f t="shared" si="1581"/>
        <v>0</v>
      </c>
      <c r="HI615" s="180">
        <f t="shared" si="1582"/>
        <v>0</v>
      </c>
      <c r="HJ615" s="180">
        <f t="shared" si="1583"/>
        <v>0</v>
      </c>
      <c r="HK615" s="180">
        <f t="shared" si="1584"/>
        <v>0</v>
      </c>
      <c r="HL615" s="180">
        <f t="shared" si="1585"/>
        <v>0</v>
      </c>
      <c r="HM615" s="180">
        <f t="shared" si="1586"/>
        <v>0</v>
      </c>
      <c r="HN615" s="180">
        <f t="shared" si="1587"/>
        <v>0</v>
      </c>
      <c r="HO615" s="180">
        <f t="shared" si="1588"/>
        <v>0</v>
      </c>
      <c r="HP615" s="180">
        <f t="shared" si="1589"/>
        <v>0</v>
      </c>
      <c r="HQ615" s="180">
        <f t="shared" si="1590"/>
        <v>0</v>
      </c>
      <c r="HR615" s="180">
        <f t="shared" si="1591"/>
        <v>0</v>
      </c>
      <c r="HS615" s="180">
        <f t="shared" si="1592"/>
        <v>0</v>
      </c>
      <c r="HT615" s="180">
        <f t="shared" si="1593"/>
        <v>0</v>
      </c>
      <c r="HU615" s="180">
        <f t="shared" si="1594"/>
        <v>0</v>
      </c>
      <c r="HV615" s="180">
        <f t="shared" si="1595"/>
        <v>0</v>
      </c>
      <c r="HW615" s="180">
        <f t="shared" si="1596"/>
        <v>0</v>
      </c>
      <c r="HX615" s="180">
        <f t="shared" si="1597"/>
        <v>0</v>
      </c>
      <c r="HY615" s="180">
        <f t="shared" si="1598"/>
        <v>0</v>
      </c>
      <c r="HZ615" s="180">
        <f t="shared" si="1599"/>
        <v>0</v>
      </c>
      <c r="IA615" s="180">
        <f t="shared" si="1600"/>
        <v>0</v>
      </c>
      <c r="IB615" s="180">
        <f t="shared" si="1601"/>
        <v>0</v>
      </c>
      <c r="IC615" s="180">
        <f t="shared" si="1602"/>
        <v>0</v>
      </c>
      <c r="ID615" s="180">
        <f t="shared" si="1603"/>
        <v>0</v>
      </c>
      <c r="IE615" s="180">
        <f t="shared" si="1604"/>
        <v>0</v>
      </c>
      <c r="IF615" s="180">
        <f t="shared" si="1605"/>
        <v>0</v>
      </c>
      <c r="IG615" s="180">
        <f t="shared" si="1606"/>
        <v>0</v>
      </c>
      <c r="IH615" s="180">
        <f t="shared" si="1607"/>
        <v>0</v>
      </c>
      <c r="II615" s="180">
        <f t="shared" si="1608"/>
        <v>0</v>
      </c>
      <c r="IJ615" s="180">
        <f t="shared" si="1609"/>
        <v>0</v>
      </c>
      <c r="IK615" s="180">
        <f t="shared" si="1610"/>
        <v>0</v>
      </c>
      <c r="IL615" s="180">
        <f t="shared" si="1611"/>
        <v>0</v>
      </c>
      <c r="IM615" s="180">
        <f t="shared" si="1612"/>
        <v>0</v>
      </c>
      <c r="IN615" s="180">
        <f t="shared" si="1613"/>
        <v>0</v>
      </c>
      <c r="IO615" s="180">
        <f t="shared" si="1614"/>
        <v>0</v>
      </c>
      <c r="IP615" s="180">
        <f t="shared" si="1615"/>
        <v>0</v>
      </c>
      <c r="IQ615" s="180">
        <f t="shared" si="1616"/>
        <v>0</v>
      </c>
      <c r="IR615" s="180">
        <f t="shared" si="1617"/>
        <v>0</v>
      </c>
      <c r="IS615" s="180">
        <f t="shared" si="1618"/>
        <v>0</v>
      </c>
      <c r="IT615" s="180">
        <f t="shared" si="1619"/>
        <v>0</v>
      </c>
      <c r="IU615" s="180">
        <f t="shared" si="1620"/>
        <v>0</v>
      </c>
      <c r="IV615" s="180">
        <f t="shared" si="1621"/>
        <v>0</v>
      </c>
      <c r="IW615" s="180">
        <f t="shared" si="1622"/>
        <v>0</v>
      </c>
      <c r="IX615" s="180">
        <f t="shared" si="1623"/>
        <v>0</v>
      </c>
      <c r="IY615" s="180">
        <f t="shared" si="1624"/>
        <v>0</v>
      </c>
      <c r="IZ615" s="180">
        <f t="shared" si="1625"/>
        <v>0</v>
      </c>
      <c r="JA615" s="180">
        <f t="shared" si="1626"/>
        <v>0</v>
      </c>
      <c r="JB615" s="180">
        <f t="shared" si="1627"/>
        <v>0</v>
      </c>
    </row>
    <row r="616" spans="1:262">
      <c r="B616" s="188">
        <v>255</v>
      </c>
      <c r="C616" s="187">
        <f t="shared" si="1628"/>
        <v>4.9804687499999797E-3</v>
      </c>
      <c r="D616" s="184" t="e">
        <f t="shared" si="1371"/>
        <v>#REF!</v>
      </c>
      <c r="E616" s="183" t="e">
        <f>JA361</f>
        <v>#REF!</v>
      </c>
      <c r="F616" s="182">
        <v>255</v>
      </c>
      <c r="G616" s="180">
        <f t="shared" si="1372"/>
        <v>0</v>
      </c>
      <c r="H616" s="180">
        <f t="shared" si="1373"/>
        <v>0</v>
      </c>
      <c r="I616" s="180">
        <f t="shared" si="1374"/>
        <v>0</v>
      </c>
      <c r="J616" s="180">
        <f t="shared" si="1375"/>
        <v>0</v>
      </c>
      <c r="K616" s="180">
        <f t="shared" si="1376"/>
        <v>0</v>
      </c>
      <c r="L616" s="180">
        <f t="shared" si="1377"/>
        <v>0</v>
      </c>
      <c r="M616" s="180">
        <f t="shared" si="1378"/>
        <v>0</v>
      </c>
      <c r="N616" s="180">
        <f t="shared" si="1379"/>
        <v>0</v>
      </c>
      <c r="O616" s="180">
        <f t="shared" si="1380"/>
        <v>0</v>
      </c>
      <c r="P616" s="180">
        <f t="shared" si="1381"/>
        <v>0</v>
      </c>
      <c r="Q616" s="180">
        <f t="shared" si="1382"/>
        <v>0</v>
      </c>
      <c r="R616" s="180">
        <f t="shared" si="1383"/>
        <v>0</v>
      </c>
      <c r="S616" s="180">
        <f t="shared" si="1384"/>
        <v>0</v>
      </c>
      <c r="T616" s="180">
        <f t="shared" si="1385"/>
        <v>0</v>
      </c>
      <c r="U616" s="180">
        <f t="shared" si="1386"/>
        <v>0</v>
      </c>
      <c r="V616" s="180">
        <f t="shared" si="1387"/>
        <v>0</v>
      </c>
      <c r="W616" s="180">
        <f t="shared" si="1388"/>
        <v>0</v>
      </c>
      <c r="X616" s="180">
        <f t="shared" si="1389"/>
        <v>0</v>
      </c>
      <c r="Y616" s="180">
        <f t="shared" si="1390"/>
        <v>0</v>
      </c>
      <c r="Z616" s="180">
        <f t="shared" si="1391"/>
        <v>0</v>
      </c>
      <c r="AA616" s="180">
        <f t="shared" si="1392"/>
        <v>0</v>
      </c>
      <c r="AB616" s="180">
        <f t="shared" si="1393"/>
        <v>0</v>
      </c>
      <c r="AC616" s="180">
        <f t="shared" si="1394"/>
        <v>0</v>
      </c>
      <c r="AD616" s="180">
        <f t="shared" si="1395"/>
        <v>0</v>
      </c>
      <c r="AE616" s="180">
        <f t="shared" si="1396"/>
        <v>0</v>
      </c>
      <c r="AF616" s="180">
        <f t="shared" si="1397"/>
        <v>0</v>
      </c>
      <c r="AG616" s="180">
        <f t="shared" si="1398"/>
        <v>0</v>
      </c>
      <c r="AH616" s="180">
        <f t="shared" si="1399"/>
        <v>0</v>
      </c>
      <c r="AI616" s="180">
        <f t="shared" si="1400"/>
        <v>0</v>
      </c>
      <c r="AJ616" s="180">
        <f t="shared" si="1401"/>
        <v>0</v>
      </c>
      <c r="AK616" s="180">
        <f t="shared" si="1402"/>
        <v>0</v>
      </c>
      <c r="AL616" s="180">
        <f t="shared" si="1403"/>
        <v>0</v>
      </c>
      <c r="AM616" s="180">
        <f t="shared" si="1404"/>
        <v>0</v>
      </c>
      <c r="AN616" s="180">
        <f t="shared" si="1405"/>
        <v>0</v>
      </c>
      <c r="AO616" s="180">
        <f t="shared" si="1406"/>
        <v>0</v>
      </c>
      <c r="AP616" s="180">
        <f t="shared" si="1407"/>
        <v>0</v>
      </c>
      <c r="AQ616" s="180">
        <f t="shared" si="1408"/>
        <v>0</v>
      </c>
      <c r="AR616" s="180">
        <f t="shared" si="1409"/>
        <v>0</v>
      </c>
      <c r="AS616" s="180">
        <f t="shared" si="1410"/>
        <v>0</v>
      </c>
      <c r="AT616" s="180">
        <f t="shared" si="1411"/>
        <v>0</v>
      </c>
      <c r="AU616" s="180">
        <f t="shared" si="1412"/>
        <v>0</v>
      </c>
      <c r="AV616" s="180">
        <f t="shared" si="1413"/>
        <v>0</v>
      </c>
      <c r="AW616" s="180">
        <f t="shared" si="1414"/>
        <v>0</v>
      </c>
      <c r="AX616" s="180">
        <f t="shared" si="1415"/>
        <v>0</v>
      </c>
      <c r="AY616" s="180">
        <f t="shared" si="1416"/>
        <v>0</v>
      </c>
      <c r="AZ616" s="180">
        <f t="shared" si="1417"/>
        <v>0</v>
      </c>
      <c r="BA616" s="180">
        <f t="shared" si="1418"/>
        <v>0</v>
      </c>
      <c r="BB616" s="180">
        <f t="shared" si="1419"/>
        <v>0</v>
      </c>
      <c r="BC616" s="180">
        <f t="shared" si="1420"/>
        <v>0</v>
      </c>
      <c r="BD616" s="180">
        <f t="shared" si="1421"/>
        <v>0</v>
      </c>
      <c r="BE616" s="180">
        <f t="shared" si="1422"/>
        <v>0</v>
      </c>
      <c r="BF616" s="180">
        <f t="shared" si="1423"/>
        <v>0</v>
      </c>
      <c r="BG616" s="180">
        <f t="shared" si="1424"/>
        <v>0</v>
      </c>
      <c r="BH616" s="180">
        <f t="shared" si="1425"/>
        <v>0</v>
      </c>
      <c r="BI616" s="180">
        <f t="shared" si="1426"/>
        <v>0</v>
      </c>
      <c r="BJ616" s="180">
        <f t="shared" si="1427"/>
        <v>0</v>
      </c>
      <c r="BK616" s="180">
        <f t="shared" si="1428"/>
        <v>0</v>
      </c>
      <c r="BL616" s="180">
        <f t="shared" si="1429"/>
        <v>0</v>
      </c>
      <c r="BM616" s="180">
        <f t="shared" si="1430"/>
        <v>0</v>
      </c>
      <c r="BN616" s="180">
        <f t="shared" si="1431"/>
        <v>0</v>
      </c>
      <c r="BO616" s="180">
        <f t="shared" si="1432"/>
        <v>0</v>
      </c>
      <c r="BP616" s="180">
        <f t="shared" si="1433"/>
        <v>0</v>
      </c>
      <c r="BQ616" s="180">
        <f t="shared" si="1434"/>
        <v>0</v>
      </c>
      <c r="BR616" s="180">
        <f t="shared" si="1435"/>
        <v>0</v>
      </c>
      <c r="BS616" s="180">
        <f t="shared" si="1436"/>
        <v>0</v>
      </c>
      <c r="BT616" s="180">
        <f t="shared" si="1437"/>
        <v>0</v>
      </c>
      <c r="BU616" s="180">
        <f t="shared" si="1438"/>
        <v>0</v>
      </c>
      <c r="BV616" s="180">
        <f t="shared" si="1439"/>
        <v>0</v>
      </c>
      <c r="BW616" s="180">
        <f t="shared" si="1440"/>
        <v>0</v>
      </c>
      <c r="BX616" s="180">
        <f t="shared" si="1441"/>
        <v>0</v>
      </c>
      <c r="BY616" s="180">
        <f t="shared" si="1442"/>
        <v>0</v>
      </c>
      <c r="BZ616" s="180">
        <f t="shared" si="1443"/>
        <v>0</v>
      </c>
      <c r="CA616" s="180">
        <f t="shared" si="1444"/>
        <v>0</v>
      </c>
      <c r="CB616" s="180">
        <f t="shared" si="1445"/>
        <v>0</v>
      </c>
      <c r="CC616" s="180">
        <f t="shared" si="1446"/>
        <v>0</v>
      </c>
      <c r="CD616" s="180">
        <f t="shared" si="1447"/>
        <v>0</v>
      </c>
      <c r="CE616" s="180">
        <f t="shared" si="1448"/>
        <v>0</v>
      </c>
      <c r="CF616" s="180">
        <f t="shared" si="1449"/>
        <v>0</v>
      </c>
      <c r="CG616" s="180">
        <f t="shared" si="1450"/>
        <v>0</v>
      </c>
      <c r="CH616" s="180">
        <f t="shared" si="1451"/>
        <v>0</v>
      </c>
      <c r="CI616" s="180">
        <f t="shared" si="1452"/>
        <v>0</v>
      </c>
      <c r="CJ616" s="180">
        <f t="shared" si="1453"/>
        <v>0</v>
      </c>
      <c r="CK616" s="180">
        <f t="shared" si="1454"/>
        <v>0</v>
      </c>
      <c r="CL616" s="180">
        <f t="shared" si="1455"/>
        <v>0</v>
      </c>
      <c r="CM616" s="180">
        <f t="shared" si="1456"/>
        <v>0</v>
      </c>
      <c r="CN616" s="180">
        <f t="shared" si="1457"/>
        <v>0</v>
      </c>
      <c r="CO616" s="180">
        <f t="shared" si="1458"/>
        <v>0</v>
      </c>
      <c r="CP616" s="180">
        <f t="shared" si="1459"/>
        <v>0</v>
      </c>
      <c r="CQ616" s="180">
        <f t="shared" si="1460"/>
        <v>0</v>
      </c>
      <c r="CR616" s="180">
        <f t="shared" si="1461"/>
        <v>0</v>
      </c>
      <c r="CS616" s="180">
        <f t="shared" si="1462"/>
        <v>0</v>
      </c>
      <c r="CT616" s="180">
        <f t="shared" si="1463"/>
        <v>0</v>
      </c>
      <c r="CU616" s="180">
        <f t="shared" si="1464"/>
        <v>0</v>
      </c>
      <c r="CV616" s="180">
        <f t="shared" si="1465"/>
        <v>0</v>
      </c>
      <c r="CW616" s="180">
        <f t="shared" si="1466"/>
        <v>0</v>
      </c>
      <c r="CX616" s="180">
        <f t="shared" si="1467"/>
        <v>0</v>
      </c>
      <c r="CY616" s="180">
        <f t="shared" si="1468"/>
        <v>0</v>
      </c>
      <c r="CZ616" s="180">
        <f t="shared" si="1469"/>
        <v>0</v>
      </c>
      <c r="DA616" s="180">
        <f t="shared" si="1470"/>
        <v>0</v>
      </c>
      <c r="DB616" s="180">
        <f t="shared" si="1471"/>
        <v>0</v>
      </c>
      <c r="DC616" s="180">
        <f t="shared" si="1472"/>
        <v>0</v>
      </c>
      <c r="DD616" s="180">
        <f t="shared" si="1473"/>
        <v>0</v>
      </c>
      <c r="DE616" s="180">
        <f t="shared" si="1474"/>
        <v>0</v>
      </c>
      <c r="DF616" s="180">
        <f t="shared" si="1475"/>
        <v>0</v>
      </c>
      <c r="DG616" s="180">
        <f t="shared" si="1476"/>
        <v>0</v>
      </c>
      <c r="DH616" s="180">
        <f t="shared" si="1477"/>
        <v>0</v>
      </c>
      <c r="DI616" s="180">
        <f t="shared" si="1478"/>
        <v>0</v>
      </c>
      <c r="DJ616" s="180">
        <f t="shared" si="1479"/>
        <v>0</v>
      </c>
      <c r="DK616" s="180">
        <f t="shared" si="1480"/>
        <v>0</v>
      </c>
      <c r="DL616" s="180">
        <f t="shared" si="1481"/>
        <v>0</v>
      </c>
      <c r="DM616" s="180">
        <f t="shared" si="1482"/>
        <v>0</v>
      </c>
      <c r="DN616" s="180">
        <f t="shared" si="1483"/>
        <v>0</v>
      </c>
      <c r="DO616" s="180">
        <f t="shared" si="1484"/>
        <v>0</v>
      </c>
      <c r="DP616" s="180">
        <f t="shared" si="1485"/>
        <v>0</v>
      </c>
      <c r="DQ616" s="180">
        <f t="shared" si="1486"/>
        <v>0</v>
      </c>
      <c r="DR616" s="180">
        <f t="shared" si="1487"/>
        <v>0</v>
      </c>
      <c r="DS616" s="180">
        <f t="shared" si="1488"/>
        <v>0</v>
      </c>
      <c r="DT616" s="180">
        <f t="shared" si="1489"/>
        <v>0</v>
      </c>
      <c r="DU616" s="180">
        <f t="shared" si="1490"/>
        <v>0</v>
      </c>
      <c r="DV616" s="180">
        <f t="shared" si="1491"/>
        <v>0</v>
      </c>
      <c r="DW616" s="180">
        <f t="shared" si="1492"/>
        <v>0</v>
      </c>
      <c r="DX616" s="180">
        <f t="shared" si="1493"/>
        <v>0</v>
      </c>
      <c r="DY616" s="180">
        <f t="shared" si="1494"/>
        <v>0</v>
      </c>
      <c r="DZ616" s="180">
        <f t="shared" si="1495"/>
        <v>0</v>
      </c>
      <c r="EA616" s="180">
        <f t="shared" si="1496"/>
        <v>0</v>
      </c>
      <c r="EB616" s="180">
        <f t="shared" si="1497"/>
        <v>0</v>
      </c>
      <c r="EC616" s="180">
        <f t="shared" si="1498"/>
        <v>0</v>
      </c>
      <c r="ED616" s="180">
        <f t="shared" si="1499"/>
        <v>0</v>
      </c>
      <c r="EE616" s="180">
        <f t="shared" si="1500"/>
        <v>0</v>
      </c>
      <c r="EF616" s="180">
        <f t="shared" si="1501"/>
        <v>0</v>
      </c>
      <c r="EG616" s="180">
        <f t="shared" si="1502"/>
        <v>0</v>
      </c>
      <c r="EH616" s="180">
        <f t="shared" si="1503"/>
        <v>0</v>
      </c>
      <c r="EI616" s="180">
        <f t="shared" si="1504"/>
        <v>0</v>
      </c>
      <c r="EJ616" s="180">
        <f t="shared" si="1505"/>
        <v>0</v>
      </c>
      <c r="EK616" s="180">
        <f t="shared" si="1506"/>
        <v>0</v>
      </c>
      <c r="EL616" s="180">
        <f t="shared" si="1507"/>
        <v>0</v>
      </c>
      <c r="EM616" s="180">
        <f t="shared" si="1508"/>
        <v>0</v>
      </c>
      <c r="EN616" s="180">
        <f t="shared" si="1509"/>
        <v>0</v>
      </c>
      <c r="EO616" s="180">
        <f t="shared" si="1510"/>
        <v>0</v>
      </c>
      <c r="EP616" s="180">
        <f t="shared" si="1511"/>
        <v>0</v>
      </c>
      <c r="EQ616" s="180">
        <f t="shared" si="1512"/>
        <v>0</v>
      </c>
      <c r="ER616" s="180">
        <f t="shared" si="1513"/>
        <v>0</v>
      </c>
      <c r="ES616" s="180">
        <f t="shared" si="1514"/>
        <v>0</v>
      </c>
      <c r="ET616" s="180">
        <f t="shared" si="1515"/>
        <v>0</v>
      </c>
      <c r="EU616" s="180">
        <f t="shared" si="1516"/>
        <v>0</v>
      </c>
      <c r="EV616" s="180">
        <f t="shared" si="1517"/>
        <v>0</v>
      </c>
      <c r="EW616" s="180">
        <f t="shared" si="1518"/>
        <v>0</v>
      </c>
      <c r="EX616" s="180">
        <f t="shared" si="1519"/>
        <v>0</v>
      </c>
      <c r="EY616" s="180">
        <f t="shared" si="1520"/>
        <v>0</v>
      </c>
      <c r="EZ616" s="180">
        <f t="shared" si="1521"/>
        <v>0</v>
      </c>
      <c r="FA616" s="180">
        <f t="shared" si="1522"/>
        <v>0</v>
      </c>
      <c r="FB616" s="180">
        <f t="shared" si="1523"/>
        <v>0</v>
      </c>
      <c r="FC616" s="180">
        <f t="shared" si="1524"/>
        <v>0</v>
      </c>
      <c r="FD616" s="180">
        <f t="shared" si="1525"/>
        <v>0</v>
      </c>
      <c r="FE616" s="180">
        <f t="shared" si="1526"/>
        <v>0</v>
      </c>
      <c r="FF616" s="180">
        <f t="shared" si="1527"/>
        <v>0</v>
      </c>
      <c r="FG616" s="180">
        <f t="shared" si="1528"/>
        <v>0</v>
      </c>
      <c r="FH616" s="180">
        <f t="shared" si="1529"/>
        <v>0</v>
      </c>
      <c r="FI616" s="180">
        <f t="shared" si="1530"/>
        <v>0</v>
      </c>
      <c r="FJ616" s="180">
        <f t="shared" si="1531"/>
        <v>0</v>
      </c>
      <c r="FK616" s="180">
        <f t="shared" si="1532"/>
        <v>0</v>
      </c>
      <c r="FL616" s="180">
        <f t="shared" si="1533"/>
        <v>0</v>
      </c>
      <c r="FM616" s="180">
        <f t="shared" si="1534"/>
        <v>0</v>
      </c>
      <c r="FN616" s="180">
        <f t="shared" si="1535"/>
        <v>0</v>
      </c>
      <c r="FO616" s="180">
        <f t="shared" si="1536"/>
        <v>0</v>
      </c>
      <c r="FP616" s="180">
        <f t="shared" si="1537"/>
        <v>0</v>
      </c>
      <c r="FQ616" s="180">
        <f t="shared" si="1538"/>
        <v>0</v>
      </c>
      <c r="FR616" s="180">
        <f t="shared" si="1539"/>
        <v>0</v>
      </c>
      <c r="FS616" s="180">
        <f t="shared" si="1540"/>
        <v>0</v>
      </c>
      <c r="FT616" s="180">
        <f t="shared" si="1541"/>
        <v>0</v>
      </c>
      <c r="FU616" s="180">
        <f t="shared" si="1542"/>
        <v>0</v>
      </c>
      <c r="FV616" s="180">
        <f t="shared" si="1543"/>
        <v>0</v>
      </c>
      <c r="FW616" s="180">
        <f t="shared" si="1544"/>
        <v>0</v>
      </c>
      <c r="FX616" s="180">
        <f t="shared" si="1545"/>
        <v>0</v>
      </c>
      <c r="FY616" s="180">
        <f t="shared" si="1546"/>
        <v>0</v>
      </c>
      <c r="FZ616" s="180">
        <f t="shared" si="1547"/>
        <v>0</v>
      </c>
      <c r="GA616" s="180">
        <f t="shared" si="1548"/>
        <v>0</v>
      </c>
      <c r="GB616" s="180">
        <f t="shared" si="1549"/>
        <v>0</v>
      </c>
      <c r="GC616" s="180">
        <f t="shared" si="1550"/>
        <v>0</v>
      </c>
      <c r="GD616" s="180">
        <f t="shared" si="1551"/>
        <v>0</v>
      </c>
      <c r="GE616" s="180">
        <f t="shared" si="1552"/>
        <v>0</v>
      </c>
      <c r="GF616" s="180">
        <f t="shared" si="1553"/>
        <v>0</v>
      </c>
      <c r="GG616" s="180">
        <f t="shared" si="1554"/>
        <v>0</v>
      </c>
      <c r="GH616" s="180">
        <f t="shared" si="1555"/>
        <v>0</v>
      </c>
      <c r="GI616" s="180">
        <f t="shared" si="1556"/>
        <v>0</v>
      </c>
      <c r="GJ616" s="180">
        <f t="shared" si="1557"/>
        <v>0</v>
      </c>
      <c r="GK616" s="180">
        <f t="shared" si="1558"/>
        <v>0</v>
      </c>
      <c r="GL616" s="180">
        <f t="shared" si="1559"/>
        <v>0</v>
      </c>
      <c r="GM616" s="180">
        <f t="shared" si="1560"/>
        <v>0</v>
      </c>
      <c r="GN616" s="180">
        <f t="shared" si="1561"/>
        <v>0</v>
      </c>
      <c r="GO616" s="180">
        <f t="shared" si="1562"/>
        <v>0</v>
      </c>
      <c r="GP616" s="180">
        <f t="shared" si="1563"/>
        <v>0</v>
      </c>
      <c r="GQ616" s="180">
        <f t="shared" si="1564"/>
        <v>0</v>
      </c>
      <c r="GR616" s="180">
        <f t="shared" si="1565"/>
        <v>0</v>
      </c>
      <c r="GS616" s="180">
        <f t="shared" si="1566"/>
        <v>0</v>
      </c>
      <c r="GT616" s="180">
        <f t="shared" si="1567"/>
        <v>0</v>
      </c>
      <c r="GU616" s="180">
        <f t="shared" si="1568"/>
        <v>0</v>
      </c>
      <c r="GV616" s="180">
        <f t="shared" si="1569"/>
        <v>0</v>
      </c>
      <c r="GW616" s="180">
        <f t="shared" si="1570"/>
        <v>0</v>
      </c>
      <c r="GX616" s="180">
        <f t="shared" si="1571"/>
        <v>0</v>
      </c>
      <c r="GY616" s="180">
        <f t="shared" si="1572"/>
        <v>0</v>
      </c>
      <c r="GZ616" s="180">
        <f t="shared" si="1573"/>
        <v>0</v>
      </c>
      <c r="HA616" s="180">
        <f t="shared" si="1574"/>
        <v>0</v>
      </c>
      <c r="HB616" s="180">
        <f t="shared" si="1575"/>
        <v>0</v>
      </c>
      <c r="HC616" s="180">
        <f t="shared" si="1576"/>
        <v>0</v>
      </c>
      <c r="HD616" s="180">
        <f t="shared" si="1577"/>
        <v>0</v>
      </c>
      <c r="HE616" s="180">
        <f t="shared" si="1578"/>
        <v>0</v>
      </c>
      <c r="HF616" s="180">
        <f t="shared" si="1579"/>
        <v>0</v>
      </c>
      <c r="HG616" s="180">
        <f t="shared" si="1580"/>
        <v>0</v>
      </c>
      <c r="HH616" s="180">
        <f t="shared" si="1581"/>
        <v>0</v>
      </c>
      <c r="HI616" s="180">
        <f t="shared" si="1582"/>
        <v>0</v>
      </c>
      <c r="HJ616" s="180">
        <f t="shared" si="1583"/>
        <v>0</v>
      </c>
      <c r="HK616" s="180">
        <f t="shared" si="1584"/>
        <v>0</v>
      </c>
      <c r="HL616" s="180">
        <f t="shared" si="1585"/>
        <v>0</v>
      </c>
      <c r="HM616" s="180">
        <f t="shared" si="1586"/>
        <v>0</v>
      </c>
      <c r="HN616" s="180">
        <f t="shared" si="1587"/>
        <v>0</v>
      </c>
      <c r="HO616" s="180">
        <f t="shared" si="1588"/>
        <v>0</v>
      </c>
      <c r="HP616" s="180">
        <f t="shared" si="1589"/>
        <v>0</v>
      </c>
      <c r="HQ616" s="180">
        <f t="shared" si="1590"/>
        <v>0</v>
      </c>
      <c r="HR616" s="180">
        <f t="shared" si="1591"/>
        <v>0</v>
      </c>
      <c r="HS616" s="180">
        <f t="shared" si="1592"/>
        <v>0</v>
      </c>
      <c r="HT616" s="180">
        <f t="shared" si="1593"/>
        <v>0</v>
      </c>
      <c r="HU616" s="180">
        <f t="shared" si="1594"/>
        <v>0</v>
      </c>
      <c r="HV616" s="180">
        <f t="shared" si="1595"/>
        <v>0</v>
      </c>
      <c r="HW616" s="180">
        <f t="shared" si="1596"/>
        <v>0</v>
      </c>
      <c r="HX616" s="180">
        <f t="shared" si="1597"/>
        <v>0</v>
      </c>
      <c r="HY616" s="180">
        <f t="shared" si="1598"/>
        <v>0</v>
      </c>
      <c r="HZ616" s="180">
        <f t="shared" si="1599"/>
        <v>0</v>
      </c>
      <c r="IA616" s="180">
        <f t="shared" si="1600"/>
        <v>0</v>
      </c>
      <c r="IB616" s="180">
        <f t="shared" si="1601"/>
        <v>0</v>
      </c>
      <c r="IC616" s="180">
        <f t="shared" si="1602"/>
        <v>0</v>
      </c>
      <c r="ID616" s="180">
        <f t="shared" si="1603"/>
        <v>0</v>
      </c>
      <c r="IE616" s="180">
        <f t="shared" si="1604"/>
        <v>0</v>
      </c>
      <c r="IF616" s="180">
        <f t="shared" si="1605"/>
        <v>0</v>
      </c>
      <c r="IG616" s="180">
        <f t="shared" si="1606"/>
        <v>0</v>
      </c>
      <c r="IH616" s="180">
        <f t="shared" si="1607"/>
        <v>0</v>
      </c>
      <c r="II616" s="180">
        <f t="shared" si="1608"/>
        <v>0</v>
      </c>
      <c r="IJ616" s="180">
        <f t="shared" si="1609"/>
        <v>0</v>
      </c>
      <c r="IK616" s="180">
        <f t="shared" si="1610"/>
        <v>0</v>
      </c>
      <c r="IL616" s="180">
        <f t="shared" si="1611"/>
        <v>0</v>
      </c>
      <c r="IM616" s="180">
        <f t="shared" si="1612"/>
        <v>0</v>
      </c>
      <c r="IN616" s="180">
        <f t="shared" si="1613"/>
        <v>0</v>
      </c>
      <c r="IO616" s="180">
        <f t="shared" si="1614"/>
        <v>0</v>
      </c>
      <c r="IP616" s="180">
        <f t="shared" si="1615"/>
        <v>0</v>
      </c>
      <c r="IQ616" s="180">
        <f t="shared" si="1616"/>
        <v>0</v>
      </c>
      <c r="IR616" s="180">
        <f t="shared" si="1617"/>
        <v>0</v>
      </c>
      <c r="IS616" s="180">
        <f t="shared" si="1618"/>
        <v>0</v>
      </c>
      <c r="IT616" s="180">
        <f t="shared" si="1619"/>
        <v>0</v>
      </c>
      <c r="IU616" s="180">
        <f t="shared" si="1620"/>
        <v>0</v>
      </c>
      <c r="IV616" s="180">
        <f t="shared" si="1621"/>
        <v>0</v>
      </c>
      <c r="IW616" s="180">
        <f t="shared" si="1622"/>
        <v>0</v>
      </c>
      <c r="IX616" s="180">
        <f t="shared" si="1623"/>
        <v>0</v>
      </c>
      <c r="IY616" s="180">
        <f t="shared" si="1624"/>
        <v>0</v>
      </c>
      <c r="IZ616" s="180">
        <f t="shared" si="1625"/>
        <v>0</v>
      </c>
      <c r="JA616" s="180">
        <f t="shared" si="1626"/>
        <v>0</v>
      </c>
      <c r="JB616" s="180">
        <f t="shared" si="1627"/>
        <v>0</v>
      </c>
    </row>
    <row r="617" spans="1:262" s="181" customFormat="1">
      <c r="B617" s="186">
        <v>256</v>
      </c>
      <c r="C617" s="185">
        <f t="shared" si="1628"/>
        <v>4.9999999999999793E-3</v>
      </c>
      <c r="D617" s="184" t="e">
        <f t="shared" si="1371"/>
        <v>#REF!</v>
      </c>
      <c r="E617" s="183" t="e">
        <f>JB361</f>
        <v>#REF!</v>
      </c>
      <c r="F617" s="182">
        <v>256</v>
      </c>
    </row>
    <row r="619" spans="1:262">
      <c r="J619" s="180">
        <f>B626</f>
        <v>1</v>
      </c>
      <c r="N619" s="253" t="s">
        <v>766</v>
      </c>
      <c r="O619" s="253" t="s">
        <v>767</v>
      </c>
    </row>
    <row r="620" spans="1:262">
      <c r="K620" s="180">
        <f>Nt_input</f>
        <v>64</v>
      </c>
      <c r="N620" s="253" t="s">
        <v>658</v>
      </c>
      <c r="O620" s="253" t="s">
        <v>658</v>
      </c>
      <c r="P620" s="180">
        <f>PI()</f>
        <v>3.1415926535897931</v>
      </c>
    </row>
    <row r="624" spans="1:262">
      <c r="A624" s="225" t="s">
        <v>768</v>
      </c>
      <c r="B624" s="224" t="s">
        <v>769</v>
      </c>
      <c r="C624" s="222" t="s">
        <v>688</v>
      </c>
      <c r="D624" s="223" t="s">
        <v>689</v>
      </c>
      <c r="E624" s="222" t="s">
        <v>690</v>
      </c>
      <c r="F624" s="204" t="s">
        <v>691</v>
      </c>
      <c r="G624" s="204" t="s">
        <v>692</v>
      </c>
      <c r="H624" s="204" t="s">
        <v>770</v>
      </c>
      <c r="I624" s="204" t="s">
        <v>771</v>
      </c>
      <c r="J624" s="222" t="s">
        <v>695</v>
      </c>
      <c r="K624" s="222" t="s">
        <v>772</v>
      </c>
      <c r="L624" s="134"/>
      <c r="M624" s="204" t="s">
        <v>773</v>
      </c>
      <c r="N624" s="204" t="s">
        <v>774</v>
      </c>
      <c r="O624" s="218" t="s">
        <v>698</v>
      </c>
      <c r="P624" s="218" t="s">
        <v>699</v>
      </c>
      <c r="Q624" s="219" t="s">
        <v>700</v>
      </c>
      <c r="R624" s="218" t="s">
        <v>701</v>
      </c>
      <c r="S624" s="219" t="s">
        <v>702</v>
      </c>
      <c r="T624" s="218" t="s">
        <v>703</v>
      </c>
      <c r="U624" s="218" t="s">
        <v>704</v>
      </c>
      <c r="V624" s="219" t="s">
        <v>705</v>
      </c>
      <c r="W624" s="219" t="s">
        <v>706</v>
      </c>
      <c r="X624" s="219" t="s">
        <v>707</v>
      </c>
      <c r="Y624" s="218" t="s">
        <v>708</v>
      </c>
      <c r="Z624" s="218" t="s">
        <v>709</v>
      </c>
      <c r="AA624" s="219" t="s">
        <v>710</v>
      </c>
      <c r="AB624" s="218" t="s">
        <v>711</v>
      </c>
      <c r="AC624" s="219" t="s">
        <v>712</v>
      </c>
      <c r="AD624" s="218" t="s">
        <v>713</v>
      </c>
      <c r="AE624" s="218" t="s">
        <v>714</v>
      </c>
      <c r="AF624" s="219" t="s">
        <v>715</v>
      </c>
      <c r="AG624" s="219" t="s">
        <v>716</v>
      </c>
      <c r="AH624" s="219" t="s">
        <v>717</v>
      </c>
      <c r="AI624" s="218" t="s">
        <v>718</v>
      </c>
      <c r="AJ624" s="218" t="s">
        <v>719</v>
      </c>
      <c r="AK624" s="219" t="s">
        <v>720</v>
      </c>
      <c r="AL624" s="218" t="s">
        <v>721</v>
      </c>
      <c r="AM624" s="219" t="s">
        <v>722</v>
      </c>
      <c r="AN624" s="218" t="s">
        <v>723</v>
      </c>
      <c r="AO624" s="218" t="s">
        <v>724</v>
      </c>
      <c r="AP624" s="219" t="s">
        <v>725</v>
      </c>
      <c r="AQ624" s="219" t="s">
        <v>726</v>
      </c>
      <c r="AR624" s="219" t="s">
        <v>727</v>
      </c>
      <c r="AS624" s="218" t="s">
        <v>728</v>
      </c>
      <c r="AT624" s="218" t="s">
        <v>729</v>
      </c>
      <c r="AU624" s="219" t="s">
        <v>730</v>
      </c>
      <c r="AV624" s="282" t="s">
        <v>731</v>
      </c>
      <c r="AW624" s="219" t="s">
        <v>732</v>
      </c>
      <c r="AX624" s="218" t="s">
        <v>733</v>
      </c>
      <c r="AY624" s="218" t="s">
        <v>734</v>
      </c>
      <c r="AZ624" s="219" t="s">
        <v>735</v>
      </c>
      <c r="BA624" s="219" t="s">
        <v>736</v>
      </c>
      <c r="BB624" s="219" t="s">
        <v>737</v>
      </c>
      <c r="BC624" s="218" t="s">
        <v>738</v>
      </c>
      <c r="BD624" s="218" t="s">
        <v>739</v>
      </c>
      <c r="BE624" s="219" t="s">
        <v>740</v>
      </c>
      <c r="BF624" s="218" t="s">
        <v>741</v>
      </c>
      <c r="BG624" s="219" t="s">
        <v>742</v>
      </c>
      <c r="BH624" s="218" t="s">
        <v>743</v>
      </c>
      <c r="BI624" s="218" t="s">
        <v>744</v>
      </c>
      <c r="BJ624" s="219" t="s">
        <v>745</v>
      </c>
      <c r="BK624" s="219" t="s">
        <v>746</v>
      </c>
      <c r="BL624" s="219" t="s">
        <v>747</v>
      </c>
      <c r="BM624" s="283"/>
      <c r="BN624" s="283"/>
      <c r="BO624" s="284"/>
      <c r="BP624" s="283"/>
      <c r="BQ624" s="284"/>
      <c r="BR624" s="283"/>
      <c r="BS624" s="283"/>
      <c r="BT624" s="284"/>
      <c r="BU624" s="284"/>
      <c r="BV624" s="284"/>
      <c r="BW624" s="218"/>
      <c r="BX624" s="218"/>
      <c r="BY624" s="219"/>
      <c r="BZ624" s="218"/>
    </row>
    <row r="625" spans="1:86" s="285" customFormat="1" ht="46.5" customHeight="1">
      <c r="A625" s="285">
        <v>0</v>
      </c>
      <c r="B625" s="286">
        <v>0</v>
      </c>
      <c r="C625" s="286">
        <v>0</v>
      </c>
      <c r="D625" s="286">
        <v>0</v>
      </c>
      <c r="N625" s="287">
        <v>0</v>
      </c>
      <c r="O625" s="288" t="str">
        <f t="shared" ref="O625:BL625" si="1629">IMSUM(O626:O689)</f>
        <v>2.54515226923258E-13-160i</v>
      </c>
      <c r="P625" s="288" t="str">
        <f t="shared" si="1629"/>
        <v>-9.54270704385918E-14+4.34374758384546E-15i</v>
      </c>
      <c r="Q625" s="288" t="str">
        <f t="shared" si="1629"/>
        <v>1.02581206003305E-13+5.55111512311885E-16i</v>
      </c>
      <c r="R625" s="288" t="str">
        <f t="shared" si="1629"/>
        <v>2.9564898998562E-13+2.31481500634353E-14i</v>
      </c>
      <c r="S625" s="288" t="str">
        <f t="shared" si="1629"/>
        <v>1.97061185398906E-13+1.5562273691927E-12i</v>
      </c>
      <c r="T625" s="288" t="str">
        <f t="shared" si="1629"/>
        <v>1.0635596428703E-13+1.68531855138099E-13i</v>
      </c>
      <c r="U625" s="288" t="str">
        <f t="shared" si="1629"/>
        <v>-6.22065040996051E-15+8.9539486936019E-14i</v>
      </c>
      <c r="V625" s="288" t="str">
        <f t="shared" si="1629"/>
        <v>-3.31349463171438E-13-5.8120175339127E-14i</v>
      </c>
      <c r="W625" s="288" t="str">
        <f t="shared" si="1629"/>
        <v>8.30609954401251E-13+5.58220136781528E-13i</v>
      </c>
      <c r="X625" s="288" t="str">
        <f t="shared" si="1629"/>
        <v>-2.38923396371393E-13+3.11473069558587E-13i</v>
      </c>
      <c r="Y625" s="288" t="str">
        <f t="shared" si="1629"/>
        <v>-5.22671503562889E-14-2.96318525272453E-13i</v>
      </c>
      <c r="Z625" s="288" t="str">
        <f t="shared" si="1629"/>
        <v>1.60479336737507E-13-6.19504447740837E-13i</v>
      </c>
      <c r="AA625" s="288" t="str">
        <f t="shared" si="1629"/>
        <v>9.64749793678665E-14-1.29896093881143E-13i</v>
      </c>
      <c r="AB625" s="288" t="str">
        <f t="shared" si="1629"/>
        <v>1.48599950374018E-13+5.62883073484955E-13i</v>
      </c>
      <c r="AC625" s="288" t="str">
        <f t="shared" si="1629"/>
        <v>-8.09664155428492E-14-1.10855769008822E-13i</v>
      </c>
      <c r="AD625" s="288" t="str">
        <f t="shared" si="1629"/>
        <v>-4.3268244032636E-13-2.75890421619287E-14i</v>
      </c>
      <c r="AE625" s="288" t="str">
        <f t="shared" si="1629"/>
        <v>-1.61561668236732E-13+7.9991568924242E-14i</v>
      </c>
      <c r="AF625" s="288" t="str">
        <f t="shared" si="1629"/>
        <v>5.81781219007138E-13+2.35139685500484E-12i</v>
      </c>
      <c r="AG625" s="288" t="str">
        <f t="shared" si="1629"/>
        <v>-1.1125023832977E-12+1.15357723373677E-12i</v>
      </c>
      <c r="AH625" s="288" t="str">
        <f t="shared" si="1629"/>
        <v>-2.29017145666883E-12+6.54976073377607E-13i</v>
      </c>
      <c r="AI625" s="288" t="str">
        <f t="shared" si="1629"/>
        <v>6.04801979190033E-12+4.88531437525808E-12i</v>
      </c>
      <c r="AJ625" s="288" t="str">
        <f t="shared" si="1629"/>
        <v>1.21510508573164E-13-1.56763491077074E-13i</v>
      </c>
      <c r="AK625" s="288" t="str">
        <f t="shared" si="1629"/>
        <v>-1.88574782204642E-13-1.09180997576175E-11i</v>
      </c>
      <c r="AL625" s="288" t="str">
        <f t="shared" si="1629"/>
        <v>5.19267621815349E-12+2.95907742753343E-12i</v>
      </c>
      <c r="AM625" s="288" t="str">
        <f t="shared" si="1629"/>
        <v>7.24528144398318E-13+1.00214281317789E-12i</v>
      </c>
      <c r="AN625" s="288" t="str">
        <f t="shared" si="1629"/>
        <v>-5.63516240756197E-12+4.51616521957022E-12i</v>
      </c>
      <c r="AO625" s="288" t="str">
        <f t="shared" si="1629"/>
        <v>2.33801526608606E-12-3.64100416483382E-12i</v>
      </c>
      <c r="AP625" s="288" t="str">
        <f t="shared" si="1629"/>
        <v>2.39280477235131E-12-8.15042477952936E-13i</v>
      </c>
      <c r="AQ625" s="288" t="str">
        <f t="shared" si="1629"/>
        <v>2.41395452097042E-12+3.23996385276359E-12i</v>
      </c>
      <c r="AR625" s="288" t="str">
        <f t="shared" si="1629"/>
        <v>-7.18595254160692E-13-1.98520366812006E-12i</v>
      </c>
      <c r="AS625" s="288" t="str">
        <f t="shared" si="1629"/>
        <v>1.37450821416512E-12+2.84996332089449E-12i</v>
      </c>
      <c r="AT625" s="288" t="str">
        <f t="shared" si="1629"/>
        <v>3.85213374824333E-14-1.42868891933292E-12i</v>
      </c>
      <c r="AU625" s="288" t="str">
        <f t="shared" si="1629"/>
        <v>-1.65049674636083E-11+9.39096023167002E-13i</v>
      </c>
      <c r="AV625" s="288" t="str">
        <f t="shared" si="1629"/>
        <v>3.81710989064292E-12+4.17541001773713E-12i</v>
      </c>
      <c r="AW625" s="288" t="str">
        <f t="shared" si="1629"/>
        <v>3.88544043898209E-14+4.02428090850996E-13i</v>
      </c>
      <c r="AX625" s="288" t="str">
        <f t="shared" si="1629"/>
        <v>4.02277870595473E-12-2.1987689446945E-12i</v>
      </c>
      <c r="AY625" s="288" t="str">
        <f t="shared" si="1629"/>
        <v>-6.86456787388063E-12-1.97084015773897E-12i</v>
      </c>
      <c r="AZ625" s="288" t="str">
        <f t="shared" si="1629"/>
        <v>-2.32003645603125E-12+8.14681655469945E-13i</v>
      </c>
      <c r="BA625" s="288" t="str">
        <f t="shared" si="1629"/>
        <v>-1.12055150022623E-12-2.91983104361293E-12i</v>
      </c>
      <c r="BB625" s="288" t="str">
        <f t="shared" si="1629"/>
        <v>2.02576504041023E-12+7.49844630831838E-13i</v>
      </c>
      <c r="BC625" s="288" t="str">
        <f t="shared" si="1629"/>
        <v>1.48980487527244E-12-1.17289511436525E-12i</v>
      </c>
      <c r="BD625" s="288" t="str">
        <f t="shared" si="1629"/>
        <v>-2.53264416524697E-12-1.87566628895298E-12i</v>
      </c>
      <c r="BE625" s="288" t="str">
        <f t="shared" si="1629"/>
        <v>1.52197358741095E-12+1.59794399934299E-12i</v>
      </c>
      <c r="BF625" s="288" t="str">
        <f t="shared" si="1629"/>
        <v>-3.97657533317175E-13+2.66603406018362E-12i</v>
      </c>
      <c r="BG625" s="288" t="str">
        <f t="shared" si="1629"/>
        <v>-6.21605884962146E-12-5.18879383903936E-12i</v>
      </c>
      <c r="BH625" s="288" t="str">
        <f t="shared" si="1629"/>
        <v>-5.93320463619551E-13+3.90387722148944E-12i</v>
      </c>
      <c r="BI625" s="288" t="str">
        <f t="shared" si="1629"/>
        <v>-2.24344780279284E-13-2.55512278002357E-12i</v>
      </c>
      <c r="BJ625" s="288" t="str">
        <f t="shared" si="1629"/>
        <v>-4.26991060644557E-12+2.21506146758088E-12i</v>
      </c>
      <c r="BK625" s="288" t="str">
        <f t="shared" si="1629"/>
        <v>4.28755995843393E-12-2.27712293465743E-12i</v>
      </c>
      <c r="BL625" s="288" t="str">
        <f t="shared" si="1629"/>
        <v>2.35594536793375E-12+3.03684855040843E-12i</v>
      </c>
      <c r="BM625" s="289"/>
      <c r="BN625" s="289"/>
      <c r="BO625" s="289"/>
      <c r="BP625" s="289"/>
      <c r="BQ625" s="289"/>
      <c r="BR625" s="289"/>
      <c r="BS625" s="289"/>
      <c r="BT625" s="289"/>
      <c r="BU625" s="289"/>
      <c r="BV625" s="289"/>
      <c r="BW625" s="288"/>
      <c r="BX625" s="288"/>
      <c r="BY625" s="288"/>
      <c r="BZ625" s="288"/>
    </row>
    <row r="626" spans="1:86">
      <c r="A626" s="185">
        <f t="shared" ref="A626:A657" si="1630">A625+Div_Nt_input</f>
        <v>3.1250000000000001E-4</v>
      </c>
      <c r="B626" s="186">
        <v>1</v>
      </c>
      <c r="C626" s="186">
        <f t="shared" ref="C626:C657" si="1631">C625+Fline</f>
        <v>50</v>
      </c>
      <c r="D626" s="186">
        <f>2*PI()*C626</f>
        <v>314.15926535897933</v>
      </c>
      <c r="E626" s="185" t="str">
        <f>COMPLEX(0,D626)</f>
        <v>314.159265358979i</v>
      </c>
      <c r="F626" s="185"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18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185"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185" t="e">
        <f>IMDIV(H626,IMSUM(1,IMPRODUCT(F626,G626,-1)))</f>
        <v>#REF!</v>
      </c>
      <c r="J626" s="181" t="str">
        <f>IMPRODUCT(1/Nt_input,O625)</f>
        <v>3.97680042067591E-15-2.5i</v>
      </c>
      <c r="K626" s="204" t="e">
        <f>IMPRODUCT(I626,J626)</f>
        <v>#REF!</v>
      </c>
      <c r="L626" s="180" t="e">
        <f>20*LOG(IMABS(K626))</f>
        <v>#REF!</v>
      </c>
      <c r="M626" s="180">
        <f t="shared" ref="M626:M657" si="1635">N626+Vinput2</f>
        <v>390.49008570164779</v>
      </c>
      <c r="N626" s="182">
        <f t="shared" ref="N626:N657" si="1636">0.5*Vinac*SIN(2*PI()*Fline*A626)</f>
        <v>0.49008570164780302</v>
      </c>
      <c r="O626" s="181" t="str">
        <f t="shared" ref="O626:O657" si="1637">IMPRODUCT(N626,IMEXP(COMPLEX(0,-2*PI()*1*B626/Nt_input)))</f>
        <v>0.487725805040321-0.0480367989919239i</v>
      </c>
      <c r="P626" s="290" t="str">
        <f t="shared" ref="P626:P657" si="1638">IMPRODUCT(N626,IMEXP(COMPLEX(0,-2*PI()*2*B626/Nt_input)))</f>
        <v>0.480668842312254-0.0956109773499699i</v>
      </c>
      <c r="Q626" s="181" t="str">
        <f t="shared" ref="Q626" si="1639">IMPRODUCT(N626,IMEXP(COMPLEX(0,-2*PI()*3*B626/Nt_input)))</f>
        <v>0.468982775872404-0.142264369729859i</v>
      </c>
      <c r="R626" s="181" t="str">
        <f t="shared" ref="R626" si="1640">IMPRODUCT(N626,IMEXP(COMPLEX(0,-2*PI()*4*B626/Nt_input)))</f>
        <v>0.452780148928838-0.187547678459635i</v>
      </c>
      <c r="S626" s="181" t="str">
        <f t="shared" ref="S626" si="1641">IMPRODUCT(N626,IMEXP(COMPLEX(0,-2*PI()*5*B626/Nt_input)))</f>
        <v>0.432217001636281-0.231024800521853i</v>
      </c>
      <c r="T626" s="181" t="str">
        <f t="shared" ref="T626" si="1642">IMPRODUCT(N626,IMEXP(COMPLEX(0,-2*PI()*6*B626/Nt_input)))</f>
        <v>0.40749136834412-0.272277027464045i</v>
      </c>
      <c r="U626" s="181" t="str">
        <f t="shared" ref="U626" si="1643">IMPRODUCT(N626,IMEXP(COMPLEX(0,-2*PI()*7*B626/Nt_input)))</f>
        <v>0.378841370417363-0.310907077789994i</v>
      </c>
      <c r="V626" s="181" t="str">
        <f t="shared" ref="V626" si="1644">IMPRODUCT(N626,IMEXP(COMPLEX(0,-2*PI()*8*B626/Nt_input)))</f>
        <v>0.346542922997729-0.346542922997728i</v>
      </c>
      <c r="W626" s="181" t="str">
        <f t="shared" ref="W626" si="1645">IMPRODUCT(N626,IMEXP(COMPLEX(0,-2*PI()*9*B626/Nt_input)))</f>
        <v>0.310907077789995-0.378841370417363i</v>
      </c>
      <c r="X626" s="181" t="str">
        <f t="shared" ref="X626" si="1646">IMPRODUCT(N626,IMEXP(COMPLEX(0,-2*PI()*10*B626/Nt_input)))</f>
        <v>0.272277027464046-0.40749136834412i</v>
      </c>
      <c r="Y626" s="181" t="str">
        <f t="shared" ref="Y626" si="1647">IMPRODUCT(N626,IMEXP(COMPLEX(0,-2*PI()*11*B626/Nt_input)))</f>
        <v>0.231024800521854-0.432217001636281i</v>
      </c>
      <c r="Z626" s="181" t="str">
        <f t="shared" ref="Z626" si="1648">IMPRODUCT(N626,IMEXP(COMPLEX(0,-2*PI()*12*B626/Nt_input)))</f>
        <v>0.187547678459636-0.452780148928838i</v>
      </c>
      <c r="AA626" s="181" t="str">
        <f t="shared" ref="AA626" si="1649">IMPRODUCT(N626,IMEXP(COMPLEX(0,-2*PI()*13*B626/Nt_input)))</f>
        <v>0.142264369729861-0.468982775872403i</v>
      </c>
      <c r="AB626" s="181" t="str">
        <f t="shared" ref="AB626" si="1650">IMPRODUCT(N626,IMEXP(COMPLEX(0,-2*PI()*14*B626/Nt_input)))</f>
        <v>0.0956109773499724-0.480668842312254i</v>
      </c>
      <c r="AC626" s="181" t="str">
        <f t="shared" ref="AC626" si="1651">IMPRODUCT(N626,IMEXP(COMPLEX(0,-2*PI()*15*B626/Nt_input)))</f>
        <v>0.0480367989919217-0.487725805040321i</v>
      </c>
      <c r="AD626" s="181" t="str">
        <f t="shared" ref="AD626" si="1652">IMPRODUCT(N626,IMEXP(COMPLEX(0,-2*PI()*16*B626/Nt_input)))</f>
        <v>-1.71112508173715E-15-0.490085701647803i</v>
      </c>
      <c r="AE626" s="181" t="str">
        <f t="shared" ref="AE626" si="1653">IMPRODUCT(N626,IMEXP(COMPLEX(0,-2*PI()*17*B626/Nt_input)))</f>
        <v>-0.048036798991925-0.487725805040321i</v>
      </c>
      <c r="AF626" s="181" t="str">
        <f t="shared" ref="AF626" si="1654">IMPRODUCT(N626,IMEXP(COMPLEX(0,-2*PI()*18*B626/Nt_input)))</f>
        <v>-0.0956109773499704-0.480668842312254i</v>
      </c>
      <c r="AG626" s="181" t="str">
        <f t="shared" ref="AG626" si="1655">IMPRODUCT(N626,IMEXP(COMPLEX(0,-2*PI()*19*B626/Nt_input)))</f>
        <v>-0.14226436972986-0.468982775872404i</v>
      </c>
      <c r="AH626" s="181" t="str">
        <f t="shared" ref="AH626" si="1656">IMPRODUCT(N626,IMEXP(COMPLEX(0,-2*PI()*20*B626/Nt_input)))</f>
        <v>-0.187547678459634-0.452780148928838i</v>
      </c>
      <c r="AI626" s="181" t="str">
        <f t="shared" ref="AI626" si="1657">IMPRODUCT(N626,IMEXP(COMPLEX(0,-2*PI()*21*B626/Nt_input)))</f>
        <v>-0.231024800521853-0.432217001636282i</v>
      </c>
      <c r="AJ626" s="181" t="str">
        <f t="shared" ref="AJ626" si="1658">IMPRODUCT(N626,IMEXP(COMPLEX(0,-2*PI()*22*B626/Nt_input)))</f>
        <v>-0.272277027464044-0.40749136834412i</v>
      </c>
      <c r="AK626" s="181" t="str">
        <f t="shared" ref="AK626" si="1659">IMPRODUCT(N626,IMEXP(COMPLEX(0,-2*PI()*23*B626/Nt_input)))</f>
        <v>-0.310907077789993-0.378841370417364i</v>
      </c>
      <c r="AL626" s="181" t="str">
        <f t="shared" ref="AL626" si="1660">IMPRODUCT(N626,IMEXP(COMPLEX(0,-2*PI()*24*B626/Nt_input)))</f>
        <v>-0.346542922997727-0.34654292299773i</v>
      </c>
      <c r="AM626" s="181" t="str">
        <f t="shared" ref="AM626" si="1661">IMPRODUCT(N626,IMEXP(COMPLEX(0,-2*PI()*25*B626/Nt_input)))</f>
        <v>-0.378841370417365-0.310907077789993i</v>
      </c>
      <c r="AN626" s="181" t="str">
        <f t="shared" ref="AN626" si="1662">IMPRODUCT(N626,IMEXP(COMPLEX(0,-2*PI()*26*B626/Nt_input)))</f>
        <v>-0.40749136834412-0.272277027464044i</v>
      </c>
      <c r="AO626" s="181" t="str">
        <f t="shared" ref="AO626" si="1663">IMPRODUCT(N626,IMEXP(COMPLEX(0,-2*PI()*27*B626/Nt_input)))</f>
        <v>-0.432217001636282-0.231024800521853i</v>
      </c>
      <c r="AP626" s="181" t="str">
        <f t="shared" ref="AP626" si="1664">IMPRODUCT(N626,IMEXP(COMPLEX(0,-2*PI()*28*B626/Nt_input)))</f>
        <v>-0.452780148928838-0.187547678459634i</v>
      </c>
      <c r="AQ626" s="181" t="str">
        <f t="shared" ref="AQ626" si="1665">IMPRODUCT(N626,IMEXP(COMPLEX(0,-2*PI()*29*B626/Nt_input)))</f>
        <v>-0.468982775872404-0.142264369729859i</v>
      </c>
      <c r="AR626" s="181" t="str">
        <f t="shared" ref="AR626" si="1666">IMPRODUCT(N626,IMEXP(COMPLEX(0,-2*PI()*30*B626/Nt_input)))</f>
        <v>-0.480668842312254-0.0956109773499704i</v>
      </c>
      <c r="AS626" s="181" t="str">
        <f t="shared" ref="AS626" si="1667">IMPRODUCT(N626,IMEXP(COMPLEX(0,-2*PI()*31*B626/Nt_input)))</f>
        <v>-0.487725805040321-0.0480367989919249i</v>
      </c>
      <c r="AT626" s="181" t="str">
        <f t="shared" ref="AT626" si="1668">IMPRODUCT(N626,IMEXP(COMPLEX(0,-2*PI()*32*B626/Nt_input)))</f>
        <v>-0.490085701647803-1.58351059260819E-15i</v>
      </c>
      <c r="AU626" s="181" t="str">
        <f t="shared" ref="AU626" si="1669">IMPRODUCT(N626,IMEXP(COMPLEX(0,-2*PI()*33*B626/Nt_input)))</f>
        <v>-0.487725805040321+0.0480367989919217i</v>
      </c>
      <c r="AV626" s="181" t="str">
        <f t="shared" ref="AV626" si="1670">IMPRODUCT(N626,IMEXP(COMPLEX(0,-2*PI()*34*B626/Nt_input)))</f>
        <v>-0.480668842312254+0.0956109773499724i</v>
      </c>
      <c r="AW626" s="181" t="str">
        <f t="shared" ref="AW626" si="1671">IMPRODUCT(N626,IMEXP(COMPLEX(0,-2*PI()*35*B626/Nt_input)))</f>
        <v>-0.468982775872403+0.142264369729861i</v>
      </c>
      <c r="AX626" s="181" t="str">
        <f t="shared" ref="AX626" si="1672">IMPRODUCT(N626,IMEXP(COMPLEX(0,-2*PI()*36*B626/Nt_input)))</f>
        <v>-0.452780148928838+0.187547678459636i</v>
      </c>
      <c r="AY626" s="181" t="str">
        <f t="shared" ref="AY626" si="1673">IMPRODUCT(N626,IMEXP(COMPLEX(0,-2*PI()*37*B626/Nt_input)))</f>
        <v>-0.432217001636281+0.231024800521854i</v>
      </c>
      <c r="AZ626" s="181" t="str">
        <f t="shared" ref="AZ626" si="1674">IMPRODUCT(N626,IMEXP(COMPLEX(0,-2*PI()*38*B626/Nt_input)))</f>
        <v>-0.40749136834412+0.272277027464046i</v>
      </c>
      <c r="BA626" s="181" t="str">
        <f t="shared" ref="BA626" si="1675">IMPRODUCT(N626,IMEXP(COMPLEX(0,-2*PI()*39*B626/Nt_input)))</f>
        <v>-0.378841370417363+0.310907077789994i</v>
      </c>
      <c r="BB626" s="181" t="str">
        <f t="shared" ref="BB626" si="1676">IMPRODUCT(N626,IMEXP(COMPLEX(0,-2*PI()*40*B626/Nt_input)))</f>
        <v>-0.346542922997729+0.346542922997728i</v>
      </c>
      <c r="BC626" s="181" t="str">
        <f t="shared" ref="BC626" si="1677">IMPRODUCT(N626,IMEXP(COMPLEX(0,-2*PI()*41*B626/Nt_input)))</f>
        <v>-0.310907077789995+0.378841370417363i</v>
      </c>
      <c r="BD626" s="181" t="str">
        <f t="shared" ref="BD626" si="1678">IMPRODUCT(N626,IMEXP(COMPLEX(0,-2*PI()*42*B626/Nt_input)))</f>
        <v>-0.272277027464047+0.407491368344119i</v>
      </c>
      <c r="BE626" s="181" t="str">
        <f t="shared" ref="BE626" si="1679">IMPRODUCT(N626,IMEXP(COMPLEX(0,-2*PI()*43*B626/Nt_input)))</f>
        <v>-0.231024800521856+0.43221700163628i</v>
      </c>
      <c r="BF626" s="181" t="str">
        <f t="shared" ref="BF626" si="1680">IMPRODUCT(N626,IMEXP(COMPLEX(0,-2*PI()*44*B626/Nt_input)))</f>
        <v>-0.187547678459632+0.452780148928839i</v>
      </c>
      <c r="BG626" s="181" t="str">
        <f t="shared" ref="BG626" si="1681">IMPRODUCT(N626,IMEXP(COMPLEX(0,-2*PI()*45*B626/Nt_input)))</f>
        <v>-0.142264369729858+0.468982775872404i</v>
      </c>
      <c r="BH626" s="181" t="str">
        <f t="shared" ref="BH626" si="1682">IMPRODUCT(N626,IMEXP(COMPLEX(0,-2*PI()*46*B626/Nt_input)))</f>
        <v>-0.0956109773499689+0.480668842312255i</v>
      </c>
      <c r="BI626" s="181" t="str">
        <f t="shared" ref="BI626" si="1683">IMPRODUCT(N626,IMEXP(COMPLEX(0,-2*PI()*47*B626/Nt_input)))</f>
        <v>-0.0480367989919234+0.487725805040321i</v>
      </c>
      <c r="BJ626" s="181" t="str">
        <f t="shared" ref="BJ626" si="1684">IMPRODUCT(N626,IMEXP(COMPLEX(0,-2*PI()*48*B626/Nt_input)))</f>
        <v>-9.002728287463E-17+0.490085701647803i</v>
      </c>
      <c r="BK626" s="181" t="str">
        <f t="shared" ref="BK626" si="1685">IMPRODUCT(N626,IMEXP(COMPLEX(0,-2*PI()*49*B626/Nt_input)))</f>
        <v>0.0480367989919236+0.487725805040321i</v>
      </c>
      <c r="BL626" s="181" t="str">
        <f t="shared" ref="BL626" si="1686">IMPRODUCT(N626,IMEXP(COMPLEX(0,-2*PI()*50*B626/Nt_input)))</f>
        <v>0.0956109773499694+0.480668842312255i</v>
      </c>
      <c r="BM626" s="134"/>
      <c r="BN626" s="134"/>
      <c r="BO626" s="134"/>
      <c r="BP626" s="134"/>
      <c r="BQ626" s="134"/>
      <c r="BR626" s="134"/>
      <c r="BS626" s="134"/>
      <c r="BT626" s="134"/>
      <c r="BU626" s="134"/>
      <c r="BV626" s="134"/>
      <c r="BW626" s="181"/>
      <c r="BX626" s="181"/>
      <c r="BY626" s="181"/>
      <c r="BZ626" s="181"/>
      <c r="CH626" s="180">
        <f>20*LOG(IMABS(J626))</f>
        <v>7.9588001734407516</v>
      </c>
    </row>
    <row r="627" spans="1:86">
      <c r="A627" s="185">
        <f t="shared" si="1630"/>
        <v>6.2500000000000001E-4</v>
      </c>
      <c r="B627" s="186">
        <v>2</v>
      </c>
      <c r="C627" s="186">
        <f t="shared" si="1631"/>
        <v>100</v>
      </c>
      <c r="D627" s="186">
        <f>2*PI()*C627</f>
        <v>628.31853071795865</v>
      </c>
      <c r="E627" s="185" t="str">
        <f t="shared" ref="E627:E689" si="1687">COMPLEX(0,D627)</f>
        <v>628.318530717959i</v>
      </c>
      <c r="F627" s="185" t="e">
        <f t="shared" si="1632"/>
        <v>#REF!</v>
      </c>
      <c r="G627" s="185" t="str">
        <f t="shared" si="1633"/>
        <v>-2.71697145649282+2.31061038587941i</v>
      </c>
      <c r="H627" s="185" t="e">
        <f t="shared" si="1634"/>
        <v>#REF!</v>
      </c>
      <c r="I627" s="185" t="e">
        <f t="shared" ref="I627:I689" si="1688">IMDIV(H627,IMSUM(1,IMPRODUCT(F627,G627,-1)))</f>
        <v>#REF!</v>
      </c>
      <c r="J627" s="181" t="str">
        <f>IMPRODUCT(1/Nt_input,P625)</f>
        <v>-1.491047975603E-15+6.78710559975853E-17i</v>
      </c>
      <c r="K627" s="204" t="e">
        <f t="shared" ref="K627:K689" si="1689">IMPRODUCT(I627,J627)</f>
        <v>#REF!</v>
      </c>
      <c r="L627" s="180" t="e">
        <f t="shared" ref="L627:L689" si="1690">20*LOG(IMABS(K627))</f>
        <v>#REF!</v>
      </c>
      <c r="M627" s="180">
        <f t="shared" si="1635"/>
        <v>390.97545161008065</v>
      </c>
      <c r="N627" s="182">
        <f t="shared" si="1636"/>
        <v>0.97545161008064118</v>
      </c>
      <c r="O627" s="181" t="str">
        <f t="shared" si="1637"/>
        <v>0.956708580912724-0.190301168721783i</v>
      </c>
      <c r="P627" s="181" t="str">
        <f t="shared" si="1638"/>
        <v>0.901199777508685-0.373289170251713i</v>
      </c>
      <c r="Q627" s="181" t="str">
        <f t="shared" ref="Q627:Q689" si="1691">IMPRODUCT(N627,IMEXP(COMPLEX(0,-2*PI()*3*B627/Nt_input)))</f>
        <v>0.811058372053644-0.541931878311848i</v>
      </c>
      <c r="R627" s="181" t="str">
        <f t="shared" ref="R627:R689" si="1692">IMPRODUCT(N627,IMEXP(COMPLEX(0,-2*PI()*4*B627/Nt_input)))</f>
        <v>0.689748448207358-0.689748448207357i</v>
      </c>
      <c r="S627" s="181" t="str">
        <f t="shared" ref="S627:S689" si="1693">IMPRODUCT(N627,IMEXP(COMPLEX(0,-2*PI()*5*B627/Nt_input)))</f>
        <v>0.541931878311849-0.811058372053644i</v>
      </c>
      <c r="T627" s="181" t="str">
        <f t="shared" ref="T627:T689" si="1694">IMPRODUCT(N627,IMEXP(COMPLEX(0,-2*PI()*6*B627/Nt_input)))</f>
        <v>0.373289170251715-0.901199777508684i</v>
      </c>
      <c r="U627" s="181" t="str">
        <f t="shared" ref="U627:U689" si="1695">IMPRODUCT(N627,IMEXP(COMPLEX(0,-2*PI()*7*B627/Nt_input)))</f>
        <v>0.190301168721788-0.956708580912724i</v>
      </c>
      <c r="V627" s="181" t="str">
        <f t="shared" ref="V627:V689" si="1696">IMPRODUCT(N627,IMEXP(COMPLEX(0,-2*PI()*8*B627/Nt_input)))</f>
        <v>-3.40577109354104E-15-0.975451610080641i</v>
      </c>
      <c r="W627" s="181" t="str">
        <f t="shared" ref="W627:W689" si="1697">IMPRODUCT(N627,IMEXP(COMPLEX(0,-2*PI()*9*B627/Nt_input)))</f>
        <v>-0.190301168721784-0.956708580912724i</v>
      </c>
      <c r="X627" s="181" t="str">
        <f t="shared" ref="X627:X689" si="1698">IMPRODUCT(N627,IMEXP(COMPLEX(0,-2*PI()*10*B627/Nt_input)))</f>
        <v>-0.373289170251712-0.901199777508685i</v>
      </c>
      <c r="Y627" s="181" t="str">
        <f t="shared" ref="Y627:Y689" si="1699">IMPRODUCT(N627,IMEXP(COMPLEX(0,-2*PI()*11*B627/Nt_input)))</f>
        <v>-0.541931878311846-0.811058372053646i</v>
      </c>
      <c r="Z627" s="181" t="str">
        <f t="shared" ref="Z627:Z689" si="1700">IMPRODUCT(N627,IMEXP(COMPLEX(0,-2*PI()*12*B627/Nt_input)))</f>
        <v>-0.689748448207354-0.689748448207361i</v>
      </c>
      <c r="AA627" s="181" t="str">
        <f t="shared" ref="AA627:AA689" si="1701">IMPRODUCT(N627,IMEXP(COMPLEX(0,-2*PI()*13*B627/Nt_input)))</f>
        <v>-0.811058372053646-0.541931878311846i</v>
      </c>
      <c r="AB627" s="181" t="str">
        <f t="shared" ref="AB627:AB689" si="1702">IMPRODUCT(N627,IMEXP(COMPLEX(0,-2*PI()*14*B627/Nt_input)))</f>
        <v>-0.901199777508685-0.373289170251712i</v>
      </c>
      <c r="AC627" s="181" t="str">
        <f t="shared" ref="AC627:AC689" si="1703">IMPRODUCT(N627,IMEXP(COMPLEX(0,-2*PI()*15*B627/Nt_input)))</f>
        <v>-0.956708580912724-0.190301168721784i</v>
      </c>
      <c r="AD627" s="181" t="str">
        <f t="shared" ref="AD627:AD689" si="1704">IMPRODUCT(N627,IMEXP(COMPLEX(0,-2*PI()*16*B627/Nt_input)))</f>
        <v>-0.975451610080641-3.15177111257462E-15i</v>
      </c>
      <c r="AE627" s="181" t="str">
        <f t="shared" ref="AE627:AE689" si="1705">IMPRODUCT(N627,IMEXP(COMPLEX(0,-2*PI()*17*B627/Nt_input)))</f>
        <v>-0.956708580912724+0.190301168721788i</v>
      </c>
      <c r="AF627" s="181" t="str">
        <f t="shared" ref="AF627:AF689" si="1706">IMPRODUCT(N627,IMEXP(COMPLEX(0,-2*PI()*18*B627/Nt_input)))</f>
        <v>-0.901199777508684+0.373289170251715i</v>
      </c>
      <c r="AG627" s="181" t="str">
        <f t="shared" ref="AG627:AG689" si="1707">IMPRODUCT(N627,IMEXP(COMPLEX(0,-2*PI()*19*B627/Nt_input)))</f>
        <v>-0.811058372053644+0.541931878311849i</v>
      </c>
      <c r="AH627" s="181" t="str">
        <f t="shared" ref="AH627:AH689" si="1708">IMPRODUCT(N627,IMEXP(COMPLEX(0,-2*PI()*20*B627/Nt_input)))</f>
        <v>-0.689748448207359+0.689748448207356i</v>
      </c>
      <c r="AI627" s="181" t="str">
        <f t="shared" ref="AI627:AI689" si="1709">IMPRODUCT(N627,IMEXP(COMPLEX(0,-2*PI()*21*B627/Nt_input)))</f>
        <v>-0.541931878311851+0.811058372053642i</v>
      </c>
      <c r="AJ627" s="181" t="str">
        <f t="shared" ref="AJ627:AJ689" si="1710">IMPRODUCT(N627,IMEXP(COMPLEX(0,-2*PI()*22*B627/Nt_input)))</f>
        <v>-0.373289170251708+0.901199777508687i</v>
      </c>
      <c r="AK627" s="181" t="str">
        <f t="shared" ref="AK627:AK689" si="1711">IMPRODUCT(N627,IMEXP(COMPLEX(0,-2*PI()*23*B627/Nt_input)))</f>
        <v>-0.190301168721781+0.956708580912725i</v>
      </c>
      <c r="AL627" s="181" t="str">
        <f t="shared" ref="AL627:AL689" si="1712">IMPRODUCT(N627,IMEXP(COMPLEX(0,-2*PI()*24*B627/Nt_input)))</f>
        <v>-1.79187553801258E-16+0.975451610080641i</v>
      </c>
      <c r="AM627" s="181" t="str">
        <f t="shared" ref="AM627:AM689" si="1713">IMPRODUCT(N627,IMEXP(COMPLEX(0,-2*PI()*25*B627/Nt_input)))</f>
        <v>0.190301168721782+0.956708580912725i</v>
      </c>
      <c r="AN627" s="181" t="str">
        <f t="shared" ref="AN627:AN689" si="1714">IMPRODUCT(N627,IMEXP(COMPLEX(0,-2*PI()*26*B627/Nt_input)))</f>
        <v>0.373289170251709+0.901199777508686i</v>
      </c>
      <c r="AO627" s="181" t="str">
        <f t="shared" ref="AO627:AO689" si="1715">IMPRODUCT(N627,IMEXP(COMPLEX(0,-2*PI()*27*B627/Nt_input)))</f>
        <v>0.541931878311852+0.811058372053642i</v>
      </c>
      <c r="AP627" s="181" t="str">
        <f t="shared" ref="AP627:AP689" si="1716">IMPRODUCT(N627,IMEXP(COMPLEX(0,-2*PI()*28*B627/Nt_input)))</f>
        <v>0.689748448207359+0.689748448207356i</v>
      </c>
      <c r="AQ627" s="181" t="str">
        <f t="shared" ref="AQ627:AQ689" si="1717">IMPRODUCT(N627,IMEXP(COMPLEX(0,-2*PI()*29*B627/Nt_input)))</f>
        <v>0.811058372053644+0.541931878311848i</v>
      </c>
      <c r="AR627" s="181" t="str">
        <f t="shared" ref="AR627:AR689" si="1718">IMPRODUCT(N627,IMEXP(COMPLEX(0,-2*PI()*30*B627/Nt_input)))</f>
        <v>0.901199777508684+0.373289170251715i</v>
      </c>
      <c r="AS627" s="181" t="str">
        <f t="shared" ref="AS627:AS689" si="1719">IMPRODUCT(N627,IMEXP(COMPLEX(0,-2*PI()*31*B627/Nt_input)))</f>
        <v>0.956708580912724+0.190301168721787i</v>
      </c>
      <c r="AT627" s="181" t="str">
        <f t="shared" ref="AT627:AT689" si="1720">IMPRODUCT(N627,IMEXP(COMPLEX(0,-2*PI()*32*B627/Nt_input)))</f>
        <v>0.975451610080641-3.22658353973979E-15i</v>
      </c>
      <c r="AU627" s="181" t="str">
        <f t="shared" ref="AU627:AU689" si="1721">IMPRODUCT(N627,IMEXP(COMPLEX(0,-2*PI()*33*B627/Nt_input)))</f>
        <v>0.956708580912724-0.190301168721785i</v>
      </c>
      <c r="AV627" s="181" t="str">
        <f t="shared" ref="AV627:AV689" si="1722">IMPRODUCT(N627,IMEXP(COMPLEX(0,-2*PI()*34*B627/Nt_input)))</f>
        <v>0.901199777508685-0.373289170251712i</v>
      </c>
      <c r="AW627" s="181" t="str">
        <f t="shared" ref="AW627:AW689" si="1723">IMPRODUCT(N627,IMEXP(COMPLEX(0,-2*PI()*35*B627/Nt_input)))</f>
        <v>0.811058372053645-0.541931878311846i</v>
      </c>
      <c r="AX627" s="181" t="str">
        <f t="shared" ref="AX627:AX689" si="1724">IMPRODUCT(N627,IMEXP(COMPLEX(0,-2*PI()*36*B627/Nt_input)))</f>
        <v>0.689748448207361-0.689748448207354i</v>
      </c>
      <c r="AY627" s="181" t="str">
        <f t="shared" ref="AY627:AY689" si="1725">IMPRODUCT(N627,IMEXP(COMPLEX(0,-2*PI()*37*B627/Nt_input)))</f>
        <v>0.541931878311845-0.811058372053646i</v>
      </c>
      <c r="AZ627" s="181" t="str">
        <f t="shared" ref="AZ627:AZ689" si="1726">IMPRODUCT(N627,IMEXP(COMPLEX(0,-2*PI()*38*B627/Nt_input)))</f>
        <v>0.373289170251712-0.901199777508685i</v>
      </c>
      <c r="BA627" s="181" t="str">
        <f t="shared" ref="BA627:BA689" si="1727">IMPRODUCT(N627,IMEXP(COMPLEX(0,-2*PI()*39*B627/Nt_input)))</f>
        <v>0.190301168721785-0.956708580912724i</v>
      </c>
      <c r="BB627" s="181" t="str">
        <f t="shared" ref="BB627:BB689" si="1728">IMPRODUCT(N627,IMEXP(COMPLEX(0,-2*PI()*40*B627/Nt_input)))</f>
        <v>2.89777113160819E-15-0.975451610080641i</v>
      </c>
      <c r="BC627" s="181" t="str">
        <f t="shared" ref="BC627:BC689" si="1729">IMPRODUCT(N627,IMEXP(COMPLEX(0,-2*PI()*41*B627/Nt_input)))</f>
        <v>-0.190301168721779-0.956708580912725i</v>
      </c>
      <c r="BD627" s="181" t="str">
        <f t="shared" ref="BD627:BD689" si="1730">IMPRODUCT(N627,IMEXP(COMPLEX(0,-2*PI()*42*B627/Nt_input)))</f>
        <v>-0.373289170251715-0.901199777508684i</v>
      </c>
      <c r="BE627" s="181" t="str">
        <f t="shared" ref="BE627:BE689" si="1731">IMPRODUCT(N627,IMEXP(COMPLEX(0,-2*PI()*43*B627/Nt_input)))</f>
        <v>-0.541931878311849-0.811058372053644i</v>
      </c>
      <c r="BF627" s="181" t="str">
        <f t="shared" ref="BF627:BF689" si="1732">IMPRODUCT(N627,IMEXP(COMPLEX(0,-2*PI()*44*B627/Nt_input)))</f>
        <v>-0.689748448207357-0.689748448207358i</v>
      </c>
      <c r="BG627" s="181" t="str">
        <f t="shared" ref="BG627:BG689" si="1733">IMPRODUCT(N627,IMEXP(COMPLEX(0,-2*PI()*45*B627/Nt_input)))</f>
        <v>-0.811058372053642-0.541931878311851i</v>
      </c>
      <c r="BH627" s="181" t="str">
        <f t="shared" ref="BH627:BH689" si="1734">IMPRODUCT(N627,IMEXP(COMPLEX(0,-2*PI()*46*B627/Nt_input)))</f>
        <v>-0.901199777508682-0.373289170251718i</v>
      </c>
      <c r="BI627" s="181" t="str">
        <f t="shared" ref="BI627:BI689" si="1735">IMPRODUCT(N627,IMEXP(COMPLEX(0,-2*PI()*47*B627/Nt_input)))</f>
        <v>-0.956708580912725-0.190301168721781i</v>
      </c>
      <c r="BJ627" s="181" t="str">
        <f t="shared" ref="BJ627:BJ689" si="1736">IMPRODUCT(N627,IMEXP(COMPLEX(0,-2*PI()*48*B627/Nt_input)))</f>
        <v>-0.975451610080641-3.58375107602517E-16i</v>
      </c>
      <c r="BK627" s="181" t="str">
        <f t="shared" ref="BK627:BK689" si="1737">IMPRODUCT(N627,IMEXP(COMPLEX(0,-2*PI()*49*B627/Nt_input)))</f>
        <v>-0.956708580912725+0.190301168721782i</v>
      </c>
      <c r="BL627" s="181" t="str">
        <f t="shared" ref="BL627:BL689" si="1738">IMPRODUCT(N627,IMEXP(COMPLEX(0,-2*PI()*50*B627/Nt_input)))</f>
        <v>-0.901199777508686+0.37328917025171i</v>
      </c>
      <c r="BM627" s="134"/>
      <c r="BN627" s="134"/>
      <c r="BO627" s="134"/>
      <c r="BP627" s="134"/>
      <c r="BQ627" s="134"/>
      <c r="BR627" s="134"/>
      <c r="BS627" s="134"/>
      <c r="BT627" s="134"/>
      <c r="BU627" s="134"/>
      <c r="BV627" s="134"/>
      <c r="BW627" s="181"/>
      <c r="BX627" s="181"/>
      <c r="BY627" s="181"/>
      <c r="BZ627" s="181"/>
      <c r="CH627" s="180">
        <f t="shared" ref="CH627:CH689" si="1739">20*LOG(IMABS(J627))</f>
        <v>-296.52117845736291</v>
      </c>
    </row>
    <row r="628" spans="1:86">
      <c r="A628" s="185">
        <f>A627+Div_Nt_input</f>
        <v>9.3749999999999997E-4</v>
      </c>
      <c r="B628" s="186">
        <v>3</v>
      </c>
      <c r="C628" s="186">
        <f t="shared" si="1631"/>
        <v>150</v>
      </c>
      <c r="D628" s="186">
        <f t="shared" ref="D628:D689" si="1740">2*PI()*C628</f>
        <v>942.47779607693792</v>
      </c>
      <c r="E628" s="185" t="str">
        <f t="shared" si="1687"/>
        <v>942.477796076938i</v>
      </c>
      <c r="F628" s="185" t="e">
        <f t="shared" si="1632"/>
        <v>#REF!</v>
      </c>
      <c r="G628" s="185" t="str">
        <f t="shared" si="1633"/>
        <v>-2.71790358827442+1.51014794929884i</v>
      </c>
      <c r="H628" s="185" t="e">
        <f t="shared" si="1634"/>
        <v>#REF!</v>
      </c>
      <c r="I628" s="185" t="e">
        <f t="shared" si="1688"/>
        <v>#REF!</v>
      </c>
      <c r="J628" s="181" t="str">
        <f>IMPRODUCT(1/Nt_input,Q625)</f>
        <v>1.60283134380164E-15+8.6736173798732E-18i</v>
      </c>
      <c r="K628" s="204" t="e">
        <f t="shared" si="1689"/>
        <v>#REF!</v>
      </c>
      <c r="L628" s="180" t="e">
        <f t="shared" si="1690"/>
        <v>#REF!</v>
      </c>
      <c r="M628" s="180">
        <f t="shared" si="1635"/>
        <v>391.45142338627232</v>
      </c>
      <c r="N628" s="182">
        <f t="shared" si="1636"/>
        <v>1.4514233862723116</v>
      </c>
      <c r="O628" s="181" t="str">
        <f t="shared" si="1637"/>
        <v>1.38892558254901-0.421325969243636i</v>
      </c>
      <c r="P628" s="181" t="str">
        <f t="shared" si="1638"/>
        <v>1.20681444027069-0.806367628921408i</v>
      </c>
      <c r="Q628" s="181" t="str">
        <f t="shared" si="1691"/>
        <v>0.920773248729212-1.12196544984364i</v>
      </c>
      <c r="R628" s="181" t="str">
        <f t="shared" si="1692"/>
        <v>0.555435683273653-1.34094035958521i</v>
      </c>
      <c r="S628" s="181" t="str">
        <f t="shared" si="1693"/>
        <v>0.142264369729853-1.44443438595305i</v>
      </c>
      <c r="T628" s="181" t="str">
        <f t="shared" si="1694"/>
        <v>-0.283158655809606-1.42353469288889i</v>
      </c>
      <c r="U628" s="181" t="str">
        <f t="shared" si="1695"/>
        <v>-0.684196248041705-1.28004114792605i</v>
      </c>
      <c r="V628" s="181" t="str">
        <f t="shared" si="1696"/>
        <v>-1.02631131880589-1.0263113188059i</v>
      </c>
      <c r="W628" s="181" t="str">
        <f t="shared" si="1697"/>
        <v>-1.28004114792605-0.684196248041705i</v>
      </c>
      <c r="X628" s="181" t="str">
        <f t="shared" si="1698"/>
        <v>-1.42353469288889-0.283158655809606i</v>
      </c>
      <c r="Y628" s="181" t="str">
        <f t="shared" si="1699"/>
        <v>-1.44443438595305+0.142264369729853i</v>
      </c>
      <c r="Z628" s="181" t="str">
        <f t="shared" si="1700"/>
        <v>-1.34094035958521+0.555435683273653i</v>
      </c>
      <c r="AA628" s="181" t="str">
        <f t="shared" si="1701"/>
        <v>-1.12196544984364+0.920773248729211i</v>
      </c>
      <c r="AB628" s="181" t="str">
        <f t="shared" si="1702"/>
        <v>-0.806367628921412+1.20681444027068i</v>
      </c>
      <c r="AC628" s="181" t="str">
        <f t="shared" si="1703"/>
        <v>-0.421325969243632+1.38892558254901i</v>
      </c>
      <c r="AD628" s="181" t="str">
        <f t="shared" si="1704"/>
        <v>-2.666221506309E-16+1.45142338627231i</v>
      </c>
      <c r="AE628" s="181" t="str">
        <f t="shared" si="1705"/>
        <v>0.421325969243632+1.38892558254901i</v>
      </c>
      <c r="AF628" s="181" t="str">
        <f t="shared" si="1706"/>
        <v>0.806367628921414+1.20681444027068i</v>
      </c>
      <c r="AG628" s="181" t="str">
        <f t="shared" si="1707"/>
        <v>1.12196544984364+0.920773248729211i</v>
      </c>
      <c r="AH628" s="181" t="str">
        <f t="shared" si="1708"/>
        <v>1.34094035958521+0.555435683273653i</v>
      </c>
      <c r="AI628" s="181" t="str">
        <f t="shared" si="1709"/>
        <v>1.44443438595305+0.142264369729853i</v>
      </c>
      <c r="AJ628" s="181" t="str">
        <f t="shared" si="1710"/>
        <v>1.42353469288889-0.283158655809607i</v>
      </c>
      <c r="AK628" s="181" t="str">
        <f t="shared" si="1711"/>
        <v>1.28004114792605-0.684196248041705i</v>
      </c>
      <c r="AL628" s="181" t="str">
        <f t="shared" si="1712"/>
        <v>1.0263113188059-1.02631131880589i</v>
      </c>
      <c r="AM628" s="181" t="str">
        <f t="shared" si="1713"/>
        <v>0.684196248041705-1.28004114792605i</v>
      </c>
      <c r="AN628" s="181" t="str">
        <f t="shared" si="1714"/>
        <v>0.283158655809607-1.42353469288889i</v>
      </c>
      <c r="AO628" s="181" t="str">
        <f t="shared" si="1715"/>
        <v>-0.142264369729853-1.44443438595305i</v>
      </c>
      <c r="AP628" s="181" t="str">
        <f t="shared" si="1716"/>
        <v>-0.555435683273653-1.34094035958521i</v>
      </c>
      <c r="AQ628" s="181" t="str">
        <f t="shared" si="1717"/>
        <v>-0.920773248729211-1.12196544984364i</v>
      </c>
      <c r="AR628" s="181" t="str">
        <f t="shared" si="1718"/>
        <v>-1.20681444027068-0.806367628921412i</v>
      </c>
      <c r="AS628" s="181" t="str">
        <f t="shared" si="1719"/>
        <v>-1.38892558254901-0.421325969243631i</v>
      </c>
      <c r="AT628" s="181" t="str">
        <f t="shared" si="1720"/>
        <v>-1.45142338627231-5.332443012618E-16i</v>
      </c>
      <c r="AU628" s="181" t="str">
        <f t="shared" si="1721"/>
        <v>-1.38892558254901+0.421325969243632i</v>
      </c>
      <c r="AV628" s="181" t="str">
        <f t="shared" si="1722"/>
        <v>-1.20681444027066+0.80636762892145i</v>
      </c>
      <c r="AW628" s="181" t="str">
        <f t="shared" si="1723"/>
        <v>-0.920773248729221+1.12196544984363i</v>
      </c>
      <c r="AX628" s="181" t="str">
        <f t="shared" si="1724"/>
        <v>-0.555435683273586+1.34094035958524i</v>
      </c>
      <c r="AY628" s="181" t="str">
        <f t="shared" si="1725"/>
        <v>-0.142264369729852+1.44443438595305i</v>
      </c>
      <c r="AZ628" s="181" t="str">
        <f t="shared" si="1726"/>
        <v>0.283158655809551+1.42353469288891i</v>
      </c>
      <c r="BA628" s="181" t="str">
        <f t="shared" si="1727"/>
        <v>0.684196248041732+1.28004114792603i</v>
      </c>
      <c r="BB628" s="181" t="str">
        <f t="shared" si="1728"/>
        <v>1.02631131880587+1.02631131880592i</v>
      </c>
      <c r="BC628" s="181" t="str">
        <f t="shared" si="1729"/>
        <v>1.28004114792607+0.684196248041667i</v>
      </c>
      <c r="BD628" s="181" t="str">
        <f t="shared" si="1730"/>
        <v>1.42353469288889+0.28315865580962i</v>
      </c>
      <c r="BE628" s="181" t="str">
        <f t="shared" si="1731"/>
        <v>1.44443438595304-0.142264369729925i</v>
      </c>
      <c r="BF628" s="181" t="str">
        <f t="shared" si="1732"/>
        <v>1.34094035958521-0.555435683273654i</v>
      </c>
      <c r="BG628" s="181" t="str">
        <f t="shared" si="1733"/>
        <v>1.12196544984367-0.920773248729165i</v>
      </c>
      <c r="BH628" s="181" t="str">
        <f t="shared" si="1734"/>
        <v>0.806367628921388-1.2068144402707i</v>
      </c>
      <c r="BI628" s="181" t="str">
        <f t="shared" si="1735"/>
        <v>0.421325969243673-1.38892558254899i</v>
      </c>
      <c r="BJ628" s="181" t="str">
        <f t="shared" si="1736"/>
        <v>-4.30303131523022E-14-1.45142338627231i</v>
      </c>
      <c r="BK628" s="181" t="str">
        <f t="shared" si="1737"/>
        <v>-0.42132596924362-1.38892558254901i</v>
      </c>
      <c r="BL628" s="181" t="str">
        <f t="shared" si="1738"/>
        <v>-0.80636762892146-1.20681444027065i</v>
      </c>
      <c r="BM628" s="134"/>
      <c r="BN628" s="134"/>
      <c r="BO628" s="134"/>
      <c r="BP628" s="134"/>
      <c r="BQ628" s="134"/>
      <c r="BR628" s="134"/>
      <c r="BS628" s="134"/>
      <c r="BT628" s="134"/>
      <c r="BU628" s="134"/>
      <c r="BV628" s="134"/>
      <c r="BW628" s="181"/>
      <c r="BX628" s="181"/>
      <c r="BY628" s="181"/>
      <c r="BZ628" s="181"/>
      <c r="CH628" s="180">
        <f t="shared" si="1739"/>
        <v>-295.90211629288399</v>
      </c>
    </row>
    <row r="629" spans="1:86">
      <c r="A629" s="185">
        <f t="shared" si="1630"/>
        <v>1.25E-3</v>
      </c>
      <c r="B629" s="186">
        <v>4</v>
      </c>
      <c r="C629" s="186">
        <f t="shared" si="1631"/>
        <v>200</v>
      </c>
      <c r="D629" s="186">
        <f t="shared" si="1740"/>
        <v>1256.6370614359173</v>
      </c>
      <c r="E629" s="185" t="str">
        <f t="shared" si="1687"/>
        <v>1256.63706143592i</v>
      </c>
      <c r="F629" s="291" t="e">
        <f t="shared" si="1632"/>
        <v>#REF!</v>
      </c>
      <c r="G629" s="185" t="str">
        <f t="shared" si="1633"/>
        <v>-2.71920786091552+1.10086655521369i</v>
      </c>
      <c r="H629" s="185" t="e">
        <f t="shared" si="1634"/>
        <v>#REF!</v>
      </c>
      <c r="I629" s="185" t="e">
        <f t="shared" si="1688"/>
        <v>#REF!</v>
      </c>
      <c r="J629" s="181" t="str">
        <f>IMPRODUCT(1/Nt_input,R625)</f>
        <v>4.61951546852531E-15+3.61689844741177E-16i</v>
      </c>
      <c r="K629" s="204" t="e">
        <f t="shared" si="1689"/>
        <v>#REF!</v>
      </c>
      <c r="L629" s="180" t="e">
        <f t="shared" si="1690"/>
        <v>#REF!</v>
      </c>
      <c r="M629" s="180">
        <f t="shared" si="1635"/>
        <v>391.91341716182546</v>
      </c>
      <c r="N629" s="182">
        <f t="shared" si="1636"/>
        <v>1.913417161825449</v>
      </c>
      <c r="O629" s="181" t="str">
        <f t="shared" si="1637"/>
        <v>1.76776695296637-0.732233047033632i</v>
      </c>
      <c r="P629" s="181" t="str">
        <f t="shared" si="1638"/>
        <v>1.35299025036549-1.35299025036549i</v>
      </c>
      <c r="Q629" s="181" t="str">
        <f t="shared" si="1691"/>
        <v>0.732233047033635-1.76776695296637i</v>
      </c>
      <c r="R629" s="181" t="str">
        <f t="shared" si="1692"/>
        <v>-6.68066031393574E-15-1.91341716182545i</v>
      </c>
      <c r="S629" s="181" t="str">
        <f t="shared" si="1693"/>
        <v>-0.73223304703363-1.76776695296637i</v>
      </c>
      <c r="T629" s="181" t="str">
        <f t="shared" si="1694"/>
        <v>-1.35299025036549-1.3529902503655i</v>
      </c>
      <c r="U629" s="181" t="str">
        <f t="shared" si="1695"/>
        <v>-1.76776695296637-0.73223304703363i</v>
      </c>
      <c r="V629" s="181" t="str">
        <f t="shared" si="1696"/>
        <v>-1.91341716182545-6.1824214288266E-15i</v>
      </c>
      <c r="W629" s="181" t="str">
        <f t="shared" si="1697"/>
        <v>-1.76776695296637+0.732233047033635i</v>
      </c>
      <c r="X629" s="181" t="str">
        <f t="shared" si="1698"/>
        <v>-1.3529902503655+1.35299025036549i</v>
      </c>
      <c r="Y629" s="181" t="str">
        <f t="shared" si="1699"/>
        <v>-0.732233047033622+1.76776695296637i</v>
      </c>
      <c r="Z629" s="181" t="str">
        <f t="shared" si="1700"/>
        <v>-3.51489030399472E-16+1.91341716182545i</v>
      </c>
      <c r="AA629" s="181" t="str">
        <f t="shared" si="1701"/>
        <v>0.732233047033624+1.76776695296637i</v>
      </c>
      <c r="AB629" s="181" t="str">
        <f t="shared" si="1702"/>
        <v>1.3529902503655+1.35299025036549i</v>
      </c>
      <c r="AC629" s="181" t="str">
        <f t="shared" si="1703"/>
        <v>1.76776695296637+0.732233047033635i</v>
      </c>
      <c r="AD629" s="181" t="str">
        <f t="shared" si="1704"/>
        <v>1.91341716182545-6.32917128353627E-15i</v>
      </c>
      <c r="AE629" s="181" t="str">
        <f t="shared" si="1705"/>
        <v>1.76776695296637-0.73223304703363i</v>
      </c>
      <c r="AF629" s="181" t="str">
        <f t="shared" si="1706"/>
        <v>1.3529902503655-1.35299025036549i</v>
      </c>
      <c r="AG629" s="181" t="str">
        <f t="shared" si="1707"/>
        <v>0.73223304703363-1.76776695296637i</v>
      </c>
      <c r="AH629" s="181" t="str">
        <f t="shared" si="1708"/>
        <v>5.68418254371746E-15-1.91341716182545i</v>
      </c>
      <c r="AI629" s="181" t="str">
        <f t="shared" si="1709"/>
        <v>-0.732233047033635-1.76776695296637i</v>
      </c>
      <c r="AJ629" s="181" t="str">
        <f t="shared" si="1710"/>
        <v>-1.35299025036549-1.35299025036549i</v>
      </c>
      <c r="AK629" s="181" t="str">
        <f t="shared" si="1711"/>
        <v>-1.76776695296636-0.732233047033641i</v>
      </c>
      <c r="AL629" s="181" t="str">
        <f t="shared" si="1712"/>
        <v>-1.91341716182545-7.02978060798945E-16i</v>
      </c>
      <c r="AM629" s="181" t="str">
        <f t="shared" si="1713"/>
        <v>-1.76776695296637+0.732233047033626i</v>
      </c>
      <c r="AN629" s="181" t="str">
        <f t="shared" si="1714"/>
        <v>-1.35299025036553+1.35299025036546i</v>
      </c>
      <c r="AO629" s="181" t="str">
        <f t="shared" si="1715"/>
        <v>-0.732233047033547+1.7677669529664i</v>
      </c>
      <c r="AP629" s="181" t="str">
        <f t="shared" si="1716"/>
        <v>4.67646221975502E-14+1.91341716182545i</v>
      </c>
      <c r="AQ629" s="181" t="str">
        <f t="shared" si="1717"/>
        <v>0.732233047033632+1.76776695296637i</v>
      </c>
      <c r="AR629" s="181" t="str">
        <f t="shared" si="1718"/>
        <v>1.35299025036546+1.35299025036553i</v>
      </c>
      <c r="AS629" s="181" t="str">
        <f t="shared" si="1719"/>
        <v>1.76776695296633+0.732233047033718i</v>
      </c>
      <c r="AT629" s="181" t="str">
        <f t="shared" si="1720"/>
        <v>1.91341716182545-5.3445282511486E-14i</v>
      </c>
      <c r="AU629" s="181" t="str">
        <f t="shared" si="1721"/>
        <v>1.76776695296637-0.732233047033637i</v>
      </c>
      <c r="AV629" s="181" t="str">
        <f t="shared" si="1722"/>
        <v>1.35299025036552-1.35299025036546i</v>
      </c>
      <c r="AW629" s="181" t="str">
        <f t="shared" si="1723"/>
        <v>0.732233047033712-1.76776695296633i</v>
      </c>
      <c r="AX629" s="181" t="str">
        <f t="shared" si="1724"/>
        <v>-5.67270311633872E-14-1.91341716182545i</v>
      </c>
      <c r="AY629" s="181" t="str">
        <f t="shared" si="1725"/>
        <v>-0.732233047033643-1.76776695296636i</v>
      </c>
      <c r="AZ629" s="181" t="str">
        <f t="shared" si="1726"/>
        <v>-1.35299025036547-1.35299025036552i</v>
      </c>
      <c r="BA629" s="181" t="str">
        <f t="shared" si="1727"/>
        <v>-1.76776695296634-0.732233047033704i</v>
      </c>
      <c r="BB629" s="181" t="str">
        <f t="shared" si="1728"/>
        <v>-1.91341716182545+6.34076914773231E-14i</v>
      </c>
      <c r="BC629" s="181" t="str">
        <f t="shared" si="1729"/>
        <v>-1.76776695296636+0.732233047033647i</v>
      </c>
      <c r="BD629" s="181" t="str">
        <f t="shared" si="1730"/>
        <v>-1.35299025036551+1.35299025036547i</v>
      </c>
      <c r="BE629" s="181" t="str">
        <f t="shared" si="1731"/>
        <v>-0.732233047033702+1.76776695296634i</v>
      </c>
      <c r="BF629" s="181" t="str">
        <f t="shared" si="1732"/>
        <v>7.00883517912587E-14+1.91341716182545i</v>
      </c>
      <c r="BG629" s="181" t="str">
        <f t="shared" si="1733"/>
        <v>0.732233047033657+1.76776695296636i</v>
      </c>
      <c r="BH629" s="181" t="str">
        <f t="shared" si="1734"/>
        <v>1.35299025036548+1.35299025036551i</v>
      </c>
      <c r="BI629" s="181" t="str">
        <f t="shared" si="1735"/>
        <v>1.76776695296634+0.732233047033693i</v>
      </c>
      <c r="BJ629" s="181" t="str">
        <f t="shared" si="1736"/>
        <v>1.91341716182545-8.0167923767229E-14i</v>
      </c>
      <c r="BK629" s="181" t="str">
        <f t="shared" si="1737"/>
        <v>1.76776695296636-0.732233047033658i</v>
      </c>
      <c r="BL629" s="181" t="str">
        <f t="shared" si="1738"/>
        <v>1.3529902503655-1.35299025036548i</v>
      </c>
      <c r="BM629" s="134"/>
      <c r="BN629" s="134"/>
      <c r="BO629" s="134"/>
      <c r="BP629" s="134"/>
      <c r="BQ629" s="134"/>
      <c r="BR629" s="134"/>
      <c r="BS629" s="134"/>
      <c r="BT629" s="134"/>
      <c r="BU629" s="134"/>
      <c r="BV629" s="134"/>
      <c r="BW629" s="181"/>
      <c r="BX629" s="181"/>
      <c r="BY629" s="181"/>
      <c r="BZ629" s="181"/>
      <c r="CH629" s="180">
        <f t="shared" si="1739"/>
        <v>-286.68152932355019</v>
      </c>
    </row>
    <row r="630" spans="1:86">
      <c r="A630" s="185">
        <f t="shared" si="1630"/>
        <v>1.5625000000000001E-3</v>
      </c>
      <c r="B630" s="186">
        <v>5</v>
      </c>
      <c r="C630" s="186">
        <f t="shared" si="1631"/>
        <v>250</v>
      </c>
      <c r="D630" s="186">
        <f t="shared" si="1740"/>
        <v>1570.7963267948965</v>
      </c>
      <c r="E630" s="185" t="str">
        <f t="shared" si="1687"/>
        <v>1570.7963267949i</v>
      </c>
      <c r="F630" s="185" t="e">
        <f t="shared" si="1632"/>
        <v>#REF!</v>
      </c>
      <c r="G630" s="185" t="str">
        <f t="shared" si="1633"/>
        <v>-2.72088356357637+0.848079559067659i</v>
      </c>
      <c r="H630" s="185" t="e">
        <f t="shared" si="1634"/>
        <v>#REF!</v>
      </c>
      <c r="I630" s="185" t="e">
        <f t="shared" si="1688"/>
        <v>#REF!</v>
      </c>
      <c r="J630" s="181" t="str">
        <f>IMPRODUCT(1/Nt_input,S625)</f>
        <v>3.07908102185791E-15+2.43160526436359E-14i</v>
      </c>
      <c r="K630" s="204" t="e">
        <f t="shared" si="1689"/>
        <v>#REF!</v>
      </c>
      <c r="L630" s="180" t="e">
        <f t="shared" si="1690"/>
        <v>#REF!</v>
      </c>
      <c r="M630" s="180">
        <f t="shared" si="1635"/>
        <v>392.35698368413</v>
      </c>
      <c r="N630" s="182">
        <f t="shared" si="1636"/>
        <v>2.3569836841299887</v>
      </c>
      <c r="O630" s="181" t="str">
        <f t="shared" si="1637"/>
        <v>2.07867403075636-1.11107441745099i</v>
      </c>
      <c r="P630" s="181" t="str">
        <f t="shared" si="1638"/>
        <v>1.3094699746155-1.95976031004699i</v>
      </c>
      <c r="Q630" s="181" t="str">
        <f t="shared" si="1691"/>
        <v>0.231024800521843-2.34563416346173i</v>
      </c>
      <c r="R630" s="181" t="str">
        <f t="shared" si="1692"/>
        <v>-0.901978606271377-2.17756898423074i</v>
      </c>
      <c r="S630" s="181" t="str">
        <f t="shared" si="1693"/>
        <v>-1.8219730262379-1.49525462009534i</v>
      </c>
      <c r="T630" s="181" t="str">
        <f t="shared" si="1694"/>
        <v>-2.31169490354527-0.459824705923682i</v>
      </c>
      <c r="U630" s="181" t="str">
        <f t="shared" si="1695"/>
        <v>-2.25549275800669+0.684196248041716i</v>
      </c>
      <c r="V630" s="181" t="str">
        <f t="shared" si="1696"/>
        <v>-1.66663914619437+1.66663914619436i</v>
      </c>
      <c r="W630" s="181" t="str">
        <f t="shared" si="1697"/>
        <v>-0.6841962480417+2.25549275800669i</v>
      </c>
      <c r="X630" s="181" t="str">
        <f t="shared" si="1698"/>
        <v>0.459824705923677+2.31169490354527i</v>
      </c>
      <c r="Y630" s="181" t="str">
        <f t="shared" si="1699"/>
        <v>1.49525462009536+1.82197302623789i</v>
      </c>
      <c r="Z630" s="181" t="str">
        <f t="shared" si="1700"/>
        <v>2.17756898423074+0.901978606271384i</v>
      </c>
      <c r="AA630" s="181" t="str">
        <f t="shared" si="1701"/>
        <v>2.34563416346173-0.231024800521859i</v>
      </c>
      <c r="AB630" s="181" t="str">
        <f t="shared" si="1702"/>
        <v>1.95976031004699-1.30946997461549i</v>
      </c>
      <c r="AC630" s="181" t="str">
        <f t="shared" si="1703"/>
        <v>1.11107441745099-2.07867403075637i</v>
      </c>
      <c r="AD630" s="181" t="str">
        <f t="shared" si="1704"/>
        <v>7.00188426259173E-15-2.35698368412999i</v>
      </c>
      <c r="AE630" s="181" t="str">
        <f t="shared" si="1705"/>
        <v>-1.111074417451-2.07867403075636i</v>
      </c>
      <c r="AF630" s="181" t="str">
        <f t="shared" si="1706"/>
        <v>-1.95976031004698-1.3094699746155i</v>
      </c>
      <c r="AG630" s="181" t="str">
        <f t="shared" si="1707"/>
        <v>-2.34563416346173-0.23102480052185i</v>
      </c>
      <c r="AH630" s="181" t="str">
        <f t="shared" si="1708"/>
        <v>-2.17756898423075+0.901978606271372i</v>
      </c>
      <c r="AI630" s="181" t="str">
        <f t="shared" si="1709"/>
        <v>-1.49525462009537+1.82197302623788i</v>
      </c>
      <c r="AJ630" s="181" t="str">
        <f t="shared" si="1710"/>
        <v>-0.459824705923712+2.31169490354526i</v>
      </c>
      <c r="AK630" s="181" t="str">
        <f t="shared" si="1711"/>
        <v>0.684196248041664+2.2554927580067i</v>
      </c>
      <c r="AL630" s="181" t="str">
        <f t="shared" si="1712"/>
        <v>1.66663914619433+1.66663914619441i</v>
      </c>
      <c r="AM630" s="181" t="str">
        <f t="shared" si="1713"/>
        <v>2.25549275800667+0.684196248041775i</v>
      </c>
      <c r="AN630" s="181" t="str">
        <f t="shared" si="1714"/>
        <v>2.31169490354529-0.459824705923599i</v>
      </c>
      <c r="AO630" s="181" t="str">
        <f t="shared" si="1715"/>
        <v>1.82197302623796-1.49525462009528i</v>
      </c>
      <c r="AP630" s="181" t="str">
        <f t="shared" si="1716"/>
        <v>0.901978606271478-2.1775689842307i</v>
      </c>
      <c r="AQ630" s="181" t="str">
        <f t="shared" si="1717"/>
        <v>-0.231024800521968-2.34563416346172i</v>
      </c>
      <c r="AR630" s="181" t="str">
        <f t="shared" si="1718"/>
        <v>-1.30946997461558-1.95976031004693i</v>
      </c>
      <c r="AS630" s="181" t="str">
        <f t="shared" si="1719"/>
        <v>-2.07867403075641-1.11107441745092i</v>
      </c>
      <c r="AT630" s="181" t="str">
        <f t="shared" si="1720"/>
        <v>-2.35698368412999+7.81068014033169E-14i</v>
      </c>
      <c r="AU630" s="181" t="str">
        <f t="shared" si="1721"/>
        <v>-2.07867403075633+1.11107441745106i</v>
      </c>
      <c r="AV630" s="181" t="str">
        <f t="shared" si="1722"/>
        <v>-1.30946997461545+1.95976031004702i</v>
      </c>
      <c r="AW630" s="181" t="str">
        <f t="shared" si="1723"/>
        <v>-0.231024800521809+2.34563416346174i</v>
      </c>
      <c r="AX630" s="181" t="str">
        <f t="shared" si="1724"/>
        <v>0.90197860627141+2.17756898423073i</v>
      </c>
      <c r="AY630" s="181" t="str">
        <f t="shared" si="1725"/>
        <v>1.82197302623791+1.49525462009534i</v>
      </c>
      <c r="AZ630" s="181" t="str">
        <f t="shared" si="1726"/>
        <v>2.31169490354527+0.459824705923672i</v>
      </c>
      <c r="BA630" s="181" t="str">
        <f t="shared" si="1727"/>
        <v>2.25549275800669-0.684196248041704i</v>
      </c>
      <c r="BB630" s="181" t="str">
        <f t="shared" si="1728"/>
        <v>1.66663914619438-1.66663914619436i</v>
      </c>
      <c r="BC630" s="181" t="str">
        <f t="shared" si="1729"/>
        <v>0.684196248041735-2.25549275800668i</v>
      </c>
      <c r="BD630" s="181" t="str">
        <f t="shared" si="1730"/>
        <v>-0.459824705923639-2.31169490354528i</v>
      </c>
      <c r="BE630" s="181" t="str">
        <f t="shared" si="1731"/>
        <v>-1.49525462009531-1.82197302623793i</v>
      </c>
      <c r="BF630" s="181" t="str">
        <f t="shared" si="1732"/>
        <v>-2.17756898423072-0.90197860627144i</v>
      </c>
      <c r="BG630" s="181" t="str">
        <f t="shared" si="1733"/>
        <v>-2.34563416346174+0.231024800521776i</v>
      </c>
      <c r="BH630" s="181" t="str">
        <f t="shared" si="1734"/>
        <v>-1.95976031004704+1.30946997461542i</v>
      </c>
      <c r="BI630" s="181" t="str">
        <f t="shared" si="1735"/>
        <v>-1.11107441745109+2.07867403075632i</v>
      </c>
      <c r="BJ630" s="181" t="str">
        <f t="shared" si="1736"/>
        <v>-1.15209644760105E-13+2.35698368412999i</v>
      </c>
      <c r="BK630" s="181" t="str">
        <f t="shared" si="1737"/>
        <v>1.11107441745109+2.07867403075631i</v>
      </c>
      <c r="BL630" s="181" t="str">
        <f t="shared" si="1738"/>
        <v>1.95976031004704+1.30946997461542i</v>
      </c>
      <c r="BM630" s="134"/>
      <c r="BN630" s="134"/>
      <c r="BO630" s="134"/>
      <c r="BP630" s="134"/>
      <c r="BQ630" s="134"/>
      <c r="BR630" s="134"/>
      <c r="BS630" s="134"/>
      <c r="BT630" s="134"/>
      <c r="BU630" s="134"/>
      <c r="BV630" s="134"/>
      <c r="BW630" s="181"/>
      <c r="BX630" s="181"/>
      <c r="BY630" s="181"/>
      <c r="BZ630" s="181"/>
      <c r="CH630" s="180">
        <f t="shared" si="1739"/>
        <v>-272.21305384751258</v>
      </c>
    </row>
    <row r="631" spans="1:86">
      <c r="A631" s="185">
        <f t="shared" si="1630"/>
        <v>1.8750000000000001E-3</v>
      </c>
      <c r="B631" s="186">
        <v>6</v>
      </c>
      <c r="C631" s="186">
        <f t="shared" si="1631"/>
        <v>300</v>
      </c>
      <c r="D631" s="186">
        <f t="shared" si="1740"/>
        <v>1884.9555921538758</v>
      </c>
      <c r="E631" s="185" t="str">
        <f t="shared" si="1687"/>
        <v>1884.95559215388i</v>
      </c>
      <c r="F631" s="185" t="e">
        <f t="shared" si="1632"/>
        <v>#REF!</v>
      </c>
      <c r="G631" s="185" t="str">
        <f t="shared" si="1633"/>
        <v>-2.72292978376562+0.673563274475061i</v>
      </c>
      <c r="H631" s="185" t="e">
        <f t="shared" si="1634"/>
        <v>#REF!</v>
      </c>
      <c r="I631" s="185" t="e">
        <f t="shared" si="1688"/>
        <v>#REF!</v>
      </c>
      <c r="J631" s="181" t="str">
        <f>IMPRODUCT(1/Nt_input,T625)</f>
        <v>1.66181194198484E-15+2.6333102365328E-15i</v>
      </c>
      <c r="K631" s="204" t="e">
        <f t="shared" si="1689"/>
        <v>#REF!</v>
      </c>
      <c r="L631" s="180" t="e">
        <f t="shared" si="1690"/>
        <v>#REF!</v>
      </c>
      <c r="M631" s="180">
        <f t="shared" si="1635"/>
        <v>392.77785116509801</v>
      </c>
      <c r="N631" s="182">
        <f t="shared" si="1636"/>
        <v>2.7778511650980113</v>
      </c>
      <c r="O631" s="181" t="str">
        <f t="shared" si="1637"/>
        <v>2.30969883127822-1.54329141908727i</v>
      </c>
      <c r="P631" s="181" t="str">
        <f t="shared" si="1638"/>
        <v>1.06303761845908-2.56639983579668i</v>
      </c>
      <c r="Q631" s="181" t="str">
        <f t="shared" si="1691"/>
        <v>-0.54193187831185-2.72447553387909i</v>
      </c>
      <c r="R631" s="181" t="str">
        <f t="shared" si="1692"/>
        <v>-1.96423739596775-1.96423739596777i</v>
      </c>
      <c r="S631" s="181" t="str">
        <f t="shared" si="1693"/>
        <v>-2.72447553387909-0.54193187831185i</v>
      </c>
      <c r="T631" s="181" t="str">
        <f t="shared" si="1694"/>
        <v>-2.56639983579668+1.06303761845908i</v>
      </c>
      <c r="U631" s="181" t="str">
        <f t="shared" si="1695"/>
        <v>-1.54329141908728+2.30969883127821i</v>
      </c>
      <c r="V631" s="181" t="str">
        <f t="shared" si="1696"/>
        <v>-5.10282980676754E-16+2.77785116509801i</v>
      </c>
      <c r="W631" s="181" t="str">
        <f t="shared" si="1697"/>
        <v>1.54329141908729+2.30969883127821i</v>
      </c>
      <c r="X631" s="181" t="str">
        <f t="shared" si="1698"/>
        <v>2.56639983579668+1.06303761845908i</v>
      </c>
      <c r="Y631" s="181" t="str">
        <f t="shared" si="1699"/>
        <v>2.72447553387909-0.541931878311853i</v>
      </c>
      <c r="Z631" s="181" t="str">
        <f t="shared" si="1700"/>
        <v>1.96423739596777-1.96423739596775i</v>
      </c>
      <c r="AA631" s="181" t="str">
        <f t="shared" si="1701"/>
        <v>0.541931878311853-2.72447553387909i</v>
      </c>
      <c r="AB631" s="181" t="str">
        <f t="shared" si="1702"/>
        <v>-1.06303761845908-2.56639983579668i</v>
      </c>
      <c r="AC631" s="181" t="str">
        <f t="shared" si="1703"/>
        <v>-2.30969883127821-1.54329141908728i</v>
      </c>
      <c r="AD631" s="181" t="str">
        <f t="shared" si="1704"/>
        <v>-2.77785116509801-1.02056596135351E-15i</v>
      </c>
      <c r="AE631" s="181" t="str">
        <f t="shared" si="1705"/>
        <v>-2.30969883127816+1.54329141908736i</v>
      </c>
      <c r="AF631" s="181" t="str">
        <f t="shared" si="1706"/>
        <v>-1.06303761845895+2.56639983579673i</v>
      </c>
      <c r="AG631" s="181" t="str">
        <f t="shared" si="1707"/>
        <v>0.541931878311745+2.72447553387911i</v>
      </c>
      <c r="AH631" s="181" t="str">
        <f t="shared" si="1708"/>
        <v>1.96423739596771+1.9642373959678i</v>
      </c>
      <c r="AI631" s="181" t="str">
        <f t="shared" si="1709"/>
        <v>2.72447553387909+0.541931878311878i</v>
      </c>
      <c r="AJ631" s="181" t="str">
        <f t="shared" si="1710"/>
        <v>2.56639983579668-1.06303761845908i</v>
      </c>
      <c r="AK631" s="181" t="str">
        <f t="shared" si="1711"/>
        <v>1.54329141908724-2.30969883127824i</v>
      </c>
      <c r="AL631" s="181" t="str">
        <f t="shared" si="1712"/>
        <v>-8.23548846292523E-14-2.77785116509801i</v>
      </c>
      <c r="AM631" s="181" t="str">
        <f t="shared" si="1713"/>
        <v>-1.54329141908738-2.30969883127815i</v>
      </c>
      <c r="AN631" s="181" t="str">
        <f t="shared" si="1714"/>
        <v>-2.56639983579664-1.06303761845918i</v>
      </c>
      <c r="AO631" s="181" t="str">
        <f t="shared" si="1715"/>
        <v>-2.72447553387911+0.541931878311772i</v>
      </c>
      <c r="AP631" s="181" t="str">
        <f t="shared" si="1716"/>
        <v>-1.96423739596778+1.96423739596773i</v>
      </c>
      <c r="AQ631" s="181" t="str">
        <f t="shared" si="1717"/>
        <v>-0.541931878311853+2.72447553387909i</v>
      </c>
      <c r="AR631" s="181" t="str">
        <f t="shared" si="1718"/>
        <v>1.06303761845911+2.56639983579667i</v>
      </c>
      <c r="AS631" s="181" t="str">
        <f t="shared" si="1719"/>
        <v>2.30969883127826+1.54329141908721i</v>
      </c>
      <c r="AT631" s="181" t="str">
        <f t="shared" si="1720"/>
        <v>2.77785116509801-1.1638578606028E-13i</v>
      </c>
      <c r="AU631" s="181" t="str">
        <f t="shared" si="1721"/>
        <v>2.30969883127829-1.54329141908717i</v>
      </c>
      <c r="AV631" s="181" t="str">
        <f t="shared" si="1722"/>
        <v>1.06303761845915-2.56639983579665i</v>
      </c>
      <c r="AW631" s="181" t="str">
        <f t="shared" si="1723"/>
        <v>-0.5419318783118-2.7244755338791i</v>
      </c>
      <c r="AX631" s="181" t="str">
        <f t="shared" si="1724"/>
        <v>-1.96423739596775-1.96423739596777i</v>
      </c>
      <c r="AY631" s="181" t="str">
        <f t="shared" si="1725"/>
        <v>-2.7244755338791-0.54193187831182i</v>
      </c>
      <c r="AZ631" s="181" t="str">
        <f t="shared" si="1726"/>
        <v>-2.56639983579666+1.06303761845913i</v>
      </c>
      <c r="BA631" s="181" t="str">
        <f t="shared" si="1727"/>
        <v>-1.54329141908719+2.30969883127828i</v>
      </c>
      <c r="BB631" s="181" t="str">
        <f t="shared" si="1728"/>
        <v>-1.35781697634245E-13+2.77785116509801i</v>
      </c>
      <c r="BC631" s="181" t="str">
        <f t="shared" si="1729"/>
        <v>1.54329141908719+2.30969883127827i</v>
      </c>
      <c r="BD631" s="181" t="str">
        <f t="shared" si="1730"/>
        <v>2.56639983579666+1.06303761845912i</v>
      </c>
      <c r="BE631" s="181" t="str">
        <f t="shared" si="1731"/>
        <v>2.7244755338791-0.541931878311825i</v>
      </c>
      <c r="BF631" s="181" t="str">
        <f t="shared" si="1732"/>
        <v>1.96423739596774-1.96423739596777i</v>
      </c>
      <c r="BG631" s="181" t="str">
        <f t="shared" si="1733"/>
        <v>0.541931878311795-2.7244755338791i</v>
      </c>
      <c r="BH631" s="181" t="str">
        <f t="shared" si="1734"/>
        <v>-1.06303761845916-2.56639983579665i</v>
      </c>
      <c r="BI631" s="181" t="str">
        <f t="shared" si="1735"/>
        <v>-2.30969883127829-1.54329141908717i</v>
      </c>
      <c r="BJ631" s="181" t="str">
        <f t="shared" si="1736"/>
        <v>-2.77785116509801-1.11619706035132E-13i</v>
      </c>
      <c r="BK631" s="181" t="str">
        <f t="shared" si="1737"/>
        <v>-2.30969883127826+1.54329141908722i</v>
      </c>
      <c r="BL631" s="181" t="str">
        <f t="shared" si="1738"/>
        <v>-1.0630376184591+2.56639983579667i</v>
      </c>
      <c r="BM631" s="134"/>
      <c r="BN631" s="134"/>
      <c r="BO631" s="134"/>
      <c r="BP631" s="134"/>
      <c r="BQ631" s="134"/>
      <c r="BR631" s="134"/>
      <c r="BS631" s="134"/>
      <c r="BT631" s="134"/>
      <c r="BU631" s="134"/>
      <c r="BV631" s="134"/>
      <c r="BW631" s="181"/>
      <c r="BX631" s="181"/>
      <c r="BY631" s="181"/>
      <c r="BZ631" s="181"/>
      <c r="CH631" s="180">
        <f t="shared" si="1739"/>
        <v>-290.13410003057544</v>
      </c>
    </row>
    <row r="632" spans="1:86">
      <c r="A632" s="185">
        <f t="shared" si="1630"/>
        <v>2.1875000000000002E-3</v>
      </c>
      <c r="B632" s="186">
        <v>7</v>
      </c>
      <c r="C632" s="186">
        <f t="shared" si="1631"/>
        <v>350</v>
      </c>
      <c r="D632" s="186">
        <f t="shared" si="1740"/>
        <v>2199.114857512855</v>
      </c>
      <c r="E632" s="185" t="str">
        <f t="shared" si="1687"/>
        <v>2199.11485751285i</v>
      </c>
      <c r="F632" s="185" t="e">
        <f t="shared" si="1632"/>
        <v>#REF!</v>
      </c>
      <c r="G632" s="185" t="str">
        <f t="shared" si="1633"/>
        <v>-2.72534540841988+0.543797692782584i</v>
      </c>
      <c r="H632" s="185" t="e">
        <f t="shared" si="1634"/>
        <v>#REF!</v>
      </c>
      <c r="I632" s="185" t="e">
        <f t="shared" si="1688"/>
        <v>#REF!</v>
      </c>
      <c r="J632" s="181" t="str">
        <f>IMPRODUCT(1/Nt_input,U625)</f>
        <v>-9.7197662655633E-17+1.3990544833753E-15i</v>
      </c>
      <c r="K632" s="204" t="e">
        <f t="shared" si="1689"/>
        <v>#REF!</v>
      </c>
      <c r="L632" s="180" t="e">
        <f t="shared" si="1690"/>
        <v>#REF!</v>
      </c>
      <c r="M632" s="180">
        <f t="shared" si="1635"/>
        <v>393.17196642081825</v>
      </c>
      <c r="N632" s="182">
        <f t="shared" si="1636"/>
        <v>3.1719664208182281</v>
      </c>
      <c r="O632" s="181" t="str">
        <f t="shared" si="1637"/>
        <v>2.45196320100808-2.01227419495968i</v>
      </c>
      <c r="P632" s="181" t="str">
        <f t="shared" si="1638"/>
        <v>0.618819950461789-3.11101797547184i</v>
      </c>
      <c r="Q632" s="181" t="str">
        <f t="shared" si="1691"/>
        <v>-1.49525462009535-2.79742463631854i</v>
      </c>
      <c r="R632" s="181" t="str">
        <f t="shared" si="1692"/>
        <v>-2.93051485400704-1.21385899726553i</v>
      </c>
      <c r="S632" s="181" t="str">
        <f t="shared" si="1693"/>
        <v>-3.03538261166909+0.920773248729223i</v>
      </c>
      <c r="T632" s="181" t="str">
        <f t="shared" si="1694"/>
        <v>-1.76225012354435+2.63739369015442i</v>
      </c>
      <c r="U632" s="181" t="str">
        <f t="shared" si="1695"/>
        <v>0.310907077789993+3.15669253551538i</v>
      </c>
      <c r="V632" s="181" t="str">
        <f t="shared" si="1696"/>
        <v>2.2429189658566+2.24291896585659i</v>
      </c>
      <c r="W632" s="181" t="str">
        <f t="shared" si="1697"/>
        <v>3.15669253551538+0.31090707778998i</v>
      </c>
      <c r="X632" s="181" t="str">
        <f t="shared" si="1698"/>
        <v>2.63739369015443-1.76225012354433i</v>
      </c>
      <c r="Y632" s="181" t="str">
        <f t="shared" si="1699"/>
        <v>0.920773248729214-3.03538261166909i</v>
      </c>
      <c r="Z632" s="181" t="str">
        <f t="shared" si="1700"/>
        <v>-1.21385899726554-2.93051485400704i</v>
      </c>
      <c r="AA632" s="181" t="str">
        <f t="shared" si="1701"/>
        <v>-2.79742463631854-1.49525462009534i</v>
      </c>
      <c r="AB632" s="181" t="str">
        <f t="shared" si="1702"/>
        <v>-3.11101797547184+0.61881995046177i</v>
      </c>
      <c r="AC632" s="181" t="str">
        <f t="shared" si="1703"/>
        <v>-2.0122741949597+2.45196320100806i</v>
      </c>
      <c r="AD632" s="181" t="str">
        <f t="shared" si="1704"/>
        <v>7.75240309600671E-14+3.17196642081823i</v>
      </c>
      <c r="AE632" s="181" t="str">
        <f t="shared" si="1705"/>
        <v>2.01227419495957+2.45196320100817i</v>
      </c>
      <c r="AF632" s="181" t="str">
        <f t="shared" si="1706"/>
        <v>3.11101797547183+0.618819950461808i</v>
      </c>
      <c r="AG632" s="181" t="str">
        <f t="shared" si="1707"/>
        <v>2.7974246363185-1.49525462009542i</v>
      </c>
      <c r="AH632" s="181" t="str">
        <f t="shared" si="1708"/>
        <v>1.21385899726566-2.93051485400699i</v>
      </c>
      <c r="AI632" s="181" t="str">
        <f t="shared" si="1709"/>
        <v>-0.920773248729175-3.0353826116691i</v>
      </c>
      <c r="AJ632" s="181" t="str">
        <f t="shared" si="1710"/>
        <v>-2.63739369015446-1.76225012354429i</v>
      </c>
      <c r="AK632" s="181" t="str">
        <f t="shared" si="1711"/>
        <v>-3.15669253551539+0.310907077789846i</v>
      </c>
      <c r="AL632" s="181" t="str">
        <f t="shared" si="1712"/>
        <v>-2.24291896585662+2.24291896585656i</v>
      </c>
      <c r="AM632" s="181" t="str">
        <f t="shared" si="1713"/>
        <v>-0.310907077789934+3.15669253551538i</v>
      </c>
      <c r="AN632" s="181" t="str">
        <f t="shared" si="1714"/>
        <v>1.76225012354448+2.63739369015433i</v>
      </c>
      <c r="AO632" s="181" t="str">
        <f t="shared" si="1715"/>
        <v>3.03538261166907+0.920773248729264i</v>
      </c>
      <c r="AP632" s="181" t="str">
        <f t="shared" si="1716"/>
        <v>2.93051485400703-1.21385899726557i</v>
      </c>
      <c r="AQ632" s="181" t="str">
        <f t="shared" si="1717"/>
        <v>1.49525462009549-2.79742463631846i</v>
      </c>
      <c r="AR632" s="181" t="str">
        <f t="shared" si="1718"/>
        <v>-0.618819950461719-3.11101797547185i</v>
      </c>
      <c r="AS632" s="181" t="str">
        <f t="shared" si="1719"/>
        <v>-2.45196320100811-2.01227419495964i</v>
      </c>
      <c r="AT632" s="181" t="str">
        <f t="shared" si="1720"/>
        <v>-3.17196642081823+1.55048061920135E-13i</v>
      </c>
      <c r="AU632" s="181" t="str">
        <f t="shared" si="1721"/>
        <v>-2.45196320100812+2.01227419495963i</v>
      </c>
      <c r="AV632" s="181" t="str">
        <f t="shared" si="1722"/>
        <v>-0.618819950461735+3.11101797547184i</v>
      </c>
      <c r="AW632" s="181" t="str">
        <f t="shared" si="1723"/>
        <v>1.49525462009548+2.79742463631847i</v>
      </c>
      <c r="AX632" s="181" t="str">
        <f t="shared" si="1724"/>
        <v>2.93051485400702+1.21385899726559i</v>
      </c>
      <c r="AY632" s="181" t="str">
        <f t="shared" si="1725"/>
        <v>3.03538261166908-0.920773248729248i</v>
      </c>
      <c r="AZ632" s="181" t="str">
        <f t="shared" si="1726"/>
        <v>1.76225012354422-2.6373936901545i</v>
      </c>
      <c r="BA632" s="181" t="str">
        <f t="shared" si="1727"/>
        <v>-0.310907077789917-3.15669253551538i</v>
      </c>
      <c r="BB632" s="181" t="str">
        <f t="shared" si="1728"/>
        <v>-2.24291896585661-2.24291896585657i</v>
      </c>
      <c r="BC632" s="181" t="str">
        <f t="shared" si="1729"/>
        <v>-3.15669253551539-0.310907077789862i</v>
      </c>
      <c r="BD632" s="181" t="str">
        <f t="shared" si="1730"/>
        <v>-2.63739369015447+1.76225012354427i</v>
      </c>
      <c r="BE632" s="181" t="str">
        <f t="shared" si="1731"/>
        <v>-0.920773248729185+3.0353826116691i</v>
      </c>
      <c r="BF632" s="181" t="str">
        <f t="shared" si="1732"/>
        <v>1.21385899726564+2.930514854007i</v>
      </c>
      <c r="BG632" s="181" t="str">
        <f t="shared" si="1733"/>
        <v>2.7974246363185+1.49525462009543i</v>
      </c>
      <c r="BH632" s="181" t="str">
        <f t="shared" si="1734"/>
        <v>3.11101797547183-0.618819950461789i</v>
      </c>
      <c r="BI632" s="181" t="str">
        <f t="shared" si="1735"/>
        <v>2.0122741949596-2.45196320100815i</v>
      </c>
      <c r="BJ632" s="181" t="str">
        <f t="shared" si="1736"/>
        <v>8.85969291399968E-14-3.17196642081823i</v>
      </c>
      <c r="BK632" s="181" t="str">
        <f t="shared" si="1737"/>
        <v>-2.01227419495968-2.45196320100807i</v>
      </c>
      <c r="BL632" s="181" t="str">
        <f t="shared" si="1738"/>
        <v>-3.11101797547186-0.618819950461656i</v>
      </c>
      <c r="BM632" s="134"/>
      <c r="BN632" s="134"/>
      <c r="BO632" s="134"/>
      <c r="BP632" s="134"/>
      <c r="BQ632" s="134"/>
      <c r="BR632" s="134"/>
      <c r="BS632" s="134"/>
      <c r="BT632" s="134"/>
      <c r="BU632" s="134"/>
      <c r="BV632" s="134"/>
      <c r="BW632" s="181"/>
      <c r="BX632" s="181"/>
      <c r="BY632" s="181"/>
      <c r="BZ632" s="181"/>
      <c r="CH632" s="180">
        <f t="shared" si="1739"/>
        <v>-297.06239616427632</v>
      </c>
    </row>
    <row r="633" spans="1:86">
      <c r="A633" s="185">
        <f t="shared" si="1630"/>
        <v>2.5000000000000001E-3</v>
      </c>
      <c r="B633" s="186">
        <v>8</v>
      </c>
      <c r="C633" s="186">
        <f t="shared" si="1631"/>
        <v>400</v>
      </c>
      <c r="D633" s="186">
        <f t="shared" si="1740"/>
        <v>2513.2741228718346</v>
      </c>
      <c r="E633" s="185" t="str">
        <f t="shared" si="1687"/>
        <v>2513.27412287183i</v>
      </c>
      <c r="F633" s="185" t="e">
        <f t="shared" si="1632"/>
        <v>#REF!</v>
      </c>
      <c r="G633" s="185" t="str">
        <f t="shared" si="1633"/>
        <v>-2.72812912521863+0.442026658272159i</v>
      </c>
      <c r="H633" s="185" t="e">
        <f t="shared" si="1634"/>
        <v>#REF!</v>
      </c>
      <c r="I633" s="185" t="e">
        <f t="shared" si="1688"/>
        <v>#REF!</v>
      </c>
      <c r="J633" s="181" t="str">
        <f>IMPRODUCT(1/Nt_input,V625)</f>
        <v>-5.17733536205372E-15-9.08127739673859E-16i</v>
      </c>
      <c r="K633" s="204" t="e">
        <f t="shared" si="1689"/>
        <v>#REF!</v>
      </c>
      <c r="L633" s="180" t="e">
        <f t="shared" si="1690"/>
        <v>#REF!</v>
      </c>
      <c r="M633" s="180">
        <f t="shared" si="1635"/>
        <v>393.53553390593271</v>
      </c>
      <c r="N633" s="182">
        <f t="shared" si="1636"/>
        <v>3.5355339059327373</v>
      </c>
      <c r="O633" s="181" t="str">
        <f t="shared" si="1637"/>
        <v>2.5-2.5i</v>
      </c>
      <c r="P633" s="181" t="str">
        <f t="shared" si="1638"/>
        <v>-1.23442506554113E-14-3.53553390593274i</v>
      </c>
      <c r="Q633" s="181" t="str">
        <f t="shared" si="1691"/>
        <v>-2.49999999999999-2.50000000000001i</v>
      </c>
      <c r="R633" s="181" t="str">
        <f t="shared" si="1692"/>
        <v>-3.53553390593274-1.14236252389042E-14i</v>
      </c>
      <c r="S633" s="181" t="str">
        <f t="shared" si="1693"/>
        <v>-2.5+2.49999999999999i</v>
      </c>
      <c r="T633" s="181" t="str">
        <f t="shared" si="1694"/>
        <v>-6.4946704217662E-16+3.53553390593274i</v>
      </c>
      <c r="U633" s="181" t="str">
        <f t="shared" si="1695"/>
        <v>2.5+2.49999999999999i</v>
      </c>
      <c r="V633" s="181" t="str">
        <f t="shared" si="1696"/>
        <v>3.53553390593274-1.16947836132347E-14i</v>
      </c>
      <c r="W633" s="181" t="str">
        <f t="shared" si="1697"/>
        <v>2.50000000000001-2.49999999999999i</v>
      </c>
      <c r="X633" s="181" t="str">
        <f t="shared" si="1698"/>
        <v>1.0502999822397E-14-3.53553390593274i</v>
      </c>
      <c r="Y633" s="181" t="str">
        <f t="shared" si="1699"/>
        <v>-2.5-2.5i</v>
      </c>
      <c r="Z633" s="181" t="str">
        <f t="shared" si="1700"/>
        <v>-3.53553390593274-1.29893408435324E-15i</v>
      </c>
      <c r="AA633" s="181" t="str">
        <f t="shared" si="1701"/>
        <v>-2.50000000000007+2.49999999999993i</v>
      </c>
      <c r="AB633" s="181" t="str">
        <f t="shared" si="1702"/>
        <v>8.64097545878792E-14+3.53553390593274i</v>
      </c>
      <c r="AC633" s="181" t="str">
        <f t="shared" si="1703"/>
        <v>2.49999999999994+2.50000000000006i</v>
      </c>
      <c r="AD633" s="181" t="str">
        <f t="shared" si="1704"/>
        <v>3.53553390593274-9.87540052432907E-14i</v>
      </c>
      <c r="AE633" s="181" t="str">
        <f t="shared" si="1705"/>
        <v>2.50000000000005-2.49999999999995i</v>
      </c>
      <c r="AF633" s="181" t="str">
        <f t="shared" si="1706"/>
        <v>-1.04817886063967E-13-3.53553390593274i</v>
      </c>
      <c r="AG633" s="181" t="str">
        <f t="shared" si="1707"/>
        <v>-2.49999999999996-2.50000000000004i</v>
      </c>
      <c r="AH633" s="181" t="str">
        <f t="shared" si="1708"/>
        <v>-3.53553390593274+1.17162136719378E-13i</v>
      </c>
      <c r="AI633" s="181" t="str">
        <f t="shared" si="1709"/>
        <v>-2.50000000000003+2.49999999999997i</v>
      </c>
      <c r="AJ633" s="181" t="str">
        <f t="shared" si="1710"/>
        <v>1.29506387374789E-13+3.53553390593274i</v>
      </c>
      <c r="AK633" s="181" t="str">
        <f t="shared" si="1711"/>
        <v>2.49999999999997+2.50000000000003i</v>
      </c>
      <c r="AL633" s="181" t="str">
        <f t="shared" si="1712"/>
        <v>3.53553390593274-1.48131007864936E-13i</v>
      </c>
      <c r="AM633" s="181" t="str">
        <f t="shared" si="1713"/>
        <v>2.50000000000002-2.49999999999998i</v>
      </c>
      <c r="AN633" s="181" t="str">
        <f t="shared" si="1714"/>
        <v>-1.54194888685612E-13-3.53553390593274i</v>
      </c>
      <c r="AO633" s="181" t="str">
        <f t="shared" si="1715"/>
        <v>-2.49999999999999-2.50000000000001i</v>
      </c>
      <c r="AP633" s="181" t="str">
        <f t="shared" si="1716"/>
        <v>-3.53553390593274+1.72819509175759E-13i</v>
      </c>
      <c r="AQ633" s="181" t="str">
        <f t="shared" si="1717"/>
        <v>-2.5+2.5i</v>
      </c>
      <c r="AR633" s="181" t="str">
        <f t="shared" si="1718"/>
        <v>-1.72817320748731E-13+3.53553390593274i</v>
      </c>
      <c r="AS633" s="181" t="str">
        <f t="shared" si="1719"/>
        <v>2.5+2.49999999999999i</v>
      </c>
      <c r="AT633" s="181" t="str">
        <f t="shared" si="1720"/>
        <v>3.53553390593274+1.66753439928055E-13i</v>
      </c>
      <c r="AU633" s="181" t="str">
        <f t="shared" si="1721"/>
        <v>2.49999999999998-2.50000000000002i</v>
      </c>
      <c r="AV633" s="181" t="str">
        <f t="shared" si="1722"/>
        <v>1.48128819437908E-13-3.53553390593274i</v>
      </c>
      <c r="AW633" s="181" t="str">
        <f t="shared" si="1723"/>
        <v>-2.50000000000002-2.49999999999998i</v>
      </c>
      <c r="AX633" s="181" t="str">
        <f t="shared" si="1724"/>
        <v>-3.53553390593274-1.42064938617232E-13i</v>
      </c>
      <c r="AY633" s="181" t="str">
        <f t="shared" si="1725"/>
        <v>-2.49999999999997+2.50000000000003i</v>
      </c>
      <c r="AZ633" s="181" t="str">
        <f t="shared" si="1726"/>
        <v>-1.23440318127085E-13+3.53553390593274i</v>
      </c>
      <c r="BA633" s="181" t="str">
        <f t="shared" si="1727"/>
        <v>2.50000000000004+2.49999999999996i</v>
      </c>
      <c r="BB633" s="181" t="str">
        <f t="shared" si="1728"/>
        <v>3.53553390593274+1.17376437306409E-13i</v>
      </c>
      <c r="BC633" s="181" t="str">
        <f t="shared" si="1729"/>
        <v>2.49999999999996-2.50000000000004i</v>
      </c>
      <c r="BD633" s="181" t="str">
        <f t="shared" si="1730"/>
        <v>9.87518168162629E-14-3.53553390593274i</v>
      </c>
      <c r="BE633" s="181" t="str">
        <f t="shared" si="1731"/>
        <v>-2.50000000000007-2.49999999999993i</v>
      </c>
      <c r="BF633" s="181" t="str">
        <f t="shared" si="1732"/>
        <v>-3.53553390593274-9.26879359955866E-14i</v>
      </c>
      <c r="BG633" s="181" t="str">
        <f t="shared" si="1733"/>
        <v>-2.49999999999993+2.50000000000007i</v>
      </c>
      <c r="BH633" s="181" t="str">
        <f t="shared" si="1734"/>
        <v>-8.66240551749103E-14+3.53553390593274i</v>
      </c>
      <c r="BI633" s="181" t="str">
        <f t="shared" si="1735"/>
        <v>2.50000000000007+2.49999999999993i</v>
      </c>
      <c r="BJ633" s="181" t="str">
        <f t="shared" si="1736"/>
        <v>3.53553390593274+5.54386950152937E-14i</v>
      </c>
      <c r="BK633" s="181" t="str">
        <f t="shared" si="1737"/>
        <v>2.49999999999992-2.50000000000008i</v>
      </c>
      <c r="BL633" s="181" t="str">
        <f t="shared" si="1738"/>
        <v>4.93748141946174E-14-3.53553390593274i</v>
      </c>
      <c r="BM633" s="134"/>
      <c r="BN633" s="134"/>
      <c r="BO633" s="134"/>
      <c r="BP633" s="134"/>
      <c r="BQ633" s="134"/>
      <c r="BR633" s="134"/>
      <c r="BS633" s="134"/>
      <c r="BT633" s="134"/>
      <c r="BU633" s="134"/>
      <c r="BV633" s="134"/>
      <c r="BW633" s="181"/>
      <c r="BX633" s="181"/>
      <c r="BY633" s="181"/>
      <c r="BZ633" s="181"/>
      <c r="CH633" s="180">
        <f t="shared" si="1739"/>
        <v>-285.58627014462098</v>
      </c>
    </row>
    <row r="634" spans="1:86">
      <c r="A634" s="185">
        <f t="shared" si="1630"/>
        <v>2.8124999999999999E-3</v>
      </c>
      <c r="B634" s="186">
        <v>9</v>
      </c>
      <c r="C634" s="186">
        <f t="shared" si="1631"/>
        <v>450</v>
      </c>
      <c r="D634" s="186">
        <f t="shared" si="1740"/>
        <v>2827.4333882308138</v>
      </c>
      <c r="E634" s="185" t="str">
        <f t="shared" si="1687"/>
        <v>2827.43338823081i</v>
      </c>
      <c r="F634" s="185" t="e">
        <f t="shared" si="1632"/>
        <v>#REF!</v>
      </c>
      <c r="G634" s="185" t="str">
        <f t="shared" si="1633"/>
        <v>-2.73127942413121+0.358944589112666i</v>
      </c>
      <c r="H634" s="185" t="e">
        <f t="shared" si="1634"/>
        <v>#REF!</v>
      </c>
      <c r="I634" s="185" t="e">
        <f t="shared" si="1688"/>
        <v>#REF!</v>
      </c>
      <c r="J634" s="181" t="str">
        <f>IMPRODUCT(1/Nt_input,W625)</f>
        <v>1.29782805375195E-14+8.72218963721138E-15i</v>
      </c>
      <c r="K634" s="204" t="e">
        <f t="shared" si="1689"/>
        <v>#REF!</v>
      </c>
      <c r="L634" s="180" t="e">
        <f t="shared" si="1690"/>
        <v>#REF!</v>
      </c>
      <c r="M634" s="180">
        <f t="shared" si="1635"/>
        <v>393.86505226681368</v>
      </c>
      <c r="N634" s="182">
        <f t="shared" si="1636"/>
        <v>3.8650522668136849</v>
      </c>
      <c r="O634" s="181" t="str">
        <f t="shared" si="1637"/>
        <v>2.45196320100808-2.98772580504032i</v>
      </c>
      <c r="P634" s="181" t="str">
        <f t="shared" si="1638"/>
        <v>-0.754034291341851-3.79078637128i</v>
      </c>
      <c r="Q634" s="181" t="str">
        <f t="shared" si="1691"/>
        <v>-3.4086717819208-1.82197302623789i</v>
      </c>
      <c r="R634" s="181" t="str">
        <f t="shared" si="1692"/>
        <v>-3.57084268139551+1.47909146773474i</v>
      </c>
      <c r="S634" s="181" t="str">
        <f t="shared" si="1693"/>
        <v>-1.12196544984363+3.69862441382723i</v>
      </c>
      <c r="T634" s="181" t="str">
        <f t="shared" si="1694"/>
        <v>2.14730798850664+3.21367350981664i</v>
      </c>
      <c r="U634" s="181" t="str">
        <f t="shared" si="1695"/>
        <v>3.84644098372273+0.378841370417346i</v>
      </c>
      <c r="V634" s="181" t="str">
        <f t="shared" si="1696"/>
        <v>2.73300466750441-2.73300466750438i</v>
      </c>
      <c r="W634" s="181" t="str">
        <f t="shared" si="1697"/>
        <v>-0.378841370417347-3.84644098372273i</v>
      </c>
      <c r="X634" s="181" t="str">
        <f t="shared" si="1698"/>
        <v>-3.21367350981664-2.14730798850663i</v>
      </c>
      <c r="Y634" s="181" t="str">
        <f t="shared" si="1699"/>
        <v>-3.69862441382723+1.12196544984363i</v>
      </c>
      <c r="Z634" s="181" t="str">
        <f t="shared" si="1700"/>
        <v>-1.47909146773456+3.57084268139559i</v>
      </c>
      <c r="AA634" s="181" t="str">
        <f t="shared" si="1701"/>
        <v>1.82197302623796+3.40867178192077i</v>
      </c>
      <c r="AB634" s="181" t="str">
        <f t="shared" si="1702"/>
        <v>3.79078637127999+0.75403429134189i</v>
      </c>
      <c r="AC634" s="181" t="str">
        <f t="shared" si="1703"/>
        <v>2.98772580504042-2.45196320100795i</v>
      </c>
      <c r="AD634" s="181" t="str">
        <f t="shared" si="1704"/>
        <v>-1.14587108740306E-13-3.86505226681368i</v>
      </c>
      <c r="AE634" s="181" t="str">
        <f t="shared" si="1705"/>
        <v>-2.98772580504032-2.45196320100807i</v>
      </c>
      <c r="AF634" s="181" t="str">
        <f t="shared" si="1706"/>
        <v>-3.79078637128002+0.754034291341743i</v>
      </c>
      <c r="AG634" s="181" t="str">
        <f t="shared" si="1707"/>
        <v>-1.82197302623775+3.40867178192088i</v>
      </c>
      <c r="AH634" s="181" t="str">
        <f t="shared" si="1708"/>
        <v>1.47909146773478+3.57084268139549i</v>
      </c>
      <c r="AI634" s="181" t="str">
        <f t="shared" si="1709"/>
        <v>3.6986244138272+1.1219654498437i</v>
      </c>
      <c r="AJ634" s="181" t="str">
        <f t="shared" si="1710"/>
        <v>3.21367350981674-2.14730798850648i</v>
      </c>
      <c r="AK634" s="181" t="str">
        <f t="shared" si="1711"/>
        <v>0.378841370417262-3.84644098372274i</v>
      </c>
      <c r="AL634" s="181" t="str">
        <f t="shared" si="1712"/>
        <v>-2.73300466750438-2.73300466750441i</v>
      </c>
      <c r="AM634" s="181" t="str">
        <f t="shared" si="1713"/>
        <v>-3.84644098372274+0.378841370417236i</v>
      </c>
      <c r="AN634" s="181" t="str">
        <f t="shared" si="1714"/>
        <v>-2.1473079885065+3.21367350981673i</v>
      </c>
      <c r="AO634" s="181" t="str">
        <f t="shared" si="1715"/>
        <v>1.12196544984366+3.69862441382722i</v>
      </c>
      <c r="AP634" s="181" t="str">
        <f t="shared" si="1716"/>
        <v>3.57084268139549+1.47909146773481i</v>
      </c>
      <c r="AQ634" s="181" t="str">
        <f t="shared" si="1717"/>
        <v>3.40867178192071-1.82197302623807i</v>
      </c>
      <c r="AR634" s="181" t="str">
        <f t="shared" si="1718"/>
        <v>0.754034291341774-3.79078637128001i</v>
      </c>
      <c r="AS634" s="181" t="str">
        <f t="shared" si="1719"/>
        <v>-2.45196320100805-2.98772580504034i</v>
      </c>
      <c r="AT634" s="181" t="str">
        <f t="shared" si="1720"/>
        <v>-3.86505226681368-1.55305656131848E-13i</v>
      </c>
      <c r="AU634" s="181" t="str">
        <f t="shared" si="1721"/>
        <v>-2.45196320100798+2.9877258050404i</v>
      </c>
      <c r="AV634" s="181" t="str">
        <f t="shared" si="1722"/>
        <v>0.754034291341863+3.79078637128i</v>
      </c>
      <c r="AW634" s="181" t="str">
        <f t="shared" si="1723"/>
        <v>3.40867178192075+1.82197302623799i</v>
      </c>
      <c r="AX634" s="181" t="str">
        <f t="shared" si="1724"/>
        <v>3.57084268139545-1.47909146773489i</v>
      </c>
      <c r="AY634" s="181" t="str">
        <f t="shared" si="1725"/>
        <v>1.12196544984359-3.69862441382723i</v>
      </c>
      <c r="AZ634" s="181" t="str">
        <f t="shared" si="1726"/>
        <v>-2.14730798850657-3.21367350981668i</v>
      </c>
      <c r="BA634" s="181" t="str">
        <f t="shared" si="1727"/>
        <v>-3.84644098372272-0.378841370417531i</v>
      </c>
      <c r="BB634" s="181" t="str">
        <f t="shared" si="1728"/>
        <v>-2.73300466750432+2.73300466750447i</v>
      </c>
      <c r="BC634" s="181" t="str">
        <f t="shared" si="1729"/>
        <v>0.378841370417363+3.84644098372273i</v>
      </c>
      <c r="BD634" s="181" t="str">
        <f t="shared" si="1730"/>
        <v>3.21367350981657+2.14730798850673i</v>
      </c>
      <c r="BE634" s="181" t="str">
        <f t="shared" si="1731"/>
        <v>3.69862441382718-1.12196544984377i</v>
      </c>
      <c r="BF634" s="181" t="str">
        <f t="shared" si="1732"/>
        <v>1.4790914677347-3.57084268139553i</v>
      </c>
      <c r="BG634" s="181" t="str">
        <f t="shared" si="1733"/>
        <v>-1.82197302623783-3.40867178192084i</v>
      </c>
      <c r="BH634" s="181" t="str">
        <f t="shared" si="1734"/>
        <v>-3.79078637127996-0.754034291342025i</v>
      </c>
      <c r="BI634" s="181" t="str">
        <f t="shared" si="1735"/>
        <v>-2.98772580504028+2.45196320100813i</v>
      </c>
      <c r="BJ634" s="181" t="str">
        <f t="shared" si="1736"/>
        <v>-4.0718547391542E-14+3.86505226681368i</v>
      </c>
      <c r="BK634" s="181" t="str">
        <f t="shared" si="1737"/>
        <v>2.98772580504023+2.45196320100819i</v>
      </c>
      <c r="BL634" s="181" t="str">
        <f t="shared" si="1738"/>
        <v>3.79078637127998-0.754034291341975i</v>
      </c>
      <c r="BM634" s="134"/>
      <c r="BN634" s="134"/>
      <c r="BO634" s="134"/>
      <c r="BP634" s="134"/>
      <c r="BQ634" s="134"/>
      <c r="BR634" s="134"/>
      <c r="BS634" s="134"/>
      <c r="BT634" s="134"/>
      <c r="BU634" s="134"/>
      <c r="BV634" s="134"/>
      <c r="BW634" s="181"/>
      <c r="BX634" s="181"/>
      <c r="BY634" s="181"/>
      <c r="BZ634" s="181"/>
      <c r="CH634" s="180">
        <f t="shared" si="1739"/>
        <v>-276.11699186523248</v>
      </c>
    </row>
    <row r="635" spans="1:86">
      <c r="A635" s="185">
        <f t="shared" si="1630"/>
        <v>3.1249999999999997E-3</v>
      </c>
      <c r="B635" s="186">
        <v>10</v>
      </c>
      <c r="C635" s="186">
        <f t="shared" si="1631"/>
        <v>500</v>
      </c>
      <c r="D635" s="186">
        <f t="shared" si="1740"/>
        <v>3141.5926535897929</v>
      </c>
      <c r="E635" s="185" t="str">
        <f t="shared" si="1687"/>
        <v>3141.59265358979i</v>
      </c>
      <c r="F635" s="185" t="e">
        <f t="shared" si="1632"/>
        <v>#REF!</v>
      </c>
      <c r="G635" s="185" t="str">
        <f t="shared" si="1633"/>
        <v>-2.73479459919279+0.288971162089874i</v>
      </c>
      <c r="H635" s="185" t="e">
        <f t="shared" si="1634"/>
        <v>#REF!</v>
      </c>
      <c r="I635" s="185" t="e">
        <f t="shared" si="1688"/>
        <v>#REF!</v>
      </c>
      <c r="J635" s="181" t="str">
        <f>IMPRODUCT(1/Nt_input,X625)</f>
        <v>-3.73317806830302E-15+4.86676671185292E-15i</v>
      </c>
      <c r="K635" s="204" t="e">
        <f t="shared" si="1689"/>
        <v>#REF!</v>
      </c>
      <c r="L635" s="180" t="e">
        <f t="shared" si="1690"/>
        <v>#REF!</v>
      </c>
      <c r="M635" s="180">
        <f t="shared" si="1635"/>
        <v>394.15734806151272</v>
      </c>
      <c r="N635" s="182">
        <f t="shared" si="1636"/>
        <v>4.1573480615127263</v>
      </c>
      <c r="O635" s="181" t="str">
        <f t="shared" si="1637"/>
        <v>2.30969883127822-3.45670858091272i</v>
      </c>
      <c r="P635" s="181" t="str">
        <f t="shared" si="1638"/>
        <v>-1.59094822571604-3.84088878355708i</v>
      </c>
      <c r="Q635" s="181" t="str">
        <f t="shared" si="1691"/>
        <v>-4.07746578424458-0.811058372053647i</v>
      </c>
      <c r="R635" s="181" t="str">
        <f t="shared" si="1692"/>
        <v>-2.9396890060484+2.93968900604839i</v>
      </c>
      <c r="S635" s="181" t="str">
        <f t="shared" si="1693"/>
        <v>0.811058372053639+4.07746578424459i</v>
      </c>
      <c r="T635" s="181" t="str">
        <f t="shared" si="1694"/>
        <v>3.84088878355708+1.59094822571605i</v>
      </c>
      <c r="U635" s="181" t="str">
        <f t="shared" si="1695"/>
        <v>3.45670858091273-2.30969883127821i</v>
      </c>
      <c r="V635" s="181" t="str">
        <f t="shared" si="1696"/>
        <v>1.23502212433715E-14-4.15734806151273i</v>
      </c>
      <c r="W635" s="181" t="str">
        <f t="shared" si="1697"/>
        <v>-3.45670858091272-2.30969883127823i</v>
      </c>
      <c r="X635" s="181" t="str">
        <f t="shared" si="1698"/>
        <v>-3.84088878355709+1.59094822571603i</v>
      </c>
      <c r="Y635" s="181" t="str">
        <f t="shared" si="1699"/>
        <v>-0.811058372053701+4.07746578424458i</v>
      </c>
      <c r="Z635" s="181" t="str">
        <f t="shared" si="1700"/>
        <v>2.93968900604832+2.93968900604847i</v>
      </c>
      <c r="AA635" s="181" t="str">
        <f t="shared" si="1701"/>
        <v>4.07746578424461-0.811058372053502i</v>
      </c>
      <c r="AB635" s="181" t="str">
        <f t="shared" si="1702"/>
        <v>1.59094822571622-3.84088878355701i</v>
      </c>
      <c r="AC635" s="181" t="str">
        <f t="shared" si="1703"/>
        <v>-2.30969883127837-3.45670858091262i</v>
      </c>
      <c r="AD635" s="181" t="str">
        <f t="shared" si="1704"/>
        <v>-4.15734806151273+1.37768098095638E-13i</v>
      </c>
      <c r="AE635" s="181" t="str">
        <f t="shared" si="1705"/>
        <v>-2.30969883127813+3.45670858091278i</v>
      </c>
      <c r="AF635" s="181" t="str">
        <f t="shared" si="1706"/>
        <v>1.5909482257161+3.84088878355706i</v>
      </c>
      <c r="AG635" s="181" t="str">
        <f t="shared" si="1707"/>
        <v>4.07746578424459+0.811058372053631i</v>
      </c>
      <c r="AH635" s="181" t="str">
        <f t="shared" si="1708"/>
        <v>2.93968900604842-2.93968900604838i</v>
      </c>
      <c r="AI635" s="181" t="str">
        <f t="shared" si="1709"/>
        <v>-0.811058372053573-4.0774657842446i</v>
      </c>
      <c r="AJ635" s="181" t="str">
        <f t="shared" si="1710"/>
        <v>-3.84088878355704-1.59094822571615i</v>
      </c>
      <c r="AK635" s="181" t="str">
        <f t="shared" si="1711"/>
        <v>-3.45670858091282+2.30969883127808i</v>
      </c>
      <c r="AL635" s="181" t="str">
        <f t="shared" si="1712"/>
        <v>-2.03211671143913E-13+4.15734806151273i</v>
      </c>
      <c r="AM635" s="181" t="str">
        <f t="shared" si="1713"/>
        <v>3.45670858091282+2.30969883127808i</v>
      </c>
      <c r="AN635" s="181" t="str">
        <f t="shared" si="1714"/>
        <v>3.84088878355703-1.59094822571616i</v>
      </c>
      <c r="AO635" s="181" t="str">
        <f t="shared" si="1715"/>
        <v>0.811058372053564-4.0774657842446i</v>
      </c>
      <c r="AP635" s="181" t="str">
        <f t="shared" si="1716"/>
        <v>-2.93968900604842-2.93968900604837i</v>
      </c>
      <c r="AQ635" s="181" t="str">
        <f t="shared" si="1717"/>
        <v>-4.07746578424459+0.811058372053639i</v>
      </c>
      <c r="AR635" s="181" t="str">
        <f t="shared" si="1718"/>
        <v>-1.59094822571609+3.84088878355706i</v>
      </c>
      <c r="AS635" s="181" t="str">
        <f t="shared" si="1719"/>
        <v>2.30969883127814+3.45670858091278i</v>
      </c>
      <c r="AT635" s="181" t="str">
        <f t="shared" si="1720"/>
        <v>4.15734806151273+1.38020088927512E-13i</v>
      </c>
      <c r="AU635" s="181" t="str">
        <f t="shared" si="1721"/>
        <v>2.30969883127836-3.45670858091263i</v>
      </c>
      <c r="AV635" s="181" t="str">
        <f t="shared" si="1722"/>
        <v>-1.59094822571623-3.840888783557i</v>
      </c>
      <c r="AW635" s="181" t="str">
        <f t="shared" si="1723"/>
        <v>-4.07746578424462-0.81105837205349i</v>
      </c>
      <c r="AX635" s="181" t="str">
        <f t="shared" si="1724"/>
        <v>-2.93968900604832+2.93968900604848i</v>
      </c>
      <c r="AY635" s="181" t="str">
        <f t="shared" si="1725"/>
        <v>0.811058372053714+4.07746578424457i</v>
      </c>
      <c r="AZ635" s="181" t="str">
        <f t="shared" si="1726"/>
        <v>3.84088878355709+1.59094822571601i</v>
      </c>
      <c r="BA635" s="181" t="str">
        <f t="shared" si="1727"/>
        <v>3.45670858091273-2.3096988312782i</v>
      </c>
      <c r="BB635" s="181" t="str">
        <f t="shared" si="1728"/>
        <v>5.80586393854396E-14-4.15734806151273i</v>
      </c>
      <c r="BC635" s="181" t="str">
        <f t="shared" si="1729"/>
        <v>-3.45670858091267-2.3096988312783i</v>
      </c>
      <c r="BD635" s="181" t="str">
        <f t="shared" si="1730"/>
        <v>-3.84088878355714+1.59094822571591i</v>
      </c>
      <c r="BE635" s="181" t="str">
        <f t="shared" si="1731"/>
        <v>-0.81105837205383+4.07746578424455i</v>
      </c>
      <c r="BF635" s="181" t="str">
        <f t="shared" si="1732"/>
        <v>2.93968900604852+2.93968900604827i</v>
      </c>
      <c r="BG635" s="181" t="str">
        <f t="shared" si="1733"/>
        <v>4.07746578424456-0.811058372053781i</v>
      </c>
      <c r="BH635" s="181" t="str">
        <f t="shared" si="1734"/>
        <v>1.59094822571596-3.84088878355712i</v>
      </c>
      <c r="BI635" s="181" t="str">
        <f t="shared" si="1735"/>
        <v>-2.30969883127826-3.45670858091269i</v>
      </c>
      <c r="BJ635" s="181" t="str">
        <f t="shared" si="1736"/>
        <v>-4.15734806151273+7.13294283096148E-15i</v>
      </c>
      <c r="BK635" s="181" t="str">
        <f t="shared" si="1737"/>
        <v>-2.30969883127825+3.4567085809127i</v>
      </c>
      <c r="BL635" s="181" t="str">
        <f t="shared" si="1738"/>
        <v>1.59094822571597+3.84088878355711i</v>
      </c>
      <c r="BM635" s="134"/>
      <c r="BN635" s="134"/>
      <c r="BO635" s="134"/>
      <c r="BP635" s="134"/>
      <c r="BQ635" s="134"/>
      <c r="BR635" s="134"/>
      <c r="BS635" s="134"/>
      <c r="BT635" s="134"/>
      <c r="BU635" s="134"/>
      <c r="BV635" s="134"/>
      <c r="BW635" s="181"/>
      <c r="BX635" s="181"/>
      <c r="BY635" s="181"/>
      <c r="BZ635" s="181"/>
      <c r="CH635" s="180">
        <f t="shared" si="1739"/>
        <v>-284.24557697059873</v>
      </c>
    </row>
    <row r="636" spans="1:86">
      <c r="A636" s="185">
        <f t="shared" si="1630"/>
        <v>3.4374999999999996E-3</v>
      </c>
      <c r="B636" s="186">
        <v>11</v>
      </c>
      <c r="C636" s="186">
        <f t="shared" si="1631"/>
        <v>550</v>
      </c>
      <c r="D636" s="186">
        <f t="shared" si="1740"/>
        <v>3455.7519189487725</v>
      </c>
      <c r="E636" s="185" t="str">
        <f t="shared" si="1687"/>
        <v>3455.75191894877i</v>
      </c>
      <c r="F636" s="185" t="e">
        <f t="shared" si="1632"/>
        <v>#REF!</v>
      </c>
      <c r="G636" s="185" t="str">
        <f t="shared" si="1633"/>
        <v>-2.73867275050553+0.228557984220754i</v>
      </c>
      <c r="H636" s="185" t="e">
        <f t="shared" si="1634"/>
        <v>#REF!</v>
      </c>
      <c r="I636" s="185" t="e">
        <f t="shared" si="1688"/>
        <v>#REF!</v>
      </c>
      <c r="J636" s="181" t="str">
        <f>IMPRODUCT(1/Nt_input,Y625)</f>
        <v>-8.16674224317014E-16-4.62997695738208E-15i</v>
      </c>
      <c r="K636" s="204" t="e">
        <f t="shared" si="1689"/>
        <v>#REF!</v>
      </c>
      <c r="L636" s="180" t="e">
        <f t="shared" si="1690"/>
        <v>#REF!</v>
      </c>
      <c r="M636" s="180">
        <f t="shared" si="1635"/>
        <v>394.40960632174176</v>
      </c>
      <c r="N636" s="182">
        <f t="shared" si="1636"/>
        <v>4.4096063217417747</v>
      </c>
      <c r="O636" s="181" t="str">
        <f t="shared" si="1637"/>
        <v>2.07867403075637-3.888925582549i</v>
      </c>
      <c r="P636" s="181" t="str">
        <f t="shared" si="1638"/>
        <v>-2.44984601169478-3.66645365874549i</v>
      </c>
      <c r="Q636" s="181" t="str">
        <f t="shared" si="1691"/>
        <v>-4.38837286203458+0.432217001636262i</v>
      </c>
      <c r="R636" s="181" t="str">
        <f t="shared" si="1692"/>
        <v>-1.68748328258292+4.07394502708962i</v>
      </c>
      <c r="S636" s="181" t="str">
        <f t="shared" si="1693"/>
        <v>2.79742463631855+3.40867178192079i</v>
      </c>
      <c r="T636" s="181" t="str">
        <f t="shared" si="1694"/>
        <v>4.32487697273736-0.860271517272965i</v>
      </c>
      <c r="U636" s="181" t="str">
        <f t="shared" si="1695"/>
        <v>1.28004114792605-4.21973015397444i</v>
      </c>
      <c r="V636" s="181" t="str">
        <f t="shared" si="1696"/>
        <v>-3.11806253246668-3.11806253246668i</v>
      </c>
      <c r="W636" s="181" t="str">
        <f t="shared" si="1697"/>
        <v>-4.21973015397445+1.28004114792603i</v>
      </c>
      <c r="X636" s="181" t="str">
        <f t="shared" si="1698"/>
        <v>-0.860271517273018+4.32487697273735i</v>
      </c>
      <c r="Y636" s="181" t="str">
        <f t="shared" si="1699"/>
        <v>3.40867178192079+2.79742463631856i</v>
      </c>
      <c r="Z636" s="181" t="str">
        <f t="shared" si="1700"/>
        <v>4.0739450270896-1.68748328258295i</v>
      </c>
      <c r="AA636" s="181" t="str">
        <f t="shared" si="1701"/>
        <v>0.432217001636227-4.38837286203458i</v>
      </c>
      <c r="AB636" s="181" t="str">
        <f t="shared" si="1702"/>
        <v>-3.66645365874553-2.44984601169472i</v>
      </c>
      <c r="AC636" s="181" t="str">
        <f t="shared" si="1703"/>
        <v>-3.88892558254894+2.07867403075648i</v>
      </c>
      <c r="AD636" s="181" t="str">
        <f t="shared" si="1704"/>
        <v>1.61523605675379E-13+4.40960632174177i</v>
      </c>
      <c r="AE636" s="181" t="str">
        <f t="shared" si="1705"/>
        <v>3.8889255825491+2.07867403075618i</v>
      </c>
      <c r="AF636" s="181" t="str">
        <f t="shared" si="1706"/>
        <v>3.6664536587456-2.44984601169462i</v>
      </c>
      <c r="AG636" s="181" t="str">
        <f t="shared" si="1707"/>
        <v>-0.432217001636113-4.3883728620346i</v>
      </c>
      <c r="AH636" s="181" t="str">
        <f t="shared" si="1708"/>
        <v>-4.07394502708956-1.68748328258306i</v>
      </c>
      <c r="AI636" s="181" t="str">
        <f t="shared" si="1709"/>
        <v>-3.40867178192086+2.79742463631846i</v>
      </c>
      <c r="AJ636" s="181" t="str">
        <f t="shared" si="1710"/>
        <v>0.860271517272913+4.32487697273738i</v>
      </c>
      <c r="AK636" s="181" t="str">
        <f t="shared" si="1711"/>
        <v>4.21973015397444+1.28004114792606i</v>
      </c>
      <c r="AL636" s="181" t="str">
        <f t="shared" si="1712"/>
        <v>3.11806253246666-3.1180625324667i</v>
      </c>
      <c r="AM636" s="181" t="str">
        <f t="shared" si="1713"/>
        <v>-1.28004114792611-4.21973015397443i</v>
      </c>
      <c r="AN636" s="181" t="str">
        <f t="shared" si="1714"/>
        <v>-4.32487697273738-0.860271517272851i</v>
      </c>
      <c r="AO636" s="181" t="str">
        <f t="shared" si="1715"/>
        <v>-2.79742463631843+3.40867178192089i</v>
      </c>
      <c r="AP636" s="181" t="str">
        <f t="shared" si="1716"/>
        <v>1.6874832825831+4.07394502708954i</v>
      </c>
      <c r="AQ636" s="181" t="str">
        <f t="shared" si="1717"/>
        <v>4.3883728620346+0.432217001636067i</v>
      </c>
      <c r="AR636" s="181" t="str">
        <f t="shared" si="1718"/>
        <v>2.44984601169494-3.66645365874539i</v>
      </c>
      <c r="AS636" s="181" t="str">
        <f t="shared" si="1719"/>
        <v>-2.07867403075623-3.88892558254908i</v>
      </c>
      <c r="AT636" s="181" t="str">
        <f t="shared" si="1720"/>
        <v>-4.40960632174177-1.15602712175803E-13i</v>
      </c>
      <c r="AU636" s="181" t="str">
        <f t="shared" si="1721"/>
        <v>-2.07867403075644+3.88892558254897i</v>
      </c>
      <c r="AV636" s="181" t="str">
        <f t="shared" si="1722"/>
        <v>2.44984601169477+3.6664536587455i</v>
      </c>
      <c r="AW636" s="181" t="str">
        <f t="shared" si="1723"/>
        <v>4.38837286203458-0.432217001636289i</v>
      </c>
      <c r="AX636" s="181" t="str">
        <f t="shared" si="1724"/>
        <v>1.68748328258291-4.07394502708962i</v>
      </c>
      <c r="AY636" s="181" t="str">
        <f t="shared" si="1725"/>
        <v>-2.79742463631859-3.40867178192076i</v>
      </c>
      <c r="AZ636" s="181" t="str">
        <f t="shared" si="1726"/>
        <v>-4.32487697273734+0.860271517273054i</v>
      </c>
      <c r="BA636" s="181" t="str">
        <f t="shared" si="1727"/>
        <v>-1.28004114792589+4.21973015397449i</v>
      </c>
      <c r="BB636" s="181" t="str">
        <f t="shared" si="1728"/>
        <v>3.11806253246681+3.11806253246654i</v>
      </c>
      <c r="BC636" s="181" t="str">
        <f t="shared" si="1729"/>
        <v>4.21973015397451-1.28004114792584i</v>
      </c>
      <c r="BD636" s="181" t="str">
        <f t="shared" si="1730"/>
        <v>0.860271517273137-4.32487697273733i</v>
      </c>
      <c r="BE636" s="181" t="str">
        <f t="shared" si="1731"/>
        <v>-3.40867178192072-2.79742463631863i</v>
      </c>
      <c r="BF636" s="181" t="str">
        <f t="shared" si="1732"/>
        <v>-4.07394502708964+1.68748328258285i</v>
      </c>
      <c r="BG636" s="181" t="str">
        <f t="shared" si="1733"/>
        <v>-0.432217001636342+4.38837286203457i</v>
      </c>
      <c r="BH636" s="181" t="str">
        <f t="shared" si="1734"/>
        <v>3.66645365874547+2.44984601169481i</v>
      </c>
      <c r="BI636" s="181" t="str">
        <f t="shared" si="1735"/>
        <v>3.88892558254901-2.07867403075636i</v>
      </c>
      <c r="BJ636" s="181" t="str">
        <f t="shared" si="1736"/>
        <v>-6.15869621969525E-14-4.40960632174177i</v>
      </c>
      <c r="BK636" s="181" t="str">
        <f t="shared" si="1737"/>
        <v>-3.88892558254905-2.07867403075628i</v>
      </c>
      <c r="BL636" s="181" t="str">
        <f t="shared" si="1738"/>
        <v>-3.66645365874542+2.44984601169489i</v>
      </c>
      <c r="BM636" s="134"/>
      <c r="BN636" s="134"/>
      <c r="BO636" s="134"/>
      <c r="BP636" s="134"/>
      <c r="BQ636" s="134"/>
      <c r="BR636" s="134"/>
      <c r="BS636" s="134"/>
      <c r="BT636" s="134"/>
      <c r="BU636" s="134"/>
      <c r="BV636" s="134"/>
      <c r="BW636" s="181"/>
      <c r="BX636" s="181"/>
      <c r="BY636" s="181"/>
      <c r="BZ636" s="181"/>
      <c r="CH636" s="180">
        <f t="shared" si="1739"/>
        <v>-286.55536134259711</v>
      </c>
    </row>
    <row r="637" spans="1:86">
      <c r="A637" s="185">
        <f t="shared" si="1630"/>
        <v>3.7499999999999994E-3</v>
      </c>
      <c r="B637" s="186">
        <v>12</v>
      </c>
      <c r="C637" s="186">
        <f t="shared" si="1631"/>
        <v>600</v>
      </c>
      <c r="D637" s="186">
        <f t="shared" si="1740"/>
        <v>3769.9111843077517</v>
      </c>
      <c r="E637" s="185" t="str">
        <f t="shared" si="1687"/>
        <v>3769.91118430775i</v>
      </c>
      <c r="F637" s="185" t="e">
        <f t="shared" si="1632"/>
        <v>#REF!</v>
      </c>
      <c r="G637" s="185" t="str">
        <f t="shared" si="1633"/>
        <v>-2.74291178646029+0.175341925627024i</v>
      </c>
      <c r="H637" s="185" t="e">
        <f t="shared" si="1634"/>
        <v>#REF!</v>
      </c>
      <c r="I637" s="185" t="e">
        <f t="shared" si="1688"/>
        <v>#REF!</v>
      </c>
      <c r="J637" s="181" t="str">
        <f>IMPRODUCT(1/Nt_input,Z625)</f>
        <v>2.50748963652355E-15-9.67975699595058E-15i</v>
      </c>
      <c r="K637" s="204" t="e">
        <f t="shared" si="1689"/>
        <v>#REF!</v>
      </c>
      <c r="L637" s="180" t="e">
        <f t="shared" si="1690"/>
        <v>#REF!</v>
      </c>
      <c r="M637" s="180">
        <f t="shared" si="1635"/>
        <v>394.61939766255642</v>
      </c>
      <c r="N637" s="182">
        <f t="shared" si="1636"/>
        <v>4.619397662556433</v>
      </c>
      <c r="O637" s="181" t="str">
        <f t="shared" si="1637"/>
        <v>1.76776695296638-4.26776695296636i</v>
      </c>
      <c r="P637" s="181" t="str">
        <f t="shared" si="1638"/>
        <v>-3.26640741219092-3.26640741219096i</v>
      </c>
      <c r="Q637" s="181" t="str">
        <f t="shared" si="1691"/>
        <v>-4.26776695296636+1.76776695296638i</v>
      </c>
      <c r="R637" s="181" t="str">
        <f t="shared" si="1692"/>
        <v>-8.48569584215775E-16+4.61939766255643i</v>
      </c>
      <c r="S637" s="181" t="str">
        <f t="shared" si="1693"/>
        <v>4.26776695296636+1.76776695296638i</v>
      </c>
      <c r="T637" s="181" t="str">
        <f t="shared" si="1694"/>
        <v>3.26640741219096-3.26640741219092i</v>
      </c>
      <c r="U637" s="181" t="str">
        <f t="shared" si="1695"/>
        <v>-1.76776695296638-4.26776695296636i</v>
      </c>
      <c r="V637" s="181" t="str">
        <f t="shared" si="1696"/>
        <v>-4.61939766255643-1.69713916843155E-15i</v>
      </c>
      <c r="W637" s="181" t="str">
        <f t="shared" si="1697"/>
        <v>-1.76776695296617+4.26776695296645i</v>
      </c>
      <c r="X637" s="181" t="str">
        <f t="shared" si="1698"/>
        <v>3.26640741219086+3.26640741219102i</v>
      </c>
      <c r="Y637" s="181" t="str">
        <f t="shared" si="1699"/>
        <v>4.26776695296636-1.76776695296638i</v>
      </c>
      <c r="Z637" s="181" t="str">
        <f t="shared" si="1700"/>
        <v>-1.3695116798781E-13-4.61939766255643i</v>
      </c>
      <c r="AA637" s="181" t="str">
        <f t="shared" si="1701"/>
        <v>-4.2677669529663-1.76776695296654i</v>
      </c>
      <c r="AB637" s="181" t="str">
        <f t="shared" si="1702"/>
        <v>-3.26640741219098+3.2664074121909i</v>
      </c>
      <c r="AC637" s="181" t="str">
        <f t="shared" si="1703"/>
        <v>1.76776695296643+4.26776695296634i</v>
      </c>
      <c r="AD637" s="181" t="str">
        <f t="shared" si="1704"/>
        <v>4.61939766255643-1.93542488826136E-13i</v>
      </c>
      <c r="AE637" s="181" t="str">
        <f t="shared" si="1705"/>
        <v>1.76776695296651-4.26776695296631i</v>
      </c>
      <c r="AF637" s="181" t="str">
        <f t="shared" si="1706"/>
        <v>-3.26640741219092-3.26640741219096i</v>
      </c>
      <c r="AG637" s="181" t="str">
        <f t="shared" si="1707"/>
        <v>-4.26776695296633+1.76776695296647i</v>
      </c>
      <c r="AH637" s="181" t="str">
        <f t="shared" si="1708"/>
        <v>-2.25796710979454E-13+4.61939766255643i</v>
      </c>
      <c r="AI637" s="181" t="str">
        <f t="shared" si="1709"/>
        <v>4.26776695296633+1.76776695296646i</v>
      </c>
      <c r="AJ637" s="181" t="str">
        <f t="shared" si="1710"/>
        <v>3.26640741219092-3.26640741219096i</v>
      </c>
      <c r="AK637" s="181" t="str">
        <f t="shared" si="1711"/>
        <v>-1.76776695296652-4.2677669529663i</v>
      </c>
      <c r="AL637" s="181" t="str">
        <f t="shared" si="1712"/>
        <v>-4.61939766255643-1.85616787404711E-13i</v>
      </c>
      <c r="AM637" s="181" t="str">
        <f t="shared" si="1713"/>
        <v>-1.76776695296642+4.26776695296635i</v>
      </c>
      <c r="AN637" s="181" t="str">
        <f t="shared" si="1714"/>
        <v>3.26640741219099+3.26640741219089i</v>
      </c>
      <c r="AO637" s="181" t="str">
        <f t="shared" si="1715"/>
        <v>4.26776695296629-1.76776695296655i</v>
      </c>
      <c r="AP637" s="181" t="str">
        <f t="shared" si="1716"/>
        <v>1.29025466566385E-13-4.61939766255643i</v>
      </c>
      <c r="AQ637" s="181" t="str">
        <f t="shared" si="1717"/>
        <v>-4.26776695296636-1.76776695296638i</v>
      </c>
      <c r="AR637" s="181" t="str">
        <f t="shared" si="1718"/>
        <v>-3.26640741219085+3.26640741219103i</v>
      </c>
      <c r="AS637" s="181" t="str">
        <f t="shared" si="1719"/>
        <v>1.76776695296617+4.26776695296645i</v>
      </c>
      <c r="AT637" s="181" t="str">
        <f t="shared" si="1720"/>
        <v>4.61939766255643+7.24341457280593E-14i</v>
      </c>
      <c r="AU637" s="181" t="str">
        <f t="shared" si="1721"/>
        <v>1.76776695296633-4.26776695296638i</v>
      </c>
      <c r="AV637" s="181" t="str">
        <f t="shared" si="1722"/>
        <v>-3.26640741219105-3.26640741219083i</v>
      </c>
      <c r="AW637" s="181" t="str">
        <f t="shared" si="1723"/>
        <v>-4.26776695296643+1.76776695296622i</v>
      </c>
      <c r="AX637" s="181" t="str">
        <f t="shared" si="1724"/>
        <v>-4.86656194169003E-14+4.61939766255643i</v>
      </c>
      <c r="AY637" s="181" t="str">
        <f t="shared" si="1725"/>
        <v>4.26776695296641+1.76776695296628i</v>
      </c>
      <c r="AZ637" s="181" t="str">
        <f t="shared" si="1726"/>
        <v>3.26640741219112-3.26640741219076i</v>
      </c>
      <c r="BA637" s="181" t="str">
        <f t="shared" si="1727"/>
        <v>-1.76776695296627-4.26776695296641i</v>
      </c>
      <c r="BB637" s="181" t="str">
        <f t="shared" si="1728"/>
        <v>-4.61939766255643+7.92570142142554E-15i</v>
      </c>
      <c r="BC637" s="181" t="str">
        <f t="shared" si="1729"/>
        <v>-1.76776695296626+4.26776695296642i</v>
      </c>
      <c r="BD637" s="181" t="str">
        <f t="shared" si="1730"/>
        <v>3.2664074121908+3.26640741219108i</v>
      </c>
      <c r="BE637" s="181" t="str">
        <f t="shared" si="1731"/>
        <v>4.2677669529664-1.7677669529663i</v>
      </c>
      <c r="BF637" s="181" t="str">
        <f t="shared" si="1732"/>
        <v>-6.45170222597512E-14-4.61939766255643i</v>
      </c>
      <c r="BG637" s="181" t="str">
        <f t="shared" si="1733"/>
        <v>-4.26776695296643-1.7677669529662i</v>
      </c>
      <c r="BH637" s="181" t="str">
        <f t="shared" si="1734"/>
        <v>-3.26640741219106+3.26640741219082i</v>
      </c>
      <c r="BI637" s="181" t="str">
        <f t="shared" si="1735"/>
        <v>1.76776695296635+4.26776695296638i</v>
      </c>
      <c r="BJ637" s="181" t="str">
        <f t="shared" si="1736"/>
        <v>4.61939766255643-8.82855485709106E-14i</v>
      </c>
      <c r="BK637" s="181" t="str">
        <f t="shared" si="1737"/>
        <v>1.76776695296658-4.26776695296628i</v>
      </c>
      <c r="BL637" s="181" t="str">
        <f t="shared" si="1738"/>
        <v>-3.26640741219086-3.26640741219102i</v>
      </c>
      <c r="BM637" s="134"/>
      <c r="BN637" s="134"/>
      <c r="BO637" s="134"/>
      <c r="BP637" s="134"/>
      <c r="BQ637" s="134"/>
      <c r="BR637" s="134"/>
      <c r="BS637" s="134"/>
      <c r="BT637" s="134"/>
      <c r="BU637" s="134"/>
      <c r="BV637" s="134"/>
      <c r="BW637" s="181"/>
      <c r="BX637" s="181"/>
      <c r="BY637" s="181"/>
      <c r="BZ637" s="181"/>
      <c r="CH637" s="180">
        <f t="shared" si="1739"/>
        <v>-280.00064281304776</v>
      </c>
    </row>
    <row r="638" spans="1:86">
      <c r="A638" s="185">
        <f t="shared" si="1630"/>
        <v>4.0624999999999993E-3</v>
      </c>
      <c r="B638" s="186">
        <v>13</v>
      </c>
      <c r="C638" s="186">
        <f t="shared" si="1631"/>
        <v>650</v>
      </c>
      <c r="D638" s="186">
        <f t="shared" si="1740"/>
        <v>4084.0704496667308</v>
      </c>
      <c r="E638" s="185" t="str">
        <f t="shared" si="1687"/>
        <v>4084.07044966673i</v>
      </c>
      <c r="F638" s="185" t="e">
        <f t="shared" si="1632"/>
        <v>#REF!</v>
      </c>
      <c r="G638" s="185" t="str">
        <f t="shared" si="1633"/>
        <v>-2.74750942617441+0.127689219202337i</v>
      </c>
      <c r="H638" s="185" t="e">
        <f t="shared" si="1634"/>
        <v>#REF!</v>
      </c>
      <c r="I638" s="185" t="e">
        <f t="shared" si="1688"/>
        <v>#REF!</v>
      </c>
      <c r="J638" s="181" t="str">
        <f>IMPRODUCT(1/Nt_input,AA625)</f>
        <v>1.50742155262291E-15-2.02962646689286E-15i</v>
      </c>
      <c r="K638" s="204" t="e">
        <f t="shared" si="1689"/>
        <v>#REF!</v>
      </c>
      <c r="L638" s="180" t="e">
        <f t="shared" si="1690"/>
        <v>#REF!</v>
      </c>
      <c r="M638" s="180">
        <f t="shared" si="1635"/>
        <v>394.78470167866107</v>
      </c>
      <c r="N638" s="182">
        <f t="shared" si="1636"/>
        <v>4.7847016786610439</v>
      </c>
      <c r="O638" s="181" t="str">
        <f t="shared" si="1637"/>
        <v>1.38892558254902-4.57867403075636i</v>
      </c>
      <c r="P638" s="181" t="str">
        <f t="shared" si="1638"/>
        <v>-3.97833404973964-2.65823782654299i</v>
      </c>
      <c r="Q638" s="181" t="str">
        <f t="shared" si="1691"/>
        <v>-3.69862441382722+3.03538261166908i</v>
      </c>
      <c r="R638" s="181" t="str">
        <f t="shared" si="1692"/>
        <v>1.831026061233+4.42048795008734i</v>
      </c>
      <c r="S638" s="181" t="str">
        <f t="shared" si="1693"/>
        <v>4.76166203228629-0.468982775872414i</v>
      </c>
      <c r="T638" s="181" t="str">
        <f t="shared" si="1694"/>
        <v>0.933448991241101-4.69276497755138i</v>
      </c>
      <c r="U638" s="181" t="str">
        <f t="shared" si="1695"/>
        <v>-4.21973015397444-2.25549275800671i</v>
      </c>
      <c r="V638" s="181" t="str">
        <f t="shared" si="1696"/>
        <v>-3.38329500293597+3.38329500293579i</v>
      </c>
      <c r="W638" s="181" t="str">
        <f t="shared" si="1697"/>
        <v>2.25549275800677+4.2197301539744i</v>
      </c>
      <c r="X638" s="181" t="str">
        <f t="shared" si="1698"/>
        <v>4.69276497755141-0.933448991240929i</v>
      </c>
      <c r="Y638" s="181" t="str">
        <f t="shared" si="1699"/>
        <v>0.468982775872345-4.7616620322863i</v>
      </c>
      <c r="Z638" s="181" t="str">
        <f t="shared" si="1700"/>
        <v>-4.42048795008726-1.8310260612332i</v>
      </c>
      <c r="AA638" s="181" t="str">
        <f t="shared" si="1701"/>
        <v>-3.03538261166908+3.69862441382723i</v>
      </c>
      <c r="AB638" s="181" t="str">
        <f t="shared" si="1702"/>
        <v>2.6582378265428+3.97833404973977i</v>
      </c>
      <c r="AC638" s="181" t="str">
        <f t="shared" si="1703"/>
        <v>4.57867403075636-1.388925582549i</v>
      </c>
      <c r="AD638" s="181" t="str">
        <f t="shared" si="1704"/>
        <v>-2.08674718547315E-13-4.78470167866104i</v>
      </c>
      <c r="AE638" s="181" t="str">
        <f t="shared" si="1705"/>
        <v>-4.57867403075635-1.38892558254905i</v>
      </c>
      <c r="AF638" s="181" t="str">
        <f t="shared" si="1706"/>
        <v>-2.65823782654284+3.97833404973974i</v>
      </c>
      <c r="AG638" s="181" t="str">
        <f t="shared" si="1707"/>
        <v>3.03538261166903+3.69862441382727i</v>
      </c>
      <c r="AH638" s="181" t="str">
        <f t="shared" si="1708"/>
        <v>4.42048795008728-1.83102606123315i</v>
      </c>
      <c r="AI638" s="181" t="str">
        <f t="shared" si="1709"/>
        <v>-0.468982775872287-4.7616620322863i</v>
      </c>
      <c r="AJ638" s="181" t="str">
        <f t="shared" si="1710"/>
        <v>-4.6927649775514-0.933448991240976i</v>
      </c>
      <c r="AK638" s="181" t="str">
        <f t="shared" si="1711"/>
        <v>-2.25549275800682+4.21973015397438i</v>
      </c>
      <c r="AL638" s="181" t="str">
        <f t="shared" si="1712"/>
        <v>3.38329500293594+3.38329500293583i</v>
      </c>
      <c r="AM638" s="181" t="str">
        <f t="shared" si="1713"/>
        <v>4.21973015397453-2.25549275800653i</v>
      </c>
      <c r="AN638" s="181" t="str">
        <f t="shared" si="1714"/>
        <v>-0.933448991241125-4.69276497755137i</v>
      </c>
      <c r="AO638" s="181" t="str">
        <f t="shared" si="1715"/>
        <v>-4.76166203228627-0.468982775872611i</v>
      </c>
      <c r="AP638" s="181" t="str">
        <f t="shared" si="1716"/>
        <v>-1.83102606123299+4.42048795008734i</v>
      </c>
      <c r="AQ638" s="181" t="str">
        <f t="shared" si="1717"/>
        <v>3.69862441382706+3.03538261166928i</v>
      </c>
      <c r="AR638" s="181" t="str">
        <f t="shared" si="1718"/>
        <v>3.97833404973964-2.65823782654298i</v>
      </c>
      <c r="AS638" s="181" t="str">
        <f t="shared" si="1719"/>
        <v>-1.38892558254918-4.57867403075631i</v>
      </c>
      <c r="AT638" s="181" t="str">
        <f t="shared" si="1720"/>
        <v>-4.78470167866104-5.8613465782618E-14i</v>
      </c>
      <c r="AU638" s="181" t="str">
        <f t="shared" si="1721"/>
        <v>-1.38892558254884+4.57867403075641i</v>
      </c>
      <c r="AV638" s="181" t="str">
        <f t="shared" si="1722"/>
        <v>3.97833404973958+2.65823782654308i</v>
      </c>
      <c r="AW638" s="181" t="str">
        <f t="shared" si="1723"/>
        <v>3.69862441382714-3.03538261166919i</v>
      </c>
      <c r="AX638" s="181" t="str">
        <f t="shared" si="1724"/>
        <v>-1.83102606123292-4.42048795008737i</v>
      </c>
      <c r="AY638" s="181" t="str">
        <f t="shared" si="1725"/>
        <v>-4.76166203228628+0.468982775872495i</v>
      </c>
      <c r="AZ638" s="181" t="str">
        <f t="shared" si="1726"/>
        <v>-0.93344899124124+4.69276497755135i</v>
      </c>
      <c r="BA638" s="181" t="str">
        <f t="shared" si="1727"/>
        <v>4.21973015397447+2.25549275800664i</v>
      </c>
      <c r="BB638" s="181" t="str">
        <f t="shared" si="1728"/>
        <v>3.38329500293602-3.38329500293574i</v>
      </c>
      <c r="BC638" s="181" t="str">
        <f t="shared" si="1729"/>
        <v>-2.25549275800672-4.21973015397443i</v>
      </c>
      <c r="BD638" s="181" t="str">
        <f t="shared" si="1730"/>
        <v>-4.69276497755143+0.933448991240862i</v>
      </c>
      <c r="BE638" s="181" t="str">
        <f t="shared" si="1731"/>
        <v>-0.468982775872404+4.76166203228629i</v>
      </c>
      <c r="BF638" s="181" t="str">
        <f t="shared" si="1732"/>
        <v>4.42048795008724+1.83102606123324i</v>
      </c>
      <c r="BG638" s="181" t="str">
        <f t="shared" si="1733"/>
        <v>3.03538261166912-3.69862441382719i</v>
      </c>
      <c r="BH638" s="181" t="str">
        <f t="shared" si="1734"/>
        <v>-2.65823782654316-3.97833404973953i</v>
      </c>
      <c r="BI638" s="181" t="str">
        <f t="shared" si="1735"/>
        <v>-4.57867403075639+1.38892558254893i</v>
      </c>
      <c r="BJ638" s="181" t="str">
        <f t="shared" si="1736"/>
        <v>1.50061252764697E-13+4.78470167866104i</v>
      </c>
      <c r="BK638" s="181" t="str">
        <f t="shared" si="1737"/>
        <v>4.57867403075633+1.38892558254909i</v>
      </c>
      <c r="BL638" s="181" t="str">
        <f t="shared" si="1738"/>
        <v>2.65823782654291-3.9783340497397i</v>
      </c>
      <c r="BM638" s="134"/>
      <c r="BN638" s="134"/>
      <c r="BO638" s="134"/>
      <c r="BP638" s="134"/>
      <c r="BQ638" s="134"/>
      <c r="BR638" s="134"/>
      <c r="BS638" s="134"/>
      <c r="BT638" s="134"/>
      <c r="BU638" s="134"/>
      <c r="BV638" s="134"/>
      <c r="BW638" s="181"/>
      <c r="BX638" s="181"/>
      <c r="BY638" s="181"/>
      <c r="BZ638" s="181"/>
      <c r="CH638" s="180">
        <f t="shared" si="1739"/>
        <v>-291.94383390778108</v>
      </c>
    </row>
    <row r="639" spans="1:86">
      <c r="A639" s="185">
        <f t="shared" si="1630"/>
        <v>4.3749999999999995E-3</v>
      </c>
      <c r="B639" s="186">
        <v>14</v>
      </c>
      <c r="C639" s="186">
        <f t="shared" si="1631"/>
        <v>700</v>
      </c>
      <c r="D639" s="186">
        <f t="shared" si="1740"/>
        <v>4398.22971502571</v>
      </c>
      <c r="E639" s="185" t="str">
        <f t="shared" si="1687"/>
        <v>4398.22971502571i</v>
      </c>
      <c r="F639" s="185" t="e">
        <f t="shared" si="1632"/>
        <v>#REF!</v>
      </c>
      <c r="G639" s="185" t="str">
        <f t="shared" si="1633"/>
        <v>-2.75246320214046+0.084434943735851i</v>
      </c>
      <c r="H639" s="185" t="e">
        <f t="shared" si="1634"/>
        <v>#REF!</v>
      </c>
      <c r="I639" s="185" t="e">
        <f t="shared" si="1688"/>
        <v>#REF!</v>
      </c>
      <c r="J639" s="181" t="str">
        <f>IMPRODUCT(1/Nt_input,AB625)</f>
        <v>2.32187422459403E-15+8.79504802320242E-15i</v>
      </c>
      <c r="K639" s="204" t="e">
        <f t="shared" si="1689"/>
        <v>#REF!</v>
      </c>
      <c r="L639" s="180" t="e">
        <f t="shared" si="1690"/>
        <v>#REF!</v>
      </c>
      <c r="M639" s="180">
        <f t="shared" si="1635"/>
        <v>394.90392640201617</v>
      </c>
      <c r="N639" s="182">
        <f t="shared" si="1636"/>
        <v>4.9039264020161522</v>
      </c>
      <c r="O639" s="181" t="str">
        <f t="shared" si="1637"/>
        <v>0.956708580912748-4.80969883127821i</v>
      </c>
      <c r="P639" s="181" t="str">
        <f t="shared" si="1638"/>
        <v>-4.53063723176444-1.87665138758932i</v>
      </c>
      <c r="Q639" s="181" t="str">
        <f t="shared" si="1691"/>
        <v>-2.72447553387911+4.07746578424457i</v>
      </c>
      <c r="R639" s="181" t="str">
        <f t="shared" si="1692"/>
        <v>3.46759961330538+3.46759961330536i</v>
      </c>
      <c r="S639" s="181" t="str">
        <f t="shared" si="1693"/>
        <v>4.07746578424459-2.72447553387908i</v>
      </c>
      <c r="T639" s="181" t="str">
        <f t="shared" si="1694"/>
        <v>-1.87665138758934-4.53063723176444i</v>
      </c>
      <c r="U639" s="181" t="str">
        <f t="shared" si="1695"/>
        <v>-4.80969883127822+0.956708580912718i</v>
      </c>
      <c r="V639" s="181" t="str">
        <f t="shared" si="1696"/>
        <v>1.19853772637897E-13+4.90392640201615i</v>
      </c>
      <c r="W639" s="181" t="str">
        <f t="shared" si="1697"/>
        <v>4.8096988312782+0.956708580912777i</v>
      </c>
      <c r="X639" s="181" t="str">
        <f t="shared" si="1698"/>
        <v>1.87665138758953-4.53063723176435i</v>
      </c>
      <c r="Y639" s="181" t="str">
        <f t="shared" si="1699"/>
        <v>-4.07746578424464-2.72447553387901i</v>
      </c>
      <c r="Z639" s="181" t="str">
        <f t="shared" si="1700"/>
        <v>-3.46759961330542+3.46759961330532i</v>
      </c>
      <c r="AA639" s="181" t="str">
        <f t="shared" si="1701"/>
        <v>2.72447553387931+4.07746578424444i</v>
      </c>
      <c r="AB639" s="181" t="str">
        <f t="shared" si="1702"/>
        <v>4.53063723176441-1.8766513875894i</v>
      </c>
      <c r="AC639" s="181" t="str">
        <f t="shared" si="1703"/>
        <v>-0.95670858091264-4.80969883127823i</v>
      </c>
      <c r="AD639" s="181" t="str">
        <f t="shared" si="1704"/>
        <v>-4.90392640201615+2.39707545275794E-13i</v>
      </c>
      <c r="AE639" s="181" t="str">
        <f t="shared" si="1705"/>
        <v>-0.956708580912664+4.80969883127823i</v>
      </c>
      <c r="AF639" s="181" t="str">
        <f t="shared" si="1706"/>
        <v>4.5306372317644+1.87665138758942i</v>
      </c>
      <c r="AG639" s="181" t="str">
        <f t="shared" si="1707"/>
        <v>2.72447553387891-4.07746578424471i</v>
      </c>
      <c r="AH639" s="181" t="str">
        <f t="shared" si="1708"/>
        <v>-3.4675996133054-3.46759961330534i</v>
      </c>
      <c r="AI639" s="181" t="str">
        <f t="shared" si="1709"/>
        <v>-4.07746578424465+2.72447553387899i</v>
      </c>
      <c r="AJ639" s="181" t="str">
        <f t="shared" si="1710"/>
        <v>1.8766513875895+4.53063723176437i</v>
      </c>
      <c r="AK639" s="181" t="str">
        <f t="shared" si="1711"/>
        <v>4.80969883127821-0.956708580912748i</v>
      </c>
      <c r="AL639" s="181" t="str">
        <f t="shared" si="1712"/>
        <v>1.3697270472211E-13-4.90392640201615i</v>
      </c>
      <c r="AM639" s="181" t="str">
        <f t="shared" si="1713"/>
        <v>-4.80969883127825-0.956708580912542i</v>
      </c>
      <c r="AN639" s="181" t="str">
        <f t="shared" si="1714"/>
        <v>-1.8766513875893+4.53063723176445i</v>
      </c>
      <c r="AO639" s="181" t="str">
        <f t="shared" si="1715"/>
        <v>4.07746578424449+2.72447553387923i</v>
      </c>
      <c r="AP639" s="181" t="str">
        <f t="shared" si="1716"/>
        <v>3.46759961330526-3.46759961330548i</v>
      </c>
      <c r="AQ639" s="181" t="str">
        <f t="shared" si="1717"/>
        <v>-2.72447553387909-4.07746578424459i</v>
      </c>
      <c r="AR639" s="181" t="str">
        <f t="shared" si="1718"/>
        <v>-4.5306372317645+1.87665138758917i</v>
      </c>
      <c r="AS639" s="181" t="str">
        <f t="shared" si="1719"/>
        <v>0.956708580912875+4.80969883127818i</v>
      </c>
      <c r="AT639" s="181" t="str">
        <f t="shared" si="1720"/>
        <v>4.90392640201615+4.3252301696624E-14i</v>
      </c>
      <c r="AU639" s="181" t="str">
        <f t="shared" si="1721"/>
        <v>0.956708580912924-4.80969883127818i</v>
      </c>
      <c r="AV639" s="181" t="str">
        <f t="shared" si="1722"/>
        <v>-4.53063723176448-1.87665138758921i</v>
      </c>
      <c r="AW639" s="181" t="str">
        <f t="shared" si="1723"/>
        <v>-2.72447553387913+4.07746578424456i</v>
      </c>
      <c r="AX639" s="181" t="str">
        <f t="shared" si="1724"/>
        <v>3.46759961330522+3.46759961330551i</v>
      </c>
      <c r="AY639" s="181" t="str">
        <f t="shared" si="1725"/>
        <v>4.07746578424452-2.7244755338792i</v>
      </c>
      <c r="AZ639" s="181" t="str">
        <f t="shared" si="1726"/>
        <v>-1.87665138758925-4.53063723176447i</v>
      </c>
      <c r="BA639" s="181" t="str">
        <f t="shared" si="1727"/>
        <v>-4.80969883127826+0.956708580912488i</v>
      </c>
      <c r="BB639" s="181" t="str">
        <f t="shared" si="1728"/>
        <v>8.53125941454097E-14+4.90392640201615i</v>
      </c>
      <c r="BC639" s="181" t="str">
        <f t="shared" si="1729"/>
        <v>4.8096988312782+0.956708580912802i</v>
      </c>
      <c r="BD639" s="181" t="str">
        <f t="shared" si="1730"/>
        <v>1.8766513875891-4.53063723176453i</v>
      </c>
      <c r="BE639" s="181" t="str">
        <f t="shared" si="1731"/>
        <v>-4.07746578424463-2.72447553387902i</v>
      </c>
      <c r="BF639" s="181" t="str">
        <f t="shared" si="1732"/>
        <v>-3.46759961330545+3.46759961330529i</v>
      </c>
      <c r="BG639" s="181" t="str">
        <f t="shared" si="1733"/>
        <v>2.72447553387927+4.07746578424447i</v>
      </c>
      <c r="BH639" s="181" t="str">
        <f t="shared" si="1734"/>
        <v>4.53063723176442-1.87665138758937i</v>
      </c>
      <c r="BI639" s="181" t="str">
        <f t="shared" si="1735"/>
        <v>-0.956708580912581-4.80969883127824i</v>
      </c>
      <c r="BJ639" s="181" t="str">
        <f t="shared" si="1736"/>
        <v>-4.90392640201615+2.13877489987443E-13i</v>
      </c>
      <c r="BK639" s="181" t="str">
        <f t="shared" si="1737"/>
        <v>-0.956708580912708+4.80969883127822i</v>
      </c>
      <c r="BL639" s="181" t="str">
        <f t="shared" si="1738"/>
        <v>4.5306372317644+1.87665138758943i</v>
      </c>
      <c r="BM639" s="134"/>
      <c r="BN639" s="134"/>
      <c r="BO639" s="134"/>
      <c r="BP639" s="134"/>
      <c r="BQ639" s="134"/>
      <c r="BR639" s="134"/>
      <c r="BS639" s="134"/>
      <c r="BT639" s="134"/>
      <c r="BU639" s="134"/>
      <c r="BV639" s="134"/>
      <c r="BW639" s="181"/>
      <c r="BX639" s="181"/>
      <c r="BY639" s="181"/>
      <c r="BZ639" s="181"/>
      <c r="CH639" s="180">
        <f t="shared" si="1739"/>
        <v>-280.8226364764547</v>
      </c>
    </row>
    <row r="640" spans="1:86">
      <c r="A640" s="185">
        <f t="shared" si="1630"/>
        <v>4.6874999999999998E-3</v>
      </c>
      <c r="B640" s="186">
        <v>15</v>
      </c>
      <c r="C640" s="186">
        <f t="shared" si="1631"/>
        <v>750</v>
      </c>
      <c r="D640" s="186">
        <f t="shared" si="1740"/>
        <v>4712.3889803846896</v>
      </c>
      <c r="E640" s="185" t="str">
        <f t="shared" si="1687"/>
        <v>4712.38898038469i</v>
      </c>
      <c r="F640" s="185" t="e">
        <f t="shared" si="1632"/>
        <v>#REF!</v>
      </c>
      <c r="G640" s="185" t="str">
        <f t="shared" si="1633"/>
        <v>-2.75777046307973+0.0447267116058557i</v>
      </c>
      <c r="H640" s="185" t="e">
        <f t="shared" si="1634"/>
        <v>#REF!</v>
      </c>
      <c r="I640" s="185" t="e">
        <f t="shared" si="1688"/>
        <v>#REF!</v>
      </c>
      <c r="J640" s="181" t="str">
        <f>IMPRODUCT(1/Nt_input,AC625)</f>
        <v>-1.26510024285702E-15-1.73212139076284E-15i</v>
      </c>
      <c r="K640" s="204" t="e">
        <f t="shared" si="1689"/>
        <v>#REF!</v>
      </c>
      <c r="L640" s="180" t="e">
        <f t="shared" si="1690"/>
        <v>#REF!</v>
      </c>
      <c r="M640" s="180">
        <f t="shared" si="1635"/>
        <v>394.97592363336099</v>
      </c>
      <c r="N640" s="182">
        <f t="shared" si="1636"/>
        <v>4.9759236333609849</v>
      </c>
      <c r="O640" s="181" t="str">
        <f t="shared" si="1637"/>
        <v>0.487725805040298-4.95196320100808i</v>
      </c>
      <c r="P640" s="181" t="str">
        <f t="shared" si="1638"/>
        <v>-4.88031265601101-0.970754543960061i</v>
      </c>
      <c r="Q640" s="181" t="str">
        <f t="shared" si="1691"/>
        <v>-1.44443438595303+4.7616620322863i</v>
      </c>
      <c r="R640" s="181" t="str">
        <f t="shared" si="1692"/>
        <v>4.59715400020141+1.90420353520116i</v>
      </c>
      <c r="S640" s="181" t="str">
        <f t="shared" si="1693"/>
        <v>2.34563416346172-4.38837286203459i</v>
      </c>
      <c r="T640" s="181" t="str">
        <f t="shared" si="1694"/>
        <v>-4.13732929427772-2.76447505247412i</v>
      </c>
      <c r="U640" s="181" t="str">
        <f t="shared" si="1695"/>
        <v>-3.15669253551541+3.8464409837227i</v>
      </c>
      <c r="V640" s="181" t="str">
        <f t="shared" si="1696"/>
        <v>3.51850934381587+3.51850934381604i</v>
      </c>
      <c r="W640" s="181" t="str">
        <f t="shared" si="1697"/>
        <v>3.84644098372286-3.15669253551522i</v>
      </c>
      <c r="X640" s="181" t="str">
        <f t="shared" si="1698"/>
        <v>-2.76447505247429-4.13732929427761i</v>
      </c>
      <c r="Y640" s="181" t="str">
        <f t="shared" si="1699"/>
        <v>-4.38837286203451+2.34563416346186i</v>
      </c>
      <c r="Z640" s="181" t="str">
        <f t="shared" si="1700"/>
        <v>1.90420353520122+4.59715400020138i</v>
      </c>
      <c r="AA640" s="181" t="str">
        <f t="shared" si="1701"/>
        <v>4.76166203228629-1.44443438595304i</v>
      </c>
      <c r="AB640" s="181" t="str">
        <f t="shared" si="1702"/>
        <v>-0.970754543959972-4.88031265601103i</v>
      </c>
      <c r="AC640" s="181" t="str">
        <f t="shared" si="1703"/>
        <v>-4.95196320100809+0.487725805040157i</v>
      </c>
      <c r="AD640" s="181" t="str">
        <f t="shared" si="1704"/>
        <v>-2.4322374313106E-13+4.97592363336098i</v>
      </c>
      <c r="AE640" s="181" t="str">
        <f t="shared" si="1705"/>
        <v>4.95196320100809+0.487725805040148i</v>
      </c>
      <c r="AF640" s="181" t="str">
        <f t="shared" si="1706"/>
        <v>0.970754543959962-4.88031265601103i</v>
      </c>
      <c r="AG640" s="181" t="str">
        <f t="shared" si="1707"/>
        <v>-4.7616620322863-1.44443438595303i</v>
      </c>
      <c r="AH640" s="181" t="str">
        <f t="shared" si="1708"/>
        <v>-1.90420353520121+4.59715400020139i</v>
      </c>
      <c r="AI640" s="181" t="str">
        <f t="shared" si="1709"/>
        <v>4.38837286203452+2.34563416346185i</v>
      </c>
      <c r="AJ640" s="181" t="str">
        <f t="shared" si="1710"/>
        <v>2.76447505247428-4.13732929427762i</v>
      </c>
      <c r="AK640" s="181" t="str">
        <f t="shared" si="1711"/>
        <v>-3.84644098372287-3.15669253551521i</v>
      </c>
      <c r="AL640" s="181" t="str">
        <f t="shared" si="1712"/>
        <v>-3.51850934381586+3.51850934381605i</v>
      </c>
      <c r="AM640" s="181" t="str">
        <f t="shared" si="1713"/>
        <v>3.15669253551542+3.84644098372269i</v>
      </c>
      <c r="AN640" s="181" t="str">
        <f t="shared" si="1714"/>
        <v>4.13732929427774-2.76447505247409i</v>
      </c>
      <c r="AO640" s="181" t="str">
        <f t="shared" si="1715"/>
        <v>-2.34563416346165-4.38837286203463i</v>
      </c>
      <c r="AP640" s="181" t="str">
        <f t="shared" si="1716"/>
        <v>-4.59715400020148+1.90420353520099i</v>
      </c>
      <c r="AQ640" s="181" t="str">
        <f t="shared" si="1717"/>
        <v>1.44443438595328+4.76166203228622i</v>
      </c>
      <c r="AR640" s="181" t="str">
        <f t="shared" si="1718"/>
        <v>4.88031265601098-0.97075454396022i</v>
      </c>
      <c r="AS640" s="181" t="str">
        <f t="shared" si="1719"/>
        <v>-0.487725805040407-4.95196320100807i</v>
      </c>
      <c r="AT640" s="181" t="str">
        <f t="shared" si="1720"/>
        <v>-4.97592363336098+8.53740853131246E-15i</v>
      </c>
      <c r="AU640" s="181" t="str">
        <f t="shared" si="1721"/>
        <v>-0.48772580504039+4.95196320100807i</v>
      </c>
      <c r="AV640" s="181" t="str">
        <f t="shared" si="1722"/>
        <v>4.88031265601099+0.9707545439602i</v>
      </c>
      <c r="AW640" s="181" t="str">
        <f t="shared" si="1723"/>
        <v>1.44443438595326-4.76166203228623i</v>
      </c>
      <c r="AX640" s="181" t="str">
        <f t="shared" si="1724"/>
        <v>-4.59715400020148-1.90420353520097i</v>
      </c>
      <c r="AY640" s="181" t="str">
        <f t="shared" si="1725"/>
        <v>-2.34563416346163+4.38837286203464i</v>
      </c>
      <c r="AZ640" s="181" t="str">
        <f t="shared" si="1726"/>
        <v>4.13732929427775+2.76447505247408i</v>
      </c>
      <c r="BA640" s="181" t="str">
        <f t="shared" si="1727"/>
        <v>3.15669253551541-3.8464409837227i</v>
      </c>
      <c r="BB640" s="181" t="str">
        <f t="shared" si="1728"/>
        <v>-3.51850934381587-3.51850934381604i</v>
      </c>
      <c r="BC640" s="181" t="str">
        <f t="shared" si="1729"/>
        <v>-3.84644098372286+3.15669253551522i</v>
      </c>
      <c r="BD640" s="181" t="str">
        <f t="shared" si="1730"/>
        <v>2.76447505247429+4.13732929427761i</v>
      </c>
      <c r="BE640" s="181" t="str">
        <f t="shared" si="1731"/>
        <v>4.38837286203452-2.34563416346185i</v>
      </c>
      <c r="BF640" s="181" t="str">
        <f t="shared" si="1732"/>
        <v>-1.90420353520124-4.59715400020137i</v>
      </c>
      <c r="BG640" s="181" t="str">
        <f t="shared" si="1733"/>
        <v>-4.76166203228629+1.44443438595306i</v>
      </c>
      <c r="BH640" s="181" t="str">
        <f t="shared" si="1734"/>
        <v>0.970754543959996+4.88031265601103i</v>
      </c>
      <c r="BI640" s="181" t="str">
        <f t="shared" si="1735"/>
        <v>4.95196320100809-0.487725805040182i</v>
      </c>
      <c r="BJ640" s="181" t="str">
        <f t="shared" si="1736"/>
        <v>2.17008302642839E-13-4.97592363336098i</v>
      </c>
      <c r="BK640" s="181" t="str">
        <f t="shared" si="1737"/>
        <v>-4.9519632010081-0.487725805040122i</v>
      </c>
      <c r="BL640" s="181" t="str">
        <f t="shared" si="1738"/>
        <v>-0.970754543959937+4.88031265601104i</v>
      </c>
      <c r="BM640" s="134"/>
      <c r="BN640" s="134"/>
      <c r="BO640" s="134"/>
      <c r="BP640" s="134"/>
      <c r="BQ640" s="134"/>
      <c r="BR640" s="134"/>
      <c r="BS640" s="134"/>
      <c r="BT640" s="134"/>
      <c r="BU640" s="134"/>
      <c r="BV640" s="134"/>
      <c r="BW640" s="181"/>
      <c r="BX640" s="181"/>
      <c r="BY640" s="181"/>
      <c r="BZ640" s="181"/>
      <c r="CH640" s="180">
        <f t="shared" si="1739"/>
        <v>-293.37173901004121</v>
      </c>
    </row>
    <row r="641" spans="1:86">
      <c r="A641" s="185">
        <f t="shared" si="1630"/>
        <v>5.0000000000000001E-3</v>
      </c>
      <c r="B641" s="186">
        <v>16</v>
      </c>
      <c r="C641" s="186">
        <f t="shared" si="1631"/>
        <v>800</v>
      </c>
      <c r="D641" s="186">
        <f t="shared" si="1740"/>
        <v>5026.5482457436692</v>
      </c>
      <c r="E641" s="185" t="str">
        <f t="shared" si="1687"/>
        <v>5026.54824574367i</v>
      </c>
      <c r="F641" s="185" t="e">
        <f t="shared" si="1632"/>
        <v>#REF!</v>
      </c>
      <c r="G641" s="185" t="str">
        <f t="shared" si="1633"/>
        <v>-2.76342837699534+0.00792697160431133i</v>
      </c>
      <c r="H641" s="185" t="e">
        <f t="shared" si="1634"/>
        <v>#REF!</v>
      </c>
      <c r="I641" s="185" t="e">
        <f t="shared" si="1688"/>
        <v>#REF!</v>
      </c>
      <c r="J641" s="181" t="str">
        <f>IMPRODUCT(1/Nt_input,AD625)</f>
        <v>-6.76066313009938E-15-4.31078783780136E-16i</v>
      </c>
      <c r="K641" s="204" t="e">
        <f t="shared" si="1689"/>
        <v>#REF!</v>
      </c>
      <c r="L641" s="180" t="e">
        <f t="shared" si="1690"/>
        <v>#REF!</v>
      </c>
      <c r="M641" s="180">
        <f t="shared" si="1635"/>
        <v>395</v>
      </c>
      <c r="N641" s="182">
        <f t="shared" si="1636"/>
        <v>5</v>
      </c>
      <c r="O641" s="181" t="str">
        <f t="shared" si="1637"/>
        <v>-1.74574066942156E-14-5i</v>
      </c>
      <c r="P641" s="181" t="str">
        <f t="shared" si="1638"/>
        <v>-5-1.61554457443258E-14i</v>
      </c>
      <c r="Q641" s="181" t="str">
        <f t="shared" si="1691"/>
        <v>-9.18485099360515E-16+5i</v>
      </c>
      <c r="R641" s="181" t="str">
        <f t="shared" si="1692"/>
        <v>5-1.65389215948552E-14i</v>
      </c>
      <c r="S641" s="181" t="str">
        <f t="shared" si="1693"/>
        <v>1.4853484794436E-14-5i</v>
      </c>
      <c r="T641" s="181" t="str">
        <f t="shared" si="1694"/>
        <v>-5-1.83697019872103E-15i</v>
      </c>
      <c r="U641" s="181" t="str">
        <f t="shared" si="1695"/>
        <v>1.2220184685951E-13+5i</v>
      </c>
      <c r="V641" s="181" t="str">
        <f t="shared" si="1696"/>
        <v>5-1.39659253553726E-13i</v>
      </c>
      <c r="W641" s="181" t="str">
        <f t="shared" si="1697"/>
        <v>-1.48234876050939E-13-5i</v>
      </c>
      <c r="X641" s="181" t="str">
        <f t="shared" si="1698"/>
        <v>-5+1.65692282745156E-13i</v>
      </c>
      <c r="Y641" s="181" t="str">
        <f t="shared" si="1699"/>
        <v>1.83149689439371E-13+5i</v>
      </c>
      <c r="Z641" s="181" t="str">
        <f t="shared" si="1700"/>
        <v>5-2.09488880330588E-13i</v>
      </c>
      <c r="AA641" s="181" t="str">
        <f t="shared" si="1701"/>
        <v>-2.18064502827803E-13-5i</v>
      </c>
      <c r="AB641" s="181" t="str">
        <f t="shared" si="1702"/>
        <v>-5+2.4440369371902E-13i</v>
      </c>
      <c r="AC641" s="181" t="str">
        <f t="shared" si="1703"/>
        <v>-2.44400598815837E-13+5i</v>
      </c>
      <c r="AD641" s="181" t="str">
        <f t="shared" si="1704"/>
        <v>5+2.35824976318622E-13i</v>
      </c>
      <c r="AE641" s="181" t="str">
        <f t="shared" si="1705"/>
        <v>2.09485785427405E-13-5i</v>
      </c>
      <c r="AF641" s="181" t="str">
        <f t="shared" si="1706"/>
        <v>-5-2.00910162930191E-13i</v>
      </c>
      <c r="AG641" s="181" t="str">
        <f t="shared" si="1707"/>
        <v>-1.74570972038973E-13+5i</v>
      </c>
      <c r="AH641" s="181" t="str">
        <f t="shared" si="1708"/>
        <v>5+1.6599534954176E-13i</v>
      </c>
      <c r="AI641" s="181" t="str">
        <f t="shared" si="1709"/>
        <v>1.39656158650542E-13-5i</v>
      </c>
      <c r="AJ641" s="181" t="str">
        <f t="shared" si="1710"/>
        <v>-5-1.31080536153328E-13i</v>
      </c>
      <c r="AK641" s="181" t="str">
        <f t="shared" si="1711"/>
        <v>-1.22504913656114E-13+5i</v>
      </c>
      <c r="AL641" s="181" t="str">
        <f t="shared" si="1712"/>
        <v>5+7.8402154370894E-14i</v>
      </c>
      <c r="AM641" s="181" t="str">
        <f t="shared" si="1713"/>
        <v>6.98265318736795E-14-5i</v>
      </c>
      <c r="AN641" s="181" t="str">
        <f t="shared" si="1714"/>
        <v>-5-6.12509093764655E-14i</v>
      </c>
      <c r="AO641" s="181" t="str">
        <f t="shared" si="1715"/>
        <v>-5.2675286879251E-14+5i</v>
      </c>
      <c r="AP641" s="181" t="str">
        <f t="shared" si="1716"/>
        <v>5+4.40996643820365E-14i</v>
      </c>
      <c r="AQ641" s="181" t="str">
        <f t="shared" si="1717"/>
        <v>-3.09490318294179E-18-5i</v>
      </c>
      <c r="AR641" s="181" t="str">
        <f t="shared" si="1718"/>
        <v>-5+8.57871740039735E-15i</v>
      </c>
      <c r="AS641" s="181" t="str">
        <f t="shared" si="1719"/>
        <v>1.71543398976117E-14+5i</v>
      </c>
      <c r="AT641" s="181" t="str">
        <f t="shared" si="1720"/>
        <v>5-2.57299623948262E-14i</v>
      </c>
      <c r="AU641" s="181" t="str">
        <f t="shared" si="1721"/>
        <v>-6.98327216800455E-14-5i</v>
      </c>
      <c r="AV641" s="181" t="str">
        <f t="shared" si="1722"/>
        <v>-5+7.840834417726E-14i</v>
      </c>
      <c r="AW641" s="181" t="str">
        <f t="shared" si="1723"/>
        <v>8.69839666744745E-14+5i</v>
      </c>
      <c r="AX641" s="181" t="str">
        <f t="shared" si="1724"/>
        <v>5-9.5559589171689E-14i</v>
      </c>
      <c r="AY641" s="181" t="str">
        <f t="shared" si="1725"/>
        <v>-1.39662348456909E-13-5i</v>
      </c>
      <c r="AZ641" s="181" t="str">
        <f t="shared" si="1726"/>
        <v>-5+1.48237970954123E-13i</v>
      </c>
      <c r="BA641" s="181" t="str">
        <f t="shared" si="1727"/>
        <v>1.56813593451337E-13+5i</v>
      </c>
      <c r="BB641" s="181" t="str">
        <f t="shared" si="1728"/>
        <v>5-1.65389215948552E-13i</v>
      </c>
      <c r="BC641" s="181" t="str">
        <f t="shared" si="1729"/>
        <v>-1.73964838445766E-13-5i</v>
      </c>
      <c r="BD641" s="181" t="str">
        <f t="shared" si="1730"/>
        <v>-5+2.18067597730985E-13i</v>
      </c>
      <c r="BE641" s="181" t="str">
        <f t="shared" si="1731"/>
        <v>2.62170357016205E-13+5i</v>
      </c>
      <c r="BF641" s="181" t="str">
        <f t="shared" si="1732"/>
        <v>5+2.62161072306656E-13i</v>
      </c>
      <c r="BG641" s="181" t="str">
        <f t="shared" si="1733"/>
        <v>2.18058313021437E-13-5i</v>
      </c>
      <c r="BH641" s="181" t="str">
        <f t="shared" si="1734"/>
        <v>-5-2.45009827312227E-13i</v>
      </c>
      <c r="BI641" s="181" t="str">
        <f t="shared" si="1735"/>
        <v>-2.00907068027007E-13+5i</v>
      </c>
      <c r="BJ641" s="181" t="str">
        <f t="shared" si="1736"/>
        <v>5+1.56804308741789E-13i</v>
      </c>
      <c r="BK641" s="181" t="str">
        <f t="shared" si="1737"/>
        <v>1.83755823032579E-13-5i</v>
      </c>
      <c r="BL641" s="181" t="str">
        <f t="shared" si="1738"/>
        <v>-5-1.3965306374736E-13i</v>
      </c>
      <c r="BM641" s="134"/>
      <c r="BN641" s="134"/>
      <c r="BO641" s="134"/>
      <c r="BP641" s="134"/>
      <c r="BQ641" s="134"/>
      <c r="BR641" s="134"/>
      <c r="BS641" s="134"/>
      <c r="BT641" s="134"/>
      <c r="BU641" s="134"/>
      <c r="BV641" s="134"/>
      <c r="BW641" s="181"/>
      <c r="BX641" s="181"/>
      <c r="BY641" s="181"/>
      <c r="BZ641" s="181"/>
      <c r="CH641" s="180">
        <f t="shared" si="1739"/>
        <v>-283.38259278227878</v>
      </c>
    </row>
    <row r="642" spans="1:86">
      <c r="A642" s="185">
        <f t="shared" si="1630"/>
        <v>5.3125000000000004E-3</v>
      </c>
      <c r="B642" s="186">
        <v>17</v>
      </c>
      <c r="C642" s="186">
        <f t="shared" si="1631"/>
        <v>850</v>
      </c>
      <c r="D642" s="186">
        <f t="shared" si="1740"/>
        <v>5340.7075111026479</v>
      </c>
      <c r="E642" s="185" t="str">
        <f t="shared" si="1687"/>
        <v>5340.70751110265i</v>
      </c>
      <c r="F642" s="185" t="e">
        <f t="shared" si="1632"/>
        <v>#REF!</v>
      </c>
      <c r="G642" s="185" t="str">
        <f t="shared" si="1633"/>
        <v>-2.76943393441767-0.0264502086893826i</v>
      </c>
      <c r="H642" s="185" t="e">
        <f t="shared" si="1634"/>
        <v>#REF!</v>
      </c>
      <c r="I642" s="185" t="e">
        <f t="shared" si="1688"/>
        <v>#REF!</v>
      </c>
      <c r="J642" s="181" t="str">
        <f>IMPRODUCT(1/Nt_input,AE625)</f>
        <v>-2.52440106619894E-15+1.24986826444128E-15i</v>
      </c>
      <c r="K642" s="204" t="e">
        <f t="shared" si="1689"/>
        <v>#REF!</v>
      </c>
      <c r="L642" s="180" t="e">
        <f t="shared" si="1690"/>
        <v>#REF!</v>
      </c>
      <c r="M642" s="180">
        <f t="shared" si="1635"/>
        <v>394.97592363336099</v>
      </c>
      <c r="N642" s="182">
        <f t="shared" si="1636"/>
        <v>4.9759236333609849</v>
      </c>
      <c r="O642" s="181" t="str">
        <f t="shared" si="1637"/>
        <v>-0.487725805040332-4.95196320100808i</v>
      </c>
      <c r="P642" s="181" t="str">
        <f t="shared" si="1638"/>
        <v>-4.88031265601101+0.970754543960081i</v>
      </c>
      <c r="Q642" s="181" t="str">
        <f t="shared" si="1691"/>
        <v>1.44443438595303+4.7616620322863i</v>
      </c>
      <c r="R642" s="181" t="str">
        <f t="shared" si="1692"/>
        <v>4.59715400020141-1.90420353520115i</v>
      </c>
      <c r="S642" s="181" t="str">
        <f t="shared" si="1693"/>
        <v>-2.34563416346174-4.38837286203458i</v>
      </c>
      <c r="T642" s="181" t="str">
        <f t="shared" si="1694"/>
        <v>-4.13732929427763+2.76447505247425i</v>
      </c>
      <c r="U642" s="181" t="str">
        <f t="shared" si="1695"/>
        <v>3.15669253551521+3.84644098372287i</v>
      </c>
      <c r="V642" s="181" t="str">
        <f t="shared" si="1696"/>
        <v>3.51850934381603-3.51850934381588i</v>
      </c>
      <c r="W642" s="181" t="str">
        <f t="shared" si="1697"/>
        <v>-3.84644098372274-3.15669253551537i</v>
      </c>
      <c r="X642" s="181" t="str">
        <f t="shared" si="1698"/>
        <v>-2.76447505247401+4.1373292942778i</v>
      </c>
      <c r="Y642" s="181" t="str">
        <f t="shared" si="1699"/>
        <v>4.38837286203469+2.34563416346152i</v>
      </c>
      <c r="Z642" s="181" t="str">
        <f t="shared" si="1700"/>
        <v>1.9042035352013-4.59715400020135i</v>
      </c>
      <c r="AA642" s="181" t="str">
        <f t="shared" si="1701"/>
        <v>-4.76166203228628-1.44443438595309i</v>
      </c>
      <c r="AB642" s="181" t="str">
        <f t="shared" si="1702"/>
        <v>-0.970754543959996+4.88031265601103i</v>
      </c>
      <c r="AC642" s="181" t="str">
        <f t="shared" si="1703"/>
        <v>4.95196320100809+0.487725805040148i</v>
      </c>
      <c r="AD642" s="181" t="str">
        <f t="shared" si="1704"/>
        <v>2.08477054112283E-13-4.97592363336098i</v>
      </c>
      <c r="AE642" s="181" t="str">
        <f t="shared" si="1705"/>
        <v>-4.95196320100809+0.487725805040226i</v>
      </c>
      <c r="AF642" s="181" t="str">
        <f t="shared" si="1706"/>
        <v>0.970754543960076+4.88031265601101i</v>
      </c>
      <c r="AG642" s="181" t="str">
        <f t="shared" si="1707"/>
        <v>4.76166203228625-1.44443438595317i</v>
      </c>
      <c r="AH642" s="181" t="str">
        <f t="shared" si="1708"/>
        <v>-1.90420353520138-4.59715400020132i</v>
      </c>
      <c r="AI642" s="181" t="str">
        <f t="shared" si="1709"/>
        <v>-4.38837286203465+2.34563416346159i</v>
      </c>
      <c r="AJ642" s="181" t="str">
        <f t="shared" si="1710"/>
        <v>2.76447505247409+4.13732929427774i</v>
      </c>
      <c r="AK642" s="181" t="str">
        <f t="shared" si="1711"/>
        <v>3.84644098372269-3.15669253551543i</v>
      </c>
      <c r="AL642" s="181" t="str">
        <f t="shared" si="1712"/>
        <v>-3.51850934381607-3.51850934381584i</v>
      </c>
      <c r="AM642" s="181" t="str">
        <f t="shared" si="1713"/>
        <v>-3.15669253551553+3.8464409837226i</v>
      </c>
      <c r="AN642" s="181" t="str">
        <f t="shared" si="1714"/>
        <v>4.13732929427767+2.7644750524742i</v>
      </c>
      <c r="AO642" s="181" t="str">
        <f t="shared" si="1715"/>
        <v>2.34563416346171-4.38837286203459i</v>
      </c>
      <c r="AP642" s="181" t="str">
        <f t="shared" si="1716"/>
        <v>-4.59715400020146-1.90420353520104i</v>
      </c>
      <c r="AQ642" s="181" t="str">
        <f t="shared" si="1717"/>
        <v>-1.4444343859528+4.76166203228637i</v>
      </c>
      <c r="AR642" s="181" t="str">
        <f t="shared" si="1718"/>
        <v>4.88031265601099+0.9707545439602i</v>
      </c>
      <c r="AS642" s="181" t="str">
        <f t="shared" si="1719"/>
        <v>0.487725805040373-4.95196320100807i</v>
      </c>
      <c r="AT642" s="181" t="str">
        <f t="shared" si="1720"/>
        <v>-4.97592363336098+7.8030786568866E-14i</v>
      </c>
      <c r="AU642" s="181" t="str">
        <f t="shared" si="1721"/>
        <v>0.487725805040493+4.95196320100806i</v>
      </c>
      <c r="AV642" s="181" t="str">
        <f t="shared" si="1722"/>
        <v>4.88031265601105-0.970754543959872i</v>
      </c>
      <c r="AW642" s="181" t="str">
        <f t="shared" si="1723"/>
        <v>-1.44443438595295-4.76166203228632i</v>
      </c>
      <c r="AX642" s="181" t="str">
        <f t="shared" si="1724"/>
        <v>-4.5971540002014+1.90420353520118i</v>
      </c>
      <c r="AY642" s="181" t="str">
        <f t="shared" si="1725"/>
        <v>2.34563416346185+4.38837286203452i</v>
      </c>
      <c r="AZ642" s="181" t="str">
        <f t="shared" si="1726"/>
        <v>4.13732929427788-2.76447505247388i</v>
      </c>
      <c r="BA642" s="181" t="str">
        <f t="shared" si="1727"/>
        <v>-3.15669253551524-3.84644098372284i</v>
      </c>
      <c r="BB642" s="181" t="str">
        <f t="shared" si="1728"/>
        <v>-3.51850934381596+3.51850934381595i</v>
      </c>
      <c r="BC642" s="181" t="str">
        <f t="shared" si="1729"/>
        <v>3.84644098372279+3.15669253551531i</v>
      </c>
      <c r="BD642" s="181" t="str">
        <f t="shared" si="1730"/>
        <v>2.76447505247396-4.13732929427783i</v>
      </c>
      <c r="BE642" s="181" t="str">
        <f t="shared" si="1731"/>
        <v>-4.38837286203448-2.34563416346192i</v>
      </c>
      <c r="BF642" s="181" t="str">
        <f t="shared" si="1732"/>
        <v>-1.9042035352012+4.59715400020139i</v>
      </c>
      <c r="BG642" s="181" t="str">
        <f t="shared" si="1733"/>
        <v>4.7616620322863+1.444434385953i</v>
      </c>
      <c r="BH642" s="181" t="str">
        <f t="shared" si="1734"/>
        <v>0.970754543959922-4.88031265601104i</v>
      </c>
      <c r="BI642" s="181" t="str">
        <f t="shared" si="1735"/>
        <v>-4.9519632010081-0.487725805040088i</v>
      </c>
      <c r="BJ642" s="181" t="str">
        <f t="shared" si="1736"/>
        <v>-1.65802331457233E-13+4.97592363336098i</v>
      </c>
      <c r="BK642" s="181" t="str">
        <f t="shared" si="1737"/>
        <v>4.95196320100808-0.487725805040321i</v>
      </c>
      <c r="BL642" s="181" t="str">
        <f t="shared" si="1738"/>
        <v>-0.970754543960151-4.880312656011i</v>
      </c>
      <c r="BM642" s="134"/>
      <c r="BN642" s="134"/>
      <c r="BO642" s="134"/>
      <c r="BP642" s="134"/>
      <c r="BQ642" s="134"/>
      <c r="BR642" s="134"/>
      <c r="BS642" s="134"/>
      <c r="BT642" s="134"/>
      <c r="BU642" s="134"/>
      <c r="BV642" s="134"/>
      <c r="BW642" s="181"/>
      <c r="BX642" s="181"/>
      <c r="BY642" s="181"/>
      <c r="BZ642" s="181"/>
      <c r="CH642" s="180">
        <f t="shared" si="1739"/>
        <v>-291.00465579535233</v>
      </c>
    </row>
    <row r="643" spans="1:86">
      <c r="A643" s="185">
        <f t="shared" si="1630"/>
        <v>5.6250000000000007E-3</v>
      </c>
      <c r="B643" s="186">
        <v>18</v>
      </c>
      <c r="C643" s="186">
        <f t="shared" si="1631"/>
        <v>900</v>
      </c>
      <c r="D643" s="186">
        <f t="shared" si="1740"/>
        <v>5654.8667764616275</v>
      </c>
      <c r="E643" s="185" t="str">
        <f t="shared" si="1687"/>
        <v>5654.86677646163i</v>
      </c>
      <c r="F643" s="185" t="e">
        <f t="shared" si="1632"/>
        <v>#REF!</v>
      </c>
      <c r="G643" s="185" t="str">
        <f t="shared" si="1633"/>
        <v>-2.77578395183596-0.0587812896388748i</v>
      </c>
      <c r="H643" s="185" t="e">
        <f t="shared" si="1634"/>
        <v>#REF!</v>
      </c>
      <c r="I643" s="185" t="e">
        <f t="shared" si="1688"/>
        <v>#REF!</v>
      </c>
      <c r="J643" s="181" t="str">
        <f>IMPRODUCT(1/Nt_input,AF625)</f>
        <v>9.09033154698653E-15+3.67405758594506E-14i</v>
      </c>
      <c r="K643" s="204" t="e">
        <f t="shared" si="1689"/>
        <v>#REF!</v>
      </c>
      <c r="L643" s="180" t="e">
        <f t="shared" si="1690"/>
        <v>#REF!</v>
      </c>
      <c r="M643" s="180">
        <f t="shared" si="1635"/>
        <v>394.90392640201617</v>
      </c>
      <c r="N643" s="182">
        <f t="shared" si="1636"/>
        <v>4.9039264020161522</v>
      </c>
      <c r="O643" s="181" t="str">
        <f t="shared" si="1637"/>
        <v>-0.956708580912728-4.80969883127821i</v>
      </c>
      <c r="P643" s="181" t="str">
        <f t="shared" si="1638"/>
        <v>-4.53063723176444+1.87665138758934i</v>
      </c>
      <c r="Q643" s="181" t="str">
        <f t="shared" si="1691"/>
        <v>2.72447553387911+4.07746578424457i</v>
      </c>
      <c r="R643" s="181" t="str">
        <f t="shared" si="1692"/>
        <v>3.46759961330539-3.46759961330535i</v>
      </c>
      <c r="S643" s="181" t="str">
        <f t="shared" si="1693"/>
        <v>-4.07746578424457-2.72447553387911i</v>
      </c>
      <c r="T643" s="181" t="str">
        <f t="shared" si="1694"/>
        <v>-1.87665138758911+4.53063723176453i</v>
      </c>
      <c r="U643" s="181" t="str">
        <f t="shared" si="1695"/>
        <v>4.8096988312782+0.956708580912777i</v>
      </c>
      <c r="V643" s="181" t="str">
        <f t="shared" si="1696"/>
        <v>-1.45386584473159E-13-4.90392640201615i</v>
      </c>
      <c r="W643" s="181" t="str">
        <f t="shared" si="1697"/>
        <v>-4.80969883127824+0.956708580912591i</v>
      </c>
      <c r="X643" s="181" t="str">
        <f t="shared" si="1698"/>
        <v>1.87665138758939+4.53063723176441i</v>
      </c>
      <c r="Y643" s="181" t="str">
        <f t="shared" si="1699"/>
        <v>4.07746578424471-2.72447553387891i</v>
      </c>
      <c r="Z643" s="181" t="str">
        <f t="shared" si="1700"/>
        <v>-3.46759961330535-3.46759961330539i</v>
      </c>
      <c r="AA643" s="181" t="str">
        <f t="shared" si="1701"/>
        <v>-2.72447553387894+4.07746578424469i</v>
      </c>
      <c r="AB643" s="181" t="str">
        <f t="shared" si="1702"/>
        <v>4.5306372317644+1.87665138758942i</v>
      </c>
      <c r="AC643" s="181" t="str">
        <f t="shared" si="1703"/>
        <v>0.95670858091263-4.80969883127823i</v>
      </c>
      <c r="AD643" s="181" t="str">
        <f t="shared" si="1704"/>
        <v>-4.90392640201615-1.97049730485346E-13i</v>
      </c>
      <c r="AE643" s="181" t="str">
        <f t="shared" si="1705"/>
        <v>0.956708580912743+4.80969883127821i</v>
      </c>
      <c r="AF643" s="181" t="str">
        <f t="shared" si="1706"/>
        <v>4.53063723176436-1.87665138758952i</v>
      </c>
      <c r="AG643" s="181" t="str">
        <f t="shared" si="1707"/>
        <v>-2.72447553387903-4.07746578424463i</v>
      </c>
      <c r="AH643" s="181" t="str">
        <f t="shared" si="1708"/>
        <v>-3.46759961330527+3.46759961330546i</v>
      </c>
      <c r="AI643" s="181" t="str">
        <f t="shared" si="1709"/>
        <v>4.07746578424449+2.72447553387923i</v>
      </c>
      <c r="AJ643" s="181" t="str">
        <f t="shared" si="1710"/>
        <v>1.87665138758929-4.53063723176446i</v>
      </c>
      <c r="AK643" s="181" t="str">
        <f t="shared" si="1711"/>
        <v>-4.80969883127817-0.956708580912949i</v>
      </c>
      <c r="AL643" s="181" t="str">
        <f t="shared" si="1712"/>
        <v>-5.16631460121868E-14+4.90392640201615i</v>
      </c>
      <c r="AM643" s="181" t="str">
        <f t="shared" si="1713"/>
        <v>4.80969883127818-0.956708580912885i</v>
      </c>
      <c r="AN643" s="181" t="str">
        <f t="shared" si="1714"/>
        <v>-1.87665138758922-4.53063723176448i</v>
      </c>
      <c r="AO643" s="181" t="str">
        <f t="shared" si="1715"/>
        <v>-4.07746578424454+2.72447553387915i</v>
      </c>
      <c r="AP643" s="181" t="str">
        <f t="shared" si="1716"/>
        <v>3.46759961330522+3.46759961330551i</v>
      </c>
      <c r="AQ643" s="181" t="str">
        <f t="shared" si="1717"/>
        <v>2.72447553387912-4.07746578424457i</v>
      </c>
      <c r="AR643" s="181" t="str">
        <f t="shared" si="1718"/>
        <v>-4.53063723176451-1.87665138758915i</v>
      </c>
      <c r="AS643" s="181" t="str">
        <f t="shared" si="1719"/>
        <v>-0.956708580912807+4.8096988312782i</v>
      </c>
      <c r="AT643" s="181" t="str">
        <f t="shared" si="1720"/>
        <v>4.90392640201615-9.37234384609725E-14i</v>
      </c>
      <c r="AU643" s="181" t="str">
        <f t="shared" si="1721"/>
        <v>-0.956708580912547-4.80969883127825i</v>
      </c>
      <c r="AV643" s="181" t="str">
        <f t="shared" si="1722"/>
        <v>-4.53063723176443+1.87665138758936i</v>
      </c>
      <c r="AW643" s="181" t="str">
        <f t="shared" si="1723"/>
        <v>2.72447553387887+4.07746578424474i</v>
      </c>
      <c r="AX643" s="181" t="str">
        <f t="shared" si="1724"/>
        <v>3.46759961330541-3.46759961330533i</v>
      </c>
      <c r="AY643" s="181" t="str">
        <f t="shared" si="1725"/>
        <v>-4.07746578424465-2.72447553387899i</v>
      </c>
      <c r="AZ643" s="181" t="str">
        <f t="shared" si="1726"/>
        <v>-1.87665138758947+4.53063723176438i</v>
      </c>
      <c r="BA643" s="181" t="str">
        <f t="shared" si="1727"/>
        <v>4.80969883127823+0.956708580912664i</v>
      </c>
      <c r="BB643" s="181" t="str">
        <f t="shared" si="1728"/>
        <v>2.13868383680985E-13-4.90392640201615i</v>
      </c>
      <c r="BC643" s="181" t="str">
        <f t="shared" si="1729"/>
        <v>-4.80969883127821+0.956708580912723i</v>
      </c>
      <c r="BD643" s="181" t="str">
        <f t="shared" si="1730"/>
        <v>1.87665138758946+4.53063723176438i</v>
      </c>
      <c r="BE643" s="181" t="str">
        <f t="shared" si="1731"/>
        <v>4.07746578424466-2.72447553387898i</v>
      </c>
      <c r="BF643" s="181" t="str">
        <f t="shared" si="1732"/>
        <v>-3.46759961330543-3.46759961330531i</v>
      </c>
      <c r="BG643" s="181" t="str">
        <f t="shared" si="1733"/>
        <v>-2.72447553387925+4.07746578424448i</v>
      </c>
      <c r="BH643" s="181" t="str">
        <f t="shared" si="1734"/>
        <v>4.53063723176445+1.8766513875893i</v>
      </c>
      <c r="BI643" s="181" t="str">
        <f t="shared" si="1735"/>
        <v>0.956708580912556-4.80969883127825i</v>
      </c>
      <c r="BJ643" s="181" t="str">
        <f t="shared" si="1736"/>
        <v>-4.90392640201615-1.03326292024374E-13i</v>
      </c>
      <c r="BK643" s="181" t="str">
        <f t="shared" si="1737"/>
        <v>0.956708580912831+4.80969883127819i</v>
      </c>
      <c r="BL643" s="181" t="str">
        <f t="shared" si="1738"/>
        <v>4.5306372317645-1.87665138758918i</v>
      </c>
      <c r="BM643" s="134"/>
      <c r="BN643" s="134"/>
      <c r="BO643" s="134"/>
      <c r="BP643" s="134"/>
      <c r="BQ643" s="134"/>
      <c r="BR643" s="134"/>
      <c r="BS643" s="134"/>
      <c r="BT643" s="134"/>
      <c r="BU643" s="134"/>
      <c r="BV643" s="134"/>
      <c r="BW643" s="181"/>
      <c r="BX643" s="181"/>
      <c r="BY643" s="181"/>
      <c r="BZ643" s="181"/>
      <c r="CH643" s="180">
        <f t="shared" si="1739"/>
        <v>-268.4390414390358</v>
      </c>
    </row>
    <row r="644" spans="1:86">
      <c r="A644" s="185">
        <f t="shared" si="1630"/>
        <v>5.9375000000000009E-3</v>
      </c>
      <c r="B644" s="186">
        <v>19</v>
      </c>
      <c r="C644" s="186">
        <f t="shared" si="1631"/>
        <v>950</v>
      </c>
      <c r="D644" s="186">
        <f t="shared" si="1740"/>
        <v>5969.0260418206071</v>
      </c>
      <c r="E644" s="185" t="str">
        <f t="shared" si="1687"/>
        <v>5969.02604182061i</v>
      </c>
      <c r="F644" s="185" t="e">
        <f t="shared" si="1632"/>
        <v>#REF!</v>
      </c>
      <c r="G644" s="185" t="str">
        <f t="shared" si="1633"/>
        <v>-2.78247507530859-0.0893620982871947i</v>
      </c>
      <c r="H644" s="185" t="e">
        <f t="shared" si="1634"/>
        <v>#REF!</v>
      </c>
      <c r="I644" s="185" t="e">
        <f t="shared" si="1688"/>
        <v>#REF!</v>
      </c>
      <c r="J644" s="181" t="str">
        <f>IMPRODUCT(1/Nt_input,AG625)</f>
        <v>-1.73828497390266E-14+1.8024644277137E-14i</v>
      </c>
      <c r="K644" s="204" t="e">
        <f t="shared" si="1689"/>
        <v>#REF!</v>
      </c>
      <c r="L644" s="180" t="e">
        <f t="shared" si="1690"/>
        <v>#REF!</v>
      </c>
      <c r="M644" s="180">
        <f t="shared" si="1635"/>
        <v>394.78470167866107</v>
      </c>
      <c r="N644" s="182">
        <f t="shared" si="1636"/>
        <v>4.7847016786610439</v>
      </c>
      <c r="O644" s="181" t="str">
        <f t="shared" si="1637"/>
        <v>-1.38892558254901-4.57867403075636i</v>
      </c>
      <c r="P644" s="181" t="str">
        <f t="shared" si="1638"/>
        <v>-3.97833404973963+2.658237826543i</v>
      </c>
      <c r="Q644" s="181" t="str">
        <f t="shared" si="1691"/>
        <v>3.69862441382723+3.03538261166908i</v>
      </c>
      <c r="R644" s="181" t="str">
        <f t="shared" si="1692"/>
        <v>1.83102606123301-4.42048795008734i</v>
      </c>
      <c r="S644" s="181" t="str">
        <f t="shared" si="1693"/>
        <v>-4.76166203228629-0.468982775872396i</v>
      </c>
      <c r="T644" s="181" t="str">
        <f t="shared" si="1694"/>
        <v>0.933448991240914+4.69276497755142i</v>
      </c>
      <c r="U644" s="181" t="str">
        <f t="shared" si="1695"/>
        <v>4.21973015397439-2.25549275800679i</v>
      </c>
      <c r="V644" s="181" t="str">
        <f t="shared" si="1696"/>
        <v>-3.38329500293582-3.38329500293594i</v>
      </c>
      <c r="W644" s="181" t="str">
        <f t="shared" si="1697"/>
        <v>-2.25549275800651+4.21973015397454i</v>
      </c>
      <c r="X644" s="181" t="str">
        <f t="shared" si="1698"/>
        <v>4.69276497755138+0.933448991241077i</v>
      </c>
      <c r="Y644" s="181" t="str">
        <f t="shared" si="1699"/>
        <v>-0.468982775872221-4.76166203228631i</v>
      </c>
      <c r="Z644" s="181" t="str">
        <f t="shared" si="1700"/>
        <v>-4.42048795008729+1.83102606123312i</v>
      </c>
      <c r="AA644" s="181" t="str">
        <f t="shared" si="1701"/>
        <v>3.03538261166903+3.69862441382727i</v>
      </c>
      <c r="AB644" s="181" t="str">
        <f t="shared" si="1702"/>
        <v>2.65823782654282-3.97833404973975i</v>
      </c>
      <c r="AC644" s="181" t="str">
        <f t="shared" si="1703"/>
        <v>-4.57867403075637-1.38892558254899i</v>
      </c>
      <c r="AD644" s="181" t="str">
        <f t="shared" si="1704"/>
        <v>-1.67054004592073E-13+4.78470167866104i</v>
      </c>
      <c r="AE644" s="181" t="str">
        <f t="shared" si="1705"/>
        <v>4.57867403075632-1.38892558254912i</v>
      </c>
      <c r="AF644" s="181" t="str">
        <f t="shared" si="1706"/>
        <v>-2.65823782654293-3.97833404973968i</v>
      </c>
      <c r="AG644" s="181" t="str">
        <f t="shared" si="1707"/>
        <v>-3.03538261166892+3.69862441382736i</v>
      </c>
      <c r="AH644" s="181" t="str">
        <f t="shared" si="1708"/>
        <v>4.42048795008734+1.83102606123298i</v>
      </c>
      <c r="AI644" s="181" t="str">
        <f t="shared" si="1709"/>
        <v>0.468982775872553-4.76166203228628i</v>
      </c>
      <c r="AJ644" s="181" t="str">
        <f t="shared" si="1710"/>
        <v>-4.69276497755136+0.933448991241197i</v>
      </c>
      <c r="AK644" s="181" t="str">
        <f t="shared" si="1711"/>
        <v>2.25549275800662+4.21973015397448i</v>
      </c>
      <c r="AL644" s="181" t="str">
        <f t="shared" si="1712"/>
        <v>3.38329500293607-3.3832950029357i</v>
      </c>
      <c r="AM644" s="181" t="str">
        <f t="shared" si="1713"/>
        <v>-4.21973015397446-2.25549275800666i</v>
      </c>
      <c r="AN644" s="181" t="str">
        <f t="shared" si="1714"/>
        <v>-0.93344899124124+4.69276497755135i</v>
      </c>
      <c r="AO644" s="181" t="str">
        <f t="shared" si="1715"/>
        <v>4.76166203228628-0.468982775872545i</v>
      </c>
      <c r="AP644" s="181" t="str">
        <f t="shared" si="1716"/>
        <v>-1.83102606123294-4.42048795008736i</v>
      </c>
      <c r="AQ644" s="181" t="str">
        <f t="shared" si="1717"/>
        <v>-3.69862441382708+3.03538261166926i</v>
      </c>
      <c r="AR644" s="181" t="str">
        <f t="shared" si="1718"/>
        <v>3.97833404973965+2.65823782654297i</v>
      </c>
      <c r="AS644" s="181" t="str">
        <f t="shared" si="1719"/>
        <v>1.38892558254915-4.57867403075632i</v>
      </c>
      <c r="AT644" s="181" t="str">
        <f t="shared" si="1720"/>
        <v>-4.78470167866104+1.41854893693099E-13i</v>
      </c>
      <c r="AU644" s="181" t="str">
        <f t="shared" si="1721"/>
        <v>1.38892558254897+4.57867403075637i</v>
      </c>
      <c r="AV644" s="181" t="str">
        <f t="shared" si="1722"/>
        <v>3.9783340497395-2.65823782654321i</v>
      </c>
      <c r="AW644" s="181" t="str">
        <f t="shared" si="1723"/>
        <v>-3.69862441382727-3.03538261166904i</v>
      </c>
      <c r="AX644" s="181" t="str">
        <f t="shared" si="1724"/>
        <v>-1.83102606123315+4.42048795008728i</v>
      </c>
      <c r="AY644" s="181" t="str">
        <f t="shared" si="1725"/>
        <v>4.76166203228631+0.468982775872229i</v>
      </c>
      <c r="AZ644" s="181" t="str">
        <f t="shared" si="1726"/>
        <v>-0.933448991241053-4.69276497755139i</v>
      </c>
      <c r="BA644" s="181" t="str">
        <f t="shared" si="1727"/>
        <v>-4.21973015397457+2.25549275800646i</v>
      </c>
      <c r="BB644" s="181" t="str">
        <f t="shared" si="1728"/>
        <v>3.38329500293593+3.38329500293584i</v>
      </c>
      <c r="BC644" s="181" t="str">
        <f t="shared" si="1729"/>
        <v>2.25549275800682-4.21973015397437i</v>
      </c>
      <c r="BD644" s="181" t="str">
        <f t="shared" si="1730"/>
        <v>-4.69276497755142-0.933448991240919i</v>
      </c>
      <c r="BE644" s="181" t="str">
        <f t="shared" si="1731"/>
        <v>0.468982775872362+4.7616620322863i</v>
      </c>
      <c r="BF644" s="181" t="str">
        <f t="shared" si="1732"/>
        <v>4.42048795008743-1.83102606123278i</v>
      </c>
      <c r="BG644" s="181" t="str">
        <f t="shared" si="1733"/>
        <v>-3.03538261166914-3.69862441382718i</v>
      </c>
      <c r="BH644" s="181" t="str">
        <f t="shared" si="1734"/>
        <v>-2.65823782654312+3.97833404973955i</v>
      </c>
      <c r="BI644" s="181" t="str">
        <f t="shared" si="1735"/>
        <v>4.57867403075641+1.38892558254884i</v>
      </c>
      <c r="BJ644" s="181" t="str">
        <f t="shared" si="1736"/>
        <v>4.21977860017328E-14-4.78470167866104i</v>
      </c>
      <c r="BK644" s="181" t="str">
        <f t="shared" si="1737"/>
        <v>-4.57867403075642+1.38892558254882i</v>
      </c>
      <c r="BL644" s="181" t="str">
        <f t="shared" si="1738"/>
        <v>2.65823782654305+3.9783340497396i</v>
      </c>
      <c r="BM644" s="134"/>
      <c r="BN644" s="134"/>
      <c r="BO644" s="134"/>
      <c r="BP644" s="134"/>
      <c r="BQ644" s="134"/>
      <c r="BR644" s="134"/>
      <c r="BS644" s="134"/>
      <c r="BT644" s="134"/>
      <c r="BU644" s="134"/>
      <c r="BV644" s="134"/>
      <c r="BW644" s="181"/>
      <c r="BX644" s="181"/>
      <c r="BY644" s="181"/>
      <c r="BZ644" s="181"/>
      <c r="CH644" s="180">
        <f t="shared" si="1739"/>
        <v>-272.02696950732167</v>
      </c>
    </row>
    <row r="645" spans="1:86">
      <c r="A645" s="185">
        <f t="shared" si="1630"/>
        <v>6.2500000000000012E-3</v>
      </c>
      <c r="B645" s="186">
        <v>20</v>
      </c>
      <c r="C645" s="186">
        <f t="shared" si="1631"/>
        <v>1000</v>
      </c>
      <c r="D645" s="186">
        <f t="shared" si="1740"/>
        <v>6283.1853071795858</v>
      </c>
      <c r="E645" s="185" t="str">
        <f t="shared" si="1687"/>
        <v>6283.18530717959i</v>
      </c>
      <c r="F645" s="185" t="e">
        <f t="shared" si="1632"/>
        <v>#REF!</v>
      </c>
      <c r="G645" s="185" t="str">
        <f t="shared" si="1633"/>
        <v>-2.7895037842448-0.118428016837543i</v>
      </c>
      <c r="H645" s="185" t="e">
        <f t="shared" si="1634"/>
        <v>#REF!</v>
      </c>
      <c r="I645" s="185" t="e">
        <f t="shared" si="1688"/>
        <v>#REF!</v>
      </c>
      <c r="J645" s="181" t="str">
        <f>IMPRODUCT(1/Nt_input,AH625)</f>
        <v>-3.57839290104505E-14+1.02340011465251E-14i</v>
      </c>
      <c r="K645" s="204" t="e">
        <f t="shared" si="1689"/>
        <v>#REF!</v>
      </c>
      <c r="L645" s="180" t="e">
        <f t="shared" si="1690"/>
        <v>#REF!</v>
      </c>
      <c r="M645" s="180">
        <f t="shared" si="1635"/>
        <v>394.61939766255642</v>
      </c>
      <c r="N645" s="182">
        <f t="shared" si="1636"/>
        <v>4.619397662556433</v>
      </c>
      <c r="O645" s="181" t="str">
        <f t="shared" si="1637"/>
        <v>-1.76776695296636-4.26776695296637i</v>
      </c>
      <c r="P645" s="181" t="str">
        <f t="shared" si="1638"/>
        <v>-3.26640741219095+3.26640741219093i</v>
      </c>
      <c r="Q645" s="181" t="str">
        <f t="shared" si="1691"/>
        <v>4.26776695296636+1.76776695296638i</v>
      </c>
      <c r="R645" s="181" t="str">
        <f t="shared" si="1692"/>
        <v>1.37228305880471E-14-4.61939766255643i</v>
      </c>
      <c r="S645" s="181" t="str">
        <f t="shared" si="1693"/>
        <v>-4.26776695296637+1.76776695296636i</v>
      </c>
      <c r="T645" s="181" t="str">
        <f t="shared" si="1694"/>
        <v>3.26640741219086+3.26640741219102i</v>
      </c>
      <c r="U645" s="181" t="str">
        <f t="shared" si="1695"/>
        <v>1.76776695296656-4.26776695296629i</v>
      </c>
      <c r="V645" s="181" t="str">
        <f t="shared" si="1696"/>
        <v>-4.61939766255643+1.53079708723322E-13i</v>
      </c>
      <c r="W645" s="181" t="str">
        <f t="shared" si="1697"/>
        <v>1.76776695296643+4.26776695296634i</v>
      </c>
      <c r="X645" s="181" t="str">
        <f t="shared" si="1698"/>
        <v>3.26640741219096-3.26640741219092i</v>
      </c>
      <c r="Y645" s="181" t="str">
        <f t="shared" si="1699"/>
        <v>-4.26776695296632-1.76776695296649i</v>
      </c>
      <c r="Z645" s="181" t="str">
        <f t="shared" si="1700"/>
        <v>-2.25796710979454E-13+4.61939766255643i</v>
      </c>
      <c r="AA645" s="181" t="str">
        <f t="shared" si="1701"/>
        <v>4.26776695296631-1.76776695296649i</v>
      </c>
      <c r="AB645" s="181" t="str">
        <f t="shared" si="1702"/>
        <v>-3.26640741219097-3.26640741219091i</v>
      </c>
      <c r="AC645" s="181" t="str">
        <f t="shared" si="1703"/>
        <v>-1.76776695296642+4.26776695296635i</v>
      </c>
      <c r="AD645" s="181" t="str">
        <f t="shared" si="1704"/>
        <v>4.61939766255643+1.53359705933688E-13i</v>
      </c>
      <c r="AE645" s="181" t="str">
        <f t="shared" si="1705"/>
        <v>-1.76776695296658-4.26776695296628i</v>
      </c>
      <c r="AF645" s="181" t="str">
        <f t="shared" si="1706"/>
        <v>-3.26640741219085+3.26640741219103i</v>
      </c>
      <c r="AG645" s="181" t="str">
        <f t="shared" si="1707"/>
        <v>4.26776695296638+1.76776695296634i</v>
      </c>
      <c r="AH645" s="181" t="str">
        <f t="shared" si="1708"/>
        <v>6.45113036243395E-14-4.61939766255643i</v>
      </c>
      <c r="AI645" s="181" t="str">
        <f t="shared" si="1709"/>
        <v>-4.26776695296643+1.76776695296622i</v>
      </c>
      <c r="AJ645" s="181" t="str">
        <f t="shared" si="1710"/>
        <v>3.26640741219108+3.2664074121908i</v>
      </c>
      <c r="AK645" s="181" t="str">
        <f t="shared" si="1711"/>
        <v>1.76776695296627-4.26776695296641i</v>
      </c>
      <c r="AL645" s="181" t="str">
        <f t="shared" si="1712"/>
        <v>-4.61939766255643+7.92570142142554E-15i</v>
      </c>
      <c r="AM645" s="181" t="str">
        <f t="shared" si="1713"/>
        <v>1.76776695296629+4.2677669529664i</v>
      </c>
      <c r="AN645" s="181" t="str">
        <f t="shared" si="1714"/>
        <v>3.26640741219107-3.26640741219081i</v>
      </c>
      <c r="AO645" s="181" t="str">
        <f t="shared" si="1715"/>
        <v>-4.26776695296643-1.7677669529662i</v>
      </c>
      <c r="AP645" s="181" t="str">
        <f t="shared" si="1716"/>
        <v>8.03627064671908E-14+4.61939766255643i</v>
      </c>
      <c r="AQ645" s="181" t="str">
        <f t="shared" si="1717"/>
        <v>4.26776695296637-1.76776695296636i</v>
      </c>
      <c r="AR645" s="181" t="str">
        <f t="shared" si="1718"/>
        <v>-3.26640741219086-3.26640741219102i</v>
      </c>
      <c r="AS645" s="181" t="str">
        <f t="shared" si="1719"/>
        <v>-1.76776695296656+4.26776695296629i</v>
      </c>
      <c r="AT645" s="181" t="str">
        <f t="shared" si="1720"/>
        <v>4.61939766255643-1.52799711512956E-13i</v>
      </c>
      <c r="AU645" s="181" t="str">
        <f t="shared" si="1721"/>
        <v>-1.76776695296645-4.26776695296633i</v>
      </c>
      <c r="AV645" s="181" t="str">
        <f t="shared" si="1722"/>
        <v>-3.26640741219095+3.26640741219093i</v>
      </c>
      <c r="AW645" s="181" t="str">
        <f t="shared" si="1723"/>
        <v>4.26776695296633+1.76776695296647i</v>
      </c>
      <c r="AX645" s="181" t="str">
        <f t="shared" si="1724"/>
        <v>2.01459612294445E-13-4.61939766255643i</v>
      </c>
      <c r="AY645" s="181" t="str">
        <f t="shared" si="1725"/>
        <v>-4.2677669529663+1.76776695296652i</v>
      </c>
      <c r="AZ645" s="181" t="str">
        <f t="shared" si="1726"/>
        <v>3.26640741219098+3.2664074121909i</v>
      </c>
      <c r="BA645" s="181" t="str">
        <f t="shared" si="1727"/>
        <v>1.7677669529664-4.26776695296636i</v>
      </c>
      <c r="BB645" s="181" t="str">
        <f t="shared" si="1728"/>
        <v>-4.61939766255643-1.29022607248679E-13i</v>
      </c>
      <c r="BC645" s="181" t="str">
        <f t="shared" si="1729"/>
        <v>1.76776695296616+4.26776695296646i</v>
      </c>
      <c r="BD645" s="181" t="str">
        <f t="shared" si="1730"/>
        <v>3.26640741219085-3.26640741219104i</v>
      </c>
      <c r="BE645" s="181" t="str">
        <f t="shared" si="1731"/>
        <v>-4.26776695296638-1.76776695296633i</v>
      </c>
      <c r="BF645" s="181" t="str">
        <f t="shared" si="1732"/>
        <v>-5.65856022029143E-14+4.61939766255643i</v>
      </c>
      <c r="BG645" s="181" t="str">
        <f t="shared" si="1733"/>
        <v>4.26776695296643-1.76776695296623i</v>
      </c>
      <c r="BH645" s="181" t="str">
        <f t="shared" si="1734"/>
        <v>-3.26640741219076-3.26640741219112i</v>
      </c>
      <c r="BI645" s="181" t="str">
        <f t="shared" si="1735"/>
        <v>-1.76776695296626+4.26776695296641i</v>
      </c>
      <c r="BJ645" s="181" t="str">
        <f t="shared" si="1736"/>
        <v>4.61939766255643-1.58514028428511E-14i</v>
      </c>
      <c r="BK645" s="181" t="str">
        <f t="shared" si="1737"/>
        <v>-1.7677669529663-4.2677669529664i</v>
      </c>
      <c r="BL645" s="181" t="str">
        <f t="shared" si="1738"/>
        <v>-3.26640741219107+3.26640741219081i</v>
      </c>
      <c r="BM645" s="134"/>
      <c r="BN645" s="134"/>
      <c r="BO645" s="134"/>
      <c r="BP645" s="134"/>
      <c r="BQ645" s="134"/>
      <c r="BR645" s="134"/>
      <c r="BS645" s="134"/>
      <c r="BT645" s="134"/>
      <c r="BU645" s="134"/>
      <c r="BV645" s="134"/>
      <c r="BW645" s="181"/>
      <c r="BX645" s="181"/>
      <c r="BY645" s="181"/>
      <c r="BZ645" s="181"/>
      <c r="CH645" s="180">
        <f t="shared" si="1739"/>
        <v>-268.58479881328299</v>
      </c>
    </row>
    <row r="646" spans="1:86">
      <c r="A646" s="185">
        <f t="shared" si="1630"/>
        <v>6.5625000000000015E-3</v>
      </c>
      <c r="B646" s="186">
        <v>21</v>
      </c>
      <c r="C646" s="186">
        <f t="shared" si="1631"/>
        <v>1050</v>
      </c>
      <c r="D646" s="186">
        <f t="shared" si="1740"/>
        <v>6597.3445725385654</v>
      </c>
      <c r="E646" s="185" t="str">
        <f t="shared" si="1687"/>
        <v>6597.34457253857i</v>
      </c>
      <c r="F646" s="185" t="e">
        <f t="shared" si="1632"/>
        <v>#REF!</v>
      </c>
      <c r="G646" s="185" t="str">
        <f t="shared" si="1633"/>
        <v>-2.7968663953501-0.146168404238167i</v>
      </c>
      <c r="H646" s="185" t="e">
        <f t="shared" si="1634"/>
        <v>#REF!</v>
      </c>
      <c r="I646" s="185" t="e">
        <f t="shared" si="1688"/>
        <v>#REF!</v>
      </c>
      <c r="J646" s="181" t="str">
        <f>IMPRODUCT(1/Nt_input,AI625)</f>
        <v>9.45003092484427E-14+7.63330371134075E-14i</v>
      </c>
      <c r="K646" s="204" t="e">
        <f t="shared" si="1689"/>
        <v>#REF!</v>
      </c>
      <c r="L646" s="180" t="e">
        <f t="shared" si="1690"/>
        <v>#REF!</v>
      </c>
      <c r="M646" s="180">
        <f t="shared" si="1635"/>
        <v>394.40960632174176</v>
      </c>
      <c r="N646" s="182">
        <f t="shared" si="1636"/>
        <v>4.4096063217417738</v>
      </c>
      <c r="O646" s="181" t="str">
        <f t="shared" si="1637"/>
        <v>-2.07867403075636-3.88892558254901i</v>
      </c>
      <c r="P646" s="181" t="str">
        <f t="shared" si="1638"/>
        <v>-2.4498460116948+3.66645365874548i</v>
      </c>
      <c r="Q646" s="181" t="str">
        <f t="shared" si="1691"/>
        <v>4.38837286203458+0.432217001636261i</v>
      </c>
      <c r="R646" s="181" t="str">
        <f t="shared" si="1692"/>
        <v>-1.68748328258295-4.0739450270896i</v>
      </c>
      <c r="S646" s="181" t="str">
        <f t="shared" si="1693"/>
        <v>-2.79742463631857+3.40867178192077i</v>
      </c>
      <c r="T646" s="181" t="str">
        <f t="shared" si="1694"/>
        <v>4.32487697273735+0.860271517273005i</v>
      </c>
      <c r="U646" s="181" t="str">
        <f t="shared" si="1695"/>
        <v>-1.280041147926-4.21973015397446i</v>
      </c>
      <c r="V646" s="181" t="str">
        <f t="shared" si="1696"/>
        <v>-3.11806253246672+3.11806253246664i</v>
      </c>
      <c r="W646" s="181" t="str">
        <f t="shared" si="1697"/>
        <v>4.21973015397442+1.28004114792612i</v>
      </c>
      <c r="X646" s="181" t="str">
        <f t="shared" si="1698"/>
        <v>-0.860271517272881-4.32487697273738i</v>
      </c>
      <c r="Y646" s="181" t="str">
        <f t="shared" si="1699"/>
        <v>-3.40867178192086+2.79742463631846i</v>
      </c>
      <c r="Z646" s="181" t="str">
        <f t="shared" si="1700"/>
        <v>4.07394502708957+1.68748328258303i</v>
      </c>
      <c r="AA646" s="181" t="str">
        <f t="shared" si="1701"/>
        <v>-0.432217001636173-4.38837286203459i</v>
      </c>
      <c r="AB646" s="181" t="str">
        <f t="shared" si="1702"/>
        <v>-3.66645365874555+2.4498460116947i</v>
      </c>
      <c r="AC646" s="181" t="str">
        <f t="shared" si="1703"/>
        <v>3.88892558254895+2.07867403075647i</v>
      </c>
      <c r="AD646" s="181" t="str">
        <f t="shared" si="1704"/>
        <v>1.23165736011121E-13-4.40960632174177i</v>
      </c>
      <c r="AE646" s="181" t="str">
        <f t="shared" si="1705"/>
        <v>-3.88892558254907+2.07867403075624i</v>
      </c>
      <c r="AF646" s="181" t="str">
        <f t="shared" si="1706"/>
        <v>3.6664536587454+2.44984601169492i</v>
      </c>
      <c r="AG646" s="181" t="str">
        <f t="shared" si="1707"/>
        <v>0.432217001636419-4.38837286203457i</v>
      </c>
      <c r="AH646" s="181" t="str">
        <f t="shared" si="1708"/>
        <v>-4.07394502708966+1.6874832825828i</v>
      </c>
      <c r="AI646" s="181" t="str">
        <f t="shared" si="1709"/>
        <v>3.40867178192069+2.79742463631867i</v>
      </c>
      <c r="AJ646" s="181" t="str">
        <f t="shared" si="1710"/>
        <v>0.860271517273137-4.32487697273733i</v>
      </c>
      <c r="AK646" s="181" t="str">
        <f t="shared" si="1711"/>
        <v>-4.21973015397449+1.28004114792589i</v>
      </c>
      <c r="AL646" s="181" t="str">
        <f t="shared" si="1712"/>
        <v>3.11806253246655+3.11806253246681i</v>
      </c>
      <c r="AM646" s="181" t="str">
        <f t="shared" si="1713"/>
        <v>1.28004114792624-4.21973015397439i</v>
      </c>
      <c r="AN646" s="181" t="str">
        <f t="shared" si="1714"/>
        <v>-4.32487697273741+0.860271517272745i</v>
      </c>
      <c r="AO646" s="181" t="str">
        <f t="shared" si="1715"/>
        <v>2.79742463631836+3.40867178192094i</v>
      </c>
      <c r="AP646" s="181" t="str">
        <f t="shared" si="1716"/>
        <v>1.68748328258273-4.07394502708969i</v>
      </c>
      <c r="AQ646" s="181" t="str">
        <f t="shared" si="1717"/>
        <v>-4.3883728620346+0.432217001636051i</v>
      </c>
      <c r="AR646" s="181" t="str">
        <f t="shared" si="1718"/>
        <v>2.44984601169458+3.66645365874562i</v>
      </c>
      <c r="AS646" s="181" t="str">
        <f t="shared" si="1719"/>
        <v>2.07867403075618-3.8889255825491i</v>
      </c>
      <c r="AT646" s="181" t="str">
        <f t="shared" si="1720"/>
        <v>-4.40960632174177+1.92318451504319E-13i</v>
      </c>
      <c r="AU646" s="181" t="str">
        <f t="shared" si="1721"/>
        <v>2.07867403075654+3.88892558254891i</v>
      </c>
      <c r="AV646" s="181" t="str">
        <f t="shared" si="1722"/>
        <v>2.44984601169465-3.66645365874558i</v>
      </c>
      <c r="AW646" s="181" t="str">
        <f t="shared" si="1723"/>
        <v>-4.3883728620346-0.432217001636105i</v>
      </c>
      <c r="AX646" s="181" t="str">
        <f t="shared" si="1724"/>
        <v>1.68748328258306+4.07394502708955i</v>
      </c>
      <c r="AY646" s="181" t="str">
        <f t="shared" si="1725"/>
        <v>2.79742463631842-3.40867178192089i</v>
      </c>
      <c r="AZ646" s="181" t="str">
        <f t="shared" si="1726"/>
        <v>-4.3248769727374-0.860271517272798i</v>
      </c>
      <c r="BA646" s="181" t="str">
        <f t="shared" si="1727"/>
        <v>1.28004114792616+4.21973015397441i</v>
      </c>
      <c r="BB646" s="181" t="str">
        <f t="shared" si="1728"/>
        <v>3.11806253246659-3.11806253246677i</v>
      </c>
      <c r="BC646" s="181" t="str">
        <f t="shared" si="1729"/>
        <v>-4.21973015397447-1.28004114792597i</v>
      </c>
      <c r="BD646" s="181" t="str">
        <f t="shared" si="1730"/>
        <v>0.860271517273053+4.32487697273734i</v>
      </c>
      <c r="BE646" s="181" t="str">
        <f t="shared" si="1731"/>
        <v>3.40867178192072-2.79742463631863i</v>
      </c>
      <c r="BF646" s="181" t="str">
        <f t="shared" si="1732"/>
        <v>-4.07394502708963-1.68748328258288i</v>
      </c>
      <c r="BG646" s="181" t="str">
        <f t="shared" si="1733"/>
        <v>0.432217001636365+4.38837286203457i</v>
      </c>
      <c r="BH646" s="181" t="str">
        <f t="shared" si="1734"/>
        <v>3.66645365874543-2.44984601169487i</v>
      </c>
      <c r="BI646" s="181" t="str">
        <f t="shared" si="1735"/>
        <v>-3.88892558254903-2.07867403075632i</v>
      </c>
      <c r="BJ646" s="181" t="str">
        <f t="shared" si="1736"/>
        <v>6.91527154931983E-14+4.40960632174177i</v>
      </c>
      <c r="BK646" s="181" t="str">
        <f t="shared" si="1737"/>
        <v>3.88892558254855-2.07867403075721i</v>
      </c>
      <c r="BL646" s="181" t="str">
        <f t="shared" si="1738"/>
        <v>-3.66645365874526-2.44984601169512i</v>
      </c>
      <c r="BM646" s="134"/>
      <c r="BN646" s="134"/>
      <c r="BO646" s="134"/>
      <c r="BP646" s="134"/>
      <c r="BQ646" s="134"/>
      <c r="BR646" s="134"/>
      <c r="BS646" s="134"/>
      <c r="BT646" s="134"/>
      <c r="BU646" s="134"/>
      <c r="BV646" s="134"/>
      <c r="BW646" s="181"/>
      <c r="BX646" s="181"/>
      <c r="BY646" s="181"/>
      <c r="BZ646" s="181"/>
      <c r="CH646" s="180">
        <f t="shared" si="1739"/>
        <v>-258.31000716015348</v>
      </c>
    </row>
    <row r="647" spans="1:86">
      <c r="A647" s="185">
        <f t="shared" si="1630"/>
        <v>6.8750000000000018E-3</v>
      </c>
      <c r="B647" s="186">
        <v>22</v>
      </c>
      <c r="C647" s="186">
        <f t="shared" si="1631"/>
        <v>1100</v>
      </c>
      <c r="D647" s="186">
        <f t="shared" si="1740"/>
        <v>6911.5038378975451</v>
      </c>
      <c r="E647" s="185" t="str">
        <f t="shared" si="1687"/>
        <v>6911.50383789755i</v>
      </c>
      <c r="F647" s="185" t="e">
        <f t="shared" si="1632"/>
        <v>#REF!</v>
      </c>
      <c r="G647" s="185" t="str">
        <f t="shared" si="1633"/>
        <v>-2.80455906672742-0.172737085734724i</v>
      </c>
      <c r="H647" s="185" t="e">
        <f t="shared" si="1634"/>
        <v>#REF!</v>
      </c>
      <c r="I647" s="185" t="e">
        <f t="shared" si="1688"/>
        <v>#REF!</v>
      </c>
      <c r="J647" s="181" t="str">
        <f>IMPRODUCT(1/Nt_input,AJ625)</f>
        <v>1.89860169645569E-15-2.44942954807928E-15i</v>
      </c>
      <c r="K647" s="204" t="e">
        <f t="shared" si="1689"/>
        <v>#REF!</v>
      </c>
      <c r="L647" s="180" t="e">
        <f t="shared" si="1690"/>
        <v>#REF!</v>
      </c>
      <c r="M647" s="180">
        <f t="shared" si="1635"/>
        <v>394.15734806151272</v>
      </c>
      <c r="N647" s="182">
        <f t="shared" si="1636"/>
        <v>4.1573480615127245</v>
      </c>
      <c r="O647" s="181" t="str">
        <f t="shared" si="1637"/>
        <v>-2.30969883127821-3.45670858091273i</v>
      </c>
      <c r="P647" s="181" t="str">
        <f t="shared" si="1638"/>
        <v>-1.59094822571602+3.84088878355709i</v>
      </c>
      <c r="Q647" s="181" t="str">
        <f t="shared" si="1691"/>
        <v>4.07746578424458-0.811058372053651i</v>
      </c>
      <c r="R647" s="181" t="str">
        <f t="shared" si="1692"/>
        <v>-2.93968900604839-2.9396890060484i</v>
      </c>
      <c r="S647" s="181" t="str">
        <f t="shared" si="1693"/>
        <v>-0.811058372053701+4.07746578424457i</v>
      </c>
      <c r="T647" s="181" t="str">
        <f t="shared" si="1694"/>
        <v>3.84088878355707-1.59094822571606i</v>
      </c>
      <c r="U647" s="181" t="str">
        <f t="shared" si="1695"/>
        <v>-3.45670858091277-2.30969883127815i</v>
      </c>
      <c r="V647" s="181" t="str">
        <f t="shared" si="1696"/>
        <v>1.52283401271485E-13+4.15734806151272i</v>
      </c>
      <c r="W647" s="181" t="str">
        <f t="shared" si="1697"/>
        <v>3.45670858091283-2.30969883127806i</v>
      </c>
      <c r="X647" s="181" t="str">
        <f t="shared" si="1698"/>
        <v>-3.84088878355704-1.59094822571615i</v>
      </c>
      <c r="Y647" s="181" t="str">
        <f t="shared" si="1699"/>
        <v>0.811058372053601+4.07746578424459i</v>
      </c>
      <c r="Z647" s="181" t="str">
        <f t="shared" si="1700"/>
        <v>2.93968900604838-2.93968900604841i</v>
      </c>
      <c r="AA647" s="181" t="str">
        <f t="shared" si="1701"/>
        <v>-4.0774657842446-0.811058372053543i</v>
      </c>
      <c r="AB647" s="181" t="str">
        <f t="shared" si="1702"/>
        <v>1.59094822571619+3.84088878355702i</v>
      </c>
      <c r="AC647" s="181" t="str">
        <f t="shared" si="1703"/>
        <v>2.30969883127836-3.45670858091263i</v>
      </c>
      <c r="AD647" s="181" t="str">
        <f t="shared" si="1704"/>
        <v>-4.15734806151272-1.08989482575817E-13i</v>
      </c>
      <c r="AE647" s="181" t="str">
        <f t="shared" si="1705"/>
        <v>2.3096988312782+3.45670858091273i</v>
      </c>
      <c r="AF647" s="181" t="str">
        <f t="shared" si="1706"/>
        <v>1.59094822571601-3.84088878355709i</v>
      </c>
      <c r="AG647" s="181" t="str">
        <f t="shared" si="1707"/>
        <v>-4.07746578424457+0.811058372053734i</v>
      </c>
      <c r="AH647" s="181" t="str">
        <f t="shared" si="1708"/>
        <v>2.93968900604852+2.93968900604827i</v>
      </c>
      <c r="AI647" s="181" t="str">
        <f t="shared" si="1709"/>
        <v>0.811058372053813-4.07746578424455i</v>
      </c>
      <c r="AJ647" s="181" t="str">
        <f t="shared" si="1710"/>
        <v>-3.84088878355711+1.59094822571596i</v>
      </c>
      <c r="AK647" s="181" t="str">
        <f t="shared" si="1711"/>
        <v>3.45670858091271+2.30969883127824i</v>
      </c>
      <c r="AL647" s="181" t="str">
        <f t="shared" si="1712"/>
        <v>-5.8063786021339E-14-4.15734806151272i</v>
      </c>
      <c r="AM647" s="181" t="str">
        <f t="shared" si="1713"/>
        <v>-3.45670858091266+2.30969883127831i</v>
      </c>
      <c r="AN647" s="181" t="str">
        <f t="shared" si="1714"/>
        <v>3.84088878355716+1.59094822571586i</v>
      </c>
      <c r="AO647" s="181" t="str">
        <f t="shared" si="1715"/>
        <v>-0.811058372053493-4.07746578424462i</v>
      </c>
      <c r="AP647" s="181" t="str">
        <f t="shared" si="1716"/>
        <v>-2.93968900604846+2.93968900604833i</v>
      </c>
      <c r="AQ647" s="181" t="str">
        <f t="shared" si="1717"/>
        <v>4.07746578424458+0.811058372053651i</v>
      </c>
      <c r="AR647" s="181" t="str">
        <f t="shared" si="1718"/>
        <v>-1.59094822571612-3.84088878355705i</v>
      </c>
      <c r="AS647" s="181" t="str">
        <f t="shared" si="1719"/>
        <v>-2.3096988312781+3.4567085809128i</v>
      </c>
      <c r="AT647" s="181" t="str">
        <f t="shared" si="1720"/>
        <v>4.15734806151272+2.17978965151635E-13i</v>
      </c>
      <c r="AU647" s="181" t="str">
        <f t="shared" si="1721"/>
        <v>-2.30969883127808-3.45670858091281i</v>
      </c>
      <c r="AV647" s="181" t="str">
        <f t="shared" si="1722"/>
        <v>-1.59094822571608+3.84088878355706i</v>
      </c>
      <c r="AW647" s="181" t="str">
        <f t="shared" si="1723"/>
        <v>4.07746578424458-0.81105837205366i</v>
      </c>
      <c r="AX647" s="181" t="str">
        <f t="shared" si="1724"/>
        <v>-2.93968900604845-2.93968900604834i</v>
      </c>
      <c r="AY647" s="181" t="str">
        <f t="shared" si="1725"/>
        <v>-0.811058372053518+4.07746578424461i</v>
      </c>
      <c r="AZ647" s="181" t="str">
        <f t="shared" si="1726"/>
        <v>3.84088878355716-1.59094822571583i</v>
      </c>
      <c r="BA647" s="181" t="str">
        <f t="shared" si="1727"/>
        <v>-3.45670858091266-2.30969883127831i</v>
      </c>
      <c r="BB647" s="181" t="str">
        <f t="shared" si="1728"/>
        <v>-5.09256965544784E-14+4.15734806151272i</v>
      </c>
      <c r="BC647" s="181" t="str">
        <f t="shared" si="1729"/>
        <v>3.45670858091272-2.30969883127822i</v>
      </c>
      <c r="BD647" s="181" t="str">
        <f t="shared" si="1730"/>
        <v>-3.84088878355711-1.59094822571598i</v>
      </c>
      <c r="BE647" s="181" t="str">
        <f t="shared" si="1731"/>
        <v>0.811058372053418+4.07746578424463i</v>
      </c>
      <c r="BF647" s="181" t="str">
        <f t="shared" si="1732"/>
        <v>2.93968900604852-2.93968900604827i</v>
      </c>
      <c r="BG647" s="181" t="str">
        <f t="shared" si="1733"/>
        <v>-4.07746578424456-0.811058372053759i</v>
      </c>
      <c r="BH647" s="181" t="str">
        <f t="shared" si="1734"/>
        <v>1.59094822571599+3.8408887835571i</v>
      </c>
      <c r="BI647" s="181" t="str">
        <f t="shared" si="1735"/>
        <v>2.30969883127891-3.45670858091226i</v>
      </c>
      <c r="BJ647" s="181" t="str">
        <f t="shared" si="1736"/>
        <v>-4.15734806151272-7.10984998194899E-13i</v>
      </c>
      <c r="BK647" s="181" t="str">
        <f t="shared" si="1737"/>
        <v>2.30969883127767+3.45670858091308i</v>
      </c>
      <c r="BL647" s="181" t="str">
        <f t="shared" si="1738"/>
        <v>1.59094822571659-3.84088878355685i</v>
      </c>
      <c r="BM647" s="134"/>
      <c r="BN647" s="134"/>
      <c r="BO647" s="134"/>
      <c r="BP647" s="134"/>
      <c r="BQ647" s="134"/>
      <c r="BR647" s="134"/>
      <c r="BS647" s="134"/>
      <c r="BT647" s="134"/>
      <c r="BU647" s="134"/>
      <c r="BV647" s="134"/>
      <c r="BW647" s="181"/>
      <c r="BX647" s="181"/>
      <c r="BY647" s="181"/>
      <c r="BZ647" s="181"/>
      <c r="CH647" s="180">
        <f t="shared" si="1739"/>
        <v>-290.17530054265637</v>
      </c>
    </row>
    <row r="648" spans="1:86">
      <c r="A648" s="185">
        <f t="shared" si="1630"/>
        <v>7.187500000000002E-3</v>
      </c>
      <c r="B648" s="186">
        <v>23</v>
      </c>
      <c r="C648" s="186">
        <f t="shared" si="1631"/>
        <v>1150</v>
      </c>
      <c r="D648" s="186">
        <f t="shared" si="1740"/>
        <v>7225.6631032565238</v>
      </c>
      <c r="E648" s="185" t="str">
        <f t="shared" si="1687"/>
        <v>7225.66310325652i</v>
      </c>
      <c r="F648" s="185" t="e">
        <f t="shared" si="1632"/>
        <v>#REF!</v>
      </c>
      <c r="G648" s="185" t="str">
        <f t="shared" si="1633"/>
        <v>-2.81257780212534-0.198260107038382i</v>
      </c>
      <c r="H648" s="185" t="e">
        <f t="shared" si="1634"/>
        <v>#REF!</v>
      </c>
      <c r="I648" s="185" t="e">
        <f t="shared" si="1688"/>
        <v>#REF!</v>
      </c>
      <c r="J648" s="181" t="str">
        <f>IMPRODUCT(1/Nt_input,AK625)</f>
        <v>-2.94648097194753E-15-1.70595308712773E-13i</v>
      </c>
      <c r="K648" s="204" t="e">
        <f t="shared" si="1689"/>
        <v>#REF!</v>
      </c>
      <c r="L648" s="180" t="e">
        <f t="shared" si="1690"/>
        <v>#REF!</v>
      </c>
      <c r="M648" s="180">
        <f t="shared" si="1635"/>
        <v>393.86505226681368</v>
      </c>
      <c r="N648" s="182">
        <f t="shared" si="1636"/>
        <v>3.8650522668136826</v>
      </c>
      <c r="O648" s="181" t="str">
        <f t="shared" si="1637"/>
        <v>-2.45196320100807-2.98772580504033i</v>
      </c>
      <c r="P648" s="181" t="str">
        <f t="shared" si="1638"/>
        <v>-0.754034291341839+3.79078637128i</v>
      </c>
      <c r="Q648" s="181" t="str">
        <f t="shared" si="1691"/>
        <v>3.4086717819208-1.82197302623789i</v>
      </c>
      <c r="R648" s="181" t="str">
        <f t="shared" si="1692"/>
        <v>-3.5708426813955-1.47909146773475i</v>
      </c>
      <c r="S648" s="181" t="str">
        <f t="shared" si="1693"/>
        <v>1.12196544984357+3.69862441382724i</v>
      </c>
      <c r="T648" s="181" t="str">
        <f t="shared" si="1694"/>
        <v>2.14730798850656-3.21367350981668i</v>
      </c>
      <c r="U648" s="181" t="str">
        <f t="shared" si="1695"/>
        <v>-3.84644098372275+0.378841370417182i</v>
      </c>
      <c r="V648" s="181" t="str">
        <f t="shared" si="1696"/>
        <v>2.73300466750436+2.73300466750442i</v>
      </c>
      <c r="W648" s="181" t="str">
        <f t="shared" si="1697"/>
        <v>0.378841370417262-3.84644098372274i</v>
      </c>
      <c r="X648" s="181" t="str">
        <f t="shared" si="1698"/>
        <v>-3.21367350981673+2.14730798850649i</v>
      </c>
      <c r="Y648" s="181" t="str">
        <f t="shared" si="1699"/>
        <v>3.69862441382722+1.12196544984365i</v>
      </c>
      <c r="Z648" s="181" t="str">
        <f t="shared" si="1700"/>
        <v>-1.47909146773486-3.57084268139546i</v>
      </c>
      <c r="AA648" s="181" t="str">
        <f t="shared" si="1701"/>
        <v>-1.821973026238+3.40867178192074i</v>
      </c>
      <c r="AB648" s="181" t="str">
        <f t="shared" si="1702"/>
        <v>3.79078637127999-0.754034291341866i</v>
      </c>
      <c r="AC648" s="181" t="str">
        <f t="shared" si="1703"/>
        <v>-2.98772580504043-2.45196320100795i</v>
      </c>
      <c r="AD648" s="181" t="str">
        <f t="shared" si="1704"/>
        <v>-9.46975788444752E-14+3.86505226681368i</v>
      </c>
      <c r="AE648" s="181" t="str">
        <f t="shared" si="1705"/>
        <v>2.98772580504028-2.45196320100812i</v>
      </c>
      <c r="AF648" s="181" t="str">
        <f t="shared" si="1706"/>
        <v>-3.79078637127996-0.754034291342025i</v>
      </c>
      <c r="AG648" s="181" t="str">
        <f t="shared" si="1707"/>
        <v>1.82197302623784+3.40867178192083i</v>
      </c>
      <c r="AH648" s="181" t="str">
        <f t="shared" si="1708"/>
        <v>1.47909146773465-3.57084268139555i</v>
      </c>
      <c r="AI648" s="181" t="str">
        <f t="shared" si="1709"/>
        <v>-3.69862441382726+1.1219654498435i</v>
      </c>
      <c r="AJ648" s="181" t="str">
        <f t="shared" si="1710"/>
        <v>3.21367350981663+2.14730798850664i</v>
      </c>
      <c r="AK648" s="181" t="str">
        <f t="shared" si="1711"/>
        <v>-0.378841370417484-3.84644098372272i</v>
      </c>
      <c r="AL648" s="181" t="str">
        <f t="shared" si="1712"/>
        <v>-2.73300466750449+2.73300466750429i</v>
      </c>
      <c r="AM648" s="181" t="str">
        <f t="shared" si="1713"/>
        <v>3.84644098372273+0.378841370417356i</v>
      </c>
      <c r="AN648" s="181" t="str">
        <f t="shared" si="1714"/>
        <v>-2.14730798850675-3.21367350981656i</v>
      </c>
      <c r="AO648" s="181" t="str">
        <f t="shared" si="1715"/>
        <v>-1.12196544984374+3.69862441382719i</v>
      </c>
      <c r="AP648" s="181" t="str">
        <f t="shared" si="1716"/>
        <v>3.5708426813955-1.47909146773477i</v>
      </c>
      <c r="AQ648" s="181" t="str">
        <f t="shared" si="1717"/>
        <v>-3.40867178192089-1.82197302623773i</v>
      </c>
      <c r="AR648" s="181" t="str">
        <f t="shared" si="1718"/>
        <v>0.7540342913418+3.79078637128001i</v>
      </c>
      <c r="AS648" s="181" t="str">
        <f t="shared" si="1719"/>
        <v>2.451963201008-2.98772580504038i</v>
      </c>
      <c r="AT648" s="181" t="str">
        <f t="shared" si="1720"/>
        <v>-3.86505226681368-1.8939515768895E-13i</v>
      </c>
      <c r="AU648" s="181" t="str">
        <f t="shared" si="1721"/>
        <v>2.45196320100804+2.98772580504035i</v>
      </c>
      <c r="AV648" s="181" t="str">
        <f t="shared" si="1722"/>
        <v>0.754034291341742-3.79078637128002i</v>
      </c>
      <c r="AW648" s="181" t="str">
        <f t="shared" si="1723"/>
        <v>-3.40867178192086+1.82197302623778i</v>
      </c>
      <c r="AX648" s="181" t="str">
        <f t="shared" si="1724"/>
        <v>3.57084268139552+1.47909146773471i</v>
      </c>
      <c r="AY648" s="181" t="str">
        <f t="shared" si="1725"/>
        <v>-1.12196544984375-3.69862441382719i</v>
      </c>
      <c r="AZ648" s="181" t="str">
        <f t="shared" si="1726"/>
        <v>-2.14730798850672+3.21367350981658i</v>
      </c>
      <c r="BA648" s="181" t="str">
        <f t="shared" si="1727"/>
        <v>3.84644098372273-0.37884137041739i</v>
      </c>
      <c r="BB648" s="181" t="str">
        <f t="shared" si="1728"/>
        <v>-2.73300466750452-2.73300466750427i</v>
      </c>
      <c r="BC648" s="181" t="str">
        <f t="shared" si="1729"/>
        <v>-0.378841370417423+3.84644098372272i</v>
      </c>
      <c r="BD648" s="181" t="str">
        <f t="shared" si="1730"/>
        <v>3.2136735098166-2.14730798850669i</v>
      </c>
      <c r="BE648" s="181" t="str">
        <f t="shared" si="1731"/>
        <v>-3.69862441382716-1.12196544984383i</v>
      </c>
      <c r="BF648" s="181" t="str">
        <f t="shared" si="1732"/>
        <v>1.47909146773468+3.57084268139553i</v>
      </c>
      <c r="BG648" s="181" t="str">
        <f t="shared" si="1733"/>
        <v>1.82197302623747-3.40867178192102i</v>
      </c>
      <c r="BH648" s="181" t="str">
        <f t="shared" si="1734"/>
        <v>-3.79078637127965+0.754034291343594i</v>
      </c>
      <c r="BI648" s="181" t="str">
        <f t="shared" si="1735"/>
        <v>2.98772580503984+2.45196320100866i</v>
      </c>
      <c r="BJ648" s="181" t="str">
        <f t="shared" si="1736"/>
        <v>-5.39792706921846E-13-3.86505226681368i</v>
      </c>
      <c r="BK648" s="181" t="str">
        <f t="shared" si="1737"/>
        <v>-2.98772580503919+2.45196320100946i</v>
      </c>
      <c r="BL648" s="181" t="str">
        <f t="shared" si="1738"/>
        <v>3.79078637127985+0.754034291342589i</v>
      </c>
      <c r="BM648" s="134"/>
      <c r="BN648" s="134"/>
      <c r="BO648" s="134"/>
      <c r="BP648" s="134"/>
      <c r="BQ648" s="134"/>
      <c r="BR648" s="134"/>
      <c r="BS648" s="134"/>
      <c r="BT648" s="134"/>
      <c r="BU648" s="134"/>
      <c r="BV648" s="134"/>
      <c r="BW648" s="181"/>
      <c r="BX648" s="181"/>
      <c r="BY648" s="181"/>
      <c r="BZ648" s="181"/>
      <c r="CH648" s="180">
        <f t="shared" si="1739"/>
        <v>-255.35936295130574</v>
      </c>
    </row>
    <row r="649" spans="1:86">
      <c r="A649" s="185">
        <f t="shared" si="1630"/>
        <v>7.5000000000000023E-3</v>
      </c>
      <c r="B649" s="186">
        <v>24</v>
      </c>
      <c r="C649" s="186">
        <f t="shared" si="1631"/>
        <v>1200</v>
      </c>
      <c r="D649" s="186">
        <f t="shared" si="1740"/>
        <v>7539.8223686155034</v>
      </c>
      <c r="E649" s="185" t="str">
        <f t="shared" si="1687"/>
        <v>7539.8223686155i</v>
      </c>
      <c r="F649" s="185" t="e">
        <f t="shared" si="1632"/>
        <v>#REF!</v>
      </c>
      <c r="G649" s="185" t="str">
        <f t="shared" si="1633"/>
        <v>-2.82091845532597-0.222841550873823i</v>
      </c>
      <c r="H649" s="185" t="e">
        <f t="shared" si="1634"/>
        <v>#REF!</v>
      </c>
      <c r="I649" s="185" t="e">
        <f t="shared" si="1688"/>
        <v>#REF!</v>
      </c>
      <c r="J649" s="181" t="str">
        <f>IMPRODUCT(1/Nt_input,AL625)</f>
        <v>8.11355659086483E-14+4.62355848052098E-14i</v>
      </c>
      <c r="K649" s="204" t="e">
        <f t="shared" si="1689"/>
        <v>#REF!</v>
      </c>
      <c r="L649" s="180" t="e">
        <f t="shared" si="1690"/>
        <v>#REF!</v>
      </c>
      <c r="M649" s="180">
        <f t="shared" si="1635"/>
        <v>393.53553390593271</v>
      </c>
      <c r="N649" s="182">
        <f t="shared" si="1636"/>
        <v>3.5355339059327351</v>
      </c>
      <c r="O649" s="181" t="str">
        <f t="shared" si="1637"/>
        <v>-2.49999999999999-2.50000000000001i</v>
      </c>
      <c r="P649" s="181" t="str">
        <f t="shared" si="1638"/>
        <v>-6.4946704217662E-16+3.53553390593274i</v>
      </c>
      <c r="Q649" s="181" t="str">
        <f t="shared" si="1691"/>
        <v>2.50000000000001-2.49999999999999i</v>
      </c>
      <c r="R649" s="181" t="str">
        <f t="shared" si="1692"/>
        <v>-3.53553390593274-1.29893408435324E-15i</v>
      </c>
      <c r="S649" s="181" t="str">
        <f t="shared" si="1693"/>
        <v>2.49999999999994+2.50000000000006i</v>
      </c>
      <c r="T649" s="181" t="str">
        <f t="shared" si="1694"/>
        <v>-1.04817886063967E-13-3.53553390593274i</v>
      </c>
      <c r="U649" s="181" t="str">
        <f t="shared" si="1695"/>
        <v>-2.50000000000003+2.49999999999996i</v>
      </c>
      <c r="V649" s="181" t="str">
        <f t="shared" si="1696"/>
        <v>3.53553390593274-1.48131007864936E-13i</v>
      </c>
      <c r="W649" s="181" t="str">
        <f t="shared" si="1697"/>
        <v>-2.49999999999999-2.50000000000001i</v>
      </c>
      <c r="X649" s="181" t="str">
        <f t="shared" si="1698"/>
        <v>-1.72817320748731E-13+3.53553390593274i</v>
      </c>
      <c r="Y649" s="181" t="str">
        <f t="shared" si="1699"/>
        <v>2.49999999999998-2.50000000000001i</v>
      </c>
      <c r="Z649" s="181" t="str">
        <f t="shared" si="1700"/>
        <v>-3.53553390593274-1.42064938617232E-13i</v>
      </c>
      <c r="AA649" s="181" t="str">
        <f t="shared" si="1701"/>
        <v>2.50000000000004+2.49999999999996i</v>
      </c>
      <c r="AB649" s="181" t="str">
        <f t="shared" si="1702"/>
        <v>9.87518168162629E-14-3.53553390593274i</v>
      </c>
      <c r="AC649" s="181" t="str">
        <f t="shared" si="1703"/>
        <v>-2.49999999999993+2.50000000000007i</v>
      </c>
      <c r="AD649" s="181" t="str">
        <f t="shared" si="1704"/>
        <v>3.53553390593274+5.54386950152936E-14i</v>
      </c>
      <c r="AE649" s="181" t="str">
        <f t="shared" si="1705"/>
        <v>-2.50000000000008-2.49999999999992i</v>
      </c>
      <c r="AF649" s="181" t="str">
        <f t="shared" si="1706"/>
        <v>-3.72470525532651E-14+3.53553390593274i</v>
      </c>
      <c r="AG649" s="181" t="str">
        <f t="shared" si="1707"/>
        <v>2.50000000000013-2.49999999999986i</v>
      </c>
      <c r="AH649" s="181" t="str">
        <f t="shared" si="1708"/>
        <v>-3.53553390593274+6.06606924770399E-15i</v>
      </c>
      <c r="AI649" s="181" t="str">
        <f t="shared" si="1709"/>
        <v>2.49999999999989+2.5000000000001i</v>
      </c>
      <c r="AJ649" s="181" t="str">
        <f t="shared" si="1710"/>
        <v>-4.9379191048673E-14-3.53553390593274i</v>
      </c>
      <c r="AK649" s="181" t="str">
        <f t="shared" si="1711"/>
        <v>-2.50000000000009+2.49999999999991i</v>
      </c>
      <c r="AL649" s="181" t="str">
        <f t="shared" si="1712"/>
        <v>3.53553390593274-6.75708335107018E-14i</v>
      </c>
      <c r="AM649" s="181" t="str">
        <f t="shared" si="1713"/>
        <v>-2.49999999999994-2.50000000000006i</v>
      </c>
      <c r="AN649" s="181" t="str">
        <f t="shared" si="1714"/>
        <v>1.10883955311671E-13+3.53553390593274i</v>
      </c>
      <c r="AO649" s="181" t="str">
        <f t="shared" si="1715"/>
        <v>2.50000000000003-2.49999999999997i</v>
      </c>
      <c r="AP649" s="181" t="str">
        <f t="shared" si="1716"/>
        <v>-3.53553390593274+1.5419707711264E-13i</v>
      </c>
      <c r="AQ649" s="181" t="str">
        <f t="shared" si="1717"/>
        <v>2.49999999999998+2.50000000000002i</v>
      </c>
      <c r="AR649" s="181" t="str">
        <f t="shared" si="1718"/>
        <v>1.54190511831556E-13-3.53553390593274i</v>
      </c>
      <c r="AS649" s="181" t="str">
        <f t="shared" si="1719"/>
        <v>-2.49999999999999+2.50000000000001i</v>
      </c>
      <c r="AT649" s="181" t="str">
        <f t="shared" si="1720"/>
        <v>3.53553390593274+1.10877390030588E-13i</v>
      </c>
      <c r="AU649" s="181" t="str">
        <f t="shared" si="1721"/>
        <v>-2.50000000000004-2.49999999999995i</v>
      </c>
      <c r="AV649" s="181" t="str">
        <f t="shared" si="1722"/>
        <v>-1.17807226907499E-13+3.53553390593274i</v>
      </c>
      <c r="AW649" s="181" t="str">
        <f t="shared" si="1723"/>
        <v>2.49999999999993-2.50000000000007i</v>
      </c>
      <c r="AX649" s="181" t="str">
        <f t="shared" si="1724"/>
        <v>-3.53553390593274-7.44941051065303E-14i</v>
      </c>
      <c r="AY649" s="181" t="str">
        <f t="shared" si="1725"/>
        <v>2.5000000000001+2.49999999999989i</v>
      </c>
      <c r="AZ649" s="181" t="str">
        <f t="shared" si="1726"/>
        <v>3.11809833055611E-14-3.53553390593274i</v>
      </c>
      <c r="BA649" s="181" t="str">
        <f t="shared" si="1727"/>
        <v>-2.50000000000011+2.49999999999988i</v>
      </c>
      <c r="BB649" s="181" t="str">
        <f t="shared" si="1728"/>
        <v>3.53553390593274-1.2132138495408E-14i</v>
      </c>
      <c r="BC649" s="181" t="str">
        <f t="shared" si="1729"/>
        <v>-2.49999999999988-2.50000000000012i</v>
      </c>
      <c r="BD649" s="181" t="str">
        <f t="shared" si="1730"/>
        <v>5.54452602963771E-14+3.53553390593274i</v>
      </c>
      <c r="BE649" s="181" t="str">
        <f t="shared" si="1731"/>
        <v>2.49999999999959-2.50000000000041i</v>
      </c>
      <c r="BF649" s="181" t="str">
        <f t="shared" si="1732"/>
        <v>-3.53553390593274-6.04643039392985E-13i</v>
      </c>
      <c r="BG649" s="181" t="str">
        <f t="shared" si="1733"/>
        <v>2.50000000000118+2.49999999999881i</v>
      </c>
      <c r="BH649" s="181" t="str">
        <f t="shared" si="1734"/>
        <v>-4.93772214643481E-13-3.53553390593274i</v>
      </c>
      <c r="BI649" s="181" t="str">
        <f t="shared" si="1735"/>
        <v>-2.50000000000052+2.49999999999947i</v>
      </c>
      <c r="BJ649" s="181" t="str">
        <f t="shared" si="1736"/>
        <v>3.53553390593274-1.59218746867995E-12i</v>
      </c>
      <c r="BK649" s="181" t="str">
        <f t="shared" si="1737"/>
        <v>-2.50000000000025-2.49999999999975i</v>
      </c>
      <c r="BL649" s="181" t="str">
        <f t="shared" si="1738"/>
        <v>-8.76647343413124E-13+3.53553390593274i</v>
      </c>
      <c r="BM649" s="134"/>
      <c r="BN649" s="134"/>
      <c r="BO649" s="134"/>
      <c r="BP649" s="134"/>
      <c r="BQ649" s="134"/>
      <c r="BR649" s="134"/>
      <c r="BS649" s="134"/>
      <c r="BT649" s="134"/>
      <c r="BU649" s="134"/>
      <c r="BV649" s="134"/>
      <c r="BW649" s="181"/>
      <c r="BX649" s="181"/>
      <c r="BY649" s="181"/>
      <c r="BZ649" s="181"/>
      <c r="CH649" s="180">
        <f t="shared" si="1739"/>
        <v>-260.59448187365598</v>
      </c>
    </row>
    <row r="650" spans="1:86">
      <c r="A650" s="185">
        <f t="shared" si="1630"/>
        <v>7.8125000000000017E-3</v>
      </c>
      <c r="B650" s="186">
        <v>25</v>
      </c>
      <c r="C650" s="186">
        <f t="shared" si="1631"/>
        <v>1250</v>
      </c>
      <c r="D650" s="186">
        <f t="shared" si="1740"/>
        <v>7853.981633974483</v>
      </c>
      <c r="E650" s="185" t="str">
        <f t="shared" si="1687"/>
        <v>7853.98163397448i</v>
      </c>
      <c r="F650" s="185" t="e">
        <f t="shared" si="1632"/>
        <v>#REF!</v>
      </c>
      <c r="G650" s="185" t="str">
        <f t="shared" si="1633"/>
        <v>-2.82957673466256-0.246567958385539i</v>
      </c>
      <c r="H650" s="185" t="e">
        <f t="shared" si="1634"/>
        <v>#REF!</v>
      </c>
      <c r="I650" s="185" t="e">
        <f t="shared" si="1688"/>
        <v>#REF!</v>
      </c>
      <c r="J650" s="181" t="str">
        <f>IMPRODUCT(1/Nt_input,AM625)</f>
        <v>1.13207522562237E-14+1.56584814559045E-14i</v>
      </c>
      <c r="K650" s="204" t="e">
        <f t="shared" si="1689"/>
        <v>#REF!</v>
      </c>
      <c r="L650" s="180" t="e">
        <f t="shared" si="1690"/>
        <v>#REF!</v>
      </c>
      <c r="M650" s="180">
        <f t="shared" si="1635"/>
        <v>393.17196642081825</v>
      </c>
      <c r="N650" s="182">
        <f t="shared" si="1636"/>
        <v>3.1719664208182259</v>
      </c>
      <c r="O650" s="181" t="str">
        <f t="shared" si="1637"/>
        <v>-2.45196320100808-2.01227419495967i</v>
      </c>
      <c r="P650" s="181" t="str">
        <f t="shared" si="1638"/>
        <v>0.61881995046177+3.11101797547184i</v>
      </c>
      <c r="Q650" s="181" t="str">
        <f t="shared" si="1691"/>
        <v>1.49525462009535-2.79742463631854i</v>
      </c>
      <c r="R650" s="181" t="str">
        <f t="shared" si="1692"/>
        <v>-2.93051485400705+1.21385899726552i</v>
      </c>
      <c r="S650" s="181" t="str">
        <f t="shared" si="1693"/>
        <v>3.03538261166906+0.920773248729302i</v>
      </c>
      <c r="T650" s="181" t="str">
        <f t="shared" si="1694"/>
        <v>-1.76225012354445-2.63739369015435i</v>
      </c>
      <c r="U650" s="181" t="str">
        <f t="shared" si="1695"/>
        <v>-0.310907077789934+3.15669253551538i</v>
      </c>
      <c r="V650" s="181" t="str">
        <f t="shared" si="1696"/>
        <v>2.2429189658566-2.24291896585658i</v>
      </c>
      <c r="W650" s="181" t="str">
        <f t="shared" si="1697"/>
        <v>-3.15669253551538+0.310907077789889i</v>
      </c>
      <c r="X650" s="181" t="str">
        <f t="shared" si="1698"/>
        <v>2.63739369015449+1.76225012354423i</v>
      </c>
      <c r="Y650" s="181" t="str">
        <f t="shared" si="1699"/>
        <v>-0.920773248729254-3.03538261166907i</v>
      </c>
      <c r="Z650" s="181" t="str">
        <f t="shared" si="1700"/>
        <v>-1.21385899726556+2.93051485400703i</v>
      </c>
      <c r="AA650" s="181" t="str">
        <f t="shared" si="1701"/>
        <v>2.79742463631859-1.49525462009524i</v>
      </c>
      <c r="AB650" s="181" t="str">
        <f t="shared" si="1702"/>
        <v>-3.11101797547186-0.618819950461655i</v>
      </c>
      <c r="AC650" s="181" t="str">
        <f t="shared" si="1703"/>
        <v>2.01227419495971+2.45196320100805i</v>
      </c>
      <c r="AD650" s="181" t="str">
        <f t="shared" si="1704"/>
        <v>4.4297482877101E-14-3.17196642081823i</v>
      </c>
      <c r="AE650" s="181" t="str">
        <f t="shared" si="1705"/>
        <v>-2.01227419495978+2.45196320100799i</v>
      </c>
      <c r="AF650" s="181" t="str">
        <f t="shared" si="1706"/>
        <v>3.11101797547181-0.618819950461877i</v>
      </c>
      <c r="AG650" s="181" t="str">
        <f t="shared" si="1707"/>
        <v>-2.79742463631855-1.49525462009533i</v>
      </c>
      <c r="AH650" s="181" t="str">
        <f t="shared" si="1708"/>
        <v>1.21385899726547+2.93051485400706i</v>
      </c>
      <c r="AI650" s="181" t="str">
        <f t="shared" si="1709"/>
        <v>0.920773248729349-3.03538261166904i</v>
      </c>
      <c r="AJ650" s="181" t="str">
        <f t="shared" si="1710"/>
        <v>-2.63739369015437+1.76225012354441i</v>
      </c>
      <c r="AK650" s="181" t="str">
        <f t="shared" si="1711"/>
        <v>3.15669253551537+0.310907077789989i</v>
      </c>
      <c r="AL650" s="181" t="str">
        <f t="shared" si="1712"/>
        <v>-2.24291896585653-2.24291896585664i</v>
      </c>
      <c r="AM650" s="181" t="str">
        <f t="shared" si="1713"/>
        <v>0.310907077789834+3.15669253551539i</v>
      </c>
      <c r="AN650" s="181" t="str">
        <f t="shared" si="1714"/>
        <v>1.76225012354427-2.63739369015446i</v>
      </c>
      <c r="AO650" s="181" t="str">
        <f t="shared" si="1715"/>
        <v>-3.03538261166908+0.920773248729222i</v>
      </c>
      <c r="AP650" s="181" t="str">
        <f t="shared" si="1716"/>
        <v>2.93051485400701+1.21385899726559i</v>
      </c>
      <c r="AQ650" s="181" t="str">
        <f t="shared" si="1717"/>
        <v>-1.49525462009522-2.79742463631861i</v>
      </c>
      <c r="AR650" s="181" t="str">
        <f t="shared" si="1718"/>
        <v>-0.618819950461696+3.11101797547185i</v>
      </c>
      <c r="AS650" s="181" t="str">
        <f t="shared" si="1719"/>
        <v>2.45196320100808-2.01227419495967i</v>
      </c>
      <c r="AT650" s="181" t="str">
        <f t="shared" si="1720"/>
        <v>-3.17196642081823-8.85949657542023E-14i</v>
      </c>
      <c r="AU650" s="181" t="str">
        <f t="shared" si="1721"/>
        <v>2.45196320100817+2.01227419495957i</v>
      </c>
      <c r="AV650" s="181" t="str">
        <f t="shared" si="1722"/>
        <v>-0.618819950461833-3.11101797547182i</v>
      </c>
      <c r="AW650" s="181" t="str">
        <f t="shared" si="1723"/>
        <v>-1.49525462009537+2.79742463631853i</v>
      </c>
      <c r="AX650" s="181" t="str">
        <f t="shared" si="1724"/>
        <v>2.93051485400708-1.21385899726543i</v>
      </c>
      <c r="AY650" s="181" t="str">
        <f t="shared" si="1725"/>
        <v>-3.03538261166912-0.920773248729089i</v>
      </c>
      <c r="AZ650" s="181" t="str">
        <f t="shared" si="1726"/>
        <v>1.76225012354437+2.6373936901544i</v>
      </c>
      <c r="BA650" s="181" t="str">
        <f t="shared" si="1727"/>
        <v>0.310907077790033-3.15669253551537i</v>
      </c>
      <c r="BB650" s="181" t="str">
        <f t="shared" si="1728"/>
        <v>-2.24291896585668+2.2429189658565i</v>
      </c>
      <c r="BC650" s="181" t="str">
        <f t="shared" si="1729"/>
        <v>3.15669253551539-0.31090707778979i</v>
      </c>
      <c r="BD650" s="181" t="str">
        <f t="shared" si="1730"/>
        <v>-2.63739369015426-1.76225012354458i</v>
      </c>
      <c r="BE650" s="181" t="str">
        <f t="shared" si="1731"/>
        <v>0.920773248728854+3.03538261166919i</v>
      </c>
      <c r="BF650" s="181" t="str">
        <f t="shared" si="1732"/>
        <v>1.21385899726595-2.93051485400687i</v>
      </c>
      <c r="BG650" s="181" t="str">
        <f t="shared" si="1733"/>
        <v>-2.79742463631879+1.49525462009488i</v>
      </c>
      <c r="BH650" s="181" t="str">
        <f t="shared" si="1734"/>
        <v>3.11101797547171+0.618819950462382i</v>
      </c>
      <c r="BI650" s="181" t="str">
        <f t="shared" si="1735"/>
        <v>-2.01227419495913-2.45196320100852i</v>
      </c>
      <c r="BJ650" s="181" t="str">
        <f t="shared" si="1736"/>
        <v>-7.86499581163637E-13+3.17196642081823i</v>
      </c>
      <c r="BK650" s="181" t="str">
        <f t="shared" si="1737"/>
        <v>2.01227419496035-2.45196320100752i</v>
      </c>
      <c r="BL650" s="181" t="str">
        <f t="shared" si="1738"/>
        <v>-3.11101797547202+0.61881995046084i</v>
      </c>
      <c r="BM650" s="134"/>
      <c r="BN650" s="134"/>
      <c r="BO650" s="134"/>
      <c r="BP650" s="134"/>
      <c r="BQ650" s="134"/>
      <c r="BR650" s="134"/>
      <c r="BS650" s="134"/>
      <c r="BT650" s="134"/>
      <c r="BU650" s="134"/>
      <c r="BV650" s="134"/>
      <c r="BW650" s="181"/>
      <c r="BX650" s="181"/>
      <c r="BY650" s="181"/>
      <c r="BZ650" s="181"/>
      <c r="CH650" s="180">
        <f t="shared" si="1739"/>
        <v>-274.2788678366876</v>
      </c>
    </row>
    <row r="651" spans="1:86">
      <c r="A651" s="185">
        <f t="shared" si="1630"/>
        <v>8.125000000000002E-3</v>
      </c>
      <c r="B651" s="186">
        <v>26</v>
      </c>
      <c r="C651" s="186">
        <f t="shared" si="1631"/>
        <v>1300</v>
      </c>
      <c r="D651" s="186">
        <f t="shared" si="1740"/>
        <v>8168.1408993334617</v>
      </c>
      <c r="E651" s="185" t="str">
        <f t="shared" si="1687"/>
        <v>8168.14089933346i</v>
      </c>
      <c r="F651" s="185" t="e">
        <f t="shared" si="1632"/>
        <v>#REF!</v>
      </c>
      <c r="G651" s="185" t="str">
        <f t="shared" si="1633"/>
        <v>-2.83854820765904-0.269511730963338i</v>
      </c>
      <c r="H651" s="185" t="e">
        <f t="shared" si="1634"/>
        <v>#REF!</v>
      </c>
      <c r="I651" s="185" t="e">
        <f t="shared" si="1688"/>
        <v>#REF!</v>
      </c>
      <c r="J651" s="181" t="str">
        <f>IMPRODUCT(1/Nt_input,AN625)</f>
        <v>-8.80494126181558E-14+7.05650815557847E-14i</v>
      </c>
      <c r="K651" s="204" t="e">
        <f t="shared" si="1689"/>
        <v>#REF!</v>
      </c>
      <c r="L651" s="180" t="e">
        <f t="shared" si="1690"/>
        <v>#REF!</v>
      </c>
      <c r="M651" s="180">
        <f t="shared" si="1635"/>
        <v>392.77785116509801</v>
      </c>
      <c r="N651" s="182">
        <f t="shared" si="1636"/>
        <v>2.7778511650980087</v>
      </c>
      <c r="O651" s="181" t="str">
        <f t="shared" si="1637"/>
        <v>-2.30969883127822-1.54329141908727i</v>
      </c>
      <c r="P651" s="181" t="str">
        <f t="shared" si="1638"/>
        <v>1.06303761845906+2.56639983579668i</v>
      </c>
      <c r="Q651" s="181" t="str">
        <f t="shared" si="1691"/>
        <v>0.541931878311852-2.72447553387909i</v>
      </c>
      <c r="R651" s="181" t="str">
        <f t="shared" si="1692"/>
        <v>-1.96423739596781+1.9642373959677i</v>
      </c>
      <c r="S651" s="181" t="str">
        <f t="shared" si="1693"/>
        <v>2.72447553387911-0.541931878311752i</v>
      </c>
      <c r="T651" s="181" t="str">
        <f t="shared" si="1694"/>
        <v>-2.56639983579664-1.06303761845918i</v>
      </c>
      <c r="U651" s="181" t="str">
        <f t="shared" si="1695"/>
        <v>1.54329141908716+2.30969883127829i</v>
      </c>
      <c r="V651" s="181" t="str">
        <f t="shared" si="1696"/>
        <v>-1.21150146649346E-13-2.77785116509801i</v>
      </c>
      <c r="W651" s="181" t="str">
        <f t="shared" si="1697"/>
        <v>-1.54329141908718+2.30969883127828i</v>
      </c>
      <c r="X651" s="181" t="str">
        <f t="shared" si="1698"/>
        <v>2.56639983579665-1.06303761845915i</v>
      </c>
      <c r="Y651" s="181" t="str">
        <f t="shared" si="1699"/>
        <v>-2.7244755338791-0.54193187831178i</v>
      </c>
      <c r="Z651" s="181" t="str">
        <f t="shared" si="1700"/>
        <v>1.96423739596779+1.96423739596772i</v>
      </c>
      <c r="AA651" s="181" t="str">
        <f t="shared" si="1701"/>
        <v>-0.541931878311866-2.72447553387909i</v>
      </c>
      <c r="AB651" s="181" t="str">
        <f t="shared" si="1702"/>
        <v>-1.06303761845906+2.56639983579669i</v>
      </c>
      <c r="AC651" s="181" t="str">
        <f t="shared" si="1703"/>
        <v>2.30969883127822-1.54329141908727i</v>
      </c>
      <c r="AD651" s="181" t="str">
        <f t="shared" si="1704"/>
        <v>-2.77785116509801-3.40291819949454E-14i</v>
      </c>
      <c r="AE651" s="181" t="str">
        <f t="shared" si="1705"/>
        <v>2.30969883127818+1.54329141908732i</v>
      </c>
      <c r="AF651" s="181" t="str">
        <f t="shared" si="1706"/>
        <v>-1.06303761845901-2.5663998357967i</v>
      </c>
      <c r="AG651" s="181" t="str">
        <f t="shared" si="1707"/>
        <v>-0.541931878311933+2.72447553387907i</v>
      </c>
      <c r="AH651" s="181" t="str">
        <f t="shared" si="1708"/>
        <v>1.96423739596783-1.96423739596767i</v>
      </c>
      <c r="AI651" s="181" t="str">
        <f t="shared" si="1709"/>
        <v>-2.72447553387912+0.541931878311714i</v>
      </c>
      <c r="AJ651" s="181" t="str">
        <f t="shared" si="1710"/>
        <v>2.56639983579663+1.0630376184592i</v>
      </c>
      <c r="AK651" s="181" t="str">
        <f t="shared" si="1711"/>
        <v>-1.54329141908737-2.30969883127815i</v>
      </c>
      <c r="AL651" s="181" t="str">
        <f t="shared" si="1712"/>
        <v>8.71209646544004E-14+2.77785116509801i</v>
      </c>
      <c r="AM651" s="181" t="str">
        <f t="shared" si="1713"/>
        <v>1.54329141908722-2.30969883127825i</v>
      </c>
      <c r="AN651" s="181" t="str">
        <f t="shared" si="1714"/>
        <v>-2.56639983579667+1.06303761845911i</v>
      </c>
      <c r="AO651" s="181" t="str">
        <f t="shared" si="1715"/>
        <v>2.7244755338791+0.541931878311814i</v>
      </c>
      <c r="AP651" s="181" t="str">
        <f t="shared" si="1716"/>
        <v>-1.96423739596777-1.96423739596773i</v>
      </c>
      <c r="AQ651" s="181" t="str">
        <f t="shared" si="1717"/>
        <v>0.541931878311833+2.7244755338791i</v>
      </c>
      <c r="AR651" s="181" t="str">
        <f t="shared" si="1718"/>
        <v>1.06303761845909-2.56639983579667i</v>
      </c>
      <c r="AS651" s="181" t="str">
        <f t="shared" si="1719"/>
        <v>-2.30969883127825+1.54329141908722i</v>
      </c>
      <c r="AT651" s="181" t="str">
        <f t="shared" si="1720"/>
        <v>2.77785116509801+6.80583639898906E-14i</v>
      </c>
      <c r="AU651" s="181" t="str">
        <f t="shared" si="1721"/>
        <v>-2.30969883127818-1.54329141908733i</v>
      </c>
      <c r="AV651" s="181" t="str">
        <f t="shared" si="1722"/>
        <v>1.06303761845896+2.56639983579673i</v>
      </c>
      <c r="AW651" s="181" t="str">
        <f t="shared" si="1723"/>
        <v>0.541931878311966-2.72447553387907i</v>
      </c>
      <c r="AX651" s="181" t="str">
        <f t="shared" si="1724"/>
        <v>-1.96423739596784+1.96423739596766i</v>
      </c>
      <c r="AY651" s="181" t="str">
        <f t="shared" si="1725"/>
        <v>2.72447553387907-0.541931878311952i</v>
      </c>
      <c r="AZ651" s="181" t="str">
        <f t="shared" si="1726"/>
        <v>-2.56639983579672-1.06303761845898i</v>
      </c>
      <c r="BA651" s="181" t="str">
        <f t="shared" si="1727"/>
        <v>1.54329141908732+2.30969883127818i</v>
      </c>
      <c r="BB651" s="181" t="str">
        <f t="shared" si="1728"/>
        <v>7.75896643221456E-13-2.77785116509801i</v>
      </c>
      <c r="BC651" s="181" t="str">
        <f t="shared" si="1729"/>
        <v>-1.54329141908723+2.30969883127824i</v>
      </c>
      <c r="BD651" s="181" t="str">
        <f t="shared" si="1730"/>
        <v>2.56639983579636-1.06303761845984i</v>
      </c>
      <c r="BE651" s="181" t="str">
        <f t="shared" si="1731"/>
        <v>-2.72447553387888-0.541931878312933i</v>
      </c>
      <c r="BF651" s="181" t="str">
        <f t="shared" si="1732"/>
        <v>1.96423739596755+1.96423739596795i</v>
      </c>
      <c r="BG651" s="181" t="str">
        <f t="shared" si="1733"/>
        <v>-0.541931878312341-2.72447553387899i</v>
      </c>
      <c r="BH651" s="181" t="str">
        <f t="shared" si="1734"/>
        <v>-1.06303761845784+2.56639983579719i</v>
      </c>
      <c r="BI651" s="181" t="str">
        <f t="shared" si="1735"/>
        <v>2.30969883127858-1.54329141908673i</v>
      </c>
      <c r="BJ651" s="181" t="str">
        <f t="shared" si="1736"/>
        <v>-2.77785116509801+1.74241929308801E-13i</v>
      </c>
      <c r="BK651" s="181" t="str">
        <f t="shared" si="1737"/>
        <v>2.30969883127877+1.54329141908644i</v>
      </c>
      <c r="BL651" s="181" t="str">
        <f t="shared" si="1738"/>
        <v>-1.06303761845816-2.56639983579706i</v>
      </c>
      <c r="BM651" s="134"/>
      <c r="BN651" s="134"/>
      <c r="BO651" s="134"/>
      <c r="BP651" s="134"/>
      <c r="BQ651" s="134"/>
      <c r="BR651" s="134"/>
      <c r="BS651" s="134"/>
      <c r="BT651" s="134"/>
      <c r="BU651" s="134"/>
      <c r="BV651" s="134"/>
      <c r="BW651" s="181"/>
      <c r="BX651" s="181"/>
      <c r="BY651" s="181"/>
      <c r="BZ651" s="181"/>
      <c r="CH651" s="180">
        <f t="shared" si="1739"/>
        <v>-258.95098942624304</v>
      </c>
    </row>
    <row r="652" spans="1:86">
      <c r="A652" s="185">
        <f t="shared" si="1630"/>
        <v>8.4375000000000023E-3</v>
      </c>
      <c r="B652" s="186">
        <v>27</v>
      </c>
      <c r="C652" s="186">
        <f t="shared" si="1631"/>
        <v>1350</v>
      </c>
      <c r="D652" s="186">
        <f t="shared" si="1740"/>
        <v>8482.3001646924422</v>
      </c>
      <c r="E652" s="185" t="str">
        <f t="shared" si="1687"/>
        <v>8482.30016469244i</v>
      </c>
      <c r="F652" s="185" t="e">
        <f t="shared" si="1632"/>
        <v>#REF!</v>
      </c>
      <c r="G652" s="185" t="str">
        <f t="shared" si="1633"/>
        <v>-2.84782830578206-0.291733776769897i</v>
      </c>
      <c r="H652" s="185" t="e">
        <f t="shared" si="1634"/>
        <v>#REF!</v>
      </c>
      <c r="I652" s="185" t="e">
        <f t="shared" si="1688"/>
        <v>#REF!</v>
      </c>
      <c r="J652" s="181" t="str">
        <f>IMPRODUCT(1/Nt_input,AO625)</f>
        <v>3.65314885325947E-14-5.68906900755284E-14i</v>
      </c>
      <c r="K652" s="204" t="e">
        <f t="shared" si="1689"/>
        <v>#REF!</v>
      </c>
      <c r="L652" s="180" t="e">
        <f t="shared" si="1690"/>
        <v>#REF!</v>
      </c>
      <c r="M652" s="180">
        <f t="shared" si="1635"/>
        <v>392.35698368413</v>
      </c>
      <c r="N652" s="182">
        <f t="shared" si="1636"/>
        <v>2.3569836841299852</v>
      </c>
      <c r="O652" s="181" t="str">
        <f t="shared" si="1637"/>
        <v>-2.07867403075636-1.11107441745099i</v>
      </c>
      <c r="P652" s="181" t="str">
        <f t="shared" si="1638"/>
        <v>1.30946997461551+1.95976031004698i</v>
      </c>
      <c r="Q652" s="181" t="str">
        <f t="shared" si="1691"/>
        <v>-0.231024800521844-2.34563416346173i</v>
      </c>
      <c r="R652" s="181" t="str">
        <f t="shared" si="1692"/>
        <v>-0.901978606271274+2.17756898423078i</v>
      </c>
      <c r="S652" s="181" t="str">
        <f t="shared" si="1693"/>
        <v>1.82197302623795-1.49525462009528i</v>
      </c>
      <c r="T652" s="181" t="str">
        <f t="shared" si="1694"/>
        <v>-2.31169490354528+0.459824705923615i</v>
      </c>
      <c r="U652" s="181" t="str">
        <f t="shared" si="1695"/>
        <v>2.25549275800668+0.684196248041746i</v>
      </c>
      <c r="V652" s="181" t="str">
        <f t="shared" si="1696"/>
        <v>-1.66663914619436-1.66663914619437i</v>
      </c>
      <c r="W652" s="181" t="str">
        <f t="shared" si="1697"/>
        <v>0.684196248041722+2.25549275800668i</v>
      </c>
      <c r="X652" s="181" t="str">
        <f t="shared" si="1698"/>
        <v>0.459824705923634-2.31169490354528i</v>
      </c>
      <c r="Y652" s="181" t="str">
        <f t="shared" si="1699"/>
        <v>-1.49525462009529+1.82197302623794i</v>
      </c>
      <c r="Z652" s="181" t="str">
        <f t="shared" si="1700"/>
        <v>2.1775689842307-0.901978606271472i</v>
      </c>
      <c r="AA652" s="181" t="str">
        <f t="shared" si="1701"/>
        <v>-2.34563416346172-0.231024800521956i</v>
      </c>
      <c r="AB652" s="181" t="str">
        <f t="shared" si="1702"/>
        <v>1.95976031004694+1.30946997461556i</v>
      </c>
      <c r="AC652" s="181" t="str">
        <f t="shared" si="1703"/>
        <v>-1.11107441745095-2.07867403075638i</v>
      </c>
      <c r="AD652" s="181" t="str">
        <f t="shared" si="1704"/>
        <v>-2.48309583462522E-14+2.35698368412999i</v>
      </c>
      <c r="AE652" s="181" t="str">
        <f t="shared" si="1705"/>
        <v>1.11107441745098-2.07867403075636i</v>
      </c>
      <c r="AF652" s="181" t="str">
        <f t="shared" si="1706"/>
        <v>-1.95976031004696+1.30946997461552i</v>
      </c>
      <c r="AG652" s="181" t="str">
        <f t="shared" si="1707"/>
        <v>2.34563416346172-0.231024800521923i</v>
      </c>
      <c r="AH652" s="181" t="str">
        <f t="shared" si="1708"/>
        <v>-2.17756898423077-0.901978606271293i</v>
      </c>
      <c r="AI652" s="181" t="str">
        <f t="shared" si="1709"/>
        <v>1.49525462009525+1.82197302623797i</v>
      </c>
      <c r="AJ652" s="181" t="str">
        <f t="shared" si="1710"/>
        <v>-0.459824705923594-2.31169490354528i</v>
      </c>
      <c r="AK652" s="181" t="str">
        <f t="shared" si="1711"/>
        <v>-0.684196248041769+2.25549275800667i</v>
      </c>
      <c r="AL652" s="181" t="str">
        <f t="shared" si="1712"/>
        <v>1.66663914619438-1.66663914619434i</v>
      </c>
      <c r="AM652" s="181" t="str">
        <f t="shared" si="1713"/>
        <v>-2.25549275800668+0.684196248041715i</v>
      </c>
      <c r="AN652" s="181" t="str">
        <f t="shared" si="1714"/>
        <v>2.31169490354527+0.45982470592365i</v>
      </c>
      <c r="AO652" s="181" t="str">
        <f t="shared" si="1715"/>
        <v>-1.82197302623792-1.49525462009531i</v>
      </c>
      <c r="AP652" s="181" t="str">
        <f t="shared" si="1716"/>
        <v>0.901978606271441+2.17756898423071i</v>
      </c>
      <c r="AQ652" s="181" t="str">
        <f t="shared" si="1717"/>
        <v>0.231024800521964-2.34563416346172i</v>
      </c>
      <c r="AR652" s="181" t="str">
        <f t="shared" si="1718"/>
        <v>-1.30946997461557+1.95976031004693i</v>
      </c>
      <c r="AS652" s="181" t="str">
        <f t="shared" si="1719"/>
        <v>2.07867403075639-1.11107441745093i</v>
      </c>
      <c r="AT652" s="181" t="str">
        <f t="shared" si="1720"/>
        <v>-2.35698368412999-4.96619166925044E-14i</v>
      </c>
      <c r="AU652" s="181" t="str">
        <f t="shared" si="1721"/>
        <v>2.07867403075635+1.11107441745102i</v>
      </c>
      <c r="AV652" s="181" t="str">
        <f t="shared" si="1722"/>
        <v>-1.30946997461552-1.95976031004697i</v>
      </c>
      <c r="AW652" s="181" t="str">
        <f t="shared" si="1723"/>
        <v>0.231024800521898+2.34563416346172i</v>
      </c>
      <c r="AX652" s="181" t="str">
        <f t="shared" si="1724"/>
        <v>0.901978606271317-2.17756898423077i</v>
      </c>
      <c r="AY652" s="181" t="str">
        <f t="shared" si="1725"/>
        <v>-1.82197302623784+1.49525462009542i</v>
      </c>
      <c r="AZ652" s="181" t="str">
        <f t="shared" si="1726"/>
        <v>2.31169490354515-0.459824705924277i</v>
      </c>
      <c r="BA652" s="181" t="str">
        <f t="shared" si="1727"/>
        <v>-2.2554927580066-0.684196248042003i</v>
      </c>
      <c r="BB652" s="181" t="str">
        <f t="shared" si="1728"/>
        <v>1.66663914619515+1.66663914619357i</v>
      </c>
      <c r="BC652" s="181" t="str">
        <f t="shared" si="1729"/>
        <v>-0.684196248041899-2.25549275800663i</v>
      </c>
      <c r="BD652" s="181" t="str">
        <f t="shared" si="1730"/>
        <v>-0.459824705924381+2.31169490354513i</v>
      </c>
      <c r="BE652" s="181" t="str">
        <f t="shared" si="1731"/>
        <v>1.49525462009477-1.82197302623837i</v>
      </c>
      <c r="BF652" s="181" t="str">
        <f t="shared" si="1732"/>
        <v>-2.17756898423081+0.901978606271218i</v>
      </c>
      <c r="BG652" s="181" t="str">
        <f t="shared" si="1733"/>
        <v>2.34563416346162+0.231024800522939i</v>
      </c>
      <c r="BH652" s="181" t="str">
        <f t="shared" si="1734"/>
        <v>-1.95976031004717-1.30946997461522i</v>
      </c>
      <c r="BI652" s="181" t="str">
        <f t="shared" si="1735"/>
        <v>1.11107441745051+2.07867403075662i</v>
      </c>
      <c r="BJ652" s="181" t="str">
        <f t="shared" si="1736"/>
        <v>-8.80107576947519E-13-2.35698368412999i</v>
      </c>
      <c r="BK652" s="181" t="str">
        <f t="shared" si="1737"/>
        <v>-1.11107441745103+2.07867403075634i</v>
      </c>
      <c r="BL652" s="181" t="str">
        <f t="shared" si="1738"/>
        <v>1.95976031004749-1.30946997461473i</v>
      </c>
      <c r="BM652" s="134"/>
      <c r="BN652" s="134"/>
      <c r="BO652" s="134"/>
      <c r="BP652" s="134"/>
      <c r="BQ652" s="134"/>
      <c r="BR652" s="134"/>
      <c r="BS652" s="134"/>
      <c r="BT652" s="134"/>
      <c r="BU652" s="134"/>
      <c r="BV652" s="134"/>
      <c r="BW652" s="181"/>
      <c r="BX652" s="181"/>
      <c r="BY652" s="181"/>
      <c r="BZ652" s="181"/>
      <c r="CH652" s="180">
        <f t="shared" si="1739"/>
        <v>-263.39979251920391</v>
      </c>
    </row>
    <row r="653" spans="1:86">
      <c r="A653" s="185">
        <f t="shared" si="1630"/>
        <v>8.7500000000000026E-3</v>
      </c>
      <c r="B653" s="186">
        <v>28</v>
      </c>
      <c r="C653" s="186">
        <f t="shared" si="1631"/>
        <v>1400</v>
      </c>
      <c r="D653" s="186">
        <f t="shared" si="1740"/>
        <v>8796.45943005142</v>
      </c>
      <c r="E653" s="185" t="str">
        <f t="shared" si="1687"/>
        <v>8796.45943005142i</v>
      </c>
      <c r="F653" s="185" t="e">
        <f t="shared" si="1632"/>
        <v>#REF!</v>
      </c>
      <c r="G653" s="185" t="str">
        <f t="shared" si="1633"/>
        <v>-2.85741232929671-0.313285590743273i</v>
      </c>
      <c r="H653" s="185" t="e">
        <f t="shared" si="1634"/>
        <v>#REF!</v>
      </c>
      <c r="I653" s="185" t="e">
        <f t="shared" si="1688"/>
        <v>#REF!</v>
      </c>
      <c r="J653" s="181" t="str">
        <f>IMPRODUCT(1/Nt_input,AP625)</f>
        <v>3.73875745679892E-14-1.27350387180146E-14i</v>
      </c>
      <c r="K653" s="204" t="e">
        <f t="shared" si="1689"/>
        <v>#REF!</v>
      </c>
      <c r="L653" s="180" t="e">
        <f t="shared" si="1690"/>
        <v>#REF!</v>
      </c>
      <c r="M653" s="180">
        <f t="shared" si="1635"/>
        <v>391.91341716182546</v>
      </c>
      <c r="N653" s="182">
        <f t="shared" si="1636"/>
        <v>1.9134171618254454</v>
      </c>
      <c r="O653" s="181" t="str">
        <f t="shared" si="1637"/>
        <v>-1.76776695296637-0.732233047033628i</v>
      </c>
      <c r="P653" s="181" t="str">
        <f t="shared" si="1638"/>
        <v>1.35299025036549+1.35299025036549i</v>
      </c>
      <c r="Q653" s="181" t="str">
        <f t="shared" si="1691"/>
        <v>-0.732233047033634-1.76776695296636i</v>
      </c>
      <c r="R653" s="181" t="str">
        <f t="shared" si="1692"/>
        <v>4.67646221975501E-14+1.91341716182545i</v>
      </c>
      <c r="S653" s="181" t="str">
        <f t="shared" si="1693"/>
        <v>0.732233047033711-1.76776695296633i</v>
      </c>
      <c r="T653" s="181" t="str">
        <f t="shared" si="1694"/>
        <v>-1.35299025036551+1.35299025036547i</v>
      </c>
      <c r="U653" s="181" t="str">
        <f t="shared" si="1695"/>
        <v>1.76776695296635-0.732233047033657i</v>
      </c>
      <c r="V653" s="181" t="str">
        <f t="shared" si="1696"/>
        <v>-1.91341716182545+9.35292443951003E-14i</v>
      </c>
      <c r="W653" s="181" t="str">
        <f t="shared" si="1697"/>
        <v>1.76776695296635+0.732233047033667i</v>
      </c>
      <c r="X653" s="181" t="str">
        <f t="shared" si="1698"/>
        <v>-1.3529902503655-1.35299025036548i</v>
      </c>
      <c r="Y653" s="181" t="str">
        <f t="shared" si="1699"/>
        <v>0.732233047033697+1.76776695296634i</v>
      </c>
      <c r="Z653" s="181" t="str">
        <f t="shared" si="1700"/>
        <v>5.3444098143313E-14-1.91341716182545i</v>
      </c>
      <c r="AA653" s="181" t="str">
        <f t="shared" si="1701"/>
        <v>-0.732233047033621+1.76776695296637i</v>
      </c>
      <c r="AB653" s="181" t="str">
        <f t="shared" si="1702"/>
        <v>1.35299025036545-1.35299025036553i</v>
      </c>
      <c r="AC653" s="181" t="str">
        <f t="shared" si="1703"/>
        <v>-1.76776695296639+0.732233047033569i</v>
      </c>
      <c r="AD653" s="181" t="str">
        <f t="shared" si="1704"/>
        <v>1.91341716182545+1.68762109318662E-14i</v>
      </c>
      <c r="AE653" s="181" t="str">
        <f t="shared" si="1705"/>
        <v>-1.76776695296638-0.732233047033586i</v>
      </c>
      <c r="AF653" s="181" t="str">
        <f t="shared" si="1706"/>
        <v>1.35299025036543+1.35299025036555i</v>
      </c>
      <c r="AG653" s="181" t="str">
        <f t="shared" si="1707"/>
        <v>-0.732233047033602-1.76776695296638i</v>
      </c>
      <c r="AH653" s="181" t="str">
        <f t="shared" si="1708"/>
        <v>3.32873229277184E-14+1.91341716182545i</v>
      </c>
      <c r="AI653" s="181" t="str">
        <f t="shared" si="1709"/>
        <v>0.73223304703354-1.7677669529664i</v>
      </c>
      <c r="AJ653" s="181" t="str">
        <f t="shared" si="1710"/>
        <v>-1.35299025036552+1.35299025036546i</v>
      </c>
      <c r="AK653" s="181" t="str">
        <f t="shared" si="1711"/>
        <v>1.76776695296636-0.732233047033648i</v>
      </c>
      <c r="AL653" s="181" t="str">
        <f t="shared" si="1712"/>
        <v>-1.91341716182545+8.3450856787303E-14i</v>
      </c>
      <c r="AM653" s="181" t="str">
        <f t="shared" si="1713"/>
        <v>1.76776695296635+0.73223304703367i</v>
      </c>
      <c r="AN653" s="181" t="str">
        <f t="shared" si="1714"/>
        <v>-1.3529902503655-1.35299025036548i</v>
      </c>
      <c r="AO653" s="181" t="str">
        <f t="shared" si="1715"/>
        <v>0.732233047033682+1.76776695296634i</v>
      </c>
      <c r="AP653" s="181" t="str">
        <f t="shared" si="1716"/>
        <v>7.03203090751792E-14-1.91341716182545i</v>
      </c>
      <c r="AQ653" s="181" t="str">
        <f t="shared" si="1717"/>
        <v>-0.732233047033636+1.76776695296636i</v>
      </c>
      <c r="AR653" s="181" t="str">
        <f t="shared" si="1718"/>
        <v>1.35299025036545-1.35299025036553i</v>
      </c>
      <c r="AS653" s="181" t="str">
        <f t="shared" si="1719"/>
        <v>-1.76776695296639+0.732233047033565i</v>
      </c>
      <c r="AT653" s="181" t="str">
        <f t="shared" si="1720"/>
        <v>1.91341716182545+3.37524218637324E-14i</v>
      </c>
      <c r="AU653" s="181" t="str">
        <f t="shared" si="1721"/>
        <v>-1.76776695296638-0.732233047033602i</v>
      </c>
      <c r="AV653" s="181" t="str">
        <f t="shared" si="1722"/>
        <v>1.35299025036556+1.35299025036542i</v>
      </c>
      <c r="AW653" s="181" t="str">
        <f t="shared" si="1723"/>
        <v>-0.7322330470336-1.76776695296638i</v>
      </c>
      <c r="AX653" s="181" t="str">
        <f t="shared" si="1724"/>
        <v>3.000675864399E-14+1.91341716182545i</v>
      </c>
      <c r="AY653" s="181" t="str">
        <f t="shared" si="1725"/>
        <v>0.73223304703284-1.76776695296669i</v>
      </c>
      <c r="AZ653" s="181" t="str">
        <f t="shared" si="1726"/>
        <v>-1.35299025036497+1.35299025036601i</v>
      </c>
      <c r="BA653" s="181" t="str">
        <f t="shared" si="1727"/>
        <v>1.76776695296615-0.73223304703416i</v>
      </c>
      <c r="BB653" s="181" t="str">
        <f t="shared" si="1728"/>
        <v>-1.91341716182545+4.47252752003295E-13i</v>
      </c>
      <c r="BC653" s="181" t="str">
        <f t="shared" si="1729"/>
        <v>1.76776695296649+0.732233047033334i</v>
      </c>
      <c r="BD653" s="181" t="str">
        <f t="shared" si="1730"/>
        <v>-1.35299025036563-1.35299025036535i</v>
      </c>
      <c r="BE653" s="181" t="str">
        <f t="shared" si="1731"/>
        <v>0.732233047033692+1.76776695296634i</v>
      </c>
      <c r="BF653" s="181" t="str">
        <f t="shared" si="1732"/>
        <v>8.71965200070454E-14-1.91341716182545i</v>
      </c>
      <c r="BG653" s="181" t="str">
        <f t="shared" si="1733"/>
        <v>-0.732233047033827+1.76776695296628i</v>
      </c>
      <c r="BH653" s="181" t="str">
        <f t="shared" si="1734"/>
        <v>1.35299025036573-1.35299025036525i</v>
      </c>
      <c r="BI653" s="181" t="str">
        <f t="shared" si="1735"/>
        <v>-1.76776695296656+0.732233047033173i</v>
      </c>
      <c r="BJ653" s="181" t="str">
        <f t="shared" si="1736"/>
        <v>1.91341716182545+5.9445449872111E-13i</v>
      </c>
      <c r="BK653" s="181" t="str">
        <f t="shared" si="1737"/>
        <v>-1.76776695296608-0.732233047034321i</v>
      </c>
      <c r="BL653" s="181" t="str">
        <f t="shared" si="1738"/>
        <v>1.35299025036489+1.35299025036609i</v>
      </c>
      <c r="BM653" s="134"/>
      <c r="BN653" s="134"/>
      <c r="BO653" s="134"/>
      <c r="BP653" s="134"/>
      <c r="BQ653" s="134"/>
      <c r="BR653" s="134"/>
      <c r="BS653" s="134"/>
      <c r="BT653" s="134"/>
      <c r="BU653" s="134"/>
      <c r="BV653" s="134"/>
      <c r="BW653" s="181"/>
      <c r="BX653" s="181"/>
      <c r="BY653" s="181"/>
      <c r="BZ653" s="181"/>
      <c r="CH653" s="180">
        <f t="shared" si="1739"/>
        <v>-268.06872076736937</v>
      </c>
    </row>
    <row r="654" spans="1:86">
      <c r="A654" s="185">
        <f t="shared" si="1630"/>
        <v>9.0625000000000028E-3</v>
      </c>
      <c r="B654" s="186">
        <v>29</v>
      </c>
      <c r="C654" s="186">
        <f t="shared" si="1631"/>
        <v>1450</v>
      </c>
      <c r="D654" s="186">
        <f t="shared" si="1740"/>
        <v>9110.6186954103996</v>
      </c>
      <c r="E654" s="185" t="str">
        <f t="shared" si="1687"/>
        <v>9110.6186954104i</v>
      </c>
      <c r="F654" s="185" t="e">
        <f t="shared" si="1632"/>
        <v>#REF!</v>
      </c>
      <c r="G654" s="185" t="str">
        <f t="shared" si="1633"/>
        <v>-2.86729545221656-0.334210904771329i</v>
      </c>
      <c r="H654" s="185" t="e">
        <f t="shared" si="1634"/>
        <v>#REF!</v>
      </c>
      <c r="I654" s="185" t="e">
        <f t="shared" si="1688"/>
        <v>#REF!</v>
      </c>
      <c r="J654" s="181" t="str">
        <f>IMPRODUCT(1/Nt_input,AQ625)</f>
        <v>3.77180393901628E-14+5.06244351994311E-14i</v>
      </c>
      <c r="K654" s="204" t="e">
        <f t="shared" si="1689"/>
        <v>#REF!</v>
      </c>
      <c r="L654" s="180" t="e">
        <f t="shared" si="1690"/>
        <v>#REF!</v>
      </c>
      <c r="M654" s="180">
        <f t="shared" si="1635"/>
        <v>391.45142338627232</v>
      </c>
      <c r="N654" s="182">
        <f t="shared" si="1636"/>
        <v>1.4514233862723076</v>
      </c>
      <c r="O654" s="181" t="str">
        <f t="shared" si="1637"/>
        <v>-1.388925582549-0.421325969243635i</v>
      </c>
      <c r="P654" s="181" t="str">
        <f t="shared" si="1638"/>
        <v>1.20681444027068+0.806367628921406i</v>
      </c>
      <c r="Q654" s="181" t="str">
        <f t="shared" si="1691"/>
        <v>-0.920773248729208-1.12196544984364i</v>
      </c>
      <c r="R654" s="181" t="str">
        <f t="shared" si="1692"/>
        <v>0.555435683273649+1.34094035958521i</v>
      </c>
      <c r="S654" s="181" t="str">
        <f t="shared" si="1693"/>
        <v>-0.142264369729786-1.44443438595305i</v>
      </c>
      <c r="T654" s="181" t="str">
        <f t="shared" si="1694"/>
        <v>-0.283158655809606+1.42353469288889i</v>
      </c>
      <c r="U654" s="181" t="str">
        <f t="shared" si="1695"/>
        <v>0.68419624804177-1.28004114792601i</v>
      </c>
      <c r="V654" s="181" t="str">
        <f t="shared" si="1696"/>
        <v>-1.02631131880589+1.02631131880589i</v>
      </c>
      <c r="W654" s="181" t="str">
        <f t="shared" si="1697"/>
        <v>1.28004114792608-0.684196248041638i</v>
      </c>
      <c r="X654" s="181" t="str">
        <f t="shared" si="1698"/>
        <v>-1.42353469288889+0.283158655809602i</v>
      </c>
      <c r="Y654" s="181" t="str">
        <f t="shared" si="1699"/>
        <v>1.44443438595303+0.142264369729932i</v>
      </c>
      <c r="Z654" s="181" t="str">
        <f t="shared" si="1700"/>
        <v>-1.34094035958521-0.555435683273653i</v>
      </c>
      <c r="AA654" s="181" t="str">
        <f t="shared" si="1701"/>
        <v>1.12196544984368+0.920773248729156i</v>
      </c>
      <c r="AB654" s="181" t="str">
        <f t="shared" si="1702"/>
        <v>-0.806367628921404-1.20681444027068i</v>
      </c>
      <c r="AC654" s="181" t="str">
        <f t="shared" si="1703"/>
        <v>0.421325969243565+1.38892558254902i</v>
      </c>
      <c r="AD654" s="181" t="str">
        <f t="shared" si="1704"/>
        <v>-8.98402971594063E-19-1.45142338627231i</v>
      </c>
      <c r="AE654" s="181" t="str">
        <f t="shared" si="1705"/>
        <v>-0.421325969243565+1.38892558254902i</v>
      </c>
      <c r="AF654" s="181" t="str">
        <f t="shared" si="1706"/>
        <v>0.806367628921413-1.20681444027068i</v>
      </c>
      <c r="AG654" s="181" t="str">
        <f t="shared" si="1707"/>
        <v>-1.12196544984368+0.920773248729148i</v>
      </c>
      <c r="AH654" s="181" t="str">
        <f t="shared" si="1708"/>
        <v>1.34094035958521-0.555435683273644i</v>
      </c>
      <c r="AI654" s="181" t="str">
        <f t="shared" si="1709"/>
        <v>-1.44443438595303+0.142264369729927i</v>
      </c>
      <c r="AJ654" s="181" t="str">
        <f t="shared" si="1710"/>
        <v>1.42353469288889+0.283158655809606i</v>
      </c>
      <c r="AK654" s="181" t="str">
        <f t="shared" si="1711"/>
        <v>-1.28004114792601-0.68419624804177i</v>
      </c>
      <c r="AL654" s="181" t="str">
        <f t="shared" si="1712"/>
        <v>1.02631131880588+1.0263113188059i</v>
      </c>
      <c r="AM654" s="181" t="str">
        <f t="shared" si="1713"/>
        <v>-0.684196248041643-1.28004114792608i</v>
      </c>
      <c r="AN654" s="181" t="str">
        <f t="shared" si="1714"/>
        <v>0.283158655809596+1.42353469288889i</v>
      </c>
      <c r="AO654" s="181" t="str">
        <f t="shared" si="1715"/>
        <v>0.142264369729927-1.44443438595303i</v>
      </c>
      <c r="AP654" s="181" t="str">
        <f t="shared" si="1716"/>
        <v>-0.555435683273653+1.34094035958521i</v>
      </c>
      <c r="AQ654" s="181" t="str">
        <f t="shared" si="1717"/>
        <v>0.920773248729164-1.12196544984367i</v>
      </c>
      <c r="AR654" s="181" t="str">
        <f t="shared" si="1718"/>
        <v>-1.20681444027068+0.806367628921404i</v>
      </c>
      <c r="AS654" s="181" t="str">
        <f t="shared" si="1719"/>
        <v>1.38892558254898-0.421325969243693i</v>
      </c>
      <c r="AT654" s="181" t="str">
        <f t="shared" si="1720"/>
        <v>-1.45142338627231+1.79680594318813E-18i</v>
      </c>
      <c r="AU654" s="181" t="str">
        <f t="shared" si="1721"/>
        <v>1.38892558254902+0.421325969243576i</v>
      </c>
      <c r="AV654" s="181" t="str">
        <f t="shared" si="1722"/>
        <v>-1.20681444027068-0.806367628921404i</v>
      </c>
      <c r="AW654" s="181" t="str">
        <f t="shared" si="1723"/>
        <v>0.920773248729148+1.12196544984368i</v>
      </c>
      <c r="AX654" s="181" t="str">
        <f t="shared" si="1724"/>
        <v>-0.555435683273634-1.34094035958521i</v>
      </c>
      <c r="AY654" s="181" t="str">
        <f t="shared" si="1725"/>
        <v>0.142264369730214+1.44443438595301i</v>
      </c>
      <c r="AZ654" s="181" t="str">
        <f t="shared" si="1726"/>
        <v>0.283158655810325-1.42353469288875i</v>
      </c>
      <c r="BA654" s="181" t="str">
        <f t="shared" si="1727"/>
        <v>-0.684196248042025+1.28004114792587i</v>
      </c>
      <c r="BB654" s="181" t="str">
        <f t="shared" si="1728"/>
        <v>1.0263113188059-1.02631131880588i</v>
      </c>
      <c r="BC654" s="181" t="str">
        <f t="shared" si="1729"/>
        <v>-1.28004114792587+0.684196248042025i</v>
      </c>
      <c r="BD654" s="181" t="str">
        <f t="shared" si="1730"/>
        <v>1.42353469288875-0.283158655810304i</v>
      </c>
      <c r="BE654" s="181" t="str">
        <f t="shared" si="1731"/>
        <v>-1.444434385953-0.142264369730235i</v>
      </c>
      <c r="BF654" s="181" t="str">
        <f t="shared" si="1732"/>
        <v>1.34094035958521+0.555435683273653i</v>
      </c>
      <c r="BG654" s="181" t="str">
        <f t="shared" si="1733"/>
        <v>-1.12196544984387-0.920773248728925i</v>
      </c>
      <c r="BH654" s="181" t="str">
        <f t="shared" si="1734"/>
        <v>0.806367628920803+1.20681444027109i</v>
      </c>
      <c r="BI654" s="181" t="str">
        <f t="shared" si="1735"/>
        <v>-0.42132596924328-1.38892558254911i</v>
      </c>
      <c r="BJ654" s="181" t="str">
        <f t="shared" si="1736"/>
        <v>-2.06232716636474E-14+1.45142338627231i</v>
      </c>
      <c r="BK654" s="181" t="str">
        <f t="shared" si="1737"/>
        <v>0.42132596924328-1.38892558254911i</v>
      </c>
      <c r="BL654" s="181" t="str">
        <f t="shared" si="1738"/>
        <v>-0.806367628922004+1.20681444027028i</v>
      </c>
      <c r="BM654" s="134"/>
      <c r="BN654" s="134"/>
      <c r="BO654" s="134"/>
      <c r="BP654" s="134"/>
      <c r="BQ654" s="134"/>
      <c r="BR654" s="134"/>
      <c r="BS654" s="134"/>
      <c r="BT654" s="134"/>
      <c r="BU654" s="134"/>
      <c r="BV654" s="134"/>
      <c r="BW654" s="181"/>
      <c r="BX654" s="181"/>
      <c r="BY654" s="181"/>
      <c r="BZ654" s="181"/>
      <c r="CH654" s="180">
        <f t="shared" si="1739"/>
        <v>-263.99518937151407</v>
      </c>
    </row>
    <row r="655" spans="1:86">
      <c r="A655" s="185">
        <f t="shared" si="1630"/>
        <v>9.3750000000000031E-3</v>
      </c>
      <c r="B655" s="186">
        <v>30</v>
      </c>
      <c r="C655" s="186">
        <f t="shared" si="1631"/>
        <v>1500</v>
      </c>
      <c r="D655" s="186">
        <f t="shared" si="1740"/>
        <v>9424.7779607693792</v>
      </c>
      <c r="E655" s="185" t="str">
        <f t="shared" si="1687"/>
        <v>9424.77796076938i</v>
      </c>
      <c r="F655" s="185" t="e">
        <f t="shared" si="1632"/>
        <v>#REF!</v>
      </c>
      <c r="G655" s="185" t="str">
        <f t="shared" si="1633"/>
        <v>-2.87747272733913-0.354547008282458i</v>
      </c>
      <c r="H655" s="185" t="e">
        <f t="shared" si="1634"/>
        <v>#REF!</v>
      </c>
      <c r="I655" s="185" t="e">
        <f t="shared" si="1688"/>
        <v>#REF!</v>
      </c>
      <c r="J655" s="181" t="str">
        <f>IMPRODUCT(1/Nt_input,AR625)</f>
        <v>-1.12280508462608E-14-3.10188073143759E-14i</v>
      </c>
      <c r="K655" s="204" t="e">
        <f t="shared" si="1689"/>
        <v>#REF!</v>
      </c>
      <c r="L655" s="180" t="e">
        <f t="shared" si="1690"/>
        <v>#REF!</v>
      </c>
      <c r="M655" s="180">
        <f t="shared" si="1635"/>
        <v>390.97545161008065</v>
      </c>
      <c r="N655" s="182">
        <f t="shared" si="1636"/>
        <v>0.97545161008063652</v>
      </c>
      <c r="O655" s="181" t="str">
        <f t="shared" si="1637"/>
        <v>-0.956708580912719-0.190301168721783i</v>
      </c>
      <c r="P655" s="181" t="str">
        <f t="shared" si="1638"/>
        <v>0.90119977750868+0.373289170251713i</v>
      </c>
      <c r="Q655" s="181" t="str">
        <f t="shared" si="1691"/>
        <v>-0.811058372053638-0.541931878311848i</v>
      </c>
      <c r="R655" s="181" t="str">
        <f t="shared" si="1692"/>
        <v>0.689748448207337+0.689748448207371i</v>
      </c>
      <c r="S655" s="181" t="str">
        <f t="shared" si="1693"/>
        <v>-0.54193187831188-0.811058372053617i</v>
      </c>
      <c r="T655" s="181" t="str">
        <f t="shared" si="1694"/>
        <v>0.373289170251724+0.901199777508675i</v>
      </c>
      <c r="U655" s="181" t="str">
        <f t="shared" si="1695"/>
        <v>-0.190301168721765-0.956708580912723i</v>
      </c>
      <c r="V655" s="181" t="str">
        <f t="shared" si="1696"/>
        <v>-4.76801915239159E-14+0.975451610080637i</v>
      </c>
      <c r="W655" s="181" t="str">
        <f t="shared" si="1697"/>
        <v>0.190301168721763-0.956708580912723i</v>
      </c>
      <c r="X655" s="181" t="str">
        <f t="shared" si="1698"/>
        <v>-0.373289170251722+0.901199777508676i</v>
      </c>
      <c r="Y655" s="181" t="str">
        <f t="shared" si="1699"/>
        <v>0.541931878311878-0.811058372053619i</v>
      </c>
      <c r="Z655" s="181" t="str">
        <f t="shared" si="1700"/>
        <v>-0.689748448207335+0.689748448207373i</v>
      </c>
      <c r="AA655" s="181" t="str">
        <f t="shared" si="1701"/>
        <v>0.811058372053642-0.541931878311842i</v>
      </c>
      <c r="AB655" s="181" t="str">
        <f t="shared" si="1702"/>
        <v>-0.901199777508693+0.37328917025168i</v>
      </c>
      <c r="AC655" s="181" t="str">
        <f t="shared" si="1703"/>
        <v>0.956708580912713-0.190301168721814i</v>
      </c>
      <c r="AD655" s="181" t="str">
        <f t="shared" si="1704"/>
        <v>-0.975451610080637+1.67362474012887E-15i</v>
      </c>
      <c r="AE655" s="181" t="str">
        <f t="shared" si="1705"/>
        <v>0.956708580912714+0.19030116872181i</v>
      </c>
      <c r="AF655" s="181" t="str">
        <f t="shared" si="1706"/>
        <v>-0.901199777508694-0.373289170251676i</v>
      </c>
      <c r="AG655" s="181" t="str">
        <f t="shared" si="1707"/>
        <v>0.811058372053644+0.541931878311839i</v>
      </c>
      <c r="AH655" s="181" t="str">
        <f t="shared" si="1708"/>
        <v>-0.689748448207337-0.689748448207371i</v>
      </c>
      <c r="AI655" s="181" t="str">
        <f t="shared" si="1709"/>
        <v>0.54193187831188+0.811058372053617i</v>
      </c>
      <c r="AJ655" s="181" t="str">
        <f t="shared" si="1710"/>
        <v>-0.373289170251729-0.901199777508673i</v>
      </c>
      <c r="AK655" s="181" t="str">
        <f t="shared" si="1711"/>
        <v>0.19030116872177+0.956708580912722i</v>
      </c>
      <c r="AL655" s="181" t="str">
        <f t="shared" si="1712"/>
        <v>4.25410665056455E-14-0.975451610080637i</v>
      </c>
      <c r="AM655" s="181" t="str">
        <f t="shared" si="1713"/>
        <v>-0.190301168721758+0.956708580912724i</v>
      </c>
      <c r="AN655" s="181" t="str">
        <f t="shared" si="1714"/>
        <v>0.373289170251717-0.901199777508678i</v>
      </c>
      <c r="AO655" s="181" t="str">
        <f t="shared" si="1715"/>
        <v>-0.541931878311876+0.81105837205362i</v>
      </c>
      <c r="AP655" s="181" t="str">
        <f t="shared" si="1716"/>
        <v>0.689748448207334-0.689748448207374i</v>
      </c>
      <c r="AQ655" s="181" t="str">
        <f t="shared" si="1717"/>
        <v>-0.811058372053641+0.541931878311844i</v>
      </c>
      <c r="AR655" s="181" t="str">
        <f t="shared" si="1718"/>
        <v>0.901199777508693-0.373289170251681i</v>
      </c>
      <c r="AS655" s="181" t="str">
        <f t="shared" si="1719"/>
        <v>-0.956708580912713+0.190301168721815i</v>
      </c>
      <c r="AT655" s="181" t="str">
        <f t="shared" si="1720"/>
        <v>0.975451610080637-3.34724948025775E-15i</v>
      </c>
      <c r="AU655" s="181" t="str">
        <f t="shared" si="1721"/>
        <v>-0.956708580912714-0.190301168721809i</v>
      </c>
      <c r="AV655" s="181" t="str">
        <f t="shared" si="1722"/>
        <v>0.901199777508807+0.373289170251406i</v>
      </c>
      <c r="AW655" s="181" t="str">
        <f t="shared" si="1723"/>
        <v>-0.811058372053591-0.541931878311919i</v>
      </c>
      <c r="AX655" s="181" t="str">
        <f t="shared" si="1724"/>
        <v>0.689748448207681+0.689748448207027i</v>
      </c>
      <c r="AY655" s="181" t="str">
        <f t="shared" si="1725"/>
        <v>-0.541931878311882-0.811058372053616i</v>
      </c>
      <c r="AZ655" s="181" t="str">
        <f t="shared" si="1726"/>
        <v>0.373289170251365+0.901199777508824i</v>
      </c>
      <c r="BA655" s="181" t="str">
        <f t="shared" si="1727"/>
        <v>-0.190301168721956-0.956708580912685i</v>
      </c>
      <c r="BB655" s="181" t="str">
        <f t="shared" si="1728"/>
        <v>-2.41866457897721E-13+0.975451610080637i</v>
      </c>
      <c r="BC655" s="181" t="str">
        <f t="shared" si="1729"/>
        <v>0.190301168721479-0.95670858091278i</v>
      </c>
      <c r="BD655" s="181" t="str">
        <f t="shared" si="1730"/>
        <v>-0.373289170251812+0.901199777508639i</v>
      </c>
      <c r="BE655" s="181" t="str">
        <f t="shared" si="1731"/>
        <v>0.541931878311477-0.811058372053886i</v>
      </c>
      <c r="BF655" s="181" t="str">
        <f t="shared" si="1732"/>
        <v>-0.689748448207327+0.689748448207381i</v>
      </c>
      <c r="BG655" s="181" t="str">
        <f t="shared" si="1733"/>
        <v>0.811058372053852-0.541931878311528i</v>
      </c>
      <c r="BH655" s="181" t="str">
        <f t="shared" si="1734"/>
        <v>-0.901199777508615+0.373289170251868i</v>
      </c>
      <c r="BI655" s="181" t="str">
        <f t="shared" si="1735"/>
        <v>0.956708580912768-0.190301168721538i</v>
      </c>
      <c r="BJ655" s="181" t="str">
        <f t="shared" si="1736"/>
        <v>-0.975451610080637+3.03053898140551E-13i</v>
      </c>
      <c r="BK655" s="181" t="str">
        <f t="shared" si="1737"/>
        <v>0.956708580912697+0.190301168721896i</v>
      </c>
      <c r="BL655" s="181" t="str">
        <f t="shared" si="1738"/>
        <v>-0.901199777508847-0.373289170251309i</v>
      </c>
      <c r="BM655" s="134"/>
      <c r="BN655" s="134"/>
      <c r="BO655" s="134"/>
      <c r="BP655" s="134"/>
      <c r="BQ655" s="134"/>
      <c r="BR655" s="134"/>
      <c r="BS655" s="134"/>
      <c r="BT655" s="134"/>
      <c r="BU655" s="134"/>
      <c r="BV655" s="134"/>
      <c r="BW655" s="181"/>
      <c r="BX655" s="181"/>
      <c r="BY655" s="181"/>
      <c r="BZ655" s="181"/>
      <c r="CH655" s="180">
        <f t="shared" si="1739"/>
        <v>-269.63277097636734</v>
      </c>
    </row>
    <row r="656" spans="1:86">
      <c r="A656" s="185">
        <f t="shared" si="1630"/>
        <v>9.6875000000000034E-3</v>
      </c>
      <c r="B656" s="186">
        <v>31</v>
      </c>
      <c r="C656" s="186">
        <f t="shared" si="1631"/>
        <v>1550</v>
      </c>
      <c r="D656" s="186">
        <f t="shared" si="1740"/>
        <v>9738.9372261283588</v>
      </c>
      <c r="E656" s="185" t="str">
        <f t="shared" si="1687"/>
        <v>9738.93722612836i</v>
      </c>
      <c r="F656" s="185" t="e">
        <f t="shared" si="1632"/>
        <v>#REF!</v>
      </c>
      <c r="G656" s="185" t="str">
        <f t="shared" si="1633"/>
        <v>-2.88793909135739-0.374325813627126i</v>
      </c>
      <c r="H656" s="185" t="e">
        <f t="shared" si="1634"/>
        <v>#REF!</v>
      </c>
      <c r="I656" s="185" t="e">
        <f t="shared" si="1688"/>
        <v>#REF!</v>
      </c>
      <c r="J656" s="181" t="str">
        <f>IMPRODUCT(1/Nt_input,AS625)</f>
        <v>2.147669084633E-14+4.45306768889764E-14i</v>
      </c>
      <c r="K656" s="204" t="e">
        <f t="shared" si="1689"/>
        <v>#REF!</v>
      </c>
      <c r="L656" s="180" t="e">
        <f t="shared" si="1690"/>
        <v>#REF!</v>
      </c>
      <c r="M656" s="180">
        <f t="shared" si="1635"/>
        <v>390.49008570164779</v>
      </c>
      <c r="N656" s="182">
        <f t="shared" si="1636"/>
        <v>0.49008570164779752</v>
      </c>
      <c r="O656" s="181" t="str">
        <f t="shared" si="1637"/>
        <v>-0.487725805040315-0.0480367989919243i</v>
      </c>
      <c r="P656" s="181" t="str">
        <f t="shared" si="1638"/>
        <v>0.480668842312249+0.0956109773499708i</v>
      </c>
      <c r="Q656" s="181" t="str">
        <f t="shared" si="1691"/>
        <v>-0.468982775872399-0.142264369729856i</v>
      </c>
      <c r="R656" s="181" t="str">
        <f t="shared" si="1692"/>
        <v>0.452780148928824+0.187547678459655i</v>
      </c>
      <c r="S656" s="181" t="str">
        <f t="shared" si="1693"/>
        <v>-0.432217001636285-0.231024800521835i</v>
      </c>
      <c r="T656" s="181" t="str">
        <f t="shared" si="1694"/>
        <v>0.407491368344122+0.272277027464031i</v>
      </c>
      <c r="U656" s="181" t="str">
        <f t="shared" si="1695"/>
        <v>-0.378841370417364-0.310907077789985i</v>
      </c>
      <c r="V656" s="181" t="str">
        <f t="shared" si="1696"/>
        <v>0.346542922997725+0.346542922997724i</v>
      </c>
      <c r="W656" s="181" t="str">
        <f t="shared" si="1697"/>
        <v>-0.310907077789988-0.378841370417362i</v>
      </c>
      <c r="X656" s="181" t="str">
        <f t="shared" si="1698"/>
        <v>0.272277027464033+0.407491368344121i</v>
      </c>
      <c r="Y656" s="181" t="str">
        <f t="shared" si="1699"/>
        <v>-0.231024800521837-0.432217001636284i</v>
      </c>
      <c r="Z656" s="181" t="str">
        <f t="shared" si="1700"/>
        <v>0.187547678459611+0.452780148928842i</v>
      </c>
      <c r="AA656" s="181" t="str">
        <f t="shared" si="1701"/>
        <v>-0.142264369729876-0.468982775872393i</v>
      </c>
      <c r="AB656" s="181" t="str">
        <f t="shared" si="1702"/>
        <v>0.095610977349984+0.480668842312246i</v>
      </c>
      <c r="AC656" s="181" t="str">
        <f t="shared" si="1703"/>
        <v>-0.0480367989919319-0.487725805040314i</v>
      </c>
      <c r="AD656" s="181" t="str">
        <f t="shared" si="1704"/>
        <v>1.68141934100517E-15+0.490085701647798i</v>
      </c>
      <c r="AE656" s="181" t="str">
        <f t="shared" si="1705"/>
        <v>0.0480367989919285-0.487725805040315i</v>
      </c>
      <c r="AF656" s="181" t="str">
        <f t="shared" si="1706"/>
        <v>-0.0956109773499772+0.480668842312247i</v>
      </c>
      <c r="AG656" s="181" t="str">
        <f t="shared" si="1707"/>
        <v>0.142264369729872-0.468982775872394i</v>
      </c>
      <c r="AH656" s="181" t="str">
        <f t="shared" si="1708"/>
        <v>-0.187547678459653+0.452780148928824i</v>
      </c>
      <c r="AI656" s="181" t="str">
        <f t="shared" si="1709"/>
        <v>0.231024800521831-0.432217001636287i</v>
      </c>
      <c r="AJ656" s="181" t="str">
        <f t="shared" si="1710"/>
        <v>-0.272277027464029+0.407491368344124i</v>
      </c>
      <c r="AK656" s="181" t="str">
        <f t="shared" si="1711"/>
        <v>0.310907077789981-0.378841370417367i</v>
      </c>
      <c r="AL656" s="181" t="str">
        <f t="shared" si="1712"/>
        <v>-0.346542922997723+0.346542922997726i</v>
      </c>
      <c r="AM656" s="181" t="str">
        <f t="shared" si="1713"/>
        <v>0.378841370417359-0.31090707778999i</v>
      </c>
      <c r="AN656" s="181" t="str">
        <f t="shared" si="1714"/>
        <v>-0.407491368344121+0.272277027464033i</v>
      </c>
      <c r="AO656" s="181" t="str">
        <f t="shared" si="1715"/>
        <v>0.432217001636283-0.231024800521838i</v>
      </c>
      <c r="AP656" s="181" t="str">
        <f t="shared" si="1716"/>
        <v>-0.45278014892884+0.187547678459616i</v>
      </c>
      <c r="AQ656" s="181" t="str">
        <f t="shared" si="1717"/>
        <v>0.468982775872393-0.142264369729877i</v>
      </c>
      <c r="AR656" s="181" t="str">
        <f t="shared" si="1718"/>
        <v>-0.480668842312246+0.0956109773499855i</v>
      </c>
      <c r="AS656" s="181" t="str">
        <f t="shared" si="1719"/>
        <v>0.487725805040314-0.048036798991937i</v>
      </c>
      <c r="AT656" s="181" t="str">
        <f t="shared" si="1720"/>
        <v>-0.490085701647798+3.36283868201035E-15i</v>
      </c>
      <c r="AU656" s="181" t="str">
        <f t="shared" si="1721"/>
        <v>0.487725805040329+0.0480367989917778i</v>
      </c>
      <c r="AV656" s="181" t="str">
        <f t="shared" si="1722"/>
        <v>-0.480668842312267-0.0956109773498767i</v>
      </c>
      <c r="AW656" s="181" t="str">
        <f t="shared" si="1723"/>
        <v>0.468982775872409+0.142264369729824i</v>
      </c>
      <c r="AX656" s="181" t="str">
        <f t="shared" si="1724"/>
        <v>-0.452780148928826-0.187547678459648i</v>
      </c>
      <c r="AY656" s="181" t="str">
        <f t="shared" si="1725"/>
        <v>0.43221700163624+0.231024800521919i</v>
      </c>
      <c r="AZ656" s="181" t="str">
        <f t="shared" si="1726"/>
        <v>-0.407491368344044-0.272277027464149i</v>
      </c>
      <c r="BA656" s="181" t="str">
        <f t="shared" si="1727"/>
        <v>0.37884137041724+0.310907077790136i</v>
      </c>
      <c r="BB656" s="181" t="str">
        <f t="shared" si="1728"/>
        <v>-0.346542922997555-0.346542922997894i</v>
      </c>
      <c r="BC656" s="181" t="str">
        <f t="shared" si="1729"/>
        <v>0.310907077790142+0.378841370417235i</v>
      </c>
      <c r="BD656" s="181" t="str">
        <f t="shared" si="1730"/>
        <v>-0.272277027464162-0.407491368344035i</v>
      </c>
      <c r="BE656" s="181" t="str">
        <f t="shared" si="1731"/>
        <v>0.231024800521926+0.432217001636237i</v>
      </c>
      <c r="BF656" s="181" t="str">
        <f t="shared" si="1732"/>
        <v>-0.187547678459662-0.452780148928821i</v>
      </c>
      <c r="BG656" s="181" t="str">
        <f t="shared" si="1733"/>
        <v>0.142264369729839+0.468982775872404i</v>
      </c>
      <c r="BH656" s="181" t="str">
        <f t="shared" si="1734"/>
        <v>-0.0956109773498851-0.480668842312266i</v>
      </c>
      <c r="BI656" s="181" t="str">
        <f t="shared" si="1735"/>
        <v>0.0480367989917862+0.487725805040329i</v>
      </c>
      <c r="BJ656" s="181" t="str">
        <f t="shared" si="1736"/>
        <v>1.89962769692196E-13-0.490085701647798i</v>
      </c>
      <c r="BK656" s="181" t="str">
        <f t="shared" si="1737"/>
        <v>-0.0480367989921643+0.487725805040292i</v>
      </c>
      <c r="BL656" s="181" t="str">
        <f t="shared" si="1738"/>
        <v>0.0956109773497792-0.480668842312287i</v>
      </c>
      <c r="BM656" s="134"/>
      <c r="BN656" s="134"/>
      <c r="BO656" s="134"/>
      <c r="BP656" s="134"/>
      <c r="BQ656" s="134"/>
      <c r="BR656" s="134"/>
      <c r="BS656" s="134"/>
      <c r="BT656" s="134"/>
      <c r="BU656" s="134"/>
      <c r="BV656" s="134"/>
      <c r="BW656" s="181"/>
      <c r="BX656" s="181"/>
      <c r="BY656" s="181"/>
      <c r="BZ656" s="181"/>
      <c r="CH656" s="180">
        <f t="shared" si="1739"/>
        <v>-266.11858030344501</v>
      </c>
    </row>
    <row r="657" spans="1:86">
      <c r="A657" s="185">
        <f t="shared" si="1630"/>
        <v>1.0000000000000004E-2</v>
      </c>
      <c r="B657" s="186">
        <v>32</v>
      </c>
      <c r="C657" s="186">
        <f t="shared" si="1631"/>
        <v>1600</v>
      </c>
      <c r="D657" s="186">
        <f t="shared" si="1740"/>
        <v>10053.096491487338</v>
      </c>
      <c r="E657" s="185" t="str">
        <f t="shared" si="1687"/>
        <v>10053.0964914873i</v>
      </c>
      <c r="F657" s="185" t="e">
        <f t="shared" si="1632"/>
        <v>#REF!</v>
      </c>
      <c r="G657" s="185" t="str">
        <f t="shared" si="1633"/>
        <v>-2.89868937003806-0.393574722031177i</v>
      </c>
      <c r="H657" s="185" t="e">
        <f t="shared" si="1634"/>
        <v>#REF!</v>
      </c>
      <c r="I657" s="185" t="e">
        <f t="shared" si="1688"/>
        <v>#REF!</v>
      </c>
      <c r="J657" s="181" t="str">
        <f>IMPRODUCT(1/Nt_input,AT625)</f>
        <v>6.0189589816302E-16-2.23232643645769E-14i</v>
      </c>
      <c r="K657" s="204" t="e">
        <f t="shared" si="1689"/>
        <v>#REF!</v>
      </c>
      <c r="L657" s="180" t="e">
        <f t="shared" si="1690"/>
        <v>#REF!</v>
      </c>
      <c r="M657" s="180">
        <f t="shared" si="1635"/>
        <v>390</v>
      </c>
      <c r="N657" s="182">
        <f t="shared" si="1636"/>
        <v>-6.0490147481772627E-15</v>
      </c>
      <c r="O657" s="181" t="str">
        <f t="shared" si="1637"/>
        <v>6.04901474817726E-15+1.95449059141609E-29i</v>
      </c>
      <c r="P657" s="181" t="str">
        <f t="shared" si="1638"/>
        <v>-6.04901474817726E-15+2.00088361292452E-29i</v>
      </c>
      <c r="Q657" s="181" t="str">
        <f t="shared" si="1691"/>
        <v>6.04901474817726E-15+2.22237196480513E-30i</v>
      </c>
      <c r="R657" s="181" t="str">
        <f t="shared" si="1692"/>
        <v>-6.04901474817726E-15+1.68960176893183E-28i</v>
      </c>
      <c r="S657" s="181" t="str">
        <f t="shared" si="1693"/>
        <v>6.04901474817726E-15-2.00455012396921E-28i</v>
      </c>
      <c r="T657" s="181" t="str">
        <f t="shared" si="1694"/>
        <v>-6.04901474817726E-15+2.53440265339774E-28i</v>
      </c>
      <c r="U657" s="181" t="str">
        <f t="shared" si="1695"/>
        <v>6.04901474817726E-15-2.9568030956307E-28i</v>
      </c>
      <c r="V657" s="181" t="str">
        <f t="shared" si="1696"/>
        <v>-6.04901474817726E-15-2.8530175194798E-28i</v>
      </c>
      <c r="W657" s="181" t="str">
        <f t="shared" si="1697"/>
        <v>6.04901474817726E-15+2.43061707724684E-28i</v>
      </c>
      <c r="X657" s="181" t="str">
        <f t="shared" si="1698"/>
        <v>-6.04901474817726E-15-2.00821663501389E-28i</v>
      </c>
      <c r="Y657" s="181" t="str">
        <f t="shared" si="1699"/>
        <v>6.04901474817726E-15+1.58581619278093E-28i</v>
      </c>
      <c r="Z657" s="181" t="str">
        <f t="shared" si="1700"/>
        <v>-6.04901474817726E-15-9.48511576156817E-29i</v>
      </c>
      <c r="AA657" s="181" t="str">
        <f t="shared" si="1701"/>
        <v>6.04901474817726E-15+7.41015308315018E-29i</v>
      </c>
      <c r="AB657" s="181" t="str">
        <f t="shared" si="1702"/>
        <v>-6.04901474817726E-15-5.33519040473213E-29i</v>
      </c>
      <c r="AC657" s="181" t="str">
        <f t="shared" si="1703"/>
        <v>6.04901474817726E-15-1.03785576150897E-29i</v>
      </c>
      <c r="AD657" s="181" t="str">
        <f t="shared" si="1704"/>
        <v>-6.04901474817726E-15+3.112818439927E-29i</v>
      </c>
      <c r="AE657" s="181" t="str">
        <f t="shared" si="1705"/>
        <v>6.04901474817726E-15-9.48586460616809E-29i</v>
      </c>
      <c r="AF657" s="181" t="str">
        <f t="shared" si="1706"/>
        <v>-6.04901474817726E-15+1.15608272845861E-28i</v>
      </c>
      <c r="AG657" s="181" t="str">
        <f t="shared" si="1707"/>
        <v>6.04901474817726E-15-1.79338734508272E-28i</v>
      </c>
      <c r="AH657" s="181" t="str">
        <f t="shared" si="1708"/>
        <v>-6.04901474817726E-15+2.00088361292452E-28i</v>
      </c>
      <c r="AI657" s="181" t="str">
        <f t="shared" si="1709"/>
        <v>6.04901474817726E-15-2.63818822954864E-28i</v>
      </c>
      <c r="AJ657" s="181" t="str">
        <f t="shared" si="1710"/>
        <v>-6.04901474817726E-15-3.17163238556186E-28i</v>
      </c>
      <c r="AK657" s="181" t="str">
        <f t="shared" si="1711"/>
        <v>6.04901474817726E-15+2.96413611772005E-28i</v>
      </c>
      <c r="AL657" s="181" t="str">
        <f t="shared" si="1712"/>
        <v>-6.04901474817726E-15-1.89702315231364E-28i</v>
      </c>
      <c r="AM657" s="181" t="str">
        <f t="shared" si="1713"/>
        <v>6.04901474817726E-15+1.68952688447183E-28i</v>
      </c>
      <c r="AN657" s="181" t="str">
        <f t="shared" si="1714"/>
        <v>-6.04901474817726E-15-1.48203061663003E-28i</v>
      </c>
      <c r="AO657" s="181" t="str">
        <f t="shared" si="1715"/>
        <v>6.04901474817726E-15+1.27453434878823E-28i</v>
      </c>
      <c r="AP657" s="181" t="str">
        <f t="shared" si="1716"/>
        <v>-6.04901474817726E-15-1.06703808094643E-28i</v>
      </c>
      <c r="AQ657" s="181" t="str">
        <f t="shared" si="1717"/>
        <v>6.04901474817726E-15-7.48844599911828E-33i</v>
      </c>
      <c r="AR657" s="181" t="str">
        <f t="shared" si="1718"/>
        <v>-6.04901474817726E-15+2.07571152301794E-29i</v>
      </c>
      <c r="AS657" s="181" t="str">
        <f t="shared" si="1719"/>
        <v>6.04901474817726E-15-4.15067420143597E-29i</v>
      </c>
      <c r="AT657" s="181" t="str">
        <f t="shared" si="1720"/>
        <v>-6.04901474817726E-15-2.34467038438238E-27i</v>
      </c>
      <c r="AU657" s="181" t="str">
        <f t="shared" si="1721"/>
        <v>6.04901474817726E-15+1.03449571125128E-27i</v>
      </c>
      <c r="AV657" s="181" t="str">
        <f t="shared" si="1722"/>
        <v>-6.04901474817726E-15+1.89717292123362E-28i</v>
      </c>
      <c r="AW657" s="181" t="str">
        <f t="shared" si="1723"/>
        <v>6.04901474817726E-15-1.413930295498E-27i</v>
      </c>
      <c r="AX657" s="181" t="str">
        <f t="shared" si="1724"/>
        <v>-6.04901474817726E-15+2.7241049686291E-27i</v>
      </c>
      <c r="AY657" s="181" t="str">
        <f t="shared" si="1725"/>
        <v>6.04901474817726E-15+2.15496058070502E-27i</v>
      </c>
      <c r="AZ657" s="181" t="str">
        <f t="shared" si="1726"/>
        <v>-6.04901474817726E-15-8.44785907573914E-28i</v>
      </c>
      <c r="BA657" s="181" t="str">
        <f t="shared" si="1727"/>
        <v>6.04901474817726E-15-3.79427095800724E-28i</v>
      </c>
      <c r="BB657" s="181" t="str">
        <f t="shared" si="1728"/>
        <v>-6.04901474817726E-15+1.60364009917537E-27i</v>
      </c>
      <c r="BC657" s="181" t="str">
        <f t="shared" si="1729"/>
        <v>6.04901474817726E-15-2.82785310255E-27i</v>
      </c>
      <c r="BD657" s="181" t="str">
        <f t="shared" si="1730"/>
        <v>-6.04901474817726E-15-1.87928910727119E-27i</v>
      </c>
      <c r="BE657" s="181" t="str">
        <f t="shared" si="1731"/>
        <v>6.04901474817726E-15+7.41037773653012E-28i</v>
      </c>
      <c r="BF657" s="181" t="str">
        <f t="shared" si="1732"/>
        <v>-6.04901474817726E-15+5.69136899478088E-28i</v>
      </c>
      <c r="BG657" s="181" t="str">
        <f t="shared" si="1733"/>
        <v>6.04901474817726E-15-1.87931157260918E-27i</v>
      </c>
      <c r="BH657" s="181" t="str">
        <f t="shared" si="1734"/>
        <v>-6.04901474817726E-15-2.99975397672493E-27i</v>
      </c>
      <c r="BI657" s="181" t="str">
        <f t="shared" si="1735"/>
        <v>6.04901474817726E-15+1.68957930359383E-27i</v>
      </c>
      <c r="BJ657" s="181" t="str">
        <f t="shared" si="1736"/>
        <v>-6.04901474817726E-15-3.79404630462727E-28i</v>
      </c>
      <c r="BK657" s="181" t="str">
        <f t="shared" si="1737"/>
        <v>6.04901474817726E-15-7.58846703155453E-28i</v>
      </c>
      <c r="BL657" s="181" t="str">
        <f t="shared" si="1738"/>
        <v>-6.04901474817726E-15+2.06902137628655E-27i</v>
      </c>
      <c r="BM657" s="134"/>
      <c r="BN657" s="134"/>
      <c r="BO657" s="134"/>
      <c r="BP657" s="134"/>
      <c r="BQ657" s="134"/>
      <c r="BR657" s="134"/>
      <c r="BS657" s="134"/>
      <c r="BT657" s="134"/>
      <c r="BU657" s="134"/>
      <c r="BV657" s="134"/>
      <c r="BW657" s="181"/>
      <c r="BX657" s="181"/>
      <c r="BY657" s="181"/>
      <c r="BZ657" s="181"/>
      <c r="CH657" s="180">
        <f t="shared" si="1739"/>
        <v>-273.02168982853641</v>
      </c>
    </row>
    <row r="658" spans="1:86">
      <c r="A658" s="185">
        <f t="shared" ref="A658:A689" si="1741">A657+Div_Nt_input</f>
        <v>1.0312500000000004E-2</v>
      </c>
      <c r="B658" s="186">
        <v>33</v>
      </c>
      <c r="C658" s="186">
        <f t="shared" ref="C658:C689" si="1742">C657+Fline</f>
        <v>1650</v>
      </c>
      <c r="D658" s="186">
        <f t="shared" si="1740"/>
        <v>10367.255756846318</v>
      </c>
      <c r="E658" s="185" t="str">
        <f t="shared" si="1687"/>
        <v>10367.2557568463i</v>
      </c>
      <c r="F658" s="185"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18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185"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185" t="e">
        <f t="shared" si="1688"/>
        <v>#REF!</v>
      </c>
      <c r="J658" s="181" t="str">
        <f>IMPRODUCT(1/Nt_input,AU625)</f>
        <v>-2.5789011661888E-13+1.46733753619844E-14i</v>
      </c>
      <c r="K658" s="204" t="e">
        <f t="shared" si="1689"/>
        <v>#REF!</v>
      </c>
      <c r="L658" s="180" t="e">
        <f t="shared" si="1690"/>
        <v>#REF!</v>
      </c>
      <c r="M658" s="180">
        <f t="shared" ref="M658:M689" si="1746">N658+Vinput2</f>
        <v>389.50991429835221</v>
      </c>
      <c r="N658" s="182">
        <f t="shared" ref="N658:N689" si="1747">0.5*Vinac*SIN(2*PI()*Fline*A658)</f>
        <v>-0.49008570164780951</v>
      </c>
      <c r="O658" s="181" t="str">
        <f t="shared" ref="O658:O689" si="1748">IMPRODUCT(N658,IMEXP(COMPLEX(0,-2*PI()*1*B658/Nt_input)))</f>
        <v>0.487725805040327-0.0480367989919224i</v>
      </c>
      <c r="P658" s="181" t="str">
        <f t="shared" ref="P658:P689" si="1749">IMPRODUCT(N658,IMEXP(COMPLEX(0,-2*PI()*2*B658/Nt_input)))</f>
        <v>-0.480668842312261+0.0956109773499722i</v>
      </c>
      <c r="Q658" s="181" t="str">
        <f t="shared" si="1691"/>
        <v>0.468982775872411-0.142264369729859i</v>
      </c>
      <c r="R658" s="181" t="str">
        <f t="shared" si="1692"/>
        <v>-0.452780148928843+0.187547678459639i</v>
      </c>
      <c r="S658" s="181" t="str">
        <f t="shared" si="1693"/>
        <v>0.43221700163628-0.23102480052187i</v>
      </c>
      <c r="T658" s="181" t="str">
        <f t="shared" si="1694"/>
        <v>-0.407491368344137+0.272277027464031i</v>
      </c>
      <c r="U658" s="181" t="str">
        <f t="shared" si="1695"/>
        <v>0.378841370417375-0.31090707778999i</v>
      </c>
      <c r="V658" s="181" t="str">
        <f t="shared" si="1696"/>
        <v>-0.346542922997731+0.346542922997735i</v>
      </c>
      <c r="W658" s="181" t="str">
        <f t="shared" si="1697"/>
        <v>0.310907077789986-0.378841370417378i</v>
      </c>
      <c r="X658" s="181" t="str">
        <f t="shared" si="1698"/>
        <v>-0.272277027464065+0.407491368344114i</v>
      </c>
      <c r="Y658" s="181" t="str">
        <f t="shared" si="1699"/>
        <v>0.231024800521865-0.432217001636282i</v>
      </c>
      <c r="Z658" s="181" t="str">
        <f t="shared" si="1700"/>
        <v>-0.187547678459633+0.452780148928846i</v>
      </c>
      <c r="AA658" s="181" t="str">
        <f t="shared" si="1701"/>
        <v>0.142264369729844-0.468982775872415i</v>
      </c>
      <c r="AB658" s="181" t="str">
        <f t="shared" si="1702"/>
        <v>-0.0956109773499913+0.480668842312257i</v>
      </c>
      <c r="AC658" s="181" t="str">
        <f t="shared" si="1703"/>
        <v>0.0480367989919313-0.487725805040326i</v>
      </c>
      <c r="AD658" s="181" t="str">
        <f t="shared" si="1704"/>
        <v>6.84480368050826E-15+0.49008570164781i</v>
      </c>
      <c r="AE658" s="181" t="str">
        <f t="shared" si="1705"/>
        <v>-0.0480367989919415-0.487725805040325i</v>
      </c>
      <c r="AF658" s="181" t="str">
        <f t="shared" si="1706"/>
        <v>0.0956109773499536+0.480668842312264i</v>
      </c>
      <c r="AG658" s="181" t="str">
        <f t="shared" si="1707"/>
        <v>-0.142264369729857-0.468982775872411i</v>
      </c>
      <c r="AH658" s="181" t="str">
        <f t="shared" si="1708"/>
        <v>0.187547678459646+0.45278014892884i</v>
      </c>
      <c r="AI658" s="181" t="str">
        <f t="shared" si="1709"/>
        <v>-0.231024800521877-0.432217001636276i</v>
      </c>
      <c r="AJ658" s="181" t="str">
        <f t="shared" si="1710"/>
        <v>0.272277027464033+0.407491368344136i</v>
      </c>
      <c r="AK658" s="181" t="str">
        <f t="shared" si="1711"/>
        <v>-0.310907077789994-0.378841370417372i</v>
      </c>
      <c r="AL658" s="181" t="str">
        <f t="shared" si="1712"/>
        <v>0.346542922997739+0.346542922997727i</v>
      </c>
      <c r="AM658" s="181" t="str">
        <f t="shared" si="1713"/>
        <v>-0.378841370417382-0.310907077789981i</v>
      </c>
      <c r="AN658" s="181" t="str">
        <f t="shared" si="1714"/>
        <v>0.407491368344118+0.272277027464059i</v>
      </c>
      <c r="AO658" s="181" t="str">
        <f t="shared" si="1715"/>
        <v>-0.432217001636284-0.231024800521862i</v>
      </c>
      <c r="AP658" s="181" t="str">
        <f t="shared" si="1716"/>
        <v>0.452780148928847+0.18754767845963i</v>
      </c>
      <c r="AQ658" s="181" t="str">
        <f t="shared" si="1717"/>
        <v>-0.468982775872416-0.142264369729841i</v>
      </c>
      <c r="AR658" s="181" t="str">
        <f t="shared" si="1718"/>
        <v>0.480668842312258+0.0956109773499849i</v>
      </c>
      <c r="AS658" s="181" t="str">
        <f t="shared" si="1719"/>
        <v>-0.487725805040341-0.048036798991779i</v>
      </c>
      <c r="AT658" s="181" t="str">
        <f t="shared" si="1720"/>
        <v>0.49008570164781+8.38139064965915E-14i</v>
      </c>
      <c r="AU658" s="181" t="str">
        <f t="shared" si="1721"/>
        <v>-0.48772580504031+0.0480367989920973i</v>
      </c>
      <c r="AV658" s="181" t="str">
        <f t="shared" si="1722"/>
        <v>0.480668842312273-0.0956109773499089i</v>
      </c>
      <c r="AW658" s="181" t="str">
        <f t="shared" si="1723"/>
        <v>-0.468982775872354+0.142264369730047i</v>
      </c>
      <c r="AX658" s="181" t="str">
        <f t="shared" si="1724"/>
        <v>0.452780148928858-0.187547678459604i</v>
      </c>
      <c r="AY658" s="181" t="str">
        <f t="shared" si="1725"/>
        <v>-0.432217001636182+0.231024800522052i</v>
      </c>
      <c r="AZ658" s="181" t="str">
        <f t="shared" si="1726"/>
        <v>0.40749136834413-0.272277027464042i</v>
      </c>
      <c r="BA658" s="181" t="str">
        <f t="shared" si="1727"/>
        <v>-0.378841370417524+0.310907077789809i</v>
      </c>
      <c r="BB658" s="181" t="str">
        <f t="shared" si="1728"/>
        <v>0.34654292299772-0.346542922997747i</v>
      </c>
      <c r="BC658" s="181" t="str">
        <f t="shared" si="1729"/>
        <v>-0.310907077790167+0.37884137041723i</v>
      </c>
      <c r="BD658" s="181" t="str">
        <f t="shared" si="1730"/>
        <v>0.27227702746401-0.407491368344151i</v>
      </c>
      <c r="BE658" s="181" t="str">
        <f t="shared" si="1731"/>
        <v>-0.231024800522025+0.432217001636197i</v>
      </c>
      <c r="BF658" s="181" t="str">
        <f t="shared" si="1732"/>
        <v>0.187547678459582-0.452780148928867i</v>
      </c>
      <c r="BG658" s="181" t="str">
        <f t="shared" si="1733"/>
        <v>-0.142264369730017+0.468982775872363i</v>
      </c>
      <c r="BH658" s="181" t="str">
        <f t="shared" si="1734"/>
        <v>0.0956109773498859-0.480668842312278i</v>
      </c>
      <c r="BI658" s="181" t="str">
        <f t="shared" si="1735"/>
        <v>-0.0480367989920598+0.487725805040314i</v>
      </c>
      <c r="BJ658" s="181" t="str">
        <f t="shared" si="1736"/>
        <v>-1.14555656547075E-13-0.49008570164781i</v>
      </c>
      <c r="BK658" s="181" t="str">
        <f t="shared" si="1737"/>
        <v>0.0480367989918026+0.487725805040339i</v>
      </c>
      <c r="BL658" s="181" t="str">
        <f t="shared" si="1738"/>
        <v>-0.0956109773501104-0.480668842312233i</v>
      </c>
      <c r="BM658" s="134"/>
      <c r="BN658" s="134"/>
      <c r="BO658" s="134"/>
      <c r="BP658" s="134"/>
      <c r="BQ658" s="134"/>
      <c r="BR658" s="134"/>
      <c r="BS658" s="134"/>
      <c r="BT658" s="134"/>
      <c r="BU658" s="134"/>
      <c r="BV658" s="134"/>
      <c r="BW658" s="181"/>
      <c r="BX658" s="181"/>
      <c r="BY658" s="181"/>
      <c r="BZ658" s="181"/>
      <c r="CH658" s="180">
        <f t="shared" si="1739"/>
        <v>-251.75726907311196</v>
      </c>
    </row>
    <row r="659" spans="1:86">
      <c r="A659" s="185">
        <f t="shared" si="1741"/>
        <v>1.0625000000000004E-2</v>
      </c>
      <c r="B659" s="186">
        <v>34</v>
      </c>
      <c r="C659" s="186">
        <f t="shared" si="1742"/>
        <v>1700</v>
      </c>
      <c r="D659" s="186">
        <f t="shared" si="1740"/>
        <v>10681.415022205296</v>
      </c>
      <c r="E659" s="185" t="str">
        <f t="shared" si="1687"/>
        <v>10681.4150222053i</v>
      </c>
      <c r="F659" s="185" t="e">
        <f t="shared" si="1743"/>
        <v>#REF!</v>
      </c>
      <c r="G659" s="185" t="str">
        <f t="shared" si="1744"/>
        <v>-2.92102045128595-0.430574025143801i</v>
      </c>
      <c r="H659" s="185" t="e">
        <f t="shared" si="1745"/>
        <v>#REF!</v>
      </c>
      <c r="I659" s="185" t="e">
        <f t="shared" si="1688"/>
        <v>#REF!</v>
      </c>
      <c r="J659" s="181" t="str">
        <f>IMPRODUCT(1/Nt_input,AV625)</f>
        <v>5.96423420412956E-14+6.52407815271427E-14i</v>
      </c>
      <c r="K659" s="204" t="e">
        <f t="shared" si="1689"/>
        <v>#REF!</v>
      </c>
      <c r="L659" s="180" t="e">
        <f t="shared" si="1690"/>
        <v>#REF!</v>
      </c>
      <c r="M659" s="180">
        <f t="shared" si="1746"/>
        <v>389.02454838991935</v>
      </c>
      <c r="N659" s="182">
        <f t="shared" si="1747"/>
        <v>-0.97545161008064829</v>
      </c>
      <c r="O659" s="181" t="str">
        <f t="shared" si="1748"/>
        <v>0.956708580912731-0.190301168721789i</v>
      </c>
      <c r="P659" s="181" t="str">
        <f t="shared" si="1749"/>
        <v>-0.901199777508692+0.373289170251715i</v>
      </c>
      <c r="Q659" s="181" t="str">
        <f t="shared" si="1691"/>
        <v>0.811058372053631-0.54193187831188i</v>
      </c>
      <c r="R659" s="181" t="str">
        <f t="shared" si="1692"/>
        <v>-0.689748448207377+0.689748448207348i</v>
      </c>
      <c r="S659" s="181" t="str">
        <f t="shared" si="1693"/>
        <v>0.541931878311832-0.811058372053664i</v>
      </c>
      <c r="T659" s="181" t="str">
        <f t="shared" si="1694"/>
        <v>-0.373289170251745+0.901199777508679i</v>
      </c>
      <c r="U659" s="181" t="str">
        <f t="shared" si="1695"/>
        <v>0.190301168721772-0.956708580912734i</v>
      </c>
      <c r="V659" s="181" t="str">
        <f t="shared" si="1696"/>
        <v>-4.08686493368343E-14+0.975451610080648i</v>
      </c>
      <c r="W659" s="181" t="str">
        <f t="shared" si="1697"/>
        <v>-0.190301168721788-0.956708580912731i</v>
      </c>
      <c r="X659" s="181" t="str">
        <f t="shared" si="1698"/>
        <v>0.37328917025176+0.901199777508673i</v>
      </c>
      <c r="Y659" s="181" t="str">
        <f t="shared" si="1699"/>
        <v>-0.541931878311848-0.811058372053653i</v>
      </c>
      <c r="Z659" s="181" t="str">
        <f t="shared" si="1700"/>
        <v>0.689748448207385+0.689748448207339i</v>
      </c>
      <c r="AA659" s="181" t="str">
        <f t="shared" si="1701"/>
        <v>-0.811058372053639-0.541931878311869i</v>
      </c>
      <c r="AB659" s="181" t="str">
        <f t="shared" si="1702"/>
        <v>0.9011997775087+0.373289170251694i</v>
      </c>
      <c r="AC659" s="181" t="str">
        <f t="shared" si="1703"/>
        <v>-0.956708580912726-0.190301168721812i</v>
      </c>
      <c r="AD659" s="181" t="str">
        <f t="shared" si="1704"/>
        <v>0.975451610080648-1.52967091142932E-14i</v>
      </c>
      <c r="AE659" s="181" t="str">
        <f t="shared" si="1705"/>
        <v>-0.956708580912739+0.190301168721748i</v>
      </c>
      <c r="AF659" s="181" t="str">
        <f t="shared" si="1706"/>
        <v>0.901199777508689-0.373289170251722i</v>
      </c>
      <c r="AG659" s="181" t="str">
        <f t="shared" si="1707"/>
        <v>-0.811058372053679+0.541931878311808i</v>
      </c>
      <c r="AH659" s="181" t="str">
        <f t="shared" si="1708"/>
        <v>0.689748448207364-0.689748448207361i</v>
      </c>
      <c r="AI659" s="181" t="str">
        <f t="shared" si="1709"/>
        <v>-0.541931878311822+0.81105837205367i</v>
      </c>
      <c r="AJ659" s="181" t="str">
        <f t="shared" si="1710"/>
        <v>0.373289170251725-0.901199777508688i</v>
      </c>
      <c r="AK659" s="181" t="str">
        <f t="shared" si="1711"/>
        <v>-0.190301168721758+0.956708580912737i</v>
      </c>
      <c r="AL659" s="181" t="str">
        <f t="shared" si="1712"/>
        <v>3.25029407788241E-14-0.975451610080648i</v>
      </c>
      <c r="AM659" s="181" t="str">
        <f t="shared" si="1713"/>
        <v>0.190301168721803+0.956708580912728i</v>
      </c>
      <c r="AN659" s="181" t="str">
        <f t="shared" si="1714"/>
        <v>-0.373289170251678-0.901199777508707i</v>
      </c>
      <c r="AO659" s="181" t="str">
        <f t="shared" si="1715"/>
        <v>0.54193187831186+0.811058372053644i</v>
      </c>
      <c r="AP659" s="181" t="str">
        <f t="shared" si="1716"/>
        <v>-0.689748448207328-0.689748448207397i</v>
      </c>
      <c r="AQ659" s="181" t="str">
        <f t="shared" si="1717"/>
        <v>0.811058372053651+0.541931878311851i</v>
      </c>
      <c r="AR659" s="181" t="str">
        <f t="shared" si="1718"/>
        <v>-0.901199777508817-0.373289170251411i</v>
      </c>
      <c r="AS659" s="181" t="str">
        <f t="shared" si="1719"/>
        <v>0.956708580912768+0.190301168721601i</v>
      </c>
      <c r="AT659" s="181" t="str">
        <f t="shared" si="1720"/>
        <v>-0.975451610080648+3.05934182285864E-14i</v>
      </c>
      <c r="AU659" s="181" t="str">
        <f t="shared" si="1721"/>
        <v>0.956708580912756-0.19030116872166i</v>
      </c>
      <c r="AV659" s="181" t="str">
        <f t="shared" si="1722"/>
        <v>-0.901199777508794+0.373289170251467i</v>
      </c>
      <c r="AW659" s="181" t="str">
        <f t="shared" si="1723"/>
        <v>0.811058372053887-0.541931878311498i</v>
      </c>
      <c r="AX659" s="181" t="str">
        <f t="shared" si="1724"/>
        <v>-0.689748448207078+0.689748448207647i</v>
      </c>
      <c r="AY659" s="181" t="str">
        <f t="shared" si="1725"/>
        <v>0.541931878311648-0.811058372053787i</v>
      </c>
      <c r="AZ659" s="181" t="str">
        <f t="shared" si="1726"/>
        <v>-0.373289170251621+0.901199777508731i</v>
      </c>
      <c r="BA659" s="181" t="str">
        <f t="shared" si="1727"/>
        <v>0.190301168721852-0.956708580912718i</v>
      </c>
      <c r="BB659" s="181" t="str">
        <f t="shared" si="1728"/>
        <v>-1.97412246127888E-13+0.975451610080648i</v>
      </c>
      <c r="BC659" s="181" t="str">
        <f t="shared" si="1729"/>
        <v>-0.190301168721437-0.9567085809128i</v>
      </c>
      <c r="BD659" s="181" t="str">
        <f t="shared" si="1730"/>
        <v>0.37328917025214+0.901199777508516i</v>
      </c>
      <c r="BE659" s="181" t="str">
        <f t="shared" si="1731"/>
        <v>-0.541931878312103-0.811058372053482i</v>
      </c>
      <c r="BF659" s="181" t="str">
        <f t="shared" si="1732"/>
        <v>0.689748448207485+0.68974844820724i</v>
      </c>
      <c r="BG659" s="181" t="str">
        <f t="shared" si="1733"/>
        <v>-0.81105837205366-0.541931878311838i</v>
      </c>
      <c r="BH659" s="181" t="str">
        <f t="shared" si="1734"/>
        <v>0.901199777508638+0.373289170251845i</v>
      </c>
      <c r="BI659" s="181" t="str">
        <f t="shared" si="1735"/>
        <v>-0.956708580912673-0.190301168722075i</v>
      </c>
      <c r="BJ659" s="181" t="str">
        <f t="shared" si="1736"/>
        <v>0.975451610080648+4.53141912709495E-13i</v>
      </c>
      <c r="BK659" s="181" t="str">
        <f t="shared" si="1737"/>
        <v>-0.956708580912656+0.190301168722166i</v>
      </c>
      <c r="BL659" s="181" t="str">
        <f t="shared" si="1738"/>
        <v>0.901199777508603-0.37328917025193i</v>
      </c>
      <c r="BM659" s="134"/>
      <c r="BN659" s="134"/>
      <c r="BO659" s="134"/>
      <c r="BP659" s="134"/>
      <c r="BQ659" s="134"/>
      <c r="BR659" s="134"/>
      <c r="BS659" s="134"/>
      <c r="BT659" s="134"/>
      <c r="BU659" s="134"/>
      <c r="BV659" s="134"/>
      <c r="BW659" s="181"/>
      <c r="BX659" s="181"/>
      <c r="BY659" s="181"/>
      <c r="BZ659" s="181"/>
      <c r="CH659" s="180">
        <f t="shared" si="1739"/>
        <v>-261.07150573984887</v>
      </c>
    </row>
    <row r="660" spans="1:86">
      <c r="A660" s="185">
        <f t="shared" si="1741"/>
        <v>1.0937500000000005E-2</v>
      </c>
      <c r="B660" s="186">
        <v>35</v>
      </c>
      <c r="C660" s="186">
        <f t="shared" si="1742"/>
        <v>1750</v>
      </c>
      <c r="D660" s="186">
        <f t="shared" si="1740"/>
        <v>10995.574287564275</v>
      </c>
      <c r="E660" s="185" t="str">
        <f t="shared" si="1687"/>
        <v>10995.5742875643i</v>
      </c>
      <c r="F660" s="185" t="e">
        <f t="shared" si="1743"/>
        <v>#REF!</v>
      </c>
      <c r="G660" s="185" t="str">
        <f t="shared" si="1744"/>
        <v>-2.93259039811221-0.448362446389039i</v>
      </c>
      <c r="H660" s="185" t="e">
        <f t="shared" si="1745"/>
        <v>#REF!</v>
      </c>
      <c r="I660" s="185" t="e">
        <f t="shared" si="1688"/>
        <v>#REF!</v>
      </c>
      <c r="J660" s="181" t="str">
        <f>IMPRODUCT(1/Nt_input,AW625)</f>
        <v>6.07100068590952E-16+6.28793891954681E-15i</v>
      </c>
      <c r="K660" s="204" t="e">
        <f t="shared" si="1689"/>
        <v>#REF!</v>
      </c>
      <c r="L660" s="180" t="e">
        <f t="shared" si="1690"/>
        <v>#REF!</v>
      </c>
      <c r="M660" s="180">
        <f t="shared" si="1746"/>
        <v>388.54857661372768</v>
      </c>
      <c r="N660" s="182">
        <f t="shared" si="1747"/>
        <v>-1.4514233862723191</v>
      </c>
      <c r="O660" s="181" t="str">
        <f t="shared" si="1748"/>
        <v>1.38892558254901-0.421325969243644i</v>
      </c>
      <c r="P660" s="181" t="str">
        <f t="shared" si="1749"/>
        <v>-1.20681444027069+0.806367628921409i</v>
      </c>
      <c r="Q660" s="181" t="str">
        <f t="shared" si="1691"/>
        <v>0.920773248729226-1.12196544984364i</v>
      </c>
      <c r="R660" s="181" t="str">
        <f t="shared" si="1692"/>
        <v>-0.555435683273714+1.34094035958519i</v>
      </c>
      <c r="S660" s="181" t="str">
        <f t="shared" si="1693"/>
        <v>0.142264369729832-1.44443438595306i</v>
      </c>
      <c r="T660" s="181" t="str">
        <f t="shared" si="1694"/>
        <v>0.283158655809581+1.42353469288891i</v>
      </c>
      <c r="U660" s="181" t="str">
        <f t="shared" si="1695"/>
        <v>-0.684196248041769-1.28004114792602i</v>
      </c>
      <c r="V660" s="181" t="str">
        <f t="shared" si="1696"/>
        <v>1.02631131880591+1.02631131880589i</v>
      </c>
      <c r="W660" s="181" t="str">
        <f t="shared" si="1697"/>
        <v>-1.28004114792604-0.684196248041746i</v>
      </c>
      <c r="X660" s="181" t="str">
        <f t="shared" si="1698"/>
        <v>1.42353469288891+0.283158655809552i</v>
      </c>
      <c r="Y660" s="181" t="str">
        <f t="shared" si="1699"/>
        <v>-1.44443438595305+0.142264369729862i</v>
      </c>
      <c r="Z660" s="181" t="str">
        <f t="shared" si="1700"/>
        <v>1.34094035958524-0.555435683273606i</v>
      </c>
      <c r="AA660" s="181" t="str">
        <f t="shared" si="1701"/>
        <v>-1.12196544984362+0.920773248729247i</v>
      </c>
      <c r="AB660" s="181" t="str">
        <f t="shared" si="1702"/>
        <v>0.806367628921424-1.20681444027069i</v>
      </c>
      <c r="AC660" s="181" t="str">
        <f t="shared" si="1703"/>
        <v>-0.421325969243702+1.38892558254899i</v>
      </c>
      <c r="AD660" s="181" t="str">
        <f t="shared" si="1704"/>
        <v>-2.52501126924129E-14-1.45142338627232i</v>
      </c>
      <c r="AE660" s="181" t="str">
        <f t="shared" si="1705"/>
        <v>0.421325969243612+1.38892558254902i</v>
      </c>
      <c r="AF660" s="181" t="str">
        <f t="shared" si="1706"/>
        <v>-0.806367628921464-1.20681444027066i</v>
      </c>
      <c r="AG660" s="181" t="str">
        <f t="shared" si="1707"/>
        <v>1.12196544984366+0.920773248729201i</v>
      </c>
      <c r="AH660" s="181" t="str">
        <f t="shared" si="1708"/>
        <v>-1.34094035958521-0.555435683273683i</v>
      </c>
      <c r="AI660" s="181" t="str">
        <f t="shared" si="1709"/>
        <v>1.44443438595306+0.142264369729802i</v>
      </c>
      <c r="AJ660" s="181" t="str">
        <f t="shared" si="1710"/>
        <v>-1.4235346928889+0.283158655809611i</v>
      </c>
      <c r="AK660" s="181" t="str">
        <f t="shared" si="1711"/>
        <v>1.28004114792608-0.684196248041668i</v>
      </c>
      <c r="AL660" s="181" t="str">
        <f t="shared" si="1712"/>
        <v>-1.02631131880587+1.02631131880593i</v>
      </c>
      <c r="AM660" s="181" t="str">
        <f t="shared" si="1713"/>
        <v>0.68419624804172-1.28004114792605i</v>
      </c>
      <c r="AN660" s="181" t="str">
        <f t="shared" si="1714"/>
        <v>-0.283158655809668+1.42353469288889i</v>
      </c>
      <c r="AO660" s="181" t="str">
        <f t="shared" si="1715"/>
        <v>-0.142264369729888-1.44443438595305i</v>
      </c>
      <c r="AP660" s="181" t="str">
        <f t="shared" si="1716"/>
        <v>0.55543568327363+1.34094035958523i</v>
      </c>
      <c r="AQ660" s="181" t="str">
        <f t="shared" si="1717"/>
        <v>-0.920773248729267-1.1219654498436i</v>
      </c>
      <c r="AR660" s="181" t="str">
        <f t="shared" si="1718"/>
        <v>1.20681444027062+0.806367628921522i</v>
      </c>
      <c r="AS660" s="181" t="str">
        <f t="shared" si="1719"/>
        <v>-1.38892558254904-0.42132596924354i</v>
      </c>
      <c r="AT660" s="181" t="str">
        <f t="shared" si="1720"/>
        <v>1.45142338627232-3.392637616007E-13i</v>
      </c>
      <c r="AU660" s="181" t="str">
        <f t="shared" si="1721"/>
        <v>-1.38892558254885+0.421325969244189i</v>
      </c>
      <c r="AV660" s="181" t="str">
        <f t="shared" si="1722"/>
        <v>1.20681444027105-0.806367628920885i</v>
      </c>
      <c r="AW660" s="181" t="str">
        <f t="shared" si="1723"/>
        <v>-0.920773248729523+1.12196544984339i</v>
      </c>
      <c r="AX660" s="181" t="str">
        <f t="shared" si="1724"/>
        <v>0.555435683273802-1.34094035958516i</v>
      </c>
      <c r="AY660" s="181" t="str">
        <f t="shared" si="1725"/>
        <v>-0.142264369729787+1.44443438595306i</v>
      </c>
      <c r="AZ660" s="181" t="str">
        <f t="shared" si="1726"/>
        <v>-0.283158655809929-1.42353469288884i</v>
      </c>
      <c r="BA660" s="181" t="str">
        <f t="shared" si="1727"/>
        <v>0.684196248042209+1.28004114792579i</v>
      </c>
      <c r="BB660" s="181" t="str">
        <f t="shared" si="1728"/>
        <v>-1.02631131880544-1.02631131880635i</v>
      </c>
      <c r="BC660" s="181" t="str">
        <f t="shared" si="1729"/>
        <v>1.28004114792586+0.68419624804207i</v>
      </c>
      <c r="BD660" s="181" t="str">
        <f t="shared" si="1730"/>
        <v>-1.42353469288887-0.283158655809776i</v>
      </c>
      <c r="BE660" s="181" t="str">
        <f t="shared" si="1731"/>
        <v>1.44443438595305-0.142264369729923i</v>
      </c>
      <c r="BF660" s="181" t="str">
        <f t="shared" si="1732"/>
        <v>-1.3409403595851+0.555435683273929i</v>
      </c>
      <c r="BG660" s="181" t="str">
        <f t="shared" si="1733"/>
        <v>1.1219654498433-0.920773248729629i</v>
      </c>
      <c r="BH660" s="181" t="str">
        <f t="shared" si="1734"/>
        <v>-0.806367628921972+1.20681444027032i</v>
      </c>
      <c r="BI660" s="181" t="str">
        <f t="shared" si="1735"/>
        <v>0.421325969244058-1.38892558254889i</v>
      </c>
      <c r="BJ660" s="181" t="str">
        <f t="shared" si="1736"/>
        <v>-2.02700214702354E-13+1.45142338627232i</v>
      </c>
      <c r="BK660" s="181" t="str">
        <f t="shared" si="1737"/>
        <v>-0.42132596924367-1.388925582549i</v>
      </c>
      <c r="BL660" s="181" t="str">
        <f t="shared" si="1738"/>
        <v>0.806367628921636+1.20681444027054i</v>
      </c>
      <c r="BM660" s="134"/>
      <c r="BN660" s="134"/>
      <c r="BO660" s="134"/>
      <c r="BP660" s="134"/>
      <c r="BQ660" s="134"/>
      <c r="BR660" s="134"/>
      <c r="BS660" s="134"/>
      <c r="BT660" s="134"/>
      <c r="BU660" s="134"/>
      <c r="BV660" s="134"/>
      <c r="BW660" s="181"/>
      <c r="BX660" s="181"/>
      <c r="BY660" s="181"/>
      <c r="BZ660" s="181"/>
      <c r="CH660" s="180">
        <f t="shared" si="1739"/>
        <v>-283.989536793865</v>
      </c>
    </row>
    <row r="661" spans="1:86">
      <c r="A661" s="185">
        <f t="shared" si="1741"/>
        <v>1.1250000000000005E-2</v>
      </c>
      <c r="B661" s="186">
        <v>36</v>
      </c>
      <c r="C661" s="186">
        <f t="shared" si="1742"/>
        <v>1800</v>
      </c>
      <c r="D661" s="186">
        <f t="shared" si="1740"/>
        <v>11309.733552923255</v>
      </c>
      <c r="E661" s="185" t="str">
        <f t="shared" si="1687"/>
        <v>11309.7335529233i</v>
      </c>
      <c r="F661" s="185" t="e">
        <f t="shared" si="1743"/>
        <v>#REF!</v>
      </c>
      <c r="G661" s="185" t="str">
        <f t="shared" si="1744"/>
        <v>-2.94442255879685-0.465697911239635i</v>
      </c>
      <c r="H661" s="185" t="e">
        <f t="shared" si="1745"/>
        <v>#REF!</v>
      </c>
      <c r="I661" s="185" t="e">
        <f t="shared" si="1688"/>
        <v>#REF!</v>
      </c>
      <c r="J661" s="181" t="str">
        <f>IMPRODUCT(1/Nt_input,AX625)</f>
        <v>6.28559172805427E-14-3.43557647608516E-14i</v>
      </c>
      <c r="K661" s="204" t="e">
        <f t="shared" si="1689"/>
        <v>#REF!</v>
      </c>
      <c r="L661" s="180" t="e">
        <f t="shared" si="1690"/>
        <v>#REF!</v>
      </c>
      <c r="M661" s="180">
        <f t="shared" si="1746"/>
        <v>388.08658283817454</v>
      </c>
      <c r="N661" s="182">
        <f t="shared" si="1747"/>
        <v>-1.9134171618254565</v>
      </c>
      <c r="O661" s="181" t="str">
        <f t="shared" si="1748"/>
        <v>1.76776695296637-0.732233047033638i</v>
      </c>
      <c r="P661" s="181" t="str">
        <f t="shared" si="1749"/>
        <v>-1.3529902503655+1.35299025036549i</v>
      </c>
      <c r="Q661" s="181" t="str">
        <f t="shared" si="1691"/>
        <v>0.73223304703355-1.76776695296641i</v>
      </c>
      <c r="R661" s="181" t="str">
        <f t="shared" si="1692"/>
        <v>5.67270311633874E-14+1.91341716182546i</v>
      </c>
      <c r="S661" s="181" t="str">
        <f t="shared" si="1693"/>
        <v>-0.732233047033659-1.76776695296636i</v>
      </c>
      <c r="T661" s="181" t="str">
        <f t="shared" si="1694"/>
        <v>1.35299025036549+1.3529902503655i</v>
      </c>
      <c r="U661" s="181" t="str">
        <f t="shared" si="1695"/>
        <v>-1.76776695296636-0.732233047033671i</v>
      </c>
      <c r="V661" s="181" t="str">
        <f t="shared" si="1696"/>
        <v>1.91341716182546+7.6884990747155E-14i</v>
      </c>
      <c r="W661" s="181" t="str">
        <f t="shared" si="1697"/>
        <v>-1.76776695296634+0.732233047033711i</v>
      </c>
      <c r="X661" s="181" t="str">
        <f t="shared" si="1698"/>
        <v>1.35299025036546-1.35299025036554i</v>
      </c>
      <c r="Y661" s="181" t="str">
        <f t="shared" si="1699"/>
        <v>-0.732233047033619+1.76776695296638i</v>
      </c>
      <c r="Z661" s="181" t="str">
        <f t="shared" si="1700"/>
        <v>2.01579595837676E-14-1.91341716182546i</v>
      </c>
      <c r="AA661" s="181" t="str">
        <f t="shared" si="1701"/>
        <v>0.732233047033594+1.76776695296639i</v>
      </c>
      <c r="AB661" s="181" t="str">
        <f t="shared" si="1702"/>
        <v>-1.35299025036544-1.35299025036555i</v>
      </c>
      <c r="AC661" s="181" t="str">
        <f t="shared" si="1703"/>
        <v>1.7677669529664+0.732233047033566i</v>
      </c>
      <c r="AD661" s="181" t="str">
        <f t="shared" si="1704"/>
        <v>-1.91341716182546+3.656907157962E-14i</v>
      </c>
      <c r="AE661" s="181" t="str">
        <f t="shared" si="1705"/>
        <v>1.76776695296637-0.732233047033646i</v>
      </c>
      <c r="AF661" s="181" t="str">
        <f t="shared" si="1706"/>
        <v>-1.35299025036551+1.35299025036548i</v>
      </c>
      <c r="AG661" s="181" t="str">
        <f t="shared" si="1707"/>
        <v>0.73223304703369-1.76776695296635i</v>
      </c>
      <c r="AH661" s="181" t="str">
        <f t="shared" si="1708"/>
        <v>-8.34473036827848E-14+1.91341716182546i</v>
      </c>
      <c r="AI661" s="181" t="str">
        <f t="shared" si="1709"/>
        <v>-0.732233047033686-1.76776695296635i</v>
      </c>
      <c r="AJ661" s="181" t="str">
        <f t="shared" si="1710"/>
        <v>1.35299025036552+1.35299025036547i</v>
      </c>
      <c r="AK661" s="181" t="str">
        <f t="shared" si="1711"/>
        <v>-1.76776695296638-0.732233047033625i</v>
      </c>
      <c r="AL661" s="181" t="str">
        <f t="shared" si="1712"/>
        <v>1.91341716182546+4.03159191675353E-14i</v>
      </c>
      <c r="AM661" s="181" t="str">
        <f t="shared" si="1713"/>
        <v>-1.7677669529664+0.732233047033575i</v>
      </c>
      <c r="AN661" s="181" t="str">
        <f t="shared" si="1714"/>
        <v>1.35299025036556-1.35299025036544i</v>
      </c>
      <c r="AO661" s="181" t="str">
        <f t="shared" si="1715"/>
        <v>-0.732233047033585+1.7677669529664i</v>
      </c>
      <c r="AP661" s="181" t="str">
        <f t="shared" si="1716"/>
        <v>-3.00067586439902E-14-1.91341716182546i</v>
      </c>
      <c r="AQ661" s="181" t="str">
        <f t="shared" si="1717"/>
        <v>0.732233047033615+1.76776695296638i</v>
      </c>
      <c r="AR661" s="181" t="str">
        <f t="shared" si="1718"/>
        <v>-1.35299025036614-1.35299025036486i</v>
      </c>
      <c r="AS661" s="181" t="str">
        <f t="shared" si="1719"/>
        <v>1.76776695296635+0.732233047033696i</v>
      </c>
      <c r="AT661" s="181" t="str">
        <f t="shared" si="1720"/>
        <v>-1.91341716182546+8.61685648751237E-13i</v>
      </c>
      <c r="AU661" s="181" t="str">
        <f t="shared" si="1721"/>
        <v>1.76776695296643-0.732233047033504i</v>
      </c>
      <c r="AV661" s="181" t="str">
        <f t="shared" si="1722"/>
        <v>-1.35299025036494+1.35299025036606i</v>
      </c>
      <c r="AW661" s="181" t="str">
        <f t="shared" si="1723"/>
        <v>0.732233047033832-1.76776695296629i</v>
      </c>
      <c r="AX661" s="181" t="str">
        <f t="shared" si="1724"/>
        <v>7.14477980192556E-13+1.91341716182546i</v>
      </c>
      <c r="AY661" s="181" t="str">
        <f t="shared" si="1725"/>
        <v>-0.732233047033369-1.76776695296649i</v>
      </c>
      <c r="AZ661" s="181" t="str">
        <f t="shared" si="1726"/>
        <v>1.35299025036595+1.35299025036505i</v>
      </c>
      <c r="BA661" s="181" t="str">
        <f t="shared" si="1727"/>
        <v>-1.76776695296625-0.732233047033943i</v>
      </c>
      <c r="BB661" s="181" t="str">
        <f t="shared" si="1728"/>
        <v>1.91341716182546-5.9446160493015E-13i</v>
      </c>
      <c r="BC661" s="181" t="str">
        <f t="shared" si="1729"/>
        <v>-1.76776695296654+0.732233047033233i</v>
      </c>
      <c r="BD661" s="181" t="str">
        <f t="shared" si="1730"/>
        <v>1.35299025036515-1.35299025036585i</v>
      </c>
      <c r="BE661" s="181" t="str">
        <f t="shared" si="1731"/>
        <v>-0.732233047034078+1.76776695296619i</v>
      </c>
      <c r="BF661" s="181" t="str">
        <f t="shared" si="1732"/>
        <v>-4.47253936371469E-13-1.91341716182546i</v>
      </c>
      <c r="BG661" s="181" t="str">
        <f t="shared" si="1733"/>
        <v>0.732233047033147+1.76776695296658i</v>
      </c>
      <c r="BH661" s="181" t="str">
        <f t="shared" si="1734"/>
        <v>-1.35299025036578-1.35299025036521i</v>
      </c>
      <c r="BI661" s="181" t="str">
        <f t="shared" si="1735"/>
        <v>1.76776695296614+0.732233047034214i</v>
      </c>
      <c r="BJ661" s="181" t="str">
        <f t="shared" si="1736"/>
        <v>-1.91341716182546+3.00046267812789E-13i</v>
      </c>
      <c r="BK661" s="181" t="str">
        <f t="shared" si="1737"/>
        <v>1.76776695296663-0.732233047033011i</v>
      </c>
      <c r="BL661" s="181" t="str">
        <f t="shared" si="1738"/>
        <v>-1.35299025036532+1.35299025036568i</v>
      </c>
      <c r="BM661" s="134"/>
      <c r="BN661" s="134"/>
      <c r="BO661" s="134"/>
      <c r="BP661" s="134"/>
      <c r="BQ661" s="134"/>
      <c r="BR661" s="134"/>
      <c r="BS661" s="134"/>
      <c r="BT661" s="134"/>
      <c r="BU661" s="134"/>
      <c r="BV661" s="134"/>
      <c r="BW661" s="181"/>
      <c r="BX661" s="181"/>
      <c r="BY661" s="181"/>
      <c r="BZ661" s="181"/>
      <c r="CH661" s="180">
        <f t="shared" si="1739"/>
        <v>-262.89782334648754</v>
      </c>
    </row>
    <row r="662" spans="1:86">
      <c r="A662" s="185">
        <f t="shared" si="1741"/>
        <v>1.1562500000000005E-2</v>
      </c>
      <c r="B662" s="186">
        <v>37</v>
      </c>
      <c r="C662" s="186">
        <f t="shared" si="1742"/>
        <v>1850</v>
      </c>
      <c r="D662" s="186">
        <f t="shared" si="1740"/>
        <v>11623.892818282235</v>
      </c>
      <c r="E662" s="185" t="str">
        <f t="shared" si="1687"/>
        <v>11623.8928182822i</v>
      </c>
      <c r="F662" s="185" t="e">
        <f t="shared" si="1743"/>
        <v>#REF!</v>
      </c>
      <c r="G662" s="185" t="str">
        <f t="shared" si="1744"/>
        <v>-2.95651128384858-0.482593742012314i</v>
      </c>
      <c r="H662" s="185" t="e">
        <f t="shared" si="1745"/>
        <v>#REF!</v>
      </c>
      <c r="I662" s="185" t="e">
        <f t="shared" si="1688"/>
        <v>#REF!</v>
      </c>
      <c r="J662" s="181" t="str">
        <f>IMPRODUCT(1/Nt_input,AY625)</f>
        <v>-1.07258873029385E-13-3.07943774646714E-14i</v>
      </c>
      <c r="K662" s="204" t="e">
        <f t="shared" si="1689"/>
        <v>#REF!</v>
      </c>
      <c r="L662" s="180" t="e">
        <f t="shared" si="1690"/>
        <v>#REF!</v>
      </c>
      <c r="M662" s="180">
        <f t="shared" si="1746"/>
        <v>387.64301631587</v>
      </c>
      <c r="N662" s="182">
        <f t="shared" si="1747"/>
        <v>-2.3569836841299958</v>
      </c>
      <c r="O662" s="181" t="str">
        <f t="shared" si="1748"/>
        <v>2.07867403075637-1.111074417451i</v>
      </c>
      <c r="P662" s="181" t="str">
        <f t="shared" si="1749"/>
        <v>-1.30946997461549+1.959760310047i</v>
      </c>
      <c r="Q662" s="181" t="str">
        <f t="shared" si="1691"/>
        <v>0.231024800521842-2.34563416346174i</v>
      </c>
      <c r="R662" s="181" t="str">
        <f t="shared" si="1692"/>
        <v>0.901978606271396+2.17756898423074i</v>
      </c>
      <c r="S662" s="181" t="str">
        <f t="shared" si="1693"/>
        <v>-1.82197302623792-1.49525462009534i</v>
      </c>
      <c r="T662" s="181" t="str">
        <f t="shared" si="1694"/>
        <v>2.31169490354528+0.459824705923657i</v>
      </c>
      <c r="U662" s="181" t="str">
        <f t="shared" si="1695"/>
        <v>-2.25549275800669+0.684196248041737i</v>
      </c>
      <c r="V662" s="181" t="str">
        <f t="shared" si="1696"/>
        <v>1.66663914619435-1.66663914619439i</v>
      </c>
      <c r="W662" s="181" t="str">
        <f t="shared" si="1697"/>
        <v>-0.684196248041683+2.2554927580067i</v>
      </c>
      <c r="X662" s="181" t="str">
        <f t="shared" si="1698"/>
        <v>-0.459824705923721-2.31169490354527i</v>
      </c>
      <c r="Y662" s="181" t="str">
        <f t="shared" si="1699"/>
        <v>1.49525462009539+1.82197302623788i</v>
      </c>
      <c r="Z662" s="181" t="str">
        <f t="shared" si="1700"/>
        <v>-2.17756898423077-0.901978606271335i</v>
      </c>
      <c r="AA662" s="181" t="str">
        <f t="shared" si="1701"/>
        <v>2.34563416346173-0.2310248005219i</v>
      </c>
      <c r="AB662" s="181" t="str">
        <f t="shared" si="1702"/>
        <v>-1.95976031004696+1.30946997461555i</v>
      </c>
      <c r="AC662" s="181" t="str">
        <f t="shared" si="1703"/>
        <v>1.11107441745095-2.0786740307564i</v>
      </c>
      <c r="AD662" s="181" t="str">
        <f t="shared" si="1704"/>
        <v>6.58363753200423E-14+2.35698368413i</v>
      </c>
      <c r="AE662" s="181" t="str">
        <f t="shared" si="1705"/>
        <v>-1.11107441745105-2.07867403075634i</v>
      </c>
      <c r="AF662" s="181" t="str">
        <f t="shared" si="1706"/>
        <v>1.95976031004702+1.30946997461545i</v>
      </c>
      <c r="AG662" s="181" t="str">
        <f t="shared" si="1707"/>
        <v>-2.34563416346175-0.231024800521769i</v>
      </c>
      <c r="AH662" s="181" t="str">
        <f t="shared" si="1708"/>
        <v>2.17756898423072-0.901978606271457i</v>
      </c>
      <c r="AI662" s="181" t="str">
        <f t="shared" si="1709"/>
        <v>-1.4952546200953+1.82197302623795i</v>
      </c>
      <c r="AJ662" s="181" t="str">
        <f t="shared" si="1710"/>
        <v>0.45982470592361-2.31169490354529i</v>
      </c>
      <c r="AK662" s="181" t="str">
        <f t="shared" si="1711"/>
        <v>0.684196248041777+2.25549275800668i</v>
      </c>
      <c r="AL662" s="181" t="str">
        <f t="shared" si="1712"/>
        <v>-1.66663914619444-1.6666391461943i</v>
      </c>
      <c r="AM662" s="181" t="str">
        <f t="shared" si="1713"/>
        <v>2.25549275800672+0.684196248041619i</v>
      </c>
      <c r="AN662" s="181" t="str">
        <f t="shared" si="1714"/>
        <v>-2.31169490354526+0.45982470592377i</v>
      </c>
      <c r="AO662" s="181" t="str">
        <f t="shared" si="1715"/>
        <v>1.82197302623785-1.49525462009542i</v>
      </c>
      <c r="AP662" s="181" t="str">
        <f t="shared" si="1716"/>
        <v>-0.901978606270408+2.17756898423115i</v>
      </c>
      <c r="AQ662" s="181" t="str">
        <f t="shared" si="1717"/>
        <v>-0.231024800522432-2.34563416346168i</v>
      </c>
      <c r="AR662" s="181" t="str">
        <f t="shared" si="1718"/>
        <v>1.30946997461559+1.95976031004693i</v>
      </c>
      <c r="AS662" s="181" t="str">
        <f t="shared" si="1719"/>
        <v>-2.0786740307562-1.11107441745132i</v>
      </c>
      <c r="AT662" s="181" t="str">
        <f t="shared" si="1720"/>
        <v>2.35698368413+8.39675077696831E-13i</v>
      </c>
      <c r="AU662" s="181" t="str">
        <f t="shared" si="1721"/>
        <v>-2.07867403075587+1.11107441745194i</v>
      </c>
      <c r="AV662" s="181" t="str">
        <f t="shared" si="1722"/>
        <v>1.30946997461501-1.95976031004732i</v>
      </c>
      <c r="AW662" s="181" t="str">
        <f t="shared" si="1723"/>
        <v>-0.231024800521736+2.34563416346175i</v>
      </c>
      <c r="AX662" s="181" t="str">
        <f t="shared" si="1724"/>
        <v>-0.901978606271054-2.17756898423089i</v>
      </c>
      <c r="AY662" s="181" t="str">
        <f t="shared" si="1725"/>
        <v>1.8219730262374+1.49525462009597i</v>
      </c>
      <c r="AZ662" s="181" t="str">
        <f t="shared" si="1726"/>
        <v>-2.31169490354549-0.459824705922592i</v>
      </c>
      <c r="BA662" s="181" t="str">
        <f t="shared" si="1727"/>
        <v>2.25549275800652-0.684196248042289i</v>
      </c>
      <c r="BB662" s="181" t="str">
        <f t="shared" si="1728"/>
        <v>-1.66663914619425+1.66663914619449i</v>
      </c>
      <c r="BC662" s="181" t="str">
        <f t="shared" si="1729"/>
        <v>0.684196248042036-2.2554927580066i</v>
      </c>
      <c r="BD662" s="181" t="str">
        <f t="shared" si="1730"/>
        <v>0.459824705922915+2.31169490354543i</v>
      </c>
      <c r="BE662" s="181" t="str">
        <f t="shared" si="1731"/>
        <v>-1.49525462009622-1.82197302623719i</v>
      </c>
      <c r="BF662" s="181" t="str">
        <f t="shared" si="1732"/>
        <v>2.17756898423099+0.901978606270812i</v>
      </c>
      <c r="BG662" s="181" t="str">
        <f t="shared" si="1733"/>
        <v>-2.34563416346172+0.231024800522031i</v>
      </c>
      <c r="BH662" s="181" t="str">
        <f t="shared" si="1734"/>
        <v>1.95976031004718-1.30946997461523i</v>
      </c>
      <c r="BI662" s="181" t="str">
        <f t="shared" si="1735"/>
        <v>-1.11107441745168+2.07867403075601i</v>
      </c>
      <c r="BJ662" s="181" t="str">
        <f t="shared" si="1736"/>
        <v>-1.13536220159577E-12-2.35698368413i</v>
      </c>
      <c r="BK662" s="181" t="str">
        <f t="shared" si="1737"/>
        <v>1.11107441745155+2.07867403075607i</v>
      </c>
      <c r="BL662" s="181" t="str">
        <f t="shared" si="1738"/>
        <v>-1.9597603100471-1.30946997461535i</v>
      </c>
      <c r="BM662" s="134"/>
      <c r="BN662" s="134"/>
      <c r="BO662" s="134"/>
      <c r="BP662" s="134"/>
      <c r="BQ662" s="134"/>
      <c r="BR662" s="134"/>
      <c r="BS662" s="134"/>
      <c r="BT662" s="134"/>
      <c r="BU662" s="134"/>
      <c r="BV662" s="134"/>
      <c r="BW662" s="181"/>
      <c r="BX662" s="181"/>
      <c r="BY662" s="181"/>
      <c r="BZ662" s="181"/>
      <c r="CH662" s="180">
        <f t="shared" si="1739"/>
        <v>-259.0473439840452</v>
      </c>
    </row>
    <row r="663" spans="1:86">
      <c r="A663" s="185">
        <f t="shared" si="1741"/>
        <v>1.1875000000000005E-2</v>
      </c>
      <c r="B663" s="186">
        <v>38</v>
      </c>
      <c r="C663" s="186">
        <f t="shared" si="1742"/>
        <v>1900</v>
      </c>
      <c r="D663" s="186">
        <f t="shared" si="1740"/>
        <v>11938.052083641214</v>
      </c>
      <c r="E663" s="185" t="str">
        <f t="shared" si="1687"/>
        <v>11938.0520836412i</v>
      </c>
      <c r="F663" s="185" t="e">
        <f t="shared" si="1743"/>
        <v>#REF!</v>
      </c>
      <c r="G663" s="185" t="str">
        <f t="shared" si="1744"/>
        <v>-2.9688508448126-0.499061553009146i</v>
      </c>
      <c r="H663" s="185" t="e">
        <f t="shared" si="1745"/>
        <v>#REF!</v>
      </c>
      <c r="I663" s="185" t="e">
        <f t="shared" si="1688"/>
        <v>#REF!</v>
      </c>
      <c r="J663" s="181" t="str">
        <f>IMPRODUCT(1/Nt_input,AZ625)</f>
        <v>-3.62505696254883E-14+1.27294008667179E-14i</v>
      </c>
      <c r="K663" s="204" t="e">
        <f t="shared" si="1689"/>
        <v>#REF!</v>
      </c>
      <c r="L663" s="180" t="e">
        <f t="shared" si="1690"/>
        <v>#REF!</v>
      </c>
      <c r="M663" s="180">
        <f t="shared" si="1746"/>
        <v>387.22214883490199</v>
      </c>
      <c r="N663" s="182">
        <f t="shared" si="1747"/>
        <v>-2.7778511650980189</v>
      </c>
      <c r="O663" s="181" t="str">
        <f t="shared" si="1748"/>
        <v>2.30969883127822-1.54329141908728i</v>
      </c>
      <c r="P663" s="181" t="str">
        <f t="shared" si="1749"/>
        <v>-1.06303761845907+2.56639983579669i</v>
      </c>
      <c r="Q663" s="181" t="str">
        <f t="shared" si="1691"/>
        <v>-0.541931878311746-2.72447553387912i</v>
      </c>
      <c r="R663" s="181" t="str">
        <f t="shared" si="1692"/>
        <v>1.96423739596773+1.9642373959678i</v>
      </c>
      <c r="S663" s="181" t="str">
        <f t="shared" si="1693"/>
        <v>-2.7244755338791-0.541931878311841i</v>
      </c>
      <c r="T663" s="181" t="str">
        <f t="shared" si="1694"/>
        <v>2.56639983579667-1.06303761845913i</v>
      </c>
      <c r="U663" s="181" t="str">
        <f t="shared" si="1695"/>
        <v>-1.54329141908718+2.30969883127829i</v>
      </c>
      <c r="V663" s="181" t="str">
        <f t="shared" si="1696"/>
        <v>9.69864356141512E-14-2.77785116509802i</v>
      </c>
      <c r="W663" s="181" t="str">
        <f t="shared" si="1697"/>
        <v>1.54329141908724+2.30969883127825i</v>
      </c>
      <c r="X663" s="181" t="str">
        <f t="shared" si="1698"/>
        <v>-2.5663998357967-1.06303761845905i</v>
      </c>
      <c r="Y663" s="181" t="str">
        <f t="shared" si="1699"/>
        <v>2.72447553387909-0.54193187831191i</v>
      </c>
      <c r="Z663" s="181" t="str">
        <f t="shared" si="1700"/>
        <v>-1.96423739596787+1.96423739596765i</v>
      </c>
      <c r="AA663" s="181" t="str">
        <f t="shared" si="1701"/>
        <v>0.541931878311935-2.72447553387908i</v>
      </c>
      <c r="AB663" s="181" t="str">
        <f t="shared" si="1702"/>
        <v>1.06303761845903+2.56639983579671i</v>
      </c>
      <c r="AC663" s="181" t="str">
        <f t="shared" si="1703"/>
        <v>-2.30969883127823-1.54329141908726i</v>
      </c>
      <c r="AD663" s="181" t="str">
        <f t="shared" si="1704"/>
        <v>2.77785116509802-8.23566040653351E-14i</v>
      </c>
      <c r="AE663" s="181" t="str">
        <f t="shared" si="1705"/>
        <v>-2.30969883127814+1.5432914190874i</v>
      </c>
      <c r="AF663" s="181" t="str">
        <f t="shared" si="1706"/>
        <v>1.06303761845915-2.56639983579666i</v>
      </c>
      <c r="AG663" s="181" t="str">
        <f t="shared" si="1707"/>
        <v>0.541931878311827+2.7244755338791i</v>
      </c>
      <c r="AH663" s="181" t="str">
        <f t="shared" si="1708"/>
        <v>-1.96423739596779-1.96423739596773i</v>
      </c>
      <c r="AI663" s="181" t="str">
        <f t="shared" si="1709"/>
        <v>2.72447553387912+0.541931878311749i</v>
      </c>
      <c r="AJ663" s="181" t="str">
        <f t="shared" si="1710"/>
        <v>-2.56639983579675+1.06303761845894i</v>
      </c>
      <c r="AK663" s="181" t="str">
        <f t="shared" si="1711"/>
        <v>1.54329141908735-2.30969883127818i</v>
      </c>
      <c r="AL663" s="181" t="str">
        <f t="shared" si="1712"/>
        <v>-2.44987413807318E-14+2.77785116509802i</v>
      </c>
      <c r="AM663" s="181" t="str">
        <f t="shared" si="1713"/>
        <v>-1.54329141908731-2.3096988312782i</v>
      </c>
      <c r="AN663" s="181" t="str">
        <f t="shared" si="1714"/>
        <v>2.56639983579673+1.06303761845898i</v>
      </c>
      <c r="AO663" s="181" t="str">
        <f t="shared" si="1715"/>
        <v>-2.72447553387896+0.541931878312554i</v>
      </c>
      <c r="AP663" s="181" t="str">
        <f t="shared" si="1716"/>
        <v>1.96423739596701-1.96423739596851i</v>
      </c>
      <c r="AQ663" s="181" t="str">
        <f t="shared" si="1717"/>
        <v>-0.541931878310518+2.72447553387937i</v>
      </c>
      <c r="AR663" s="181" t="str">
        <f t="shared" si="1718"/>
        <v>-1.06303761845809-2.5663998357971i</v>
      </c>
      <c r="AS663" s="181" t="str">
        <f t="shared" si="1719"/>
        <v>2.30969883127782+1.54329141908788i</v>
      </c>
      <c r="AT663" s="181" t="str">
        <f t="shared" si="1720"/>
        <v>-2.77785116509802-3.87945742456606E-13i</v>
      </c>
      <c r="AU663" s="181" t="str">
        <f t="shared" si="1721"/>
        <v>2.30969883127825-1.54329141908724i</v>
      </c>
      <c r="AV663" s="181" t="str">
        <f t="shared" si="1722"/>
        <v>-1.0630376184588+2.5663998357968i</v>
      </c>
      <c r="AW663" s="181" t="str">
        <f t="shared" si="1723"/>
        <v>-0.541931878312468-2.72447553387898i</v>
      </c>
      <c r="AX663" s="181" t="str">
        <f t="shared" si="1724"/>
        <v>1.96423739596842+1.9642373959671i</v>
      </c>
      <c r="AY663" s="181" t="str">
        <f t="shared" si="1725"/>
        <v>-2.72447553387936-0.541931878310566i</v>
      </c>
      <c r="AZ663" s="181" t="str">
        <f t="shared" si="1726"/>
        <v>2.56639983579713-1.06303761845801i</v>
      </c>
      <c r="BA663" s="181" t="str">
        <f t="shared" si="1727"/>
        <v>-1.54329141908799+2.30969883127775i</v>
      </c>
      <c r="BB663" s="181" t="str">
        <f t="shared" si="1728"/>
        <v>4.75063268238841E-13-2.77785116509802i</v>
      </c>
      <c r="BC663" s="181" t="str">
        <f t="shared" si="1729"/>
        <v>1.54329141908713+2.30969883127832i</v>
      </c>
      <c r="BD663" s="181" t="str">
        <f t="shared" si="1730"/>
        <v>-2.56639983579677-1.06303761845889i</v>
      </c>
      <c r="BE663" s="181" t="str">
        <f t="shared" si="1731"/>
        <v>2.724475533879-0.541931878312343i</v>
      </c>
      <c r="BF663" s="181" t="str">
        <f t="shared" si="1732"/>
        <v>-1.96423739596719+1.96423739596833i</v>
      </c>
      <c r="BG663" s="181" t="str">
        <f t="shared" si="1733"/>
        <v>0.54193187831069-2.72447553387933i</v>
      </c>
      <c r="BH663" s="181" t="str">
        <f t="shared" si="1734"/>
        <v>1.06303761845789+2.56639983579718i</v>
      </c>
      <c r="BI663" s="181" t="str">
        <f t="shared" si="1735"/>
        <v>-2.30969883127772-1.54329141908803i</v>
      </c>
      <c r="BJ663" s="181" t="str">
        <f t="shared" si="1736"/>
        <v>2.77785116509802+6.01656433348738E-13i</v>
      </c>
      <c r="BK663" s="181" t="str">
        <f t="shared" si="1737"/>
        <v>-2.30969883127835+1.5432914190871i</v>
      </c>
      <c r="BL663" s="181" t="str">
        <f t="shared" si="1738"/>
        <v>1.063037618459-2.56639983579672i</v>
      </c>
      <c r="BM663" s="134"/>
      <c r="BN663" s="134"/>
      <c r="BO663" s="134"/>
      <c r="BP663" s="134"/>
      <c r="BQ663" s="134"/>
      <c r="BR663" s="134"/>
      <c r="BS663" s="134"/>
      <c r="BT663" s="134"/>
      <c r="BU663" s="134"/>
      <c r="BV663" s="134"/>
      <c r="BW663" s="181"/>
      <c r="BX663" s="181"/>
      <c r="BY663" s="181"/>
      <c r="BZ663" s="181"/>
      <c r="CH663" s="180">
        <f t="shared" si="1739"/>
        <v>-268.30872026208613</v>
      </c>
    </row>
    <row r="664" spans="1:86">
      <c r="A664" s="185">
        <f t="shared" si="1741"/>
        <v>1.2187500000000006E-2</v>
      </c>
      <c r="B664" s="186">
        <v>39</v>
      </c>
      <c r="C664" s="186">
        <f t="shared" si="1742"/>
        <v>1950</v>
      </c>
      <c r="D664" s="186">
        <f t="shared" si="1740"/>
        <v>12252.211349000194</v>
      </c>
      <c r="E664" s="185" t="str">
        <f t="shared" si="1687"/>
        <v>12252.2113490002i</v>
      </c>
      <c r="F664" s="185" t="e">
        <f t="shared" si="1743"/>
        <v>#REF!</v>
      </c>
      <c r="G664" s="185" t="str">
        <f t="shared" si="1744"/>
        <v>-2.98143543966337-0.515111491510931i</v>
      </c>
      <c r="H664" s="185" t="e">
        <f t="shared" si="1745"/>
        <v>#REF!</v>
      </c>
      <c r="I664" s="185" t="e">
        <f t="shared" si="1688"/>
        <v>#REF!</v>
      </c>
      <c r="J664" s="181" t="str">
        <f>IMPRODUCT(1/Nt_input,BA625)</f>
        <v>-1.75086171910348E-14-4.5622360056452E-14i</v>
      </c>
      <c r="K664" s="204" t="e">
        <f t="shared" si="1689"/>
        <v>#REF!</v>
      </c>
      <c r="L664" s="180" t="e">
        <f t="shared" si="1690"/>
        <v>#REF!</v>
      </c>
      <c r="M664" s="180">
        <f t="shared" si="1746"/>
        <v>386.82803357918175</v>
      </c>
      <c r="N664" s="182">
        <f t="shared" si="1747"/>
        <v>-3.1719664208182352</v>
      </c>
      <c r="O664" s="181" t="str">
        <f t="shared" si="1748"/>
        <v>2.45196320100808-2.01227419495968i</v>
      </c>
      <c r="P664" s="181" t="str">
        <f t="shared" si="1749"/>
        <v>-0.618819950461781+3.11101797547184i</v>
      </c>
      <c r="Q664" s="181" t="str">
        <f t="shared" si="1691"/>
        <v>-1.49525462009541-2.79742463631852i</v>
      </c>
      <c r="R664" s="181" t="str">
        <f t="shared" si="1692"/>
        <v>2.930514854007+1.21385899726565i</v>
      </c>
      <c r="S664" s="181" t="str">
        <f t="shared" si="1693"/>
        <v>-3.0353826116691+0.920773248729209i</v>
      </c>
      <c r="T664" s="181" t="str">
        <f t="shared" si="1694"/>
        <v>1.76225012354424-2.6373936901545i</v>
      </c>
      <c r="U664" s="181" t="str">
        <f t="shared" si="1695"/>
        <v>0.310907077789918+3.15669253551539i</v>
      </c>
      <c r="V664" s="181" t="str">
        <f t="shared" si="1696"/>
        <v>-2.24291896585663-2.24291896585656i</v>
      </c>
      <c r="W664" s="181" t="str">
        <f t="shared" si="1697"/>
        <v>3.15669253551537+0.310907077790133i</v>
      </c>
      <c r="X664" s="181" t="str">
        <f t="shared" si="1698"/>
        <v>-2.63739369015444+1.76225012354433i</v>
      </c>
      <c r="Y664" s="181" t="str">
        <f t="shared" si="1699"/>
        <v>0.920773248729101-3.03538261166913i</v>
      </c>
      <c r="Z664" s="181" t="str">
        <f t="shared" si="1700"/>
        <v>1.21385899726547+2.93051485400708i</v>
      </c>
      <c r="AA664" s="181" t="str">
        <f t="shared" si="1701"/>
        <v>-2.79742463631856-1.49525462009532i</v>
      </c>
      <c r="AB664" s="181" t="str">
        <f t="shared" si="1702"/>
        <v>3.11101797547187-0.618819950461622i</v>
      </c>
      <c r="AC664" s="181" t="str">
        <f t="shared" si="1703"/>
        <v>-2.0122741949597+2.45196320100806i</v>
      </c>
      <c r="AD664" s="181" t="str">
        <f t="shared" si="1704"/>
        <v>-9.94814905510966E-14-3.17196642081824i</v>
      </c>
      <c r="AE664" s="181" t="str">
        <f t="shared" si="1705"/>
        <v>2.0122741949596+2.45196320100815i</v>
      </c>
      <c r="AF664" s="181" t="str">
        <f t="shared" si="1706"/>
        <v>-3.11101797547185-0.618819950461736i</v>
      </c>
      <c r="AG664" s="181" t="str">
        <f t="shared" si="1707"/>
        <v>2.79742463631863-1.4952546200952i</v>
      </c>
      <c r="AH664" s="181" t="str">
        <f t="shared" si="1708"/>
        <v>-1.21385899726555+2.93051485400704i</v>
      </c>
      <c r="AI664" s="181" t="str">
        <f t="shared" si="1709"/>
        <v>-0.920773248729292-3.03538261166907i</v>
      </c>
      <c r="AJ664" s="181" t="str">
        <f t="shared" si="1710"/>
        <v>2.63739369015439+1.76225012354441i</v>
      </c>
      <c r="AK664" s="181" t="str">
        <f t="shared" si="1711"/>
        <v>-3.15669253551538+0.310907077790017i</v>
      </c>
      <c r="AL664" s="181" t="str">
        <f t="shared" si="1712"/>
        <v>2.2429189658567-2.24291896585649i</v>
      </c>
      <c r="AM664" s="181" t="str">
        <f t="shared" si="1713"/>
        <v>-0.310907077790034+3.15669253551538i</v>
      </c>
      <c r="AN664" s="181" t="str">
        <f t="shared" si="1714"/>
        <v>-1.76225012354439-2.63739369015439i</v>
      </c>
      <c r="AO664" s="181" t="str">
        <f t="shared" si="1715"/>
        <v>3.03538261166897+0.920773248729612i</v>
      </c>
      <c r="AP664" s="181" t="str">
        <f t="shared" si="1716"/>
        <v>-2.93051485400669+1.21385899726641i</v>
      </c>
      <c r="AQ664" s="181" t="str">
        <f t="shared" si="1717"/>
        <v>1.49525462009605-2.79742463631817i</v>
      </c>
      <c r="AR664" s="181" t="str">
        <f t="shared" si="1718"/>
        <v>0.618819950462339+3.11101797547173i</v>
      </c>
      <c r="AS664" s="181" t="str">
        <f t="shared" si="1719"/>
        <v>-2.45196320100731-2.01227419496062i</v>
      </c>
      <c r="AT664" s="181" t="str">
        <f t="shared" si="1720"/>
        <v>3.17196642081824-1.98962981102193E-13i</v>
      </c>
      <c r="AU664" s="181" t="str">
        <f t="shared" si="1721"/>
        <v>-2.45196320100909+2.01227419495846i</v>
      </c>
      <c r="AV664" s="181" t="str">
        <f t="shared" si="1722"/>
        <v>0.618819950461993-3.1110179754718i</v>
      </c>
      <c r="AW664" s="181" t="str">
        <f t="shared" si="1723"/>
        <v>1.49525462009644+2.79742463631796i</v>
      </c>
      <c r="AX664" s="181" t="str">
        <f t="shared" si="1724"/>
        <v>-2.93051485400684-1.21385899726604i</v>
      </c>
      <c r="AY664" s="181" t="str">
        <f t="shared" si="1725"/>
        <v>3.03538261166886-0.920773248729993i</v>
      </c>
      <c r="AZ664" s="181" t="str">
        <f t="shared" si="1726"/>
        <v>-1.76225012354515+2.63739369015389i</v>
      </c>
      <c r="BA664" s="181" t="str">
        <f t="shared" si="1727"/>
        <v>-0.310907077790475-3.15669253551533i</v>
      </c>
      <c r="BB664" s="181" t="str">
        <f t="shared" si="1728"/>
        <v>2.24291896585567+2.24291896585752i</v>
      </c>
      <c r="BC664" s="181" t="str">
        <f t="shared" si="1729"/>
        <v>-3.15669253551539-0.310907077789935i</v>
      </c>
      <c r="BD664" s="181" t="str">
        <f t="shared" si="1730"/>
        <v>2.63739369015364-1.76225012354553i</v>
      </c>
      <c r="BE664" s="181" t="str">
        <f t="shared" si="1731"/>
        <v>-0.920773248729558+3.03538261166899i</v>
      </c>
      <c r="BF664" s="181" t="str">
        <f t="shared" si="1732"/>
        <v>-1.21385899726654-2.93051485400663i</v>
      </c>
      <c r="BG664" s="181" t="str">
        <f t="shared" si="1733"/>
        <v>2.79742463631822+1.49525462009597i</v>
      </c>
      <c r="BH664" s="181" t="str">
        <f t="shared" si="1734"/>
        <v>-3.11101797547171+0.618819950462437i</v>
      </c>
      <c r="BI664" s="181" t="str">
        <f t="shared" si="1735"/>
        <v>2.01227419496055-2.45196320100737i</v>
      </c>
      <c r="BJ664" s="181" t="str">
        <f t="shared" si="1736"/>
        <v>3.43520825621037E-13+3.17196642081824i</v>
      </c>
      <c r="BK664" s="181" t="str">
        <f t="shared" si="1737"/>
        <v>-2.01227419495857-2.451963201009i</v>
      </c>
      <c r="BL664" s="181" t="str">
        <f t="shared" si="1738"/>
        <v>3.11101797547183+0.618819950461851i</v>
      </c>
      <c r="BM664" s="134"/>
      <c r="BN664" s="134"/>
      <c r="BO664" s="134"/>
      <c r="BP664" s="134"/>
      <c r="BQ664" s="134"/>
      <c r="BR664" s="134"/>
      <c r="BS664" s="134"/>
      <c r="BT664" s="134"/>
      <c r="BU664" s="134"/>
      <c r="BV664" s="134"/>
      <c r="BW664" s="181"/>
      <c r="BX664" s="181"/>
      <c r="BY664" s="181"/>
      <c r="BZ664" s="181"/>
      <c r="CH664" s="180">
        <f t="shared" si="1739"/>
        <v>-266.21974513913443</v>
      </c>
    </row>
    <row r="665" spans="1:86">
      <c r="A665" s="185">
        <f t="shared" si="1741"/>
        <v>1.2500000000000006E-2</v>
      </c>
      <c r="B665" s="186">
        <v>40</v>
      </c>
      <c r="C665" s="186">
        <f t="shared" si="1742"/>
        <v>2000</v>
      </c>
      <c r="D665" s="186">
        <f t="shared" si="1740"/>
        <v>12566.370614359172</v>
      </c>
      <c r="E665" s="185" t="str">
        <f t="shared" si="1687"/>
        <v>12566.3706143592i</v>
      </c>
      <c r="F665" s="185" t="e">
        <f t="shared" si="1743"/>
        <v>#REF!</v>
      </c>
      <c r="G665" s="185" t="str">
        <f t="shared" si="1744"/>
        <v>-2.99425919819284-0.530752442601886i</v>
      </c>
      <c r="H665" s="185" t="e">
        <f t="shared" si="1745"/>
        <v>#REF!</v>
      </c>
      <c r="I665" s="185" t="e">
        <f t="shared" si="1688"/>
        <v>#REF!</v>
      </c>
      <c r="J665" s="181" t="str">
        <f>IMPRODUCT(1/Nt_input,BB625)</f>
        <v>3.16525787564098E-14+1.17163223567475E-14i</v>
      </c>
      <c r="K665" s="204" t="e">
        <f t="shared" si="1689"/>
        <v>#REF!</v>
      </c>
      <c r="L665" s="180" t="e">
        <f t="shared" si="1690"/>
        <v>#REF!</v>
      </c>
      <c r="M665" s="180">
        <f t="shared" si="1746"/>
        <v>386.46446609406723</v>
      </c>
      <c r="N665" s="182">
        <f t="shared" si="1747"/>
        <v>-3.5355339059327449</v>
      </c>
      <c r="O665" s="181" t="str">
        <f t="shared" si="1748"/>
        <v>2.50000000000001-2.5i</v>
      </c>
      <c r="P665" s="181" t="str">
        <f t="shared" si="1749"/>
        <v>-1.0502999822397E-14+3.53553390593274i</v>
      </c>
      <c r="Q665" s="181" t="str">
        <f t="shared" si="1691"/>
        <v>-2.49999999999994-2.50000000000007i</v>
      </c>
      <c r="R665" s="181" t="str">
        <f t="shared" si="1692"/>
        <v>3.53553390593274-1.17162136719378E-13i</v>
      </c>
      <c r="S665" s="181" t="str">
        <f t="shared" si="1693"/>
        <v>-2.50000000000002+2.49999999999999i</v>
      </c>
      <c r="T665" s="181" t="str">
        <f t="shared" si="1694"/>
        <v>1.72817320748731E-13-3.53553390593274i</v>
      </c>
      <c r="U665" s="181" t="str">
        <f t="shared" si="1695"/>
        <v>2.50000000000003+2.49999999999998i</v>
      </c>
      <c r="V665" s="181" t="str">
        <f t="shared" si="1696"/>
        <v>-3.53553390593274-1.1737643730641E-13i</v>
      </c>
      <c r="W665" s="181" t="str">
        <f t="shared" si="1697"/>
        <v>2.49999999999994-2.50000000000007i</v>
      </c>
      <c r="X665" s="181" t="str">
        <f t="shared" si="1698"/>
        <v>-4.93748141946175E-14+3.53553390593274i</v>
      </c>
      <c r="Y665" s="181" t="str">
        <f t="shared" si="1699"/>
        <v>-2.50000000000011-2.4999999999999i</v>
      </c>
      <c r="Z665" s="181" t="str">
        <f t="shared" si="1700"/>
        <v>3.53553390593274-6.06606924770401E-15i</v>
      </c>
      <c r="AA665" s="181" t="str">
        <f t="shared" si="1701"/>
        <v>-2.50000000000011+2.4999999999999i</v>
      </c>
      <c r="AB665" s="181" t="str">
        <f t="shared" si="1702"/>
        <v>-6.15069526900257E-14-3.53553390593274i</v>
      </c>
      <c r="AC665" s="181" t="str">
        <f t="shared" si="1703"/>
        <v>2.49999999999994+2.50000000000007i</v>
      </c>
      <c r="AD665" s="181" t="str">
        <f t="shared" si="1704"/>
        <v>-3.53553390593274+1.16947836132347E-13i</v>
      </c>
      <c r="AE665" s="181" t="str">
        <f t="shared" si="1705"/>
        <v>2.50000000000001-2.5i</v>
      </c>
      <c r="AF665" s="181" t="str">
        <f t="shared" si="1706"/>
        <v>-1.54190511831557E-13+3.53553390593274i</v>
      </c>
      <c r="AG665" s="181" t="str">
        <f t="shared" si="1707"/>
        <v>-2.50000000000004-2.49999999999997i</v>
      </c>
      <c r="AH665" s="181" t="str">
        <f t="shared" si="1708"/>
        <v>3.53553390593274+9.87496283892353E-14i</v>
      </c>
      <c r="AI665" s="181" t="str">
        <f t="shared" si="1709"/>
        <v>-2.49999999999993+2.50000000000008i</v>
      </c>
      <c r="AJ665" s="181" t="str">
        <f t="shared" si="1710"/>
        <v>4.33087449469137E-14-3.53553390593274i</v>
      </c>
      <c r="AK665" s="181" t="str">
        <f t="shared" si="1711"/>
        <v>2.49999999999987+2.50000000000014i</v>
      </c>
      <c r="AL665" s="181" t="str">
        <f t="shared" si="1712"/>
        <v>-3.53553390593274+1.2132138495408E-14i</v>
      </c>
      <c r="AM665" s="181" t="str">
        <f t="shared" si="1713"/>
        <v>2.5000000000001-2.49999999999991i</v>
      </c>
      <c r="AN665" s="181" t="str">
        <f t="shared" si="1714"/>
        <v>-9.8752911029777E-13+3.53553390593274i</v>
      </c>
      <c r="AO665" s="181" t="str">
        <f t="shared" si="1715"/>
        <v>-2.50000000000119-2.49999999999882i</v>
      </c>
      <c r="AP665" s="181" t="str">
        <f t="shared" si="1716"/>
        <v>3.53553390593274-8.26415326870385E-13i</v>
      </c>
      <c r="AQ665" s="181" t="str">
        <f t="shared" si="1717"/>
        <v>-2.50000000000002+2.49999999999999i</v>
      </c>
      <c r="AR665" s="181" t="str">
        <f t="shared" si="1718"/>
        <v>8.76647343413127E-13-3.53553390593274i</v>
      </c>
      <c r="AS665" s="181" t="str">
        <f t="shared" si="1719"/>
        <v>2.49999999999878+2.50000000000123i</v>
      </c>
      <c r="AT665" s="181" t="str">
        <f t="shared" si="1720"/>
        <v>-3.53553390593274+9.37297093755029E-13i</v>
      </c>
      <c r="AU665" s="181" t="str">
        <f t="shared" si="1721"/>
        <v>2.49999999999991-2.5000000000001i</v>
      </c>
      <c r="AV665" s="181" t="str">
        <f t="shared" si="1722"/>
        <v>-7.15522617850602E-13+3.53553390593274i</v>
      </c>
      <c r="AW665" s="181" t="str">
        <f t="shared" si="1723"/>
        <v>-2.4999999999989-2.50000000000111i</v>
      </c>
      <c r="AX665" s="181" t="str">
        <f t="shared" si="1724"/>
        <v>3.53553390593274-1.09842181931755E-12i</v>
      </c>
      <c r="AY665" s="181" t="str">
        <f t="shared" si="1725"/>
        <v>-2.49999999999983+2.50000000000018i</v>
      </c>
      <c r="AZ665" s="181" t="str">
        <f t="shared" si="1726"/>
        <v>6.04640850965958E-13-3.53553390593274i</v>
      </c>
      <c r="BA665" s="181" t="str">
        <f t="shared" si="1727"/>
        <v>2.49999999999897+2.50000000000104i</v>
      </c>
      <c r="BB665" s="181" t="str">
        <f t="shared" si="1728"/>
        <v>-3.53553390593274+1.20930358620219E-12i</v>
      </c>
      <c r="BC665" s="181" t="str">
        <f t="shared" si="1729"/>
        <v>2.49999999999975-2.50000000000026i</v>
      </c>
      <c r="BD665" s="181" t="str">
        <f t="shared" si="1730"/>
        <v>-4.93759084081314E-13+3.53553390593274i</v>
      </c>
      <c r="BE665" s="181" t="str">
        <f t="shared" si="1731"/>
        <v>-2.49999999999905-2.50000000000096i</v>
      </c>
      <c r="BF665" s="181" t="str">
        <f t="shared" si="1732"/>
        <v>3.53553390593274-1.32018535308684E-12i</v>
      </c>
      <c r="BG665" s="181" t="str">
        <f t="shared" si="1733"/>
        <v>-2.49999999999967+2.50000000000034i</v>
      </c>
      <c r="BH665" s="181" t="str">
        <f t="shared" si="1734"/>
        <v>3.82877317196674E-13-3.53553390593274i</v>
      </c>
      <c r="BI665" s="181" t="str">
        <f t="shared" si="1735"/>
        <v>2.49999999999913+2.50000000000088i</v>
      </c>
      <c r="BJ665" s="181" t="str">
        <f t="shared" si="1736"/>
        <v>-3.53553390593274+1.43106711997148E-12i</v>
      </c>
      <c r="BK665" s="181" t="str">
        <f t="shared" si="1737"/>
        <v>2.4999999999996-2.50000000000041i</v>
      </c>
      <c r="BL665" s="181" t="str">
        <f t="shared" si="1738"/>
        <v>-2.71995550312029E-13+3.53553390593274i</v>
      </c>
      <c r="BM665" s="134"/>
      <c r="BN665" s="134"/>
      <c r="BO665" s="134"/>
      <c r="BP665" s="134"/>
      <c r="BQ665" s="134"/>
      <c r="BR665" s="134"/>
      <c r="BS665" s="134"/>
      <c r="BT665" s="134"/>
      <c r="BU665" s="134"/>
      <c r="BV665" s="134"/>
      <c r="BW665" s="181"/>
      <c r="BX665" s="181"/>
      <c r="BY665" s="181"/>
      <c r="BZ665" s="181"/>
      <c r="CH665" s="180">
        <f t="shared" si="1739"/>
        <v>-269.43416054052585</v>
      </c>
    </row>
    <row r="666" spans="1:86">
      <c r="A666" s="185">
        <f t="shared" si="1741"/>
        <v>1.2812500000000006E-2</v>
      </c>
      <c r="B666" s="186">
        <v>41</v>
      </c>
      <c r="C666" s="186">
        <f t="shared" si="1742"/>
        <v>2050</v>
      </c>
      <c r="D666" s="186">
        <f t="shared" si="1740"/>
        <v>12880.529879718151</v>
      </c>
      <c r="E666" s="185" t="str">
        <f t="shared" si="1687"/>
        <v>12880.5298797182i</v>
      </c>
      <c r="F666" s="185" t="e">
        <f t="shared" si="1743"/>
        <v>#REF!</v>
      </c>
      <c r="G666" s="185" t="str">
        <f t="shared" si="1744"/>
        <v>-3.00731618738663-0.545992203968759i</v>
      </c>
      <c r="H666" s="185" t="e">
        <f t="shared" si="1745"/>
        <v>#REF!</v>
      </c>
      <c r="I666" s="185" t="e">
        <f t="shared" si="1688"/>
        <v>#REF!</v>
      </c>
      <c r="J666" s="181" t="str">
        <f>IMPRODUCT(1/Nt_input,BC625)</f>
        <v>2.32782011761319E-14-1.8326486161957E-14i</v>
      </c>
      <c r="K666" s="204" t="e">
        <f t="shared" si="1689"/>
        <v>#REF!</v>
      </c>
      <c r="L666" s="180" t="e">
        <f t="shared" si="1690"/>
        <v>#REF!</v>
      </c>
      <c r="M666" s="180">
        <f t="shared" si="1746"/>
        <v>386.13494773318632</v>
      </c>
      <c r="N666" s="182">
        <f t="shared" si="1747"/>
        <v>-3.8650522668136915</v>
      </c>
      <c r="O666" s="181" t="str">
        <f t="shared" si="1748"/>
        <v>2.45196320100809-2.98772580504032i</v>
      </c>
      <c r="P666" s="181" t="str">
        <f t="shared" si="1749"/>
        <v>0.754034291341833+3.79078637128001i</v>
      </c>
      <c r="Q666" s="181" t="str">
        <f t="shared" si="1691"/>
        <v>-3.40867178192086-1.82197302623779i</v>
      </c>
      <c r="R666" s="181" t="str">
        <f t="shared" si="1692"/>
        <v>3.57084268139551-1.47909146773477i</v>
      </c>
      <c r="S666" s="181" t="str">
        <f t="shared" si="1693"/>
        <v>-1.12196544984369+3.69862441382721i</v>
      </c>
      <c r="T666" s="181" t="str">
        <f t="shared" si="1694"/>
        <v>-2.14730798850651-3.21367350981673i</v>
      </c>
      <c r="U666" s="181" t="str">
        <f t="shared" si="1695"/>
        <v>3.84644098372275+0.378841370417203i</v>
      </c>
      <c r="V666" s="181" t="str">
        <f t="shared" si="1696"/>
        <v>-2.73300466750435+2.73300466750445i</v>
      </c>
      <c r="W666" s="181" t="str">
        <f t="shared" si="1697"/>
        <v>-0.378841370417364-3.84644098372274i</v>
      </c>
      <c r="X666" s="181" t="str">
        <f t="shared" si="1698"/>
        <v>3.2136735098166+2.14730798850671i</v>
      </c>
      <c r="Y666" s="181" t="str">
        <f t="shared" si="1699"/>
        <v>-3.69862441382728+1.12196544984346i</v>
      </c>
      <c r="Z666" s="181" t="str">
        <f t="shared" si="1700"/>
        <v>1.47909146773464-3.57084268139556i</v>
      </c>
      <c r="AA666" s="181" t="str">
        <f t="shared" si="1701"/>
        <v>1.82197302623793+3.40867178192079i</v>
      </c>
      <c r="AB666" s="181" t="str">
        <f t="shared" si="1702"/>
        <v>-3.79078637127999-0.75403429134191i</v>
      </c>
      <c r="AC666" s="181" t="str">
        <f t="shared" si="1703"/>
        <v>2.98772580504042-2.45196320100796i</v>
      </c>
      <c r="AD666" s="181" t="str">
        <f t="shared" si="1704"/>
        <v>1.34476638636137E-13+3.86505226681369i</v>
      </c>
      <c r="AE666" s="181" t="str">
        <f t="shared" si="1705"/>
        <v>-2.98772580504037-2.45196320100803i</v>
      </c>
      <c r="AF666" s="181" t="str">
        <f t="shared" si="1706"/>
        <v>3.79078637128001-0.754034291341849i</v>
      </c>
      <c r="AG666" s="181" t="str">
        <f t="shared" si="1707"/>
        <v>-1.82197302623801+3.40867178192075i</v>
      </c>
      <c r="AH666" s="181" t="str">
        <f t="shared" si="1708"/>
        <v>-1.47909146773456-3.5708426813956i</v>
      </c>
      <c r="AI666" s="181" t="str">
        <f t="shared" si="1709"/>
        <v>3.69862441382725+1.12196544984357i</v>
      </c>
      <c r="AJ666" s="181" t="str">
        <f t="shared" si="1710"/>
        <v>-3.21367350981665+2.14730798850663i</v>
      </c>
      <c r="AK666" s="181" t="str">
        <f t="shared" si="1711"/>
        <v>0.378841370417424-3.84644098372273i</v>
      </c>
      <c r="AL666" s="181" t="str">
        <f t="shared" si="1712"/>
        <v>2.73300466750427+2.73300466750453i</v>
      </c>
      <c r="AM666" s="181" t="str">
        <f t="shared" si="1713"/>
        <v>-3.84644098372276+0.378841370417115i</v>
      </c>
      <c r="AN666" s="181" t="str">
        <f t="shared" si="1714"/>
        <v>2.14730798850657-3.21367350981669i</v>
      </c>
      <c r="AO666" s="181" t="str">
        <f t="shared" si="1715"/>
        <v>1.12196544984396+3.69862441382713i</v>
      </c>
      <c r="AP666" s="181" t="str">
        <f t="shared" si="1716"/>
        <v>-3.57084268139577-1.47909146773414i</v>
      </c>
      <c r="AQ666" s="181" t="str">
        <f t="shared" si="1717"/>
        <v>3.40867178192035-1.82197302623875i</v>
      </c>
      <c r="AR666" s="181" t="str">
        <f t="shared" si="1718"/>
        <v>-0.754034291340646+3.79078637128025i</v>
      </c>
      <c r="AS666" s="181" t="str">
        <f t="shared" si="1719"/>
        <v>-2.45196320100927-2.98772580503934i</v>
      </c>
      <c r="AT666" s="181" t="str">
        <f t="shared" si="1720"/>
        <v>3.86505226681369-1.80687277172212E-12i</v>
      </c>
      <c r="AU666" s="181" t="str">
        <f t="shared" si="1721"/>
        <v>-2.45196320100941+2.98772580503924i</v>
      </c>
      <c r="AV666" s="181" t="str">
        <f t="shared" si="1722"/>
        <v>-0.754034291340473-3.79078637128028i</v>
      </c>
      <c r="AW666" s="181" t="str">
        <f t="shared" si="1723"/>
        <v>3.4086717819203+1.82197302623886i</v>
      </c>
      <c r="AX666" s="181" t="str">
        <f t="shared" si="1724"/>
        <v>-3.57084268139586+1.47909146773392i</v>
      </c>
      <c r="AY666" s="181" t="str">
        <f t="shared" si="1725"/>
        <v>1.12196544984418-3.69862441382707i</v>
      </c>
      <c r="AZ666" s="181" t="str">
        <f t="shared" si="1726"/>
        <v>2.14730798850642+3.21367350981679i</v>
      </c>
      <c r="BA666" s="181" t="str">
        <f t="shared" si="1727"/>
        <v>-3.84644098372275-0.37884137041729i</v>
      </c>
      <c r="BB666" s="181" t="str">
        <f t="shared" si="1728"/>
        <v>2.73300466750412-2.73300466750467i</v>
      </c>
      <c r="BC666" s="181" t="str">
        <f t="shared" si="1729"/>
        <v>0.378841370418069+3.84644098372267i</v>
      </c>
      <c r="BD666" s="181" t="str">
        <f t="shared" si="1730"/>
        <v>-3.21367350981722-2.14730798850577i</v>
      </c>
      <c r="BE666" s="181" t="str">
        <f t="shared" si="1731"/>
        <v>3.69862441382687-1.12196544984482i</v>
      </c>
      <c r="BF666" s="181" t="str">
        <f t="shared" si="1732"/>
        <v>-1.4790914677333+3.57084268139611i</v>
      </c>
      <c r="BG666" s="181" t="str">
        <f t="shared" si="1733"/>
        <v>-1.82197302623955-3.40867178191993i</v>
      </c>
      <c r="BH666" s="181" t="str">
        <f t="shared" si="1734"/>
        <v>3.79078637127969+0.754034291343476i</v>
      </c>
      <c r="BI666" s="181" t="str">
        <f t="shared" si="1735"/>
        <v>-2.98772580504125+2.45196320100696i</v>
      </c>
      <c r="BJ666" s="181" t="str">
        <f t="shared" si="1736"/>
        <v>1.13448957854143E-12-3.86505226681369i</v>
      </c>
      <c r="BK666" s="181" t="str">
        <f t="shared" si="1737"/>
        <v>2.98772580503981+2.45196320100871i</v>
      </c>
      <c r="BL666" s="181" t="str">
        <f t="shared" si="1738"/>
        <v>-3.79078637128011+0.754034291341358i</v>
      </c>
      <c r="BM666" s="134"/>
      <c r="BN666" s="134"/>
      <c r="BO666" s="134"/>
      <c r="BP666" s="134"/>
      <c r="BQ666" s="134"/>
      <c r="BR666" s="134"/>
      <c r="BS666" s="134"/>
      <c r="BT666" s="134"/>
      <c r="BU666" s="134"/>
      <c r="BV666" s="134"/>
      <c r="BW666" s="181"/>
      <c r="BX666" s="181"/>
      <c r="BY666" s="181"/>
      <c r="BZ666" s="181"/>
      <c r="CH666" s="180">
        <f t="shared" si="1739"/>
        <v>-270.56636709800114</v>
      </c>
    </row>
    <row r="667" spans="1:86">
      <c r="A667" s="185">
        <f t="shared" si="1741"/>
        <v>1.3125000000000006E-2</v>
      </c>
      <c r="B667" s="186">
        <v>42</v>
      </c>
      <c r="C667" s="186">
        <f t="shared" si="1742"/>
        <v>2100</v>
      </c>
      <c r="D667" s="186">
        <f t="shared" si="1740"/>
        <v>13194.689145077131</v>
      </c>
      <c r="E667" s="185" t="str">
        <f t="shared" si="1687"/>
        <v>13194.6891450771i</v>
      </c>
      <c r="F667" s="185" t="e">
        <f t="shared" si="1743"/>
        <v>#REF!</v>
      </c>
      <c r="G667" s="185" t="str">
        <f t="shared" si="1744"/>
        <v>-3.02060041677935-0.560837635648i</v>
      </c>
      <c r="H667" s="185" t="e">
        <f t="shared" si="1745"/>
        <v>#REF!</v>
      </c>
      <c r="I667" s="185" t="e">
        <f t="shared" si="1688"/>
        <v>#REF!</v>
      </c>
      <c r="J667" s="181" t="str">
        <f>IMPRODUCT(1/Nt_input,BD625)</f>
        <v>-3.95725650819839E-14-2.93072857648903E-14i</v>
      </c>
      <c r="K667" s="204" t="e">
        <f t="shared" si="1689"/>
        <v>#REF!</v>
      </c>
      <c r="L667" s="180" t="e">
        <f t="shared" si="1690"/>
        <v>#REF!</v>
      </c>
      <c r="M667" s="180">
        <f t="shared" si="1746"/>
        <v>385.84265193848728</v>
      </c>
      <c r="N667" s="182">
        <f t="shared" si="1747"/>
        <v>-4.1573480615127316</v>
      </c>
      <c r="O667" s="181" t="str">
        <f t="shared" si="1748"/>
        <v>2.30969883127823-3.45670858091272i</v>
      </c>
      <c r="P667" s="181" t="str">
        <f t="shared" si="1749"/>
        <v>1.59094822571605+3.84088878355708i</v>
      </c>
      <c r="Q667" s="181" t="str">
        <f t="shared" si="1691"/>
        <v>-4.07746578424458-0.81105837205369i</v>
      </c>
      <c r="R667" s="181" t="str">
        <f t="shared" si="1692"/>
        <v>2.93968900604844-2.93968900604836i</v>
      </c>
      <c r="S667" s="181" t="str">
        <f t="shared" si="1693"/>
        <v>0.811058372053574+4.07746578424461i</v>
      </c>
      <c r="T667" s="181" t="str">
        <f t="shared" si="1694"/>
        <v>-3.84088878355705-1.59094822571612i</v>
      </c>
      <c r="U667" s="181" t="str">
        <f t="shared" si="1695"/>
        <v>3.45670858091279-2.30969883127814i</v>
      </c>
      <c r="V667" s="181" t="str">
        <f t="shared" si="1696"/>
        <v>-1.16119852088829E-13+4.15734806151273i</v>
      </c>
      <c r="W667" s="181" t="str">
        <f t="shared" si="1697"/>
        <v>-3.45670858091265-2.30969883127834i</v>
      </c>
      <c r="X667" s="181" t="str">
        <f t="shared" si="1698"/>
        <v>3.84088878355714-1.59094822571591i</v>
      </c>
      <c r="Y667" s="181" t="str">
        <f t="shared" si="1699"/>
        <v>-0.811058372053815+4.07746578424456i</v>
      </c>
      <c r="Z667" s="181" t="str">
        <f t="shared" si="1700"/>
        <v>-2.93968900604828-2.93968900604852i</v>
      </c>
      <c r="AA667" s="181" t="str">
        <f t="shared" si="1701"/>
        <v>4.07746578424463-0.811058372053445i</v>
      </c>
      <c r="AB667" s="181" t="str">
        <f t="shared" si="1702"/>
        <v>-1.59094822571585+3.84088878355717i</v>
      </c>
      <c r="AC667" s="181" t="str">
        <f t="shared" si="1703"/>
        <v>-2.30969883127803-3.45670858091286i</v>
      </c>
      <c r="AD667" s="181" t="str">
        <f t="shared" si="1704"/>
        <v>4.15734806151273-1.8131658094113E-13i</v>
      </c>
      <c r="AE667" s="181" t="str">
        <f t="shared" si="1705"/>
        <v>-2.30969883127809+3.45670858091282i</v>
      </c>
      <c r="AF667" s="181" t="str">
        <f t="shared" si="1706"/>
        <v>-1.59094822571616-3.84088878355704i</v>
      </c>
      <c r="AG667" s="181" t="str">
        <f t="shared" si="1707"/>
        <v>4.07746578424462+0.811058372053495i</v>
      </c>
      <c r="AH667" s="181" t="str">
        <f t="shared" si="1708"/>
        <v>-2.93968900604832+2.93968900604849i</v>
      </c>
      <c r="AI667" s="181" t="str">
        <f t="shared" si="1709"/>
        <v>-0.811058372053736-4.07746578424457i</v>
      </c>
      <c r="AJ667" s="181" t="str">
        <f t="shared" si="1710"/>
        <v>3.84088878355711+1.59094822571598i</v>
      </c>
      <c r="AK667" s="181" t="str">
        <f t="shared" si="1711"/>
        <v>-3.45670858091268+2.3096988312783i</v>
      </c>
      <c r="AL667" s="181" t="str">
        <f t="shared" si="1712"/>
        <v>-6.51967288523007E-14-4.15734806151273i</v>
      </c>
      <c r="AM667" s="181" t="str">
        <f t="shared" si="1713"/>
        <v>3.45670858091252+2.30969883127853i</v>
      </c>
      <c r="AN667" s="181" t="str">
        <f t="shared" si="1714"/>
        <v>-3.84088878355661+1.5909482257172i</v>
      </c>
      <c r="AO667" s="181" t="str">
        <f t="shared" si="1715"/>
        <v>0.811058372054883-4.07746578424434i</v>
      </c>
      <c r="AP667" s="181" t="str">
        <f t="shared" si="1716"/>
        <v>2.9396890060487+2.9396890060481i</v>
      </c>
      <c r="AQ667" s="181" t="str">
        <f t="shared" si="1717"/>
        <v>-4.077465784245+0.811058372051595i</v>
      </c>
      <c r="AR667" s="181" t="str">
        <f t="shared" si="1718"/>
        <v>1.59094822571647-3.84088878355691i</v>
      </c>
      <c r="AS667" s="181" t="str">
        <f t="shared" si="1719"/>
        <v>2.30969883127923+3.45670858091205i</v>
      </c>
      <c r="AT667" s="181" t="str">
        <f t="shared" si="1720"/>
        <v>-4.15734806151273-1.2915919785929E-12i</v>
      </c>
      <c r="AU667" s="181" t="str">
        <f t="shared" si="1721"/>
        <v>2.30969883127789-3.45670858091295i</v>
      </c>
      <c r="AV667" s="181" t="str">
        <f t="shared" si="1722"/>
        <v>1.59094822571785+3.84088878355634i</v>
      </c>
      <c r="AW667" s="181" t="str">
        <f t="shared" si="1723"/>
        <v>-4.07746578424449-0.811058372054131i</v>
      </c>
      <c r="AX667" s="181" t="str">
        <f t="shared" si="1724"/>
        <v>2.93968900604764-2.93968900604916i</v>
      </c>
      <c r="AY667" s="181" t="str">
        <f t="shared" si="1725"/>
        <v>0.811058372052293+4.07746578424486i</v>
      </c>
      <c r="AZ667" s="181" t="str">
        <f t="shared" si="1726"/>
        <v>-3.8408887835572-1.59094822571576i</v>
      </c>
      <c r="BA667" s="181" t="str">
        <f t="shared" si="1727"/>
        <v>3.45670858091169-2.30969883127977i</v>
      </c>
      <c r="BB667" s="181" t="str">
        <f t="shared" si="1728"/>
        <v>-5.80599260444145E-13+4.15734806151273i</v>
      </c>
      <c r="BC667" s="181" t="str">
        <f t="shared" si="1729"/>
        <v>-3.45670858091334-2.3096988312773i</v>
      </c>
      <c r="BD667" s="181" t="str">
        <f t="shared" si="1730"/>
        <v>3.84088878355765-1.59094822571469i</v>
      </c>
      <c r="BE667" s="181" t="str">
        <f t="shared" si="1731"/>
        <v>-0.811058372053432+4.07746578424463i</v>
      </c>
      <c r="BF667" s="181" t="str">
        <f t="shared" si="1732"/>
        <v>-2.93968900604966-2.93968900604714i</v>
      </c>
      <c r="BG667" s="181" t="str">
        <f t="shared" si="1733"/>
        <v>4.07746578424472-0.811058372052992i</v>
      </c>
      <c r="BH667" s="181" t="str">
        <f t="shared" si="1734"/>
        <v>-1.59094822571511+3.84088878355747i</v>
      </c>
      <c r="BI667" s="181" t="str">
        <f t="shared" si="1735"/>
        <v>-2.30969883127693-3.45670858091359i</v>
      </c>
      <c r="BJ667" s="181" t="str">
        <f t="shared" si="1736"/>
        <v>4.15734806151273-1.30393457704601E-13i</v>
      </c>
      <c r="BK667" s="181" t="str">
        <f t="shared" si="1737"/>
        <v>-2.30969883127671+3.45670858091374i</v>
      </c>
      <c r="BL667" s="181" t="str">
        <f t="shared" si="1738"/>
        <v>-1.59094822571535-3.84088878355737i</v>
      </c>
      <c r="BM667" s="134"/>
      <c r="BN667" s="134"/>
      <c r="BO667" s="134"/>
      <c r="BP667" s="134"/>
      <c r="BQ667" s="134"/>
      <c r="BR667" s="134"/>
      <c r="BS667" s="134"/>
      <c r="BT667" s="134"/>
      <c r="BU667" s="134"/>
      <c r="BV667" s="134"/>
      <c r="BW667" s="181"/>
      <c r="BX667" s="181"/>
      <c r="BY667" s="181"/>
      <c r="BZ667" s="181"/>
      <c r="CH667" s="180">
        <f t="shared" si="1739"/>
        <v>-266.15305287815374</v>
      </c>
    </row>
    <row r="668" spans="1:86">
      <c r="A668" s="185">
        <f t="shared" si="1741"/>
        <v>1.3437500000000007E-2</v>
      </c>
      <c r="B668" s="186">
        <v>43</v>
      </c>
      <c r="C668" s="186">
        <f t="shared" si="1742"/>
        <v>2150</v>
      </c>
      <c r="D668" s="186">
        <f t="shared" si="1740"/>
        <v>13508.84841043611</v>
      </c>
      <c r="E668" s="185" t="str">
        <f t="shared" si="1687"/>
        <v>13508.8484104361i</v>
      </c>
      <c r="F668" s="185" t="e">
        <f t="shared" si="1743"/>
        <v>#REF!</v>
      </c>
      <c r="G668" s="185" t="str">
        <f t="shared" si="1744"/>
        <v>-3.03410584378145-0.575294788770223i</v>
      </c>
      <c r="H668" s="185" t="e">
        <f t="shared" si="1745"/>
        <v>#REF!</v>
      </c>
      <c r="I668" s="185" t="e">
        <f t="shared" si="1688"/>
        <v>#REF!</v>
      </c>
      <c r="J668" s="181" t="str">
        <f>IMPRODUCT(1/Nt_input,BE625)</f>
        <v>2.37808373032961E-14+2.49678749897342E-14i</v>
      </c>
      <c r="K668" s="204" t="e">
        <f t="shared" si="1689"/>
        <v>#REF!</v>
      </c>
      <c r="L668" s="180" t="e">
        <f t="shared" si="1690"/>
        <v>#REF!</v>
      </c>
      <c r="M668" s="180">
        <f t="shared" si="1746"/>
        <v>385.59039367825824</v>
      </c>
      <c r="N668" s="182">
        <f t="shared" si="1747"/>
        <v>-4.4096063217417809</v>
      </c>
      <c r="O668" s="181" t="str">
        <f t="shared" si="1748"/>
        <v>2.07867403075638-3.888925582549i</v>
      </c>
      <c r="P668" s="181" t="str">
        <f t="shared" si="1749"/>
        <v>2.4498460116948+3.66645365874549i</v>
      </c>
      <c r="Q668" s="181" t="str">
        <f t="shared" si="1691"/>
        <v>-4.38837286203456+0.432217001636481i</v>
      </c>
      <c r="R668" s="181" t="str">
        <f t="shared" si="1692"/>
        <v>1.68748328258311-4.07394502708954i</v>
      </c>
      <c r="S668" s="181" t="str">
        <f t="shared" si="1693"/>
        <v>2.79742463631846+3.40867178192087i</v>
      </c>
      <c r="T668" s="181" t="str">
        <f t="shared" si="1694"/>
        <v>-4.32487697273738+0.860271517272923i</v>
      </c>
      <c r="U668" s="181" t="str">
        <f t="shared" si="1695"/>
        <v>1.28004114792601-4.21973015397446i</v>
      </c>
      <c r="V668" s="181" t="str">
        <f t="shared" si="1696"/>
        <v>3.11806253246676+3.1180625324666i</v>
      </c>
      <c r="W668" s="181" t="str">
        <f t="shared" si="1697"/>
        <v>-4.2197301539744+1.2800411479262i</v>
      </c>
      <c r="X668" s="181" t="str">
        <f t="shared" si="1698"/>
        <v>0.860271517273156-4.32487697273733i</v>
      </c>
      <c r="Y668" s="181" t="str">
        <f t="shared" si="1699"/>
        <v>3.40867178192073+2.79742463631864i</v>
      </c>
      <c r="Z668" s="181" t="str">
        <f t="shared" si="1700"/>
        <v>-4.07394502708964+1.68748328258287i</v>
      </c>
      <c r="AA668" s="181" t="str">
        <f t="shared" si="1701"/>
        <v>0.432217001636282-4.38837286203459i</v>
      </c>
      <c r="AB668" s="181" t="str">
        <f t="shared" si="1702"/>
        <v>3.66645365874553+2.44984601169473i</v>
      </c>
      <c r="AC668" s="181" t="str">
        <f t="shared" si="1703"/>
        <v>-3.88892558254895+2.07867403075647i</v>
      </c>
      <c r="AD668" s="181" t="str">
        <f t="shared" si="1704"/>
        <v>-2.31213612734391E-13-4.40960632174178i</v>
      </c>
      <c r="AE668" s="181" t="str">
        <f t="shared" si="1705"/>
        <v>3.88892558254892+2.07867403075654i</v>
      </c>
      <c r="AF668" s="181" t="str">
        <f t="shared" si="1706"/>
        <v>-3.66645365874556+2.44984601169469i</v>
      </c>
      <c r="AG668" s="181" t="str">
        <f t="shared" si="1707"/>
        <v>-0.432217001636243-4.38837286203459i</v>
      </c>
      <c r="AH668" s="181" t="str">
        <f t="shared" si="1708"/>
        <v>4.07394502708963+1.68748328258291i</v>
      </c>
      <c r="AI668" s="181" t="str">
        <f t="shared" si="1709"/>
        <v>-3.40867178192073+2.79742463631863i</v>
      </c>
      <c r="AJ668" s="181" t="str">
        <f t="shared" si="1710"/>
        <v>-0.86027151727272-4.32487697273742i</v>
      </c>
      <c r="AK668" s="181" t="str">
        <f t="shared" si="1711"/>
        <v>4.21973015397438+1.28004114792627i</v>
      </c>
      <c r="AL668" s="181" t="str">
        <f t="shared" si="1712"/>
        <v>-3.11806253246617+3.11806253246719i</v>
      </c>
      <c r="AM668" s="181" t="str">
        <f t="shared" si="1713"/>
        <v>-1.28004114792555-4.2197301539746i</v>
      </c>
      <c r="AN668" s="181" t="str">
        <f t="shared" si="1714"/>
        <v>4.32487697273703+0.860271517274682i</v>
      </c>
      <c r="AO668" s="181" t="str">
        <f t="shared" si="1715"/>
        <v>-2.79742463631746+3.40867178192169i</v>
      </c>
      <c r="AP668" s="181" t="str">
        <f t="shared" si="1716"/>
        <v>-1.68748328258309-4.07394502708955i</v>
      </c>
      <c r="AQ668" s="181" t="str">
        <f t="shared" si="1717"/>
        <v>4.38837286203447+0.432217001637424i</v>
      </c>
      <c r="AR668" s="181" t="str">
        <f t="shared" si="1718"/>
        <v>-2.44984601169313+3.6664536587466i</v>
      </c>
      <c r="AS668" s="181" t="str">
        <f t="shared" si="1719"/>
        <v>-2.07867403075704-3.88892558254865i</v>
      </c>
      <c r="AT668" s="181" t="str">
        <f t="shared" si="1720"/>
        <v>4.40960632174178+5.40201171163357E-13i</v>
      </c>
      <c r="AU668" s="181" t="str">
        <f t="shared" si="1721"/>
        <v>-2.07867403075788+3.8889255825482i</v>
      </c>
      <c r="AV668" s="181" t="str">
        <f t="shared" si="1722"/>
        <v>-2.44984601169593-3.66645365874473i</v>
      </c>
      <c r="AW668" s="181" t="str">
        <f t="shared" si="1723"/>
        <v>4.38837286203457-0.432217001636473i</v>
      </c>
      <c r="AX668" s="181" t="str">
        <f t="shared" si="1724"/>
        <v>-1.68748328258397+4.07394502708918i</v>
      </c>
      <c r="AY668" s="181" t="str">
        <f t="shared" si="1725"/>
        <v>-2.79742463632017-3.40867178191947i</v>
      </c>
      <c r="AZ668" s="181" t="str">
        <f t="shared" si="1726"/>
        <v>4.32487697273721-0.860271517273743i</v>
      </c>
      <c r="BA668" s="181" t="str">
        <f t="shared" si="1727"/>
        <v>-1.28004114792653+4.21973015397431i</v>
      </c>
      <c r="BB668" s="181" t="str">
        <f t="shared" si="1728"/>
        <v>-3.11806253246549-3.11806253246787i</v>
      </c>
      <c r="BC668" s="181" t="str">
        <f t="shared" si="1729"/>
        <v>4.21973015397404-1.2800411479274i</v>
      </c>
      <c r="BD668" s="181" t="str">
        <f t="shared" si="1730"/>
        <v>-0.860271517272733+4.32487697273742i</v>
      </c>
      <c r="BE668" s="181" t="str">
        <f t="shared" si="1731"/>
        <v>-3.40867178192013-2.79742463631937i</v>
      </c>
      <c r="BF668" s="181" t="str">
        <f t="shared" si="1732"/>
        <v>4.07394502709052-1.68748328258075i</v>
      </c>
      <c r="BG668" s="181" t="str">
        <f t="shared" si="1733"/>
        <v>-0.432217001635447+4.38837286203467i</v>
      </c>
      <c r="BH668" s="181" t="str">
        <f t="shared" si="1734"/>
        <v>-3.66645365874523-2.44984601169518i</v>
      </c>
      <c r="BI668" s="181" t="str">
        <f t="shared" si="1735"/>
        <v>3.88892558254978-2.07867403075492i</v>
      </c>
      <c r="BJ668" s="181" t="str">
        <f t="shared" si="1736"/>
        <v>1.44561213567728E-12+4.40960632174178i</v>
      </c>
      <c r="BK668" s="181" t="str">
        <f t="shared" si="1737"/>
        <v>-3.88892558254914-2.07867403075613i</v>
      </c>
      <c r="BL668" s="181" t="str">
        <f t="shared" si="1738"/>
        <v>3.66645365874606-2.44984601169394i</v>
      </c>
      <c r="BM668" s="134"/>
      <c r="BN668" s="134"/>
      <c r="BO668" s="134"/>
      <c r="BP668" s="134"/>
      <c r="BQ668" s="134"/>
      <c r="BR668" s="134"/>
      <c r="BS668" s="134"/>
      <c r="BT668" s="134"/>
      <c r="BU668" s="134"/>
      <c r="BV668" s="134"/>
      <c r="BW668" s="181"/>
      <c r="BX668" s="181"/>
      <c r="BY668" s="181"/>
      <c r="BZ668" s="181"/>
      <c r="CH668" s="180">
        <f t="shared" si="1739"/>
        <v>-269.2484626974562</v>
      </c>
    </row>
    <row r="669" spans="1:86">
      <c r="A669" s="185">
        <f t="shared" si="1741"/>
        <v>1.3750000000000007E-2</v>
      </c>
      <c r="B669" s="186">
        <v>44</v>
      </c>
      <c r="C669" s="186">
        <f t="shared" si="1742"/>
        <v>2200</v>
      </c>
      <c r="D669" s="186">
        <f t="shared" si="1740"/>
        <v>13823.00767579509</v>
      </c>
      <c r="E669" s="185" t="str">
        <f t="shared" si="1687"/>
        <v>13823.0076757951i</v>
      </c>
      <c r="F669" s="185" t="e">
        <f t="shared" si="1743"/>
        <v>#REF!</v>
      </c>
      <c r="G669" s="185" t="str">
        <f t="shared" si="1744"/>
        <v>-3.04782637897075-0.589369016615823i</v>
      </c>
      <c r="H669" s="185" t="e">
        <f t="shared" si="1745"/>
        <v>#REF!</v>
      </c>
      <c r="I669" s="185" t="e">
        <f t="shared" si="1688"/>
        <v>#REF!</v>
      </c>
      <c r="J669" s="181" t="str">
        <f>IMPRODUCT(1/Nt_input,BF625)</f>
        <v>-6.21339895808086E-15+4.16567821903691E-14i</v>
      </c>
      <c r="K669" s="204" t="e">
        <f t="shared" si="1689"/>
        <v>#REF!</v>
      </c>
      <c r="L669" s="180" t="e">
        <f t="shared" si="1690"/>
        <v>#REF!</v>
      </c>
      <c r="M669" s="180">
        <f t="shared" si="1746"/>
        <v>385.38060233744358</v>
      </c>
      <c r="N669" s="182">
        <f t="shared" si="1747"/>
        <v>-4.6193976625564375</v>
      </c>
      <c r="O669" s="181" t="str">
        <f t="shared" si="1748"/>
        <v>1.76776695296635-4.26776695296638i</v>
      </c>
      <c r="P669" s="181" t="str">
        <f t="shared" si="1749"/>
        <v>3.26640741219094+3.26640741219095i</v>
      </c>
      <c r="Q669" s="181" t="str">
        <f t="shared" si="1691"/>
        <v>-4.26776695296636+1.76776695296639i</v>
      </c>
      <c r="R669" s="181" t="str">
        <f t="shared" si="1692"/>
        <v>-1.69208249458834E-13-4.61939766255644i</v>
      </c>
      <c r="S669" s="181" t="str">
        <f t="shared" si="1693"/>
        <v>4.26776695296632+1.76776695296649i</v>
      </c>
      <c r="T669" s="181" t="str">
        <f t="shared" si="1694"/>
        <v>-3.26640741219092+3.26640741219096i</v>
      </c>
      <c r="U669" s="181" t="str">
        <f t="shared" si="1695"/>
        <v>-1.76776695296653-4.2677669529663i</v>
      </c>
      <c r="V669" s="181" t="str">
        <f t="shared" si="1696"/>
        <v>4.61939766255644+1.21102624462666E-13i</v>
      </c>
      <c r="W669" s="181" t="str">
        <f t="shared" si="1697"/>
        <v>-1.76776695296633+4.26776695296639i</v>
      </c>
      <c r="X669" s="181" t="str">
        <f t="shared" si="1698"/>
        <v>-3.26640741219108-3.2664074121908i</v>
      </c>
      <c r="Y669" s="181" t="str">
        <f t="shared" si="1699"/>
        <v>4.26776695296641-1.76776695296628i</v>
      </c>
      <c r="Z669" s="181" t="str">
        <f t="shared" si="1700"/>
        <v>6.45170222597513E-14+4.61939766255644i</v>
      </c>
      <c r="AA669" s="181" t="str">
        <f t="shared" si="1701"/>
        <v>-4.26776695296646-1.76776695296616i</v>
      </c>
      <c r="AB669" s="181" t="str">
        <f t="shared" si="1702"/>
        <v>3.26640741219102-3.26640741219087i</v>
      </c>
      <c r="AC669" s="181" t="str">
        <f t="shared" si="1703"/>
        <v>1.76776695296645+4.26776695296634i</v>
      </c>
      <c r="AD669" s="181" t="str">
        <f t="shared" si="1704"/>
        <v>-4.61939766255644-2.42205248925331E-13i</v>
      </c>
      <c r="AE669" s="181" t="str">
        <f t="shared" si="1705"/>
        <v>1.76776695296641-4.26776695296635i</v>
      </c>
      <c r="AF669" s="181" t="str">
        <f t="shared" si="1706"/>
        <v>3.266407412191+3.26640741219089i</v>
      </c>
      <c r="AG669" s="181" t="str">
        <f t="shared" si="1707"/>
        <v>-4.26776695296647+1.76776695296614i</v>
      </c>
      <c r="AH669" s="181" t="str">
        <f t="shared" si="1708"/>
        <v>5.65856022029143E-14-4.61939766255644i</v>
      </c>
      <c r="AI669" s="181" t="str">
        <f t="shared" si="1709"/>
        <v>4.2677669529664+1.7677669529663i</v>
      </c>
      <c r="AJ669" s="181" t="str">
        <f t="shared" si="1710"/>
        <v>-3.26640741219108+3.26640741219081i</v>
      </c>
      <c r="AK669" s="181" t="str">
        <f t="shared" si="1711"/>
        <v>-1.76776695296631-4.2677669529664i</v>
      </c>
      <c r="AL669" s="181" t="str">
        <f t="shared" si="1712"/>
        <v>4.61939766255644+7.90004202241164E-13i</v>
      </c>
      <c r="AM669" s="181" t="str">
        <f t="shared" si="1713"/>
        <v>-1.76776695296698+4.26776695296612i</v>
      </c>
      <c r="AN669" s="181" t="str">
        <f t="shared" si="1714"/>
        <v>-3.26640741219061-3.26640741219127i</v>
      </c>
      <c r="AO669" s="181" t="str">
        <f t="shared" si="1715"/>
        <v>4.2677669529665-1.76776695296606i</v>
      </c>
      <c r="AP669" s="181" t="str">
        <f t="shared" si="1716"/>
        <v>-2.10511021192747E-13+4.61939766255644i</v>
      </c>
      <c r="AQ669" s="181" t="str">
        <f t="shared" si="1717"/>
        <v>-4.26776695296636-1.76776695296639i</v>
      </c>
      <c r="AR669" s="181" t="str">
        <f t="shared" si="1718"/>
        <v>3.26640741219082-3.26640741219107i</v>
      </c>
      <c r="AS669" s="181" t="str">
        <f t="shared" si="1719"/>
        <v>1.76776695296665+4.26776695296625i</v>
      </c>
      <c r="AT669" s="181" t="str">
        <f t="shared" si="1720"/>
        <v>-4.61939766255644+4.34627748910004E-13i</v>
      </c>
      <c r="AU669" s="181" t="str">
        <f t="shared" si="1721"/>
        <v>1.76776695296585-4.26776695296659i</v>
      </c>
      <c r="AV669" s="181" t="str">
        <f t="shared" si="1722"/>
        <v>3.26640741219152+3.26640741219036i</v>
      </c>
      <c r="AW669" s="181" t="str">
        <f t="shared" si="1723"/>
        <v>-4.26776695296601+1.76776695296725i</v>
      </c>
      <c r="AX669" s="181" t="str">
        <f t="shared" si="1724"/>
        <v>-1.07976651901275E-12-4.61939766255644i</v>
      </c>
      <c r="AY669" s="181" t="str">
        <f t="shared" si="1725"/>
        <v>4.26776695296684+1.76776695296525i</v>
      </c>
      <c r="AZ669" s="181" t="str">
        <f t="shared" si="1726"/>
        <v>-3.26640741219+3.26640741219189i</v>
      </c>
      <c r="BA669" s="181" t="str">
        <f t="shared" si="1727"/>
        <v>-1.76776695296785-4.26776695296576i</v>
      </c>
      <c r="BB669" s="181" t="str">
        <f t="shared" si="1728"/>
        <v>4.61939766255644-1.7249052891155E-12i</v>
      </c>
      <c r="BC669" s="181" t="str">
        <f t="shared" si="1729"/>
        <v>-1.76776695296466+4.26776695296708i</v>
      </c>
      <c r="BD669" s="181" t="str">
        <f t="shared" si="1730"/>
        <v>-3.26640741219235-3.26640741218954i</v>
      </c>
      <c r="BE669" s="181" t="str">
        <f t="shared" si="1731"/>
        <v>4.26776695296733-1.76776695296408i</v>
      </c>
      <c r="BF669" s="181" t="str">
        <f t="shared" si="1732"/>
        <v>-2.22514717458507E-12+4.61939766255644i</v>
      </c>
      <c r="BG669" s="181" t="str">
        <f t="shared" si="1733"/>
        <v>-4.26776695296557-1.76776695296831i</v>
      </c>
      <c r="BH669" s="181" t="str">
        <f t="shared" si="1734"/>
        <v>3.26640741219234-3.26640741218955i</v>
      </c>
      <c r="BI669" s="181" t="str">
        <f t="shared" si="1735"/>
        <v>1.76776695296467+4.26776695296707i</v>
      </c>
      <c r="BJ669" s="181" t="str">
        <f t="shared" si="1736"/>
        <v>-4.61939766255644-1.58000840448233E-12i</v>
      </c>
      <c r="BK669" s="181" t="str">
        <f t="shared" si="1737"/>
        <v>1.76776695296771-4.26776695296582i</v>
      </c>
      <c r="BL669" s="181" t="str">
        <f t="shared" si="1738"/>
        <v>3.26640741219001+3.26640741219188i</v>
      </c>
      <c r="BM669" s="134"/>
      <c r="BN669" s="134"/>
      <c r="BO669" s="134"/>
      <c r="BP669" s="134"/>
      <c r="BQ669" s="134"/>
      <c r="BR669" s="134"/>
      <c r="BS669" s="134"/>
      <c r="BT669" s="134"/>
      <c r="BU669" s="134"/>
      <c r="BV669" s="134"/>
      <c r="BW669" s="181"/>
      <c r="BX669" s="181"/>
      <c r="BY669" s="181"/>
      <c r="BZ669" s="181"/>
      <c r="CH669" s="180">
        <f t="shared" si="1739"/>
        <v>-267.51072377080214</v>
      </c>
    </row>
    <row r="670" spans="1:86">
      <c r="A670" s="185">
        <f t="shared" si="1741"/>
        <v>1.4062500000000007E-2</v>
      </c>
      <c r="B670" s="186">
        <v>45</v>
      </c>
      <c r="C670" s="186">
        <f t="shared" si="1742"/>
        <v>2250</v>
      </c>
      <c r="D670" s="186">
        <f t="shared" si="1740"/>
        <v>14137.16694115407</v>
      </c>
      <c r="E670" s="185" t="str">
        <f t="shared" si="1687"/>
        <v>14137.1669411541i</v>
      </c>
      <c r="F670" s="185" t="e">
        <f t="shared" si="1743"/>
        <v>#REF!</v>
      </c>
      <c r="G670" s="185" t="str">
        <f t="shared" si="1744"/>
        <v>-3.06175589134029-0.603065070707389i</v>
      </c>
      <c r="H670" s="185" t="e">
        <f t="shared" si="1745"/>
        <v>#REF!</v>
      </c>
      <c r="I670" s="185" t="e">
        <f t="shared" si="1688"/>
        <v>#REF!</v>
      </c>
      <c r="J670" s="181" t="str">
        <f>IMPRODUCT(1/Nt_input,BG625)</f>
        <v>-9.71259195253353E-14-8.107490373499E-14i</v>
      </c>
      <c r="K670" s="204" t="e">
        <f t="shared" si="1689"/>
        <v>#REF!</v>
      </c>
      <c r="L670" s="180" t="e">
        <f t="shared" si="1690"/>
        <v>#REF!</v>
      </c>
      <c r="M670" s="180">
        <f t="shared" si="1746"/>
        <v>385.21529832133893</v>
      </c>
      <c r="N670" s="182">
        <f t="shared" si="1747"/>
        <v>-4.7847016786610483</v>
      </c>
      <c r="O670" s="181" t="str">
        <f t="shared" si="1748"/>
        <v>1.38892558254899-4.57867403075637i</v>
      </c>
      <c r="P670" s="181" t="str">
        <f t="shared" si="1749"/>
        <v>3.97833404973963+2.65823782654301i</v>
      </c>
      <c r="Q670" s="181" t="str">
        <f t="shared" si="1691"/>
        <v>-3.69862441382735+3.03538261166894i</v>
      </c>
      <c r="R670" s="181" t="str">
        <f t="shared" si="1692"/>
        <v>-1.83102606123308-4.42048795008731i</v>
      </c>
      <c r="S670" s="181" t="str">
        <f t="shared" si="1693"/>
        <v>4.76166203228631-0.468982775872246i</v>
      </c>
      <c r="T670" s="181" t="str">
        <f t="shared" si="1694"/>
        <v>-0.933448991241001+4.6927649775514i</v>
      </c>
      <c r="U670" s="181" t="str">
        <f t="shared" si="1695"/>
        <v>-4.21973015397439-2.25549275800681i</v>
      </c>
      <c r="V670" s="181" t="str">
        <f t="shared" si="1696"/>
        <v>3.38329500293579-3.38329500293598i</v>
      </c>
      <c r="W670" s="181" t="str">
        <f t="shared" si="1697"/>
        <v>2.25549275800661+4.21973015397449i</v>
      </c>
      <c r="X670" s="181" t="str">
        <f t="shared" si="1698"/>
        <v>-4.69276497755135+0.93344899124125i</v>
      </c>
      <c r="Y670" s="181" t="str">
        <f t="shared" si="1699"/>
        <v>0.468982775872471-4.76166203228629i</v>
      </c>
      <c r="Z670" s="181" t="str">
        <f t="shared" si="1700"/>
        <v>4.42048795008741+1.83102606123285i</v>
      </c>
      <c r="AA670" s="181" t="str">
        <f t="shared" si="1701"/>
        <v>-3.03538261166912+3.6986244138272i</v>
      </c>
      <c r="AB670" s="181" t="str">
        <f t="shared" si="1702"/>
        <v>-2.65823782654317-3.97833404973952i</v>
      </c>
      <c r="AC670" s="181" t="str">
        <f t="shared" si="1703"/>
        <v>4.57867403075636-1.38892558254902i</v>
      </c>
      <c r="AD670" s="181" t="str">
        <f t="shared" si="1704"/>
        <v>-2.08668795271933E-13+4.78470167866105i</v>
      </c>
      <c r="AE670" s="181" t="str">
        <f t="shared" si="1705"/>
        <v>-4.57867403075638-1.38892558254897i</v>
      </c>
      <c r="AF670" s="181" t="str">
        <f t="shared" si="1706"/>
        <v>2.65823782654315-3.97833404973954i</v>
      </c>
      <c r="AG670" s="181" t="str">
        <f t="shared" si="1707"/>
        <v>3.03538261166914+3.69862441382718i</v>
      </c>
      <c r="AH670" s="181" t="str">
        <f t="shared" si="1708"/>
        <v>-4.4204879500874+1.83102606123287i</v>
      </c>
      <c r="AI670" s="181" t="str">
        <f t="shared" si="1709"/>
        <v>-0.468982775872496-4.76166203228629i</v>
      </c>
      <c r="AJ670" s="181" t="str">
        <f t="shared" si="1710"/>
        <v>4.69276497755136+0.933448991241226i</v>
      </c>
      <c r="AK670" s="181" t="str">
        <f t="shared" si="1711"/>
        <v>-2.25549275800617+4.21973015397473i</v>
      </c>
      <c r="AL670" s="181" t="str">
        <f t="shared" si="1712"/>
        <v>-3.38329500293749-3.38329500293428i</v>
      </c>
      <c r="AM670" s="181" t="str">
        <f t="shared" si="1713"/>
        <v>4.21973015397483-2.25549275800598i</v>
      </c>
      <c r="AN670" s="181" t="str">
        <f t="shared" si="1714"/>
        <v>0.933448991241944+4.69276497755121i</v>
      </c>
      <c r="AO670" s="181" t="str">
        <f t="shared" si="1715"/>
        <v>-4.76166203228608-0.468982775874607i</v>
      </c>
      <c r="AP670" s="181" t="str">
        <f t="shared" si="1716"/>
        <v>1.83102606123351-4.42048795008713i</v>
      </c>
      <c r="AQ670" s="181" t="str">
        <f t="shared" si="1717"/>
        <v>3.698624413828+3.03538261166815i</v>
      </c>
      <c r="AR670" s="181" t="str">
        <f t="shared" si="1718"/>
        <v>-3.97833404974068+2.65823782654144i</v>
      </c>
      <c r="AS670" s="181" t="str">
        <f t="shared" si="1719"/>
        <v>-1.38892558254882-4.57867403075642i</v>
      </c>
      <c r="AT670" s="181" t="str">
        <f t="shared" si="1720"/>
        <v>4.78470167866105-1.48651402096512E-12i</v>
      </c>
      <c r="AU670" s="181" t="str">
        <f t="shared" si="1721"/>
        <v>-1.38892558255053+4.5786740307559i</v>
      </c>
      <c r="AV670" s="181" t="str">
        <f t="shared" si="1722"/>
        <v>-3.97833404973969-2.65823782654293i</v>
      </c>
      <c r="AW670" s="181" t="str">
        <f t="shared" si="1723"/>
        <v>3.69862441382611-3.03538261167045i</v>
      </c>
      <c r="AX670" s="181" t="str">
        <f t="shared" si="1724"/>
        <v>1.8310260612318+4.42048795008784i</v>
      </c>
      <c r="AY670" s="181" t="str">
        <f t="shared" si="1725"/>
        <v>-4.76166203228626+0.468982775872762i</v>
      </c>
      <c r="AZ670" s="181" t="str">
        <f t="shared" si="1726"/>
        <v>0.933448991239097-4.69276497755178i</v>
      </c>
      <c r="BA670" s="181" t="str">
        <f t="shared" si="1727"/>
        <v>4.21973015397396+2.25549275800761i</v>
      </c>
      <c r="BB670" s="181" t="str">
        <f t="shared" si="1728"/>
        <v>-3.38329500293544+3.38329500293633i</v>
      </c>
      <c r="BC670" s="181" t="str">
        <f t="shared" si="1729"/>
        <v>-2.25549275800453-4.2197301539756i</v>
      </c>
      <c r="BD670" s="181" t="str">
        <f t="shared" si="1730"/>
        <v>4.69276497755153-0.933448991240341i</v>
      </c>
      <c r="BE670" s="181" t="str">
        <f t="shared" si="1731"/>
        <v>-0.468982775871499+4.76166203228638i</v>
      </c>
      <c r="BF670" s="181" t="str">
        <f t="shared" si="1732"/>
        <v>-4.42048795008651-1.83102606123502i</v>
      </c>
      <c r="BG670" s="181" t="str">
        <f t="shared" si="1733"/>
        <v>3.03538261166947-3.69862441382691i</v>
      </c>
      <c r="BH670" s="181" t="str">
        <f t="shared" si="1734"/>
        <v>2.65823782654398+3.97833404973898i</v>
      </c>
      <c r="BI670" s="181" t="str">
        <f t="shared" si="1735"/>
        <v>-4.57867403075692+1.38892558254719i</v>
      </c>
      <c r="BJ670" s="181" t="str">
        <f t="shared" si="1736"/>
        <v>2.18038183349586E-13-4.78470167866105i</v>
      </c>
      <c r="BK670" s="181" t="str">
        <f t="shared" si="1737"/>
        <v>4.57867403075679+1.38892558254761i</v>
      </c>
      <c r="BL670" s="181" t="str">
        <f t="shared" si="1738"/>
        <v>-2.65823782654435+3.97833404973874i</v>
      </c>
      <c r="BM670" s="134"/>
      <c r="BN670" s="134"/>
      <c r="BO670" s="134"/>
      <c r="BP670" s="134"/>
      <c r="BQ670" s="134"/>
      <c r="BR670" s="134"/>
      <c r="BS670" s="134"/>
      <c r="BT670" s="134"/>
      <c r="BU670" s="134"/>
      <c r="BV670" s="134"/>
      <c r="BW670" s="181"/>
      <c r="BX670" s="181"/>
      <c r="BY670" s="181"/>
      <c r="BZ670" s="181"/>
      <c r="CH670" s="180">
        <f t="shared" si="1739"/>
        <v>-257.95701334889878</v>
      </c>
    </row>
    <row r="671" spans="1:86">
      <c r="A671" s="185">
        <f t="shared" si="1741"/>
        <v>1.4375000000000008E-2</v>
      </c>
      <c r="B671" s="186">
        <v>46</v>
      </c>
      <c r="C671" s="186">
        <f t="shared" si="1742"/>
        <v>2300</v>
      </c>
      <c r="D671" s="186">
        <f t="shared" si="1740"/>
        <v>14451.326206513048</v>
      </c>
      <c r="E671" s="185" t="str">
        <f t="shared" si="1687"/>
        <v>14451.326206513i</v>
      </c>
      <c r="F671" s="185" t="e">
        <f t="shared" si="1743"/>
        <v>#REF!</v>
      </c>
      <c r="G671" s="185" t="str">
        <f t="shared" si="1744"/>
        <v>-3.07588821349602-0.61638718419134i</v>
      </c>
      <c r="H671" s="185" t="e">
        <f t="shared" si="1745"/>
        <v>#REF!</v>
      </c>
      <c r="I671" s="185" t="e">
        <f t="shared" si="1688"/>
        <v>#REF!</v>
      </c>
      <c r="J671" s="181" t="str">
        <f>IMPRODUCT(1/Nt_input,BH625)</f>
        <v>-9.27063224405548E-15+6.09980815857725E-14i</v>
      </c>
      <c r="K671" s="204" t="e">
        <f t="shared" si="1689"/>
        <v>#REF!</v>
      </c>
      <c r="L671" s="180" t="e">
        <f t="shared" si="1690"/>
        <v>#REF!</v>
      </c>
      <c r="M671" s="180">
        <f t="shared" si="1746"/>
        <v>385.09607359798383</v>
      </c>
      <c r="N671" s="182">
        <f t="shared" si="1747"/>
        <v>-4.9039264020161539</v>
      </c>
      <c r="O671" s="181" t="str">
        <f t="shared" si="1748"/>
        <v>0.956708580912714-4.80969883127822i</v>
      </c>
      <c r="P671" s="181" t="str">
        <f t="shared" si="1749"/>
        <v>4.53063723176443+1.87665138758935i</v>
      </c>
      <c r="Q671" s="181" t="str">
        <f t="shared" si="1691"/>
        <v>-2.72447553387902+4.07746578424463i</v>
      </c>
      <c r="R671" s="181" t="str">
        <f t="shared" si="1692"/>
        <v>-3.46759961330533-3.46759961330541i</v>
      </c>
      <c r="S671" s="181" t="str">
        <f t="shared" si="1693"/>
        <v>4.07746578424469-2.72447553387894i</v>
      </c>
      <c r="T671" s="181" t="str">
        <f t="shared" si="1694"/>
        <v>1.87665138758948+4.53063723176437i</v>
      </c>
      <c r="U671" s="181" t="str">
        <f t="shared" si="1695"/>
        <v>-4.80969883127821+0.956708580912748i</v>
      </c>
      <c r="V671" s="181" t="str">
        <f t="shared" si="1696"/>
        <v>1.20151016090985E-13-4.90392640201615i</v>
      </c>
      <c r="W671" s="181" t="str">
        <f t="shared" si="1697"/>
        <v>4.80969883127817+0.956708580912949i</v>
      </c>
      <c r="X671" s="181" t="str">
        <f t="shared" si="1698"/>
        <v>-1.87665138758923+4.53063723176448i</v>
      </c>
      <c r="Y671" s="181" t="str">
        <f t="shared" si="1699"/>
        <v>-4.07746578424457-2.72447553387912i</v>
      </c>
      <c r="Z671" s="181" t="str">
        <f t="shared" si="1700"/>
        <v>3.4675996133055-3.46759961330524i</v>
      </c>
      <c r="AA671" s="181" t="str">
        <f t="shared" si="1701"/>
        <v>2.72447553387926+4.07746578424448i</v>
      </c>
      <c r="AB671" s="181" t="str">
        <f t="shared" si="1702"/>
        <v>-4.53063723176442+1.87665138758937i</v>
      </c>
      <c r="AC671" s="181" t="str">
        <f t="shared" si="1703"/>
        <v>-0.956708580912665-4.80969883127823i</v>
      </c>
      <c r="AD671" s="181" t="str">
        <f t="shared" si="1704"/>
        <v>4.90392640201615+2.4030203218197E-13i</v>
      </c>
      <c r="AE671" s="181" t="str">
        <f t="shared" si="1705"/>
        <v>-0.956708580912591+4.80969883127825i</v>
      </c>
      <c r="AF671" s="181" t="str">
        <f t="shared" si="1706"/>
        <v>-4.53063723176445-1.8766513875893i</v>
      </c>
      <c r="AG671" s="181" t="str">
        <f t="shared" si="1707"/>
        <v>2.72447553387922-4.0774657842445i</v>
      </c>
      <c r="AH671" s="181" t="str">
        <f t="shared" si="1708"/>
        <v>3.46759961330553+3.46759961330521i</v>
      </c>
      <c r="AI671" s="181" t="str">
        <f t="shared" si="1709"/>
        <v>-4.07746578424453+2.72447553387919i</v>
      </c>
      <c r="AJ671" s="181" t="str">
        <f t="shared" si="1710"/>
        <v>-1.87665138758926-4.53063723176447i</v>
      </c>
      <c r="AK671" s="181" t="str">
        <f t="shared" si="1711"/>
        <v>4.80969883127778-0.95670858091494i</v>
      </c>
      <c r="AL671" s="181" t="str">
        <f t="shared" si="1712"/>
        <v>6.84881736223468E-13+4.90392640201615i</v>
      </c>
      <c r="AM671" s="181" t="str">
        <f t="shared" si="1713"/>
        <v>-4.80969883127803-0.956708580913665i</v>
      </c>
      <c r="AN671" s="181" t="str">
        <f t="shared" si="1714"/>
        <v>1.87665138758716-4.53063723176534i</v>
      </c>
      <c r="AO671" s="181" t="str">
        <f t="shared" si="1715"/>
        <v>4.07746578424498+2.72447553387851i</v>
      </c>
      <c r="AP671" s="181" t="str">
        <f t="shared" si="1716"/>
        <v>-3.46759961330599+3.46759961330475i</v>
      </c>
      <c r="AQ671" s="181" t="str">
        <f t="shared" si="1717"/>
        <v>-2.72447553388111-4.07746578424324i</v>
      </c>
      <c r="AR671" s="181" t="str">
        <f t="shared" si="1718"/>
        <v>4.53063723176411-1.87665138759012i</v>
      </c>
      <c r="AS671" s="181" t="str">
        <f t="shared" si="1719"/>
        <v>0.956708580911885+4.80969883127839i</v>
      </c>
      <c r="AT671" s="181" t="str">
        <f t="shared" si="1720"/>
        <v>-4.90392640201615-2.4318956620906E-12i</v>
      </c>
      <c r="AU671" s="181" t="str">
        <f t="shared" si="1721"/>
        <v>0.95670858091187-4.80969883127839i</v>
      </c>
      <c r="AV671" s="181" t="str">
        <f t="shared" si="1722"/>
        <v>4.53063723176417+1.87665138758998i</v>
      </c>
      <c r="AW671" s="181" t="str">
        <f t="shared" si="1723"/>
        <v>-2.72447553388099+4.07746578424332i</v>
      </c>
      <c r="AX671" s="181" t="str">
        <f t="shared" si="1724"/>
        <v>-3.4675996133061-3.46759961330464i</v>
      </c>
      <c r="AY671" s="181" t="str">
        <f t="shared" si="1725"/>
        <v>4.07746578424497-2.72447553387852i</v>
      </c>
      <c r="AZ671" s="181" t="str">
        <f t="shared" si="1726"/>
        <v>1.87665138758724+4.53063723176531i</v>
      </c>
      <c r="BA671" s="181" t="str">
        <f t="shared" si="1727"/>
        <v>-4.80969883127802+0.956708580913748i</v>
      </c>
      <c r="BB671" s="181" t="str">
        <f t="shared" si="1728"/>
        <v>5.31066094821832E-13-4.90392640201615i</v>
      </c>
      <c r="BC671" s="181" t="str">
        <f t="shared" si="1729"/>
        <v>4.80969883127781+0.956708580914788i</v>
      </c>
      <c r="BD671" s="181" t="str">
        <f t="shared" si="1730"/>
        <v>-1.87665138758822+4.5306372317649i</v>
      </c>
      <c r="BE671" s="181" t="str">
        <f t="shared" si="1731"/>
        <v>-4.0774657842443-2.72447553387952i</v>
      </c>
      <c r="BF671" s="181" t="str">
        <f t="shared" si="1732"/>
        <v>3.46759961330685-3.46759961330389i</v>
      </c>
      <c r="BG671" s="181" t="str">
        <f t="shared" si="1733"/>
        <v>2.7244755338801+4.07746578424391i</v>
      </c>
      <c r="BH671" s="181" t="str">
        <f t="shared" si="1734"/>
        <v>-4.53063723176458+1.87665138758899i</v>
      </c>
      <c r="BI671" s="181" t="str">
        <f t="shared" si="1735"/>
        <v>-0.956708580910826-4.80969883127859i</v>
      </c>
      <c r="BJ671" s="181" t="str">
        <f t="shared" si="1736"/>
        <v>4.90392640201615-1.36976347244694E-12i</v>
      </c>
      <c r="BK671" s="181" t="str">
        <f t="shared" si="1737"/>
        <v>-0.956708580913062+4.80969883127815i</v>
      </c>
      <c r="BL671" s="181" t="str">
        <f t="shared" si="1738"/>
        <v>-4.53063723176371-1.8766513875911i</v>
      </c>
      <c r="BM671" s="134"/>
      <c r="BN671" s="134"/>
      <c r="BO671" s="134"/>
      <c r="BP671" s="134"/>
      <c r="BQ671" s="134"/>
      <c r="BR671" s="134"/>
      <c r="BS671" s="134"/>
      <c r="BT671" s="134"/>
      <c r="BU671" s="134"/>
      <c r="BV671" s="134"/>
      <c r="BW671" s="181"/>
      <c r="BX671" s="181"/>
      <c r="BY671" s="181"/>
      <c r="BZ671" s="181"/>
      <c r="CH671" s="180">
        <f t="shared" si="1739"/>
        <v>-264.19450140934441</v>
      </c>
    </row>
    <row r="672" spans="1:86">
      <c r="A672" s="185">
        <f t="shared" si="1741"/>
        <v>1.4687500000000008E-2</v>
      </c>
      <c r="B672" s="186">
        <v>47</v>
      </c>
      <c r="C672" s="186">
        <f t="shared" si="1742"/>
        <v>2350</v>
      </c>
      <c r="D672" s="186">
        <f t="shared" si="1740"/>
        <v>14765.485471872027</v>
      </c>
      <c r="E672" s="185" t="str">
        <f t="shared" si="1687"/>
        <v>14765.485471872i</v>
      </c>
      <c r="F672" s="185" t="e">
        <f t="shared" si="1743"/>
        <v>#REF!</v>
      </c>
      <c r="G672" s="185" t="str">
        <f t="shared" si="1744"/>
        <v>-3.09021714679752-0.629339144378955i</v>
      </c>
      <c r="H672" s="185" t="e">
        <f t="shared" si="1745"/>
        <v>#REF!</v>
      </c>
      <c r="I672" s="185" t="e">
        <f t="shared" si="1688"/>
        <v>#REF!</v>
      </c>
      <c r="J672" s="181" t="str">
        <f>IMPRODUCT(1/Nt_input,BI625)</f>
        <v>-3.50538719186381E-15-3.99237934378683E-14i</v>
      </c>
      <c r="K672" s="204" t="e">
        <f t="shared" si="1689"/>
        <v>#REF!</v>
      </c>
      <c r="L672" s="180" t="e">
        <f t="shared" si="1690"/>
        <v>#REF!</v>
      </c>
      <c r="M672" s="180">
        <f t="shared" si="1746"/>
        <v>385.02407636663901</v>
      </c>
      <c r="N672" s="182">
        <f t="shared" si="1747"/>
        <v>-4.9759236333609858</v>
      </c>
      <c r="O672" s="181" t="str">
        <f t="shared" si="1748"/>
        <v>0.487725805040316-4.95196320100808i</v>
      </c>
      <c r="P672" s="181" t="str">
        <f t="shared" si="1749"/>
        <v>4.88031265601102+0.970754543960046i</v>
      </c>
      <c r="Q672" s="181" t="str">
        <f t="shared" si="1691"/>
        <v>-1.44443438595317+4.76166203228626i</v>
      </c>
      <c r="R672" s="181" t="str">
        <f t="shared" si="1692"/>
        <v>-4.59715400020134-1.90420353520131i</v>
      </c>
      <c r="S672" s="181" t="str">
        <f t="shared" si="1693"/>
        <v>2.34563416346192-4.38837286203448i</v>
      </c>
      <c r="T672" s="181" t="str">
        <f t="shared" si="1694"/>
        <v>4.13732929427786+2.76447505247391i</v>
      </c>
      <c r="U672" s="181" t="str">
        <f t="shared" si="1695"/>
        <v>-3.15669253551524+3.84644098372284i</v>
      </c>
      <c r="V672" s="181" t="str">
        <f t="shared" si="1696"/>
        <v>-3.51850934381606-3.51850934381586i</v>
      </c>
      <c r="W672" s="181" t="str">
        <f t="shared" si="1697"/>
        <v>3.84644098372268-3.15669253551544i</v>
      </c>
      <c r="X672" s="181" t="str">
        <f t="shared" si="1698"/>
        <v>2.76447505247416+4.13732929427769i</v>
      </c>
      <c r="Y672" s="181" t="str">
        <f t="shared" si="1699"/>
        <v>-4.38837286203458+2.34563416346173i</v>
      </c>
      <c r="Z672" s="181" t="str">
        <f t="shared" si="1700"/>
        <v>-1.90420353520113-4.59715400020142i</v>
      </c>
      <c r="AA672" s="181" t="str">
        <f t="shared" si="1701"/>
        <v>4.76166203228632-1.44443438595296i</v>
      </c>
      <c r="AB672" s="181" t="str">
        <f t="shared" si="1702"/>
        <v>0.970754543959912+4.88031265601104i</v>
      </c>
      <c r="AC672" s="181" t="str">
        <f t="shared" si="1703"/>
        <v>-4.95196320100809+0.487725805040182i</v>
      </c>
      <c r="AD672" s="181" t="str">
        <f t="shared" si="1704"/>
        <v>1.9993964558097E-13-4.97592363336099i</v>
      </c>
      <c r="AE672" s="181" t="str">
        <f t="shared" si="1705"/>
        <v>4.9519632010081+0.487725805040088i</v>
      </c>
      <c r="AF672" s="181" t="str">
        <f t="shared" si="1706"/>
        <v>-0.970754543959887+4.88031265601105i</v>
      </c>
      <c r="AG672" s="181" t="str">
        <f t="shared" si="1707"/>
        <v>-4.76166203228634-1.44443438595287i</v>
      </c>
      <c r="AH672" s="181" t="str">
        <f t="shared" si="1708"/>
        <v>1.90420353520104-4.59715400020146i</v>
      </c>
      <c r="AI672" s="181" t="str">
        <f t="shared" si="1709"/>
        <v>4.38837286203461+2.34563416346168i</v>
      </c>
      <c r="AJ672" s="181" t="str">
        <f t="shared" si="1710"/>
        <v>-2.76447505247493+4.13732929427718i</v>
      </c>
      <c r="AK672" s="181" t="str">
        <f t="shared" si="1711"/>
        <v>-3.84644098372211-3.15669253551613i</v>
      </c>
      <c r="AL672" s="181" t="str">
        <f t="shared" si="1712"/>
        <v>3.5185093438167-3.51850934381522i</v>
      </c>
      <c r="AM672" s="181" t="str">
        <f t="shared" si="1713"/>
        <v>3.15669253551452+3.84644098372343i</v>
      </c>
      <c r="AN672" s="181" t="str">
        <f t="shared" si="1714"/>
        <v>-4.13732929427838+2.76447505247314i</v>
      </c>
      <c r="AO672" s="181" t="str">
        <f t="shared" si="1715"/>
        <v>-2.34563416346071-4.38837286203512i</v>
      </c>
      <c r="AP672" s="181" t="str">
        <f t="shared" si="1716"/>
        <v>4.5971540002019-1.90420353519996i</v>
      </c>
      <c r="AQ672" s="181" t="str">
        <f t="shared" si="1717"/>
        <v>1.44443438595182+4.76166203228666i</v>
      </c>
      <c r="AR672" s="181" t="str">
        <f t="shared" si="1718"/>
        <v>-4.88031265601126+0.970754543958812i</v>
      </c>
      <c r="AS672" s="181" t="str">
        <f t="shared" si="1719"/>
        <v>-0.487725805038928-4.95196320100821i</v>
      </c>
      <c r="AT672" s="181" t="str">
        <f t="shared" si="1720"/>
        <v>4.97592363336099+1.3898490807488E-12i</v>
      </c>
      <c r="AU672" s="181" t="str">
        <f t="shared" si="1721"/>
        <v>-0.487725805041694+4.95196320100794i</v>
      </c>
      <c r="AV672" s="181" t="str">
        <f t="shared" si="1722"/>
        <v>-4.88031265601072-0.970754543961539i</v>
      </c>
      <c r="AW672" s="181" t="str">
        <f t="shared" si="1723"/>
        <v>1.44443438595448-4.76166203228586i</v>
      </c>
      <c r="AX672" s="181" t="str">
        <f t="shared" si="1724"/>
        <v>4.59715400020078+1.90420353520266i</v>
      </c>
      <c r="AY672" s="181" t="str">
        <f t="shared" si="1725"/>
        <v>-2.34563416346317+4.38837286203381i</v>
      </c>
      <c r="AZ672" s="181" t="str">
        <f t="shared" si="1726"/>
        <v>-4.13732929427683-2.76447505247545i</v>
      </c>
      <c r="BA672" s="181" t="str">
        <f t="shared" si="1727"/>
        <v>3.15669253551673-3.84644098372162i</v>
      </c>
      <c r="BB672" s="181" t="str">
        <f t="shared" si="1728"/>
        <v>3.51850934381473+3.51850934381718i</v>
      </c>
      <c r="BC672" s="181" t="str">
        <f t="shared" si="1729"/>
        <v>-3.84644098372392+3.15669253551393i</v>
      </c>
      <c r="BD672" s="181" t="str">
        <f t="shared" si="1730"/>
        <v>-2.76447505247256-4.13732929427876i</v>
      </c>
      <c r="BE672" s="181" t="str">
        <f t="shared" si="1731"/>
        <v>4.38837286203545-2.3456341634601i</v>
      </c>
      <c r="BF672" s="181" t="str">
        <f t="shared" si="1732"/>
        <v>1.90420353519932+4.59715400020217i</v>
      </c>
      <c r="BG672" s="181" t="str">
        <f t="shared" si="1733"/>
        <v>-4.76166203228687+1.44443438595116i</v>
      </c>
      <c r="BH672" s="181" t="str">
        <f t="shared" si="1734"/>
        <v>-0.970754543958131-4.8803126560114i</v>
      </c>
      <c r="BI672" s="181" t="str">
        <f t="shared" si="1735"/>
        <v>4.95196320100828-0.487725805038236i</v>
      </c>
      <c r="BJ672" s="181" t="str">
        <f t="shared" si="1736"/>
        <v>-2.08477362112321E-12+4.97592363336099i</v>
      </c>
      <c r="BK672" s="181" t="str">
        <f t="shared" si="1737"/>
        <v>-4.95196320100786-0.487725805042527i</v>
      </c>
      <c r="BL672" s="181" t="str">
        <f t="shared" si="1738"/>
        <v>0.970754543962221-4.88031265601059i</v>
      </c>
      <c r="BM672" s="134"/>
      <c r="BN672" s="134"/>
      <c r="BO672" s="134"/>
      <c r="BP672" s="134"/>
      <c r="BQ672" s="134"/>
      <c r="BR672" s="134"/>
      <c r="BS672" s="134"/>
      <c r="BT672" s="134"/>
      <c r="BU672" s="134"/>
      <c r="BV672" s="134"/>
      <c r="BW672" s="181"/>
      <c r="BX672" s="181"/>
      <c r="BY672" s="181"/>
      <c r="BZ672" s="181"/>
      <c r="CH672" s="180">
        <f t="shared" si="1739"/>
        <v>-267.94201183685345</v>
      </c>
    </row>
    <row r="673" spans="1:123">
      <c r="A673" s="185">
        <f t="shared" si="1741"/>
        <v>1.5000000000000008E-2</v>
      </c>
      <c r="B673" s="186">
        <v>48</v>
      </c>
      <c r="C673" s="186">
        <f t="shared" si="1742"/>
        <v>2400</v>
      </c>
      <c r="D673" s="186">
        <f t="shared" si="1740"/>
        <v>15079.644737231007</v>
      </c>
      <c r="E673" s="185" t="str">
        <f t="shared" si="1687"/>
        <v>15079.644737231i</v>
      </c>
      <c r="F673" s="185" t="e">
        <f t="shared" si="1743"/>
        <v>#REF!</v>
      </c>
      <c r="G673" s="185" t="str">
        <f t="shared" si="1744"/>
        <v>-3.10473646643528-0.641924356006045i</v>
      </c>
      <c r="H673" s="185" t="e">
        <f t="shared" si="1745"/>
        <v>#REF!</v>
      </c>
      <c r="I673" s="185" t="e">
        <f t="shared" si="1688"/>
        <v>#REF!</v>
      </c>
      <c r="J673" s="181" t="str">
        <f>IMPRODUCT(1/Nt_input,BJ625)</f>
        <v>-6.6717353225712E-14+3.46103354309512E-14i</v>
      </c>
      <c r="K673" s="204" t="e">
        <f t="shared" si="1689"/>
        <v>#REF!</v>
      </c>
      <c r="L673" s="180" t="e">
        <f t="shared" si="1690"/>
        <v>#REF!</v>
      </c>
      <c r="M673" s="180">
        <f t="shared" si="1746"/>
        <v>385</v>
      </c>
      <c r="N673" s="182">
        <f t="shared" si="1747"/>
        <v>-5</v>
      </c>
      <c r="O673" s="181" t="str">
        <f t="shared" si="1748"/>
        <v>9.18485099360515E-16-5i</v>
      </c>
      <c r="P673" s="181" t="str">
        <f t="shared" si="1749"/>
        <v>5+1.83697019872103E-15i</v>
      </c>
      <c r="Q673" s="181" t="str">
        <f t="shared" si="1691"/>
        <v>1.48234876050939E-13+5i</v>
      </c>
      <c r="R673" s="181" t="str">
        <f t="shared" si="1692"/>
        <v>-5+2.09488880330588E-13i</v>
      </c>
      <c r="S673" s="181" t="str">
        <f t="shared" si="1693"/>
        <v>2.44400598815837E-13-5i</v>
      </c>
      <c r="T673" s="181" t="str">
        <f t="shared" si="1694"/>
        <v>5+2.00910162930191E-13i</v>
      </c>
      <c r="U673" s="181" t="str">
        <f t="shared" si="1695"/>
        <v>-1.39656158650542E-13+5i</v>
      </c>
      <c r="V673" s="181" t="str">
        <f t="shared" si="1696"/>
        <v>-5-7.8402154370894E-14i</v>
      </c>
      <c r="W673" s="181" t="str">
        <f t="shared" si="1697"/>
        <v>5.2675286879251E-14-5i</v>
      </c>
      <c r="X673" s="181" t="str">
        <f t="shared" si="1698"/>
        <v>5-8.57871740039735E-15i</v>
      </c>
      <c r="Y673" s="181" t="str">
        <f t="shared" si="1699"/>
        <v>6.98327216800455E-14+5i</v>
      </c>
      <c r="Z673" s="181" t="str">
        <f t="shared" si="1700"/>
        <v>-5+9.5559589171689E-14i</v>
      </c>
      <c r="AA673" s="181" t="str">
        <f t="shared" si="1701"/>
        <v>-1.56813593451337E-13-5i</v>
      </c>
      <c r="AB673" s="181" t="str">
        <f t="shared" si="1702"/>
        <v>5-2.18067597730985E-13i</v>
      </c>
      <c r="AC673" s="181" t="str">
        <f t="shared" si="1703"/>
        <v>-2.18058313021437E-13+5i</v>
      </c>
      <c r="AD673" s="181" t="str">
        <f t="shared" si="1704"/>
        <v>-5-1.56804308741789E-13i</v>
      </c>
      <c r="AE673" s="181" t="str">
        <f t="shared" si="1705"/>
        <v>1.6660457803815E-13-5i</v>
      </c>
      <c r="AF673" s="181" t="str">
        <f t="shared" si="1706"/>
        <v>5+1.05350573758502E-13i</v>
      </c>
      <c r="AG673" s="181" t="str">
        <f t="shared" si="1707"/>
        <v>-4.40965694788535E-14+5i</v>
      </c>
      <c r="AH673" s="181" t="str">
        <f t="shared" si="1708"/>
        <v>-5+1.71574348007947E-14i</v>
      </c>
      <c r="AI673" s="181" t="str">
        <f t="shared" si="1709"/>
        <v>-7.8411439080443E-14-5i</v>
      </c>
      <c r="AJ673" s="181" t="str">
        <f t="shared" si="1710"/>
        <v>5+8.5509438670405E-13i</v>
      </c>
      <c r="AK673" s="181" t="str">
        <f t="shared" si="1711"/>
        <v>6.9829936267181E-13+5i</v>
      </c>
      <c r="AL673" s="181" t="str">
        <f t="shared" si="1712"/>
        <v>-5+2.25169311204767E-12i</v>
      </c>
      <c r="AM673" s="181" t="str">
        <f t="shared" si="1713"/>
        <v>1.23976656247319E-12-5i</v>
      </c>
      <c r="AN673" s="181" t="str">
        <f t="shared" si="1714"/>
        <v>5-3.13627186902674E-13i</v>
      </c>
      <c r="AO673" s="181" t="str">
        <f t="shared" si="1715"/>
        <v>1.86702093627853E-12+5i</v>
      </c>
      <c r="AP673" s="181" t="str">
        <f t="shared" si="1716"/>
        <v>-5-1.55338446466631E-12i</v>
      </c>
      <c r="AQ673" s="181" t="str">
        <f t="shared" si="1717"/>
        <v>7.1044988866461E-14-5i</v>
      </c>
      <c r="AR673" s="181" t="str">
        <f t="shared" si="1718"/>
        <v>5-1.55340303408541E-12i</v>
      </c>
      <c r="AS673" s="181" t="str">
        <f t="shared" si="1719"/>
        <v>-1.93805664043545E-12+5i</v>
      </c>
      <c r="AT673" s="181" t="str">
        <f t="shared" si="1720"/>
        <v>-5-3.13608617483577E-13i</v>
      </c>
      <c r="AU673" s="181" t="str">
        <f t="shared" si="1721"/>
        <v>-1.16873085831627E-12-5i</v>
      </c>
      <c r="AV673" s="181" t="str">
        <f t="shared" si="1722"/>
        <v>5+2.32272881620458E-12i</v>
      </c>
      <c r="AW673" s="181" t="str">
        <f t="shared" si="1723"/>
        <v>-6.9828079325271E-13+5i</v>
      </c>
      <c r="AX673" s="181" t="str">
        <f t="shared" si="1724"/>
        <v>-5+7.84058682547135E-13i</v>
      </c>
      <c r="AY673" s="181" t="str">
        <f t="shared" si="1725"/>
        <v>-2.408506705499E-12-5i</v>
      </c>
      <c r="AZ673" s="181" t="str">
        <f t="shared" si="1726"/>
        <v>5+1.08295296902184E-12i</v>
      </c>
      <c r="BA673" s="181" t="str">
        <f t="shared" si="1727"/>
        <v>5.4149505393002E-13+5i</v>
      </c>
      <c r="BB673" s="181" t="str">
        <f t="shared" si="1728"/>
        <v>-5+2.02383452972987E-12i</v>
      </c>
      <c r="BC673" s="181" t="str">
        <f t="shared" si="1729"/>
        <v>1.46762514479098E-12-5i</v>
      </c>
      <c r="BD673" s="181" t="str">
        <f t="shared" si="1730"/>
        <v>5-1.56822878160886E-13i</v>
      </c>
      <c r="BE673" s="181" t="str">
        <f t="shared" si="1731"/>
        <v>1.63916235396074E-12+5i</v>
      </c>
      <c r="BF673" s="181" t="str">
        <f t="shared" si="1732"/>
        <v>-5-1.7101887734081E-12i</v>
      </c>
      <c r="BG673" s="181" t="str">
        <f t="shared" si="1733"/>
        <v>2.27849297608249E-13-5i</v>
      </c>
      <c r="BH673" s="181" t="str">
        <f t="shared" si="1734"/>
        <v>5-1.39659872534362E-12i</v>
      </c>
      <c r="BI673" s="181" t="str">
        <f t="shared" si="1735"/>
        <v>-2.09486094917724E-12+5i</v>
      </c>
      <c r="BJ673" s="181" t="str">
        <f t="shared" si="1736"/>
        <v>-5-6.12521473377385E-13i</v>
      </c>
      <c r="BK673" s="181" t="str">
        <f t="shared" si="1737"/>
        <v>-1.01192654957448E-12-5i</v>
      </c>
      <c r="BL673" s="181" t="str">
        <f t="shared" si="1738"/>
        <v>5+2.47953312494637E-12i</v>
      </c>
      <c r="BM673" s="134"/>
      <c r="BN673" s="134"/>
      <c r="BO673" s="134"/>
      <c r="BP673" s="134"/>
      <c r="BQ673" s="134"/>
      <c r="BR673" s="134"/>
      <c r="BS673" s="134"/>
      <c r="BT673" s="134"/>
      <c r="BU673" s="134"/>
      <c r="BV673" s="134"/>
      <c r="BW673" s="181"/>
      <c r="BX673" s="181"/>
      <c r="BY673" s="181"/>
      <c r="BZ673" s="181"/>
      <c r="CH673" s="180">
        <f t="shared" si="1739"/>
        <v>-262.48022233394988</v>
      </c>
    </row>
    <row r="674" spans="1:123">
      <c r="A674" s="185">
        <f t="shared" si="1741"/>
        <v>1.5312500000000008E-2</v>
      </c>
      <c r="B674" s="186">
        <v>49</v>
      </c>
      <c r="C674" s="186">
        <f t="shared" si="1742"/>
        <v>2450</v>
      </c>
      <c r="D674" s="186">
        <f t="shared" si="1740"/>
        <v>15393.804002589986</v>
      </c>
      <c r="E674" s="185" t="str">
        <f t="shared" si="1687"/>
        <v>15393.80400259i</v>
      </c>
      <c r="F674" s="185" t="e">
        <f t="shared" si="1743"/>
        <v>#REF!</v>
      </c>
      <c r="G674" s="185" t="str">
        <f t="shared" si="1744"/>
        <v>-3.11943992643816-0.654145896516976i</v>
      </c>
      <c r="H674" s="185" t="e">
        <f t="shared" si="1745"/>
        <v>#REF!</v>
      </c>
      <c r="I674" s="185" t="e">
        <f t="shared" si="1688"/>
        <v>#REF!</v>
      </c>
      <c r="J674" s="181" t="str">
        <f>IMPRODUCT(1/Nt_input,BK625)</f>
        <v>6.69931243505302E-14-3.55800458540223E-14i</v>
      </c>
      <c r="K674" s="204" t="e">
        <f t="shared" si="1689"/>
        <v>#REF!</v>
      </c>
      <c r="L674" s="180" t="e">
        <f t="shared" si="1690"/>
        <v>#REF!</v>
      </c>
      <c r="M674" s="180">
        <f t="shared" si="1746"/>
        <v>385.02407636663901</v>
      </c>
      <c r="N674" s="182">
        <f t="shared" si="1747"/>
        <v>-4.9759236333609831</v>
      </c>
      <c r="O674" s="181" t="str">
        <f t="shared" si="1748"/>
        <v>-0.487725805040318-4.95196320100808i</v>
      </c>
      <c r="P674" s="181" t="str">
        <f t="shared" si="1749"/>
        <v>4.88031265601102-0.970754543960051i</v>
      </c>
      <c r="Q674" s="181" t="str">
        <f t="shared" si="1691"/>
        <v>1.44443438595299+4.76166203228631i</v>
      </c>
      <c r="R674" s="181" t="str">
        <f t="shared" si="1692"/>
        <v>-4.59715400020138+1.90420353520122i</v>
      </c>
      <c r="S674" s="181" t="str">
        <f t="shared" si="1693"/>
        <v>-2.34563416346193-4.38837286203447i</v>
      </c>
      <c r="T674" s="181" t="str">
        <f t="shared" si="1694"/>
        <v>4.1373292942778-2.76447505247401i</v>
      </c>
      <c r="U674" s="181" t="str">
        <f t="shared" si="1695"/>
        <v>3.15669253551538+3.84644098372273i</v>
      </c>
      <c r="V674" s="181" t="str">
        <f t="shared" si="1696"/>
        <v>-3.51850934381584+3.51850934381607i</v>
      </c>
      <c r="W674" s="181" t="str">
        <f t="shared" si="1697"/>
        <v>-3.84644098372261-3.15669253551552i</v>
      </c>
      <c r="X674" s="181" t="str">
        <f t="shared" si="1698"/>
        <v>2.76447505247415-4.1373292942777i</v>
      </c>
      <c r="Y674" s="181" t="str">
        <f t="shared" si="1699"/>
        <v>4.38837286203463+2.34563416346164i</v>
      </c>
      <c r="Z674" s="181" t="str">
        <f t="shared" si="1700"/>
        <v>-1.90420353520092+4.5971540002015i</v>
      </c>
      <c r="AA674" s="181" t="str">
        <f t="shared" si="1701"/>
        <v>-4.76166203228626-1.44443438595314i</v>
      </c>
      <c r="AB674" s="181" t="str">
        <f t="shared" si="1702"/>
        <v>0.970754543960041-4.88031265601102i</v>
      </c>
      <c r="AC674" s="181" t="str">
        <f t="shared" si="1703"/>
        <v>4.9519632010081+0.487725805040121i</v>
      </c>
      <c r="AD674" s="181" t="str">
        <f t="shared" si="1704"/>
        <v>-1.82870988519102E-13+4.97592363336098i</v>
      </c>
      <c r="AE674" s="181" t="str">
        <f t="shared" si="1705"/>
        <v>-4.95196320100808+0.487725805040321i</v>
      </c>
      <c r="AF674" s="181" t="str">
        <f t="shared" si="1706"/>
        <v>-0.970754543960165-4.88031265601099i</v>
      </c>
      <c r="AG674" s="181" t="str">
        <f t="shared" si="1707"/>
        <v>4.76166203228635-1.44443438595285i</v>
      </c>
      <c r="AH674" s="181" t="str">
        <f t="shared" si="1708"/>
        <v>1.90420353520107+4.59715400020144i</v>
      </c>
      <c r="AI674" s="181" t="str">
        <f t="shared" si="1709"/>
        <v>-4.38837286203407+2.34563416346269i</v>
      </c>
      <c r="AJ674" s="181" t="str">
        <f t="shared" si="1710"/>
        <v>-2.76447505247346-4.13732929427816i</v>
      </c>
      <c r="AK674" s="181" t="str">
        <f t="shared" si="1711"/>
        <v>3.84644098372127-3.15669253551715i</v>
      </c>
      <c r="AL674" s="181" t="str">
        <f t="shared" si="1712"/>
        <v>3.51850934381631+3.5185093438156i</v>
      </c>
      <c r="AM674" s="181" t="str">
        <f t="shared" si="1713"/>
        <v>-3.15669253551643+3.84644098372187i</v>
      </c>
      <c r="AN674" s="181" t="str">
        <f t="shared" si="1714"/>
        <v>-4.13732929427872-2.76447505247262i</v>
      </c>
      <c r="AO674" s="181" t="str">
        <f t="shared" si="1715"/>
        <v>2.3456341634618-4.38837286203454i</v>
      </c>
      <c r="AP674" s="181" t="str">
        <f t="shared" si="1716"/>
        <v>4.59715400020066+1.90420353520295i</v>
      </c>
      <c r="AQ674" s="181" t="str">
        <f t="shared" si="1717"/>
        <v>-1.44443438595182+4.76166203228666i</v>
      </c>
      <c r="AR674" s="181" t="str">
        <f t="shared" si="1718"/>
        <v>-4.8803126560109-0.970754543960638i</v>
      </c>
      <c r="AS674" s="181" t="str">
        <f t="shared" si="1719"/>
        <v>0.487725805042767-4.95196320100784i</v>
      </c>
      <c r="AT674" s="181" t="str">
        <f t="shared" si="1720"/>
        <v>4.97592363336098-6.24227812548661E-13i</v>
      </c>
      <c r="AU674" s="181" t="str">
        <f t="shared" si="1721"/>
        <v>0.487725805039083+4.9519632010082i</v>
      </c>
      <c r="AV674" s="181" t="str">
        <f t="shared" si="1722"/>
        <v>-4.88031265601063+0.970754543962001i</v>
      </c>
      <c r="AW674" s="181" t="str">
        <f t="shared" si="1723"/>
        <v>-1.44443438595315-4.76166203228626i</v>
      </c>
      <c r="AX674" s="181" t="str">
        <f t="shared" si="1724"/>
        <v>4.59715400020208-1.90420353519953i</v>
      </c>
      <c r="AY674" s="181" t="str">
        <f t="shared" si="1725"/>
        <v>2.3456341634629+4.38837286203395i</v>
      </c>
      <c r="AZ674" s="181" t="str">
        <f t="shared" si="1726"/>
        <v>-4.13732929427795+2.76447505247378i</v>
      </c>
      <c r="BA674" s="181" t="str">
        <f t="shared" si="1727"/>
        <v>-3.15669253551362-3.84644098372417i</v>
      </c>
      <c r="BB674" s="181" t="str">
        <f t="shared" si="1728"/>
        <v>3.51850934381538-3.51850934381653i</v>
      </c>
      <c r="BC674" s="181" t="str">
        <f t="shared" si="1729"/>
        <v>3.84644098372206+3.15669253551619i</v>
      </c>
      <c r="BD674" s="181" t="str">
        <f t="shared" si="1730"/>
        <v>-2.7644750524723+4.13732929427894i</v>
      </c>
      <c r="BE674" s="181" t="str">
        <f t="shared" si="1731"/>
        <v>-4.38837286203472-2.34563416346146i</v>
      </c>
      <c r="BF674" s="181" t="str">
        <f t="shared" si="1732"/>
        <v>1.90420353520259-4.59715400020081i</v>
      </c>
      <c r="BG674" s="181" t="str">
        <f t="shared" si="1733"/>
        <v>4.76166203228673+1.44443438595159i</v>
      </c>
      <c r="BH674" s="181" t="str">
        <f t="shared" si="1734"/>
        <v>-0.970754543960399+4.88031265601095i</v>
      </c>
      <c r="BI674" s="181" t="str">
        <f t="shared" si="1735"/>
        <v>-4.95196320100786-0.487725805042526i</v>
      </c>
      <c r="BJ674" s="181" t="str">
        <f t="shared" si="1736"/>
        <v>-1.00705384665062E-12-4.97592363336098i</v>
      </c>
      <c r="BK674" s="181" t="str">
        <f t="shared" si="1737"/>
        <v>4.95196320100816-0.487725805039464i</v>
      </c>
      <c r="BL674" s="181" t="str">
        <f t="shared" si="1738"/>
        <v>0.970754543962235+4.88031265601058i</v>
      </c>
      <c r="BM674" s="134"/>
      <c r="BN674" s="134"/>
      <c r="BO674" s="134"/>
      <c r="BP674" s="134"/>
      <c r="BQ674" s="134"/>
      <c r="BR674" s="134"/>
      <c r="BS674" s="134"/>
      <c r="BT674" s="134"/>
      <c r="BU674" s="134"/>
      <c r="BV674" s="134"/>
      <c r="BW674" s="181"/>
      <c r="BX674" s="181"/>
      <c r="BY674" s="181"/>
      <c r="BZ674" s="181"/>
      <c r="CH674" s="180">
        <f t="shared" si="1739"/>
        <v>-262.40028755692947</v>
      </c>
    </row>
    <row r="675" spans="1:123">
      <c r="A675" s="185">
        <f t="shared" si="1741"/>
        <v>1.5625000000000007E-2</v>
      </c>
      <c r="B675" s="186">
        <v>50</v>
      </c>
      <c r="C675" s="186">
        <f t="shared" si="1742"/>
        <v>2500</v>
      </c>
      <c r="D675" s="186">
        <f t="shared" si="1740"/>
        <v>15707.963267948966</v>
      </c>
      <c r="E675" s="185" t="str">
        <f t="shared" si="1687"/>
        <v>15707.963267949i</v>
      </c>
      <c r="F675" s="185" t="e">
        <f t="shared" si="1743"/>
        <v>#REF!</v>
      </c>
      <c r="G675" s="185" t="str">
        <f t="shared" si="1744"/>
        <v>-3.13432126460534-0.666006564470806i</v>
      </c>
      <c r="H675" s="185" t="e">
        <f t="shared" si="1745"/>
        <v>#REF!</v>
      </c>
      <c r="I675" s="185" t="e">
        <f t="shared" si="1688"/>
        <v>#REF!</v>
      </c>
      <c r="J675" s="181" t="str">
        <f>IMPRODUCT(1/Nt_input,BL625)</f>
        <v>3.68116463739648E-14+4.74507586001317E-14i</v>
      </c>
      <c r="K675" s="204" t="e">
        <f t="shared" si="1689"/>
        <v>#REF!</v>
      </c>
      <c r="L675" s="180" t="e">
        <f t="shared" si="1690"/>
        <v>#REF!</v>
      </c>
      <c r="M675" s="180">
        <f t="shared" si="1746"/>
        <v>385.09607359798383</v>
      </c>
      <c r="N675" s="182">
        <f t="shared" si="1747"/>
        <v>-4.9039264020161504</v>
      </c>
      <c r="O675" s="181" t="str">
        <f t="shared" si="1748"/>
        <v>-0.956708580912718-4.80969883127822i</v>
      </c>
      <c r="P675" s="181" t="str">
        <f t="shared" si="1749"/>
        <v>4.53063723176444-1.87665138758931i</v>
      </c>
      <c r="Q675" s="181" t="str">
        <f t="shared" si="1691"/>
        <v>2.72447553387927+4.07746578424447i</v>
      </c>
      <c r="R675" s="181" t="str">
        <f t="shared" si="1692"/>
        <v>-3.46759961330539+3.46759961330535i</v>
      </c>
      <c r="S675" s="181" t="str">
        <f t="shared" si="1693"/>
        <v>-4.0774657842447-2.72447553387893i</v>
      </c>
      <c r="T675" s="181" t="str">
        <f t="shared" si="1694"/>
        <v>1.87665138758938-4.53063723176441i</v>
      </c>
      <c r="U675" s="181" t="str">
        <f t="shared" si="1695"/>
        <v>4.80969883127825+0.956708580912541i</v>
      </c>
      <c r="V675" s="181" t="str">
        <f t="shared" si="1696"/>
        <v>-6.84848346433118E-14+4.90392640201615i</v>
      </c>
      <c r="W675" s="181" t="str">
        <f t="shared" si="1697"/>
        <v>-4.80969883127818+0.956708580912885i</v>
      </c>
      <c r="X675" s="181" t="str">
        <f t="shared" si="1698"/>
        <v>-1.87665138758924-4.53063723176447i</v>
      </c>
      <c r="Y675" s="181" t="str">
        <f t="shared" si="1699"/>
        <v>4.07746578424451-2.7244755338792i</v>
      </c>
      <c r="Z675" s="181" t="str">
        <f t="shared" si="1700"/>
        <v>3.46759961330528+3.46759961330545i</v>
      </c>
      <c r="AA675" s="181" t="str">
        <f t="shared" si="1701"/>
        <v>-2.724475533879+4.07746578424465i</v>
      </c>
      <c r="AB675" s="181" t="str">
        <f t="shared" si="1702"/>
        <v>-4.53063723176439-1.87665138758943i</v>
      </c>
      <c r="AC675" s="181" t="str">
        <f t="shared" si="1703"/>
        <v>0.956708580912605-4.80969883127824i</v>
      </c>
      <c r="AD675" s="181" t="str">
        <f t="shared" si="1704"/>
        <v>4.90392640201615+1.36969669286624E-13i</v>
      </c>
      <c r="AE675" s="181" t="str">
        <f t="shared" si="1705"/>
        <v>0.956708580912816+4.8096988312782i</v>
      </c>
      <c r="AF675" s="181" t="str">
        <f t="shared" si="1706"/>
        <v>-4.5306372317645+1.87665138758917i</v>
      </c>
      <c r="AG675" s="181" t="str">
        <f t="shared" si="1707"/>
        <v>-2.72447553387915-4.07746578424454i</v>
      </c>
      <c r="AH675" s="181" t="str">
        <f t="shared" si="1708"/>
        <v>3.4675996133055-3.46759961330523i</v>
      </c>
      <c r="AI675" s="181" t="str">
        <f t="shared" si="1709"/>
        <v>4.07746578424434+2.72447553387946i</v>
      </c>
      <c r="AJ675" s="181" t="str">
        <f t="shared" si="1710"/>
        <v>-1.87665138758997+4.53063723176417i</v>
      </c>
      <c r="AK675" s="181" t="str">
        <f t="shared" si="1711"/>
        <v>-4.80969883127803-0.956708580913664i</v>
      </c>
      <c r="AL675" s="181" t="str">
        <f t="shared" si="1712"/>
        <v>1.21594479560981E-12-4.90392640201615i</v>
      </c>
      <c r="AM675" s="181" t="str">
        <f t="shared" si="1713"/>
        <v>4.8096988312785-0.956708580911281i</v>
      </c>
      <c r="AN675" s="181" t="str">
        <f t="shared" si="1714"/>
        <v>1.87665138758773+4.5306372317651i</v>
      </c>
      <c r="AO675" s="181" t="str">
        <f t="shared" si="1715"/>
        <v>-4.07746578424565+2.7244755338775i</v>
      </c>
      <c r="AP675" s="181" t="str">
        <f t="shared" si="1716"/>
        <v>-3.46759961330383-3.4675996133069i</v>
      </c>
      <c r="AQ675" s="181" t="str">
        <f t="shared" si="1717"/>
        <v>2.72447553388111-4.07746578424323i</v>
      </c>
      <c r="AR675" s="181" t="str">
        <f t="shared" si="1718"/>
        <v>4.53063723176528+1.8766513875873i</v>
      </c>
      <c r="AS675" s="181" t="str">
        <f t="shared" si="1719"/>
        <v>-0.956708580910825+4.80969883127859i</v>
      </c>
      <c r="AT675" s="181" t="str">
        <f t="shared" si="1720"/>
        <v>-4.90392640201615+1.6773522591534E-12i</v>
      </c>
      <c r="AU675" s="181" t="str">
        <f t="shared" si="1721"/>
        <v>-0.956708580914115-4.80969883127794i</v>
      </c>
      <c r="AV675" s="181" t="str">
        <f t="shared" si="1722"/>
        <v>4.53063723176399-1.8766513875904i</v>
      </c>
      <c r="AW675" s="181" t="str">
        <f t="shared" si="1723"/>
        <v>2.72447553387985+4.07746578424408i</v>
      </c>
      <c r="AX675" s="181" t="str">
        <f t="shared" si="1724"/>
        <v>-3.46759961330491+3.46759961330583i</v>
      </c>
      <c r="AY675" s="181" t="str">
        <f t="shared" si="1725"/>
        <v>-4.0774657842448-2.72447553387877i</v>
      </c>
      <c r="AZ675" s="181" t="str">
        <f t="shared" si="1726"/>
        <v>1.8766513875892-4.53063723176449i</v>
      </c>
      <c r="BA675" s="181" t="str">
        <f t="shared" si="1727"/>
        <v>4.80969883127819+0.956708580912841i</v>
      </c>
      <c r="BB675" s="181" t="str">
        <f t="shared" si="1728"/>
        <v>-3.77268666033108E-13+4.90392640201615i</v>
      </c>
      <c r="BC675" s="181" t="str">
        <f t="shared" si="1729"/>
        <v>-4.80969883127834+0.9567085809121i</v>
      </c>
      <c r="BD675" s="181" t="str">
        <f t="shared" si="1730"/>
        <v>-1.8766513875885-4.53063723176478i</v>
      </c>
      <c r="BE675" s="181" t="str">
        <f t="shared" si="1731"/>
        <v>4.07746578424522-2.72447553387814i</v>
      </c>
      <c r="BF675" s="181" t="str">
        <f t="shared" si="1732"/>
        <v>3.46759961330437+3.46759961330636i</v>
      </c>
      <c r="BG675" s="181" t="str">
        <f t="shared" si="1733"/>
        <v>-2.72447553388047+4.07746578424366i</v>
      </c>
      <c r="BH675" s="181" t="str">
        <f t="shared" si="1734"/>
        <v>-4.5306372317637-1.8766513875911i</v>
      </c>
      <c r="BI675" s="181" t="str">
        <f t="shared" si="1735"/>
        <v>0.956708580914856-4.80969883127779i</v>
      </c>
      <c r="BJ675" s="181" t="str">
        <f t="shared" si="1736"/>
        <v>4.90392640201615+2.43188959121962E-12i</v>
      </c>
      <c r="BK675" s="181" t="str">
        <f t="shared" si="1737"/>
        <v>0.956708580914871+4.80969883127779i</v>
      </c>
      <c r="BL675" s="181" t="str">
        <f t="shared" si="1738"/>
        <v>-4.5306372317637+1.87665138759111i</v>
      </c>
      <c r="BM675" s="134"/>
      <c r="BN675" s="134"/>
      <c r="BO675" s="134"/>
      <c r="BP675" s="134"/>
      <c r="BQ675" s="134"/>
      <c r="BR675" s="134"/>
      <c r="BS675" s="134"/>
      <c r="BT675" s="134"/>
      <c r="BU675" s="134"/>
      <c r="BV675" s="134"/>
      <c r="BW675" s="181"/>
      <c r="BX675" s="181"/>
      <c r="BY675" s="181"/>
      <c r="BZ675" s="181"/>
      <c r="CH675" s="180">
        <f t="shared" si="1739"/>
        <v>-264.42893375763492</v>
      </c>
    </row>
    <row r="676" spans="1:123" s="294" customFormat="1">
      <c r="A676" s="292">
        <f t="shared" si="1741"/>
        <v>1.5937500000000007E-2</v>
      </c>
      <c r="B676" s="293">
        <v>51</v>
      </c>
      <c r="C676" s="293">
        <f t="shared" si="1742"/>
        <v>2550</v>
      </c>
      <c r="D676" s="293">
        <f t="shared" si="1740"/>
        <v>16022.122533307946</v>
      </c>
      <c r="E676" s="292" t="str">
        <f t="shared" si="1687"/>
        <v>16022.1225333079i</v>
      </c>
      <c r="F676" s="292" t="e">
        <f t="shared" si="1743"/>
        <v>#REF!</v>
      </c>
      <c r="G676" s="292" t="str">
        <f t="shared" si="1744"/>
        <v>-3.14937420735697-0.67750892199604i</v>
      </c>
      <c r="H676" s="292" t="e">
        <f t="shared" si="1745"/>
        <v>#REF!</v>
      </c>
      <c r="I676" s="292" t="e">
        <f t="shared" si="1688"/>
        <v>#REF!</v>
      </c>
      <c r="J676" s="294" t="str">
        <f>IMPRODUCT(1/Nt_input,BM625)</f>
        <v>0</v>
      </c>
      <c r="K676" s="294" t="e">
        <f t="shared" si="1689"/>
        <v>#REF!</v>
      </c>
      <c r="L676" s="294" t="e">
        <f t="shared" si="1690"/>
        <v>#REF!</v>
      </c>
      <c r="M676" s="294">
        <f t="shared" si="1746"/>
        <v>385.21529832133893</v>
      </c>
      <c r="N676" s="295">
        <f t="shared" si="1747"/>
        <v>-4.7847016786610403</v>
      </c>
      <c r="O676" s="294" t="str">
        <f t="shared" si="1748"/>
        <v>-1.38892558254899-4.57867403075636i</v>
      </c>
      <c r="P676" s="294" t="str">
        <f t="shared" si="1749"/>
        <v>3.97833404973954-2.65823782654313i</v>
      </c>
      <c r="Q676" s="294" t="str">
        <f t="shared" si="1691"/>
        <v>3.69862441382722+3.03538261166908i</v>
      </c>
      <c r="R676" s="294" t="str">
        <f t="shared" si="1692"/>
        <v>-1.83102606123316+4.42048795008727i</v>
      </c>
      <c r="S676" s="294" t="str">
        <f t="shared" si="1693"/>
        <v>-4.7616620322863-0.468982775872237i</v>
      </c>
      <c r="T676" s="294" t="str">
        <f t="shared" si="1694"/>
        <v>-0.93344899124111-4.69276497755137i</v>
      </c>
      <c r="U676" s="294" t="str">
        <f t="shared" si="1695"/>
        <v>4.21973015397451-2.25549275800656i</v>
      </c>
      <c r="V676" s="294" t="str">
        <f t="shared" si="1696"/>
        <v>3.38329500293599+3.38329500293577i</v>
      </c>
      <c r="W676" s="294" t="str">
        <f t="shared" si="1697"/>
        <v>-2.25549275800667+4.21973015397445i</v>
      </c>
      <c r="X676" s="294" t="str">
        <f t="shared" si="1698"/>
        <v>-4.69276497755135-0.933448991241229i</v>
      </c>
      <c r="Y676" s="294" t="str">
        <f t="shared" si="1699"/>
        <v>-0.468982775872569-4.76166203228627i</v>
      </c>
      <c r="Z676" s="294" t="str">
        <f t="shared" si="1700"/>
        <v>4.42048795008732-1.83102606123304i</v>
      </c>
      <c r="AA676" s="294" t="str">
        <f t="shared" si="1701"/>
        <v>3.03538261166895+3.69862441382732i</v>
      </c>
      <c r="AB676" s="294" t="str">
        <f t="shared" si="1702"/>
        <v>-2.65823782654285+3.97833404973973i</v>
      </c>
      <c r="AC676" s="294" t="str">
        <f t="shared" si="1703"/>
        <v>-4.57867403075637-1.38892558254896i</v>
      </c>
      <c r="AD676" s="294" t="str">
        <f t="shared" si="1704"/>
        <v>1.5943064084235E-13-4.78470167866104i</v>
      </c>
      <c r="AE676" s="294" t="str">
        <f t="shared" si="1705"/>
        <v>4.57867403075631-1.38892558254918i</v>
      </c>
      <c r="AF676" s="294" t="str">
        <f t="shared" si="1706"/>
        <v>2.65823782654304+3.9783340497396i</v>
      </c>
      <c r="AG676" s="294" t="str">
        <f t="shared" si="1707"/>
        <v>-3.0353826116692+3.69862441382712i</v>
      </c>
      <c r="AH676" s="294" t="str">
        <f t="shared" si="1708"/>
        <v>-4.42048795008795-1.83102606123152i</v>
      </c>
      <c r="AI676" s="294" t="str">
        <f t="shared" si="1709"/>
        <v>0.46898277587424-4.76166203228611i</v>
      </c>
      <c r="AJ676" s="294" t="str">
        <f t="shared" si="1710"/>
        <v>4.6927649775515-0.933448991240483i</v>
      </c>
      <c r="AK676" s="294" t="str">
        <f t="shared" si="1711"/>
        <v>2.25549275800728+4.21973015397412i</v>
      </c>
      <c r="AL676" s="294" t="str">
        <f t="shared" si="1712"/>
        <v>-3.38329500293448+3.38329500293727i</v>
      </c>
      <c r="AM676" s="294" t="str">
        <f t="shared" si="1713"/>
        <v>-4.2197301539737-2.25549275800807i</v>
      </c>
      <c r="AN676" s="294" t="str">
        <f t="shared" si="1714"/>
        <v>0.933448991241421-4.69276497755131i</v>
      </c>
      <c r="AO676" s="294" t="str">
        <f t="shared" si="1715"/>
        <v>4.76166203228619-0.468982775873358i</v>
      </c>
      <c r="AP676" s="294" t="str">
        <f t="shared" si="1716"/>
        <v>1.8310260612351+4.42048795008647i</v>
      </c>
      <c r="AQ676" s="294" t="str">
        <f t="shared" si="1717"/>
        <v>-3.69862441382799+3.03538261166815i</v>
      </c>
      <c r="AR676" s="294" t="str">
        <f t="shared" si="1718"/>
        <v>-3.97833404973968-2.65823782654293i</v>
      </c>
      <c r="AS676" s="294" t="str">
        <f t="shared" si="1719"/>
        <v>1.38892558254769-4.57867403075676i</v>
      </c>
      <c r="AT676" s="294" t="str">
        <f t="shared" si="1720"/>
        <v>4.78470167866104+2.22271289319368E-12i</v>
      </c>
      <c r="AU676" s="294" t="str">
        <f t="shared" si="1721"/>
        <v>1.38892558254812+4.57867403075663i</v>
      </c>
      <c r="AV676" s="294" t="str">
        <f t="shared" si="1722"/>
        <v>-3.97833404973943+2.6582378265433i</v>
      </c>
      <c r="AW676" s="294" t="str">
        <f t="shared" si="1723"/>
        <v>-3.69862441382827-3.0353826116678i</v>
      </c>
      <c r="AX676" s="294" t="str">
        <f t="shared" si="1724"/>
        <v>1.83102606123468-4.42048795008664i</v>
      </c>
      <c r="AY676" s="294" t="str">
        <f t="shared" si="1725"/>
        <v>4.76166203228624+0.46898277587291i</v>
      </c>
      <c r="AZ676" s="294" t="str">
        <f t="shared" si="1726"/>
        <v>0.933448991241727+4.69276497755125i</v>
      </c>
      <c r="BA676" s="294" t="str">
        <f t="shared" si="1727"/>
        <v>-4.21973015397352+2.2554927580084i</v>
      </c>
      <c r="BB676" s="294" t="str">
        <f t="shared" si="1728"/>
        <v>-3.3832950029348-3.38329500293695i</v>
      </c>
      <c r="BC676" s="294" t="str">
        <f t="shared" si="1729"/>
        <v>2.25549275800689-4.21973015397434i</v>
      </c>
      <c r="BD676" s="294" t="str">
        <f t="shared" si="1730"/>
        <v>4.69276497755158+0.933448991240043i</v>
      </c>
      <c r="BE676" s="294" t="str">
        <f t="shared" si="1731"/>
        <v>0.468982775874756+4.76166203228606i</v>
      </c>
      <c r="BF676" s="294" t="str">
        <f t="shared" si="1732"/>
        <v>-4.42048795008781+1.83102606123187i</v>
      </c>
      <c r="BG676" s="294" t="str">
        <f t="shared" si="1733"/>
        <v>-3.03538261166913-3.69862441382718i</v>
      </c>
      <c r="BH676" s="294" t="str">
        <f t="shared" si="1734"/>
        <v>2.65823782654187-3.97833404974038i</v>
      </c>
      <c r="BI676" s="294" t="str">
        <f t="shared" si="1735"/>
        <v>4.57867403075575+1.38892558255103i</v>
      </c>
      <c r="BJ676" s="294" t="str">
        <f t="shared" si="1736"/>
        <v>-8.18265424582226E-13+4.78470167866104i</v>
      </c>
      <c r="BK676" s="294" t="str">
        <f t="shared" si="1737"/>
        <v>-4.57867403075626+1.38892558254933i</v>
      </c>
      <c r="BL676" s="294" t="str">
        <f t="shared" si="1738"/>
        <v>-2.65823782654435-3.97833404973872i</v>
      </c>
      <c r="BM676" s="134"/>
      <c r="BN676" s="134"/>
      <c r="BO676" s="134"/>
      <c r="BP676" s="134"/>
      <c r="BQ676" s="134"/>
      <c r="BR676" s="134"/>
      <c r="BS676" s="134"/>
      <c r="BT676" s="134"/>
      <c r="BU676" s="134"/>
      <c r="BV676" s="134"/>
      <c r="CH676" s="294" t="e">
        <f t="shared" si="1739"/>
        <v>#NUM!</v>
      </c>
    </row>
    <row r="677" spans="1:123" s="294" customFormat="1">
      <c r="A677" s="292">
        <f t="shared" si="1741"/>
        <v>1.6250000000000007E-2</v>
      </c>
      <c r="B677" s="293">
        <v>52</v>
      </c>
      <c r="C677" s="293">
        <f t="shared" si="1742"/>
        <v>2600</v>
      </c>
      <c r="D677" s="293">
        <f t="shared" si="1740"/>
        <v>16336.281798666923</v>
      </c>
      <c r="E677" s="292" t="str">
        <f t="shared" si="1687"/>
        <v>16336.2817986669i</v>
      </c>
      <c r="F677" s="292" t="e">
        <f t="shared" si="1743"/>
        <v>#REF!</v>
      </c>
      <c r="G677" s="292" t="str">
        <f t="shared" si="1744"/>
        <v>-3.1645924744984-0.688655332078934i</v>
      </c>
      <c r="H677" s="292" t="e">
        <f t="shared" si="1745"/>
        <v>#REF!</v>
      </c>
      <c r="I677" s="292" t="e">
        <f t="shared" si="1688"/>
        <v>#REF!</v>
      </c>
      <c r="J677" s="294" t="str">
        <f>IMPRODUCT(1/Nt_input,BN625)</f>
        <v>0</v>
      </c>
      <c r="K677" s="294" t="e">
        <f t="shared" si="1689"/>
        <v>#REF!</v>
      </c>
      <c r="L677" s="294" t="e">
        <f t="shared" si="1690"/>
        <v>#REF!</v>
      </c>
      <c r="M677" s="294">
        <f t="shared" si="1746"/>
        <v>385.38060233744358</v>
      </c>
      <c r="N677" s="295">
        <f t="shared" si="1747"/>
        <v>-4.6193976625564295</v>
      </c>
      <c r="O677" s="294" t="str">
        <f t="shared" si="1748"/>
        <v>-1.76776695296635-4.26776695296637i</v>
      </c>
      <c r="P677" s="294" t="str">
        <f t="shared" si="1749"/>
        <v>3.26640741219103-3.26640741219085i</v>
      </c>
      <c r="Q677" s="294" t="str">
        <f t="shared" si="1691"/>
        <v>4.26776695296629+1.76776695296654i</v>
      </c>
      <c r="R677" s="294" t="str">
        <f t="shared" si="1692"/>
        <v>2.01465330929856E-13+4.61939766255643i</v>
      </c>
      <c r="S677" s="294" t="str">
        <f t="shared" si="1693"/>
        <v>-4.26776695296631+1.76776695296649i</v>
      </c>
      <c r="T677" s="294" t="str">
        <f t="shared" si="1694"/>
        <v>-3.26640741219099-3.26640741219089i</v>
      </c>
      <c r="U677" s="294" t="str">
        <f t="shared" si="1695"/>
        <v>1.76776695296635-4.26776695296638i</v>
      </c>
      <c r="V677" s="294" t="str">
        <f t="shared" si="1696"/>
        <v>4.61939766255643+5.65884615206201E-14i</v>
      </c>
      <c r="W677" s="294" t="str">
        <f t="shared" si="1697"/>
        <v>1.76776695296627+4.2677669529664i</v>
      </c>
      <c r="X677" s="294" t="str">
        <f t="shared" si="1698"/>
        <v>-3.26640741219107+3.26640741219081i</v>
      </c>
      <c r="Y677" s="294" t="str">
        <f t="shared" si="1699"/>
        <v>-4.26776695296627-1.76776695296659i</v>
      </c>
      <c r="Z677" s="294" t="str">
        <f t="shared" si="1700"/>
        <v>-1.44876869409236E-13-4.61939766255643i</v>
      </c>
      <c r="AA677" s="294" t="str">
        <f t="shared" si="1701"/>
        <v>4.26776695296634-1.76776695296643i</v>
      </c>
      <c r="AB677" s="294" t="str">
        <f t="shared" si="1702"/>
        <v>3.26640741219097+3.2664074121909i</v>
      </c>
      <c r="AC677" s="294" t="str">
        <f t="shared" si="1703"/>
        <v>-1.7677669529664+4.26776695296635i</v>
      </c>
      <c r="AD677" s="294" t="str">
        <f t="shared" si="1704"/>
        <v>-4.61939766255643-1.1317692304124E-13i</v>
      </c>
      <c r="AE677" s="294" t="str">
        <f t="shared" si="1705"/>
        <v>-1.76776695296619-4.26776695296644i</v>
      </c>
      <c r="AF677" s="294" t="str">
        <f t="shared" si="1706"/>
        <v>3.26640741219109-3.26640741219079i</v>
      </c>
      <c r="AG677" s="294" t="str">
        <f t="shared" si="1707"/>
        <v>4.26776695296643+1.76776695296621i</v>
      </c>
      <c r="AH677" s="294" t="str">
        <f t="shared" si="1708"/>
        <v>-1.29026896225238E-12+4.61939766255643i</v>
      </c>
      <c r="AI677" s="294" t="str">
        <f t="shared" si="1709"/>
        <v>-4.26776695296584+1.76776695296765i</v>
      </c>
      <c r="AJ677" s="294" t="str">
        <f t="shared" si="1710"/>
        <v>-3.26640741219061-3.26640741219127i</v>
      </c>
      <c r="AK677" s="294" t="str">
        <f t="shared" si="1711"/>
        <v>1.76776695296433-4.26776695296721i</v>
      </c>
      <c r="AL677" s="294" t="str">
        <f t="shared" si="1712"/>
        <v>4.61939766255643-2.89753738818472E-13i</v>
      </c>
      <c r="AM677" s="294" t="str">
        <f t="shared" si="1713"/>
        <v>1.76776695296486+4.26776695296699i</v>
      </c>
      <c r="AN677" s="294" t="str">
        <f t="shared" si="1714"/>
        <v>-3.2664074121902+3.26640741219168i</v>
      </c>
      <c r="AO677" s="294" t="str">
        <f t="shared" si="1715"/>
        <v>-4.26776695296606-1.76776695296711i</v>
      </c>
      <c r="AP677" s="294" t="str">
        <f t="shared" si="1716"/>
        <v>-1.93542202894366E-12-4.61939766255643i</v>
      </c>
      <c r="AQ677" s="294" t="str">
        <f t="shared" si="1717"/>
        <v>4.26776695296638-1.76776695296632i</v>
      </c>
      <c r="AR677" s="294" t="str">
        <f t="shared" si="1718"/>
        <v>3.26640741218959+3.26640741219228i</v>
      </c>
      <c r="AS677" s="294" t="str">
        <f t="shared" si="1719"/>
        <v>-1.76776695296571+4.26776695296663i</v>
      </c>
      <c r="AT677" s="294" t="str">
        <f t="shared" si="1720"/>
        <v>-4.61939766255643-1.14539209284314E-12i</v>
      </c>
      <c r="AU677" s="294" t="str">
        <f t="shared" si="1721"/>
        <v>-1.76776695296784-4.26776695296576i</v>
      </c>
      <c r="AV677" s="294" t="str">
        <f t="shared" si="1722"/>
        <v>3.26640741219121-3.26640741219066i</v>
      </c>
      <c r="AW677" s="294" t="str">
        <f t="shared" si="1723"/>
        <v>4.26776695296551+1.76776695296844i</v>
      </c>
      <c r="AX677" s="294" t="str">
        <f t="shared" si="1724"/>
        <v>5.0027619728204E-13+4.61939766255643i</v>
      </c>
      <c r="AY677" s="294" t="str">
        <f t="shared" si="1725"/>
        <v>-4.26776695296693+1.767766952965i</v>
      </c>
      <c r="AZ677" s="294" t="str">
        <f t="shared" si="1726"/>
        <v>-3.26640741219183-3.26640741219005i</v>
      </c>
      <c r="BA677" s="294" t="str">
        <f t="shared" si="1727"/>
        <v>1.76776695296704-4.26776695296608i</v>
      </c>
      <c r="BB677" s="294" t="str">
        <f t="shared" si="1728"/>
        <v>4.61939766255643-2.01465330929856E-12i</v>
      </c>
      <c r="BC677" s="294" t="str">
        <f t="shared" si="1729"/>
        <v>1.76776695296652+4.2677669529663i</v>
      </c>
      <c r="BD677" s="294" t="str">
        <f t="shared" si="1730"/>
        <v>-3.26640741219223+3.26640741218965i</v>
      </c>
      <c r="BE677" s="294" t="str">
        <f t="shared" si="1731"/>
        <v>-4.26776695296672-1.76776695296552i</v>
      </c>
      <c r="BF677" s="294" t="str">
        <f t="shared" si="1732"/>
        <v>9.34869634379575E-13-4.61939766255643i</v>
      </c>
      <c r="BG677" s="294" t="str">
        <f t="shared" si="1733"/>
        <v>4.26776695296572-1.76776695296792i</v>
      </c>
      <c r="BH677" s="294" t="str">
        <f t="shared" si="1734"/>
        <v>3.26640741219081+3.26640741219107i</v>
      </c>
      <c r="BI677" s="294" t="str">
        <f t="shared" si="1735"/>
        <v>-1.76776695296836+4.26776695296554i</v>
      </c>
      <c r="BJ677" s="294" t="str">
        <f t="shared" si="1736"/>
        <v>-4.61939766255643+5.79507477636946E-13i</v>
      </c>
      <c r="BK677" s="294" t="str">
        <f t="shared" si="1737"/>
        <v>-1.76776695296519-4.26776695296685i</v>
      </c>
      <c r="BL677" s="294" t="str">
        <f t="shared" si="1738"/>
        <v>3.26640741218999-3.26640741219188i</v>
      </c>
      <c r="BM677" s="134"/>
      <c r="BN677" s="134"/>
      <c r="BO677" s="134"/>
      <c r="BP677" s="134"/>
      <c r="BQ677" s="134"/>
      <c r="BR677" s="134"/>
      <c r="BS677" s="134"/>
      <c r="BT677" s="134"/>
      <c r="BU677" s="134"/>
      <c r="BV677" s="134"/>
      <c r="CH677" s="294" t="e">
        <f t="shared" si="1739"/>
        <v>#NUM!</v>
      </c>
    </row>
    <row r="678" spans="1:123" s="294" customFormat="1">
      <c r="A678" s="292">
        <f t="shared" si="1741"/>
        <v>1.6562500000000008E-2</v>
      </c>
      <c r="B678" s="293">
        <v>53</v>
      </c>
      <c r="C678" s="293">
        <f t="shared" si="1742"/>
        <v>2650</v>
      </c>
      <c r="D678" s="293">
        <f t="shared" si="1740"/>
        <v>16650.441064025905</v>
      </c>
      <c r="E678" s="292" t="str">
        <f t="shared" si="1687"/>
        <v>16650.4410640259i</v>
      </c>
      <c r="F678" s="292" t="e">
        <f t="shared" si="1743"/>
        <v>#REF!</v>
      </c>
      <c r="G678" s="292" t="str">
        <f t="shared" si="1744"/>
        <v>-3.17996978389327-0.699447991352822i</v>
      </c>
      <c r="H678" s="292" t="e">
        <f t="shared" si="1745"/>
        <v>#REF!</v>
      </c>
      <c r="I678" s="292" t="e">
        <f t="shared" si="1688"/>
        <v>#REF!</v>
      </c>
      <c r="J678" s="294" t="str">
        <f>IMPRODUCT(1/Nt_input,BO625)</f>
        <v>0</v>
      </c>
      <c r="K678" s="294" t="e">
        <f t="shared" si="1689"/>
        <v>#REF!</v>
      </c>
      <c r="L678" s="294" t="e">
        <f t="shared" si="1690"/>
        <v>#REF!</v>
      </c>
      <c r="M678" s="294">
        <f t="shared" si="1746"/>
        <v>385.59039367825824</v>
      </c>
      <c r="N678" s="295">
        <f t="shared" si="1747"/>
        <v>-4.4096063217417694</v>
      </c>
      <c r="O678" s="294" t="str">
        <f t="shared" si="1748"/>
        <v>-2.07867403075634-3.88892558254901i</v>
      </c>
      <c r="P678" s="294" t="str">
        <f t="shared" si="1749"/>
        <v>2.44984601169475-3.66645365874551i</v>
      </c>
      <c r="Q678" s="294" t="str">
        <f t="shared" si="1691"/>
        <v>4.38837286203458+0.432217001636212i</v>
      </c>
      <c r="R678" s="294" t="str">
        <f t="shared" si="1692"/>
        <v>1.68748328258302+4.07394502708957i</v>
      </c>
      <c r="S678" s="294" t="str">
        <f t="shared" si="1693"/>
        <v>-2.79742463631845+3.40867178192086i</v>
      </c>
      <c r="T678" s="294" t="str">
        <f t="shared" si="1694"/>
        <v>-4.32487697273739-0.860271517272819i</v>
      </c>
      <c r="U678" s="294" t="str">
        <f t="shared" si="1695"/>
        <v>-1.28004114792619-4.2197301539744i</v>
      </c>
      <c r="V678" s="294" t="str">
        <f t="shared" si="1696"/>
        <v>3.11806253246654-3.1180625324668i</v>
      </c>
      <c r="W678" s="294" t="str">
        <f t="shared" si="1697"/>
        <v>4.21973015397449+1.28004114792587i</v>
      </c>
      <c r="X678" s="294" t="str">
        <f t="shared" si="1698"/>
        <v>0.86027151727274+4.3248769727374i</v>
      </c>
      <c r="Y678" s="294" t="str">
        <f t="shared" si="1699"/>
        <v>-3.40867178192092+2.79742463631839i</v>
      </c>
      <c r="Z678" s="294" t="str">
        <f t="shared" si="1700"/>
        <v>-4.07394502708953-1.68748328258312i</v>
      </c>
      <c r="AA678" s="294" t="str">
        <f t="shared" si="1701"/>
        <v>-0.43221700163612-4.38837286203459i</v>
      </c>
      <c r="AB678" s="294" t="str">
        <f t="shared" si="1702"/>
        <v>3.66645365874556-2.44984601169468i</v>
      </c>
      <c r="AC678" s="294" t="str">
        <f t="shared" si="1703"/>
        <v>3.88892558254895+2.07867403075645i</v>
      </c>
      <c r="AD678" s="294" t="str">
        <f t="shared" si="1704"/>
        <v>-6.91417976494855E-14+4.40960632174177i</v>
      </c>
      <c r="AE678" s="294" t="str">
        <f t="shared" si="1705"/>
        <v>-3.88892558254905+2.07867403075627i</v>
      </c>
      <c r="AF678" s="294" t="str">
        <f t="shared" si="1706"/>
        <v>-3.66645365874544-2.44984601169484i</v>
      </c>
      <c r="AG678" s="294" t="str">
        <f t="shared" si="1707"/>
        <v>0.432217001636319-4.38837286203457i</v>
      </c>
      <c r="AH678" s="294" t="str">
        <f t="shared" si="1708"/>
        <v>4.07394502708943-1.68748328258334i</v>
      </c>
      <c r="AI678" s="294" t="str">
        <f t="shared" si="1709"/>
        <v>3.40867178192081+2.79742463631851i</v>
      </c>
      <c r="AJ678" s="294" t="str">
        <f t="shared" si="1710"/>
        <v>-0.860271517273335+4.32487697273728i</v>
      </c>
      <c r="AK678" s="294" t="str">
        <f t="shared" si="1711"/>
        <v>-4.21973015397467+1.28004114792529i</v>
      </c>
      <c r="AL678" s="294" t="str">
        <f t="shared" si="1712"/>
        <v>-3.11806253246578-3.11806253246757i</v>
      </c>
      <c r="AM678" s="294" t="str">
        <f t="shared" si="1713"/>
        <v>1.28004114792758-4.21973015397397i</v>
      </c>
      <c r="AN678" s="294" t="str">
        <f t="shared" si="1714"/>
        <v>4.32487697273776-0.860271517270918i</v>
      </c>
      <c r="AO678" s="294" t="str">
        <f t="shared" si="1715"/>
        <v>2.79742463632005+3.40867178191955i</v>
      </c>
      <c r="AP678" s="294" t="str">
        <f t="shared" si="1716"/>
        <v>-1.68748328258156+4.07394502709017i</v>
      </c>
      <c r="AQ678" s="294" t="str">
        <f t="shared" si="1717"/>
        <v>-4.38837286203447+0.432217001637298i</v>
      </c>
      <c r="AR678" s="294" t="str">
        <f t="shared" si="1718"/>
        <v>-2.44984601169535-3.66645365874511i</v>
      </c>
      <c r="AS678" s="294" t="str">
        <f t="shared" si="1719"/>
        <v>2.07867403075618-3.8889255825491i</v>
      </c>
      <c r="AT678" s="294" t="str">
        <f t="shared" si="1720"/>
        <v>4.40960632174177+1.38283595298971E-13i</v>
      </c>
      <c r="AU678" s="294" t="str">
        <f t="shared" si="1721"/>
        <v>2.07867403075582+3.88892558254929i</v>
      </c>
      <c r="AV678" s="294" t="str">
        <f t="shared" si="1722"/>
        <v>-2.44984601169568+3.66645365874488i</v>
      </c>
      <c r="AW678" s="294" t="str">
        <f t="shared" si="1723"/>
        <v>-4.38837286203443-0.432217001637698i</v>
      </c>
      <c r="AX678" s="294" t="str">
        <f t="shared" si="1724"/>
        <v>-1.68748328258119-4.07394502709032i</v>
      </c>
      <c r="AY678" s="294" t="str">
        <f t="shared" si="1725"/>
        <v>2.79742463631687-3.40867178192216i</v>
      </c>
      <c r="AZ678" s="294" t="str">
        <f t="shared" si="1726"/>
        <v>4.32487697273769+0.860271517271311i</v>
      </c>
      <c r="BA678" s="294" t="str">
        <f t="shared" si="1727"/>
        <v>1.28004114792732+4.21973015397405i</v>
      </c>
      <c r="BB678" s="294" t="str">
        <f t="shared" si="1728"/>
        <v>-3.11806253246606+3.11806253246728i</v>
      </c>
      <c r="BC678" s="294" t="str">
        <f t="shared" si="1729"/>
        <v>-4.21973015397459-1.28004114792555i</v>
      </c>
      <c r="BD678" s="294" t="str">
        <f t="shared" si="1730"/>
        <v>-0.860271517273-4.32487697273735i</v>
      </c>
      <c r="BE678" s="294" t="str">
        <f t="shared" si="1731"/>
        <v>3.40867178192106-2.79742463631821i</v>
      </c>
      <c r="BF678" s="294" t="str">
        <f t="shared" si="1732"/>
        <v>4.07394502708931+1.68748328258365i</v>
      </c>
      <c r="BG678" s="294" t="str">
        <f t="shared" si="1733"/>
        <v>0.432217001635046+4.38837286203469i</v>
      </c>
      <c r="BH678" s="294" t="str">
        <f t="shared" si="1734"/>
        <v>-3.66645365874636+2.44984601169347i</v>
      </c>
      <c r="BI678" s="294" t="str">
        <f t="shared" si="1735"/>
        <v>-3.88892558254803-2.07867403075817i</v>
      </c>
      <c r="BJ678" s="294" t="str">
        <f t="shared" si="1736"/>
        <v>-1.98582422468434E-12-4.40960632174177i</v>
      </c>
      <c r="BK678" s="294" t="str">
        <f t="shared" si="1737"/>
        <v>3.88892558254829-2.0786740307577i</v>
      </c>
      <c r="BL678" s="294" t="str">
        <f t="shared" si="1738"/>
        <v>3.66645365874606+2.44984601169392i</v>
      </c>
      <c r="BM678" s="134"/>
      <c r="BN678" s="134"/>
      <c r="BO678" s="134"/>
      <c r="BP678" s="134"/>
      <c r="BQ678" s="134"/>
      <c r="BR678" s="134"/>
      <c r="BS678" s="134"/>
      <c r="BT678" s="134"/>
      <c r="BU678" s="134"/>
      <c r="BV678" s="134"/>
      <c r="CH678" s="294" t="e">
        <f t="shared" si="1739"/>
        <v>#NUM!</v>
      </c>
    </row>
    <row r="679" spans="1:123" s="294" customFormat="1">
      <c r="A679" s="292">
        <f t="shared" si="1741"/>
        <v>1.6875000000000008E-2</v>
      </c>
      <c r="B679" s="293">
        <v>54</v>
      </c>
      <c r="C679" s="293">
        <f t="shared" si="1742"/>
        <v>2700</v>
      </c>
      <c r="D679" s="293">
        <f t="shared" si="1740"/>
        <v>16964.600329384884</v>
      </c>
      <c r="E679" s="292" t="str">
        <f t="shared" si="1687"/>
        <v>16964.6003293849i</v>
      </c>
      <c r="F679" s="292" t="e">
        <f t="shared" si="1743"/>
        <v>#REF!</v>
      </c>
      <c r="G679" s="292" t="str">
        <f t="shared" si="1744"/>
        <v>-3.19549985603994-0.709888958957796i</v>
      </c>
      <c r="H679" s="292" t="e">
        <f t="shared" si="1745"/>
        <v>#REF!</v>
      </c>
      <c r="I679" s="292" t="e">
        <f t="shared" si="1688"/>
        <v>#REF!</v>
      </c>
      <c r="J679" s="294" t="str">
        <f>IMPRODUCT(1/Nt_input,BP625)</f>
        <v>0</v>
      </c>
      <c r="K679" s="294" t="e">
        <f t="shared" si="1689"/>
        <v>#REF!</v>
      </c>
      <c r="L679" s="294" t="e">
        <f t="shared" si="1690"/>
        <v>#REF!</v>
      </c>
      <c r="M679" s="294">
        <f t="shared" si="1746"/>
        <v>385.84265193848728</v>
      </c>
      <c r="N679" s="295">
        <f t="shared" si="1747"/>
        <v>-4.1573480615127201</v>
      </c>
      <c r="O679" s="294" t="str">
        <f t="shared" si="1748"/>
        <v>-2.30969883127823-3.45670858091271i</v>
      </c>
      <c r="P679" s="294" t="str">
        <f t="shared" si="1749"/>
        <v>1.59094822571586-3.84088878355715i</v>
      </c>
      <c r="Q679" s="294" t="str">
        <f t="shared" si="1691"/>
        <v>4.0774657842446-0.81105837205353i</v>
      </c>
      <c r="R679" s="294" t="str">
        <f t="shared" si="1692"/>
        <v>2.93968900604838+2.93968900604841i</v>
      </c>
      <c r="S679" s="294" t="str">
        <f t="shared" si="1693"/>
        <v>-0.811058372053563+4.07746578424459i</v>
      </c>
      <c r="T679" s="294" t="str">
        <f t="shared" si="1694"/>
        <v>-3.84088878355701+1.59094822571621i</v>
      </c>
      <c r="U679" s="294" t="str">
        <f t="shared" si="1695"/>
        <v>-3.45670858091264-2.30969883127833i</v>
      </c>
      <c r="V679" s="294" t="str">
        <f t="shared" si="1696"/>
        <v>4.37979003594161E-14-4.15734806151272i</v>
      </c>
      <c r="W679" s="294" t="str">
        <f t="shared" si="1697"/>
        <v>3.45670858091269-2.30969883127826i</v>
      </c>
      <c r="X679" s="294" t="str">
        <f t="shared" si="1698"/>
        <v>3.84088878355714+1.59094822571589i</v>
      </c>
      <c r="Y679" s="294" t="str">
        <f t="shared" si="1699"/>
        <v>0.811058372053492+4.07746578424461i</v>
      </c>
      <c r="Z679" s="294" t="str">
        <f t="shared" si="1700"/>
        <v>-2.93968900604843+2.93968900604836i</v>
      </c>
      <c r="AA679" s="294" t="str">
        <f t="shared" si="1701"/>
        <v>-4.07746578424459-0.811058372053592i</v>
      </c>
      <c r="AB679" s="294" t="str">
        <f t="shared" si="1702"/>
        <v>-1.59094822571615-3.84088878355703i</v>
      </c>
      <c r="AC679" s="294" t="str">
        <f t="shared" si="1703"/>
        <v>2.30969883127835-3.45670858091263i</v>
      </c>
      <c r="AD679" s="294" t="str">
        <f t="shared" si="1704"/>
        <v>4.15734806151272+8.75958007188322E-14i</v>
      </c>
      <c r="AE679" s="294" t="str">
        <f t="shared" si="1705"/>
        <v>2.30969883127825+3.45670858091269i</v>
      </c>
      <c r="AF679" s="294" t="str">
        <f t="shared" si="1706"/>
        <v>-1.59094822571593+3.84088878355712i</v>
      </c>
      <c r="AG679" s="294" t="str">
        <f t="shared" si="1707"/>
        <v>-4.07746578424437+0.811058372054698i</v>
      </c>
      <c r="AH679" s="294" t="str">
        <f t="shared" si="1708"/>
        <v>-2.93968900604979-2.939689006047i</v>
      </c>
      <c r="AI679" s="294" t="str">
        <f t="shared" si="1709"/>
        <v>0.811058372054881-4.07746578424433i</v>
      </c>
      <c r="AJ679" s="294" t="str">
        <f t="shared" si="1710"/>
        <v>3.84088878355719-1.59094822571576i</v>
      </c>
      <c r="AK679" s="294" t="str">
        <f t="shared" si="1711"/>
        <v>3.45670858091305+2.30969883127772i</v>
      </c>
      <c r="AL679" s="294" t="str">
        <f t="shared" si="1712"/>
        <v>1.55237117404825E-12+4.15734806151272i</v>
      </c>
      <c r="AM679" s="294" t="str">
        <f t="shared" si="1713"/>
        <v>-3.45670858091362+2.30969883127686i</v>
      </c>
      <c r="AN679" s="294" t="str">
        <f t="shared" si="1714"/>
        <v>-3.8408887835568-1.59094822571671i</v>
      </c>
      <c r="AO679" s="294" t="str">
        <f t="shared" si="1715"/>
        <v>-0.811058372053812-4.07746578424454i</v>
      </c>
      <c r="AP679" s="294" t="str">
        <f t="shared" si="1716"/>
        <v>2.93968900604763-2.93968900604915i</v>
      </c>
      <c r="AQ679" s="294" t="str">
        <f t="shared" si="1717"/>
        <v>4.07746578424416+0.811058372055766i</v>
      </c>
      <c r="AR679" s="294" t="str">
        <f t="shared" si="1718"/>
        <v>1.59094822571498+3.84088878355751i</v>
      </c>
      <c r="AS679" s="294" t="str">
        <f t="shared" si="1719"/>
        <v>-2.30969883127842+3.45670858091258i</v>
      </c>
      <c r="AT679" s="294" t="str">
        <f t="shared" si="1720"/>
        <v>-4.15734806151272+6.5192096879991E-13i</v>
      </c>
      <c r="AU679" s="294" t="str">
        <f t="shared" si="1721"/>
        <v>-2.3096988312796-3.45670858091179i</v>
      </c>
      <c r="AV679" s="294" t="str">
        <f t="shared" si="1722"/>
        <v>1.59094822571749-3.84088878355648i</v>
      </c>
      <c r="AW679" s="294" t="str">
        <f t="shared" si="1723"/>
        <v>4.07746578424471-0.811058372052989i</v>
      </c>
      <c r="AX679" s="294" t="str">
        <f t="shared" si="1724"/>
        <v>2.93968900604856+2.93968900604823i</v>
      </c>
      <c r="AY679" s="294" t="str">
        <f t="shared" si="1725"/>
        <v>-0.811058372052536+4.0774657842448i</v>
      </c>
      <c r="AZ679" s="294" t="str">
        <f t="shared" si="1726"/>
        <v>-3.84088878355784+1.5909482257142i</v>
      </c>
      <c r="BA679" s="294" t="str">
        <f t="shared" si="1727"/>
        <v>-3.45670858091212-2.30969883127912i</v>
      </c>
      <c r="BB679" s="294" t="str">
        <f t="shared" si="1728"/>
        <v>1.89449767145738E-13-4.15734806151272i</v>
      </c>
      <c r="BC679" s="294" t="str">
        <f t="shared" si="1729"/>
        <v>3.45670858091232-2.3096988312788i</v>
      </c>
      <c r="BD679" s="294" t="str">
        <f t="shared" si="1730"/>
        <v>3.84088878355774+1.59094822571444i</v>
      </c>
      <c r="BE679" s="294" t="str">
        <f t="shared" si="1731"/>
        <v>0.811058372052162+4.07746578424487i</v>
      </c>
      <c r="BF679" s="294" t="str">
        <f t="shared" si="1732"/>
        <v>-2.93968900604882+2.93968900604796i</v>
      </c>
      <c r="BG679" s="294" t="str">
        <f t="shared" si="1733"/>
        <v>-4.07746578424464-0.811058372053359i</v>
      </c>
      <c r="BH679" s="294" t="str">
        <f t="shared" si="1734"/>
        <v>-1.59094822571714-3.84088878355662i</v>
      </c>
      <c r="BI679" s="294" t="str">
        <f t="shared" si="1735"/>
        <v>2.30969883127982-3.45670858091165i</v>
      </c>
      <c r="BJ679" s="294" t="str">
        <f t="shared" si="1736"/>
        <v>4.15734806151272+1.03082050309139E-12i</v>
      </c>
      <c r="BK679" s="294" t="str">
        <f t="shared" si="1737"/>
        <v>2.3096988312781+3.45670858091279i</v>
      </c>
      <c r="BL679" s="294" t="str">
        <f t="shared" si="1738"/>
        <v>-1.59094822571533+3.84088878355737i</v>
      </c>
      <c r="BM679" s="134"/>
      <c r="BN679" s="134"/>
      <c r="BO679" s="134"/>
      <c r="BP679" s="134"/>
      <c r="BQ679" s="134"/>
      <c r="BR679" s="134"/>
      <c r="BS679" s="134"/>
      <c r="BT679" s="134"/>
      <c r="BU679" s="134"/>
      <c r="BV679" s="134"/>
      <c r="CH679" s="294" t="e">
        <f t="shared" si="1739"/>
        <v>#NUM!</v>
      </c>
    </row>
    <row r="680" spans="1:123" s="294" customFormat="1">
      <c r="A680" s="292">
        <f t="shared" si="1741"/>
        <v>1.7187500000000008E-2</v>
      </c>
      <c r="B680" s="293">
        <v>55</v>
      </c>
      <c r="C680" s="293">
        <f t="shared" si="1742"/>
        <v>2750</v>
      </c>
      <c r="D680" s="293">
        <f t="shared" si="1740"/>
        <v>17278.75959474386</v>
      </c>
      <c r="E680" s="292" t="str">
        <f t="shared" si="1687"/>
        <v>17278.7595947439i</v>
      </c>
      <c r="F680" s="292" t="e">
        <f t="shared" si="1743"/>
        <v>#REF!</v>
      </c>
      <c r="G680" s="292" t="str">
        <f t="shared" si="1744"/>
        <v>-3.21117641854817-0.719980181958494i</v>
      </c>
      <c r="H680" s="292" t="e">
        <f t="shared" si="1745"/>
        <v>#REF!</v>
      </c>
      <c r="I680" s="292" t="e">
        <f t="shared" si="1688"/>
        <v>#REF!</v>
      </c>
      <c r="J680" s="294" t="str">
        <f>IMPRODUCT(1/Nt_input,BQ625)</f>
        <v>0</v>
      </c>
      <c r="K680" s="294" t="e">
        <f t="shared" si="1689"/>
        <v>#REF!</v>
      </c>
      <c r="L680" s="294" t="e">
        <f t="shared" si="1690"/>
        <v>#REF!</v>
      </c>
      <c r="M680" s="294">
        <f t="shared" si="1746"/>
        <v>386.13494773318632</v>
      </c>
      <c r="N680" s="295">
        <f t="shared" si="1747"/>
        <v>-3.865052266813676</v>
      </c>
      <c r="O680" s="294" t="str">
        <f t="shared" si="1748"/>
        <v>-2.45196320100808-2.98772580504031i</v>
      </c>
      <c r="P680" s="294" t="str">
        <f t="shared" si="1749"/>
        <v>0.7540342913419-3.79078637127998i</v>
      </c>
      <c r="Q680" s="294" t="str">
        <f t="shared" si="1691"/>
        <v>3.40867178192074-1.82197302623799i</v>
      </c>
      <c r="R680" s="294" t="str">
        <f t="shared" si="1692"/>
        <v>3.57084268139547+1.47909146773483i</v>
      </c>
      <c r="S680" s="294" t="str">
        <f t="shared" si="1693"/>
        <v>1.12196544984369+3.6986244138272i</v>
      </c>
      <c r="T680" s="294" t="str">
        <f t="shared" si="1694"/>
        <v>-2.14730798850675+3.21367350981655i</v>
      </c>
      <c r="U680" s="294" t="str">
        <f t="shared" si="1695"/>
        <v>-3.84644098372272+0.378841370417369i</v>
      </c>
      <c r="V680" s="294" t="str">
        <f t="shared" si="1696"/>
        <v>-2.73300466750451-2.73300466750427i</v>
      </c>
      <c r="W680" s="294" t="str">
        <f t="shared" si="1697"/>
        <v>0.378841370417416-3.84644098372272i</v>
      </c>
      <c r="X680" s="294" t="str">
        <f t="shared" si="1698"/>
        <v>3.21367350981658-2.1473079885067i</v>
      </c>
      <c r="Y680" s="294" t="str">
        <f t="shared" si="1699"/>
        <v>3.69862441382718+1.12196544984375i</v>
      </c>
      <c r="Z680" s="294" t="str">
        <f t="shared" si="1700"/>
        <v>1.4790914677348+3.57084268139548i</v>
      </c>
      <c r="AA680" s="294" t="str">
        <f t="shared" si="1701"/>
        <v>-1.82197302623802+3.40867178192072i</v>
      </c>
      <c r="AB680" s="294" t="str">
        <f t="shared" si="1702"/>
        <v>-3.79078637127999+0.754034291341861i</v>
      </c>
      <c r="AC680" s="294" t="str">
        <f t="shared" si="1703"/>
        <v>-2.98772580504018-2.45196320100823i</v>
      </c>
      <c r="AD680" s="294" t="str">
        <f t="shared" si="1704"/>
        <v>4.73452008334688E-14-3.86505226681368i</v>
      </c>
      <c r="AE680" s="294" t="str">
        <f t="shared" si="1705"/>
        <v>2.98772580504024-2.45196320100816i</v>
      </c>
      <c r="AF680" s="294" t="str">
        <f t="shared" si="1706"/>
        <v>3.79078637127997+0.754034291341954i</v>
      </c>
      <c r="AG680" s="294" t="str">
        <f t="shared" si="1707"/>
        <v>1.82197302623896+3.40867178192022i</v>
      </c>
      <c r="AH680" s="294" t="str">
        <f t="shared" si="1708"/>
        <v>-1.47909146773524+3.5708426813953i</v>
      </c>
      <c r="AI680" s="294" t="str">
        <f t="shared" si="1709"/>
        <v>-3.69862441382677+1.1219654498451i</v>
      </c>
      <c r="AJ680" s="294" t="str">
        <f t="shared" si="1710"/>
        <v>-3.21367350981651-2.14730798850681i</v>
      </c>
      <c r="AK680" s="294" t="str">
        <f t="shared" si="1711"/>
        <v>-0.378841370415382-3.84644098372292i</v>
      </c>
      <c r="AL680" s="294" t="str">
        <f t="shared" si="1712"/>
        <v>2.73300466750428-2.73300466750449i</v>
      </c>
      <c r="AM680" s="294" t="str">
        <f t="shared" si="1713"/>
        <v>3.84644098372257+0.378841370418966i</v>
      </c>
      <c r="AN680" s="294" t="str">
        <f t="shared" si="1714"/>
        <v>2.14730798850701+3.21367350981638i</v>
      </c>
      <c r="AO680" s="294" t="str">
        <f t="shared" si="1715"/>
        <v>-1.12196544984487+3.69862441382684i</v>
      </c>
      <c r="AP680" s="294" t="str">
        <f t="shared" si="1716"/>
        <v>-3.5708426813952+1.47909146773546i</v>
      </c>
      <c r="AQ680" s="294" t="str">
        <f t="shared" si="1717"/>
        <v>-3.40867178192034-1.82197302623874i</v>
      </c>
      <c r="AR680" s="294" t="str">
        <f t="shared" si="1718"/>
        <v>-0.754034291342943-3.79078637127977i</v>
      </c>
      <c r="AS680" s="294" t="str">
        <f t="shared" si="1719"/>
        <v>2.45196320100857-2.98772580503991i</v>
      </c>
      <c r="AT680" s="294" t="str">
        <f t="shared" si="1720"/>
        <v>3.86505226681368-1.4432290927829E-12i</v>
      </c>
      <c r="AU680" s="294" t="str">
        <f t="shared" si="1721"/>
        <v>2.45196320100783+2.98772580504051i</v>
      </c>
      <c r="AV680" s="294" t="str">
        <f t="shared" si="1722"/>
        <v>-0.754034291340114+3.79078637128034i</v>
      </c>
      <c r="AW680" s="294" t="str">
        <f t="shared" si="1723"/>
        <v>-3.40867178192079+1.8219730262379i</v>
      </c>
      <c r="AX680" s="294" t="str">
        <f t="shared" si="1724"/>
        <v>-3.57084268139484-1.47909146773635i</v>
      </c>
      <c r="AY680" s="294" t="str">
        <f t="shared" si="1725"/>
        <v>-1.12196544984395-3.69862441382712i</v>
      </c>
      <c r="AZ680" s="294" t="str">
        <f t="shared" si="1726"/>
        <v>2.14730798850781-3.21367350981585i</v>
      </c>
      <c r="BA680" s="294" t="str">
        <f t="shared" si="1727"/>
        <v>3.84644098372266-0.378841370418013i</v>
      </c>
      <c r="BB680" s="294" t="str">
        <f t="shared" si="1728"/>
        <v>2.7330046675036+2.73300466750517i</v>
      </c>
      <c r="BC680" s="294" t="str">
        <f t="shared" si="1729"/>
        <v>-0.37884137041639+3.84644098372282i</v>
      </c>
      <c r="BD680" s="294" t="str">
        <f t="shared" si="1730"/>
        <v>-3.21367350981708+2.14730798850597i</v>
      </c>
      <c r="BE680" s="294" t="str">
        <f t="shared" si="1731"/>
        <v>-3.69862441382759-1.12196544984239i</v>
      </c>
      <c r="BF680" s="294" t="str">
        <f t="shared" si="1732"/>
        <v>-1.4790914677343-3.57084268139568i</v>
      </c>
      <c r="BG680" s="294" t="str">
        <f t="shared" si="1733"/>
        <v>1.82197302623646-3.40867178192156i</v>
      </c>
      <c r="BH680" s="294" t="str">
        <f t="shared" si="1734"/>
        <v>3.79078637128002-0.754034291341714i</v>
      </c>
      <c r="BI680" s="294" t="str">
        <f t="shared" si="1735"/>
        <v>2.98772580504155+2.45196320100657i</v>
      </c>
      <c r="BJ680" s="294" t="str">
        <f t="shared" si="1736"/>
        <v>2.97369967342404E-13+3.86505226681368i</v>
      </c>
      <c r="BK680" s="294" t="str">
        <f t="shared" si="1737"/>
        <v>-2.98772580504124+2.45196320100694i</v>
      </c>
      <c r="BL680" s="294" t="str">
        <f t="shared" si="1738"/>
        <v>-3.79078637128009-0.754034291341347i</v>
      </c>
      <c r="BM680" s="134"/>
      <c r="BN680" s="134"/>
      <c r="BO680" s="134"/>
      <c r="BP680" s="134"/>
      <c r="BQ680" s="134"/>
      <c r="BR680" s="134"/>
      <c r="BS680" s="134"/>
      <c r="BT680" s="134"/>
      <c r="BU680" s="134"/>
      <c r="BV680" s="134"/>
      <c r="CH680" s="294" t="e">
        <f t="shared" si="1739"/>
        <v>#NUM!</v>
      </c>
    </row>
    <row r="681" spans="1:123" s="294" customFormat="1">
      <c r="A681" s="292">
        <f t="shared" si="1741"/>
        <v>1.7500000000000009E-2</v>
      </c>
      <c r="B681" s="293">
        <v>56</v>
      </c>
      <c r="C681" s="293">
        <f t="shared" si="1742"/>
        <v>2800</v>
      </c>
      <c r="D681" s="293">
        <f t="shared" si="1740"/>
        <v>17592.91886010284</v>
      </c>
      <c r="E681" s="292" t="str">
        <f t="shared" si="1687"/>
        <v>17592.9188601028i</v>
      </c>
      <c r="F681" s="292" t="e">
        <f t="shared" si="1743"/>
        <v>#REF!</v>
      </c>
      <c r="G681" s="292" t="str">
        <f t="shared" si="1744"/>
        <v>-3.22699321051102-0.729723517738646i</v>
      </c>
      <c r="H681" s="292" t="e">
        <f t="shared" si="1745"/>
        <v>#REF!</v>
      </c>
      <c r="I681" s="292" t="e">
        <f t="shared" si="1688"/>
        <v>#REF!</v>
      </c>
      <c r="J681" s="294" t="str">
        <f>IMPRODUCT(1/Nt_input,BR625)</f>
        <v>0</v>
      </c>
      <c r="K681" s="294" t="e">
        <f t="shared" si="1689"/>
        <v>#REF!</v>
      </c>
      <c r="L681" s="294" t="e">
        <f t="shared" si="1690"/>
        <v>#REF!</v>
      </c>
      <c r="M681" s="294">
        <f t="shared" si="1746"/>
        <v>386.46446609406729</v>
      </c>
      <c r="N681" s="295">
        <f t="shared" si="1747"/>
        <v>-3.5355339059327289</v>
      </c>
      <c r="O681" s="294" t="str">
        <f t="shared" si="1748"/>
        <v>-2.5-2.49999999999999i</v>
      </c>
      <c r="P681" s="294" t="str">
        <f t="shared" si="1749"/>
        <v>-8.6409754587879E-14-3.53553390593273i</v>
      </c>
      <c r="Q681" s="294" t="str">
        <f t="shared" si="1691"/>
        <v>2.50000000000003-2.49999999999996i</v>
      </c>
      <c r="R681" s="294" t="str">
        <f t="shared" si="1692"/>
        <v>3.53553390593273-1.72819509175758E-13i</v>
      </c>
      <c r="S681" s="294" t="str">
        <f t="shared" si="1693"/>
        <v>2.50000000000002+2.49999999999997i</v>
      </c>
      <c r="T681" s="294" t="str">
        <f t="shared" si="1694"/>
        <v>-9.87518168162627E-14+3.53553390593273i</v>
      </c>
      <c r="U681" s="294" t="str">
        <f t="shared" si="1695"/>
        <v>-2.49999999999991+2.50000000000007i</v>
      </c>
      <c r="V681" s="294" t="str">
        <f t="shared" si="1696"/>
        <v>-3.53553390593273-3.11831717325888E-14i</v>
      </c>
      <c r="W681" s="294" t="str">
        <f t="shared" si="1697"/>
        <v>-2.49999999999989-2.5000000000001i</v>
      </c>
      <c r="X681" s="294" t="str">
        <f t="shared" si="1698"/>
        <v>-6.15069526900254E-14-3.53553390593273i</v>
      </c>
      <c r="Y681" s="294" t="str">
        <f t="shared" si="1699"/>
        <v>2.50000000000005-2.49999999999994i</v>
      </c>
      <c r="Z681" s="294" t="str">
        <f t="shared" si="1700"/>
        <v>3.53553390593273-1.5419707711264E-13i</v>
      </c>
      <c r="AA681" s="294" t="str">
        <f t="shared" si="1701"/>
        <v>2.50000000000002+2.49999999999997i</v>
      </c>
      <c r="AB681" s="294" t="str">
        <f t="shared" si="1702"/>
        <v>-1.29934988548851E-13+3.53553390593273i</v>
      </c>
      <c r="AC681" s="294" t="str">
        <f t="shared" si="1703"/>
        <v>-2.49999999999992+2.50000000000007i</v>
      </c>
      <c r="AD681" s="294" t="str">
        <f t="shared" si="1704"/>
        <v>-3.53553390593273-6.23663434651776E-14i</v>
      </c>
      <c r="AE681" s="294" t="str">
        <f t="shared" si="1705"/>
        <v>-2.50000000000012-2.49999999999987i</v>
      </c>
      <c r="AF681" s="294" t="str">
        <f t="shared" si="1706"/>
        <v>-5.5445260296377E-14-3.53553390593273i</v>
      </c>
      <c r="AG681" s="294" t="str">
        <f t="shared" si="1707"/>
        <v>2.49999999999904-2.50000000000095i</v>
      </c>
      <c r="AH681" s="294" t="str">
        <f t="shared" si="1708"/>
        <v>3.53553390593273-8.26415326870381E-13i</v>
      </c>
      <c r="AI681" s="294" t="str">
        <f t="shared" si="1709"/>
        <v>2.50000000000025+2.49999999999974i</v>
      </c>
      <c r="AJ681" s="294" t="str">
        <f t="shared" si="1710"/>
        <v>-1.6111816028144E-13+3.53553390593273i</v>
      </c>
      <c r="AK681" s="294" t="str">
        <f t="shared" si="1711"/>
        <v>-2.50000000000044+2.49999999999955i</v>
      </c>
      <c r="AL681" s="294" t="str">
        <f t="shared" si="1712"/>
        <v>-3.53553390593273-1.09840868875538E-12i</v>
      </c>
      <c r="AM681" s="294" t="str">
        <f t="shared" si="1713"/>
        <v>-2.49999999999889-2.5000000000011i</v>
      </c>
      <c r="AN681" s="294" t="str">
        <f t="shared" si="1714"/>
        <v>-1.48130789022233E-12-3.53553390593273i</v>
      </c>
      <c r="AO681" s="294" t="str">
        <f t="shared" si="1715"/>
        <v>2.49999999999935-2.50000000000064i</v>
      </c>
      <c r="AP681" s="294" t="str">
        <f t="shared" si="1716"/>
        <v>3.53553390593273-4.43531444392628E-13i</v>
      </c>
      <c r="AQ681" s="294" t="str">
        <f t="shared" si="1717"/>
        <v>2.49999999999997+2.50000000000001i</v>
      </c>
      <c r="AR681" s="294" t="str">
        <f t="shared" si="1718"/>
        <v>-4.93759084081312E-13+3.53553390593273i</v>
      </c>
      <c r="AS681" s="294" t="str">
        <f t="shared" si="1719"/>
        <v>-2.50000000000067+2.49999999999931i</v>
      </c>
      <c r="AT681" s="294" t="str">
        <f t="shared" si="1720"/>
        <v>-3.53553390593273-1.53153552991101E-12i</v>
      </c>
      <c r="AU681" s="294" t="str">
        <f t="shared" si="1721"/>
        <v>-2.50000000000107-2.49999999999892i</v>
      </c>
      <c r="AV681" s="294" t="str">
        <f t="shared" si="1722"/>
        <v>-1.04818104906669E-12-3.53553390593273i</v>
      </c>
      <c r="AW681" s="294" t="str">
        <f t="shared" si="1723"/>
        <v>2.49999999999959-2.5000000000004i</v>
      </c>
      <c r="AX681" s="294" t="str">
        <f t="shared" si="1724"/>
        <v>3.53553390593273-1.10890520592754E-13i</v>
      </c>
      <c r="AY681" s="294" t="str">
        <f t="shared" si="1725"/>
        <v>2.49999999999974+2.50000000000025i</v>
      </c>
      <c r="AZ681" s="294" t="str">
        <f t="shared" si="1726"/>
        <v>-9.26885925236948E-13+3.53553390593273i</v>
      </c>
      <c r="BA681" s="294" t="str">
        <f t="shared" si="1727"/>
        <v>-2.50000000000098+2.49999999999901i</v>
      </c>
      <c r="BB681" s="294" t="str">
        <f t="shared" si="1728"/>
        <v>-3.53553390593273+1.65283065374076E-12i</v>
      </c>
      <c r="BC681" s="294" t="str">
        <f t="shared" si="1729"/>
        <v>-2.50000000000083-2.49999999999916i</v>
      </c>
      <c r="BD681" s="294" t="str">
        <f t="shared" si="1730"/>
        <v>-7.15540125266822E-13-3.53553390593273i</v>
      </c>
      <c r="BE681" s="294" t="str">
        <f t="shared" si="1731"/>
        <v>2.49999999999982-2.50000000000017i</v>
      </c>
      <c r="BF681" s="294" t="str">
        <f t="shared" si="1732"/>
        <v>3.53553390593273+3.2223632056288E-13i</v>
      </c>
      <c r="BG681" s="294" t="str">
        <f t="shared" si="1733"/>
        <v>2.49999999999943+2.50000000000055i</v>
      </c>
      <c r="BH681" s="294" t="str">
        <f t="shared" si="1734"/>
        <v>-1.25952684903682E-12+3.53553390593273i</v>
      </c>
      <c r="BI681" s="294" t="str">
        <f t="shared" si="1735"/>
        <v>-2.50000000000129+2.4999999999987i</v>
      </c>
      <c r="BJ681" s="294" t="str">
        <f t="shared" si="1736"/>
        <v>-3.53553390593273+1.21970381258513E-12i</v>
      </c>
      <c r="BK681" s="294" t="str">
        <f t="shared" si="1737"/>
        <v>-2.5000000000006-2.49999999999939i</v>
      </c>
      <c r="BL681" s="294" t="str">
        <f t="shared" si="1738"/>
        <v>-2.82413284111186E-13-3.53553390593273i</v>
      </c>
      <c r="BM681" s="134"/>
      <c r="BN681" s="134"/>
      <c r="BO681" s="134"/>
      <c r="BP681" s="134"/>
      <c r="BQ681" s="134"/>
      <c r="BR681" s="134"/>
      <c r="BS681" s="134"/>
      <c r="BT681" s="134"/>
      <c r="BU681" s="134"/>
      <c r="BV681" s="134"/>
      <c r="CH681" s="294" t="e">
        <f t="shared" si="1739"/>
        <v>#NUM!</v>
      </c>
    </row>
    <row r="682" spans="1:123" s="294" customFormat="1">
      <c r="A682" s="292">
        <f t="shared" si="1741"/>
        <v>1.7812500000000009E-2</v>
      </c>
      <c r="B682" s="293">
        <v>57</v>
      </c>
      <c r="C682" s="293">
        <f t="shared" si="1742"/>
        <v>2850</v>
      </c>
      <c r="D682" s="293">
        <f t="shared" si="1740"/>
        <v>17907.07812546182</v>
      </c>
      <c r="E682" s="292" t="str">
        <f t="shared" si="1687"/>
        <v>17907.0781254618i</v>
      </c>
      <c r="F682" s="292" t="e">
        <f t="shared" si="1743"/>
        <v>#REF!</v>
      </c>
      <c r="G682" s="292" t="str">
        <f t="shared" si="1744"/>
        <v>-3.24294398676883-0.739120753733528i</v>
      </c>
      <c r="H682" s="292" t="e">
        <f t="shared" si="1745"/>
        <v>#REF!</v>
      </c>
      <c r="I682" s="292" t="e">
        <f t="shared" si="1688"/>
        <v>#REF!</v>
      </c>
      <c r="J682" s="294" t="str">
        <f>IMPRODUCT(1/Nt_input,BS625)</f>
        <v>0</v>
      </c>
      <c r="K682" s="294" t="e">
        <f t="shared" si="1689"/>
        <v>#REF!</v>
      </c>
      <c r="L682" s="294" t="e">
        <f t="shared" si="1690"/>
        <v>#REF!</v>
      </c>
      <c r="M682" s="294">
        <f t="shared" si="1746"/>
        <v>386.82803357918181</v>
      </c>
      <c r="N682" s="295">
        <f t="shared" si="1747"/>
        <v>-3.1719664208182157</v>
      </c>
      <c r="O682" s="294" t="str">
        <f t="shared" si="1748"/>
        <v>-2.45196320100807-2.01227419495967i</v>
      </c>
      <c r="P682" s="294" t="str">
        <f t="shared" si="1749"/>
        <v>-0.618819950461653-3.11101797547185i</v>
      </c>
      <c r="Q682" s="294" t="str">
        <f t="shared" si="1691"/>
        <v>1.49525462009523-2.79742463631859i</v>
      </c>
      <c r="R682" s="294" t="str">
        <f t="shared" si="1692"/>
        <v>2.930514854007-1.21385899726559i</v>
      </c>
      <c r="S682" s="294" t="str">
        <f t="shared" si="1693"/>
        <v>3.03538261166908+0.920773248729197i</v>
      </c>
      <c r="T682" s="294" t="str">
        <f t="shared" si="1694"/>
        <v>1.76225012354429+2.63739369015444i</v>
      </c>
      <c r="U682" s="294" t="str">
        <f t="shared" si="1695"/>
        <v>-0.310907077790092+3.15669253551535i</v>
      </c>
      <c r="V682" s="294" t="str">
        <f t="shared" si="1696"/>
        <v>-2.2429189658567+2.24291896585646i</v>
      </c>
      <c r="W682" s="294" t="str">
        <f t="shared" si="1697"/>
        <v>-3.15669253551535+0.310907077790087i</v>
      </c>
      <c r="X682" s="294" t="str">
        <f t="shared" si="1698"/>
        <v>-2.63739369015443-1.76225012354431i</v>
      </c>
      <c r="Y682" s="294" t="str">
        <f t="shared" si="1699"/>
        <v>-0.920773248729181-3.03538261166908i</v>
      </c>
      <c r="Z682" s="294" t="str">
        <f t="shared" si="1700"/>
        <v>1.21385899726562-2.930514854007i</v>
      </c>
      <c r="AA682" s="294" t="str">
        <f t="shared" si="1701"/>
        <v>2.79742463631846-1.49525462009547i</v>
      </c>
      <c r="AB682" s="294" t="str">
        <f t="shared" si="1702"/>
        <v>3.11101797547185+0.618819950461656i</v>
      </c>
      <c r="AC682" s="294" t="str">
        <f t="shared" si="1703"/>
        <v>2.01227419495971+2.45196320100804i</v>
      </c>
      <c r="AD682" s="294" t="str">
        <f t="shared" si="1704"/>
        <v>-2.79745675320402E-14+3.17196642081822i</v>
      </c>
      <c r="AE682" s="294" t="str">
        <f t="shared" si="1705"/>
        <v>-2.01227419495975+2.451963201008i</v>
      </c>
      <c r="AF682" s="294" t="str">
        <f t="shared" si="1706"/>
        <v>-3.11101797547167+0.618819950462576i</v>
      </c>
      <c r="AG682" s="294" t="str">
        <f t="shared" si="1707"/>
        <v>-2.79742463631918-1.49525462009413i</v>
      </c>
      <c r="AH682" s="294" t="str">
        <f t="shared" si="1708"/>
        <v>-1.2138589972644-2.9305148540075i</v>
      </c>
      <c r="AI682" s="294" t="str">
        <f t="shared" si="1709"/>
        <v>0.920773248729838-3.03538261166889i</v>
      </c>
      <c r="AJ682" s="294" t="str">
        <f t="shared" si="1710"/>
        <v>2.63739369015445-1.76225012354428i</v>
      </c>
      <c r="AK682" s="294" t="str">
        <f t="shared" si="1711"/>
        <v>3.15669253551541+0.310907077789537i</v>
      </c>
      <c r="AL682" s="294" t="str">
        <f t="shared" si="1712"/>
        <v>2.24291896585733+2.24291896585583i</v>
      </c>
      <c r="AM682" s="294" t="str">
        <f t="shared" si="1713"/>
        <v>0.310907077788511+3.15669253551551i</v>
      </c>
      <c r="AN682" s="294" t="str">
        <f t="shared" si="1714"/>
        <v>-1.76225012354514+2.63739369015387i</v>
      </c>
      <c r="AO682" s="294" t="str">
        <f t="shared" si="1715"/>
        <v>-3.03538261166918+0.920773248728851i</v>
      </c>
      <c r="AP682" s="294" t="str">
        <f t="shared" si="1716"/>
        <v>-2.93051485400712-1.21385899726531i</v>
      </c>
      <c r="AQ682" s="294" t="str">
        <f t="shared" si="1717"/>
        <v>-1.495254620096-2.79742463631817i</v>
      </c>
      <c r="AR682" s="294" t="str">
        <f t="shared" si="1718"/>
        <v>0.618819950460448-3.11101797547209i</v>
      </c>
      <c r="AS682" s="294" t="str">
        <f t="shared" si="1719"/>
        <v>2.45196320100889-2.01227419495867i</v>
      </c>
      <c r="AT682" s="294" t="str">
        <f t="shared" si="1720"/>
        <v>3.17196642081822+6.87018090612536E-13i</v>
      </c>
      <c r="AU682" s="294" t="str">
        <f t="shared" si="1721"/>
        <v>2.45196320100801+2.01227419495974i</v>
      </c>
      <c r="AV682" s="294" t="str">
        <f t="shared" si="1722"/>
        <v>0.618819950462193+3.11101797547174i</v>
      </c>
      <c r="AW682" s="294" t="str">
        <f t="shared" si="1723"/>
        <v>-1.49525462009443+2.79742463631902i</v>
      </c>
      <c r="AX682" s="294" t="str">
        <f t="shared" si="1724"/>
        <v>-2.93051485400761+1.21385899726412i</v>
      </c>
      <c r="AY682" s="294" t="str">
        <f t="shared" si="1725"/>
        <v>-3.03538261166878-0.920773248730168i</v>
      </c>
      <c r="AZ682" s="294" t="str">
        <f t="shared" si="1726"/>
        <v>-1.762250123544-2.63739369015464i</v>
      </c>
      <c r="BA682" s="294" t="str">
        <f t="shared" si="1727"/>
        <v>0.310907077789789-3.15669253551538i</v>
      </c>
      <c r="BB682" s="294" t="str">
        <f t="shared" si="1728"/>
        <v>2.24291896585607-2.24291896585709i</v>
      </c>
      <c r="BC682" s="294" t="str">
        <f t="shared" si="1729"/>
        <v>3.15669253551523-0.310907077791309i</v>
      </c>
      <c r="BD682" s="294" t="str">
        <f t="shared" si="1730"/>
        <v>2.63739369015368+1.76225012354543i</v>
      </c>
      <c r="BE682" s="294" t="str">
        <f t="shared" si="1731"/>
        <v>0.920773248728525+3.03538261166928i</v>
      </c>
      <c r="BF682" s="294" t="str">
        <f t="shared" si="1732"/>
        <v>-1.21385899726563+2.93051485400699i</v>
      </c>
      <c r="BG682" s="294" t="str">
        <f t="shared" si="1733"/>
        <v>-2.79742463631834+1.4952546200957i</v>
      </c>
      <c r="BH682" s="294" t="str">
        <f t="shared" si="1734"/>
        <v>-3.111017975472-0.618819950460873i</v>
      </c>
      <c r="BI682" s="294" t="str">
        <f t="shared" si="1735"/>
        <v>-2.01227419496085-2.4519632010071i</v>
      </c>
      <c r="BJ682" s="294" t="str">
        <f t="shared" si="1736"/>
        <v>9.40374427983312E-13-3.17196642081822i</v>
      </c>
      <c r="BK682" s="294" t="str">
        <f t="shared" si="1737"/>
        <v>2.01227419496007-2.45196320100774i</v>
      </c>
      <c r="BL682" s="294" t="str">
        <f t="shared" si="1738"/>
        <v>3.11101797547181-0.618819950461856i</v>
      </c>
      <c r="BM682" s="134"/>
      <c r="BN682" s="134"/>
      <c r="BO682" s="134"/>
      <c r="BP682" s="134"/>
      <c r="BQ682" s="134"/>
      <c r="BR682" s="134"/>
      <c r="BS682" s="134"/>
      <c r="BT682" s="134"/>
      <c r="BU682" s="134"/>
      <c r="BV682" s="134"/>
      <c r="CH682" s="294" t="e">
        <f t="shared" si="1739"/>
        <v>#NUM!</v>
      </c>
    </row>
    <row r="683" spans="1:123" s="294" customFormat="1">
      <c r="A683" s="292">
        <f t="shared" si="1741"/>
        <v>1.8125000000000009E-2</v>
      </c>
      <c r="B683" s="293">
        <v>58</v>
      </c>
      <c r="C683" s="293">
        <f t="shared" si="1742"/>
        <v>2900</v>
      </c>
      <c r="D683" s="293">
        <f t="shared" si="1740"/>
        <v>18221.237390820799</v>
      </c>
      <c r="E683" s="292" t="str">
        <f t="shared" si="1687"/>
        <v>18221.2373908208i</v>
      </c>
      <c r="F683" s="292" t="e">
        <f t="shared" si="1743"/>
        <v>#REF!</v>
      </c>
      <c r="G683" s="292" t="str">
        <f t="shared" si="1744"/>
        <v>-3.25902252206171-0.748173624812176i</v>
      </c>
      <c r="H683" s="292" t="e">
        <f t="shared" si="1745"/>
        <v>#REF!</v>
      </c>
      <c r="I683" s="292" t="e">
        <f t="shared" si="1688"/>
        <v>#REF!</v>
      </c>
      <c r="J683" s="294" t="str">
        <f>IMPRODUCT(1/Nt_input,BT625)</f>
        <v>0</v>
      </c>
      <c r="K683" s="294" t="e">
        <f t="shared" si="1689"/>
        <v>#REF!</v>
      </c>
      <c r="L683" s="294" t="e">
        <f t="shared" si="1690"/>
        <v>#REF!</v>
      </c>
      <c r="M683" s="294">
        <f t="shared" si="1746"/>
        <v>387.22214883490199</v>
      </c>
      <c r="N683" s="295">
        <f t="shared" si="1747"/>
        <v>-2.7778511650979998</v>
      </c>
      <c r="O683" s="294" t="str">
        <f t="shared" si="1748"/>
        <v>-2.30969883127821-1.54329141908727i</v>
      </c>
      <c r="P683" s="294" t="str">
        <f t="shared" si="1749"/>
        <v>-1.06303761845907-2.56639983579667i</v>
      </c>
      <c r="Q683" s="294" t="str">
        <f t="shared" si="1691"/>
        <v>0.541931878311851-2.72447553387908i</v>
      </c>
      <c r="R683" s="294" t="str">
        <f t="shared" si="1692"/>
        <v>1.96423739596775-1.96423739596775i</v>
      </c>
      <c r="S683" s="294" t="str">
        <f t="shared" si="1693"/>
        <v>2.72447553387908-0.541931878311842i</v>
      </c>
      <c r="T683" s="294" t="str">
        <f t="shared" si="1694"/>
        <v>2.56639983579667+1.06303761845908i</v>
      </c>
      <c r="U683" s="294" t="str">
        <f t="shared" si="1695"/>
        <v>1.54329141908727+2.30969883127821i</v>
      </c>
      <c r="V683" s="294" t="str">
        <f t="shared" si="1696"/>
        <v>1.71943608252007E-18+2.777851165098i</v>
      </c>
      <c r="W683" s="294" t="str">
        <f t="shared" si="1697"/>
        <v>-1.54329141908728+2.3096988312782i</v>
      </c>
      <c r="X683" s="294" t="str">
        <f t="shared" si="1698"/>
        <v>-2.56639983579668+1.06303761845906i</v>
      </c>
      <c r="Y683" s="294" t="str">
        <f t="shared" si="1699"/>
        <v>-2.72447553387908-0.541931878311851i</v>
      </c>
      <c r="Z683" s="294" t="str">
        <f t="shared" si="1700"/>
        <v>-1.96423739596773-1.96423739596776i</v>
      </c>
      <c r="AA683" s="294" t="str">
        <f t="shared" si="1701"/>
        <v>-0.541931878311831-2.72447553387909i</v>
      </c>
      <c r="AB683" s="294" t="str">
        <f t="shared" si="1702"/>
        <v>1.06303761845908-2.56639983579667i</v>
      </c>
      <c r="AC683" s="294" t="str">
        <f t="shared" si="1703"/>
        <v>2.30969883127821-1.54329141908727i</v>
      </c>
      <c r="AD683" s="294" t="str">
        <f t="shared" si="1704"/>
        <v>2.777851165098-3.43887216504015E-18i</v>
      </c>
      <c r="AE683" s="294" t="str">
        <f t="shared" si="1705"/>
        <v>2.30969883127821+1.54329141908727i</v>
      </c>
      <c r="AF683" s="294" t="str">
        <f t="shared" si="1706"/>
        <v>1.06303761845904+2.56639983579668i</v>
      </c>
      <c r="AG683" s="294" t="str">
        <f t="shared" si="1707"/>
        <v>-0.541931878313226+2.72447553387881i</v>
      </c>
      <c r="AH683" s="294" t="str">
        <f t="shared" si="1708"/>
        <v>-1.96423739596776+1.96423739596773i</v>
      </c>
      <c r="AI683" s="294" t="str">
        <f t="shared" si="1709"/>
        <v>-2.72447553387882+0.541931878313187i</v>
      </c>
      <c r="AJ683" s="294" t="str">
        <f t="shared" si="1710"/>
        <v>-2.56639983579667-1.06303761845908i</v>
      </c>
      <c r="AK683" s="294" t="str">
        <f t="shared" si="1711"/>
        <v>-1.54329141908612-2.30969883127898i</v>
      </c>
      <c r="AL683" s="294" t="str">
        <f t="shared" si="1712"/>
        <v>3.94704810194146E-14-2.777851165098i</v>
      </c>
      <c r="AM683" s="294" t="str">
        <f t="shared" si="1713"/>
        <v>1.54329141908841-2.30969883127744i</v>
      </c>
      <c r="AN683" s="294" t="str">
        <f t="shared" si="1714"/>
        <v>2.56639983579668-1.06303761845904i</v>
      </c>
      <c r="AO683" s="294" t="str">
        <f t="shared" si="1715"/>
        <v>2.7244755338788+0.541931878313265i</v>
      </c>
      <c r="AP683" s="294" t="str">
        <f t="shared" si="1716"/>
        <v>1.96423739596773+1.96423739596776i</v>
      </c>
      <c r="AQ683" s="294" t="str">
        <f t="shared" si="1717"/>
        <v>0.541931878313226+2.72447553387881i</v>
      </c>
      <c r="AR683" s="294" t="str">
        <f t="shared" si="1718"/>
        <v>-1.06303761845908+2.56639983579667i</v>
      </c>
      <c r="AS683" s="294" t="str">
        <f t="shared" si="1719"/>
        <v>-2.30969883127747+1.54329141908838i</v>
      </c>
      <c r="AT683" s="294" t="str">
        <f t="shared" si="1720"/>
        <v>-2.777851165098+6.87774433008028E-18i</v>
      </c>
      <c r="AU683" s="294" t="str">
        <f t="shared" si="1721"/>
        <v>-2.30969883127896-1.54329141908615i</v>
      </c>
      <c r="AV683" s="294" t="str">
        <f t="shared" si="1722"/>
        <v>-1.06303761845908-2.56639983579667i</v>
      </c>
      <c r="AW683" s="294" t="str">
        <f t="shared" si="1723"/>
        <v>0.541931878313226-2.72447553387881i</v>
      </c>
      <c r="AX683" s="294" t="str">
        <f t="shared" si="1724"/>
        <v>1.96423739596779-1.9642373959677i</v>
      </c>
      <c r="AY683" s="294" t="str">
        <f t="shared" si="1725"/>
        <v>2.72447553387882-0.541931878313187i</v>
      </c>
      <c r="AZ683" s="294" t="str">
        <f t="shared" si="1726"/>
        <v>2.56639983579665+1.06303761845911i</v>
      </c>
      <c r="BA683" s="294" t="str">
        <f t="shared" si="1727"/>
        <v>1.54329141908612+2.30969883127898i</v>
      </c>
      <c r="BB683" s="294" t="str">
        <f t="shared" si="1728"/>
        <v>-3.94670421472498E-14+2.777851165098i</v>
      </c>
      <c r="BC683" s="294" t="str">
        <f t="shared" si="1729"/>
        <v>-1.54329141908848+2.3096988312774i</v>
      </c>
      <c r="BD683" s="294" t="str">
        <f t="shared" si="1730"/>
        <v>-2.56639983579668+1.06303761845904i</v>
      </c>
      <c r="BE683" s="294" t="str">
        <f t="shared" si="1731"/>
        <v>-2.72447553387936-0.541931878310476i</v>
      </c>
      <c r="BF683" s="294" t="str">
        <f t="shared" si="1732"/>
        <v>-1.96423739596773-1.96423739596776i</v>
      </c>
      <c r="BG683" s="294" t="str">
        <f t="shared" si="1733"/>
        <v>-0.541931878313226-2.72447553387881i</v>
      </c>
      <c r="BH683" s="294" t="str">
        <f t="shared" si="1734"/>
        <v>1.06303761845915-2.56639983579664i</v>
      </c>
      <c r="BI683" s="294" t="str">
        <f t="shared" si="1735"/>
        <v>2.30969883127742-1.54329141908845i</v>
      </c>
      <c r="BJ683" s="294" t="str">
        <f t="shared" si="1736"/>
        <v>2.777851165098+7.89409620388295E-14i</v>
      </c>
      <c r="BK683" s="294" t="str">
        <f t="shared" si="1737"/>
        <v>2.30969883127742+1.54329141908845i</v>
      </c>
      <c r="BL683" s="294" t="str">
        <f t="shared" si="1738"/>
        <v>1.063037618459+2.5663998357967i</v>
      </c>
      <c r="BM683" s="134"/>
      <c r="BN683" s="134"/>
      <c r="BO683" s="134"/>
      <c r="BP683" s="134"/>
      <c r="BQ683" s="134"/>
      <c r="BR683" s="134"/>
      <c r="BS683" s="134"/>
      <c r="BT683" s="134"/>
      <c r="BU683" s="134"/>
      <c r="BV683" s="134"/>
      <c r="CH683" s="294" t="e">
        <f t="shared" si="1739"/>
        <v>#NUM!</v>
      </c>
    </row>
    <row r="684" spans="1:123" s="294" customFormat="1">
      <c r="A684" s="292">
        <f t="shared" si="1741"/>
        <v>1.8437500000000009E-2</v>
      </c>
      <c r="B684" s="293">
        <v>59</v>
      </c>
      <c r="C684" s="293">
        <f t="shared" si="1742"/>
        <v>2950</v>
      </c>
      <c r="D684" s="293">
        <f t="shared" si="1740"/>
        <v>18535.396656179779</v>
      </c>
      <c r="E684" s="292" t="str">
        <f t="shared" si="1687"/>
        <v>18535.3966561798i</v>
      </c>
      <c r="F684" s="292" t="e">
        <f t="shared" si="1743"/>
        <v>#REF!</v>
      </c>
      <c r="G684" s="292" t="str">
        <f t="shared" si="1744"/>
        <v>-3.27522261506773-0.756883828580082i</v>
      </c>
      <c r="H684" s="292" t="e">
        <f t="shared" si="1745"/>
        <v>#REF!</v>
      </c>
      <c r="I684" s="292" t="e">
        <f t="shared" si="1688"/>
        <v>#REF!</v>
      </c>
      <c r="J684" s="294" t="str">
        <f>IMPRODUCT(1/Nt_input,BU625)</f>
        <v>0</v>
      </c>
      <c r="K684" s="294" t="e">
        <f t="shared" si="1689"/>
        <v>#REF!</v>
      </c>
      <c r="L684" s="294" t="e">
        <f t="shared" si="1690"/>
        <v>#REF!</v>
      </c>
      <c r="M684" s="294">
        <f t="shared" si="1746"/>
        <v>387.64301631587</v>
      </c>
      <c r="N684" s="295">
        <f t="shared" si="1747"/>
        <v>-2.3569836841299741</v>
      </c>
      <c r="O684" s="294" t="str">
        <f t="shared" si="1748"/>
        <v>-2.07867403075635-1.11107441745099i</v>
      </c>
      <c r="P684" s="294" t="str">
        <f t="shared" si="1749"/>
        <v>-1.30946997461556-1.95976031004693i</v>
      </c>
      <c r="Q684" s="294" t="str">
        <f t="shared" si="1691"/>
        <v>-0.231024800521746-2.34563416346173i</v>
      </c>
      <c r="R684" s="294" t="str">
        <f t="shared" si="1692"/>
        <v>0.90197860627143-2.17756898423071i</v>
      </c>
      <c r="S684" s="294" t="str">
        <f t="shared" si="1693"/>
        <v>1.82197302623789-1.49525462009533i</v>
      </c>
      <c r="T684" s="294" t="str">
        <f t="shared" si="1694"/>
        <v>2.31169490354525-0.459824705923714i</v>
      </c>
      <c r="U684" s="294" t="str">
        <f t="shared" si="1695"/>
        <v>2.2554927580067+0.684196248041641i</v>
      </c>
      <c r="V684" s="294" t="str">
        <f t="shared" si="1696"/>
        <v>1.66663914619427+1.66663914619444i</v>
      </c>
      <c r="W684" s="294" t="str">
        <f t="shared" si="1697"/>
        <v>0.684196248041629+2.2554927580067i</v>
      </c>
      <c r="X684" s="294" t="str">
        <f t="shared" si="1698"/>
        <v>-0.459824705923709+2.31169490354525i</v>
      </c>
      <c r="Y684" s="294" t="str">
        <f t="shared" si="1699"/>
        <v>-1.49525462009533+1.82197302623789i</v>
      </c>
      <c r="Z684" s="294" t="str">
        <f t="shared" si="1700"/>
        <v>-2.1775689842307+0.901978606271442i</v>
      </c>
      <c r="AA684" s="294" t="str">
        <f t="shared" si="1701"/>
        <v>-2.34563416346173-0.23102480052175i</v>
      </c>
      <c r="AB684" s="294" t="str">
        <f t="shared" si="1702"/>
        <v>-1.95976031004692-1.30946997461558i</v>
      </c>
      <c r="AC684" s="294" t="str">
        <f t="shared" si="1703"/>
        <v>-1.11107441745095-2.07867403075637i</v>
      </c>
      <c r="AD684" s="294" t="str">
        <f t="shared" si="1704"/>
        <v>1.27019380346754E-14-2.35698368412997i</v>
      </c>
      <c r="AE684" s="294" t="str">
        <f t="shared" si="1705"/>
        <v>1.11107441745094-2.07867403075637i</v>
      </c>
      <c r="AF684" s="294" t="str">
        <f t="shared" si="1706"/>
        <v>1.95976031004732-1.30946997461497i</v>
      </c>
      <c r="AG684" s="294" t="str">
        <f t="shared" si="1707"/>
        <v>2.34563416346182-0.231024800520825i</v>
      </c>
      <c r="AH684" s="294" t="str">
        <f t="shared" si="1708"/>
        <v>2.17756898423106+0.901978606270567i</v>
      </c>
      <c r="AI684" s="294" t="str">
        <f t="shared" si="1709"/>
        <v>1.4952546200957+1.82197302623759i</v>
      </c>
      <c r="AJ684" s="294" t="str">
        <f t="shared" si="1710"/>
        <v>0.4598247059237+2.31169490354525i</v>
      </c>
      <c r="AK684" s="294" t="str">
        <f t="shared" si="1711"/>
        <v>-0.684196248042101+2.25549275800656i</v>
      </c>
      <c r="AL684" s="294" t="str">
        <f t="shared" si="1712"/>
        <v>-1.66663914619496+1.66663914619375i</v>
      </c>
      <c r="AM684" s="294" t="str">
        <f t="shared" si="1713"/>
        <v>-2.25549275800635+0.68419624804277i</v>
      </c>
      <c r="AN684" s="294" t="str">
        <f t="shared" si="1714"/>
        <v>-2.31169490354539-0.459824705923016i</v>
      </c>
      <c r="AO684" s="294" t="str">
        <f t="shared" si="1715"/>
        <v>-1.82197302623803-1.49525462009516i</v>
      </c>
      <c r="AP684" s="294" t="str">
        <f t="shared" si="1716"/>
        <v>-0.901978606271183-2.17756898423081i</v>
      </c>
      <c r="AQ684" s="294" t="str">
        <f t="shared" si="1717"/>
        <v>0.231024800522429-2.34563416346166i</v>
      </c>
      <c r="AR684" s="294" t="str">
        <f t="shared" si="1718"/>
        <v>1.30946997461634-1.95976031004641i</v>
      </c>
      <c r="AS684" s="294" t="str">
        <f t="shared" si="1719"/>
        <v>2.07867403075593-1.11107441745177i</v>
      </c>
      <c r="AT684" s="294" t="str">
        <f t="shared" si="1720"/>
        <v>2.35698368412997-4.43522661748466E-13i</v>
      </c>
      <c r="AU684" s="294" t="str">
        <f t="shared" si="1721"/>
        <v>2.07867403075638+1.11107441745092i</v>
      </c>
      <c r="AV684" s="294" t="str">
        <f t="shared" si="1722"/>
        <v>1.30946997461518+1.95976031004718i</v>
      </c>
      <c r="AW684" s="294" t="str">
        <f t="shared" si="1723"/>
        <v>0.231024800521046+2.3456341634618i</v>
      </c>
      <c r="AX684" s="294" t="str">
        <f t="shared" si="1724"/>
        <v>-0.901978606270362+2.17756898423115i</v>
      </c>
      <c r="AY684" s="294" t="str">
        <f t="shared" si="1725"/>
        <v>-1.82197302623743+1.4952546200959i</v>
      </c>
      <c r="AZ684" s="294" t="str">
        <f t="shared" si="1726"/>
        <v>-2.3116949035452+0.459824705923952i</v>
      </c>
      <c r="BA684" s="294" t="str">
        <f t="shared" si="1727"/>
        <v>-2.25549275800663-0.684196248041858i</v>
      </c>
      <c r="BB684" s="294" t="str">
        <f t="shared" si="1728"/>
        <v>-1.66663914619393-1.66663914619478i</v>
      </c>
      <c r="BC684" s="294" t="str">
        <f t="shared" si="1729"/>
        <v>-0.684196248040708-2.25549275800698i</v>
      </c>
      <c r="BD684" s="294" t="str">
        <f t="shared" si="1730"/>
        <v>0.459824705922764-2.31169490354544i</v>
      </c>
      <c r="BE684" s="294" t="str">
        <f t="shared" si="1731"/>
        <v>1.49525462009496-1.8219730262382i</v>
      </c>
      <c r="BF684" s="294" t="str">
        <f t="shared" si="1732"/>
        <v>2.17756898423071-0.901978606271418i</v>
      </c>
      <c r="BG684" s="294" t="str">
        <f t="shared" si="1733"/>
        <v>2.34563416346168+0.231024800522242i</v>
      </c>
      <c r="BH684" s="294" t="str">
        <f t="shared" si="1734"/>
        <v>1.95976031004651+1.30946997461618i</v>
      </c>
      <c r="BI684" s="294" t="str">
        <f t="shared" si="1735"/>
        <v>1.11107441745199+2.07867403075581i</v>
      </c>
      <c r="BJ684" s="294" t="str">
        <f t="shared" si="1736"/>
        <v>6.98778745323971E-13+2.35698368412997i</v>
      </c>
      <c r="BK684" s="294" t="str">
        <f t="shared" si="1737"/>
        <v>-1.11107441745076+2.07867403075647i</v>
      </c>
      <c r="BL684" s="294" t="str">
        <f t="shared" si="1738"/>
        <v>-1.95976031004708+1.30946997461534i</v>
      </c>
      <c r="BM684" s="134"/>
      <c r="BN684" s="134"/>
      <c r="BO684" s="134"/>
      <c r="BP684" s="134"/>
      <c r="BQ684" s="134"/>
      <c r="BR684" s="134"/>
      <c r="BS684" s="134"/>
      <c r="BT684" s="134"/>
      <c r="BU684" s="134"/>
      <c r="BV684" s="134"/>
      <c r="CH684" s="294" t="e">
        <f t="shared" si="1739"/>
        <v>#NUM!</v>
      </c>
    </row>
    <row r="685" spans="1:123" s="294" customFormat="1">
      <c r="A685" s="292">
        <f t="shared" si="1741"/>
        <v>1.875000000000001E-2</v>
      </c>
      <c r="B685" s="293">
        <v>60</v>
      </c>
      <c r="C685" s="293">
        <f t="shared" si="1742"/>
        <v>3000</v>
      </c>
      <c r="D685" s="293">
        <f t="shared" si="1740"/>
        <v>18849.555921538758</v>
      </c>
      <c r="E685" s="292" t="str">
        <f t="shared" si="1687"/>
        <v>18849.5559215388i</v>
      </c>
      <c r="F685" s="292" t="e">
        <f t="shared" si="1743"/>
        <v>#REF!</v>
      </c>
      <c r="G685" s="292" t="str">
        <f t="shared" si="1744"/>
        <v>-3.2915380923237-0.765253038837637i</v>
      </c>
      <c r="H685" s="292" t="e">
        <f t="shared" si="1745"/>
        <v>#REF!</v>
      </c>
      <c r="I685" s="292" t="e">
        <f t="shared" si="1688"/>
        <v>#REF!</v>
      </c>
      <c r="J685" s="294" t="str">
        <f>IMPRODUCT(1/Nt_input,BV625)</f>
        <v>0</v>
      </c>
      <c r="K685" s="294" t="e">
        <f t="shared" si="1689"/>
        <v>#REF!</v>
      </c>
      <c r="L685" s="294" t="e">
        <f t="shared" si="1690"/>
        <v>#REF!</v>
      </c>
      <c r="M685" s="294">
        <f t="shared" si="1746"/>
        <v>388.08658283817454</v>
      </c>
      <c r="N685" s="295">
        <f t="shared" si="1747"/>
        <v>-1.9134171618254356</v>
      </c>
      <c r="O685" s="294" t="str">
        <f t="shared" si="1748"/>
        <v>-1.76776695296636-0.73223304703363i</v>
      </c>
      <c r="P685" s="294" t="str">
        <f t="shared" si="1749"/>
        <v>-1.35299025036545-1.35299025036552i</v>
      </c>
      <c r="Q685" s="294" t="str">
        <f t="shared" si="1691"/>
        <v>-0.732233047033651-1.76776695296635i</v>
      </c>
      <c r="R685" s="294" t="str">
        <f t="shared" si="1692"/>
        <v>9.3528060026927E-14-1.91341716182544i</v>
      </c>
      <c r="S685" s="294" t="str">
        <f t="shared" si="1693"/>
        <v>0.732233047033648-1.76776695296635i</v>
      </c>
      <c r="T685" s="294" t="str">
        <f t="shared" si="1694"/>
        <v>1.35299025036545-1.35299025036552i</v>
      </c>
      <c r="U685" s="294" t="str">
        <f t="shared" si="1695"/>
        <v>1.76776695296638-0.732233047033565i</v>
      </c>
      <c r="V685" s="294" t="str">
        <f t="shared" si="1696"/>
        <v>1.91341716182544-3.28293302007416E-15i</v>
      </c>
      <c r="W685" s="294" t="str">
        <f t="shared" si="1697"/>
        <v>1.76776695296638+0.732233047033558i</v>
      </c>
      <c r="X685" s="294" t="str">
        <f t="shared" si="1698"/>
        <v>1.35299025036545+1.35299025036552i</v>
      </c>
      <c r="Y685" s="294" t="str">
        <f t="shared" si="1699"/>
        <v>0.732233047033661+1.76776695296634i</v>
      </c>
      <c r="Z685" s="294" t="str">
        <f t="shared" si="1700"/>
        <v>-8.34473036827839E-14+1.91341716182544i</v>
      </c>
      <c r="AA685" s="294" t="str">
        <f t="shared" si="1701"/>
        <v>-0.732233047033638+1.76776695296635i</v>
      </c>
      <c r="AB685" s="294" t="str">
        <f t="shared" si="1702"/>
        <v>-1.35299025036544+1.35299025036552i</v>
      </c>
      <c r="AC685" s="294" t="str">
        <f t="shared" si="1703"/>
        <v>-1.76776695296638+0.732233047033567i</v>
      </c>
      <c r="AD685" s="294" t="str">
        <f t="shared" si="1704"/>
        <v>-1.91341716182544+6.56586604014831E-15i</v>
      </c>
      <c r="AE685" s="294" t="str">
        <f t="shared" si="1705"/>
        <v>-1.7677669529666-0.732233047033028i</v>
      </c>
      <c r="AF685" s="294" t="str">
        <f t="shared" si="1706"/>
        <v>-1.35299025036612-1.35299025036484i</v>
      </c>
      <c r="AG685" s="294" t="str">
        <f t="shared" si="1707"/>
        <v>-0.732233047032947-1.76776695296664i</v>
      </c>
      <c r="AH685" s="294" t="str">
        <f t="shared" si="1708"/>
        <v>4.74438123458704E-13-1.91341716182544i</v>
      </c>
      <c r="AI685" s="294" t="str">
        <f t="shared" si="1709"/>
        <v>0.732233047033824-1.76776695296627i</v>
      </c>
      <c r="AJ685" s="294" t="str">
        <f t="shared" si="1710"/>
        <v>1.35299025036543-1.35299025036554i</v>
      </c>
      <c r="AK685" s="294" t="str">
        <f t="shared" si="1711"/>
        <v>1.76776695296623-0.732233047033935i</v>
      </c>
      <c r="AL685" s="294" t="str">
        <f t="shared" si="1712"/>
        <v>1.91341716182544-5.94461604930143E-13i</v>
      </c>
      <c r="AM685" s="294" t="str">
        <f t="shared" si="1713"/>
        <v>1.76776695296668+0.732233047032836i</v>
      </c>
      <c r="AN685" s="294" t="str">
        <f t="shared" si="1714"/>
        <v>1.35299025036493+1.35299025036604i</v>
      </c>
      <c r="AO685" s="294" t="str">
        <f t="shared" si="1715"/>
        <v>0.732233047033139+1.76776695296656i</v>
      </c>
      <c r="AP685" s="294" t="str">
        <f t="shared" si="1716"/>
        <v>-2.67220490716563E-13+1.91341716182544i</v>
      </c>
      <c r="AQ685" s="294" t="str">
        <f t="shared" si="1717"/>
        <v>-0.732233047033632+1.76776695296635i</v>
      </c>
      <c r="AR685" s="294" t="str">
        <f t="shared" si="1718"/>
        <v>-1.3529902503653+1.35299025036566i</v>
      </c>
      <c r="AS685" s="294" t="str">
        <f t="shared" si="1719"/>
        <v>-1.76776695296616+0.732233047034101i</v>
      </c>
      <c r="AT685" s="294" t="str">
        <f t="shared" si="1720"/>
        <v>-1.91341716182544+7.74487944376009E-13i</v>
      </c>
      <c r="AU685" s="294" t="str">
        <f t="shared" si="1721"/>
        <v>-1.76776695296602-0.732233047034428i</v>
      </c>
      <c r="AV685" s="294" t="str">
        <f t="shared" si="1722"/>
        <v>-1.35299025036505-1.35299025036591i</v>
      </c>
      <c r="AW685" s="294" t="str">
        <f t="shared" si="1723"/>
        <v>-0.732233047033305-1.76776695296649i</v>
      </c>
      <c r="AX685" s="294" t="str">
        <f t="shared" si="1724"/>
        <v>8.71941512706992E-14-1.91341716182544i</v>
      </c>
      <c r="AY685" s="294" t="str">
        <f t="shared" si="1725"/>
        <v>0.732233047033466-1.76776695296642i</v>
      </c>
      <c r="AZ685" s="294" t="str">
        <f t="shared" si="1726"/>
        <v>1.35299025036518-1.35299025036579i</v>
      </c>
      <c r="BA685" s="294" t="str">
        <f t="shared" si="1727"/>
        <v>1.76776695296609-0.732233047034268i</v>
      </c>
      <c r="BB685" s="294" t="str">
        <f t="shared" si="1728"/>
        <v>1.91341716182544+9.48876246917407E-13i</v>
      </c>
      <c r="BC685" s="294" t="str">
        <f t="shared" si="1729"/>
        <v>1.76776695296609+0.732233047034262i</v>
      </c>
      <c r="BD685" s="294" t="str">
        <f t="shared" si="1730"/>
        <v>1.35299025036518+1.35299025036579i</v>
      </c>
      <c r="BE685" s="294" t="str">
        <f t="shared" si="1731"/>
        <v>0.732233047033472+1.76776695296642i</v>
      </c>
      <c r="BF685" s="294" t="str">
        <f t="shared" si="1732"/>
        <v>1.47214774767716E-13+1.91341716182544i</v>
      </c>
      <c r="BG685" s="294" t="str">
        <f t="shared" si="1733"/>
        <v>-0.732233047033299+1.76776695296649i</v>
      </c>
      <c r="BH685" s="294" t="str">
        <f t="shared" si="1734"/>
        <v>-1.35299025036501+1.35299025036595i</v>
      </c>
      <c r="BI685" s="294" t="str">
        <f t="shared" si="1735"/>
        <v>-1.76776695296602+0.732233047034434i</v>
      </c>
      <c r="BJ685" s="294" t="str">
        <f t="shared" si="1736"/>
        <v>-1.91341716182544-7.68849907471542E-13i</v>
      </c>
      <c r="BK685" s="294" t="str">
        <f t="shared" si="1737"/>
        <v>-1.76776695296618-0.732233047034046i</v>
      </c>
      <c r="BL685" s="294" t="str">
        <f t="shared" si="1738"/>
        <v>-1.35299025036531-1.35299025036566i</v>
      </c>
      <c r="BM685" s="134"/>
      <c r="BN685" s="134"/>
      <c r="BO685" s="134"/>
      <c r="BP685" s="134"/>
      <c r="BQ685" s="134"/>
      <c r="BR685" s="134"/>
      <c r="BS685" s="134"/>
      <c r="BT685" s="134"/>
      <c r="BU685" s="134"/>
      <c r="BV685" s="134"/>
      <c r="CH685" s="294" t="e">
        <f t="shared" si="1739"/>
        <v>#NUM!</v>
      </c>
    </row>
    <row r="686" spans="1:123" s="294" customFormat="1">
      <c r="A686" s="292">
        <f t="shared" si="1741"/>
        <v>1.906250000000001E-2</v>
      </c>
      <c r="B686" s="293">
        <v>61</v>
      </c>
      <c r="C686" s="293">
        <f t="shared" si="1742"/>
        <v>3050</v>
      </c>
      <c r="D686" s="293">
        <f t="shared" si="1740"/>
        <v>19163.715186897738</v>
      </c>
      <c r="E686" s="292" t="str">
        <f t="shared" si="1687"/>
        <v>19163.7151868977i</v>
      </c>
      <c r="F686" s="292" t="e">
        <f t="shared" si="1743"/>
        <v>#REF!</v>
      </c>
      <c r="G686" s="292" t="str">
        <f t="shared" si="1744"/>
        <v>-3.30796281202632-0.773282917399673i</v>
      </c>
      <c r="H686" s="292" t="e">
        <f t="shared" si="1745"/>
        <v>#REF!</v>
      </c>
      <c r="I686" s="292" t="e">
        <f t="shared" si="1688"/>
        <v>#REF!</v>
      </c>
      <c r="J686" s="294" t="str">
        <f>IMPRODUCT(1/Nt_input,BW625)</f>
        <v>0</v>
      </c>
      <c r="K686" s="294" t="e">
        <f t="shared" si="1689"/>
        <v>#REF!</v>
      </c>
      <c r="L686" s="294" t="e">
        <f t="shared" si="1690"/>
        <v>#REF!</v>
      </c>
      <c r="M686" s="294">
        <f t="shared" si="1746"/>
        <v>388.54857661372773</v>
      </c>
      <c r="N686" s="295">
        <f t="shared" si="1747"/>
        <v>-1.4514233862722956</v>
      </c>
      <c r="O686" s="294" t="str">
        <f t="shared" si="1748"/>
        <v>-1.38892558254899-0.421325969243637i</v>
      </c>
      <c r="P686" s="294" t="str">
        <f t="shared" si="1749"/>
        <v>-1.20681444027068-0.806367628921383i</v>
      </c>
      <c r="Q686" s="294" t="str">
        <f t="shared" si="1691"/>
        <v>-0.920773248729168-1.12196544984365i</v>
      </c>
      <c r="R686" s="294" t="str">
        <f t="shared" si="1692"/>
        <v>-0.555435683273682-1.34094035958518i</v>
      </c>
      <c r="S686" s="294" t="str">
        <f t="shared" si="1693"/>
        <v>-0.142264369729832-1.44443438595303i</v>
      </c>
      <c r="T686" s="294" t="str">
        <f t="shared" si="1694"/>
        <v>0.283158655809544-1.42353469288889i</v>
      </c>
      <c r="U686" s="294" t="str">
        <f t="shared" si="1695"/>
        <v>0.684196248041706-1.28004114792603i</v>
      </c>
      <c r="V686" s="294" t="str">
        <f t="shared" si="1696"/>
        <v>1.02631131880593-1.02631131880584i</v>
      </c>
      <c r="W686" s="294" t="str">
        <f t="shared" si="1697"/>
        <v>1.28004114792603-0.684196248041713i</v>
      </c>
      <c r="X686" s="294" t="str">
        <f t="shared" si="1698"/>
        <v>1.42353469288889-0.283158655809552i</v>
      </c>
      <c r="Y686" s="294" t="str">
        <f t="shared" si="1699"/>
        <v>1.44443438595303+0.14226436972983i</v>
      </c>
      <c r="Z686" s="294" t="str">
        <f t="shared" si="1700"/>
        <v>1.34094035958519+0.55543568327367i</v>
      </c>
      <c r="AA686" s="294" t="str">
        <f t="shared" si="1701"/>
        <v>1.12196544984367+0.920773248729154i</v>
      </c>
      <c r="AB686" s="294" t="str">
        <f t="shared" si="1702"/>
        <v>0.806367628921386+1.20681444027068i</v>
      </c>
      <c r="AC686" s="294" t="str">
        <f t="shared" si="1703"/>
        <v>0.421325969243565+1.38892558254901i</v>
      </c>
      <c r="AD686" s="294" t="str">
        <f t="shared" si="1704"/>
        <v>1.77828956688041E-14+1.4514233862723i</v>
      </c>
      <c r="AE686" s="294" t="str">
        <f t="shared" si="1705"/>
        <v>-0.421325969243964+1.38892558254889i</v>
      </c>
      <c r="AF686" s="294" t="str">
        <f t="shared" si="1706"/>
        <v>-0.806367628921133+1.20681444027085i</v>
      </c>
      <c r="AG686" s="294" t="str">
        <f t="shared" si="1707"/>
        <v>-1.12196544984393+0.92077324872883i</v>
      </c>
      <c r="AH686" s="294" t="str">
        <f t="shared" si="1708"/>
        <v>-1.34094035958513+0.555435683273817i</v>
      </c>
      <c r="AI686" s="294" t="str">
        <f t="shared" si="1709"/>
        <v>-1.44443438595309+0.14226436972927i</v>
      </c>
      <c r="AJ686" s="294" t="str">
        <f t="shared" si="1710"/>
        <v>-1.42353469288889-0.283158655809547i</v>
      </c>
      <c r="AK686" s="294" t="str">
        <f t="shared" si="1711"/>
        <v>-1.28004114792569-0.684196248042336i</v>
      </c>
      <c r="AL686" s="294" t="str">
        <f t="shared" si="1712"/>
        <v>-1.02631131880584-1.02631131880592i</v>
      </c>
      <c r="AM686" s="294" t="str">
        <f t="shared" si="1713"/>
        <v>-0.684196248042239-1.28004114792575i</v>
      </c>
      <c r="AN686" s="294" t="str">
        <f t="shared" si="1714"/>
        <v>-0.283158655809437-1.42353469288891i</v>
      </c>
      <c r="AO686" s="294" t="str">
        <f t="shared" si="1715"/>
        <v>0.142264369729402-1.44443438595307i</v>
      </c>
      <c r="AP686" s="294" t="str">
        <f t="shared" si="1716"/>
        <v>0.555435683273939-1.34094035958507i</v>
      </c>
      <c r="AQ686" s="294" t="str">
        <f t="shared" si="1717"/>
        <v>0.920773248728933-1.12196544984385i</v>
      </c>
      <c r="AR686" s="294" t="str">
        <f t="shared" si="1718"/>
        <v>1.20681444027091-0.806367628921041i</v>
      </c>
      <c r="AS686" s="294" t="str">
        <f t="shared" si="1719"/>
        <v>1.38892558254892-0.421325969243858i</v>
      </c>
      <c r="AT686" s="294" t="str">
        <f t="shared" si="1720"/>
        <v>1.4514233862723+5.4196128109413E-13i</v>
      </c>
      <c r="AU686" s="294" t="str">
        <f t="shared" si="1721"/>
        <v>1.38892558254901+0.421325969243553i</v>
      </c>
      <c r="AV686" s="294" t="str">
        <f t="shared" si="1722"/>
        <v>1.20681444027029+0.806367628921977i</v>
      </c>
      <c r="AW686" s="294" t="str">
        <f t="shared" si="1723"/>
        <v>0.920773248729178+1.12196544984364i</v>
      </c>
      <c r="AX686" s="294" t="str">
        <f t="shared" si="1724"/>
        <v>0.555435683274233+1.34094035958495i</v>
      </c>
      <c r="AY686" s="294" t="str">
        <f t="shared" si="1725"/>
        <v>0.142264369729719+1.44443438595304i</v>
      </c>
      <c r="AZ686" s="294" t="str">
        <f t="shared" si="1726"/>
        <v>-0.283158655809084+1.42353469288898i</v>
      </c>
      <c r="BA686" s="294" t="str">
        <f t="shared" si="1727"/>
        <v>-0.684196248041957+1.2800411479259i</v>
      </c>
      <c r="BB686" s="294" t="str">
        <f t="shared" si="1728"/>
        <v>-1.02631131880562+1.02631131880615i</v>
      </c>
      <c r="BC686" s="294" t="str">
        <f t="shared" si="1729"/>
        <v>-1.28004114792622+0.684196248041345i</v>
      </c>
      <c r="BD686" s="294" t="str">
        <f t="shared" si="1730"/>
        <v>-1.42353469288883+0.283158655809859i</v>
      </c>
      <c r="BE686" s="294" t="str">
        <f t="shared" si="1731"/>
        <v>-1.44443438595297-0.14226436973041i</v>
      </c>
      <c r="BF686" s="294" t="str">
        <f t="shared" si="1732"/>
        <v>-1.34094035958524-0.555435683273541i</v>
      </c>
      <c r="BG686" s="294" t="str">
        <f t="shared" si="1733"/>
        <v>-1.12196544984323-0.920773248729685i</v>
      </c>
      <c r="BH686" s="294" t="str">
        <f t="shared" si="1734"/>
        <v>-0.806367628921434-1.20681444027065i</v>
      </c>
      <c r="BI686" s="294" t="str">
        <f t="shared" si="1735"/>
        <v>-0.421325969244309-1.38892558254878i</v>
      </c>
      <c r="BJ686" s="294" t="str">
        <f t="shared" si="1736"/>
        <v>1.11659047974084E-13-1.4514233862723i</v>
      </c>
      <c r="BK686" s="294" t="str">
        <f t="shared" si="1737"/>
        <v>0.421325969243102-1.38892558254915i</v>
      </c>
      <c r="BL686" s="294" t="str">
        <f t="shared" si="1738"/>
        <v>0.80636762892162-1.20681444027053i</v>
      </c>
      <c r="BM686" s="134"/>
      <c r="BN686" s="134"/>
      <c r="BO686" s="134"/>
      <c r="BP686" s="134"/>
      <c r="BQ686" s="134"/>
      <c r="BR686" s="134"/>
      <c r="BS686" s="134"/>
      <c r="BT686" s="134"/>
      <c r="BU686" s="134"/>
      <c r="BV686" s="134"/>
      <c r="CH686" s="294" t="e">
        <f t="shared" si="1739"/>
        <v>#NUM!</v>
      </c>
    </row>
    <row r="687" spans="1:123" s="294" customFormat="1">
      <c r="A687" s="292">
        <f>A686+Div_Nt_input</f>
        <v>1.937500000000001E-2</v>
      </c>
      <c r="B687" s="293">
        <v>62</v>
      </c>
      <c r="C687" s="293">
        <f t="shared" si="1742"/>
        <v>3100</v>
      </c>
      <c r="D687" s="293">
        <f t="shared" si="1740"/>
        <v>19477.874452256718</v>
      </c>
      <c r="E687" s="292" t="str">
        <f t="shared" si="1687"/>
        <v>19477.8744522567i</v>
      </c>
      <c r="F687" s="292" t="e">
        <f t="shared" si="1743"/>
        <v>#REF!</v>
      </c>
      <c r="G687" s="292" t="str">
        <f t="shared" si="1744"/>
        <v>-3.32449066771184-0.780975124455621i</v>
      </c>
      <c r="H687" s="292"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292" t="e">
        <f t="shared" si="1688"/>
        <v>#REF!</v>
      </c>
      <c r="J687" s="294" t="str">
        <f>IMPRODUCT(1/Nt_input,BX625)</f>
        <v>0</v>
      </c>
      <c r="K687" s="294" t="e">
        <f t="shared" si="1689"/>
        <v>#REF!</v>
      </c>
      <c r="L687" s="294" t="e">
        <f t="shared" si="1690"/>
        <v>#REF!</v>
      </c>
      <c r="M687" s="294">
        <f t="shared" si="1746"/>
        <v>389.02454838991935</v>
      </c>
      <c r="N687" s="295">
        <f t="shared" si="1747"/>
        <v>-0.97545161008062609</v>
      </c>
      <c r="O687" s="294" t="str">
        <f t="shared" si="1748"/>
        <v>-0.956708580912709-0.190301168721784i</v>
      </c>
      <c r="P687" s="294" t="str">
        <f t="shared" si="1749"/>
        <v>-0.901199777508652-0.373289170251751i</v>
      </c>
      <c r="Q687" s="294" t="str">
        <f t="shared" si="1691"/>
        <v>-0.811058372053646-0.541931878311818i</v>
      </c>
      <c r="R687" s="294" t="str">
        <f t="shared" si="1692"/>
        <v>-0.689748448207348-0.689748448207345i</v>
      </c>
      <c r="S687" s="294" t="str">
        <f t="shared" si="1693"/>
        <v>-0.541931878311821-0.811058372053644i</v>
      </c>
      <c r="T687" s="294" t="str">
        <f t="shared" si="1694"/>
        <v>-0.373289170251664-0.901199777508689i</v>
      </c>
      <c r="U687" s="294" t="str">
        <f t="shared" si="1695"/>
        <v>-0.19030116872181-0.956708580912703i</v>
      </c>
      <c r="V687" s="294" t="str">
        <f t="shared" si="1696"/>
        <v>-3.34664569459914E-15-0.975451610080626i</v>
      </c>
      <c r="W687" s="294" t="str">
        <f t="shared" si="1697"/>
        <v>0.190301168721796-0.956708580912706i</v>
      </c>
      <c r="X687" s="294" t="str">
        <f t="shared" si="1698"/>
        <v>0.373289170251748-0.901199777508653i</v>
      </c>
      <c r="Y687" s="294" t="str">
        <f t="shared" si="1699"/>
        <v>0.541931878311813-0.81105837205365i</v>
      </c>
      <c r="Z687" s="294" t="str">
        <f t="shared" si="1700"/>
        <v>0.689748448207343-0.68974844820735i</v>
      </c>
      <c r="AA687" s="294" t="str">
        <f t="shared" si="1701"/>
        <v>0.811058372053644-0.541931878311821i</v>
      </c>
      <c r="AB687" s="294" t="str">
        <f t="shared" si="1702"/>
        <v>0.901199777508685-0.373289170251674i</v>
      </c>
      <c r="AC687" s="294" t="str">
        <f t="shared" si="1703"/>
        <v>0.956708580912703-0.190301168721813i</v>
      </c>
      <c r="AD687" s="294" t="str">
        <f t="shared" si="1704"/>
        <v>0.975451610080626-6.69329138919829E-15i</v>
      </c>
      <c r="AE687" s="294" t="str">
        <f t="shared" si="1705"/>
        <v>0.956708580912746+0.190301168721596i</v>
      </c>
      <c r="AF687" s="294" t="str">
        <f t="shared" si="1706"/>
        <v>0.901199777508657+0.373289170251739i</v>
      </c>
      <c r="AG687" s="294" t="str">
        <f t="shared" si="1707"/>
        <v>0.81105837205349+0.541931878312052i</v>
      </c>
      <c r="AH687" s="294" t="str">
        <f t="shared" si="1708"/>
        <v>0.68974844820701+0.689748448207684i</v>
      </c>
      <c r="AI687" s="294" t="str">
        <f t="shared" si="1709"/>
        <v>0.541931878312077+0.811058372053473i</v>
      </c>
      <c r="AJ687" s="294" t="str">
        <f t="shared" si="1710"/>
        <v>0.373289170251767+0.901199777508646i</v>
      </c>
      <c r="AK687" s="294" t="str">
        <f t="shared" si="1711"/>
        <v>0.190301168721613+0.956708580912743i</v>
      </c>
      <c r="AL687" s="294" t="str">
        <f t="shared" si="1712"/>
        <v>-3.78096094068041E-13+0.975451610080626i</v>
      </c>
      <c r="AM687" s="294" t="str">
        <f t="shared" si="1713"/>
        <v>-0.190301168721402+0.956708580912784i</v>
      </c>
      <c r="AN687" s="294" t="str">
        <f t="shared" si="1714"/>
        <v>-0.373289170251569+0.901199777508728i</v>
      </c>
      <c r="AO687" s="294" t="str">
        <f t="shared" si="1715"/>
        <v>-0.541931878311888+0.811058372053599i</v>
      </c>
      <c r="AP687" s="294" t="str">
        <f t="shared" si="1716"/>
        <v>-0.689748448207534+0.689748448207159i</v>
      </c>
      <c r="AQ687" s="294" t="str">
        <f t="shared" si="1717"/>
        <v>-0.811058372053371+0.541931878312231i</v>
      </c>
      <c r="AR687" s="294" t="str">
        <f t="shared" si="1718"/>
        <v>-0.901199777508571+0.373289170251949i</v>
      </c>
      <c r="AS687" s="294" t="str">
        <f t="shared" si="1719"/>
        <v>-0.956708580912699+0.190301168721834i</v>
      </c>
      <c r="AT687" s="294" t="str">
        <f t="shared" si="1720"/>
        <v>-0.975451610080626-1.80681432797523E-13i</v>
      </c>
      <c r="AU687" s="294" t="str">
        <f t="shared" si="1721"/>
        <v>-0.956708580912634-0.190301168722161i</v>
      </c>
      <c r="AV687" s="294" t="str">
        <f t="shared" si="1722"/>
        <v>-0.901199777508814-0.373289170251361i</v>
      </c>
      <c r="AW687" s="294" t="str">
        <f t="shared" si="1723"/>
        <v>-0.811058372053709-0.541931878311723i</v>
      </c>
      <c r="AX687" s="294" t="str">
        <f t="shared" si="1724"/>
        <v>-0.689748448207298-0.689748448207395i</v>
      </c>
      <c r="AY687" s="294" t="str">
        <f t="shared" si="1725"/>
        <v>-0.541931878311588-0.8110583720538i</v>
      </c>
      <c r="AZ687" s="294" t="str">
        <f t="shared" si="1726"/>
        <v>-0.373289170252132-0.901199777508495i</v>
      </c>
      <c r="BA687" s="294" t="str">
        <f t="shared" si="1727"/>
        <v>-0.190301168722028-0.95670858091266i</v>
      </c>
      <c r="BB687" s="294" t="str">
        <f t="shared" si="1728"/>
        <v>-1.67332284729958E-14-0.975451610080626i</v>
      </c>
      <c r="BC687" s="294" t="str">
        <f t="shared" si="1729"/>
        <v>0.190301168721967-0.956708580912672i</v>
      </c>
      <c r="BD687" s="294" t="str">
        <f t="shared" si="1730"/>
        <v>0.373289170252101-0.901199777508508i</v>
      </c>
      <c r="BE687" s="294" t="str">
        <f t="shared" si="1731"/>
        <v>0.541931878311559-0.811058372053819i</v>
      </c>
      <c r="BF687" s="294" t="str">
        <f t="shared" si="1732"/>
        <v>0.689748448207255-0.689748448207438i</v>
      </c>
      <c r="BG687" s="294" t="str">
        <f t="shared" si="1733"/>
        <v>0.811058372053675-0.541931878311775i</v>
      </c>
      <c r="BH687" s="294" t="str">
        <f t="shared" si="1734"/>
        <v>0.901199777508802-0.373289170251392i</v>
      </c>
      <c r="BI687" s="294" t="str">
        <f t="shared" si="1735"/>
        <v>0.956708580912622-0.190301168722221i</v>
      </c>
      <c r="BJ687" s="294" t="str">
        <f t="shared" si="1736"/>
        <v>0.975451610080626-2.41871891968645E-13i</v>
      </c>
      <c r="BK687" s="294" t="str">
        <f t="shared" si="1737"/>
        <v>0.956708580912705+0.1903011687218i</v>
      </c>
      <c r="BL687" s="294" t="str">
        <f t="shared" si="1738"/>
        <v>0.901199777508583+0.373289170251918i</v>
      </c>
      <c r="BM687" s="134"/>
      <c r="BN687" s="134"/>
      <c r="BO687" s="134"/>
      <c r="BP687" s="134"/>
      <c r="BQ687" s="134"/>
      <c r="BR687" s="134"/>
      <c r="BS687" s="134"/>
      <c r="BT687" s="134"/>
      <c r="BU687" s="134"/>
      <c r="BV687" s="134"/>
      <c r="CH687" s="294" t="e">
        <f t="shared" si="1739"/>
        <v>#NUM!</v>
      </c>
    </row>
    <row r="688" spans="1:123" s="294" customFormat="1">
      <c r="A688" s="292">
        <f t="shared" si="1741"/>
        <v>1.9687500000000011E-2</v>
      </c>
      <c r="B688" s="293">
        <v>63</v>
      </c>
      <c r="C688" s="293">
        <f t="shared" si="1742"/>
        <v>3150</v>
      </c>
      <c r="D688" s="293">
        <f t="shared" si="1740"/>
        <v>19792.033717615697</v>
      </c>
      <c r="E688" s="292" t="str">
        <f t="shared" si="1687"/>
        <v>19792.0337176157i</v>
      </c>
      <c r="F688" s="292" t="e">
        <f t="shared" si="1743"/>
        <v>#REF!</v>
      </c>
      <c r="G688" s="292" t="str">
        <f t="shared" si="1744"/>
        <v>-3.34111559181173-0.788331327627926i</v>
      </c>
      <c r="H688" s="292"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292" t="e">
        <f t="shared" si="1688"/>
        <v>#REF!</v>
      </c>
      <c r="J688" s="294" t="str">
        <f>IMPRODUCT(1/Nt_input,BY625)</f>
        <v>0</v>
      </c>
      <c r="K688" s="294" t="e">
        <f t="shared" si="1689"/>
        <v>#REF!</v>
      </c>
      <c r="L688" s="294" t="e">
        <f t="shared" si="1690"/>
        <v>#REF!</v>
      </c>
      <c r="M688" s="294">
        <f t="shared" si="1746"/>
        <v>389.50991429835221</v>
      </c>
      <c r="N688" s="295">
        <f t="shared" si="1747"/>
        <v>-0.49008570164778492</v>
      </c>
      <c r="O688" s="294" t="str">
        <f t="shared" si="1748"/>
        <v>-0.487725805040303-0.0480367989919199i</v>
      </c>
      <c r="P688" s="294" t="str">
        <f t="shared" si="1749"/>
        <v>-0.480668842312235-0.0956109773499718i</v>
      </c>
      <c r="Q688" s="294" t="str">
        <f t="shared" si="1691"/>
        <v>-0.468982775872384-0.142264369729862i</v>
      </c>
      <c r="R688" s="294" t="str">
        <f t="shared" si="1692"/>
        <v>-0.452780148928818-0.187547678459637i</v>
      </c>
      <c r="S688" s="294" t="str">
        <f t="shared" si="1693"/>
        <v>-0.432217001636259-0.231024800521857i</v>
      </c>
      <c r="T688" s="294" t="str">
        <f t="shared" si="1694"/>
        <v>-0.407491368344095-0.272277027464049i</v>
      </c>
      <c r="U688" s="294" t="str">
        <f t="shared" si="1695"/>
        <v>-0.378841370417338-0.310907077789997i</v>
      </c>
      <c r="V688" s="294" t="str">
        <f t="shared" si="1696"/>
        <v>-0.346542922997701-0.34654292299773i</v>
      </c>
      <c r="W688" s="294" t="str">
        <f t="shared" si="1697"/>
        <v>-0.310907077789963-0.378841370417365i</v>
      </c>
      <c r="X688" s="294" t="str">
        <f t="shared" si="1698"/>
        <v>-0.272277027464053-0.407491368344093i</v>
      </c>
      <c r="Y688" s="294" t="str">
        <f t="shared" si="1699"/>
        <v>-0.231024800521866-0.432217001636254i</v>
      </c>
      <c r="Z688" s="294" t="str">
        <f t="shared" si="1700"/>
        <v>-0.187547678459641-0.452780148928816i</v>
      </c>
      <c r="AA688" s="294" t="str">
        <f t="shared" si="1701"/>
        <v>-0.142264369729866-0.468982775872383i</v>
      </c>
      <c r="AB688" s="294" t="str">
        <f t="shared" si="1702"/>
        <v>-0.0956109773499772-0.480668842312235i</v>
      </c>
      <c r="AC688" s="294" t="str">
        <f t="shared" si="1703"/>
        <v>-0.0480367989919315-0.487725805040302i</v>
      </c>
      <c r="AD688" s="294" t="str">
        <f t="shared" si="1704"/>
        <v>-7.68566502779029E-15-0.490085701647785i</v>
      </c>
      <c r="AE688" s="294" t="str">
        <f t="shared" si="1705"/>
        <v>0.0480367989921102-0.487725805040284i</v>
      </c>
      <c r="AF688" s="294" t="str">
        <f t="shared" si="1706"/>
        <v>0.0956109773501124-0.480668842312208i</v>
      </c>
      <c r="AG688" s="294" t="str">
        <f t="shared" si="1707"/>
        <v>0.142264369729951-0.468982775872357i</v>
      </c>
      <c r="AH688" s="294" t="str">
        <f t="shared" si="1708"/>
        <v>0.187547678459678-0.452780148928801i</v>
      </c>
      <c r="AI688" s="294" t="str">
        <f t="shared" si="1709"/>
        <v>0.231024800521852-0.432217001636262i</v>
      </c>
      <c r="AJ688" s="294" t="str">
        <f t="shared" si="1710"/>
        <v>0.272277027463997-0.40749136834413i</v>
      </c>
      <c r="AK688" s="294" t="str">
        <f t="shared" si="1711"/>
        <v>0.310907077789916-0.378841370417404i</v>
      </c>
      <c r="AL688" s="294" t="str">
        <f t="shared" si="1712"/>
        <v>0.346542922997626-0.346542922997805i</v>
      </c>
      <c r="AM688" s="294" t="str">
        <f t="shared" si="1713"/>
        <v>0.378841370417235-0.310907077790122i</v>
      </c>
      <c r="AN688" s="294" t="str">
        <f t="shared" si="1714"/>
        <v>0.407491368343982-0.272277027464218i</v>
      </c>
      <c r="AO688" s="294" t="str">
        <f t="shared" si="1715"/>
        <v>0.432217001636366-0.231024800521657i</v>
      </c>
      <c r="AP688" s="294" t="str">
        <f t="shared" si="1716"/>
        <v>0.452780148928888-0.187547678459468i</v>
      </c>
      <c r="AQ688" s="294" t="str">
        <f t="shared" si="1717"/>
        <v>0.468982775872425-0.142264369729727i</v>
      </c>
      <c r="AR688" s="294" t="str">
        <f t="shared" si="1718"/>
        <v>0.480668842312252-0.0956109773498895i</v>
      </c>
      <c r="AS688" s="294" t="str">
        <f t="shared" si="1719"/>
        <v>0.487725805040307-0.0480367989918836i</v>
      </c>
      <c r="AT688" s="294" t="str">
        <f t="shared" si="1720"/>
        <v>0.490085701647785-1.53713300555806E-14i</v>
      </c>
      <c r="AU688" s="294" t="str">
        <f t="shared" si="1721"/>
        <v>0.487725805040308+0.0480367989918669i</v>
      </c>
      <c r="AV688" s="294" t="str">
        <f t="shared" si="1722"/>
        <v>0.480668842312258+0.0956109773498591i</v>
      </c>
      <c r="AW688" s="294" t="str">
        <f t="shared" si="1723"/>
        <v>0.46898277587243+0.142264369729711i</v>
      </c>
      <c r="AX688" s="294" t="str">
        <f t="shared" si="1724"/>
        <v>0.4527801489289+0.18754767845944i</v>
      </c>
      <c r="AY688" s="294" t="str">
        <f t="shared" si="1725"/>
        <v>0.43221700163615+0.23102480052206i</v>
      </c>
      <c r="AZ688" s="294" t="str">
        <f t="shared" si="1726"/>
        <v>0.407491368343991+0.272277027464205i</v>
      </c>
      <c r="BA688" s="294" t="str">
        <f t="shared" si="1727"/>
        <v>0.378841370417254+0.310907077790099i</v>
      </c>
      <c r="BB688" s="294" t="str">
        <f t="shared" si="1728"/>
        <v>0.346542922997638+0.346542922997794i</v>
      </c>
      <c r="BC688" s="294" t="str">
        <f t="shared" si="1729"/>
        <v>0.31090707778994+0.378841370417385i</v>
      </c>
      <c r="BD688" s="294" t="str">
        <f t="shared" si="1730"/>
        <v>0.272277027464022+0.407491368344113i</v>
      </c>
      <c r="BE688" s="294" t="str">
        <f t="shared" si="1731"/>
        <v>0.231024800521867+0.432217001636253i</v>
      </c>
      <c r="BF688" s="294" t="str">
        <f t="shared" si="1732"/>
        <v>0.187547678459713+0.452780148928786i</v>
      </c>
      <c r="BG688" s="294" t="str">
        <f t="shared" si="1733"/>
        <v>0.142264369729981+0.468982775872348i</v>
      </c>
      <c r="BH688" s="294" t="str">
        <f t="shared" si="1734"/>
        <v>0.095610977350136+0.480668842312203i</v>
      </c>
      <c r="BI688" s="294" t="str">
        <f t="shared" si="1735"/>
        <v>0.0480367989921339+0.487725805040282i</v>
      </c>
      <c r="BJ688" s="294" t="str">
        <f t="shared" si="1736"/>
        <v>-2.20701789560637E-13+0.490085701647785i</v>
      </c>
      <c r="BK688" s="294" t="str">
        <f t="shared" si="1737"/>
        <v>-0.0480367989921019+0.487725805040285i</v>
      </c>
      <c r="BL688" s="294" t="str">
        <f t="shared" si="1738"/>
        <v>-0.0956109773501041+0.480668842312209i</v>
      </c>
      <c r="BM688" s="134"/>
      <c r="BN688" s="134"/>
      <c r="BO688" s="134"/>
      <c r="BP688" s="134"/>
      <c r="BQ688" s="134"/>
      <c r="BR688" s="134"/>
      <c r="BS688" s="134"/>
      <c r="BT688" s="134"/>
      <c r="BU688" s="134"/>
      <c r="BV688" s="134"/>
      <c r="BW688" s="134"/>
      <c r="BX688" s="134"/>
      <c r="BY688" s="134"/>
      <c r="BZ688" s="134"/>
      <c r="CA688" s="134"/>
      <c r="CB688" s="134"/>
      <c r="CC688" s="134"/>
      <c r="CD688" s="134"/>
      <c r="CE688" s="134"/>
      <c r="CF688" s="134"/>
      <c r="CG688" s="134"/>
      <c r="CH688" s="134" t="e">
        <f t="shared" si="1739"/>
        <v>#NUM!</v>
      </c>
      <c r="CI688" s="134"/>
      <c r="CJ688" s="134"/>
      <c r="CK688" s="134"/>
      <c r="CL688" s="134"/>
      <c r="CM688" s="134"/>
      <c r="CN688" s="134"/>
      <c r="CO688" s="134"/>
      <c r="CP688" s="134"/>
      <c r="CQ688" s="134"/>
      <c r="CR688" s="134"/>
      <c r="CS688" s="134"/>
      <c r="CT688" s="134"/>
      <c r="CU688" s="134"/>
      <c r="CV688" s="134"/>
      <c r="CW688" s="134"/>
      <c r="CX688" s="134"/>
      <c r="CY688" s="134"/>
      <c r="CZ688" s="134"/>
      <c r="DA688" s="134"/>
      <c r="DB688" s="134"/>
      <c r="DC688" s="134"/>
      <c r="DD688" s="134"/>
      <c r="DE688" s="134"/>
      <c r="DF688" s="134"/>
      <c r="DG688" s="134"/>
      <c r="DH688" s="134"/>
      <c r="DI688" s="134"/>
      <c r="DJ688" s="134"/>
      <c r="DK688" s="134"/>
      <c r="DL688" s="134"/>
      <c r="DM688" s="134"/>
      <c r="DN688" s="134"/>
      <c r="DO688" s="134"/>
      <c r="DP688" s="134"/>
      <c r="DQ688" s="134"/>
      <c r="DR688" s="134"/>
      <c r="DS688" s="134"/>
    </row>
    <row r="689" spans="1:123" s="294" customFormat="1">
      <c r="A689" s="292">
        <f t="shared" si="1741"/>
        <v>2.0000000000000011E-2</v>
      </c>
      <c r="B689" s="293">
        <v>64</v>
      </c>
      <c r="C689" s="293">
        <f t="shared" si="1742"/>
        <v>3200</v>
      </c>
      <c r="D689" s="293">
        <f t="shared" si="1740"/>
        <v>20106.192982974677</v>
      </c>
      <c r="E689" s="292" t="str">
        <f t="shared" si="1687"/>
        <v>20106.1929829747i</v>
      </c>
      <c r="F689" s="292" t="e">
        <f t="shared" si="1743"/>
        <v>#REF!</v>
      </c>
      <c r="G689" s="292" t="str">
        <f t="shared" si="1744"/>
        <v>-3.35783155908367-0.795353209867086i</v>
      </c>
      <c r="H689" s="292"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292" t="e">
        <f t="shared" si="1688"/>
        <v>#REF!</v>
      </c>
      <c r="J689" s="294" t="str">
        <f>IMPRODUCT(1/Nt_input,BZ625)</f>
        <v>0</v>
      </c>
      <c r="K689" s="294" t="e">
        <f t="shared" si="1689"/>
        <v>#REF!</v>
      </c>
      <c r="L689" s="294" t="e">
        <f t="shared" si="1690"/>
        <v>#REF!</v>
      </c>
      <c r="M689" s="294">
        <f t="shared" si="1746"/>
        <v>390</v>
      </c>
      <c r="N689" s="295">
        <f t="shared" si="1747"/>
        <v>1.653892159485515E-14</v>
      </c>
      <c r="O689" s="294" t="str">
        <f t="shared" si="1748"/>
        <v>1.65389215948552E-14-5.47071855041532E-29i</v>
      </c>
      <c r="P689" s="294" t="str">
        <f t="shared" si="1749"/>
        <v>1.65389215948552E-14-4.61962688904212E-28i</v>
      </c>
      <c r="Q689" s="294" t="str">
        <f t="shared" si="1691"/>
        <v>1.65389215948552E-14-6.92944033356318E-28i</v>
      </c>
      <c r="R689" s="294" t="str">
        <f t="shared" si="1692"/>
        <v>1.65389215948552E-14+7.80058158688452E-28i</v>
      </c>
      <c r="S689" s="294" t="str">
        <f t="shared" si="1693"/>
        <v>1.65389215948552E-14+5.49076814236347E-28i</v>
      </c>
      <c r="T689" s="294" t="str">
        <f t="shared" si="1694"/>
        <v>1.65389215948552E-14+2.59337416801589E-28i</v>
      </c>
      <c r="U689" s="294" t="str">
        <f t="shared" si="1695"/>
        <v>1.65389215948552E-14+1.45872178314786E-28i</v>
      </c>
      <c r="V689" s="294" t="str">
        <f t="shared" si="1696"/>
        <v>1.65389215948552E-14-8.51091661373204E-29i</v>
      </c>
      <c r="W689" s="294" t="str">
        <f t="shared" si="1697"/>
        <v>1.65389215948552E-14-3.16090510589427E-28i</v>
      </c>
      <c r="X689" s="294" t="str">
        <f t="shared" si="1698"/>
        <v>1.65389215948552E-14-5.47071855041532E-28i</v>
      </c>
      <c r="Y689" s="294" t="str">
        <f t="shared" si="1699"/>
        <v>1.65389215948552E-14+8.67172284020587E-28i</v>
      </c>
      <c r="Z689" s="294" t="str">
        <f t="shared" si="1700"/>
        <v>1.65389215948552E-14+5.1867483360318E-28i</v>
      </c>
      <c r="AA689" s="294" t="str">
        <f t="shared" si="1701"/>
        <v>1.65389215948552E-14+4.05209595116375E-28i</v>
      </c>
      <c r="AB689" s="294" t="str">
        <f t="shared" si="1702"/>
        <v>1.65389215948552E-14+2.91744356629571E-28i</v>
      </c>
      <c r="AC689" s="294" t="str">
        <f t="shared" si="1703"/>
        <v>1.65389215948552E-14-5.67530937878365E-29i</v>
      </c>
      <c r="AD689" s="294" t="str">
        <f t="shared" si="1704"/>
        <v>1.65389215948552E-14+6.41068360178226E-27i</v>
      </c>
      <c r="AE689" s="294" t="str">
        <f t="shared" si="1705"/>
        <v>1.65389215948552E-14-5.18715782692048E-28i</v>
      </c>
      <c r="AF689" s="294" t="str">
        <f t="shared" si="1706"/>
        <v>1.65389215948552E-14-7.44811516716636E-27i</v>
      </c>
      <c r="AG689" s="294" t="str">
        <f t="shared" si="1707"/>
        <v>1.65389215948552E-14+2.30977249543219E-27i</v>
      </c>
      <c r="AH689" s="294" t="str">
        <f t="shared" si="1708"/>
        <v>1.65389215948552E-14-4.38459467711152E-27i</v>
      </c>
      <c r="AI689" s="294" t="str">
        <f t="shared" si="1709"/>
        <v>1.65389215948552E-14+5.13826077355643E-27i</v>
      </c>
      <c r="AJ689" s="294" t="str">
        <f t="shared" si="1710"/>
        <v>1.65389215948552E-14-1.55610639898728E-27i</v>
      </c>
      <c r="AK689" s="294" t="str">
        <f t="shared" si="1711"/>
        <v>1.65389215948552E-14+8.20178126361127E-27i</v>
      </c>
      <c r="AL689" s="294" t="str">
        <f t="shared" si="1712"/>
        <v>1.65389215948552E-14+1.03734966720636E-27i</v>
      </c>
      <c r="AM689" s="294" t="str">
        <f t="shared" si="1713"/>
        <v>1.65389215948552E-14-5.65701750533734E-27i</v>
      </c>
      <c r="AN689" s="294" t="str">
        <f t="shared" si="1714"/>
        <v>1.65389215948552E-14+4.10087015726119E-27i</v>
      </c>
      <c r="AO689" s="294" t="str">
        <f t="shared" si="1715"/>
        <v>1.65389215948552E-14-2.5934970152825E-27i</v>
      </c>
      <c r="AP689" s="294" t="str">
        <f t="shared" si="1716"/>
        <v>1.65389215948552E-14+7.16439064731604E-27i</v>
      </c>
      <c r="AQ689" s="294" t="str">
        <f t="shared" si="1717"/>
        <v>1.65389215948552E-14-4.09490888690735E-32i</v>
      </c>
      <c r="AR689" s="294" t="str">
        <f t="shared" si="1718"/>
        <v>1.65389215948552E-14-6.69440812163257E-27i</v>
      </c>
      <c r="AS689" s="294" t="str">
        <f t="shared" si="1719"/>
        <v>1.65389215948552E-14+3.06347954096598E-27i</v>
      </c>
      <c r="AT689" s="294" t="str">
        <f t="shared" si="1720"/>
        <v>1.65389215948552E-14-3.63088763157773E-27i</v>
      </c>
      <c r="AU689" s="294" t="str">
        <f t="shared" si="1721"/>
        <v>1.65389215948552E-14+5.65693560715961E-27i</v>
      </c>
      <c r="AV689" s="294" t="str">
        <f t="shared" si="1722"/>
        <v>1.65389215948552E-14-1.0374315653841E-27i</v>
      </c>
      <c r="AW689" s="294" t="str">
        <f t="shared" si="1723"/>
        <v>1.65389215948552E-14-7.73179873792781E-27i</v>
      </c>
      <c r="AX689" s="294" t="str">
        <f t="shared" si="1724"/>
        <v>1.65389215948552E-14+2.02608892467075E-27i</v>
      </c>
      <c r="AY689" s="294" t="str">
        <f t="shared" si="1725"/>
        <v>1.65389215948552E-14-5.13834267173417E-27i</v>
      </c>
      <c r="AZ689" s="294" t="str">
        <f t="shared" si="1726"/>
        <v>1.65389215948552E-14+4.61954499086438E-27i</v>
      </c>
      <c r="BA689" s="294" t="str">
        <f t="shared" si="1727"/>
        <v>1.65389215948552E-14-2.07482218167933E-27i</v>
      </c>
      <c r="BB689" s="294" t="str">
        <f t="shared" si="1728"/>
        <v>1.65389215948552E-14+7.68306548091922E-27i</v>
      </c>
      <c r="BC689" s="294" t="str">
        <f t="shared" si="1729"/>
        <v>1.65389215948552E-14+5.1863388451431E-28i</v>
      </c>
      <c r="BD689" s="294" t="str">
        <f t="shared" si="1730"/>
        <v>1.65389215948552E-14-5.70566886416818E-27i</v>
      </c>
      <c r="BE689" s="294" t="str">
        <f t="shared" si="1731"/>
        <v>1.65389215948552E-14+4.05221879843035E-27i</v>
      </c>
      <c r="BF689" s="294" t="str">
        <f t="shared" si="1732"/>
        <v>1.65389215948552E-14-3.11221279797455E-27i</v>
      </c>
      <c r="BG689" s="294" t="str">
        <f t="shared" si="1733"/>
        <v>1.65389215948552E-14+6.64567486462399E-27i</v>
      </c>
      <c r="BH689" s="294" t="str">
        <f t="shared" si="1734"/>
        <v>1.65389215948552E-14-5.18756731780918E-28i</v>
      </c>
      <c r="BI689" s="294" t="str">
        <f t="shared" si="1735"/>
        <v>1.65389215948552E-14-6.74305948046341E-27i</v>
      </c>
      <c r="BJ689" s="294" t="str">
        <f t="shared" si="1736"/>
        <v>1.65389215948552E-14+2.07469933441272E-27i</v>
      </c>
      <c r="BK689" s="294" t="str">
        <f t="shared" si="1737"/>
        <v>1.65389215948552E-14-4.14960341426978E-27i</v>
      </c>
      <c r="BL689" s="294" t="str">
        <f t="shared" si="1738"/>
        <v>1.65389215948552E-14+5.60828424832877E-27i</v>
      </c>
      <c r="BM689" s="134"/>
      <c r="BN689" s="134"/>
      <c r="BO689" s="134"/>
      <c r="BP689" s="134"/>
      <c r="BQ689" s="134"/>
      <c r="BR689" s="134"/>
      <c r="BS689" s="134"/>
      <c r="BT689" s="134"/>
      <c r="BU689" s="134"/>
      <c r="BV689" s="134"/>
      <c r="BW689" s="134"/>
      <c r="BX689" s="134"/>
      <c r="BY689" s="134"/>
      <c r="BZ689" s="134"/>
      <c r="CA689" s="134"/>
      <c r="CB689" s="134"/>
      <c r="CC689" s="134"/>
      <c r="CD689" s="134"/>
      <c r="CE689" s="134"/>
      <c r="CF689" s="134"/>
      <c r="CG689" s="134"/>
      <c r="CH689" s="134" t="e">
        <f t="shared" si="1739"/>
        <v>#NUM!</v>
      </c>
      <c r="CI689" s="134"/>
      <c r="CJ689" s="134"/>
      <c r="CK689" s="134"/>
      <c r="CL689" s="134"/>
      <c r="CM689" s="134"/>
      <c r="CN689" s="134"/>
      <c r="CO689" s="134"/>
      <c r="CP689" s="134"/>
      <c r="CQ689" s="134"/>
      <c r="CR689" s="134"/>
      <c r="CS689" s="134"/>
      <c r="CT689" s="134"/>
      <c r="CU689" s="134"/>
      <c r="CV689" s="134"/>
      <c r="CW689" s="134"/>
      <c r="CX689" s="134"/>
      <c r="CY689" s="134"/>
      <c r="CZ689" s="134"/>
      <c r="DA689" s="134"/>
      <c r="DB689" s="134"/>
      <c r="DC689" s="134"/>
      <c r="DD689" s="134"/>
      <c r="DE689" s="134"/>
      <c r="DF689" s="134"/>
      <c r="DG689" s="134"/>
      <c r="DH689" s="134"/>
      <c r="DI689" s="134"/>
      <c r="DJ689" s="134"/>
      <c r="DK689" s="134"/>
      <c r="DL689" s="134"/>
      <c r="DM689" s="134"/>
      <c r="DN689" s="134"/>
      <c r="DO689" s="134"/>
      <c r="DP689" s="134"/>
      <c r="DQ689" s="134"/>
      <c r="DR689" s="134"/>
      <c r="DS689" s="134"/>
    </row>
    <row r="690" spans="1:123" s="235" customFormat="1"/>
    <row r="691" spans="1:123">
      <c r="N691" s="182">
        <f>Fline*A689</f>
        <v>1.0000000000000004</v>
      </c>
      <c r="P691" s="181">
        <f>2*B689/Nt_input</f>
        <v>2</v>
      </c>
    </row>
    <row r="692" spans="1:123">
      <c r="G692" s="218" t="s">
        <v>698</v>
      </c>
      <c r="H692" s="218" t="s">
        <v>699</v>
      </c>
      <c r="I692" s="219" t="s">
        <v>700</v>
      </c>
      <c r="J692" s="218" t="s">
        <v>701</v>
      </c>
      <c r="K692" s="219" t="s">
        <v>702</v>
      </c>
      <c r="L692" s="218" t="s">
        <v>703</v>
      </c>
      <c r="M692" s="218" t="s">
        <v>704</v>
      </c>
      <c r="N692" s="219" t="s">
        <v>705</v>
      </c>
      <c r="O692" s="219" t="s">
        <v>706</v>
      </c>
      <c r="P692" s="219" t="s">
        <v>707</v>
      </c>
      <c r="Q692" s="218" t="s">
        <v>708</v>
      </c>
      <c r="R692" s="218" t="s">
        <v>709</v>
      </c>
      <c r="S692" s="219" t="s">
        <v>710</v>
      </c>
      <c r="T692" s="218" t="s">
        <v>711</v>
      </c>
      <c r="U692" s="219" t="s">
        <v>712</v>
      </c>
      <c r="V692" s="218" t="s">
        <v>713</v>
      </c>
      <c r="W692" s="218" t="s">
        <v>714</v>
      </c>
      <c r="X692" s="219" t="s">
        <v>715</v>
      </c>
      <c r="Y692" s="219" t="s">
        <v>716</v>
      </c>
      <c r="Z692" s="219" t="s">
        <v>717</v>
      </c>
      <c r="AA692" s="218" t="s">
        <v>718</v>
      </c>
      <c r="AB692" s="218" t="s">
        <v>719</v>
      </c>
      <c r="AC692" s="219" t="s">
        <v>720</v>
      </c>
      <c r="AD692" s="218" t="s">
        <v>721</v>
      </c>
      <c r="AE692" s="219" t="s">
        <v>722</v>
      </c>
      <c r="AF692" s="218" t="s">
        <v>723</v>
      </c>
      <c r="AG692" s="218" t="s">
        <v>724</v>
      </c>
      <c r="AH692" s="219" t="s">
        <v>725</v>
      </c>
      <c r="AI692" s="219" t="s">
        <v>726</v>
      </c>
      <c r="AJ692" s="219" t="s">
        <v>727</v>
      </c>
      <c r="AK692" s="218" t="s">
        <v>728</v>
      </c>
      <c r="AL692" s="218" t="s">
        <v>729</v>
      </c>
      <c r="AM692" s="219" t="s">
        <v>730</v>
      </c>
      <c r="AN692" s="218" t="s">
        <v>731</v>
      </c>
      <c r="AO692" s="219" t="s">
        <v>732</v>
      </c>
      <c r="AP692" s="218" t="s">
        <v>733</v>
      </c>
      <c r="AQ692" s="218" t="s">
        <v>734</v>
      </c>
      <c r="AR692" s="219" t="s">
        <v>735</v>
      </c>
      <c r="AS692" s="219" t="s">
        <v>736</v>
      </c>
      <c r="AT692" s="219" t="s">
        <v>737</v>
      </c>
      <c r="AU692" s="218" t="s">
        <v>738</v>
      </c>
      <c r="AV692" s="218" t="s">
        <v>739</v>
      </c>
      <c r="AW692" s="219" t="s">
        <v>740</v>
      </c>
      <c r="AX692" s="218" t="s">
        <v>741</v>
      </c>
      <c r="AY692" s="219" t="s">
        <v>742</v>
      </c>
      <c r="AZ692" s="218" t="s">
        <v>743</v>
      </c>
      <c r="BA692" s="218" t="s">
        <v>744</v>
      </c>
      <c r="BB692" s="219" t="s">
        <v>745</v>
      </c>
      <c r="BC692" s="219" t="s">
        <v>746</v>
      </c>
      <c r="BD692" s="219" t="s">
        <v>747</v>
      </c>
      <c r="BE692" s="218" t="s">
        <v>748</v>
      </c>
      <c r="BF692" s="218" t="s">
        <v>749</v>
      </c>
      <c r="BG692" s="219" t="s">
        <v>750</v>
      </c>
      <c r="BH692" s="218" t="s">
        <v>751</v>
      </c>
      <c r="BI692" s="219" t="s">
        <v>752</v>
      </c>
      <c r="BJ692" s="218" t="s">
        <v>753</v>
      </c>
      <c r="BK692" s="218" t="s">
        <v>754</v>
      </c>
      <c r="BL692" s="219" t="s">
        <v>755</v>
      </c>
      <c r="BM692" s="219" t="s">
        <v>756</v>
      </c>
      <c r="BN692" s="219" t="s">
        <v>757</v>
      </c>
      <c r="BO692" s="218" t="s">
        <v>758</v>
      </c>
      <c r="BP692" s="218" t="s">
        <v>759</v>
      </c>
      <c r="BQ692" s="219" t="s">
        <v>760</v>
      </c>
      <c r="BR692" s="218" t="s">
        <v>761</v>
      </c>
    </row>
    <row r="694" spans="1:123">
      <c r="B694" s="296" t="s">
        <v>443</v>
      </c>
      <c r="C694" s="193" t="s">
        <v>775</v>
      </c>
      <c r="D694" s="192" t="s">
        <v>776</v>
      </c>
      <c r="E694" s="191" t="s">
        <v>764</v>
      </c>
      <c r="F694" s="190" t="s">
        <v>765</v>
      </c>
      <c r="G694" s="297" t="e">
        <f t="shared" ref="G694:BR694" si="1750">IMSUM(G695:G744)</f>
        <v>#REF!</v>
      </c>
      <c r="H694" s="297" t="e">
        <f t="shared" si="1750"/>
        <v>#REF!</v>
      </c>
      <c r="I694" s="297" t="e">
        <f t="shared" si="1750"/>
        <v>#REF!</v>
      </c>
      <c r="J694" s="297" t="e">
        <f t="shared" si="1750"/>
        <v>#REF!</v>
      </c>
      <c r="K694" s="297" t="e">
        <f t="shared" si="1750"/>
        <v>#REF!</v>
      </c>
      <c r="L694" s="297" t="e">
        <f t="shared" si="1750"/>
        <v>#REF!</v>
      </c>
      <c r="M694" s="297" t="e">
        <f t="shared" si="1750"/>
        <v>#REF!</v>
      </c>
      <c r="N694" s="297" t="e">
        <f t="shared" si="1750"/>
        <v>#REF!</v>
      </c>
      <c r="O694" s="297" t="e">
        <f t="shared" si="1750"/>
        <v>#REF!</v>
      </c>
      <c r="P694" s="297" t="e">
        <f t="shared" si="1750"/>
        <v>#REF!</v>
      </c>
      <c r="Q694" s="297" t="e">
        <f t="shared" si="1750"/>
        <v>#REF!</v>
      </c>
      <c r="R694" s="297" t="e">
        <f t="shared" si="1750"/>
        <v>#REF!</v>
      </c>
      <c r="S694" s="297" t="e">
        <f t="shared" si="1750"/>
        <v>#REF!</v>
      </c>
      <c r="T694" s="297" t="e">
        <f t="shared" si="1750"/>
        <v>#REF!</v>
      </c>
      <c r="U694" s="297" t="e">
        <f t="shared" si="1750"/>
        <v>#REF!</v>
      </c>
      <c r="V694" s="297" t="e">
        <f t="shared" si="1750"/>
        <v>#REF!</v>
      </c>
      <c r="W694" s="297" t="e">
        <f t="shared" si="1750"/>
        <v>#REF!</v>
      </c>
      <c r="X694" s="297" t="e">
        <f t="shared" si="1750"/>
        <v>#REF!</v>
      </c>
      <c r="Y694" s="297" t="e">
        <f t="shared" si="1750"/>
        <v>#REF!</v>
      </c>
      <c r="Z694" s="297" t="e">
        <f t="shared" si="1750"/>
        <v>#REF!</v>
      </c>
      <c r="AA694" s="297" t="e">
        <f t="shared" si="1750"/>
        <v>#REF!</v>
      </c>
      <c r="AB694" s="297" t="e">
        <f t="shared" si="1750"/>
        <v>#REF!</v>
      </c>
      <c r="AC694" s="297" t="e">
        <f t="shared" si="1750"/>
        <v>#REF!</v>
      </c>
      <c r="AD694" s="297" t="e">
        <f t="shared" si="1750"/>
        <v>#REF!</v>
      </c>
      <c r="AE694" s="297" t="e">
        <f t="shared" si="1750"/>
        <v>#REF!</v>
      </c>
      <c r="AF694" s="297" t="e">
        <f t="shared" si="1750"/>
        <v>#REF!</v>
      </c>
      <c r="AG694" s="297" t="e">
        <f t="shared" si="1750"/>
        <v>#REF!</v>
      </c>
      <c r="AH694" s="297" t="e">
        <f t="shared" si="1750"/>
        <v>#REF!</v>
      </c>
      <c r="AI694" s="297" t="e">
        <f t="shared" si="1750"/>
        <v>#REF!</v>
      </c>
      <c r="AJ694" s="297" t="e">
        <f t="shared" si="1750"/>
        <v>#REF!</v>
      </c>
      <c r="AK694" s="297" t="e">
        <f t="shared" si="1750"/>
        <v>#REF!</v>
      </c>
      <c r="AL694" s="297" t="e">
        <f t="shared" si="1750"/>
        <v>#REF!</v>
      </c>
      <c r="AM694" s="297" t="e">
        <f t="shared" si="1750"/>
        <v>#REF!</v>
      </c>
      <c r="AN694" s="297" t="e">
        <f t="shared" si="1750"/>
        <v>#REF!</v>
      </c>
      <c r="AO694" s="297" t="e">
        <f t="shared" si="1750"/>
        <v>#REF!</v>
      </c>
      <c r="AP694" s="297" t="e">
        <f t="shared" si="1750"/>
        <v>#REF!</v>
      </c>
      <c r="AQ694" s="297" t="e">
        <f t="shared" si="1750"/>
        <v>#REF!</v>
      </c>
      <c r="AR694" s="297" t="e">
        <f t="shared" si="1750"/>
        <v>#REF!</v>
      </c>
      <c r="AS694" s="297" t="e">
        <f t="shared" si="1750"/>
        <v>#REF!</v>
      </c>
      <c r="AT694" s="297" t="e">
        <f t="shared" si="1750"/>
        <v>#REF!</v>
      </c>
      <c r="AU694" s="297" t="e">
        <f t="shared" si="1750"/>
        <v>#REF!</v>
      </c>
      <c r="AV694" s="297" t="e">
        <f t="shared" si="1750"/>
        <v>#REF!</v>
      </c>
      <c r="AW694" s="297" t="e">
        <f t="shared" si="1750"/>
        <v>#REF!</v>
      </c>
      <c r="AX694" s="297" t="e">
        <f t="shared" si="1750"/>
        <v>#REF!</v>
      </c>
      <c r="AY694" s="297" t="e">
        <f t="shared" si="1750"/>
        <v>#REF!</v>
      </c>
      <c r="AZ694" s="297" t="e">
        <f t="shared" si="1750"/>
        <v>#REF!</v>
      </c>
      <c r="BA694" s="297" t="e">
        <f t="shared" si="1750"/>
        <v>#REF!</v>
      </c>
      <c r="BB694" s="297" t="e">
        <f t="shared" si="1750"/>
        <v>#REF!</v>
      </c>
      <c r="BC694" s="297" t="e">
        <f t="shared" si="1750"/>
        <v>#REF!</v>
      </c>
      <c r="BD694" s="297" t="e">
        <f t="shared" si="1750"/>
        <v>#REF!</v>
      </c>
      <c r="BE694" s="297" t="e">
        <f t="shared" si="1750"/>
        <v>#REF!</v>
      </c>
      <c r="BF694" s="297" t="e">
        <f t="shared" si="1750"/>
        <v>#REF!</v>
      </c>
      <c r="BG694" s="297" t="e">
        <f t="shared" si="1750"/>
        <v>#REF!</v>
      </c>
      <c r="BH694" s="297" t="e">
        <f t="shared" si="1750"/>
        <v>#REF!</v>
      </c>
      <c r="BI694" s="297" t="e">
        <f t="shared" si="1750"/>
        <v>#REF!</v>
      </c>
      <c r="BJ694" s="297" t="e">
        <f t="shared" si="1750"/>
        <v>#REF!</v>
      </c>
      <c r="BK694" s="297" t="e">
        <f t="shared" si="1750"/>
        <v>#REF!</v>
      </c>
      <c r="BL694" s="297" t="e">
        <f t="shared" si="1750"/>
        <v>#REF!</v>
      </c>
      <c r="BM694" s="297" t="e">
        <f t="shared" si="1750"/>
        <v>#REF!</v>
      </c>
      <c r="BN694" s="297" t="e">
        <f t="shared" si="1750"/>
        <v>#REF!</v>
      </c>
      <c r="BO694" s="297" t="e">
        <f t="shared" si="1750"/>
        <v>#REF!</v>
      </c>
      <c r="BP694" s="297" t="e">
        <f t="shared" si="1750"/>
        <v>#REF!</v>
      </c>
      <c r="BQ694" s="297" t="e">
        <f t="shared" si="1750"/>
        <v>#REF!</v>
      </c>
      <c r="BR694" s="297" t="e">
        <f t="shared" si="1750"/>
        <v>#REF!</v>
      </c>
    </row>
    <row r="695" spans="1:123">
      <c r="B695" s="298">
        <v>1</v>
      </c>
      <c r="C695" s="298">
        <f>0+Div_Nt_input</f>
        <v>3.1250000000000001E-4</v>
      </c>
      <c r="D695" s="299" t="e">
        <f t="shared" ref="D695:D726" si="1751">Vo_set2+E695</f>
        <v>#REF!</v>
      </c>
      <c r="E695" s="300" t="e">
        <f>G694</f>
        <v>#REF!</v>
      </c>
      <c r="F695" s="249">
        <v>1</v>
      </c>
      <c r="G695" s="301" t="e">
        <f>2*IMREAL(K626)*COS(2*PI()*B626*1/Nt_input)-2*IMAGINARY(K626)*SIN(2*PI()*B626*1/Nt_input)</f>
        <v>#REF!</v>
      </c>
      <c r="H695" s="301" t="e">
        <f t="shared" ref="H695:H726" si="1752">2*IMREAL(K626)*COS(2*PI()*B626*2/Nt_input)-2*IMAGINARY(K626)*SIN(2*PI()*B626*2/Nt_input)</f>
        <v>#REF!</v>
      </c>
      <c r="I695" s="301" t="e">
        <f t="shared" ref="I695:I726" si="1753">2*IMREAL(K626)*COS(2*PI()*B626*3/Nt_input)-2*IMAGINARY(K626)*SIN(2*PI()*B626*3/Nt_input)</f>
        <v>#REF!</v>
      </c>
      <c r="J695" s="301" t="e">
        <f t="shared" ref="J695:J726" si="1754">2*IMREAL(K626)*COS(2*PI()*B626*4/Nt_input)-2*IMAGINARY(K626)*SIN(2*PI()*B626*4/Nt_input)</f>
        <v>#REF!</v>
      </c>
      <c r="K695" s="301" t="e">
        <f t="shared" ref="K695:K726" si="1755">2*IMREAL(K626)*COS(2*PI()*B626*5/Nt_input)-2*IMAGINARY(K626)*SIN(2*PI()*B626*5/Nt_input)</f>
        <v>#REF!</v>
      </c>
      <c r="L695" s="301" t="e">
        <f t="shared" ref="L695:L726" si="1756">2*IMREAL(K626)*COS(2*PI()*B626*6/Nt_input)-2*IMAGINARY(K626)*SIN(2*PI()*B626*6/Nt_input)</f>
        <v>#REF!</v>
      </c>
      <c r="M695" s="301" t="e">
        <f t="shared" ref="M695:M726" si="1757">2*IMREAL(K626)*COS(2*PI()*B626*7/Nt_input)-2*IMAGINARY(K626)*SIN(2*PI()*B626*7/Nt_input)</f>
        <v>#REF!</v>
      </c>
      <c r="N695" s="301" t="e">
        <f t="shared" ref="N695:N726" si="1758">2*IMREAL(K626)*COS(2*PI()*B626*8/Nt_input)-2*IMAGINARY(K626)*SIN(2*PI()*B626*8/Nt_input)</f>
        <v>#REF!</v>
      </c>
      <c r="O695" s="301" t="e">
        <f t="shared" ref="O695:O726" si="1759">2*IMREAL(K626)*COS(2*PI()*B626*9/Nt_input)-2*IMAGINARY(K626)*SIN(2*PI()*B626*9/Nt_input)</f>
        <v>#REF!</v>
      </c>
      <c r="P695" s="301" t="e">
        <f t="shared" ref="P695:P726" si="1760">2*IMREAL(K626)*COS(2*PI()*B626*10/Nt_input)-2*IMAGINARY(K626)*SIN(2*PI()*B626*10/Nt_input)</f>
        <v>#REF!</v>
      </c>
      <c r="Q695" s="301" t="e">
        <f t="shared" ref="Q695:Q726" si="1761">2*IMREAL(K626)*COS(2*PI()*B626*11/Nt_input)-2*IMAGINARY(K626)*SIN(2*PI()*B626*11/Nt_input)</f>
        <v>#REF!</v>
      </c>
      <c r="R695" s="301" t="e">
        <f t="shared" ref="R695:R726" si="1762">2*IMREAL(K626)*COS(2*PI()*B626*12/Nt_input)-2*IMAGINARY(K626)*SIN(2*PI()*B626*12/Nt_input)</f>
        <v>#REF!</v>
      </c>
      <c r="S695" s="301" t="e">
        <f t="shared" ref="S695:S726" si="1763">2*IMREAL(K626)*COS(2*PI()*B626*13/Nt_input)-2*IMAGINARY(K626)*SIN(2*PI()*B626*13/Nt_input)</f>
        <v>#REF!</v>
      </c>
      <c r="T695" s="301" t="e">
        <f t="shared" ref="T695:T726" si="1764">2*IMREAL(K626)*COS(2*PI()*B626*14/Nt_input)-2*IMAGINARY(K626)*SIN(2*PI()*B626*14/Nt_input)</f>
        <v>#REF!</v>
      </c>
      <c r="U695" s="301" t="e">
        <f t="shared" ref="U695:U726" si="1765">2*IMREAL(K626)*COS(2*PI()*B626*15/Nt_input)-2*IMAGINARY(K626)*SIN(2*PI()*B626*15/Nt_input)</f>
        <v>#REF!</v>
      </c>
      <c r="V695" s="301" t="e">
        <f t="shared" ref="V695:V726" si="1766">2*IMREAL(K626)*COS(2*PI()*B626*16/Nt_input)-2*IMAGINARY(K626)*SIN(2*PI()*B626*16/Nt_input)</f>
        <v>#REF!</v>
      </c>
      <c r="W695" s="301" t="e">
        <f t="shared" ref="W695:W726" si="1767">2*IMREAL(K626)*COS(2*PI()*B626*17/Nt_input)-2*IMAGINARY(K626)*SIN(2*PI()*B626*17/Nt_input)</f>
        <v>#REF!</v>
      </c>
      <c r="X695" s="301" t="e">
        <f t="shared" ref="X695:X726" si="1768">2*IMREAL(K626)*COS(2*PI()*B626*18/Nt_input)-2*IMAGINARY(K626)*SIN(2*PI()*B626*18/Nt_input)</f>
        <v>#REF!</v>
      </c>
      <c r="Y695" s="301" t="e">
        <f t="shared" ref="Y695:Y726" si="1769">2*IMREAL(K626)*COS(2*PI()*B626*19/Nt_input)-2*IMAGINARY(K626)*SIN(2*PI()*B626*19/Nt_input)</f>
        <v>#REF!</v>
      </c>
      <c r="Z695" s="301" t="e">
        <f t="shared" ref="Z695:Z726" si="1770">2*IMREAL(K626)*COS(2*PI()*B626*20/Nt_input)-2*IMAGINARY(K626)*SIN(2*PI()*B626*20/Nt_input)</f>
        <v>#REF!</v>
      </c>
      <c r="AA695" s="301" t="e">
        <f t="shared" ref="AA695:AA726" si="1771">2*IMREAL(K626)*COS(2*PI()*B626*21/Nt_input)-2*IMAGINARY(K626)*SIN(2*PI()*B626*21/Nt_input)</f>
        <v>#REF!</v>
      </c>
      <c r="AB695" s="301" t="e">
        <f t="shared" ref="AB695:AB726" si="1772">2*IMREAL(K626)*COS(2*PI()*B626*22/Nt_input)-2*IMAGINARY(K626)*SIN(2*PI()*B626*22/Nt_input)</f>
        <v>#REF!</v>
      </c>
      <c r="AC695" s="301" t="e">
        <f t="shared" ref="AC695:AC726" si="1773">2*IMREAL(K626)*COS(2*PI()*B626*23/Nt_input)-2*IMAGINARY(K626)*SIN(2*PI()*B626*23/Nt_input)</f>
        <v>#REF!</v>
      </c>
      <c r="AD695" s="301" t="e">
        <f t="shared" ref="AD695:AD726" si="1774">2*IMREAL(K626)*COS(2*PI()*B626*24/Nt_input)-2*IMAGINARY(K626)*SIN(2*PI()*B626*24/Nt_input)</f>
        <v>#REF!</v>
      </c>
      <c r="AE695" s="301" t="e">
        <f t="shared" ref="AE695:AE726" si="1775">2*IMREAL(K626)*COS(2*PI()*B626*25/Nt_input)-2*IMAGINARY(K626)*SIN(2*PI()*B626*25/Nt_input)</f>
        <v>#REF!</v>
      </c>
      <c r="AF695" s="301" t="e">
        <f t="shared" ref="AF695:AF726" si="1776">2*IMREAL(K626)*COS(2*PI()*B626*26/Nt_input)-2*IMAGINARY(K626)*SIN(2*PI()*B626*26/Nt_input)</f>
        <v>#REF!</v>
      </c>
      <c r="AG695" s="301" t="e">
        <f t="shared" ref="AG695:AG726" si="1777">2*IMREAL(K626)*COS(2*PI()*B626*27/Nt_input)-2*IMAGINARY(K626)*SIN(2*PI()*B626*27/Nt_input)</f>
        <v>#REF!</v>
      </c>
      <c r="AH695" s="301" t="e">
        <f t="shared" ref="AH695:AH726" si="1778">2*IMREAL(K626)*COS(2*PI()*B626*28/Nt_input)-2*IMAGINARY(K626)*SIN(2*PI()*B626*28/Nt_input)</f>
        <v>#REF!</v>
      </c>
      <c r="AI695" s="301" t="e">
        <f t="shared" ref="AI695:AI726" si="1779">2*IMREAL(K626)*COS(2*PI()*B626*29/Nt_input)-2*IMAGINARY(K626)*SIN(2*PI()*B626*29/Nt_input)</f>
        <v>#REF!</v>
      </c>
      <c r="AJ695" s="301" t="e">
        <f t="shared" ref="AJ695:AJ726" si="1780">2*IMREAL(K626)*COS(2*PI()*B626*30/Nt_input)-2*IMAGINARY(K626)*SIN(2*PI()*B626*30/Nt_input)</f>
        <v>#REF!</v>
      </c>
      <c r="AK695" s="301" t="e">
        <f t="shared" ref="AK695:AK726" si="1781">2*IMREAL(K626)*COS(2*PI()*B626*31/Nt_input)-2*IMAGINARY(K626)*SIN(2*PI()*B626*31/Nt_input)</f>
        <v>#REF!</v>
      </c>
      <c r="AL695" s="301" t="e">
        <f t="shared" ref="AL695:AL726" si="1782">2*IMREAL(K626)*COS(2*PI()*B626*32/Nt_input)-2*IMAGINARY(K626)*SIN(2*PI()*B626*32/Nt_input)</f>
        <v>#REF!</v>
      </c>
      <c r="AM695" s="301" t="e">
        <f t="shared" ref="AM695:AM726" si="1783">2*IMREAL(K626)*COS(2*PI()*B626*33/Nt_input)-2*IMAGINARY(K626)*SIN(2*PI()*B626*33/Nt_input)</f>
        <v>#REF!</v>
      </c>
      <c r="AN695" s="301" t="e">
        <f t="shared" ref="AN695:AN726" si="1784">2*IMREAL(K626)*COS(2*PI()*B626*34/Nt_input)-2*IMAGINARY(K626)*SIN(2*PI()*B626*34/Nt_input)</f>
        <v>#REF!</v>
      </c>
      <c r="AO695" s="301" t="e">
        <f t="shared" ref="AO695:AO726" si="1785">2*IMREAL(K626)*COS(2*PI()*B626*35/Nt_input)-2*IMAGINARY(K626)*SIN(2*PI()*B626*35/Nt_input)</f>
        <v>#REF!</v>
      </c>
      <c r="AP695" s="301" t="e">
        <f t="shared" ref="AP695:AP726" si="1786">2*IMREAL(K626)*COS(2*PI()*B626*36/Nt_input)-2*IMAGINARY(K626)*SIN(2*PI()*B626*36/Nt_input)</f>
        <v>#REF!</v>
      </c>
      <c r="AQ695" s="301" t="e">
        <f t="shared" ref="AQ695:AQ726" si="1787">2*IMREAL(K626)*COS(2*PI()*B626*37/Nt_input)-2*IMAGINARY(K626)*SIN(2*PI()*B626*37/Nt_input)</f>
        <v>#REF!</v>
      </c>
      <c r="AR695" s="301" t="e">
        <f t="shared" ref="AR695:AR726" si="1788">2*IMREAL(K626)*COS(2*PI()*B626*38/Nt_input)-2*IMAGINARY(K626)*SIN(2*PI()*B626*38/Nt_input)</f>
        <v>#REF!</v>
      </c>
      <c r="AS695" s="301" t="e">
        <f t="shared" ref="AS695:AS726" si="1789">2*IMREAL(K626)*COS(2*PI()*B626*39/Nt_input)-2*IMAGINARY(K626)*SIN(2*PI()*B626*39/Nt_input)</f>
        <v>#REF!</v>
      </c>
      <c r="AT695" s="301" t="e">
        <f t="shared" ref="AT695:AT726" si="1790">2*IMREAL(K626)*COS(2*PI()*B626*40/Nt_input)-2*IMAGINARY(K626)*SIN(2*PI()*B626*40/Nt_input)</f>
        <v>#REF!</v>
      </c>
      <c r="AU695" s="301" t="e">
        <f t="shared" ref="AU695:AU726" si="1791">2*IMREAL(K626)*COS(2*PI()*B626*41/Nt_input)-2*IMAGINARY(K626)*SIN(2*PI()*B626*41/Nt_input)</f>
        <v>#REF!</v>
      </c>
      <c r="AV695" s="301" t="e">
        <f t="shared" ref="AV695:AV726" si="1792">2*IMREAL(K626)*COS(2*PI()*B626*42/Nt_input)-2*IMAGINARY(K626)*SIN(2*PI()*B626*42/Nt_input)</f>
        <v>#REF!</v>
      </c>
      <c r="AW695" s="301" t="e">
        <f t="shared" ref="AW695:AW726" si="1793">2*IMREAL(K626)*COS(2*PI()*B626*43/Nt_input)-2*IMAGINARY(K626)*SIN(2*PI()*B626*43/Nt_input)</f>
        <v>#REF!</v>
      </c>
      <c r="AX695" s="301" t="e">
        <f t="shared" ref="AX695:AX726" si="1794">2*IMREAL(K626)*COS(2*PI()*B626*44/Nt_input)-2*IMAGINARY(K626)*SIN(2*PI()*B626*44/Nt_input)</f>
        <v>#REF!</v>
      </c>
      <c r="AY695" s="301" t="e">
        <f t="shared" ref="AY695:AY726" si="1795">2*IMREAL(K626)*COS(2*PI()*B626*45/Nt_input)-2*IMAGINARY(K626)*SIN(2*PI()*B626*45/Nt_input)</f>
        <v>#REF!</v>
      </c>
      <c r="AZ695" s="301" t="e">
        <f t="shared" ref="AZ695:AZ726" si="1796">2*IMREAL(K626)*COS(2*PI()*B626*46/Nt_input)-2*IMAGINARY(K626)*SIN(2*PI()*B626*46/Nt_input)</f>
        <v>#REF!</v>
      </c>
      <c r="BA695" s="301" t="e">
        <f t="shared" ref="BA695:BA726" si="1797">2*IMREAL(K626)*COS(2*PI()*B626*47/Nt_input)-2*IMAGINARY(K626)*SIN(2*PI()*B626*47/Nt_input)</f>
        <v>#REF!</v>
      </c>
      <c r="BB695" s="301" t="e">
        <f t="shared" ref="BB695:BB726" si="1798">2*IMREAL(K626)*COS(2*PI()*B626*48/Nt_input)-2*IMAGINARY(K626)*SIN(2*PI()*B626*48/Nt_input)</f>
        <v>#REF!</v>
      </c>
      <c r="BC695" s="301" t="e">
        <f t="shared" ref="BC695:BC726" si="1799">2*IMREAL(K626)*COS(2*PI()*B626*49/Nt_input)-2*IMAGINARY(K626)*SIN(2*PI()*B626*49/Nt_input)</f>
        <v>#REF!</v>
      </c>
      <c r="BD695" s="301" t="e">
        <f t="shared" ref="BD695:BD726" si="1800">2*IMREAL(K626)*COS(2*PI()*B626*50/Nt_input)-2*IMAGINARY(K626)*SIN(2*PI()*B626*50/Nt_input)</f>
        <v>#REF!</v>
      </c>
      <c r="BE695" s="301" t="e">
        <f t="shared" ref="BE695:BE726" si="1801">2*IMREAL(K626)*COS(2*PI()*B626*51/Nt_input)-2*IMAGINARY(K626)*SIN(2*PI()*B626*51/Nt_input)</f>
        <v>#REF!</v>
      </c>
      <c r="BF695" s="301" t="e">
        <f t="shared" ref="BF695:BF726" si="1802">2*IMREAL(K626)*COS(2*PI()*B626*52/Nt_input)-2*IMAGINARY(K626)*SIN(2*PI()*B626*52/Nt_input)</f>
        <v>#REF!</v>
      </c>
      <c r="BG695" s="301" t="e">
        <f t="shared" ref="BG695:BG726" si="1803">2*IMREAL(K626)*COS(2*PI()*B626*53/Nt_input)-2*IMAGINARY(K626)*SIN(2*PI()*B626*53/Nt_input)</f>
        <v>#REF!</v>
      </c>
      <c r="BH695" s="301" t="e">
        <f t="shared" ref="BH695:BH726" si="1804">2*IMREAL(K626)*COS(2*PI()*B626*54/Nt_input)-2*IMAGINARY(K626)*SIN(2*PI()*B626*54/Nt_input)</f>
        <v>#REF!</v>
      </c>
      <c r="BI695" s="301" t="e">
        <f t="shared" ref="BI695:BI726" si="1805">2*IMREAL(K626)*COS(2*PI()*B626*55/Nt_input)-2*IMAGINARY(K626)*SIN(2*PI()*B626*55/Nt_input)</f>
        <v>#REF!</v>
      </c>
      <c r="BJ695" s="301" t="e">
        <f t="shared" ref="BJ695:BJ726" si="1806">2*IMREAL(K626)*COS(2*PI()*B626*56/Nt_input)-2*IMAGINARY(K626)*SIN(2*PI()*B626*56/Nt_input)</f>
        <v>#REF!</v>
      </c>
      <c r="BK695" s="301" t="e">
        <f t="shared" ref="BK695:BK726" si="1807">2*IMREAL(K626)*COS(2*PI()*B626*57/Nt_input)-2*IMAGINARY(K626)*SIN(2*PI()*B626*57/Nt_input)</f>
        <v>#REF!</v>
      </c>
      <c r="BL695" s="301" t="e">
        <f t="shared" ref="BL695:BL726" si="1808">2*IMREAL(K626)*COS(2*PI()*B626*58/Nt_input)-2*IMAGINARY(K626)*SIN(2*PI()*B626*58/Nt_input)</f>
        <v>#REF!</v>
      </c>
      <c r="BM695" s="301" t="e">
        <f t="shared" ref="BM695:BM726" si="1809">2*IMREAL(K626)*COS(2*PI()*B626*59/Nt_input)-2*IMAGINARY(K626)*SIN(2*PI()*B626*59/Nt_input)</f>
        <v>#REF!</v>
      </c>
      <c r="BN695" s="301" t="e">
        <f t="shared" ref="BN695:BN726" si="1810">2*IMREAL(K626)*COS(2*PI()*B626*60/Nt_input)-2*IMAGINARY(K626)*SIN(2*PI()*B626*60/Nt_input)</f>
        <v>#REF!</v>
      </c>
      <c r="BO695" s="301" t="e">
        <f t="shared" ref="BO695:BO726" si="1811">2*IMREAL(K626)*COS(2*PI()*B626*61/Nt_input)-2*IMAGINARY(K626)*SIN(2*PI()*B626*61/Nt_input)</f>
        <v>#REF!</v>
      </c>
      <c r="BP695" s="301" t="e">
        <f t="shared" ref="BP695:BP726" si="1812">2*IMREAL(K626)*COS(2*PI()*B626*62/Nt_input)-2*IMAGINARY(K626)*SIN(2*PI()*B626*62/Nt_input)</f>
        <v>#REF!</v>
      </c>
      <c r="BQ695" s="301" t="e">
        <f t="shared" ref="BQ695:BQ726" si="1813">2*IMREAL(K626)*COS(2*PI()*B626*63/Nt_input)-2*IMAGINARY(K626)*SIN(2*PI()*B626*63/Nt_input)</f>
        <v>#REF!</v>
      </c>
      <c r="BR695" s="301" t="e">
        <f t="shared" ref="BR695:BR726" si="1814">2*IMREAL(K626)*COS(2*PI()*B626*64/Nt_input)-2*IMAGINARY(K626)*SIN(2*PI()*B626*64/Nt_input)</f>
        <v>#REF!</v>
      </c>
    </row>
    <row r="696" spans="1:123">
      <c r="B696" s="298">
        <v>2</v>
      </c>
      <c r="C696" s="298">
        <f t="shared" ref="C696:C727" si="1815">C695+Div_Nt_input</f>
        <v>6.2500000000000001E-4</v>
      </c>
      <c r="D696" s="299" t="e">
        <f t="shared" si="1751"/>
        <v>#REF!</v>
      </c>
      <c r="E696" s="300" t="e">
        <f>H694</f>
        <v>#REF!</v>
      </c>
      <c r="F696" s="249">
        <v>2</v>
      </c>
      <c r="G696" s="301" t="e">
        <f t="shared" ref="G696:G726" si="1816">2*IMREAL(K627)*COS(2*PI()*B627*1/Nt_input)-2*IMAGINARY(K627)*SIN(2*PI()*B627*1/Nt_input)</f>
        <v>#REF!</v>
      </c>
      <c r="H696" s="301" t="e">
        <f t="shared" si="1752"/>
        <v>#REF!</v>
      </c>
      <c r="I696" s="301" t="e">
        <f t="shared" si="1753"/>
        <v>#REF!</v>
      </c>
      <c r="J696" s="301" t="e">
        <f t="shared" si="1754"/>
        <v>#REF!</v>
      </c>
      <c r="K696" s="301" t="e">
        <f t="shared" si="1755"/>
        <v>#REF!</v>
      </c>
      <c r="L696" s="301" t="e">
        <f t="shared" si="1756"/>
        <v>#REF!</v>
      </c>
      <c r="M696" s="301" t="e">
        <f t="shared" si="1757"/>
        <v>#REF!</v>
      </c>
      <c r="N696" s="301" t="e">
        <f t="shared" si="1758"/>
        <v>#REF!</v>
      </c>
      <c r="O696" s="301" t="e">
        <f t="shared" si="1759"/>
        <v>#REF!</v>
      </c>
      <c r="P696" s="301" t="e">
        <f t="shared" si="1760"/>
        <v>#REF!</v>
      </c>
      <c r="Q696" s="301" t="e">
        <f t="shared" si="1761"/>
        <v>#REF!</v>
      </c>
      <c r="R696" s="301" t="e">
        <f t="shared" si="1762"/>
        <v>#REF!</v>
      </c>
      <c r="S696" s="301" t="e">
        <f t="shared" si="1763"/>
        <v>#REF!</v>
      </c>
      <c r="T696" s="301" t="e">
        <f t="shared" si="1764"/>
        <v>#REF!</v>
      </c>
      <c r="U696" s="301" t="e">
        <f t="shared" si="1765"/>
        <v>#REF!</v>
      </c>
      <c r="V696" s="301" t="e">
        <f t="shared" si="1766"/>
        <v>#REF!</v>
      </c>
      <c r="W696" s="301" t="e">
        <f t="shared" si="1767"/>
        <v>#REF!</v>
      </c>
      <c r="X696" s="301" t="e">
        <f t="shared" si="1768"/>
        <v>#REF!</v>
      </c>
      <c r="Y696" s="301" t="e">
        <f t="shared" si="1769"/>
        <v>#REF!</v>
      </c>
      <c r="Z696" s="301" t="e">
        <f t="shared" si="1770"/>
        <v>#REF!</v>
      </c>
      <c r="AA696" s="301" t="e">
        <f t="shared" si="1771"/>
        <v>#REF!</v>
      </c>
      <c r="AB696" s="301" t="e">
        <f t="shared" si="1772"/>
        <v>#REF!</v>
      </c>
      <c r="AC696" s="301" t="e">
        <f t="shared" si="1773"/>
        <v>#REF!</v>
      </c>
      <c r="AD696" s="301" t="e">
        <f t="shared" si="1774"/>
        <v>#REF!</v>
      </c>
      <c r="AE696" s="301" t="e">
        <f t="shared" si="1775"/>
        <v>#REF!</v>
      </c>
      <c r="AF696" s="301" t="e">
        <f t="shared" si="1776"/>
        <v>#REF!</v>
      </c>
      <c r="AG696" s="301" t="e">
        <f t="shared" si="1777"/>
        <v>#REF!</v>
      </c>
      <c r="AH696" s="301" t="e">
        <f t="shared" si="1778"/>
        <v>#REF!</v>
      </c>
      <c r="AI696" s="301" t="e">
        <f t="shared" si="1779"/>
        <v>#REF!</v>
      </c>
      <c r="AJ696" s="301" t="e">
        <f t="shared" si="1780"/>
        <v>#REF!</v>
      </c>
      <c r="AK696" s="301" t="e">
        <f t="shared" si="1781"/>
        <v>#REF!</v>
      </c>
      <c r="AL696" s="301" t="e">
        <f t="shared" si="1782"/>
        <v>#REF!</v>
      </c>
      <c r="AM696" s="301" t="e">
        <f t="shared" si="1783"/>
        <v>#REF!</v>
      </c>
      <c r="AN696" s="301" t="e">
        <f t="shared" si="1784"/>
        <v>#REF!</v>
      </c>
      <c r="AO696" s="301" t="e">
        <f t="shared" si="1785"/>
        <v>#REF!</v>
      </c>
      <c r="AP696" s="301" t="e">
        <f t="shared" si="1786"/>
        <v>#REF!</v>
      </c>
      <c r="AQ696" s="301" t="e">
        <f t="shared" si="1787"/>
        <v>#REF!</v>
      </c>
      <c r="AR696" s="301" t="e">
        <f t="shared" si="1788"/>
        <v>#REF!</v>
      </c>
      <c r="AS696" s="301" t="e">
        <f t="shared" si="1789"/>
        <v>#REF!</v>
      </c>
      <c r="AT696" s="301" t="e">
        <f t="shared" si="1790"/>
        <v>#REF!</v>
      </c>
      <c r="AU696" s="301" t="e">
        <f t="shared" si="1791"/>
        <v>#REF!</v>
      </c>
      <c r="AV696" s="301" t="e">
        <f t="shared" si="1792"/>
        <v>#REF!</v>
      </c>
      <c r="AW696" s="301" t="e">
        <f t="shared" si="1793"/>
        <v>#REF!</v>
      </c>
      <c r="AX696" s="301" t="e">
        <f t="shared" si="1794"/>
        <v>#REF!</v>
      </c>
      <c r="AY696" s="301" t="e">
        <f t="shared" si="1795"/>
        <v>#REF!</v>
      </c>
      <c r="AZ696" s="301" t="e">
        <f t="shared" si="1796"/>
        <v>#REF!</v>
      </c>
      <c r="BA696" s="301" t="e">
        <f t="shared" si="1797"/>
        <v>#REF!</v>
      </c>
      <c r="BB696" s="301" t="e">
        <f t="shared" si="1798"/>
        <v>#REF!</v>
      </c>
      <c r="BC696" s="301" t="e">
        <f t="shared" si="1799"/>
        <v>#REF!</v>
      </c>
      <c r="BD696" s="301" t="e">
        <f t="shared" si="1800"/>
        <v>#REF!</v>
      </c>
      <c r="BE696" s="301" t="e">
        <f t="shared" si="1801"/>
        <v>#REF!</v>
      </c>
      <c r="BF696" s="301" t="e">
        <f t="shared" si="1802"/>
        <v>#REF!</v>
      </c>
      <c r="BG696" s="301" t="e">
        <f t="shared" si="1803"/>
        <v>#REF!</v>
      </c>
      <c r="BH696" s="301" t="e">
        <f t="shared" si="1804"/>
        <v>#REF!</v>
      </c>
      <c r="BI696" s="301" t="e">
        <f t="shared" si="1805"/>
        <v>#REF!</v>
      </c>
      <c r="BJ696" s="301" t="e">
        <f t="shared" si="1806"/>
        <v>#REF!</v>
      </c>
      <c r="BK696" s="301" t="e">
        <f t="shared" si="1807"/>
        <v>#REF!</v>
      </c>
      <c r="BL696" s="301" t="e">
        <f t="shared" si="1808"/>
        <v>#REF!</v>
      </c>
      <c r="BM696" s="301" t="e">
        <f t="shared" si="1809"/>
        <v>#REF!</v>
      </c>
      <c r="BN696" s="301" t="e">
        <f t="shared" si="1810"/>
        <v>#REF!</v>
      </c>
      <c r="BO696" s="301" t="e">
        <f t="shared" si="1811"/>
        <v>#REF!</v>
      </c>
      <c r="BP696" s="301" t="e">
        <f t="shared" si="1812"/>
        <v>#REF!</v>
      </c>
      <c r="BQ696" s="301" t="e">
        <f t="shared" si="1813"/>
        <v>#REF!</v>
      </c>
      <c r="BR696" s="301" t="e">
        <f t="shared" si="1814"/>
        <v>#REF!</v>
      </c>
    </row>
    <row r="697" spans="1:123">
      <c r="B697" s="298">
        <v>3</v>
      </c>
      <c r="C697" s="298">
        <f t="shared" si="1815"/>
        <v>9.3749999999999997E-4</v>
      </c>
      <c r="D697" s="299" t="e">
        <f t="shared" si="1751"/>
        <v>#REF!</v>
      </c>
      <c r="E697" s="300" t="e">
        <f>I694</f>
        <v>#REF!</v>
      </c>
      <c r="F697" s="249">
        <v>3</v>
      </c>
      <c r="G697" s="301" t="e">
        <f t="shared" si="1816"/>
        <v>#REF!</v>
      </c>
      <c r="H697" s="301" t="e">
        <f t="shared" si="1752"/>
        <v>#REF!</v>
      </c>
      <c r="I697" s="301" t="e">
        <f t="shared" si="1753"/>
        <v>#REF!</v>
      </c>
      <c r="J697" s="301" t="e">
        <f t="shared" si="1754"/>
        <v>#REF!</v>
      </c>
      <c r="K697" s="301" t="e">
        <f t="shared" si="1755"/>
        <v>#REF!</v>
      </c>
      <c r="L697" s="301" t="e">
        <f t="shared" si="1756"/>
        <v>#REF!</v>
      </c>
      <c r="M697" s="301" t="e">
        <f t="shared" si="1757"/>
        <v>#REF!</v>
      </c>
      <c r="N697" s="301" t="e">
        <f t="shared" si="1758"/>
        <v>#REF!</v>
      </c>
      <c r="O697" s="301" t="e">
        <f t="shared" si="1759"/>
        <v>#REF!</v>
      </c>
      <c r="P697" s="301" t="e">
        <f t="shared" si="1760"/>
        <v>#REF!</v>
      </c>
      <c r="Q697" s="301" t="e">
        <f t="shared" si="1761"/>
        <v>#REF!</v>
      </c>
      <c r="R697" s="301" t="e">
        <f t="shared" si="1762"/>
        <v>#REF!</v>
      </c>
      <c r="S697" s="301" t="e">
        <f t="shared" si="1763"/>
        <v>#REF!</v>
      </c>
      <c r="T697" s="301" t="e">
        <f t="shared" si="1764"/>
        <v>#REF!</v>
      </c>
      <c r="U697" s="301" t="e">
        <f t="shared" si="1765"/>
        <v>#REF!</v>
      </c>
      <c r="V697" s="301" t="e">
        <f t="shared" si="1766"/>
        <v>#REF!</v>
      </c>
      <c r="W697" s="301" t="e">
        <f t="shared" si="1767"/>
        <v>#REF!</v>
      </c>
      <c r="X697" s="301" t="e">
        <f t="shared" si="1768"/>
        <v>#REF!</v>
      </c>
      <c r="Y697" s="301" t="e">
        <f t="shared" si="1769"/>
        <v>#REF!</v>
      </c>
      <c r="Z697" s="301" t="e">
        <f t="shared" si="1770"/>
        <v>#REF!</v>
      </c>
      <c r="AA697" s="301" t="e">
        <f t="shared" si="1771"/>
        <v>#REF!</v>
      </c>
      <c r="AB697" s="301" t="e">
        <f t="shared" si="1772"/>
        <v>#REF!</v>
      </c>
      <c r="AC697" s="301" t="e">
        <f t="shared" si="1773"/>
        <v>#REF!</v>
      </c>
      <c r="AD697" s="301" t="e">
        <f t="shared" si="1774"/>
        <v>#REF!</v>
      </c>
      <c r="AE697" s="301" t="e">
        <f t="shared" si="1775"/>
        <v>#REF!</v>
      </c>
      <c r="AF697" s="301" t="e">
        <f t="shared" si="1776"/>
        <v>#REF!</v>
      </c>
      <c r="AG697" s="301" t="e">
        <f t="shared" si="1777"/>
        <v>#REF!</v>
      </c>
      <c r="AH697" s="301" t="e">
        <f t="shared" si="1778"/>
        <v>#REF!</v>
      </c>
      <c r="AI697" s="301" t="e">
        <f t="shared" si="1779"/>
        <v>#REF!</v>
      </c>
      <c r="AJ697" s="301" t="e">
        <f t="shared" si="1780"/>
        <v>#REF!</v>
      </c>
      <c r="AK697" s="301" t="e">
        <f t="shared" si="1781"/>
        <v>#REF!</v>
      </c>
      <c r="AL697" s="301" t="e">
        <f t="shared" si="1782"/>
        <v>#REF!</v>
      </c>
      <c r="AM697" s="301" t="e">
        <f t="shared" si="1783"/>
        <v>#REF!</v>
      </c>
      <c r="AN697" s="301" t="e">
        <f t="shared" si="1784"/>
        <v>#REF!</v>
      </c>
      <c r="AO697" s="301" t="e">
        <f t="shared" si="1785"/>
        <v>#REF!</v>
      </c>
      <c r="AP697" s="301" t="e">
        <f t="shared" si="1786"/>
        <v>#REF!</v>
      </c>
      <c r="AQ697" s="301" t="e">
        <f t="shared" si="1787"/>
        <v>#REF!</v>
      </c>
      <c r="AR697" s="301" t="e">
        <f t="shared" si="1788"/>
        <v>#REF!</v>
      </c>
      <c r="AS697" s="301" t="e">
        <f t="shared" si="1789"/>
        <v>#REF!</v>
      </c>
      <c r="AT697" s="301" t="e">
        <f t="shared" si="1790"/>
        <v>#REF!</v>
      </c>
      <c r="AU697" s="301" t="e">
        <f t="shared" si="1791"/>
        <v>#REF!</v>
      </c>
      <c r="AV697" s="301" t="e">
        <f t="shared" si="1792"/>
        <v>#REF!</v>
      </c>
      <c r="AW697" s="301" t="e">
        <f t="shared" si="1793"/>
        <v>#REF!</v>
      </c>
      <c r="AX697" s="301" t="e">
        <f t="shared" si="1794"/>
        <v>#REF!</v>
      </c>
      <c r="AY697" s="301" t="e">
        <f t="shared" si="1795"/>
        <v>#REF!</v>
      </c>
      <c r="AZ697" s="301" t="e">
        <f t="shared" si="1796"/>
        <v>#REF!</v>
      </c>
      <c r="BA697" s="301" t="e">
        <f t="shared" si="1797"/>
        <v>#REF!</v>
      </c>
      <c r="BB697" s="301" t="e">
        <f t="shared" si="1798"/>
        <v>#REF!</v>
      </c>
      <c r="BC697" s="301" t="e">
        <f t="shared" si="1799"/>
        <v>#REF!</v>
      </c>
      <c r="BD697" s="301" t="e">
        <f t="shared" si="1800"/>
        <v>#REF!</v>
      </c>
      <c r="BE697" s="301" t="e">
        <f t="shared" si="1801"/>
        <v>#REF!</v>
      </c>
      <c r="BF697" s="301" t="e">
        <f t="shared" si="1802"/>
        <v>#REF!</v>
      </c>
      <c r="BG697" s="301" t="e">
        <f t="shared" si="1803"/>
        <v>#REF!</v>
      </c>
      <c r="BH697" s="301" t="e">
        <f t="shared" si="1804"/>
        <v>#REF!</v>
      </c>
      <c r="BI697" s="301" t="e">
        <f t="shared" si="1805"/>
        <v>#REF!</v>
      </c>
      <c r="BJ697" s="301" t="e">
        <f t="shared" si="1806"/>
        <v>#REF!</v>
      </c>
      <c r="BK697" s="301" t="e">
        <f t="shared" si="1807"/>
        <v>#REF!</v>
      </c>
      <c r="BL697" s="301" t="e">
        <f t="shared" si="1808"/>
        <v>#REF!</v>
      </c>
      <c r="BM697" s="301" t="e">
        <f t="shared" si="1809"/>
        <v>#REF!</v>
      </c>
      <c r="BN697" s="301" t="e">
        <f t="shared" si="1810"/>
        <v>#REF!</v>
      </c>
      <c r="BO697" s="301" t="e">
        <f t="shared" si="1811"/>
        <v>#REF!</v>
      </c>
      <c r="BP697" s="301" t="e">
        <f t="shared" si="1812"/>
        <v>#REF!</v>
      </c>
      <c r="BQ697" s="301" t="e">
        <f t="shared" si="1813"/>
        <v>#REF!</v>
      </c>
      <c r="BR697" s="301" t="e">
        <f t="shared" si="1814"/>
        <v>#REF!</v>
      </c>
    </row>
    <row r="698" spans="1:123">
      <c r="B698" s="298">
        <v>4</v>
      </c>
      <c r="C698" s="298">
        <f t="shared" si="1815"/>
        <v>1.25E-3</v>
      </c>
      <c r="D698" s="299" t="e">
        <f t="shared" si="1751"/>
        <v>#REF!</v>
      </c>
      <c r="E698" s="300" t="e">
        <f>J694</f>
        <v>#REF!</v>
      </c>
      <c r="F698" s="249">
        <v>4</v>
      </c>
      <c r="G698" s="301" t="e">
        <f t="shared" si="1816"/>
        <v>#REF!</v>
      </c>
      <c r="H698" s="301" t="e">
        <f t="shared" si="1752"/>
        <v>#REF!</v>
      </c>
      <c r="I698" s="301" t="e">
        <f t="shared" si="1753"/>
        <v>#REF!</v>
      </c>
      <c r="J698" s="301" t="e">
        <f t="shared" si="1754"/>
        <v>#REF!</v>
      </c>
      <c r="K698" s="301" t="e">
        <f t="shared" si="1755"/>
        <v>#REF!</v>
      </c>
      <c r="L698" s="301" t="e">
        <f t="shared" si="1756"/>
        <v>#REF!</v>
      </c>
      <c r="M698" s="301" t="e">
        <f t="shared" si="1757"/>
        <v>#REF!</v>
      </c>
      <c r="N698" s="301" t="e">
        <f t="shared" si="1758"/>
        <v>#REF!</v>
      </c>
      <c r="O698" s="301" t="e">
        <f t="shared" si="1759"/>
        <v>#REF!</v>
      </c>
      <c r="P698" s="301" t="e">
        <f t="shared" si="1760"/>
        <v>#REF!</v>
      </c>
      <c r="Q698" s="301" t="e">
        <f t="shared" si="1761"/>
        <v>#REF!</v>
      </c>
      <c r="R698" s="301" t="e">
        <f t="shared" si="1762"/>
        <v>#REF!</v>
      </c>
      <c r="S698" s="301" t="e">
        <f t="shared" si="1763"/>
        <v>#REF!</v>
      </c>
      <c r="T698" s="301" t="e">
        <f t="shared" si="1764"/>
        <v>#REF!</v>
      </c>
      <c r="U698" s="301" t="e">
        <f t="shared" si="1765"/>
        <v>#REF!</v>
      </c>
      <c r="V698" s="301" t="e">
        <f t="shared" si="1766"/>
        <v>#REF!</v>
      </c>
      <c r="W698" s="301" t="e">
        <f t="shared" si="1767"/>
        <v>#REF!</v>
      </c>
      <c r="X698" s="301" t="e">
        <f t="shared" si="1768"/>
        <v>#REF!</v>
      </c>
      <c r="Y698" s="301" t="e">
        <f t="shared" si="1769"/>
        <v>#REF!</v>
      </c>
      <c r="Z698" s="301" t="e">
        <f t="shared" si="1770"/>
        <v>#REF!</v>
      </c>
      <c r="AA698" s="301" t="e">
        <f t="shared" si="1771"/>
        <v>#REF!</v>
      </c>
      <c r="AB698" s="301" t="e">
        <f t="shared" si="1772"/>
        <v>#REF!</v>
      </c>
      <c r="AC698" s="301" t="e">
        <f t="shared" si="1773"/>
        <v>#REF!</v>
      </c>
      <c r="AD698" s="301" t="e">
        <f t="shared" si="1774"/>
        <v>#REF!</v>
      </c>
      <c r="AE698" s="301" t="e">
        <f t="shared" si="1775"/>
        <v>#REF!</v>
      </c>
      <c r="AF698" s="301" t="e">
        <f t="shared" si="1776"/>
        <v>#REF!</v>
      </c>
      <c r="AG698" s="301" t="e">
        <f t="shared" si="1777"/>
        <v>#REF!</v>
      </c>
      <c r="AH698" s="301" t="e">
        <f t="shared" si="1778"/>
        <v>#REF!</v>
      </c>
      <c r="AI698" s="301" t="e">
        <f t="shared" si="1779"/>
        <v>#REF!</v>
      </c>
      <c r="AJ698" s="301" t="e">
        <f t="shared" si="1780"/>
        <v>#REF!</v>
      </c>
      <c r="AK698" s="301" t="e">
        <f t="shared" si="1781"/>
        <v>#REF!</v>
      </c>
      <c r="AL698" s="301" t="e">
        <f t="shared" si="1782"/>
        <v>#REF!</v>
      </c>
      <c r="AM698" s="301" t="e">
        <f t="shared" si="1783"/>
        <v>#REF!</v>
      </c>
      <c r="AN698" s="301" t="e">
        <f t="shared" si="1784"/>
        <v>#REF!</v>
      </c>
      <c r="AO698" s="301" t="e">
        <f t="shared" si="1785"/>
        <v>#REF!</v>
      </c>
      <c r="AP698" s="301" t="e">
        <f t="shared" si="1786"/>
        <v>#REF!</v>
      </c>
      <c r="AQ698" s="301" t="e">
        <f t="shared" si="1787"/>
        <v>#REF!</v>
      </c>
      <c r="AR698" s="301" t="e">
        <f t="shared" si="1788"/>
        <v>#REF!</v>
      </c>
      <c r="AS698" s="301" t="e">
        <f t="shared" si="1789"/>
        <v>#REF!</v>
      </c>
      <c r="AT698" s="301" t="e">
        <f t="shared" si="1790"/>
        <v>#REF!</v>
      </c>
      <c r="AU698" s="301" t="e">
        <f t="shared" si="1791"/>
        <v>#REF!</v>
      </c>
      <c r="AV698" s="301" t="e">
        <f t="shared" si="1792"/>
        <v>#REF!</v>
      </c>
      <c r="AW698" s="301" t="e">
        <f t="shared" si="1793"/>
        <v>#REF!</v>
      </c>
      <c r="AX698" s="301" t="e">
        <f t="shared" si="1794"/>
        <v>#REF!</v>
      </c>
      <c r="AY698" s="301" t="e">
        <f t="shared" si="1795"/>
        <v>#REF!</v>
      </c>
      <c r="AZ698" s="301" t="e">
        <f t="shared" si="1796"/>
        <v>#REF!</v>
      </c>
      <c r="BA698" s="301" t="e">
        <f t="shared" si="1797"/>
        <v>#REF!</v>
      </c>
      <c r="BB698" s="301" t="e">
        <f t="shared" si="1798"/>
        <v>#REF!</v>
      </c>
      <c r="BC698" s="301" t="e">
        <f t="shared" si="1799"/>
        <v>#REF!</v>
      </c>
      <c r="BD698" s="301" t="e">
        <f t="shared" si="1800"/>
        <v>#REF!</v>
      </c>
      <c r="BE698" s="301" t="e">
        <f t="shared" si="1801"/>
        <v>#REF!</v>
      </c>
      <c r="BF698" s="301" t="e">
        <f t="shared" si="1802"/>
        <v>#REF!</v>
      </c>
      <c r="BG698" s="301" t="e">
        <f t="shared" si="1803"/>
        <v>#REF!</v>
      </c>
      <c r="BH698" s="301" t="e">
        <f t="shared" si="1804"/>
        <v>#REF!</v>
      </c>
      <c r="BI698" s="301" t="e">
        <f t="shared" si="1805"/>
        <v>#REF!</v>
      </c>
      <c r="BJ698" s="301" t="e">
        <f t="shared" si="1806"/>
        <v>#REF!</v>
      </c>
      <c r="BK698" s="301" t="e">
        <f t="shared" si="1807"/>
        <v>#REF!</v>
      </c>
      <c r="BL698" s="301" t="e">
        <f t="shared" si="1808"/>
        <v>#REF!</v>
      </c>
      <c r="BM698" s="301" t="e">
        <f t="shared" si="1809"/>
        <v>#REF!</v>
      </c>
      <c r="BN698" s="301" t="e">
        <f t="shared" si="1810"/>
        <v>#REF!</v>
      </c>
      <c r="BO698" s="301" t="e">
        <f t="shared" si="1811"/>
        <v>#REF!</v>
      </c>
      <c r="BP698" s="301" t="e">
        <f t="shared" si="1812"/>
        <v>#REF!</v>
      </c>
      <c r="BQ698" s="301" t="e">
        <f t="shared" si="1813"/>
        <v>#REF!</v>
      </c>
      <c r="BR698" s="301" t="e">
        <f t="shared" si="1814"/>
        <v>#REF!</v>
      </c>
    </row>
    <row r="699" spans="1:123">
      <c r="B699" s="298">
        <v>5</v>
      </c>
      <c r="C699" s="298">
        <f t="shared" si="1815"/>
        <v>1.5625000000000001E-3</v>
      </c>
      <c r="D699" s="299" t="e">
        <f t="shared" si="1751"/>
        <v>#REF!</v>
      </c>
      <c r="E699" s="300" t="e">
        <f>K694</f>
        <v>#REF!</v>
      </c>
      <c r="F699" s="249">
        <v>5</v>
      </c>
      <c r="G699" s="301" t="e">
        <f t="shared" si="1816"/>
        <v>#REF!</v>
      </c>
      <c r="H699" s="301" t="e">
        <f t="shared" si="1752"/>
        <v>#REF!</v>
      </c>
      <c r="I699" s="301" t="e">
        <f t="shared" si="1753"/>
        <v>#REF!</v>
      </c>
      <c r="J699" s="301" t="e">
        <f t="shared" si="1754"/>
        <v>#REF!</v>
      </c>
      <c r="K699" s="301" t="e">
        <f t="shared" si="1755"/>
        <v>#REF!</v>
      </c>
      <c r="L699" s="301" t="e">
        <f t="shared" si="1756"/>
        <v>#REF!</v>
      </c>
      <c r="M699" s="301" t="e">
        <f t="shared" si="1757"/>
        <v>#REF!</v>
      </c>
      <c r="N699" s="301" t="e">
        <f t="shared" si="1758"/>
        <v>#REF!</v>
      </c>
      <c r="O699" s="301" t="e">
        <f t="shared" si="1759"/>
        <v>#REF!</v>
      </c>
      <c r="P699" s="301" t="e">
        <f t="shared" si="1760"/>
        <v>#REF!</v>
      </c>
      <c r="Q699" s="301" t="e">
        <f t="shared" si="1761"/>
        <v>#REF!</v>
      </c>
      <c r="R699" s="301" t="e">
        <f t="shared" si="1762"/>
        <v>#REF!</v>
      </c>
      <c r="S699" s="301" t="e">
        <f t="shared" si="1763"/>
        <v>#REF!</v>
      </c>
      <c r="T699" s="301" t="e">
        <f t="shared" si="1764"/>
        <v>#REF!</v>
      </c>
      <c r="U699" s="301" t="e">
        <f t="shared" si="1765"/>
        <v>#REF!</v>
      </c>
      <c r="V699" s="301" t="e">
        <f t="shared" si="1766"/>
        <v>#REF!</v>
      </c>
      <c r="W699" s="301" t="e">
        <f t="shared" si="1767"/>
        <v>#REF!</v>
      </c>
      <c r="X699" s="301" t="e">
        <f t="shared" si="1768"/>
        <v>#REF!</v>
      </c>
      <c r="Y699" s="301" t="e">
        <f t="shared" si="1769"/>
        <v>#REF!</v>
      </c>
      <c r="Z699" s="301" t="e">
        <f t="shared" si="1770"/>
        <v>#REF!</v>
      </c>
      <c r="AA699" s="301" t="e">
        <f t="shared" si="1771"/>
        <v>#REF!</v>
      </c>
      <c r="AB699" s="301" t="e">
        <f t="shared" si="1772"/>
        <v>#REF!</v>
      </c>
      <c r="AC699" s="301" t="e">
        <f t="shared" si="1773"/>
        <v>#REF!</v>
      </c>
      <c r="AD699" s="301" t="e">
        <f t="shared" si="1774"/>
        <v>#REF!</v>
      </c>
      <c r="AE699" s="301" t="e">
        <f t="shared" si="1775"/>
        <v>#REF!</v>
      </c>
      <c r="AF699" s="301" t="e">
        <f t="shared" si="1776"/>
        <v>#REF!</v>
      </c>
      <c r="AG699" s="301" t="e">
        <f t="shared" si="1777"/>
        <v>#REF!</v>
      </c>
      <c r="AH699" s="301" t="e">
        <f t="shared" si="1778"/>
        <v>#REF!</v>
      </c>
      <c r="AI699" s="301" t="e">
        <f t="shared" si="1779"/>
        <v>#REF!</v>
      </c>
      <c r="AJ699" s="301" t="e">
        <f t="shared" si="1780"/>
        <v>#REF!</v>
      </c>
      <c r="AK699" s="301" t="e">
        <f t="shared" si="1781"/>
        <v>#REF!</v>
      </c>
      <c r="AL699" s="301" t="e">
        <f t="shared" si="1782"/>
        <v>#REF!</v>
      </c>
      <c r="AM699" s="301" t="e">
        <f t="shared" si="1783"/>
        <v>#REF!</v>
      </c>
      <c r="AN699" s="301" t="e">
        <f t="shared" si="1784"/>
        <v>#REF!</v>
      </c>
      <c r="AO699" s="301" t="e">
        <f t="shared" si="1785"/>
        <v>#REF!</v>
      </c>
      <c r="AP699" s="301" t="e">
        <f t="shared" si="1786"/>
        <v>#REF!</v>
      </c>
      <c r="AQ699" s="301" t="e">
        <f t="shared" si="1787"/>
        <v>#REF!</v>
      </c>
      <c r="AR699" s="301" t="e">
        <f t="shared" si="1788"/>
        <v>#REF!</v>
      </c>
      <c r="AS699" s="301" t="e">
        <f t="shared" si="1789"/>
        <v>#REF!</v>
      </c>
      <c r="AT699" s="301" t="e">
        <f t="shared" si="1790"/>
        <v>#REF!</v>
      </c>
      <c r="AU699" s="301" t="e">
        <f t="shared" si="1791"/>
        <v>#REF!</v>
      </c>
      <c r="AV699" s="301" t="e">
        <f t="shared" si="1792"/>
        <v>#REF!</v>
      </c>
      <c r="AW699" s="301" t="e">
        <f t="shared" si="1793"/>
        <v>#REF!</v>
      </c>
      <c r="AX699" s="301" t="e">
        <f t="shared" si="1794"/>
        <v>#REF!</v>
      </c>
      <c r="AY699" s="301" t="e">
        <f t="shared" si="1795"/>
        <v>#REF!</v>
      </c>
      <c r="AZ699" s="301" t="e">
        <f t="shared" si="1796"/>
        <v>#REF!</v>
      </c>
      <c r="BA699" s="301" t="e">
        <f t="shared" si="1797"/>
        <v>#REF!</v>
      </c>
      <c r="BB699" s="301" t="e">
        <f t="shared" si="1798"/>
        <v>#REF!</v>
      </c>
      <c r="BC699" s="301" t="e">
        <f t="shared" si="1799"/>
        <v>#REF!</v>
      </c>
      <c r="BD699" s="301" t="e">
        <f t="shared" si="1800"/>
        <v>#REF!</v>
      </c>
      <c r="BE699" s="301" t="e">
        <f t="shared" si="1801"/>
        <v>#REF!</v>
      </c>
      <c r="BF699" s="301" t="e">
        <f t="shared" si="1802"/>
        <v>#REF!</v>
      </c>
      <c r="BG699" s="301" t="e">
        <f t="shared" si="1803"/>
        <v>#REF!</v>
      </c>
      <c r="BH699" s="301" t="e">
        <f t="shared" si="1804"/>
        <v>#REF!</v>
      </c>
      <c r="BI699" s="301" t="e">
        <f t="shared" si="1805"/>
        <v>#REF!</v>
      </c>
      <c r="BJ699" s="301" t="e">
        <f t="shared" si="1806"/>
        <v>#REF!</v>
      </c>
      <c r="BK699" s="301" t="e">
        <f t="shared" si="1807"/>
        <v>#REF!</v>
      </c>
      <c r="BL699" s="301" t="e">
        <f t="shared" si="1808"/>
        <v>#REF!</v>
      </c>
      <c r="BM699" s="301" t="e">
        <f t="shared" si="1809"/>
        <v>#REF!</v>
      </c>
      <c r="BN699" s="301" t="e">
        <f t="shared" si="1810"/>
        <v>#REF!</v>
      </c>
      <c r="BO699" s="301" t="e">
        <f t="shared" si="1811"/>
        <v>#REF!</v>
      </c>
      <c r="BP699" s="301" t="e">
        <f t="shared" si="1812"/>
        <v>#REF!</v>
      </c>
      <c r="BQ699" s="301" t="e">
        <f t="shared" si="1813"/>
        <v>#REF!</v>
      </c>
      <c r="BR699" s="301" t="e">
        <f t="shared" si="1814"/>
        <v>#REF!</v>
      </c>
    </row>
    <row r="700" spans="1:123">
      <c r="B700" s="298">
        <v>6</v>
      </c>
      <c r="C700" s="298">
        <f t="shared" si="1815"/>
        <v>1.8750000000000001E-3</v>
      </c>
      <c r="D700" s="299" t="e">
        <f t="shared" si="1751"/>
        <v>#REF!</v>
      </c>
      <c r="E700" s="300" t="e">
        <f>L694</f>
        <v>#REF!</v>
      </c>
      <c r="F700" s="249">
        <v>6</v>
      </c>
      <c r="G700" s="301" t="e">
        <f t="shared" si="1816"/>
        <v>#REF!</v>
      </c>
      <c r="H700" s="301" t="e">
        <f t="shared" si="1752"/>
        <v>#REF!</v>
      </c>
      <c r="I700" s="301" t="e">
        <f t="shared" si="1753"/>
        <v>#REF!</v>
      </c>
      <c r="J700" s="301" t="e">
        <f t="shared" si="1754"/>
        <v>#REF!</v>
      </c>
      <c r="K700" s="301" t="e">
        <f t="shared" si="1755"/>
        <v>#REF!</v>
      </c>
      <c r="L700" s="301" t="e">
        <f t="shared" si="1756"/>
        <v>#REF!</v>
      </c>
      <c r="M700" s="301" t="e">
        <f t="shared" si="1757"/>
        <v>#REF!</v>
      </c>
      <c r="N700" s="301" t="e">
        <f t="shared" si="1758"/>
        <v>#REF!</v>
      </c>
      <c r="O700" s="301" t="e">
        <f t="shared" si="1759"/>
        <v>#REF!</v>
      </c>
      <c r="P700" s="301" t="e">
        <f t="shared" si="1760"/>
        <v>#REF!</v>
      </c>
      <c r="Q700" s="301" t="e">
        <f t="shared" si="1761"/>
        <v>#REF!</v>
      </c>
      <c r="R700" s="301" t="e">
        <f t="shared" si="1762"/>
        <v>#REF!</v>
      </c>
      <c r="S700" s="301" t="e">
        <f t="shared" si="1763"/>
        <v>#REF!</v>
      </c>
      <c r="T700" s="301" t="e">
        <f t="shared" si="1764"/>
        <v>#REF!</v>
      </c>
      <c r="U700" s="301" t="e">
        <f t="shared" si="1765"/>
        <v>#REF!</v>
      </c>
      <c r="V700" s="301" t="e">
        <f t="shared" si="1766"/>
        <v>#REF!</v>
      </c>
      <c r="W700" s="301" t="e">
        <f t="shared" si="1767"/>
        <v>#REF!</v>
      </c>
      <c r="X700" s="301" t="e">
        <f t="shared" si="1768"/>
        <v>#REF!</v>
      </c>
      <c r="Y700" s="301" t="e">
        <f t="shared" si="1769"/>
        <v>#REF!</v>
      </c>
      <c r="Z700" s="301" t="e">
        <f t="shared" si="1770"/>
        <v>#REF!</v>
      </c>
      <c r="AA700" s="301" t="e">
        <f t="shared" si="1771"/>
        <v>#REF!</v>
      </c>
      <c r="AB700" s="301" t="e">
        <f t="shared" si="1772"/>
        <v>#REF!</v>
      </c>
      <c r="AC700" s="301" t="e">
        <f t="shared" si="1773"/>
        <v>#REF!</v>
      </c>
      <c r="AD700" s="301" t="e">
        <f t="shared" si="1774"/>
        <v>#REF!</v>
      </c>
      <c r="AE700" s="301" t="e">
        <f t="shared" si="1775"/>
        <v>#REF!</v>
      </c>
      <c r="AF700" s="301" t="e">
        <f t="shared" si="1776"/>
        <v>#REF!</v>
      </c>
      <c r="AG700" s="301" t="e">
        <f t="shared" si="1777"/>
        <v>#REF!</v>
      </c>
      <c r="AH700" s="301" t="e">
        <f t="shared" si="1778"/>
        <v>#REF!</v>
      </c>
      <c r="AI700" s="301" t="e">
        <f t="shared" si="1779"/>
        <v>#REF!</v>
      </c>
      <c r="AJ700" s="301" t="e">
        <f t="shared" si="1780"/>
        <v>#REF!</v>
      </c>
      <c r="AK700" s="301" t="e">
        <f t="shared" si="1781"/>
        <v>#REF!</v>
      </c>
      <c r="AL700" s="301" t="e">
        <f t="shared" si="1782"/>
        <v>#REF!</v>
      </c>
      <c r="AM700" s="301" t="e">
        <f t="shared" si="1783"/>
        <v>#REF!</v>
      </c>
      <c r="AN700" s="301" t="e">
        <f t="shared" si="1784"/>
        <v>#REF!</v>
      </c>
      <c r="AO700" s="301" t="e">
        <f t="shared" si="1785"/>
        <v>#REF!</v>
      </c>
      <c r="AP700" s="301" t="e">
        <f t="shared" si="1786"/>
        <v>#REF!</v>
      </c>
      <c r="AQ700" s="301" t="e">
        <f t="shared" si="1787"/>
        <v>#REF!</v>
      </c>
      <c r="AR700" s="301" t="e">
        <f t="shared" si="1788"/>
        <v>#REF!</v>
      </c>
      <c r="AS700" s="301" t="e">
        <f t="shared" si="1789"/>
        <v>#REF!</v>
      </c>
      <c r="AT700" s="301" t="e">
        <f t="shared" si="1790"/>
        <v>#REF!</v>
      </c>
      <c r="AU700" s="301" t="e">
        <f t="shared" si="1791"/>
        <v>#REF!</v>
      </c>
      <c r="AV700" s="301" t="e">
        <f t="shared" si="1792"/>
        <v>#REF!</v>
      </c>
      <c r="AW700" s="301" t="e">
        <f t="shared" si="1793"/>
        <v>#REF!</v>
      </c>
      <c r="AX700" s="301" t="e">
        <f t="shared" si="1794"/>
        <v>#REF!</v>
      </c>
      <c r="AY700" s="301" t="e">
        <f t="shared" si="1795"/>
        <v>#REF!</v>
      </c>
      <c r="AZ700" s="301" t="e">
        <f t="shared" si="1796"/>
        <v>#REF!</v>
      </c>
      <c r="BA700" s="301" t="e">
        <f t="shared" si="1797"/>
        <v>#REF!</v>
      </c>
      <c r="BB700" s="301" t="e">
        <f t="shared" si="1798"/>
        <v>#REF!</v>
      </c>
      <c r="BC700" s="301" t="e">
        <f t="shared" si="1799"/>
        <v>#REF!</v>
      </c>
      <c r="BD700" s="301" t="e">
        <f t="shared" si="1800"/>
        <v>#REF!</v>
      </c>
      <c r="BE700" s="301" t="e">
        <f t="shared" si="1801"/>
        <v>#REF!</v>
      </c>
      <c r="BF700" s="301" t="e">
        <f t="shared" si="1802"/>
        <v>#REF!</v>
      </c>
      <c r="BG700" s="301" t="e">
        <f t="shared" si="1803"/>
        <v>#REF!</v>
      </c>
      <c r="BH700" s="301" t="e">
        <f t="shared" si="1804"/>
        <v>#REF!</v>
      </c>
      <c r="BI700" s="301" t="e">
        <f t="shared" si="1805"/>
        <v>#REF!</v>
      </c>
      <c r="BJ700" s="301" t="e">
        <f t="shared" si="1806"/>
        <v>#REF!</v>
      </c>
      <c r="BK700" s="301" t="e">
        <f t="shared" si="1807"/>
        <v>#REF!</v>
      </c>
      <c r="BL700" s="301" t="e">
        <f t="shared" si="1808"/>
        <v>#REF!</v>
      </c>
      <c r="BM700" s="301" t="e">
        <f t="shared" si="1809"/>
        <v>#REF!</v>
      </c>
      <c r="BN700" s="301" t="e">
        <f t="shared" si="1810"/>
        <v>#REF!</v>
      </c>
      <c r="BO700" s="301" t="e">
        <f t="shared" si="1811"/>
        <v>#REF!</v>
      </c>
      <c r="BP700" s="301" t="e">
        <f t="shared" si="1812"/>
        <v>#REF!</v>
      </c>
      <c r="BQ700" s="301" t="e">
        <f t="shared" si="1813"/>
        <v>#REF!</v>
      </c>
      <c r="BR700" s="301" t="e">
        <f t="shared" si="1814"/>
        <v>#REF!</v>
      </c>
    </row>
    <row r="701" spans="1:123">
      <c r="B701" s="298">
        <v>7</v>
      </c>
      <c r="C701" s="298">
        <f t="shared" si="1815"/>
        <v>2.1875000000000002E-3</v>
      </c>
      <c r="D701" s="299" t="e">
        <f t="shared" si="1751"/>
        <v>#REF!</v>
      </c>
      <c r="E701" s="300" t="e">
        <f>M694</f>
        <v>#REF!</v>
      </c>
      <c r="F701" s="249">
        <v>7</v>
      </c>
      <c r="G701" s="301" t="e">
        <f t="shared" si="1816"/>
        <v>#REF!</v>
      </c>
      <c r="H701" s="301" t="e">
        <f t="shared" si="1752"/>
        <v>#REF!</v>
      </c>
      <c r="I701" s="301" t="e">
        <f t="shared" si="1753"/>
        <v>#REF!</v>
      </c>
      <c r="J701" s="301" t="e">
        <f t="shared" si="1754"/>
        <v>#REF!</v>
      </c>
      <c r="K701" s="301" t="e">
        <f t="shared" si="1755"/>
        <v>#REF!</v>
      </c>
      <c r="L701" s="301" t="e">
        <f t="shared" si="1756"/>
        <v>#REF!</v>
      </c>
      <c r="M701" s="301" t="e">
        <f t="shared" si="1757"/>
        <v>#REF!</v>
      </c>
      <c r="N701" s="301" t="e">
        <f t="shared" si="1758"/>
        <v>#REF!</v>
      </c>
      <c r="O701" s="301" t="e">
        <f t="shared" si="1759"/>
        <v>#REF!</v>
      </c>
      <c r="P701" s="301" t="e">
        <f t="shared" si="1760"/>
        <v>#REF!</v>
      </c>
      <c r="Q701" s="301" t="e">
        <f t="shared" si="1761"/>
        <v>#REF!</v>
      </c>
      <c r="R701" s="301" t="e">
        <f t="shared" si="1762"/>
        <v>#REF!</v>
      </c>
      <c r="S701" s="301" t="e">
        <f t="shared" si="1763"/>
        <v>#REF!</v>
      </c>
      <c r="T701" s="301" t="e">
        <f t="shared" si="1764"/>
        <v>#REF!</v>
      </c>
      <c r="U701" s="301" t="e">
        <f t="shared" si="1765"/>
        <v>#REF!</v>
      </c>
      <c r="V701" s="301" t="e">
        <f t="shared" si="1766"/>
        <v>#REF!</v>
      </c>
      <c r="W701" s="301" t="e">
        <f t="shared" si="1767"/>
        <v>#REF!</v>
      </c>
      <c r="X701" s="301" t="e">
        <f t="shared" si="1768"/>
        <v>#REF!</v>
      </c>
      <c r="Y701" s="301" t="e">
        <f t="shared" si="1769"/>
        <v>#REF!</v>
      </c>
      <c r="Z701" s="301" t="e">
        <f t="shared" si="1770"/>
        <v>#REF!</v>
      </c>
      <c r="AA701" s="301" t="e">
        <f t="shared" si="1771"/>
        <v>#REF!</v>
      </c>
      <c r="AB701" s="301" t="e">
        <f t="shared" si="1772"/>
        <v>#REF!</v>
      </c>
      <c r="AC701" s="301" t="e">
        <f t="shared" si="1773"/>
        <v>#REF!</v>
      </c>
      <c r="AD701" s="301" t="e">
        <f t="shared" si="1774"/>
        <v>#REF!</v>
      </c>
      <c r="AE701" s="301" t="e">
        <f t="shared" si="1775"/>
        <v>#REF!</v>
      </c>
      <c r="AF701" s="301" t="e">
        <f t="shared" si="1776"/>
        <v>#REF!</v>
      </c>
      <c r="AG701" s="301" t="e">
        <f t="shared" si="1777"/>
        <v>#REF!</v>
      </c>
      <c r="AH701" s="301" t="e">
        <f t="shared" si="1778"/>
        <v>#REF!</v>
      </c>
      <c r="AI701" s="301" t="e">
        <f t="shared" si="1779"/>
        <v>#REF!</v>
      </c>
      <c r="AJ701" s="301" t="e">
        <f t="shared" si="1780"/>
        <v>#REF!</v>
      </c>
      <c r="AK701" s="301" t="e">
        <f t="shared" si="1781"/>
        <v>#REF!</v>
      </c>
      <c r="AL701" s="301" t="e">
        <f t="shared" si="1782"/>
        <v>#REF!</v>
      </c>
      <c r="AM701" s="301" t="e">
        <f t="shared" si="1783"/>
        <v>#REF!</v>
      </c>
      <c r="AN701" s="301" t="e">
        <f t="shared" si="1784"/>
        <v>#REF!</v>
      </c>
      <c r="AO701" s="301" t="e">
        <f t="shared" si="1785"/>
        <v>#REF!</v>
      </c>
      <c r="AP701" s="301" t="e">
        <f t="shared" si="1786"/>
        <v>#REF!</v>
      </c>
      <c r="AQ701" s="301" t="e">
        <f t="shared" si="1787"/>
        <v>#REF!</v>
      </c>
      <c r="AR701" s="301" t="e">
        <f t="shared" si="1788"/>
        <v>#REF!</v>
      </c>
      <c r="AS701" s="301" t="e">
        <f t="shared" si="1789"/>
        <v>#REF!</v>
      </c>
      <c r="AT701" s="301" t="e">
        <f t="shared" si="1790"/>
        <v>#REF!</v>
      </c>
      <c r="AU701" s="301" t="e">
        <f t="shared" si="1791"/>
        <v>#REF!</v>
      </c>
      <c r="AV701" s="301" t="e">
        <f t="shared" si="1792"/>
        <v>#REF!</v>
      </c>
      <c r="AW701" s="301" t="e">
        <f t="shared" si="1793"/>
        <v>#REF!</v>
      </c>
      <c r="AX701" s="301" t="e">
        <f t="shared" si="1794"/>
        <v>#REF!</v>
      </c>
      <c r="AY701" s="301" t="e">
        <f t="shared" si="1795"/>
        <v>#REF!</v>
      </c>
      <c r="AZ701" s="301" t="e">
        <f t="shared" si="1796"/>
        <v>#REF!</v>
      </c>
      <c r="BA701" s="301" t="e">
        <f t="shared" si="1797"/>
        <v>#REF!</v>
      </c>
      <c r="BB701" s="301" t="e">
        <f t="shared" si="1798"/>
        <v>#REF!</v>
      </c>
      <c r="BC701" s="301" t="e">
        <f t="shared" si="1799"/>
        <v>#REF!</v>
      </c>
      <c r="BD701" s="301" t="e">
        <f t="shared" si="1800"/>
        <v>#REF!</v>
      </c>
      <c r="BE701" s="301" t="e">
        <f t="shared" si="1801"/>
        <v>#REF!</v>
      </c>
      <c r="BF701" s="301" t="e">
        <f t="shared" si="1802"/>
        <v>#REF!</v>
      </c>
      <c r="BG701" s="301" t="e">
        <f t="shared" si="1803"/>
        <v>#REF!</v>
      </c>
      <c r="BH701" s="301" t="e">
        <f t="shared" si="1804"/>
        <v>#REF!</v>
      </c>
      <c r="BI701" s="301" t="e">
        <f t="shared" si="1805"/>
        <v>#REF!</v>
      </c>
      <c r="BJ701" s="301" t="e">
        <f t="shared" si="1806"/>
        <v>#REF!</v>
      </c>
      <c r="BK701" s="301" t="e">
        <f t="shared" si="1807"/>
        <v>#REF!</v>
      </c>
      <c r="BL701" s="301" t="e">
        <f t="shared" si="1808"/>
        <v>#REF!</v>
      </c>
      <c r="BM701" s="301" t="e">
        <f t="shared" si="1809"/>
        <v>#REF!</v>
      </c>
      <c r="BN701" s="301" t="e">
        <f t="shared" si="1810"/>
        <v>#REF!</v>
      </c>
      <c r="BO701" s="301" t="e">
        <f t="shared" si="1811"/>
        <v>#REF!</v>
      </c>
      <c r="BP701" s="301" t="e">
        <f t="shared" si="1812"/>
        <v>#REF!</v>
      </c>
      <c r="BQ701" s="301" t="e">
        <f t="shared" si="1813"/>
        <v>#REF!</v>
      </c>
      <c r="BR701" s="301" t="e">
        <f t="shared" si="1814"/>
        <v>#REF!</v>
      </c>
    </row>
    <row r="702" spans="1:123">
      <c r="B702" s="298">
        <v>8</v>
      </c>
      <c r="C702" s="298">
        <f t="shared" si="1815"/>
        <v>2.5000000000000001E-3</v>
      </c>
      <c r="D702" s="299" t="e">
        <f t="shared" si="1751"/>
        <v>#REF!</v>
      </c>
      <c r="E702" s="300" t="e">
        <f>N694</f>
        <v>#REF!</v>
      </c>
      <c r="F702" s="249">
        <v>8</v>
      </c>
      <c r="G702" s="301" t="e">
        <f t="shared" si="1816"/>
        <v>#REF!</v>
      </c>
      <c r="H702" s="301" t="e">
        <f t="shared" si="1752"/>
        <v>#REF!</v>
      </c>
      <c r="I702" s="301" t="e">
        <f t="shared" si="1753"/>
        <v>#REF!</v>
      </c>
      <c r="J702" s="301" t="e">
        <f t="shared" si="1754"/>
        <v>#REF!</v>
      </c>
      <c r="K702" s="301" t="e">
        <f t="shared" si="1755"/>
        <v>#REF!</v>
      </c>
      <c r="L702" s="301" t="e">
        <f t="shared" si="1756"/>
        <v>#REF!</v>
      </c>
      <c r="M702" s="301" t="e">
        <f t="shared" si="1757"/>
        <v>#REF!</v>
      </c>
      <c r="N702" s="301" t="e">
        <f t="shared" si="1758"/>
        <v>#REF!</v>
      </c>
      <c r="O702" s="301" t="e">
        <f t="shared" si="1759"/>
        <v>#REF!</v>
      </c>
      <c r="P702" s="301" t="e">
        <f t="shared" si="1760"/>
        <v>#REF!</v>
      </c>
      <c r="Q702" s="301" t="e">
        <f t="shared" si="1761"/>
        <v>#REF!</v>
      </c>
      <c r="R702" s="301" t="e">
        <f t="shared" si="1762"/>
        <v>#REF!</v>
      </c>
      <c r="S702" s="301" t="e">
        <f t="shared" si="1763"/>
        <v>#REF!</v>
      </c>
      <c r="T702" s="301" t="e">
        <f t="shared" si="1764"/>
        <v>#REF!</v>
      </c>
      <c r="U702" s="301" t="e">
        <f t="shared" si="1765"/>
        <v>#REF!</v>
      </c>
      <c r="V702" s="301" t="e">
        <f t="shared" si="1766"/>
        <v>#REF!</v>
      </c>
      <c r="W702" s="301" t="e">
        <f t="shared" si="1767"/>
        <v>#REF!</v>
      </c>
      <c r="X702" s="301" t="e">
        <f t="shared" si="1768"/>
        <v>#REF!</v>
      </c>
      <c r="Y702" s="301" t="e">
        <f t="shared" si="1769"/>
        <v>#REF!</v>
      </c>
      <c r="Z702" s="301" t="e">
        <f t="shared" si="1770"/>
        <v>#REF!</v>
      </c>
      <c r="AA702" s="301" t="e">
        <f t="shared" si="1771"/>
        <v>#REF!</v>
      </c>
      <c r="AB702" s="301" t="e">
        <f t="shared" si="1772"/>
        <v>#REF!</v>
      </c>
      <c r="AC702" s="301" t="e">
        <f t="shared" si="1773"/>
        <v>#REF!</v>
      </c>
      <c r="AD702" s="301" t="e">
        <f t="shared" si="1774"/>
        <v>#REF!</v>
      </c>
      <c r="AE702" s="301" t="e">
        <f t="shared" si="1775"/>
        <v>#REF!</v>
      </c>
      <c r="AF702" s="301" t="e">
        <f t="shared" si="1776"/>
        <v>#REF!</v>
      </c>
      <c r="AG702" s="301" t="e">
        <f t="shared" si="1777"/>
        <v>#REF!</v>
      </c>
      <c r="AH702" s="301" t="e">
        <f t="shared" si="1778"/>
        <v>#REF!</v>
      </c>
      <c r="AI702" s="301" t="e">
        <f t="shared" si="1779"/>
        <v>#REF!</v>
      </c>
      <c r="AJ702" s="301" t="e">
        <f t="shared" si="1780"/>
        <v>#REF!</v>
      </c>
      <c r="AK702" s="301" t="e">
        <f t="shared" si="1781"/>
        <v>#REF!</v>
      </c>
      <c r="AL702" s="301" t="e">
        <f t="shared" si="1782"/>
        <v>#REF!</v>
      </c>
      <c r="AM702" s="301" t="e">
        <f t="shared" si="1783"/>
        <v>#REF!</v>
      </c>
      <c r="AN702" s="301" t="e">
        <f t="shared" si="1784"/>
        <v>#REF!</v>
      </c>
      <c r="AO702" s="301" t="e">
        <f t="shared" si="1785"/>
        <v>#REF!</v>
      </c>
      <c r="AP702" s="301" t="e">
        <f t="shared" si="1786"/>
        <v>#REF!</v>
      </c>
      <c r="AQ702" s="301" t="e">
        <f t="shared" si="1787"/>
        <v>#REF!</v>
      </c>
      <c r="AR702" s="301" t="e">
        <f t="shared" si="1788"/>
        <v>#REF!</v>
      </c>
      <c r="AS702" s="301" t="e">
        <f t="shared" si="1789"/>
        <v>#REF!</v>
      </c>
      <c r="AT702" s="301" t="e">
        <f t="shared" si="1790"/>
        <v>#REF!</v>
      </c>
      <c r="AU702" s="301" t="e">
        <f t="shared" si="1791"/>
        <v>#REF!</v>
      </c>
      <c r="AV702" s="301" t="e">
        <f t="shared" si="1792"/>
        <v>#REF!</v>
      </c>
      <c r="AW702" s="301" t="e">
        <f t="shared" si="1793"/>
        <v>#REF!</v>
      </c>
      <c r="AX702" s="301" t="e">
        <f t="shared" si="1794"/>
        <v>#REF!</v>
      </c>
      <c r="AY702" s="301" t="e">
        <f t="shared" si="1795"/>
        <v>#REF!</v>
      </c>
      <c r="AZ702" s="301" t="e">
        <f t="shared" si="1796"/>
        <v>#REF!</v>
      </c>
      <c r="BA702" s="301" t="e">
        <f t="shared" si="1797"/>
        <v>#REF!</v>
      </c>
      <c r="BB702" s="301" t="e">
        <f t="shared" si="1798"/>
        <v>#REF!</v>
      </c>
      <c r="BC702" s="301" t="e">
        <f t="shared" si="1799"/>
        <v>#REF!</v>
      </c>
      <c r="BD702" s="301" t="e">
        <f t="shared" si="1800"/>
        <v>#REF!</v>
      </c>
      <c r="BE702" s="301" t="e">
        <f t="shared" si="1801"/>
        <v>#REF!</v>
      </c>
      <c r="BF702" s="301" t="e">
        <f t="shared" si="1802"/>
        <v>#REF!</v>
      </c>
      <c r="BG702" s="301" t="e">
        <f t="shared" si="1803"/>
        <v>#REF!</v>
      </c>
      <c r="BH702" s="301" t="e">
        <f t="shared" si="1804"/>
        <v>#REF!</v>
      </c>
      <c r="BI702" s="301" t="e">
        <f t="shared" si="1805"/>
        <v>#REF!</v>
      </c>
      <c r="BJ702" s="301" t="e">
        <f t="shared" si="1806"/>
        <v>#REF!</v>
      </c>
      <c r="BK702" s="301" t="e">
        <f t="shared" si="1807"/>
        <v>#REF!</v>
      </c>
      <c r="BL702" s="301" t="e">
        <f t="shared" si="1808"/>
        <v>#REF!</v>
      </c>
      <c r="BM702" s="301" t="e">
        <f t="shared" si="1809"/>
        <v>#REF!</v>
      </c>
      <c r="BN702" s="301" t="e">
        <f t="shared" si="1810"/>
        <v>#REF!</v>
      </c>
      <c r="BO702" s="301" t="e">
        <f t="shared" si="1811"/>
        <v>#REF!</v>
      </c>
      <c r="BP702" s="301" t="e">
        <f t="shared" si="1812"/>
        <v>#REF!</v>
      </c>
      <c r="BQ702" s="301" t="e">
        <f t="shared" si="1813"/>
        <v>#REF!</v>
      </c>
      <c r="BR702" s="301" t="e">
        <f t="shared" si="1814"/>
        <v>#REF!</v>
      </c>
    </row>
    <row r="703" spans="1:123">
      <c r="B703" s="298">
        <v>9</v>
      </c>
      <c r="C703" s="298">
        <f t="shared" si="1815"/>
        <v>2.8124999999999999E-3</v>
      </c>
      <c r="D703" s="299" t="e">
        <f t="shared" si="1751"/>
        <v>#REF!</v>
      </c>
      <c r="E703" s="300" t="e">
        <f>O694</f>
        <v>#REF!</v>
      </c>
      <c r="F703" s="249">
        <v>9</v>
      </c>
      <c r="G703" s="301" t="e">
        <f t="shared" si="1816"/>
        <v>#REF!</v>
      </c>
      <c r="H703" s="301" t="e">
        <f t="shared" si="1752"/>
        <v>#REF!</v>
      </c>
      <c r="I703" s="301" t="e">
        <f t="shared" si="1753"/>
        <v>#REF!</v>
      </c>
      <c r="J703" s="301" t="e">
        <f t="shared" si="1754"/>
        <v>#REF!</v>
      </c>
      <c r="K703" s="301" t="e">
        <f t="shared" si="1755"/>
        <v>#REF!</v>
      </c>
      <c r="L703" s="301" t="e">
        <f t="shared" si="1756"/>
        <v>#REF!</v>
      </c>
      <c r="M703" s="301" t="e">
        <f t="shared" si="1757"/>
        <v>#REF!</v>
      </c>
      <c r="N703" s="301" t="e">
        <f t="shared" si="1758"/>
        <v>#REF!</v>
      </c>
      <c r="O703" s="301" t="e">
        <f t="shared" si="1759"/>
        <v>#REF!</v>
      </c>
      <c r="P703" s="301" t="e">
        <f t="shared" si="1760"/>
        <v>#REF!</v>
      </c>
      <c r="Q703" s="301" t="e">
        <f t="shared" si="1761"/>
        <v>#REF!</v>
      </c>
      <c r="R703" s="301" t="e">
        <f t="shared" si="1762"/>
        <v>#REF!</v>
      </c>
      <c r="S703" s="301" t="e">
        <f t="shared" si="1763"/>
        <v>#REF!</v>
      </c>
      <c r="T703" s="301" t="e">
        <f t="shared" si="1764"/>
        <v>#REF!</v>
      </c>
      <c r="U703" s="301" t="e">
        <f t="shared" si="1765"/>
        <v>#REF!</v>
      </c>
      <c r="V703" s="301" t="e">
        <f t="shared" si="1766"/>
        <v>#REF!</v>
      </c>
      <c r="W703" s="301" t="e">
        <f t="shared" si="1767"/>
        <v>#REF!</v>
      </c>
      <c r="X703" s="301" t="e">
        <f t="shared" si="1768"/>
        <v>#REF!</v>
      </c>
      <c r="Y703" s="301" t="e">
        <f t="shared" si="1769"/>
        <v>#REF!</v>
      </c>
      <c r="Z703" s="301" t="e">
        <f t="shared" si="1770"/>
        <v>#REF!</v>
      </c>
      <c r="AA703" s="301" t="e">
        <f t="shared" si="1771"/>
        <v>#REF!</v>
      </c>
      <c r="AB703" s="301" t="e">
        <f t="shared" si="1772"/>
        <v>#REF!</v>
      </c>
      <c r="AC703" s="301" t="e">
        <f t="shared" si="1773"/>
        <v>#REF!</v>
      </c>
      <c r="AD703" s="301" t="e">
        <f t="shared" si="1774"/>
        <v>#REF!</v>
      </c>
      <c r="AE703" s="301" t="e">
        <f t="shared" si="1775"/>
        <v>#REF!</v>
      </c>
      <c r="AF703" s="301" t="e">
        <f t="shared" si="1776"/>
        <v>#REF!</v>
      </c>
      <c r="AG703" s="301" t="e">
        <f t="shared" si="1777"/>
        <v>#REF!</v>
      </c>
      <c r="AH703" s="301" t="e">
        <f t="shared" si="1778"/>
        <v>#REF!</v>
      </c>
      <c r="AI703" s="301" t="e">
        <f t="shared" si="1779"/>
        <v>#REF!</v>
      </c>
      <c r="AJ703" s="301" t="e">
        <f t="shared" si="1780"/>
        <v>#REF!</v>
      </c>
      <c r="AK703" s="301" t="e">
        <f t="shared" si="1781"/>
        <v>#REF!</v>
      </c>
      <c r="AL703" s="301" t="e">
        <f t="shared" si="1782"/>
        <v>#REF!</v>
      </c>
      <c r="AM703" s="301" t="e">
        <f t="shared" si="1783"/>
        <v>#REF!</v>
      </c>
      <c r="AN703" s="301" t="e">
        <f t="shared" si="1784"/>
        <v>#REF!</v>
      </c>
      <c r="AO703" s="301" t="e">
        <f t="shared" si="1785"/>
        <v>#REF!</v>
      </c>
      <c r="AP703" s="301" t="e">
        <f t="shared" si="1786"/>
        <v>#REF!</v>
      </c>
      <c r="AQ703" s="301" t="e">
        <f t="shared" si="1787"/>
        <v>#REF!</v>
      </c>
      <c r="AR703" s="301" t="e">
        <f t="shared" si="1788"/>
        <v>#REF!</v>
      </c>
      <c r="AS703" s="301" t="e">
        <f t="shared" si="1789"/>
        <v>#REF!</v>
      </c>
      <c r="AT703" s="301" t="e">
        <f t="shared" si="1790"/>
        <v>#REF!</v>
      </c>
      <c r="AU703" s="301" t="e">
        <f t="shared" si="1791"/>
        <v>#REF!</v>
      </c>
      <c r="AV703" s="301" t="e">
        <f t="shared" si="1792"/>
        <v>#REF!</v>
      </c>
      <c r="AW703" s="301" t="e">
        <f t="shared" si="1793"/>
        <v>#REF!</v>
      </c>
      <c r="AX703" s="301" t="e">
        <f t="shared" si="1794"/>
        <v>#REF!</v>
      </c>
      <c r="AY703" s="301" t="e">
        <f t="shared" si="1795"/>
        <v>#REF!</v>
      </c>
      <c r="AZ703" s="301" t="e">
        <f t="shared" si="1796"/>
        <v>#REF!</v>
      </c>
      <c r="BA703" s="301" t="e">
        <f t="shared" si="1797"/>
        <v>#REF!</v>
      </c>
      <c r="BB703" s="301" t="e">
        <f t="shared" si="1798"/>
        <v>#REF!</v>
      </c>
      <c r="BC703" s="301" t="e">
        <f t="shared" si="1799"/>
        <v>#REF!</v>
      </c>
      <c r="BD703" s="301" t="e">
        <f t="shared" si="1800"/>
        <v>#REF!</v>
      </c>
      <c r="BE703" s="301" t="e">
        <f t="shared" si="1801"/>
        <v>#REF!</v>
      </c>
      <c r="BF703" s="301" t="e">
        <f t="shared" si="1802"/>
        <v>#REF!</v>
      </c>
      <c r="BG703" s="301" t="e">
        <f t="shared" si="1803"/>
        <v>#REF!</v>
      </c>
      <c r="BH703" s="301" t="e">
        <f t="shared" si="1804"/>
        <v>#REF!</v>
      </c>
      <c r="BI703" s="301" t="e">
        <f t="shared" si="1805"/>
        <v>#REF!</v>
      </c>
      <c r="BJ703" s="301" t="e">
        <f t="shared" si="1806"/>
        <v>#REF!</v>
      </c>
      <c r="BK703" s="301" t="e">
        <f t="shared" si="1807"/>
        <v>#REF!</v>
      </c>
      <c r="BL703" s="301" t="e">
        <f t="shared" si="1808"/>
        <v>#REF!</v>
      </c>
      <c r="BM703" s="301" t="e">
        <f t="shared" si="1809"/>
        <v>#REF!</v>
      </c>
      <c r="BN703" s="301" t="e">
        <f t="shared" si="1810"/>
        <v>#REF!</v>
      </c>
      <c r="BO703" s="301" t="e">
        <f t="shared" si="1811"/>
        <v>#REF!</v>
      </c>
      <c r="BP703" s="301" t="e">
        <f t="shared" si="1812"/>
        <v>#REF!</v>
      </c>
      <c r="BQ703" s="301" t="e">
        <f t="shared" si="1813"/>
        <v>#REF!</v>
      </c>
      <c r="BR703" s="301" t="e">
        <f t="shared" si="1814"/>
        <v>#REF!</v>
      </c>
    </row>
    <row r="704" spans="1:123">
      <c r="B704" s="298">
        <v>10</v>
      </c>
      <c r="C704" s="298">
        <f t="shared" si="1815"/>
        <v>3.1249999999999997E-3</v>
      </c>
      <c r="D704" s="299" t="e">
        <f t="shared" si="1751"/>
        <v>#REF!</v>
      </c>
      <c r="E704" s="300" t="e">
        <f>P694</f>
        <v>#REF!</v>
      </c>
      <c r="F704" s="249">
        <v>10</v>
      </c>
      <c r="G704" s="301" t="e">
        <f t="shared" si="1816"/>
        <v>#REF!</v>
      </c>
      <c r="H704" s="301" t="e">
        <f t="shared" si="1752"/>
        <v>#REF!</v>
      </c>
      <c r="I704" s="301" t="e">
        <f t="shared" si="1753"/>
        <v>#REF!</v>
      </c>
      <c r="J704" s="301" t="e">
        <f t="shared" si="1754"/>
        <v>#REF!</v>
      </c>
      <c r="K704" s="301" t="e">
        <f t="shared" si="1755"/>
        <v>#REF!</v>
      </c>
      <c r="L704" s="301" t="e">
        <f t="shared" si="1756"/>
        <v>#REF!</v>
      </c>
      <c r="M704" s="301" t="e">
        <f t="shared" si="1757"/>
        <v>#REF!</v>
      </c>
      <c r="N704" s="301" t="e">
        <f t="shared" si="1758"/>
        <v>#REF!</v>
      </c>
      <c r="O704" s="301" t="e">
        <f t="shared" si="1759"/>
        <v>#REF!</v>
      </c>
      <c r="P704" s="301" t="e">
        <f t="shared" si="1760"/>
        <v>#REF!</v>
      </c>
      <c r="Q704" s="301" t="e">
        <f t="shared" si="1761"/>
        <v>#REF!</v>
      </c>
      <c r="R704" s="301" t="e">
        <f t="shared" si="1762"/>
        <v>#REF!</v>
      </c>
      <c r="S704" s="301" t="e">
        <f t="shared" si="1763"/>
        <v>#REF!</v>
      </c>
      <c r="T704" s="301" t="e">
        <f t="shared" si="1764"/>
        <v>#REF!</v>
      </c>
      <c r="U704" s="301" t="e">
        <f t="shared" si="1765"/>
        <v>#REF!</v>
      </c>
      <c r="V704" s="301" t="e">
        <f t="shared" si="1766"/>
        <v>#REF!</v>
      </c>
      <c r="W704" s="301" t="e">
        <f t="shared" si="1767"/>
        <v>#REF!</v>
      </c>
      <c r="X704" s="301" t="e">
        <f t="shared" si="1768"/>
        <v>#REF!</v>
      </c>
      <c r="Y704" s="301" t="e">
        <f t="shared" si="1769"/>
        <v>#REF!</v>
      </c>
      <c r="Z704" s="301" t="e">
        <f t="shared" si="1770"/>
        <v>#REF!</v>
      </c>
      <c r="AA704" s="301" t="e">
        <f t="shared" si="1771"/>
        <v>#REF!</v>
      </c>
      <c r="AB704" s="301" t="e">
        <f t="shared" si="1772"/>
        <v>#REF!</v>
      </c>
      <c r="AC704" s="301" t="e">
        <f t="shared" si="1773"/>
        <v>#REF!</v>
      </c>
      <c r="AD704" s="301" t="e">
        <f t="shared" si="1774"/>
        <v>#REF!</v>
      </c>
      <c r="AE704" s="301" t="e">
        <f t="shared" si="1775"/>
        <v>#REF!</v>
      </c>
      <c r="AF704" s="301" t="e">
        <f t="shared" si="1776"/>
        <v>#REF!</v>
      </c>
      <c r="AG704" s="301" t="e">
        <f t="shared" si="1777"/>
        <v>#REF!</v>
      </c>
      <c r="AH704" s="301" t="e">
        <f t="shared" si="1778"/>
        <v>#REF!</v>
      </c>
      <c r="AI704" s="301" t="e">
        <f t="shared" si="1779"/>
        <v>#REF!</v>
      </c>
      <c r="AJ704" s="301" t="e">
        <f t="shared" si="1780"/>
        <v>#REF!</v>
      </c>
      <c r="AK704" s="301" t="e">
        <f t="shared" si="1781"/>
        <v>#REF!</v>
      </c>
      <c r="AL704" s="301" t="e">
        <f t="shared" si="1782"/>
        <v>#REF!</v>
      </c>
      <c r="AM704" s="301" t="e">
        <f t="shared" si="1783"/>
        <v>#REF!</v>
      </c>
      <c r="AN704" s="301" t="e">
        <f t="shared" si="1784"/>
        <v>#REF!</v>
      </c>
      <c r="AO704" s="301" t="e">
        <f t="shared" si="1785"/>
        <v>#REF!</v>
      </c>
      <c r="AP704" s="301" t="e">
        <f t="shared" si="1786"/>
        <v>#REF!</v>
      </c>
      <c r="AQ704" s="301" t="e">
        <f t="shared" si="1787"/>
        <v>#REF!</v>
      </c>
      <c r="AR704" s="301" t="e">
        <f t="shared" si="1788"/>
        <v>#REF!</v>
      </c>
      <c r="AS704" s="301" t="e">
        <f t="shared" si="1789"/>
        <v>#REF!</v>
      </c>
      <c r="AT704" s="301" t="e">
        <f t="shared" si="1790"/>
        <v>#REF!</v>
      </c>
      <c r="AU704" s="301" t="e">
        <f t="shared" si="1791"/>
        <v>#REF!</v>
      </c>
      <c r="AV704" s="301" t="e">
        <f t="shared" si="1792"/>
        <v>#REF!</v>
      </c>
      <c r="AW704" s="301" t="e">
        <f t="shared" si="1793"/>
        <v>#REF!</v>
      </c>
      <c r="AX704" s="301" t="e">
        <f t="shared" si="1794"/>
        <v>#REF!</v>
      </c>
      <c r="AY704" s="301" t="e">
        <f t="shared" si="1795"/>
        <v>#REF!</v>
      </c>
      <c r="AZ704" s="301" t="e">
        <f t="shared" si="1796"/>
        <v>#REF!</v>
      </c>
      <c r="BA704" s="301" t="e">
        <f t="shared" si="1797"/>
        <v>#REF!</v>
      </c>
      <c r="BB704" s="301" t="e">
        <f t="shared" si="1798"/>
        <v>#REF!</v>
      </c>
      <c r="BC704" s="301" t="e">
        <f t="shared" si="1799"/>
        <v>#REF!</v>
      </c>
      <c r="BD704" s="301" t="e">
        <f t="shared" si="1800"/>
        <v>#REF!</v>
      </c>
      <c r="BE704" s="301" t="e">
        <f t="shared" si="1801"/>
        <v>#REF!</v>
      </c>
      <c r="BF704" s="301" t="e">
        <f t="shared" si="1802"/>
        <v>#REF!</v>
      </c>
      <c r="BG704" s="301" t="e">
        <f t="shared" si="1803"/>
        <v>#REF!</v>
      </c>
      <c r="BH704" s="301" t="e">
        <f t="shared" si="1804"/>
        <v>#REF!</v>
      </c>
      <c r="BI704" s="301" t="e">
        <f t="shared" si="1805"/>
        <v>#REF!</v>
      </c>
      <c r="BJ704" s="301" t="e">
        <f t="shared" si="1806"/>
        <v>#REF!</v>
      </c>
      <c r="BK704" s="301" t="e">
        <f t="shared" si="1807"/>
        <v>#REF!</v>
      </c>
      <c r="BL704" s="301" t="e">
        <f t="shared" si="1808"/>
        <v>#REF!</v>
      </c>
      <c r="BM704" s="301" t="e">
        <f t="shared" si="1809"/>
        <v>#REF!</v>
      </c>
      <c r="BN704" s="301" t="e">
        <f t="shared" si="1810"/>
        <v>#REF!</v>
      </c>
      <c r="BO704" s="301" t="e">
        <f t="shared" si="1811"/>
        <v>#REF!</v>
      </c>
      <c r="BP704" s="301" t="e">
        <f t="shared" si="1812"/>
        <v>#REF!</v>
      </c>
      <c r="BQ704" s="301" t="e">
        <f t="shared" si="1813"/>
        <v>#REF!</v>
      </c>
      <c r="BR704" s="301" t="e">
        <f t="shared" si="1814"/>
        <v>#REF!</v>
      </c>
    </row>
    <row r="705" spans="2:70">
      <c r="B705" s="298">
        <v>11</v>
      </c>
      <c r="C705" s="298">
        <f t="shared" si="1815"/>
        <v>3.4374999999999996E-3</v>
      </c>
      <c r="D705" s="299" t="e">
        <f t="shared" si="1751"/>
        <v>#REF!</v>
      </c>
      <c r="E705" s="300" t="e">
        <f>Q694</f>
        <v>#REF!</v>
      </c>
      <c r="F705" s="249">
        <v>11</v>
      </c>
      <c r="G705" s="301" t="e">
        <f t="shared" si="1816"/>
        <v>#REF!</v>
      </c>
      <c r="H705" s="301" t="e">
        <f t="shared" si="1752"/>
        <v>#REF!</v>
      </c>
      <c r="I705" s="301" t="e">
        <f t="shared" si="1753"/>
        <v>#REF!</v>
      </c>
      <c r="J705" s="301" t="e">
        <f t="shared" si="1754"/>
        <v>#REF!</v>
      </c>
      <c r="K705" s="301" t="e">
        <f t="shared" si="1755"/>
        <v>#REF!</v>
      </c>
      <c r="L705" s="301" t="e">
        <f t="shared" si="1756"/>
        <v>#REF!</v>
      </c>
      <c r="M705" s="301" t="e">
        <f t="shared" si="1757"/>
        <v>#REF!</v>
      </c>
      <c r="N705" s="301" t="e">
        <f t="shared" si="1758"/>
        <v>#REF!</v>
      </c>
      <c r="O705" s="301" t="e">
        <f t="shared" si="1759"/>
        <v>#REF!</v>
      </c>
      <c r="P705" s="301" t="e">
        <f t="shared" si="1760"/>
        <v>#REF!</v>
      </c>
      <c r="Q705" s="301" t="e">
        <f t="shared" si="1761"/>
        <v>#REF!</v>
      </c>
      <c r="R705" s="301" t="e">
        <f t="shared" si="1762"/>
        <v>#REF!</v>
      </c>
      <c r="S705" s="301" t="e">
        <f t="shared" si="1763"/>
        <v>#REF!</v>
      </c>
      <c r="T705" s="301" t="e">
        <f t="shared" si="1764"/>
        <v>#REF!</v>
      </c>
      <c r="U705" s="301" t="e">
        <f t="shared" si="1765"/>
        <v>#REF!</v>
      </c>
      <c r="V705" s="301" t="e">
        <f t="shared" si="1766"/>
        <v>#REF!</v>
      </c>
      <c r="W705" s="301" t="e">
        <f t="shared" si="1767"/>
        <v>#REF!</v>
      </c>
      <c r="X705" s="301" t="e">
        <f t="shared" si="1768"/>
        <v>#REF!</v>
      </c>
      <c r="Y705" s="301" t="e">
        <f t="shared" si="1769"/>
        <v>#REF!</v>
      </c>
      <c r="Z705" s="301" t="e">
        <f t="shared" si="1770"/>
        <v>#REF!</v>
      </c>
      <c r="AA705" s="301" t="e">
        <f t="shared" si="1771"/>
        <v>#REF!</v>
      </c>
      <c r="AB705" s="301" t="e">
        <f t="shared" si="1772"/>
        <v>#REF!</v>
      </c>
      <c r="AC705" s="301" t="e">
        <f t="shared" si="1773"/>
        <v>#REF!</v>
      </c>
      <c r="AD705" s="301" t="e">
        <f t="shared" si="1774"/>
        <v>#REF!</v>
      </c>
      <c r="AE705" s="301" t="e">
        <f t="shared" si="1775"/>
        <v>#REF!</v>
      </c>
      <c r="AF705" s="301" t="e">
        <f t="shared" si="1776"/>
        <v>#REF!</v>
      </c>
      <c r="AG705" s="301" t="e">
        <f t="shared" si="1777"/>
        <v>#REF!</v>
      </c>
      <c r="AH705" s="301" t="e">
        <f t="shared" si="1778"/>
        <v>#REF!</v>
      </c>
      <c r="AI705" s="301" t="e">
        <f t="shared" si="1779"/>
        <v>#REF!</v>
      </c>
      <c r="AJ705" s="301" t="e">
        <f t="shared" si="1780"/>
        <v>#REF!</v>
      </c>
      <c r="AK705" s="301" t="e">
        <f t="shared" si="1781"/>
        <v>#REF!</v>
      </c>
      <c r="AL705" s="301" t="e">
        <f t="shared" si="1782"/>
        <v>#REF!</v>
      </c>
      <c r="AM705" s="301" t="e">
        <f t="shared" si="1783"/>
        <v>#REF!</v>
      </c>
      <c r="AN705" s="301" t="e">
        <f t="shared" si="1784"/>
        <v>#REF!</v>
      </c>
      <c r="AO705" s="301" t="e">
        <f t="shared" si="1785"/>
        <v>#REF!</v>
      </c>
      <c r="AP705" s="301" t="e">
        <f t="shared" si="1786"/>
        <v>#REF!</v>
      </c>
      <c r="AQ705" s="301" t="e">
        <f t="shared" si="1787"/>
        <v>#REF!</v>
      </c>
      <c r="AR705" s="301" t="e">
        <f t="shared" si="1788"/>
        <v>#REF!</v>
      </c>
      <c r="AS705" s="301" t="e">
        <f t="shared" si="1789"/>
        <v>#REF!</v>
      </c>
      <c r="AT705" s="301" t="e">
        <f t="shared" si="1790"/>
        <v>#REF!</v>
      </c>
      <c r="AU705" s="301" t="e">
        <f t="shared" si="1791"/>
        <v>#REF!</v>
      </c>
      <c r="AV705" s="301" t="e">
        <f t="shared" si="1792"/>
        <v>#REF!</v>
      </c>
      <c r="AW705" s="301" t="e">
        <f t="shared" si="1793"/>
        <v>#REF!</v>
      </c>
      <c r="AX705" s="301" t="e">
        <f t="shared" si="1794"/>
        <v>#REF!</v>
      </c>
      <c r="AY705" s="301" t="e">
        <f t="shared" si="1795"/>
        <v>#REF!</v>
      </c>
      <c r="AZ705" s="301" t="e">
        <f t="shared" si="1796"/>
        <v>#REF!</v>
      </c>
      <c r="BA705" s="301" t="e">
        <f t="shared" si="1797"/>
        <v>#REF!</v>
      </c>
      <c r="BB705" s="301" t="e">
        <f t="shared" si="1798"/>
        <v>#REF!</v>
      </c>
      <c r="BC705" s="301" t="e">
        <f t="shared" si="1799"/>
        <v>#REF!</v>
      </c>
      <c r="BD705" s="301" t="e">
        <f t="shared" si="1800"/>
        <v>#REF!</v>
      </c>
      <c r="BE705" s="301" t="e">
        <f t="shared" si="1801"/>
        <v>#REF!</v>
      </c>
      <c r="BF705" s="301" t="e">
        <f t="shared" si="1802"/>
        <v>#REF!</v>
      </c>
      <c r="BG705" s="301" t="e">
        <f t="shared" si="1803"/>
        <v>#REF!</v>
      </c>
      <c r="BH705" s="301" t="e">
        <f t="shared" si="1804"/>
        <v>#REF!</v>
      </c>
      <c r="BI705" s="301" t="e">
        <f t="shared" si="1805"/>
        <v>#REF!</v>
      </c>
      <c r="BJ705" s="301" t="e">
        <f t="shared" si="1806"/>
        <v>#REF!</v>
      </c>
      <c r="BK705" s="301" t="e">
        <f t="shared" si="1807"/>
        <v>#REF!</v>
      </c>
      <c r="BL705" s="301" t="e">
        <f t="shared" si="1808"/>
        <v>#REF!</v>
      </c>
      <c r="BM705" s="301" t="e">
        <f t="shared" si="1809"/>
        <v>#REF!</v>
      </c>
      <c r="BN705" s="301" t="e">
        <f t="shared" si="1810"/>
        <v>#REF!</v>
      </c>
      <c r="BO705" s="301" t="e">
        <f t="shared" si="1811"/>
        <v>#REF!</v>
      </c>
      <c r="BP705" s="301" t="e">
        <f t="shared" si="1812"/>
        <v>#REF!</v>
      </c>
      <c r="BQ705" s="301" t="e">
        <f t="shared" si="1813"/>
        <v>#REF!</v>
      </c>
      <c r="BR705" s="301" t="e">
        <f t="shared" si="1814"/>
        <v>#REF!</v>
      </c>
    </row>
    <row r="706" spans="2:70">
      <c r="B706" s="298">
        <v>12</v>
      </c>
      <c r="C706" s="298">
        <f t="shared" si="1815"/>
        <v>3.7499999999999994E-3</v>
      </c>
      <c r="D706" s="299" t="e">
        <f t="shared" si="1751"/>
        <v>#REF!</v>
      </c>
      <c r="E706" s="300" t="e">
        <f>R694</f>
        <v>#REF!</v>
      </c>
      <c r="F706" s="249">
        <v>12</v>
      </c>
      <c r="G706" s="301" t="e">
        <f t="shared" si="1816"/>
        <v>#REF!</v>
      </c>
      <c r="H706" s="301" t="e">
        <f t="shared" si="1752"/>
        <v>#REF!</v>
      </c>
      <c r="I706" s="301" t="e">
        <f t="shared" si="1753"/>
        <v>#REF!</v>
      </c>
      <c r="J706" s="301" t="e">
        <f t="shared" si="1754"/>
        <v>#REF!</v>
      </c>
      <c r="K706" s="301" t="e">
        <f t="shared" si="1755"/>
        <v>#REF!</v>
      </c>
      <c r="L706" s="301" t="e">
        <f t="shared" si="1756"/>
        <v>#REF!</v>
      </c>
      <c r="M706" s="301" t="e">
        <f t="shared" si="1757"/>
        <v>#REF!</v>
      </c>
      <c r="N706" s="301" t="e">
        <f t="shared" si="1758"/>
        <v>#REF!</v>
      </c>
      <c r="O706" s="301" t="e">
        <f t="shared" si="1759"/>
        <v>#REF!</v>
      </c>
      <c r="P706" s="301" t="e">
        <f t="shared" si="1760"/>
        <v>#REF!</v>
      </c>
      <c r="Q706" s="301" t="e">
        <f t="shared" si="1761"/>
        <v>#REF!</v>
      </c>
      <c r="R706" s="301" t="e">
        <f t="shared" si="1762"/>
        <v>#REF!</v>
      </c>
      <c r="S706" s="301" t="e">
        <f t="shared" si="1763"/>
        <v>#REF!</v>
      </c>
      <c r="T706" s="301" t="e">
        <f t="shared" si="1764"/>
        <v>#REF!</v>
      </c>
      <c r="U706" s="301" t="e">
        <f t="shared" si="1765"/>
        <v>#REF!</v>
      </c>
      <c r="V706" s="301" t="e">
        <f t="shared" si="1766"/>
        <v>#REF!</v>
      </c>
      <c r="W706" s="301" t="e">
        <f t="shared" si="1767"/>
        <v>#REF!</v>
      </c>
      <c r="X706" s="301" t="e">
        <f t="shared" si="1768"/>
        <v>#REF!</v>
      </c>
      <c r="Y706" s="301" t="e">
        <f t="shared" si="1769"/>
        <v>#REF!</v>
      </c>
      <c r="Z706" s="301" t="e">
        <f t="shared" si="1770"/>
        <v>#REF!</v>
      </c>
      <c r="AA706" s="301" t="e">
        <f t="shared" si="1771"/>
        <v>#REF!</v>
      </c>
      <c r="AB706" s="301" t="e">
        <f t="shared" si="1772"/>
        <v>#REF!</v>
      </c>
      <c r="AC706" s="301" t="e">
        <f t="shared" si="1773"/>
        <v>#REF!</v>
      </c>
      <c r="AD706" s="301" t="e">
        <f t="shared" si="1774"/>
        <v>#REF!</v>
      </c>
      <c r="AE706" s="301" t="e">
        <f t="shared" si="1775"/>
        <v>#REF!</v>
      </c>
      <c r="AF706" s="301" t="e">
        <f t="shared" si="1776"/>
        <v>#REF!</v>
      </c>
      <c r="AG706" s="301" t="e">
        <f t="shared" si="1777"/>
        <v>#REF!</v>
      </c>
      <c r="AH706" s="301" t="e">
        <f t="shared" si="1778"/>
        <v>#REF!</v>
      </c>
      <c r="AI706" s="301" t="e">
        <f t="shared" si="1779"/>
        <v>#REF!</v>
      </c>
      <c r="AJ706" s="301" t="e">
        <f t="shared" si="1780"/>
        <v>#REF!</v>
      </c>
      <c r="AK706" s="301" t="e">
        <f t="shared" si="1781"/>
        <v>#REF!</v>
      </c>
      <c r="AL706" s="301" t="e">
        <f t="shared" si="1782"/>
        <v>#REF!</v>
      </c>
      <c r="AM706" s="301" t="e">
        <f t="shared" si="1783"/>
        <v>#REF!</v>
      </c>
      <c r="AN706" s="301" t="e">
        <f t="shared" si="1784"/>
        <v>#REF!</v>
      </c>
      <c r="AO706" s="301" t="e">
        <f t="shared" si="1785"/>
        <v>#REF!</v>
      </c>
      <c r="AP706" s="301" t="e">
        <f t="shared" si="1786"/>
        <v>#REF!</v>
      </c>
      <c r="AQ706" s="301" t="e">
        <f t="shared" si="1787"/>
        <v>#REF!</v>
      </c>
      <c r="AR706" s="301" t="e">
        <f t="shared" si="1788"/>
        <v>#REF!</v>
      </c>
      <c r="AS706" s="301" t="e">
        <f t="shared" si="1789"/>
        <v>#REF!</v>
      </c>
      <c r="AT706" s="301" t="e">
        <f t="shared" si="1790"/>
        <v>#REF!</v>
      </c>
      <c r="AU706" s="301" t="e">
        <f t="shared" si="1791"/>
        <v>#REF!</v>
      </c>
      <c r="AV706" s="301" t="e">
        <f t="shared" si="1792"/>
        <v>#REF!</v>
      </c>
      <c r="AW706" s="301" t="e">
        <f t="shared" si="1793"/>
        <v>#REF!</v>
      </c>
      <c r="AX706" s="301" t="e">
        <f t="shared" si="1794"/>
        <v>#REF!</v>
      </c>
      <c r="AY706" s="301" t="e">
        <f t="shared" si="1795"/>
        <v>#REF!</v>
      </c>
      <c r="AZ706" s="301" t="e">
        <f t="shared" si="1796"/>
        <v>#REF!</v>
      </c>
      <c r="BA706" s="301" t="e">
        <f t="shared" si="1797"/>
        <v>#REF!</v>
      </c>
      <c r="BB706" s="301" t="e">
        <f t="shared" si="1798"/>
        <v>#REF!</v>
      </c>
      <c r="BC706" s="301" t="e">
        <f t="shared" si="1799"/>
        <v>#REF!</v>
      </c>
      <c r="BD706" s="301" t="e">
        <f t="shared" si="1800"/>
        <v>#REF!</v>
      </c>
      <c r="BE706" s="301" t="e">
        <f t="shared" si="1801"/>
        <v>#REF!</v>
      </c>
      <c r="BF706" s="301" t="e">
        <f t="shared" si="1802"/>
        <v>#REF!</v>
      </c>
      <c r="BG706" s="301" t="e">
        <f t="shared" si="1803"/>
        <v>#REF!</v>
      </c>
      <c r="BH706" s="301" t="e">
        <f t="shared" si="1804"/>
        <v>#REF!</v>
      </c>
      <c r="BI706" s="301" t="e">
        <f t="shared" si="1805"/>
        <v>#REF!</v>
      </c>
      <c r="BJ706" s="301" t="e">
        <f t="shared" si="1806"/>
        <v>#REF!</v>
      </c>
      <c r="BK706" s="301" t="e">
        <f t="shared" si="1807"/>
        <v>#REF!</v>
      </c>
      <c r="BL706" s="301" t="e">
        <f t="shared" si="1808"/>
        <v>#REF!</v>
      </c>
      <c r="BM706" s="301" t="e">
        <f t="shared" si="1809"/>
        <v>#REF!</v>
      </c>
      <c r="BN706" s="301" t="e">
        <f t="shared" si="1810"/>
        <v>#REF!</v>
      </c>
      <c r="BO706" s="301" t="e">
        <f t="shared" si="1811"/>
        <v>#REF!</v>
      </c>
      <c r="BP706" s="301" t="e">
        <f t="shared" si="1812"/>
        <v>#REF!</v>
      </c>
      <c r="BQ706" s="301" t="e">
        <f t="shared" si="1813"/>
        <v>#REF!</v>
      </c>
      <c r="BR706" s="301" t="e">
        <f t="shared" si="1814"/>
        <v>#REF!</v>
      </c>
    </row>
    <row r="707" spans="2:70">
      <c r="B707" s="298">
        <v>13</v>
      </c>
      <c r="C707" s="298">
        <f t="shared" si="1815"/>
        <v>4.0624999999999993E-3</v>
      </c>
      <c r="D707" s="299" t="e">
        <f t="shared" si="1751"/>
        <v>#REF!</v>
      </c>
      <c r="E707" s="300" t="e">
        <f>S694</f>
        <v>#REF!</v>
      </c>
      <c r="F707" s="249">
        <v>13</v>
      </c>
      <c r="G707" s="301" t="e">
        <f t="shared" si="1816"/>
        <v>#REF!</v>
      </c>
      <c r="H707" s="301" t="e">
        <f t="shared" si="1752"/>
        <v>#REF!</v>
      </c>
      <c r="I707" s="301" t="e">
        <f t="shared" si="1753"/>
        <v>#REF!</v>
      </c>
      <c r="J707" s="301" t="e">
        <f t="shared" si="1754"/>
        <v>#REF!</v>
      </c>
      <c r="K707" s="301" t="e">
        <f t="shared" si="1755"/>
        <v>#REF!</v>
      </c>
      <c r="L707" s="301" t="e">
        <f t="shared" si="1756"/>
        <v>#REF!</v>
      </c>
      <c r="M707" s="301" t="e">
        <f t="shared" si="1757"/>
        <v>#REF!</v>
      </c>
      <c r="N707" s="301" t="e">
        <f t="shared" si="1758"/>
        <v>#REF!</v>
      </c>
      <c r="O707" s="301" t="e">
        <f t="shared" si="1759"/>
        <v>#REF!</v>
      </c>
      <c r="P707" s="301" t="e">
        <f t="shared" si="1760"/>
        <v>#REF!</v>
      </c>
      <c r="Q707" s="301" t="e">
        <f t="shared" si="1761"/>
        <v>#REF!</v>
      </c>
      <c r="R707" s="301" t="e">
        <f t="shared" si="1762"/>
        <v>#REF!</v>
      </c>
      <c r="S707" s="301" t="e">
        <f t="shared" si="1763"/>
        <v>#REF!</v>
      </c>
      <c r="T707" s="301" t="e">
        <f t="shared" si="1764"/>
        <v>#REF!</v>
      </c>
      <c r="U707" s="301" t="e">
        <f t="shared" si="1765"/>
        <v>#REF!</v>
      </c>
      <c r="V707" s="301" t="e">
        <f t="shared" si="1766"/>
        <v>#REF!</v>
      </c>
      <c r="W707" s="301" t="e">
        <f t="shared" si="1767"/>
        <v>#REF!</v>
      </c>
      <c r="X707" s="301" t="e">
        <f t="shared" si="1768"/>
        <v>#REF!</v>
      </c>
      <c r="Y707" s="301" t="e">
        <f t="shared" si="1769"/>
        <v>#REF!</v>
      </c>
      <c r="Z707" s="301" t="e">
        <f t="shared" si="1770"/>
        <v>#REF!</v>
      </c>
      <c r="AA707" s="301" t="e">
        <f t="shared" si="1771"/>
        <v>#REF!</v>
      </c>
      <c r="AB707" s="301" t="e">
        <f t="shared" si="1772"/>
        <v>#REF!</v>
      </c>
      <c r="AC707" s="301" t="e">
        <f t="shared" si="1773"/>
        <v>#REF!</v>
      </c>
      <c r="AD707" s="301" t="e">
        <f t="shared" si="1774"/>
        <v>#REF!</v>
      </c>
      <c r="AE707" s="301" t="e">
        <f t="shared" si="1775"/>
        <v>#REF!</v>
      </c>
      <c r="AF707" s="301" t="e">
        <f t="shared" si="1776"/>
        <v>#REF!</v>
      </c>
      <c r="AG707" s="301" t="e">
        <f t="shared" si="1777"/>
        <v>#REF!</v>
      </c>
      <c r="AH707" s="301" t="e">
        <f t="shared" si="1778"/>
        <v>#REF!</v>
      </c>
      <c r="AI707" s="301" t="e">
        <f t="shared" si="1779"/>
        <v>#REF!</v>
      </c>
      <c r="AJ707" s="301" t="e">
        <f t="shared" si="1780"/>
        <v>#REF!</v>
      </c>
      <c r="AK707" s="301" t="e">
        <f t="shared" si="1781"/>
        <v>#REF!</v>
      </c>
      <c r="AL707" s="301" t="e">
        <f t="shared" si="1782"/>
        <v>#REF!</v>
      </c>
      <c r="AM707" s="301" t="e">
        <f t="shared" si="1783"/>
        <v>#REF!</v>
      </c>
      <c r="AN707" s="301" t="e">
        <f t="shared" si="1784"/>
        <v>#REF!</v>
      </c>
      <c r="AO707" s="301" t="e">
        <f t="shared" si="1785"/>
        <v>#REF!</v>
      </c>
      <c r="AP707" s="301" t="e">
        <f t="shared" si="1786"/>
        <v>#REF!</v>
      </c>
      <c r="AQ707" s="301" t="e">
        <f t="shared" si="1787"/>
        <v>#REF!</v>
      </c>
      <c r="AR707" s="301" t="e">
        <f t="shared" si="1788"/>
        <v>#REF!</v>
      </c>
      <c r="AS707" s="301" t="e">
        <f t="shared" si="1789"/>
        <v>#REF!</v>
      </c>
      <c r="AT707" s="301" t="e">
        <f t="shared" si="1790"/>
        <v>#REF!</v>
      </c>
      <c r="AU707" s="301" t="e">
        <f t="shared" si="1791"/>
        <v>#REF!</v>
      </c>
      <c r="AV707" s="301" t="e">
        <f t="shared" si="1792"/>
        <v>#REF!</v>
      </c>
      <c r="AW707" s="301" t="e">
        <f t="shared" si="1793"/>
        <v>#REF!</v>
      </c>
      <c r="AX707" s="301" t="e">
        <f t="shared" si="1794"/>
        <v>#REF!</v>
      </c>
      <c r="AY707" s="301" t="e">
        <f t="shared" si="1795"/>
        <v>#REF!</v>
      </c>
      <c r="AZ707" s="301" t="e">
        <f t="shared" si="1796"/>
        <v>#REF!</v>
      </c>
      <c r="BA707" s="301" t="e">
        <f t="shared" si="1797"/>
        <v>#REF!</v>
      </c>
      <c r="BB707" s="301" t="e">
        <f t="shared" si="1798"/>
        <v>#REF!</v>
      </c>
      <c r="BC707" s="301" t="e">
        <f t="shared" si="1799"/>
        <v>#REF!</v>
      </c>
      <c r="BD707" s="301" t="e">
        <f t="shared" si="1800"/>
        <v>#REF!</v>
      </c>
      <c r="BE707" s="301" t="e">
        <f t="shared" si="1801"/>
        <v>#REF!</v>
      </c>
      <c r="BF707" s="301" t="e">
        <f t="shared" si="1802"/>
        <v>#REF!</v>
      </c>
      <c r="BG707" s="301" t="e">
        <f t="shared" si="1803"/>
        <v>#REF!</v>
      </c>
      <c r="BH707" s="301" t="e">
        <f t="shared" si="1804"/>
        <v>#REF!</v>
      </c>
      <c r="BI707" s="301" t="e">
        <f t="shared" si="1805"/>
        <v>#REF!</v>
      </c>
      <c r="BJ707" s="301" t="e">
        <f t="shared" si="1806"/>
        <v>#REF!</v>
      </c>
      <c r="BK707" s="301" t="e">
        <f t="shared" si="1807"/>
        <v>#REF!</v>
      </c>
      <c r="BL707" s="301" t="e">
        <f t="shared" si="1808"/>
        <v>#REF!</v>
      </c>
      <c r="BM707" s="301" t="e">
        <f t="shared" si="1809"/>
        <v>#REF!</v>
      </c>
      <c r="BN707" s="301" t="e">
        <f t="shared" si="1810"/>
        <v>#REF!</v>
      </c>
      <c r="BO707" s="301" t="e">
        <f t="shared" si="1811"/>
        <v>#REF!</v>
      </c>
      <c r="BP707" s="301" t="e">
        <f t="shared" si="1812"/>
        <v>#REF!</v>
      </c>
      <c r="BQ707" s="301" t="e">
        <f t="shared" si="1813"/>
        <v>#REF!</v>
      </c>
      <c r="BR707" s="301" t="e">
        <f t="shared" si="1814"/>
        <v>#REF!</v>
      </c>
    </row>
    <row r="708" spans="2:70">
      <c r="B708" s="298">
        <v>14</v>
      </c>
      <c r="C708" s="298">
        <f t="shared" si="1815"/>
        <v>4.3749999999999995E-3</v>
      </c>
      <c r="D708" s="299" t="e">
        <f t="shared" si="1751"/>
        <v>#REF!</v>
      </c>
      <c r="E708" s="300" t="e">
        <f>T694</f>
        <v>#REF!</v>
      </c>
      <c r="F708" s="249">
        <v>14</v>
      </c>
      <c r="G708" s="301" t="e">
        <f t="shared" si="1816"/>
        <v>#REF!</v>
      </c>
      <c r="H708" s="301" t="e">
        <f t="shared" si="1752"/>
        <v>#REF!</v>
      </c>
      <c r="I708" s="301" t="e">
        <f t="shared" si="1753"/>
        <v>#REF!</v>
      </c>
      <c r="J708" s="301" t="e">
        <f t="shared" si="1754"/>
        <v>#REF!</v>
      </c>
      <c r="K708" s="301" t="e">
        <f t="shared" si="1755"/>
        <v>#REF!</v>
      </c>
      <c r="L708" s="301" t="e">
        <f t="shared" si="1756"/>
        <v>#REF!</v>
      </c>
      <c r="M708" s="301" t="e">
        <f t="shared" si="1757"/>
        <v>#REF!</v>
      </c>
      <c r="N708" s="301" t="e">
        <f t="shared" si="1758"/>
        <v>#REF!</v>
      </c>
      <c r="O708" s="301" t="e">
        <f t="shared" si="1759"/>
        <v>#REF!</v>
      </c>
      <c r="P708" s="301" t="e">
        <f t="shared" si="1760"/>
        <v>#REF!</v>
      </c>
      <c r="Q708" s="301" t="e">
        <f t="shared" si="1761"/>
        <v>#REF!</v>
      </c>
      <c r="R708" s="301" t="e">
        <f t="shared" si="1762"/>
        <v>#REF!</v>
      </c>
      <c r="S708" s="301" t="e">
        <f t="shared" si="1763"/>
        <v>#REF!</v>
      </c>
      <c r="T708" s="301" t="e">
        <f t="shared" si="1764"/>
        <v>#REF!</v>
      </c>
      <c r="U708" s="301" t="e">
        <f t="shared" si="1765"/>
        <v>#REF!</v>
      </c>
      <c r="V708" s="301" t="e">
        <f t="shared" si="1766"/>
        <v>#REF!</v>
      </c>
      <c r="W708" s="301" t="e">
        <f t="shared" si="1767"/>
        <v>#REF!</v>
      </c>
      <c r="X708" s="301" t="e">
        <f t="shared" si="1768"/>
        <v>#REF!</v>
      </c>
      <c r="Y708" s="301" t="e">
        <f t="shared" si="1769"/>
        <v>#REF!</v>
      </c>
      <c r="Z708" s="301" t="e">
        <f t="shared" si="1770"/>
        <v>#REF!</v>
      </c>
      <c r="AA708" s="301" t="e">
        <f t="shared" si="1771"/>
        <v>#REF!</v>
      </c>
      <c r="AB708" s="301" t="e">
        <f t="shared" si="1772"/>
        <v>#REF!</v>
      </c>
      <c r="AC708" s="301" t="e">
        <f t="shared" si="1773"/>
        <v>#REF!</v>
      </c>
      <c r="AD708" s="301" t="e">
        <f t="shared" si="1774"/>
        <v>#REF!</v>
      </c>
      <c r="AE708" s="301" t="e">
        <f t="shared" si="1775"/>
        <v>#REF!</v>
      </c>
      <c r="AF708" s="301" t="e">
        <f t="shared" si="1776"/>
        <v>#REF!</v>
      </c>
      <c r="AG708" s="301" t="e">
        <f t="shared" si="1777"/>
        <v>#REF!</v>
      </c>
      <c r="AH708" s="301" t="e">
        <f t="shared" si="1778"/>
        <v>#REF!</v>
      </c>
      <c r="AI708" s="301" t="e">
        <f t="shared" si="1779"/>
        <v>#REF!</v>
      </c>
      <c r="AJ708" s="301" t="e">
        <f t="shared" si="1780"/>
        <v>#REF!</v>
      </c>
      <c r="AK708" s="301" t="e">
        <f t="shared" si="1781"/>
        <v>#REF!</v>
      </c>
      <c r="AL708" s="301" t="e">
        <f t="shared" si="1782"/>
        <v>#REF!</v>
      </c>
      <c r="AM708" s="301" t="e">
        <f t="shared" si="1783"/>
        <v>#REF!</v>
      </c>
      <c r="AN708" s="301" t="e">
        <f t="shared" si="1784"/>
        <v>#REF!</v>
      </c>
      <c r="AO708" s="301" t="e">
        <f t="shared" si="1785"/>
        <v>#REF!</v>
      </c>
      <c r="AP708" s="301" t="e">
        <f t="shared" si="1786"/>
        <v>#REF!</v>
      </c>
      <c r="AQ708" s="301" t="e">
        <f t="shared" si="1787"/>
        <v>#REF!</v>
      </c>
      <c r="AR708" s="301" t="e">
        <f t="shared" si="1788"/>
        <v>#REF!</v>
      </c>
      <c r="AS708" s="301" t="e">
        <f t="shared" si="1789"/>
        <v>#REF!</v>
      </c>
      <c r="AT708" s="301" t="e">
        <f t="shared" si="1790"/>
        <v>#REF!</v>
      </c>
      <c r="AU708" s="301" t="e">
        <f t="shared" si="1791"/>
        <v>#REF!</v>
      </c>
      <c r="AV708" s="301" t="e">
        <f t="shared" si="1792"/>
        <v>#REF!</v>
      </c>
      <c r="AW708" s="301" t="e">
        <f t="shared" si="1793"/>
        <v>#REF!</v>
      </c>
      <c r="AX708" s="301" t="e">
        <f t="shared" si="1794"/>
        <v>#REF!</v>
      </c>
      <c r="AY708" s="301" t="e">
        <f t="shared" si="1795"/>
        <v>#REF!</v>
      </c>
      <c r="AZ708" s="301" t="e">
        <f t="shared" si="1796"/>
        <v>#REF!</v>
      </c>
      <c r="BA708" s="301" t="e">
        <f t="shared" si="1797"/>
        <v>#REF!</v>
      </c>
      <c r="BB708" s="301" t="e">
        <f t="shared" si="1798"/>
        <v>#REF!</v>
      </c>
      <c r="BC708" s="301" t="e">
        <f t="shared" si="1799"/>
        <v>#REF!</v>
      </c>
      <c r="BD708" s="301" t="e">
        <f t="shared" si="1800"/>
        <v>#REF!</v>
      </c>
      <c r="BE708" s="301" t="e">
        <f t="shared" si="1801"/>
        <v>#REF!</v>
      </c>
      <c r="BF708" s="301" t="e">
        <f t="shared" si="1802"/>
        <v>#REF!</v>
      </c>
      <c r="BG708" s="301" t="e">
        <f t="shared" si="1803"/>
        <v>#REF!</v>
      </c>
      <c r="BH708" s="301" t="e">
        <f t="shared" si="1804"/>
        <v>#REF!</v>
      </c>
      <c r="BI708" s="301" t="e">
        <f t="shared" si="1805"/>
        <v>#REF!</v>
      </c>
      <c r="BJ708" s="301" t="e">
        <f t="shared" si="1806"/>
        <v>#REF!</v>
      </c>
      <c r="BK708" s="301" t="e">
        <f t="shared" si="1807"/>
        <v>#REF!</v>
      </c>
      <c r="BL708" s="301" t="e">
        <f t="shared" si="1808"/>
        <v>#REF!</v>
      </c>
      <c r="BM708" s="301" t="e">
        <f t="shared" si="1809"/>
        <v>#REF!</v>
      </c>
      <c r="BN708" s="301" t="e">
        <f t="shared" si="1810"/>
        <v>#REF!</v>
      </c>
      <c r="BO708" s="301" t="e">
        <f t="shared" si="1811"/>
        <v>#REF!</v>
      </c>
      <c r="BP708" s="301" t="e">
        <f t="shared" si="1812"/>
        <v>#REF!</v>
      </c>
      <c r="BQ708" s="301" t="e">
        <f t="shared" si="1813"/>
        <v>#REF!</v>
      </c>
      <c r="BR708" s="301" t="e">
        <f t="shared" si="1814"/>
        <v>#REF!</v>
      </c>
    </row>
    <row r="709" spans="2:70">
      <c r="B709" s="298">
        <v>15</v>
      </c>
      <c r="C709" s="298">
        <f t="shared" si="1815"/>
        <v>4.6874999999999998E-3</v>
      </c>
      <c r="D709" s="299" t="e">
        <f t="shared" si="1751"/>
        <v>#REF!</v>
      </c>
      <c r="E709" s="300" t="e">
        <f>U694</f>
        <v>#REF!</v>
      </c>
      <c r="F709" s="249">
        <v>15</v>
      </c>
      <c r="G709" s="301" t="e">
        <f t="shared" si="1816"/>
        <v>#REF!</v>
      </c>
      <c r="H709" s="301" t="e">
        <f t="shared" si="1752"/>
        <v>#REF!</v>
      </c>
      <c r="I709" s="301" t="e">
        <f t="shared" si="1753"/>
        <v>#REF!</v>
      </c>
      <c r="J709" s="301" t="e">
        <f t="shared" si="1754"/>
        <v>#REF!</v>
      </c>
      <c r="K709" s="301" t="e">
        <f t="shared" si="1755"/>
        <v>#REF!</v>
      </c>
      <c r="L709" s="301" t="e">
        <f t="shared" si="1756"/>
        <v>#REF!</v>
      </c>
      <c r="M709" s="301" t="e">
        <f t="shared" si="1757"/>
        <v>#REF!</v>
      </c>
      <c r="N709" s="301" t="e">
        <f t="shared" si="1758"/>
        <v>#REF!</v>
      </c>
      <c r="O709" s="301" t="e">
        <f t="shared" si="1759"/>
        <v>#REF!</v>
      </c>
      <c r="P709" s="301" t="e">
        <f t="shared" si="1760"/>
        <v>#REF!</v>
      </c>
      <c r="Q709" s="301" t="e">
        <f t="shared" si="1761"/>
        <v>#REF!</v>
      </c>
      <c r="R709" s="301" t="e">
        <f t="shared" si="1762"/>
        <v>#REF!</v>
      </c>
      <c r="S709" s="301" t="e">
        <f t="shared" si="1763"/>
        <v>#REF!</v>
      </c>
      <c r="T709" s="301" t="e">
        <f t="shared" si="1764"/>
        <v>#REF!</v>
      </c>
      <c r="U709" s="301" t="e">
        <f t="shared" si="1765"/>
        <v>#REF!</v>
      </c>
      <c r="V709" s="301" t="e">
        <f t="shared" si="1766"/>
        <v>#REF!</v>
      </c>
      <c r="W709" s="301" t="e">
        <f t="shared" si="1767"/>
        <v>#REF!</v>
      </c>
      <c r="X709" s="301" t="e">
        <f t="shared" si="1768"/>
        <v>#REF!</v>
      </c>
      <c r="Y709" s="301" t="e">
        <f t="shared" si="1769"/>
        <v>#REF!</v>
      </c>
      <c r="Z709" s="301" t="e">
        <f t="shared" si="1770"/>
        <v>#REF!</v>
      </c>
      <c r="AA709" s="301" t="e">
        <f t="shared" si="1771"/>
        <v>#REF!</v>
      </c>
      <c r="AB709" s="301" t="e">
        <f t="shared" si="1772"/>
        <v>#REF!</v>
      </c>
      <c r="AC709" s="301" t="e">
        <f t="shared" si="1773"/>
        <v>#REF!</v>
      </c>
      <c r="AD709" s="301" t="e">
        <f t="shared" si="1774"/>
        <v>#REF!</v>
      </c>
      <c r="AE709" s="301" t="e">
        <f t="shared" si="1775"/>
        <v>#REF!</v>
      </c>
      <c r="AF709" s="301" t="e">
        <f t="shared" si="1776"/>
        <v>#REF!</v>
      </c>
      <c r="AG709" s="301" t="e">
        <f t="shared" si="1777"/>
        <v>#REF!</v>
      </c>
      <c r="AH709" s="301" t="e">
        <f t="shared" si="1778"/>
        <v>#REF!</v>
      </c>
      <c r="AI709" s="301" t="e">
        <f t="shared" si="1779"/>
        <v>#REF!</v>
      </c>
      <c r="AJ709" s="301" t="e">
        <f t="shared" si="1780"/>
        <v>#REF!</v>
      </c>
      <c r="AK709" s="301" t="e">
        <f t="shared" si="1781"/>
        <v>#REF!</v>
      </c>
      <c r="AL709" s="301" t="e">
        <f t="shared" si="1782"/>
        <v>#REF!</v>
      </c>
      <c r="AM709" s="301" t="e">
        <f t="shared" si="1783"/>
        <v>#REF!</v>
      </c>
      <c r="AN709" s="301" t="e">
        <f t="shared" si="1784"/>
        <v>#REF!</v>
      </c>
      <c r="AO709" s="301" t="e">
        <f t="shared" si="1785"/>
        <v>#REF!</v>
      </c>
      <c r="AP709" s="301" t="e">
        <f t="shared" si="1786"/>
        <v>#REF!</v>
      </c>
      <c r="AQ709" s="301" t="e">
        <f t="shared" si="1787"/>
        <v>#REF!</v>
      </c>
      <c r="AR709" s="301" t="e">
        <f t="shared" si="1788"/>
        <v>#REF!</v>
      </c>
      <c r="AS709" s="301" t="e">
        <f t="shared" si="1789"/>
        <v>#REF!</v>
      </c>
      <c r="AT709" s="301" t="e">
        <f t="shared" si="1790"/>
        <v>#REF!</v>
      </c>
      <c r="AU709" s="301" t="e">
        <f t="shared" si="1791"/>
        <v>#REF!</v>
      </c>
      <c r="AV709" s="301" t="e">
        <f t="shared" si="1792"/>
        <v>#REF!</v>
      </c>
      <c r="AW709" s="301" t="e">
        <f t="shared" si="1793"/>
        <v>#REF!</v>
      </c>
      <c r="AX709" s="301" t="e">
        <f t="shared" si="1794"/>
        <v>#REF!</v>
      </c>
      <c r="AY709" s="301" t="e">
        <f t="shared" si="1795"/>
        <v>#REF!</v>
      </c>
      <c r="AZ709" s="301" t="e">
        <f t="shared" si="1796"/>
        <v>#REF!</v>
      </c>
      <c r="BA709" s="301" t="e">
        <f t="shared" si="1797"/>
        <v>#REF!</v>
      </c>
      <c r="BB709" s="301" t="e">
        <f t="shared" si="1798"/>
        <v>#REF!</v>
      </c>
      <c r="BC709" s="301" t="e">
        <f t="shared" si="1799"/>
        <v>#REF!</v>
      </c>
      <c r="BD709" s="301" t="e">
        <f t="shared" si="1800"/>
        <v>#REF!</v>
      </c>
      <c r="BE709" s="301" t="e">
        <f t="shared" si="1801"/>
        <v>#REF!</v>
      </c>
      <c r="BF709" s="301" t="e">
        <f t="shared" si="1802"/>
        <v>#REF!</v>
      </c>
      <c r="BG709" s="301" t="e">
        <f t="shared" si="1803"/>
        <v>#REF!</v>
      </c>
      <c r="BH709" s="301" t="e">
        <f t="shared" si="1804"/>
        <v>#REF!</v>
      </c>
      <c r="BI709" s="301" t="e">
        <f t="shared" si="1805"/>
        <v>#REF!</v>
      </c>
      <c r="BJ709" s="301" t="e">
        <f t="shared" si="1806"/>
        <v>#REF!</v>
      </c>
      <c r="BK709" s="301" t="e">
        <f t="shared" si="1807"/>
        <v>#REF!</v>
      </c>
      <c r="BL709" s="301" t="e">
        <f t="shared" si="1808"/>
        <v>#REF!</v>
      </c>
      <c r="BM709" s="301" t="e">
        <f t="shared" si="1809"/>
        <v>#REF!</v>
      </c>
      <c r="BN709" s="301" t="e">
        <f t="shared" si="1810"/>
        <v>#REF!</v>
      </c>
      <c r="BO709" s="301" t="e">
        <f t="shared" si="1811"/>
        <v>#REF!</v>
      </c>
      <c r="BP709" s="301" t="e">
        <f t="shared" si="1812"/>
        <v>#REF!</v>
      </c>
      <c r="BQ709" s="301" t="e">
        <f t="shared" si="1813"/>
        <v>#REF!</v>
      </c>
      <c r="BR709" s="301" t="e">
        <f t="shared" si="1814"/>
        <v>#REF!</v>
      </c>
    </row>
    <row r="710" spans="2:70">
      <c r="B710" s="298">
        <v>16</v>
      </c>
      <c r="C710" s="298">
        <f t="shared" si="1815"/>
        <v>5.0000000000000001E-3</v>
      </c>
      <c r="D710" s="299" t="e">
        <f t="shared" si="1751"/>
        <v>#REF!</v>
      </c>
      <c r="E710" s="300" t="e">
        <f>V694</f>
        <v>#REF!</v>
      </c>
      <c r="F710" s="249">
        <v>16</v>
      </c>
      <c r="G710" s="301" t="e">
        <f t="shared" si="1816"/>
        <v>#REF!</v>
      </c>
      <c r="H710" s="301" t="e">
        <f t="shared" si="1752"/>
        <v>#REF!</v>
      </c>
      <c r="I710" s="301" t="e">
        <f t="shared" si="1753"/>
        <v>#REF!</v>
      </c>
      <c r="J710" s="301" t="e">
        <f t="shared" si="1754"/>
        <v>#REF!</v>
      </c>
      <c r="K710" s="301" t="e">
        <f t="shared" si="1755"/>
        <v>#REF!</v>
      </c>
      <c r="L710" s="301" t="e">
        <f t="shared" si="1756"/>
        <v>#REF!</v>
      </c>
      <c r="M710" s="301" t="e">
        <f t="shared" si="1757"/>
        <v>#REF!</v>
      </c>
      <c r="N710" s="301" t="e">
        <f t="shared" si="1758"/>
        <v>#REF!</v>
      </c>
      <c r="O710" s="301" t="e">
        <f t="shared" si="1759"/>
        <v>#REF!</v>
      </c>
      <c r="P710" s="301" t="e">
        <f t="shared" si="1760"/>
        <v>#REF!</v>
      </c>
      <c r="Q710" s="301" t="e">
        <f t="shared" si="1761"/>
        <v>#REF!</v>
      </c>
      <c r="R710" s="301" t="e">
        <f t="shared" si="1762"/>
        <v>#REF!</v>
      </c>
      <c r="S710" s="301" t="e">
        <f t="shared" si="1763"/>
        <v>#REF!</v>
      </c>
      <c r="T710" s="301" t="e">
        <f t="shared" si="1764"/>
        <v>#REF!</v>
      </c>
      <c r="U710" s="301" t="e">
        <f t="shared" si="1765"/>
        <v>#REF!</v>
      </c>
      <c r="V710" s="301" t="e">
        <f t="shared" si="1766"/>
        <v>#REF!</v>
      </c>
      <c r="W710" s="301" t="e">
        <f t="shared" si="1767"/>
        <v>#REF!</v>
      </c>
      <c r="X710" s="301" t="e">
        <f t="shared" si="1768"/>
        <v>#REF!</v>
      </c>
      <c r="Y710" s="301" t="e">
        <f t="shared" si="1769"/>
        <v>#REF!</v>
      </c>
      <c r="Z710" s="301" t="e">
        <f t="shared" si="1770"/>
        <v>#REF!</v>
      </c>
      <c r="AA710" s="301" t="e">
        <f t="shared" si="1771"/>
        <v>#REF!</v>
      </c>
      <c r="AB710" s="301" t="e">
        <f t="shared" si="1772"/>
        <v>#REF!</v>
      </c>
      <c r="AC710" s="301" t="e">
        <f t="shared" si="1773"/>
        <v>#REF!</v>
      </c>
      <c r="AD710" s="301" t="e">
        <f t="shared" si="1774"/>
        <v>#REF!</v>
      </c>
      <c r="AE710" s="301" t="e">
        <f t="shared" si="1775"/>
        <v>#REF!</v>
      </c>
      <c r="AF710" s="301" t="e">
        <f t="shared" si="1776"/>
        <v>#REF!</v>
      </c>
      <c r="AG710" s="301" t="e">
        <f t="shared" si="1777"/>
        <v>#REF!</v>
      </c>
      <c r="AH710" s="301" t="e">
        <f t="shared" si="1778"/>
        <v>#REF!</v>
      </c>
      <c r="AI710" s="301" t="e">
        <f t="shared" si="1779"/>
        <v>#REF!</v>
      </c>
      <c r="AJ710" s="301" t="e">
        <f t="shared" si="1780"/>
        <v>#REF!</v>
      </c>
      <c r="AK710" s="301" t="e">
        <f t="shared" si="1781"/>
        <v>#REF!</v>
      </c>
      <c r="AL710" s="301" t="e">
        <f t="shared" si="1782"/>
        <v>#REF!</v>
      </c>
      <c r="AM710" s="301" t="e">
        <f t="shared" si="1783"/>
        <v>#REF!</v>
      </c>
      <c r="AN710" s="301" t="e">
        <f t="shared" si="1784"/>
        <v>#REF!</v>
      </c>
      <c r="AO710" s="301" t="e">
        <f t="shared" si="1785"/>
        <v>#REF!</v>
      </c>
      <c r="AP710" s="301" t="e">
        <f t="shared" si="1786"/>
        <v>#REF!</v>
      </c>
      <c r="AQ710" s="301" t="e">
        <f t="shared" si="1787"/>
        <v>#REF!</v>
      </c>
      <c r="AR710" s="301" t="e">
        <f t="shared" si="1788"/>
        <v>#REF!</v>
      </c>
      <c r="AS710" s="301" t="e">
        <f t="shared" si="1789"/>
        <v>#REF!</v>
      </c>
      <c r="AT710" s="301" t="e">
        <f t="shared" si="1790"/>
        <v>#REF!</v>
      </c>
      <c r="AU710" s="301" t="e">
        <f t="shared" si="1791"/>
        <v>#REF!</v>
      </c>
      <c r="AV710" s="301" t="e">
        <f t="shared" si="1792"/>
        <v>#REF!</v>
      </c>
      <c r="AW710" s="301" t="e">
        <f t="shared" si="1793"/>
        <v>#REF!</v>
      </c>
      <c r="AX710" s="301" t="e">
        <f t="shared" si="1794"/>
        <v>#REF!</v>
      </c>
      <c r="AY710" s="301" t="e">
        <f t="shared" si="1795"/>
        <v>#REF!</v>
      </c>
      <c r="AZ710" s="301" t="e">
        <f t="shared" si="1796"/>
        <v>#REF!</v>
      </c>
      <c r="BA710" s="301" t="e">
        <f t="shared" si="1797"/>
        <v>#REF!</v>
      </c>
      <c r="BB710" s="301" t="e">
        <f t="shared" si="1798"/>
        <v>#REF!</v>
      </c>
      <c r="BC710" s="301" t="e">
        <f t="shared" si="1799"/>
        <v>#REF!</v>
      </c>
      <c r="BD710" s="301" t="e">
        <f t="shared" si="1800"/>
        <v>#REF!</v>
      </c>
      <c r="BE710" s="301" t="e">
        <f t="shared" si="1801"/>
        <v>#REF!</v>
      </c>
      <c r="BF710" s="301" t="e">
        <f t="shared" si="1802"/>
        <v>#REF!</v>
      </c>
      <c r="BG710" s="301" t="e">
        <f t="shared" si="1803"/>
        <v>#REF!</v>
      </c>
      <c r="BH710" s="301" t="e">
        <f t="shared" si="1804"/>
        <v>#REF!</v>
      </c>
      <c r="BI710" s="301" t="e">
        <f t="shared" si="1805"/>
        <v>#REF!</v>
      </c>
      <c r="BJ710" s="301" t="e">
        <f t="shared" si="1806"/>
        <v>#REF!</v>
      </c>
      <c r="BK710" s="301" t="e">
        <f t="shared" si="1807"/>
        <v>#REF!</v>
      </c>
      <c r="BL710" s="301" t="e">
        <f t="shared" si="1808"/>
        <v>#REF!</v>
      </c>
      <c r="BM710" s="301" t="e">
        <f t="shared" si="1809"/>
        <v>#REF!</v>
      </c>
      <c r="BN710" s="301" t="e">
        <f t="shared" si="1810"/>
        <v>#REF!</v>
      </c>
      <c r="BO710" s="301" t="e">
        <f t="shared" si="1811"/>
        <v>#REF!</v>
      </c>
      <c r="BP710" s="301" t="e">
        <f t="shared" si="1812"/>
        <v>#REF!</v>
      </c>
      <c r="BQ710" s="301" t="e">
        <f t="shared" si="1813"/>
        <v>#REF!</v>
      </c>
      <c r="BR710" s="301" t="e">
        <f t="shared" si="1814"/>
        <v>#REF!</v>
      </c>
    </row>
    <row r="711" spans="2:70">
      <c r="B711" s="298">
        <v>17</v>
      </c>
      <c r="C711" s="298">
        <f t="shared" si="1815"/>
        <v>5.3125000000000004E-3</v>
      </c>
      <c r="D711" s="299" t="e">
        <f t="shared" si="1751"/>
        <v>#REF!</v>
      </c>
      <c r="E711" s="300" t="e">
        <f>W694</f>
        <v>#REF!</v>
      </c>
      <c r="F711" s="249">
        <v>17</v>
      </c>
      <c r="G711" s="301" t="e">
        <f t="shared" si="1816"/>
        <v>#REF!</v>
      </c>
      <c r="H711" s="301" t="e">
        <f t="shared" si="1752"/>
        <v>#REF!</v>
      </c>
      <c r="I711" s="301" t="e">
        <f t="shared" si="1753"/>
        <v>#REF!</v>
      </c>
      <c r="J711" s="301" t="e">
        <f t="shared" si="1754"/>
        <v>#REF!</v>
      </c>
      <c r="K711" s="301" t="e">
        <f t="shared" si="1755"/>
        <v>#REF!</v>
      </c>
      <c r="L711" s="301" t="e">
        <f t="shared" si="1756"/>
        <v>#REF!</v>
      </c>
      <c r="M711" s="301" t="e">
        <f t="shared" si="1757"/>
        <v>#REF!</v>
      </c>
      <c r="N711" s="301" t="e">
        <f t="shared" si="1758"/>
        <v>#REF!</v>
      </c>
      <c r="O711" s="301" t="e">
        <f t="shared" si="1759"/>
        <v>#REF!</v>
      </c>
      <c r="P711" s="301" t="e">
        <f t="shared" si="1760"/>
        <v>#REF!</v>
      </c>
      <c r="Q711" s="301" t="e">
        <f t="shared" si="1761"/>
        <v>#REF!</v>
      </c>
      <c r="R711" s="301" t="e">
        <f t="shared" si="1762"/>
        <v>#REF!</v>
      </c>
      <c r="S711" s="301" t="e">
        <f t="shared" si="1763"/>
        <v>#REF!</v>
      </c>
      <c r="T711" s="301" t="e">
        <f t="shared" si="1764"/>
        <v>#REF!</v>
      </c>
      <c r="U711" s="301" t="e">
        <f t="shared" si="1765"/>
        <v>#REF!</v>
      </c>
      <c r="V711" s="301" t="e">
        <f t="shared" si="1766"/>
        <v>#REF!</v>
      </c>
      <c r="W711" s="301" t="e">
        <f t="shared" si="1767"/>
        <v>#REF!</v>
      </c>
      <c r="X711" s="301" t="e">
        <f t="shared" si="1768"/>
        <v>#REF!</v>
      </c>
      <c r="Y711" s="301" t="e">
        <f t="shared" si="1769"/>
        <v>#REF!</v>
      </c>
      <c r="Z711" s="301" t="e">
        <f t="shared" si="1770"/>
        <v>#REF!</v>
      </c>
      <c r="AA711" s="301" t="e">
        <f t="shared" si="1771"/>
        <v>#REF!</v>
      </c>
      <c r="AB711" s="301" t="e">
        <f t="shared" si="1772"/>
        <v>#REF!</v>
      </c>
      <c r="AC711" s="301" t="e">
        <f t="shared" si="1773"/>
        <v>#REF!</v>
      </c>
      <c r="AD711" s="301" t="e">
        <f t="shared" si="1774"/>
        <v>#REF!</v>
      </c>
      <c r="AE711" s="301" t="e">
        <f t="shared" si="1775"/>
        <v>#REF!</v>
      </c>
      <c r="AF711" s="301" t="e">
        <f t="shared" si="1776"/>
        <v>#REF!</v>
      </c>
      <c r="AG711" s="301" t="e">
        <f t="shared" si="1777"/>
        <v>#REF!</v>
      </c>
      <c r="AH711" s="301" t="e">
        <f t="shared" si="1778"/>
        <v>#REF!</v>
      </c>
      <c r="AI711" s="301" t="e">
        <f t="shared" si="1779"/>
        <v>#REF!</v>
      </c>
      <c r="AJ711" s="301" t="e">
        <f t="shared" si="1780"/>
        <v>#REF!</v>
      </c>
      <c r="AK711" s="301" t="e">
        <f t="shared" si="1781"/>
        <v>#REF!</v>
      </c>
      <c r="AL711" s="301" t="e">
        <f t="shared" si="1782"/>
        <v>#REF!</v>
      </c>
      <c r="AM711" s="301" t="e">
        <f t="shared" si="1783"/>
        <v>#REF!</v>
      </c>
      <c r="AN711" s="301" t="e">
        <f t="shared" si="1784"/>
        <v>#REF!</v>
      </c>
      <c r="AO711" s="301" t="e">
        <f t="shared" si="1785"/>
        <v>#REF!</v>
      </c>
      <c r="AP711" s="301" t="e">
        <f t="shared" si="1786"/>
        <v>#REF!</v>
      </c>
      <c r="AQ711" s="301" t="e">
        <f t="shared" si="1787"/>
        <v>#REF!</v>
      </c>
      <c r="AR711" s="301" t="e">
        <f t="shared" si="1788"/>
        <v>#REF!</v>
      </c>
      <c r="AS711" s="301" t="e">
        <f t="shared" si="1789"/>
        <v>#REF!</v>
      </c>
      <c r="AT711" s="301" t="e">
        <f t="shared" si="1790"/>
        <v>#REF!</v>
      </c>
      <c r="AU711" s="301" t="e">
        <f t="shared" si="1791"/>
        <v>#REF!</v>
      </c>
      <c r="AV711" s="301" t="e">
        <f t="shared" si="1792"/>
        <v>#REF!</v>
      </c>
      <c r="AW711" s="301" t="e">
        <f t="shared" si="1793"/>
        <v>#REF!</v>
      </c>
      <c r="AX711" s="301" t="e">
        <f t="shared" si="1794"/>
        <v>#REF!</v>
      </c>
      <c r="AY711" s="301" t="e">
        <f t="shared" si="1795"/>
        <v>#REF!</v>
      </c>
      <c r="AZ711" s="301" t="e">
        <f t="shared" si="1796"/>
        <v>#REF!</v>
      </c>
      <c r="BA711" s="301" t="e">
        <f t="shared" si="1797"/>
        <v>#REF!</v>
      </c>
      <c r="BB711" s="301" t="e">
        <f t="shared" si="1798"/>
        <v>#REF!</v>
      </c>
      <c r="BC711" s="301" t="e">
        <f t="shared" si="1799"/>
        <v>#REF!</v>
      </c>
      <c r="BD711" s="301" t="e">
        <f t="shared" si="1800"/>
        <v>#REF!</v>
      </c>
      <c r="BE711" s="301" t="e">
        <f t="shared" si="1801"/>
        <v>#REF!</v>
      </c>
      <c r="BF711" s="301" t="e">
        <f t="shared" si="1802"/>
        <v>#REF!</v>
      </c>
      <c r="BG711" s="301" t="e">
        <f t="shared" si="1803"/>
        <v>#REF!</v>
      </c>
      <c r="BH711" s="301" t="e">
        <f t="shared" si="1804"/>
        <v>#REF!</v>
      </c>
      <c r="BI711" s="301" t="e">
        <f t="shared" si="1805"/>
        <v>#REF!</v>
      </c>
      <c r="BJ711" s="301" t="e">
        <f t="shared" si="1806"/>
        <v>#REF!</v>
      </c>
      <c r="BK711" s="301" t="e">
        <f t="shared" si="1807"/>
        <v>#REF!</v>
      </c>
      <c r="BL711" s="301" t="e">
        <f t="shared" si="1808"/>
        <v>#REF!</v>
      </c>
      <c r="BM711" s="301" t="e">
        <f t="shared" si="1809"/>
        <v>#REF!</v>
      </c>
      <c r="BN711" s="301" t="e">
        <f t="shared" si="1810"/>
        <v>#REF!</v>
      </c>
      <c r="BO711" s="301" t="e">
        <f t="shared" si="1811"/>
        <v>#REF!</v>
      </c>
      <c r="BP711" s="301" t="e">
        <f t="shared" si="1812"/>
        <v>#REF!</v>
      </c>
      <c r="BQ711" s="301" t="e">
        <f t="shared" si="1813"/>
        <v>#REF!</v>
      </c>
      <c r="BR711" s="301" t="e">
        <f t="shared" si="1814"/>
        <v>#REF!</v>
      </c>
    </row>
    <row r="712" spans="2:70">
      <c r="B712" s="298">
        <v>18</v>
      </c>
      <c r="C712" s="298">
        <f t="shared" si="1815"/>
        <v>5.6250000000000007E-3</v>
      </c>
      <c r="D712" s="299" t="e">
        <f t="shared" si="1751"/>
        <v>#REF!</v>
      </c>
      <c r="E712" s="300" t="e">
        <f>X694</f>
        <v>#REF!</v>
      </c>
      <c r="F712" s="249">
        <v>18</v>
      </c>
      <c r="G712" s="301" t="e">
        <f t="shared" si="1816"/>
        <v>#REF!</v>
      </c>
      <c r="H712" s="301" t="e">
        <f t="shared" si="1752"/>
        <v>#REF!</v>
      </c>
      <c r="I712" s="301" t="e">
        <f t="shared" si="1753"/>
        <v>#REF!</v>
      </c>
      <c r="J712" s="301" t="e">
        <f t="shared" si="1754"/>
        <v>#REF!</v>
      </c>
      <c r="K712" s="301" t="e">
        <f t="shared" si="1755"/>
        <v>#REF!</v>
      </c>
      <c r="L712" s="301" t="e">
        <f t="shared" si="1756"/>
        <v>#REF!</v>
      </c>
      <c r="M712" s="301" t="e">
        <f t="shared" si="1757"/>
        <v>#REF!</v>
      </c>
      <c r="N712" s="301" t="e">
        <f t="shared" si="1758"/>
        <v>#REF!</v>
      </c>
      <c r="O712" s="301" t="e">
        <f t="shared" si="1759"/>
        <v>#REF!</v>
      </c>
      <c r="P712" s="301" t="e">
        <f t="shared" si="1760"/>
        <v>#REF!</v>
      </c>
      <c r="Q712" s="301" t="e">
        <f t="shared" si="1761"/>
        <v>#REF!</v>
      </c>
      <c r="R712" s="301" t="e">
        <f t="shared" si="1762"/>
        <v>#REF!</v>
      </c>
      <c r="S712" s="301" t="e">
        <f t="shared" si="1763"/>
        <v>#REF!</v>
      </c>
      <c r="T712" s="301" t="e">
        <f t="shared" si="1764"/>
        <v>#REF!</v>
      </c>
      <c r="U712" s="301" t="e">
        <f t="shared" si="1765"/>
        <v>#REF!</v>
      </c>
      <c r="V712" s="301" t="e">
        <f t="shared" si="1766"/>
        <v>#REF!</v>
      </c>
      <c r="W712" s="301" t="e">
        <f t="shared" si="1767"/>
        <v>#REF!</v>
      </c>
      <c r="X712" s="301" t="e">
        <f t="shared" si="1768"/>
        <v>#REF!</v>
      </c>
      <c r="Y712" s="301" t="e">
        <f t="shared" si="1769"/>
        <v>#REF!</v>
      </c>
      <c r="Z712" s="301" t="e">
        <f t="shared" si="1770"/>
        <v>#REF!</v>
      </c>
      <c r="AA712" s="301" t="e">
        <f t="shared" si="1771"/>
        <v>#REF!</v>
      </c>
      <c r="AB712" s="301" t="e">
        <f t="shared" si="1772"/>
        <v>#REF!</v>
      </c>
      <c r="AC712" s="301" t="e">
        <f t="shared" si="1773"/>
        <v>#REF!</v>
      </c>
      <c r="AD712" s="301" t="e">
        <f t="shared" si="1774"/>
        <v>#REF!</v>
      </c>
      <c r="AE712" s="301" t="e">
        <f t="shared" si="1775"/>
        <v>#REF!</v>
      </c>
      <c r="AF712" s="301" t="e">
        <f t="shared" si="1776"/>
        <v>#REF!</v>
      </c>
      <c r="AG712" s="301" t="e">
        <f t="shared" si="1777"/>
        <v>#REF!</v>
      </c>
      <c r="AH712" s="301" t="e">
        <f t="shared" si="1778"/>
        <v>#REF!</v>
      </c>
      <c r="AI712" s="301" t="e">
        <f t="shared" si="1779"/>
        <v>#REF!</v>
      </c>
      <c r="AJ712" s="301" t="e">
        <f t="shared" si="1780"/>
        <v>#REF!</v>
      </c>
      <c r="AK712" s="301" t="e">
        <f t="shared" si="1781"/>
        <v>#REF!</v>
      </c>
      <c r="AL712" s="301" t="e">
        <f t="shared" si="1782"/>
        <v>#REF!</v>
      </c>
      <c r="AM712" s="301" t="e">
        <f t="shared" si="1783"/>
        <v>#REF!</v>
      </c>
      <c r="AN712" s="301" t="e">
        <f t="shared" si="1784"/>
        <v>#REF!</v>
      </c>
      <c r="AO712" s="301" t="e">
        <f t="shared" si="1785"/>
        <v>#REF!</v>
      </c>
      <c r="AP712" s="301" t="e">
        <f t="shared" si="1786"/>
        <v>#REF!</v>
      </c>
      <c r="AQ712" s="301" t="e">
        <f t="shared" si="1787"/>
        <v>#REF!</v>
      </c>
      <c r="AR712" s="301" t="e">
        <f t="shared" si="1788"/>
        <v>#REF!</v>
      </c>
      <c r="AS712" s="301" t="e">
        <f t="shared" si="1789"/>
        <v>#REF!</v>
      </c>
      <c r="AT712" s="301" t="e">
        <f t="shared" si="1790"/>
        <v>#REF!</v>
      </c>
      <c r="AU712" s="301" t="e">
        <f t="shared" si="1791"/>
        <v>#REF!</v>
      </c>
      <c r="AV712" s="301" t="e">
        <f t="shared" si="1792"/>
        <v>#REF!</v>
      </c>
      <c r="AW712" s="301" t="e">
        <f t="shared" si="1793"/>
        <v>#REF!</v>
      </c>
      <c r="AX712" s="301" t="e">
        <f t="shared" si="1794"/>
        <v>#REF!</v>
      </c>
      <c r="AY712" s="301" t="e">
        <f t="shared" si="1795"/>
        <v>#REF!</v>
      </c>
      <c r="AZ712" s="301" t="e">
        <f t="shared" si="1796"/>
        <v>#REF!</v>
      </c>
      <c r="BA712" s="301" t="e">
        <f t="shared" si="1797"/>
        <v>#REF!</v>
      </c>
      <c r="BB712" s="301" t="e">
        <f t="shared" si="1798"/>
        <v>#REF!</v>
      </c>
      <c r="BC712" s="301" t="e">
        <f t="shared" si="1799"/>
        <v>#REF!</v>
      </c>
      <c r="BD712" s="301" t="e">
        <f t="shared" si="1800"/>
        <v>#REF!</v>
      </c>
      <c r="BE712" s="301" t="e">
        <f t="shared" si="1801"/>
        <v>#REF!</v>
      </c>
      <c r="BF712" s="301" t="e">
        <f t="shared" si="1802"/>
        <v>#REF!</v>
      </c>
      <c r="BG712" s="301" t="e">
        <f t="shared" si="1803"/>
        <v>#REF!</v>
      </c>
      <c r="BH712" s="301" t="e">
        <f t="shared" si="1804"/>
        <v>#REF!</v>
      </c>
      <c r="BI712" s="301" t="e">
        <f t="shared" si="1805"/>
        <v>#REF!</v>
      </c>
      <c r="BJ712" s="301" t="e">
        <f t="shared" si="1806"/>
        <v>#REF!</v>
      </c>
      <c r="BK712" s="301" t="e">
        <f t="shared" si="1807"/>
        <v>#REF!</v>
      </c>
      <c r="BL712" s="301" t="e">
        <f t="shared" si="1808"/>
        <v>#REF!</v>
      </c>
      <c r="BM712" s="301" t="e">
        <f t="shared" si="1809"/>
        <v>#REF!</v>
      </c>
      <c r="BN712" s="301" t="e">
        <f t="shared" si="1810"/>
        <v>#REF!</v>
      </c>
      <c r="BO712" s="301" t="e">
        <f t="shared" si="1811"/>
        <v>#REF!</v>
      </c>
      <c r="BP712" s="301" t="e">
        <f t="shared" si="1812"/>
        <v>#REF!</v>
      </c>
      <c r="BQ712" s="301" t="e">
        <f t="shared" si="1813"/>
        <v>#REF!</v>
      </c>
      <c r="BR712" s="301" t="e">
        <f t="shared" si="1814"/>
        <v>#REF!</v>
      </c>
    </row>
    <row r="713" spans="2:70">
      <c r="B713" s="298">
        <v>19</v>
      </c>
      <c r="C713" s="298">
        <f t="shared" si="1815"/>
        <v>5.9375000000000009E-3</v>
      </c>
      <c r="D713" s="299" t="e">
        <f t="shared" si="1751"/>
        <v>#REF!</v>
      </c>
      <c r="E713" s="300" t="e">
        <f>Y694</f>
        <v>#REF!</v>
      </c>
      <c r="F713" s="249">
        <v>19</v>
      </c>
      <c r="G713" s="301" t="e">
        <f t="shared" si="1816"/>
        <v>#REF!</v>
      </c>
      <c r="H713" s="301" t="e">
        <f t="shared" si="1752"/>
        <v>#REF!</v>
      </c>
      <c r="I713" s="301" t="e">
        <f t="shared" si="1753"/>
        <v>#REF!</v>
      </c>
      <c r="J713" s="301" t="e">
        <f t="shared" si="1754"/>
        <v>#REF!</v>
      </c>
      <c r="K713" s="301" t="e">
        <f t="shared" si="1755"/>
        <v>#REF!</v>
      </c>
      <c r="L713" s="301" t="e">
        <f t="shared" si="1756"/>
        <v>#REF!</v>
      </c>
      <c r="M713" s="301" t="e">
        <f t="shared" si="1757"/>
        <v>#REF!</v>
      </c>
      <c r="N713" s="301" t="e">
        <f t="shared" si="1758"/>
        <v>#REF!</v>
      </c>
      <c r="O713" s="301" t="e">
        <f t="shared" si="1759"/>
        <v>#REF!</v>
      </c>
      <c r="P713" s="301" t="e">
        <f t="shared" si="1760"/>
        <v>#REF!</v>
      </c>
      <c r="Q713" s="301" t="e">
        <f t="shared" si="1761"/>
        <v>#REF!</v>
      </c>
      <c r="R713" s="301" t="e">
        <f t="shared" si="1762"/>
        <v>#REF!</v>
      </c>
      <c r="S713" s="301" t="e">
        <f t="shared" si="1763"/>
        <v>#REF!</v>
      </c>
      <c r="T713" s="301" t="e">
        <f t="shared" si="1764"/>
        <v>#REF!</v>
      </c>
      <c r="U713" s="301" t="e">
        <f t="shared" si="1765"/>
        <v>#REF!</v>
      </c>
      <c r="V713" s="301" t="e">
        <f t="shared" si="1766"/>
        <v>#REF!</v>
      </c>
      <c r="W713" s="301" t="e">
        <f t="shared" si="1767"/>
        <v>#REF!</v>
      </c>
      <c r="X713" s="301" t="e">
        <f t="shared" si="1768"/>
        <v>#REF!</v>
      </c>
      <c r="Y713" s="301" t="e">
        <f t="shared" si="1769"/>
        <v>#REF!</v>
      </c>
      <c r="Z713" s="301" t="e">
        <f t="shared" si="1770"/>
        <v>#REF!</v>
      </c>
      <c r="AA713" s="301" t="e">
        <f t="shared" si="1771"/>
        <v>#REF!</v>
      </c>
      <c r="AB713" s="301" t="e">
        <f t="shared" si="1772"/>
        <v>#REF!</v>
      </c>
      <c r="AC713" s="301" t="e">
        <f t="shared" si="1773"/>
        <v>#REF!</v>
      </c>
      <c r="AD713" s="301" t="e">
        <f t="shared" si="1774"/>
        <v>#REF!</v>
      </c>
      <c r="AE713" s="301" t="e">
        <f t="shared" si="1775"/>
        <v>#REF!</v>
      </c>
      <c r="AF713" s="301" t="e">
        <f t="shared" si="1776"/>
        <v>#REF!</v>
      </c>
      <c r="AG713" s="301" t="e">
        <f t="shared" si="1777"/>
        <v>#REF!</v>
      </c>
      <c r="AH713" s="301" t="e">
        <f t="shared" si="1778"/>
        <v>#REF!</v>
      </c>
      <c r="AI713" s="301" t="e">
        <f t="shared" si="1779"/>
        <v>#REF!</v>
      </c>
      <c r="AJ713" s="301" t="e">
        <f t="shared" si="1780"/>
        <v>#REF!</v>
      </c>
      <c r="AK713" s="301" t="e">
        <f t="shared" si="1781"/>
        <v>#REF!</v>
      </c>
      <c r="AL713" s="301" t="e">
        <f t="shared" si="1782"/>
        <v>#REF!</v>
      </c>
      <c r="AM713" s="301" t="e">
        <f t="shared" si="1783"/>
        <v>#REF!</v>
      </c>
      <c r="AN713" s="301" t="e">
        <f t="shared" si="1784"/>
        <v>#REF!</v>
      </c>
      <c r="AO713" s="301" t="e">
        <f t="shared" si="1785"/>
        <v>#REF!</v>
      </c>
      <c r="AP713" s="301" t="e">
        <f t="shared" si="1786"/>
        <v>#REF!</v>
      </c>
      <c r="AQ713" s="301" t="e">
        <f t="shared" si="1787"/>
        <v>#REF!</v>
      </c>
      <c r="AR713" s="301" t="e">
        <f t="shared" si="1788"/>
        <v>#REF!</v>
      </c>
      <c r="AS713" s="301" t="e">
        <f t="shared" si="1789"/>
        <v>#REF!</v>
      </c>
      <c r="AT713" s="301" t="e">
        <f t="shared" si="1790"/>
        <v>#REF!</v>
      </c>
      <c r="AU713" s="301" t="e">
        <f t="shared" si="1791"/>
        <v>#REF!</v>
      </c>
      <c r="AV713" s="301" t="e">
        <f t="shared" si="1792"/>
        <v>#REF!</v>
      </c>
      <c r="AW713" s="301" t="e">
        <f t="shared" si="1793"/>
        <v>#REF!</v>
      </c>
      <c r="AX713" s="301" t="e">
        <f t="shared" si="1794"/>
        <v>#REF!</v>
      </c>
      <c r="AY713" s="301" t="e">
        <f t="shared" si="1795"/>
        <v>#REF!</v>
      </c>
      <c r="AZ713" s="301" t="e">
        <f t="shared" si="1796"/>
        <v>#REF!</v>
      </c>
      <c r="BA713" s="301" t="e">
        <f t="shared" si="1797"/>
        <v>#REF!</v>
      </c>
      <c r="BB713" s="301" t="e">
        <f t="shared" si="1798"/>
        <v>#REF!</v>
      </c>
      <c r="BC713" s="301" t="e">
        <f t="shared" si="1799"/>
        <v>#REF!</v>
      </c>
      <c r="BD713" s="301" t="e">
        <f t="shared" si="1800"/>
        <v>#REF!</v>
      </c>
      <c r="BE713" s="301" t="e">
        <f t="shared" si="1801"/>
        <v>#REF!</v>
      </c>
      <c r="BF713" s="301" t="e">
        <f t="shared" si="1802"/>
        <v>#REF!</v>
      </c>
      <c r="BG713" s="301" t="e">
        <f t="shared" si="1803"/>
        <v>#REF!</v>
      </c>
      <c r="BH713" s="301" t="e">
        <f t="shared" si="1804"/>
        <v>#REF!</v>
      </c>
      <c r="BI713" s="301" t="e">
        <f t="shared" si="1805"/>
        <v>#REF!</v>
      </c>
      <c r="BJ713" s="301" t="e">
        <f t="shared" si="1806"/>
        <v>#REF!</v>
      </c>
      <c r="BK713" s="301" t="e">
        <f t="shared" si="1807"/>
        <v>#REF!</v>
      </c>
      <c r="BL713" s="301" t="e">
        <f t="shared" si="1808"/>
        <v>#REF!</v>
      </c>
      <c r="BM713" s="301" t="e">
        <f t="shared" si="1809"/>
        <v>#REF!</v>
      </c>
      <c r="BN713" s="301" t="e">
        <f t="shared" si="1810"/>
        <v>#REF!</v>
      </c>
      <c r="BO713" s="301" t="e">
        <f t="shared" si="1811"/>
        <v>#REF!</v>
      </c>
      <c r="BP713" s="301" t="e">
        <f t="shared" si="1812"/>
        <v>#REF!</v>
      </c>
      <c r="BQ713" s="301" t="e">
        <f t="shared" si="1813"/>
        <v>#REF!</v>
      </c>
      <c r="BR713" s="301" t="e">
        <f t="shared" si="1814"/>
        <v>#REF!</v>
      </c>
    </row>
    <row r="714" spans="2:70">
      <c r="B714" s="298">
        <v>20</v>
      </c>
      <c r="C714" s="298">
        <f t="shared" si="1815"/>
        <v>6.2500000000000012E-3</v>
      </c>
      <c r="D714" s="299" t="e">
        <f t="shared" si="1751"/>
        <v>#REF!</v>
      </c>
      <c r="E714" s="300" t="e">
        <f>Z694</f>
        <v>#REF!</v>
      </c>
      <c r="F714" s="249">
        <v>20</v>
      </c>
      <c r="G714" s="301" t="e">
        <f t="shared" si="1816"/>
        <v>#REF!</v>
      </c>
      <c r="H714" s="301" t="e">
        <f t="shared" si="1752"/>
        <v>#REF!</v>
      </c>
      <c r="I714" s="301" t="e">
        <f t="shared" si="1753"/>
        <v>#REF!</v>
      </c>
      <c r="J714" s="301" t="e">
        <f t="shared" si="1754"/>
        <v>#REF!</v>
      </c>
      <c r="K714" s="301" t="e">
        <f t="shared" si="1755"/>
        <v>#REF!</v>
      </c>
      <c r="L714" s="301" t="e">
        <f t="shared" si="1756"/>
        <v>#REF!</v>
      </c>
      <c r="M714" s="301" t="e">
        <f t="shared" si="1757"/>
        <v>#REF!</v>
      </c>
      <c r="N714" s="301" t="e">
        <f t="shared" si="1758"/>
        <v>#REF!</v>
      </c>
      <c r="O714" s="301" t="e">
        <f t="shared" si="1759"/>
        <v>#REF!</v>
      </c>
      <c r="P714" s="301" t="e">
        <f t="shared" si="1760"/>
        <v>#REF!</v>
      </c>
      <c r="Q714" s="301" t="e">
        <f t="shared" si="1761"/>
        <v>#REF!</v>
      </c>
      <c r="R714" s="301" t="e">
        <f t="shared" si="1762"/>
        <v>#REF!</v>
      </c>
      <c r="S714" s="301" t="e">
        <f t="shared" si="1763"/>
        <v>#REF!</v>
      </c>
      <c r="T714" s="301" t="e">
        <f t="shared" si="1764"/>
        <v>#REF!</v>
      </c>
      <c r="U714" s="301" t="e">
        <f t="shared" si="1765"/>
        <v>#REF!</v>
      </c>
      <c r="V714" s="301" t="e">
        <f t="shared" si="1766"/>
        <v>#REF!</v>
      </c>
      <c r="W714" s="301" t="e">
        <f t="shared" si="1767"/>
        <v>#REF!</v>
      </c>
      <c r="X714" s="301" t="e">
        <f t="shared" si="1768"/>
        <v>#REF!</v>
      </c>
      <c r="Y714" s="301" t="e">
        <f t="shared" si="1769"/>
        <v>#REF!</v>
      </c>
      <c r="Z714" s="301" t="e">
        <f t="shared" si="1770"/>
        <v>#REF!</v>
      </c>
      <c r="AA714" s="301" t="e">
        <f t="shared" si="1771"/>
        <v>#REF!</v>
      </c>
      <c r="AB714" s="301" t="e">
        <f t="shared" si="1772"/>
        <v>#REF!</v>
      </c>
      <c r="AC714" s="301" t="e">
        <f t="shared" si="1773"/>
        <v>#REF!</v>
      </c>
      <c r="AD714" s="301" t="e">
        <f t="shared" si="1774"/>
        <v>#REF!</v>
      </c>
      <c r="AE714" s="301" t="e">
        <f t="shared" si="1775"/>
        <v>#REF!</v>
      </c>
      <c r="AF714" s="301" t="e">
        <f t="shared" si="1776"/>
        <v>#REF!</v>
      </c>
      <c r="AG714" s="301" t="e">
        <f t="shared" si="1777"/>
        <v>#REF!</v>
      </c>
      <c r="AH714" s="301" t="e">
        <f t="shared" si="1778"/>
        <v>#REF!</v>
      </c>
      <c r="AI714" s="301" t="e">
        <f t="shared" si="1779"/>
        <v>#REF!</v>
      </c>
      <c r="AJ714" s="301" t="e">
        <f t="shared" si="1780"/>
        <v>#REF!</v>
      </c>
      <c r="AK714" s="301" t="e">
        <f t="shared" si="1781"/>
        <v>#REF!</v>
      </c>
      <c r="AL714" s="301" t="e">
        <f t="shared" si="1782"/>
        <v>#REF!</v>
      </c>
      <c r="AM714" s="301" t="e">
        <f t="shared" si="1783"/>
        <v>#REF!</v>
      </c>
      <c r="AN714" s="301" t="e">
        <f t="shared" si="1784"/>
        <v>#REF!</v>
      </c>
      <c r="AO714" s="301" t="e">
        <f t="shared" si="1785"/>
        <v>#REF!</v>
      </c>
      <c r="AP714" s="301" t="e">
        <f t="shared" si="1786"/>
        <v>#REF!</v>
      </c>
      <c r="AQ714" s="301" t="e">
        <f t="shared" si="1787"/>
        <v>#REF!</v>
      </c>
      <c r="AR714" s="301" t="e">
        <f t="shared" si="1788"/>
        <v>#REF!</v>
      </c>
      <c r="AS714" s="301" t="e">
        <f t="shared" si="1789"/>
        <v>#REF!</v>
      </c>
      <c r="AT714" s="301" t="e">
        <f t="shared" si="1790"/>
        <v>#REF!</v>
      </c>
      <c r="AU714" s="301" t="e">
        <f t="shared" si="1791"/>
        <v>#REF!</v>
      </c>
      <c r="AV714" s="301" t="e">
        <f t="shared" si="1792"/>
        <v>#REF!</v>
      </c>
      <c r="AW714" s="301" t="e">
        <f t="shared" si="1793"/>
        <v>#REF!</v>
      </c>
      <c r="AX714" s="301" t="e">
        <f t="shared" si="1794"/>
        <v>#REF!</v>
      </c>
      <c r="AY714" s="301" t="e">
        <f t="shared" si="1795"/>
        <v>#REF!</v>
      </c>
      <c r="AZ714" s="301" t="e">
        <f t="shared" si="1796"/>
        <v>#REF!</v>
      </c>
      <c r="BA714" s="301" t="e">
        <f t="shared" si="1797"/>
        <v>#REF!</v>
      </c>
      <c r="BB714" s="301" t="e">
        <f t="shared" si="1798"/>
        <v>#REF!</v>
      </c>
      <c r="BC714" s="301" t="e">
        <f t="shared" si="1799"/>
        <v>#REF!</v>
      </c>
      <c r="BD714" s="301" t="e">
        <f t="shared" si="1800"/>
        <v>#REF!</v>
      </c>
      <c r="BE714" s="301" t="e">
        <f t="shared" si="1801"/>
        <v>#REF!</v>
      </c>
      <c r="BF714" s="301" t="e">
        <f t="shared" si="1802"/>
        <v>#REF!</v>
      </c>
      <c r="BG714" s="301" t="e">
        <f t="shared" si="1803"/>
        <v>#REF!</v>
      </c>
      <c r="BH714" s="301" t="e">
        <f t="shared" si="1804"/>
        <v>#REF!</v>
      </c>
      <c r="BI714" s="301" t="e">
        <f t="shared" si="1805"/>
        <v>#REF!</v>
      </c>
      <c r="BJ714" s="301" t="e">
        <f t="shared" si="1806"/>
        <v>#REF!</v>
      </c>
      <c r="BK714" s="301" t="e">
        <f t="shared" si="1807"/>
        <v>#REF!</v>
      </c>
      <c r="BL714" s="301" t="e">
        <f t="shared" si="1808"/>
        <v>#REF!</v>
      </c>
      <c r="BM714" s="301" t="e">
        <f t="shared" si="1809"/>
        <v>#REF!</v>
      </c>
      <c r="BN714" s="301" t="e">
        <f t="shared" si="1810"/>
        <v>#REF!</v>
      </c>
      <c r="BO714" s="301" t="e">
        <f t="shared" si="1811"/>
        <v>#REF!</v>
      </c>
      <c r="BP714" s="301" t="e">
        <f t="shared" si="1812"/>
        <v>#REF!</v>
      </c>
      <c r="BQ714" s="301" t="e">
        <f t="shared" si="1813"/>
        <v>#REF!</v>
      </c>
      <c r="BR714" s="301" t="e">
        <f t="shared" si="1814"/>
        <v>#REF!</v>
      </c>
    </row>
    <row r="715" spans="2:70">
      <c r="B715" s="298">
        <v>21</v>
      </c>
      <c r="C715" s="298">
        <f t="shared" si="1815"/>
        <v>6.5625000000000015E-3</v>
      </c>
      <c r="D715" s="299" t="e">
        <f t="shared" si="1751"/>
        <v>#REF!</v>
      </c>
      <c r="E715" s="300" t="e">
        <f>AA694</f>
        <v>#REF!</v>
      </c>
      <c r="F715" s="249">
        <v>21</v>
      </c>
      <c r="G715" s="301" t="e">
        <f t="shared" si="1816"/>
        <v>#REF!</v>
      </c>
      <c r="H715" s="301" t="e">
        <f t="shared" si="1752"/>
        <v>#REF!</v>
      </c>
      <c r="I715" s="301" t="e">
        <f t="shared" si="1753"/>
        <v>#REF!</v>
      </c>
      <c r="J715" s="301" t="e">
        <f t="shared" si="1754"/>
        <v>#REF!</v>
      </c>
      <c r="K715" s="301" t="e">
        <f t="shared" si="1755"/>
        <v>#REF!</v>
      </c>
      <c r="L715" s="301" t="e">
        <f t="shared" si="1756"/>
        <v>#REF!</v>
      </c>
      <c r="M715" s="301" t="e">
        <f t="shared" si="1757"/>
        <v>#REF!</v>
      </c>
      <c r="N715" s="301" t="e">
        <f t="shared" si="1758"/>
        <v>#REF!</v>
      </c>
      <c r="O715" s="301" t="e">
        <f t="shared" si="1759"/>
        <v>#REF!</v>
      </c>
      <c r="P715" s="301" t="e">
        <f t="shared" si="1760"/>
        <v>#REF!</v>
      </c>
      <c r="Q715" s="301" t="e">
        <f t="shared" si="1761"/>
        <v>#REF!</v>
      </c>
      <c r="R715" s="301" t="e">
        <f t="shared" si="1762"/>
        <v>#REF!</v>
      </c>
      <c r="S715" s="301" t="e">
        <f t="shared" si="1763"/>
        <v>#REF!</v>
      </c>
      <c r="T715" s="301" t="e">
        <f t="shared" si="1764"/>
        <v>#REF!</v>
      </c>
      <c r="U715" s="301" t="e">
        <f t="shared" si="1765"/>
        <v>#REF!</v>
      </c>
      <c r="V715" s="301" t="e">
        <f t="shared" si="1766"/>
        <v>#REF!</v>
      </c>
      <c r="W715" s="301" t="e">
        <f t="shared" si="1767"/>
        <v>#REF!</v>
      </c>
      <c r="X715" s="301" t="e">
        <f t="shared" si="1768"/>
        <v>#REF!</v>
      </c>
      <c r="Y715" s="301" t="e">
        <f t="shared" si="1769"/>
        <v>#REF!</v>
      </c>
      <c r="Z715" s="301" t="e">
        <f t="shared" si="1770"/>
        <v>#REF!</v>
      </c>
      <c r="AA715" s="301" t="e">
        <f t="shared" si="1771"/>
        <v>#REF!</v>
      </c>
      <c r="AB715" s="301" t="e">
        <f t="shared" si="1772"/>
        <v>#REF!</v>
      </c>
      <c r="AC715" s="301" t="e">
        <f t="shared" si="1773"/>
        <v>#REF!</v>
      </c>
      <c r="AD715" s="301" t="e">
        <f t="shared" si="1774"/>
        <v>#REF!</v>
      </c>
      <c r="AE715" s="301" t="e">
        <f t="shared" si="1775"/>
        <v>#REF!</v>
      </c>
      <c r="AF715" s="301" t="e">
        <f t="shared" si="1776"/>
        <v>#REF!</v>
      </c>
      <c r="AG715" s="301" t="e">
        <f t="shared" si="1777"/>
        <v>#REF!</v>
      </c>
      <c r="AH715" s="301" t="e">
        <f t="shared" si="1778"/>
        <v>#REF!</v>
      </c>
      <c r="AI715" s="301" t="e">
        <f t="shared" si="1779"/>
        <v>#REF!</v>
      </c>
      <c r="AJ715" s="301" t="e">
        <f t="shared" si="1780"/>
        <v>#REF!</v>
      </c>
      <c r="AK715" s="301" t="e">
        <f t="shared" si="1781"/>
        <v>#REF!</v>
      </c>
      <c r="AL715" s="301" t="e">
        <f t="shared" si="1782"/>
        <v>#REF!</v>
      </c>
      <c r="AM715" s="301" t="e">
        <f t="shared" si="1783"/>
        <v>#REF!</v>
      </c>
      <c r="AN715" s="301" t="e">
        <f t="shared" si="1784"/>
        <v>#REF!</v>
      </c>
      <c r="AO715" s="301" t="e">
        <f t="shared" si="1785"/>
        <v>#REF!</v>
      </c>
      <c r="AP715" s="301" t="e">
        <f t="shared" si="1786"/>
        <v>#REF!</v>
      </c>
      <c r="AQ715" s="301" t="e">
        <f t="shared" si="1787"/>
        <v>#REF!</v>
      </c>
      <c r="AR715" s="301" t="e">
        <f t="shared" si="1788"/>
        <v>#REF!</v>
      </c>
      <c r="AS715" s="301" t="e">
        <f t="shared" si="1789"/>
        <v>#REF!</v>
      </c>
      <c r="AT715" s="301" t="e">
        <f t="shared" si="1790"/>
        <v>#REF!</v>
      </c>
      <c r="AU715" s="301" t="e">
        <f t="shared" si="1791"/>
        <v>#REF!</v>
      </c>
      <c r="AV715" s="301" t="e">
        <f t="shared" si="1792"/>
        <v>#REF!</v>
      </c>
      <c r="AW715" s="301" t="e">
        <f t="shared" si="1793"/>
        <v>#REF!</v>
      </c>
      <c r="AX715" s="301" t="e">
        <f t="shared" si="1794"/>
        <v>#REF!</v>
      </c>
      <c r="AY715" s="301" t="e">
        <f t="shared" si="1795"/>
        <v>#REF!</v>
      </c>
      <c r="AZ715" s="301" t="e">
        <f t="shared" si="1796"/>
        <v>#REF!</v>
      </c>
      <c r="BA715" s="301" t="e">
        <f t="shared" si="1797"/>
        <v>#REF!</v>
      </c>
      <c r="BB715" s="301" t="e">
        <f t="shared" si="1798"/>
        <v>#REF!</v>
      </c>
      <c r="BC715" s="301" t="e">
        <f t="shared" si="1799"/>
        <v>#REF!</v>
      </c>
      <c r="BD715" s="301" t="e">
        <f t="shared" si="1800"/>
        <v>#REF!</v>
      </c>
      <c r="BE715" s="301" t="e">
        <f t="shared" si="1801"/>
        <v>#REF!</v>
      </c>
      <c r="BF715" s="301" t="e">
        <f t="shared" si="1802"/>
        <v>#REF!</v>
      </c>
      <c r="BG715" s="301" t="e">
        <f t="shared" si="1803"/>
        <v>#REF!</v>
      </c>
      <c r="BH715" s="301" t="e">
        <f t="shared" si="1804"/>
        <v>#REF!</v>
      </c>
      <c r="BI715" s="301" t="e">
        <f t="shared" si="1805"/>
        <v>#REF!</v>
      </c>
      <c r="BJ715" s="301" t="e">
        <f t="shared" si="1806"/>
        <v>#REF!</v>
      </c>
      <c r="BK715" s="301" t="e">
        <f t="shared" si="1807"/>
        <v>#REF!</v>
      </c>
      <c r="BL715" s="301" t="e">
        <f t="shared" si="1808"/>
        <v>#REF!</v>
      </c>
      <c r="BM715" s="301" t="e">
        <f t="shared" si="1809"/>
        <v>#REF!</v>
      </c>
      <c r="BN715" s="301" t="e">
        <f t="shared" si="1810"/>
        <v>#REF!</v>
      </c>
      <c r="BO715" s="301" t="e">
        <f t="shared" si="1811"/>
        <v>#REF!</v>
      </c>
      <c r="BP715" s="301" t="e">
        <f t="shared" si="1812"/>
        <v>#REF!</v>
      </c>
      <c r="BQ715" s="301" t="e">
        <f t="shared" si="1813"/>
        <v>#REF!</v>
      </c>
      <c r="BR715" s="301" t="e">
        <f t="shared" si="1814"/>
        <v>#REF!</v>
      </c>
    </row>
    <row r="716" spans="2:70">
      <c r="B716" s="298">
        <v>22</v>
      </c>
      <c r="C716" s="298">
        <f t="shared" si="1815"/>
        <v>6.8750000000000018E-3</v>
      </c>
      <c r="D716" s="299" t="e">
        <f t="shared" si="1751"/>
        <v>#REF!</v>
      </c>
      <c r="E716" s="300" t="e">
        <f>AB694</f>
        <v>#REF!</v>
      </c>
      <c r="F716" s="249">
        <v>22</v>
      </c>
      <c r="G716" s="301" t="e">
        <f t="shared" si="1816"/>
        <v>#REF!</v>
      </c>
      <c r="H716" s="301" t="e">
        <f t="shared" si="1752"/>
        <v>#REF!</v>
      </c>
      <c r="I716" s="301" t="e">
        <f t="shared" si="1753"/>
        <v>#REF!</v>
      </c>
      <c r="J716" s="301" t="e">
        <f t="shared" si="1754"/>
        <v>#REF!</v>
      </c>
      <c r="K716" s="301" t="e">
        <f t="shared" si="1755"/>
        <v>#REF!</v>
      </c>
      <c r="L716" s="301" t="e">
        <f t="shared" si="1756"/>
        <v>#REF!</v>
      </c>
      <c r="M716" s="301" t="e">
        <f t="shared" si="1757"/>
        <v>#REF!</v>
      </c>
      <c r="N716" s="301" t="e">
        <f t="shared" si="1758"/>
        <v>#REF!</v>
      </c>
      <c r="O716" s="301" t="e">
        <f t="shared" si="1759"/>
        <v>#REF!</v>
      </c>
      <c r="P716" s="301" t="e">
        <f t="shared" si="1760"/>
        <v>#REF!</v>
      </c>
      <c r="Q716" s="301" t="e">
        <f t="shared" si="1761"/>
        <v>#REF!</v>
      </c>
      <c r="R716" s="301" t="e">
        <f t="shared" si="1762"/>
        <v>#REF!</v>
      </c>
      <c r="S716" s="301" t="e">
        <f t="shared" si="1763"/>
        <v>#REF!</v>
      </c>
      <c r="T716" s="301" t="e">
        <f t="shared" si="1764"/>
        <v>#REF!</v>
      </c>
      <c r="U716" s="301" t="e">
        <f t="shared" si="1765"/>
        <v>#REF!</v>
      </c>
      <c r="V716" s="301" t="e">
        <f t="shared" si="1766"/>
        <v>#REF!</v>
      </c>
      <c r="W716" s="301" t="e">
        <f t="shared" si="1767"/>
        <v>#REF!</v>
      </c>
      <c r="X716" s="301" t="e">
        <f t="shared" si="1768"/>
        <v>#REF!</v>
      </c>
      <c r="Y716" s="301" t="e">
        <f t="shared" si="1769"/>
        <v>#REF!</v>
      </c>
      <c r="Z716" s="301" t="e">
        <f t="shared" si="1770"/>
        <v>#REF!</v>
      </c>
      <c r="AA716" s="301" t="e">
        <f t="shared" si="1771"/>
        <v>#REF!</v>
      </c>
      <c r="AB716" s="301" t="e">
        <f t="shared" si="1772"/>
        <v>#REF!</v>
      </c>
      <c r="AC716" s="301" t="e">
        <f t="shared" si="1773"/>
        <v>#REF!</v>
      </c>
      <c r="AD716" s="301" t="e">
        <f t="shared" si="1774"/>
        <v>#REF!</v>
      </c>
      <c r="AE716" s="301" t="e">
        <f t="shared" si="1775"/>
        <v>#REF!</v>
      </c>
      <c r="AF716" s="301" t="e">
        <f t="shared" si="1776"/>
        <v>#REF!</v>
      </c>
      <c r="AG716" s="301" t="e">
        <f t="shared" si="1777"/>
        <v>#REF!</v>
      </c>
      <c r="AH716" s="301" t="e">
        <f t="shared" si="1778"/>
        <v>#REF!</v>
      </c>
      <c r="AI716" s="301" t="e">
        <f t="shared" si="1779"/>
        <v>#REF!</v>
      </c>
      <c r="AJ716" s="301" t="e">
        <f t="shared" si="1780"/>
        <v>#REF!</v>
      </c>
      <c r="AK716" s="301" t="e">
        <f t="shared" si="1781"/>
        <v>#REF!</v>
      </c>
      <c r="AL716" s="301" t="e">
        <f t="shared" si="1782"/>
        <v>#REF!</v>
      </c>
      <c r="AM716" s="301" t="e">
        <f t="shared" si="1783"/>
        <v>#REF!</v>
      </c>
      <c r="AN716" s="301" t="e">
        <f t="shared" si="1784"/>
        <v>#REF!</v>
      </c>
      <c r="AO716" s="301" t="e">
        <f t="shared" si="1785"/>
        <v>#REF!</v>
      </c>
      <c r="AP716" s="301" t="e">
        <f t="shared" si="1786"/>
        <v>#REF!</v>
      </c>
      <c r="AQ716" s="301" t="e">
        <f t="shared" si="1787"/>
        <v>#REF!</v>
      </c>
      <c r="AR716" s="301" t="e">
        <f t="shared" si="1788"/>
        <v>#REF!</v>
      </c>
      <c r="AS716" s="301" t="e">
        <f t="shared" si="1789"/>
        <v>#REF!</v>
      </c>
      <c r="AT716" s="301" t="e">
        <f t="shared" si="1790"/>
        <v>#REF!</v>
      </c>
      <c r="AU716" s="301" t="e">
        <f t="shared" si="1791"/>
        <v>#REF!</v>
      </c>
      <c r="AV716" s="301" t="e">
        <f t="shared" si="1792"/>
        <v>#REF!</v>
      </c>
      <c r="AW716" s="301" t="e">
        <f t="shared" si="1793"/>
        <v>#REF!</v>
      </c>
      <c r="AX716" s="301" t="e">
        <f t="shared" si="1794"/>
        <v>#REF!</v>
      </c>
      <c r="AY716" s="301" t="e">
        <f t="shared" si="1795"/>
        <v>#REF!</v>
      </c>
      <c r="AZ716" s="301" t="e">
        <f t="shared" si="1796"/>
        <v>#REF!</v>
      </c>
      <c r="BA716" s="301" t="e">
        <f t="shared" si="1797"/>
        <v>#REF!</v>
      </c>
      <c r="BB716" s="301" t="e">
        <f t="shared" si="1798"/>
        <v>#REF!</v>
      </c>
      <c r="BC716" s="301" t="e">
        <f t="shared" si="1799"/>
        <v>#REF!</v>
      </c>
      <c r="BD716" s="301" t="e">
        <f t="shared" si="1800"/>
        <v>#REF!</v>
      </c>
      <c r="BE716" s="301" t="e">
        <f t="shared" si="1801"/>
        <v>#REF!</v>
      </c>
      <c r="BF716" s="301" t="e">
        <f t="shared" si="1802"/>
        <v>#REF!</v>
      </c>
      <c r="BG716" s="301" t="e">
        <f t="shared" si="1803"/>
        <v>#REF!</v>
      </c>
      <c r="BH716" s="301" t="e">
        <f t="shared" si="1804"/>
        <v>#REF!</v>
      </c>
      <c r="BI716" s="301" t="e">
        <f t="shared" si="1805"/>
        <v>#REF!</v>
      </c>
      <c r="BJ716" s="301" t="e">
        <f t="shared" si="1806"/>
        <v>#REF!</v>
      </c>
      <c r="BK716" s="301" t="e">
        <f t="shared" si="1807"/>
        <v>#REF!</v>
      </c>
      <c r="BL716" s="301" t="e">
        <f t="shared" si="1808"/>
        <v>#REF!</v>
      </c>
      <c r="BM716" s="301" t="e">
        <f t="shared" si="1809"/>
        <v>#REF!</v>
      </c>
      <c r="BN716" s="301" t="e">
        <f t="shared" si="1810"/>
        <v>#REF!</v>
      </c>
      <c r="BO716" s="301" t="e">
        <f t="shared" si="1811"/>
        <v>#REF!</v>
      </c>
      <c r="BP716" s="301" t="e">
        <f t="shared" si="1812"/>
        <v>#REF!</v>
      </c>
      <c r="BQ716" s="301" t="e">
        <f t="shared" si="1813"/>
        <v>#REF!</v>
      </c>
      <c r="BR716" s="301" t="e">
        <f t="shared" si="1814"/>
        <v>#REF!</v>
      </c>
    </row>
    <row r="717" spans="2:70">
      <c r="B717" s="298">
        <v>23</v>
      </c>
      <c r="C717" s="298">
        <f t="shared" si="1815"/>
        <v>7.187500000000002E-3</v>
      </c>
      <c r="D717" s="299" t="e">
        <f t="shared" si="1751"/>
        <v>#REF!</v>
      </c>
      <c r="E717" s="300" t="e">
        <f>AC694</f>
        <v>#REF!</v>
      </c>
      <c r="F717" s="249">
        <v>23</v>
      </c>
      <c r="G717" s="301" t="e">
        <f t="shared" si="1816"/>
        <v>#REF!</v>
      </c>
      <c r="H717" s="301" t="e">
        <f t="shared" si="1752"/>
        <v>#REF!</v>
      </c>
      <c r="I717" s="301" t="e">
        <f t="shared" si="1753"/>
        <v>#REF!</v>
      </c>
      <c r="J717" s="301" t="e">
        <f t="shared" si="1754"/>
        <v>#REF!</v>
      </c>
      <c r="K717" s="301" t="e">
        <f t="shared" si="1755"/>
        <v>#REF!</v>
      </c>
      <c r="L717" s="301" t="e">
        <f t="shared" si="1756"/>
        <v>#REF!</v>
      </c>
      <c r="M717" s="301" t="e">
        <f t="shared" si="1757"/>
        <v>#REF!</v>
      </c>
      <c r="N717" s="301" t="e">
        <f t="shared" si="1758"/>
        <v>#REF!</v>
      </c>
      <c r="O717" s="301" t="e">
        <f t="shared" si="1759"/>
        <v>#REF!</v>
      </c>
      <c r="P717" s="301" t="e">
        <f t="shared" si="1760"/>
        <v>#REF!</v>
      </c>
      <c r="Q717" s="301" t="e">
        <f t="shared" si="1761"/>
        <v>#REF!</v>
      </c>
      <c r="R717" s="301" t="e">
        <f t="shared" si="1762"/>
        <v>#REF!</v>
      </c>
      <c r="S717" s="301" t="e">
        <f t="shared" si="1763"/>
        <v>#REF!</v>
      </c>
      <c r="T717" s="301" t="e">
        <f t="shared" si="1764"/>
        <v>#REF!</v>
      </c>
      <c r="U717" s="301" t="e">
        <f t="shared" si="1765"/>
        <v>#REF!</v>
      </c>
      <c r="V717" s="301" t="e">
        <f t="shared" si="1766"/>
        <v>#REF!</v>
      </c>
      <c r="W717" s="301" t="e">
        <f t="shared" si="1767"/>
        <v>#REF!</v>
      </c>
      <c r="X717" s="301" t="e">
        <f t="shared" si="1768"/>
        <v>#REF!</v>
      </c>
      <c r="Y717" s="301" t="e">
        <f t="shared" si="1769"/>
        <v>#REF!</v>
      </c>
      <c r="Z717" s="301" t="e">
        <f t="shared" si="1770"/>
        <v>#REF!</v>
      </c>
      <c r="AA717" s="301" t="e">
        <f t="shared" si="1771"/>
        <v>#REF!</v>
      </c>
      <c r="AB717" s="301" t="e">
        <f t="shared" si="1772"/>
        <v>#REF!</v>
      </c>
      <c r="AC717" s="301" t="e">
        <f t="shared" si="1773"/>
        <v>#REF!</v>
      </c>
      <c r="AD717" s="301" t="e">
        <f t="shared" si="1774"/>
        <v>#REF!</v>
      </c>
      <c r="AE717" s="301" t="e">
        <f t="shared" si="1775"/>
        <v>#REF!</v>
      </c>
      <c r="AF717" s="301" t="e">
        <f t="shared" si="1776"/>
        <v>#REF!</v>
      </c>
      <c r="AG717" s="301" t="e">
        <f t="shared" si="1777"/>
        <v>#REF!</v>
      </c>
      <c r="AH717" s="301" t="e">
        <f t="shared" si="1778"/>
        <v>#REF!</v>
      </c>
      <c r="AI717" s="301" t="e">
        <f t="shared" si="1779"/>
        <v>#REF!</v>
      </c>
      <c r="AJ717" s="301" t="e">
        <f t="shared" si="1780"/>
        <v>#REF!</v>
      </c>
      <c r="AK717" s="301" t="e">
        <f t="shared" si="1781"/>
        <v>#REF!</v>
      </c>
      <c r="AL717" s="301" t="e">
        <f t="shared" si="1782"/>
        <v>#REF!</v>
      </c>
      <c r="AM717" s="301" t="e">
        <f t="shared" si="1783"/>
        <v>#REF!</v>
      </c>
      <c r="AN717" s="301" t="e">
        <f t="shared" si="1784"/>
        <v>#REF!</v>
      </c>
      <c r="AO717" s="301" t="e">
        <f t="shared" si="1785"/>
        <v>#REF!</v>
      </c>
      <c r="AP717" s="301" t="e">
        <f t="shared" si="1786"/>
        <v>#REF!</v>
      </c>
      <c r="AQ717" s="301" t="e">
        <f t="shared" si="1787"/>
        <v>#REF!</v>
      </c>
      <c r="AR717" s="301" t="e">
        <f t="shared" si="1788"/>
        <v>#REF!</v>
      </c>
      <c r="AS717" s="301" t="e">
        <f t="shared" si="1789"/>
        <v>#REF!</v>
      </c>
      <c r="AT717" s="301" t="e">
        <f t="shared" si="1790"/>
        <v>#REF!</v>
      </c>
      <c r="AU717" s="301" t="e">
        <f t="shared" si="1791"/>
        <v>#REF!</v>
      </c>
      <c r="AV717" s="301" t="e">
        <f t="shared" si="1792"/>
        <v>#REF!</v>
      </c>
      <c r="AW717" s="301" t="e">
        <f t="shared" si="1793"/>
        <v>#REF!</v>
      </c>
      <c r="AX717" s="301" t="e">
        <f t="shared" si="1794"/>
        <v>#REF!</v>
      </c>
      <c r="AY717" s="301" t="e">
        <f t="shared" si="1795"/>
        <v>#REF!</v>
      </c>
      <c r="AZ717" s="301" t="e">
        <f t="shared" si="1796"/>
        <v>#REF!</v>
      </c>
      <c r="BA717" s="301" t="e">
        <f t="shared" si="1797"/>
        <v>#REF!</v>
      </c>
      <c r="BB717" s="301" t="e">
        <f t="shared" si="1798"/>
        <v>#REF!</v>
      </c>
      <c r="BC717" s="301" t="e">
        <f t="shared" si="1799"/>
        <v>#REF!</v>
      </c>
      <c r="BD717" s="301" t="e">
        <f t="shared" si="1800"/>
        <v>#REF!</v>
      </c>
      <c r="BE717" s="301" t="e">
        <f t="shared" si="1801"/>
        <v>#REF!</v>
      </c>
      <c r="BF717" s="301" t="e">
        <f t="shared" si="1802"/>
        <v>#REF!</v>
      </c>
      <c r="BG717" s="301" t="e">
        <f t="shared" si="1803"/>
        <v>#REF!</v>
      </c>
      <c r="BH717" s="301" t="e">
        <f t="shared" si="1804"/>
        <v>#REF!</v>
      </c>
      <c r="BI717" s="301" t="e">
        <f t="shared" si="1805"/>
        <v>#REF!</v>
      </c>
      <c r="BJ717" s="301" t="e">
        <f t="shared" si="1806"/>
        <v>#REF!</v>
      </c>
      <c r="BK717" s="301" t="e">
        <f t="shared" si="1807"/>
        <v>#REF!</v>
      </c>
      <c r="BL717" s="301" t="e">
        <f t="shared" si="1808"/>
        <v>#REF!</v>
      </c>
      <c r="BM717" s="301" t="e">
        <f t="shared" si="1809"/>
        <v>#REF!</v>
      </c>
      <c r="BN717" s="301" t="e">
        <f t="shared" si="1810"/>
        <v>#REF!</v>
      </c>
      <c r="BO717" s="301" t="e">
        <f t="shared" si="1811"/>
        <v>#REF!</v>
      </c>
      <c r="BP717" s="301" t="e">
        <f t="shared" si="1812"/>
        <v>#REF!</v>
      </c>
      <c r="BQ717" s="301" t="e">
        <f t="shared" si="1813"/>
        <v>#REF!</v>
      </c>
      <c r="BR717" s="301" t="e">
        <f t="shared" si="1814"/>
        <v>#REF!</v>
      </c>
    </row>
    <row r="718" spans="2:70">
      <c r="B718" s="298">
        <v>24</v>
      </c>
      <c r="C718" s="298">
        <f t="shared" si="1815"/>
        <v>7.5000000000000023E-3</v>
      </c>
      <c r="D718" s="299" t="e">
        <f t="shared" si="1751"/>
        <v>#REF!</v>
      </c>
      <c r="E718" s="300" t="e">
        <f>AD694</f>
        <v>#REF!</v>
      </c>
      <c r="F718" s="249">
        <v>24</v>
      </c>
      <c r="G718" s="301" t="e">
        <f t="shared" si="1816"/>
        <v>#REF!</v>
      </c>
      <c r="H718" s="301" t="e">
        <f t="shared" si="1752"/>
        <v>#REF!</v>
      </c>
      <c r="I718" s="301" t="e">
        <f t="shared" si="1753"/>
        <v>#REF!</v>
      </c>
      <c r="J718" s="301" t="e">
        <f t="shared" si="1754"/>
        <v>#REF!</v>
      </c>
      <c r="K718" s="301" t="e">
        <f t="shared" si="1755"/>
        <v>#REF!</v>
      </c>
      <c r="L718" s="301" t="e">
        <f t="shared" si="1756"/>
        <v>#REF!</v>
      </c>
      <c r="M718" s="301" t="e">
        <f t="shared" si="1757"/>
        <v>#REF!</v>
      </c>
      <c r="N718" s="301" t="e">
        <f t="shared" si="1758"/>
        <v>#REF!</v>
      </c>
      <c r="O718" s="301" t="e">
        <f t="shared" si="1759"/>
        <v>#REF!</v>
      </c>
      <c r="P718" s="301" t="e">
        <f t="shared" si="1760"/>
        <v>#REF!</v>
      </c>
      <c r="Q718" s="301" t="e">
        <f t="shared" si="1761"/>
        <v>#REF!</v>
      </c>
      <c r="R718" s="301" t="e">
        <f t="shared" si="1762"/>
        <v>#REF!</v>
      </c>
      <c r="S718" s="301" t="e">
        <f t="shared" si="1763"/>
        <v>#REF!</v>
      </c>
      <c r="T718" s="301" t="e">
        <f t="shared" si="1764"/>
        <v>#REF!</v>
      </c>
      <c r="U718" s="301" t="e">
        <f t="shared" si="1765"/>
        <v>#REF!</v>
      </c>
      <c r="V718" s="301" t="e">
        <f t="shared" si="1766"/>
        <v>#REF!</v>
      </c>
      <c r="W718" s="301" t="e">
        <f t="shared" si="1767"/>
        <v>#REF!</v>
      </c>
      <c r="X718" s="301" t="e">
        <f t="shared" si="1768"/>
        <v>#REF!</v>
      </c>
      <c r="Y718" s="301" t="e">
        <f t="shared" si="1769"/>
        <v>#REF!</v>
      </c>
      <c r="Z718" s="301" t="e">
        <f t="shared" si="1770"/>
        <v>#REF!</v>
      </c>
      <c r="AA718" s="301" t="e">
        <f t="shared" si="1771"/>
        <v>#REF!</v>
      </c>
      <c r="AB718" s="301" t="e">
        <f t="shared" si="1772"/>
        <v>#REF!</v>
      </c>
      <c r="AC718" s="301" t="e">
        <f t="shared" si="1773"/>
        <v>#REF!</v>
      </c>
      <c r="AD718" s="301" t="e">
        <f t="shared" si="1774"/>
        <v>#REF!</v>
      </c>
      <c r="AE718" s="301" t="e">
        <f t="shared" si="1775"/>
        <v>#REF!</v>
      </c>
      <c r="AF718" s="301" t="e">
        <f t="shared" si="1776"/>
        <v>#REF!</v>
      </c>
      <c r="AG718" s="301" t="e">
        <f t="shared" si="1777"/>
        <v>#REF!</v>
      </c>
      <c r="AH718" s="301" t="e">
        <f t="shared" si="1778"/>
        <v>#REF!</v>
      </c>
      <c r="AI718" s="301" t="e">
        <f t="shared" si="1779"/>
        <v>#REF!</v>
      </c>
      <c r="AJ718" s="301" t="e">
        <f t="shared" si="1780"/>
        <v>#REF!</v>
      </c>
      <c r="AK718" s="301" t="e">
        <f t="shared" si="1781"/>
        <v>#REF!</v>
      </c>
      <c r="AL718" s="301" t="e">
        <f t="shared" si="1782"/>
        <v>#REF!</v>
      </c>
      <c r="AM718" s="301" t="e">
        <f t="shared" si="1783"/>
        <v>#REF!</v>
      </c>
      <c r="AN718" s="301" t="e">
        <f t="shared" si="1784"/>
        <v>#REF!</v>
      </c>
      <c r="AO718" s="301" t="e">
        <f t="shared" si="1785"/>
        <v>#REF!</v>
      </c>
      <c r="AP718" s="301" t="e">
        <f t="shared" si="1786"/>
        <v>#REF!</v>
      </c>
      <c r="AQ718" s="301" t="e">
        <f t="shared" si="1787"/>
        <v>#REF!</v>
      </c>
      <c r="AR718" s="301" t="e">
        <f t="shared" si="1788"/>
        <v>#REF!</v>
      </c>
      <c r="AS718" s="301" t="e">
        <f t="shared" si="1789"/>
        <v>#REF!</v>
      </c>
      <c r="AT718" s="301" t="e">
        <f t="shared" si="1790"/>
        <v>#REF!</v>
      </c>
      <c r="AU718" s="301" t="e">
        <f t="shared" si="1791"/>
        <v>#REF!</v>
      </c>
      <c r="AV718" s="301" t="e">
        <f t="shared" si="1792"/>
        <v>#REF!</v>
      </c>
      <c r="AW718" s="301" t="e">
        <f t="shared" si="1793"/>
        <v>#REF!</v>
      </c>
      <c r="AX718" s="301" t="e">
        <f t="shared" si="1794"/>
        <v>#REF!</v>
      </c>
      <c r="AY718" s="301" t="e">
        <f t="shared" si="1795"/>
        <v>#REF!</v>
      </c>
      <c r="AZ718" s="301" t="e">
        <f t="shared" si="1796"/>
        <v>#REF!</v>
      </c>
      <c r="BA718" s="301" t="e">
        <f t="shared" si="1797"/>
        <v>#REF!</v>
      </c>
      <c r="BB718" s="301" t="e">
        <f t="shared" si="1798"/>
        <v>#REF!</v>
      </c>
      <c r="BC718" s="301" t="e">
        <f t="shared" si="1799"/>
        <v>#REF!</v>
      </c>
      <c r="BD718" s="301" t="e">
        <f t="shared" si="1800"/>
        <v>#REF!</v>
      </c>
      <c r="BE718" s="301" t="e">
        <f t="shared" si="1801"/>
        <v>#REF!</v>
      </c>
      <c r="BF718" s="301" t="e">
        <f t="shared" si="1802"/>
        <v>#REF!</v>
      </c>
      <c r="BG718" s="301" t="e">
        <f t="shared" si="1803"/>
        <v>#REF!</v>
      </c>
      <c r="BH718" s="301" t="e">
        <f t="shared" si="1804"/>
        <v>#REF!</v>
      </c>
      <c r="BI718" s="301" t="e">
        <f t="shared" si="1805"/>
        <v>#REF!</v>
      </c>
      <c r="BJ718" s="301" t="e">
        <f t="shared" si="1806"/>
        <v>#REF!</v>
      </c>
      <c r="BK718" s="301" t="e">
        <f t="shared" si="1807"/>
        <v>#REF!</v>
      </c>
      <c r="BL718" s="301" t="e">
        <f t="shared" si="1808"/>
        <v>#REF!</v>
      </c>
      <c r="BM718" s="301" t="e">
        <f t="shared" si="1809"/>
        <v>#REF!</v>
      </c>
      <c r="BN718" s="301" t="e">
        <f t="shared" si="1810"/>
        <v>#REF!</v>
      </c>
      <c r="BO718" s="301" t="e">
        <f t="shared" si="1811"/>
        <v>#REF!</v>
      </c>
      <c r="BP718" s="301" t="e">
        <f t="shared" si="1812"/>
        <v>#REF!</v>
      </c>
      <c r="BQ718" s="301" t="e">
        <f t="shared" si="1813"/>
        <v>#REF!</v>
      </c>
      <c r="BR718" s="301" t="e">
        <f t="shared" si="1814"/>
        <v>#REF!</v>
      </c>
    </row>
    <row r="719" spans="2:70">
      <c r="B719" s="298">
        <v>25</v>
      </c>
      <c r="C719" s="298">
        <f t="shared" si="1815"/>
        <v>7.8125000000000017E-3</v>
      </c>
      <c r="D719" s="299" t="e">
        <f t="shared" si="1751"/>
        <v>#REF!</v>
      </c>
      <c r="E719" s="300" t="e">
        <f>AE694</f>
        <v>#REF!</v>
      </c>
      <c r="F719" s="249">
        <v>25</v>
      </c>
      <c r="G719" s="301" t="e">
        <f t="shared" si="1816"/>
        <v>#REF!</v>
      </c>
      <c r="H719" s="301" t="e">
        <f t="shared" si="1752"/>
        <v>#REF!</v>
      </c>
      <c r="I719" s="301" t="e">
        <f t="shared" si="1753"/>
        <v>#REF!</v>
      </c>
      <c r="J719" s="301" t="e">
        <f t="shared" si="1754"/>
        <v>#REF!</v>
      </c>
      <c r="K719" s="301" t="e">
        <f t="shared" si="1755"/>
        <v>#REF!</v>
      </c>
      <c r="L719" s="301" t="e">
        <f t="shared" si="1756"/>
        <v>#REF!</v>
      </c>
      <c r="M719" s="301" t="e">
        <f t="shared" si="1757"/>
        <v>#REF!</v>
      </c>
      <c r="N719" s="301" t="e">
        <f t="shared" si="1758"/>
        <v>#REF!</v>
      </c>
      <c r="O719" s="301" t="e">
        <f t="shared" si="1759"/>
        <v>#REF!</v>
      </c>
      <c r="P719" s="301" t="e">
        <f t="shared" si="1760"/>
        <v>#REF!</v>
      </c>
      <c r="Q719" s="301" t="e">
        <f t="shared" si="1761"/>
        <v>#REF!</v>
      </c>
      <c r="R719" s="301" t="e">
        <f t="shared" si="1762"/>
        <v>#REF!</v>
      </c>
      <c r="S719" s="301" t="e">
        <f t="shared" si="1763"/>
        <v>#REF!</v>
      </c>
      <c r="T719" s="301" t="e">
        <f t="shared" si="1764"/>
        <v>#REF!</v>
      </c>
      <c r="U719" s="301" t="e">
        <f t="shared" si="1765"/>
        <v>#REF!</v>
      </c>
      <c r="V719" s="301" t="e">
        <f t="shared" si="1766"/>
        <v>#REF!</v>
      </c>
      <c r="W719" s="301" t="e">
        <f t="shared" si="1767"/>
        <v>#REF!</v>
      </c>
      <c r="X719" s="301" t="e">
        <f t="shared" si="1768"/>
        <v>#REF!</v>
      </c>
      <c r="Y719" s="301" t="e">
        <f t="shared" si="1769"/>
        <v>#REF!</v>
      </c>
      <c r="Z719" s="301" t="e">
        <f t="shared" si="1770"/>
        <v>#REF!</v>
      </c>
      <c r="AA719" s="301" t="e">
        <f t="shared" si="1771"/>
        <v>#REF!</v>
      </c>
      <c r="AB719" s="301" t="e">
        <f t="shared" si="1772"/>
        <v>#REF!</v>
      </c>
      <c r="AC719" s="301" t="e">
        <f t="shared" si="1773"/>
        <v>#REF!</v>
      </c>
      <c r="AD719" s="301" t="e">
        <f t="shared" si="1774"/>
        <v>#REF!</v>
      </c>
      <c r="AE719" s="301" t="e">
        <f t="shared" si="1775"/>
        <v>#REF!</v>
      </c>
      <c r="AF719" s="301" t="e">
        <f t="shared" si="1776"/>
        <v>#REF!</v>
      </c>
      <c r="AG719" s="301" t="e">
        <f t="shared" si="1777"/>
        <v>#REF!</v>
      </c>
      <c r="AH719" s="301" t="e">
        <f t="shared" si="1778"/>
        <v>#REF!</v>
      </c>
      <c r="AI719" s="301" t="e">
        <f t="shared" si="1779"/>
        <v>#REF!</v>
      </c>
      <c r="AJ719" s="301" t="e">
        <f t="shared" si="1780"/>
        <v>#REF!</v>
      </c>
      <c r="AK719" s="301" t="e">
        <f t="shared" si="1781"/>
        <v>#REF!</v>
      </c>
      <c r="AL719" s="301" t="e">
        <f t="shared" si="1782"/>
        <v>#REF!</v>
      </c>
      <c r="AM719" s="301" t="e">
        <f t="shared" si="1783"/>
        <v>#REF!</v>
      </c>
      <c r="AN719" s="301" t="e">
        <f t="shared" si="1784"/>
        <v>#REF!</v>
      </c>
      <c r="AO719" s="301" t="e">
        <f t="shared" si="1785"/>
        <v>#REF!</v>
      </c>
      <c r="AP719" s="301" t="e">
        <f t="shared" si="1786"/>
        <v>#REF!</v>
      </c>
      <c r="AQ719" s="301" t="e">
        <f t="shared" si="1787"/>
        <v>#REF!</v>
      </c>
      <c r="AR719" s="301" t="e">
        <f t="shared" si="1788"/>
        <v>#REF!</v>
      </c>
      <c r="AS719" s="301" t="e">
        <f t="shared" si="1789"/>
        <v>#REF!</v>
      </c>
      <c r="AT719" s="301" t="e">
        <f t="shared" si="1790"/>
        <v>#REF!</v>
      </c>
      <c r="AU719" s="301" t="e">
        <f t="shared" si="1791"/>
        <v>#REF!</v>
      </c>
      <c r="AV719" s="301" t="e">
        <f t="shared" si="1792"/>
        <v>#REF!</v>
      </c>
      <c r="AW719" s="301" t="e">
        <f t="shared" si="1793"/>
        <v>#REF!</v>
      </c>
      <c r="AX719" s="301" t="e">
        <f t="shared" si="1794"/>
        <v>#REF!</v>
      </c>
      <c r="AY719" s="301" t="e">
        <f t="shared" si="1795"/>
        <v>#REF!</v>
      </c>
      <c r="AZ719" s="301" t="e">
        <f t="shared" si="1796"/>
        <v>#REF!</v>
      </c>
      <c r="BA719" s="301" t="e">
        <f t="shared" si="1797"/>
        <v>#REF!</v>
      </c>
      <c r="BB719" s="301" t="e">
        <f t="shared" si="1798"/>
        <v>#REF!</v>
      </c>
      <c r="BC719" s="301" t="e">
        <f t="shared" si="1799"/>
        <v>#REF!</v>
      </c>
      <c r="BD719" s="301" t="e">
        <f t="shared" si="1800"/>
        <v>#REF!</v>
      </c>
      <c r="BE719" s="301" t="e">
        <f t="shared" si="1801"/>
        <v>#REF!</v>
      </c>
      <c r="BF719" s="301" t="e">
        <f t="shared" si="1802"/>
        <v>#REF!</v>
      </c>
      <c r="BG719" s="301" t="e">
        <f t="shared" si="1803"/>
        <v>#REF!</v>
      </c>
      <c r="BH719" s="301" t="e">
        <f t="shared" si="1804"/>
        <v>#REF!</v>
      </c>
      <c r="BI719" s="301" t="e">
        <f t="shared" si="1805"/>
        <v>#REF!</v>
      </c>
      <c r="BJ719" s="301" t="e">
        <f t="shared" si="1806"/>
        <v>#REF!</v>
      </c>
      <c r="BK719" s="301" t="e">
        <f t="shared" si="1807"/>
        <v>#REF!</v>
      </c>
      <c r="BL719" s="301" t="e">
        <f t="shared" si="1808"/>
        <v>#REF!</v>
      </c>
      <c r="BM719" s="301" t="e">
        <f t="shared" si="1809"/>
        <v>#REF!</v>
      </c>
      <c r="BN719" s="301" t="e">
        <f t="shared" si="1810"/>
        <v>#REF!</v>
      </c>
      <c r="BO719" s="301" t="e">
        <f t="shared" si="1811"/>
        <v>#REF!</v>
      </c>
      <c r="BP719" s="301" t="e">
        <f t="shared" si="1812"/>
        <v>#REF!</v>
      </c>
      <c r="BQ719" s="301" t="e">
        <f t="shared" si="1813"/>
        <v>#REF!</v>
      </c>
      <c r="BR719" s="301" t="e">
        <f t="shared" si="1814"/>
        <v>#REF!</v>
      </c>
    </row>
    <row r="720" spans="2:70">
      <c r="B720" s="298">
        <v>26</v>
      </c>
      <c r="C720" s="298">
        <f t="shared" si="1815"/>
        <v>8.125000000000002E-3</v>
      </c>
      <c r="D720" s="299" t="e">
        <f t="shared" si="1751"/>
        <v>#REF!</v>
      </c>
      <c r="E720" s="300" t="e">
        <f>AF694</f>
        <v>#REF!</v>
      </c>
      <c r="F720" s="249">
        <v>26</v>
      </c>
      <c r="G720" s="301" t="e">
        <f t="shared" si="1816"/>
        <v>#REF!</v>
      </c>
      <c r="H720" s="301" t="e">
        <f t="shared" si="1752"/>
        <v>#REF!</v>
      </c>
      <c r="I720" s="301" t="e">
        <f t="shared" si="1753"/>
        <v>#REF!</v>
      </c>
      <c r="J720" s="301" t="e">
        <f t="shared" si="1754"/>
        <v>#REF!</v>
      </c>
      <c r="K720" s="301" t="e">
        <f t="shared" si="1755"/>
        <v>#REF!</v>
      </c>
      <c r="L720" s="301" t="e">
        <f t="shared" si="1756"/>
        <v>#REF!</v>
      </c>
      <c r="M720" s="301" t="e">
        <f t="shared" si="1757"/>
        <v>#REF!</v>
      </c>
      <c r="N720" s="301" t="e">
        <f t="shared" si="1758"/>
        <v>#REF!</v>
      </c>
      <c r="O720" s="301" t="e">
        <f t="shared" si="1759"/>
        <v>#REF!</v>
      </c>
      <c r="P720" s="301" t="e">
        <f t="shared" si="1760"/>
        <v>#REF!</v>
      </c>
      <c r="Q720" s="301" t="e">
        <f t="shared" si="1761"/>
        <v>#REF!</v>
      </c>
      <c r="R720" s="301" t="e">
        <f t="shared" si="1762"/>
        <v>#REF!</v>
      </c>
      <c r="S720" s="301" t="e">
        <f t="shared" si="1763"/>
        <v>#REF!</v>
      </c>
      <c r="T720" s="301" t="e">
        <f t="shared" si="1764"/>
        <v>#REF!</v>
      </c>
      <c r="U720" s="301" t="e">
        <f t="shared" si="1765"/>
        <v>#REF!</v>
      </c>
      <c r="V720" s="301" t="e">
        <f t="shared" si="1766"/>
        <v>#REF!</v>
      </c>
      <c r="W720" s="301" t="e">
        <f t="shared" si="1767"/>
        <v>#REF!</v>
      </c>
      <c r="X720" s="301" t="e">
        <f t="shared" si="1768"/>
        <v>#REF!</v>
      </c>
      <c r="Y720" s="301" t="e">
        <f t="shared" si="1769"/>
        <v>#REF!</v>
      </c>
      <c r="Z720" s="301" t="e">
        <f t="shared" si="1770"/>
        <v>#REF!</v>
      </c>
      <c r="AA720" s="301" t="e">
        <f t="shared" si="1771"/>
        <v>#REF!</v>
      </c>
      <c r="AB720" s="301" t="e">
        <f t="shared" si="1772"/>
        <v>#REF!</v>
      </c>
      <c r="AC720" s="301" t="e">
        <f t="shared" si="1773"/>
        <v>#REF!</v>
      </c>
      <c r="AD720" s="301" t="e">
        <f t="shared" si="1774"/>
        <v>#REF!</v>
      </c>
      <c r="AE720" s="301" t="e">
        <f t="shared" si="1775"/>
        <v>#REF!</v>
      </c>
      <c r="AF720" s="301" t="e">
        <f t="shared" si="1776"/>
        <v>#REF!</v>
      </c>
      <c r="AG720" s="301" t="e">
        <f t="shared" si="1777"/>
        <v>#REF!</v>
      </c>
      <c r="AH720" s="301" t="e">
        <f t="shared" si="1778"/>
        <v>#REF!</v>
      </c>
      <c r="AI720" s="301" t="e">
        <f t="shared" si="1779"/>
        <v>#REF!</v>
      </c>
      <c r="AJ720" s="301" t="e">
        <f t="shared" si="1780"/>
        <v>#REF!</v>
      </c>
      <c r="AK720" s="301" t="e">
        <f t="shared" si="1781"/>
        <v>#REF!</v>
      </c>
      <c r="AL720" s="301" t="e">
        <f t="shared" si="1782"/>
        <v>#REF!</v>
      </c>
      <c r="AM720" s="301" t="e">
        <f t="shared" si="1783"/>
        <v>#REF!</v>
      </c>
      <c r="AN720" s="301" t="e">
        <f t="shared" si="1784"/>
        <v>#REF!</v>
      </c>
      <c r="AO720" s="301" t="e">
        <f t="shared" si="1785"/>
        <v>#REF!</v>
      </c>
      <c r="AP720" s="301" t="e">
        <f t="shared" si="1786"/>
        <v>#REF!</v>
      </c>
      <c r="AQ720" s="301" t="e">
        <f t="shared" si="1787"/>
        <v>#REF!</v>
      </c>
      <c r="AR720" s="301" t="e">
        <f t="shared" si="1788"/>
        <v>#REF!</v>
      </c>
      <c r="AS720" s="301" t="e">
        <f t="shared" si="1789"/>
        <v>#REF!</v>
      </c>
      <c r="AT720" s="301" t="e">
        <f t="shared" si="1790"/>
        <v>#REF!</v>
      </c>
      <c r="AU720" s="301" t="e">
        <f t="shared" si="1791"/>
        <v>#REF!</v>
      </c>
      <c r="AV720" s="301" t="e">
        <f t="shared" si="1792"/>
        <v>#REF!</v>
      </c>
      <c r="AW720" s="301" t="e">
        <f t="shared" si="1793"/>
        <v>#REF!</v>
      </c>
      <c r="AX720" s="301" t="e">
        <f t="shared" si="1794"/>
        <v>#REF!</v>
      </c>
      <c r="AY720" s="301" t="e">
        <f t="shared" si="1795"/>
        <v>#REF!</v>
      </c>
      <c r="AZ720" s="301" t="e">
        <f t="shared" si="1796"/>
        <v>#REF!</v>
      </c>
      <c r="BA720" s="301" t="e">
        <f t="shared" si="1797"/>
        <v>#REF!</v>
      </c>
      <c r="BB720" s="301" t="e">
        <f t="shared" si="1798"/>
        <v>#REF!</v>
      </c>
      <c r="BC720" s="301" t="e">
        <f t="shared" si="1799"/>
        <v>#REF!</v>
      </c>
      <c r="BD720" s="301" t="e">
        <f t="shared" si="1800"/>
        <v>#REF!</v>
      </c>
      <c r="BE720" s="301" t="e">
        <f t="shared" si="1801"/>
        <v>#REF!</v>
      </c>
      <c r="BF720" s="301" t="e">
        <f t="shared" si="1802"/>
        <v>#REF!</v>
      </c>
      <c r="BG720" s="301" t="e">
        <f t="shared" si="1803"/>
        <v>#REF!</v>
      </c>
      <c r="BH720" s="301" t="e">
        <f t="shared" si="1804"/>
        <v>#REF!</v>
      </c>
      <c r="BI720" s="301" t="e">
        <f t="shared" si="1805"/>
        <v>#REF!</v>
      </c>
      <c r="BJ720" s="301" t="e">
        <f t="shared" si="1806"/>
        <v>#REF!</v>
      </c>
      <c r="BK720" s="301" t="e">
        <f t="shared" si="1807"/>
        <v>#REF!</v>
      </c>
      <c r="BL720" s="301" t="e">
        <f t="shared" si="1808"/>
        <v>#REF!</v>
      </c>
      <c r="BM720" s="301" t="e">
        <f t="shared" si="1809"/>
        <v>#REF!</v>
      </c>
      <c r="BN720" s="301" t="e">
        <f t="shared" si="1810"/>
        <v>#REF!</v>
      </c>
      <c r="BO720" s="301" t="e">
        <f t="shared" si="1811"/>
        <v>#REF!</v>
      </c>
      <c r="BP720" s="301" t="e">
        <f t="shared" si="1812"/>
        <v>#REF!</v>
      </c>
      <c r="BQ720" s="301" t="e">
        <f t="shared" si="1813"/>
        <v>#REF!</v>
      </c>
      <c r="BR720" s="301" t="e">
        <f t="shared" si="1814"/>
        <v>#REF!</v>
      </c>
    </row>
    <row r="721" spans="2:70">
      <c r="B721" s="298">
        <v>27</v>
      </c>
      <c r="C721" s="298">
        <f t="shared" si="1815"/>
        <v>8.4375000000000023E-3</v>
      </c>
      <c r="D721" s="299" t="e">
        <f t="shared" si="1751"/>
        <v>#REF!</v>
      </c>
      <c r="E721" s="300" t="e">
        <f>AG694</f>
        <v>#REF!</v>
      </c>
      <c r="F721" s="249">
        <v>27</v>
      </c>
      <c r="G721" s="301" t="e">
        <f t="shared" si="1816"/>
        <v>#REF!</v>
      </c>
      <c r="H721" s="301" t="e">
        <f t="shared" si="1752"/>
        <v>#REF!</v>
      </c>
      <c r="I721" s="301" t="e">
        <f t="shared" si="1753"/>
        <v>#REF!</v>
      </c>
      <c r="J721" s="301" t="e">
        <f t="shared" si="1754"/>
        <v>#REF!</v>
      </c>
      <c r="K721" s="301" t="e">
        <f t="shared" si="1755"/>
        <v>#REF!</v>
      </c>
      <c r="L721" s="301" t="e">
        <f t="shared" si="1756"/>
        <v>#REF!</v>
      </c>
      <c r="M721" s="301" t="e">
        <f t="shared" si="1757"/>
        <v>#REF!</v>
      </c>
      <c r="N721" s="301" t="e">
        <f t="shared" si="1758"/>
        <v>#REF!</v>
      </c>
      <c r="O721" s="301" t="e">
        <f t="shared" si="1759"/>
        <v>#REF!</v>
      </c>
      <c r="P721" s="301" t="e">
        <f t="shared" si="1760"/>
        <v>#REF!</v>
      </c>
      <c r="Q721" s="301" t="e">
        <f t="shared" si="1761"/>
        <v>#REF!</v>
      </c>
      <c r="R721" s="301" t="e">
        <f t="shared" si="1762"/>
        <v>#REF!</v>
      </c>
      <c r="S721" s="301" t="e">
        <f t="shared" si="1763"/>
        <v>#REF!</v>
      </c>
      <c r="T721" s="301" t="e">
        <f t="shared" si="1764"/>
        <v>#REF!</v>
      </c>
      <c r="U721" s="301" t="e">
        <f t="shared" si="1765"/>
        <v>#REF!</v>
      </c>
      <c r="V721" s="301" t="e">
        <f t="shared" si="1766"/>
        <v>#REF!</v>
      </c>
      <c r="W721" s="301" t="e">
        <f t="shared" si="1767"/>
        <v>#REF!</v>
      </c>
      <c r="X721" s="301" t="e">
        <f t="shared" si="1768"/>
        <v>#REF!</v>
      </c>
      <c r="Y721" s="301" t="e">
        <f t="shared" si="1769"/>
        <v>#REF!</v>
      </c>
      <c r="Z721" s="301" t="e">
        <f t="shared" si="1770"/>
        <v>#REF!</v>
      </c>
      <c r="AA721" s="301" t="e">
        <f t="shared" si="1771"/>
        <v>#REF!</v>
      </c>
      <c r="AB721" s="301" t="e">
        <f t="shared" si="1772"/>
        <v>#REF!</v>
      </c>
      <c r="AC721" s="301" t="e">
        <f t="shared" si="1773"/>
        <v>#REF!</v>
      </c>
      <c r="AD721" s="301" t="e">
        <f t="shared" si="1774"/>
        <v>#REF!</v>
      </c>
      <c r="AE721" s="301" t="e">
        <f t="shared" si="1775"/>
        <v>#REF!</v>
      </c>
      <c r="AF721" s="301" t="e">
        <f t="shared" si="1776"/>
        <v>#REF!</v>
      </c>
      <c r="AG721" s="301" t="e">
        <f t="shared" si="1777"/>
        <v>#REF!</v>
      </c>
      <c r="AH721" s="301" t="e">
        <f t="shared" si="1778"/>
        <v>#REF!</v>
      </c>
      <c r="AI721" s="301" t="e">
        <f t="shared" si="1779"/>
        <v>#REF!</v>
      </c>
      <c r="AJ721" s="301" t="e">
        <f t="shared" si="1780"/>
        <v>#REF!</v>
      </c>
      <c r="AK721" s="301" t="e">
        <f t="shared" si="1781"/>
        <v>#REF!</v>
      </c>
      <c r="AL721" s="301" t="e">
        <f t="shared" si="1782"/>
        <v>#REF!</v>
      </c>
      <c r="AM721" s="301" t="e">
        <f t="shared" si="1783"/>
        <v>#REF!</v>
      </c>
      <c r="AN721" s="301" t="e">
        <f t="shared" si="1784"/>
        <v>#REF!</v>
      </c>
      <c r="AO721" s="301" t="e">
        <f t="shared" si="1785"/>
        <v>#REF!</v>
      </c>
      <c r="AP721" s="301" t="e">
        <f t="shared" si="1786"/>
        <v>#REF!</v>
      </c>
      <c r="AQ721" s="301" t="e">
        <f t="shared" si="1787"/>
        <v>#REF!</v>
      </c>
      <c r="AR721" s="301" t="e">
        <f t="shared" si="1788"/>
        <v>#REF!</v>
      </c>
      <c r="AS721" s="301" t="e">
        <f t="shared" si="1789"/>
        <v>#REF!</v>
      </c>
      <c r="AT721" s="301" t="e">
        <f t="shared" si="1790"/>
        <v>#REF!</v>
      </c>
      <c r="AU721" s="301" t="e">
        <f t="shared" si="1791"/>
        <v>#REF!</v>
      </c>
      <c r="AV721" s="301" t="e">
        <f t="shared" si="1792"/>
        <v>#REF!</v>
      </c>
      <c r="AW721" s="301" t="e">
        <f t="shared" si="1793"/>
        <v>#REF!</v>
      </c>
      <c r="AX721" s="301" t="e">
        <f t="shared" si="1794"/>
        <v>#REF!</v>
      </c>
      <c r="AY721" s="301" t="e">
        <f t="shared" si="1795"/>
        <v>#REF!</v>
      </c>
      <c r="AZ721" s="301" t="e">
        <f t="shared" si="1796"/>
        <v>#REF!</v>
      </c>
      <c r="BA721" s="301" t="e">
        <f t="shared" si="1797"/>
        <v>#REF!</v>
      </c>
      <c r="BB721" s="301" t="e">
        <f t="shared" si="1798"/>
        <v>#REF!</v>
      </c>
      <c r="BC721" s="301" t="e">
        <f t="shared" si="1799"/>
        <v>#REF!</v>
      </c>
      <c r="BD721" s="301" t="e">
        <f t="shared" si="1800"/>
        <v>#REF!</v>
      </c>
      <c r="BE721" s="301" t="e">
        <f t="shared" si="1801"/>
        <v>#REF!</v>
      </c>
      <c r="BF721" s="301" t="e">
        <f t="shared" si="1802"/>
        <v>#REF!</v>
      </c>
      <c r="BG721" s="301" t="e">
        <f t="shared" si="1803"/>
        <v>#REF!</v>
      </c>
      <c r="BH721" s="301" t="e">
        <f t="shared" si="1804"/>
        <v>#REF!</v>
      </c>
      <c r="BI721" s="301" t="e">
        <f t="shared" si="1805"/>
        <v>#REF!</v>
      </c>
      <c r="BJ721" s="301" t="e">
        <f t="shared" si="1806"/>
        <v>#REF!</v>
      </c>
      <c r="BK721" s="301" t="e">
        <f t="shared" si="1807"/>
        <v>#REF!</v>
      </c>
      <c r="BL721" s="301" t="e">
        <f t="shared" si="1808"/>
        <v>#REF!</v>
      </c>
      <c r="BM721" s="301" t="e">
        <f t="shared" si="1809"/>
        <v>#REF!</v>
      </c>
      <c r="BN721" s="301" t="e">
        <f t="shared" si="1810"/>
        <v>#REF!</v>
      </c>
      <c r="BO721" s="301" t="e">
        <f t="shared" si="1811"/>
        <v>#REF!</v>
      </c>
      <c r="BP721" s="301" t="e">
        <f t="shared" si="1812"/>
        <v>#REF!</v>
      </c>
      <c r="BQ721" s="301" t="e">
        <f t="shared" si="1813"/>
        <v>#REF!</v>
      </c>
      <c r="BR721" s="301" t="e">
        <f t="shared" si="1814"/>
        <v>#REF!</v>
      </c>
    </row>
    <row r="722" spans="2:70">
      <c r="B722" s="298">
        <v>28</v>
      </c>
      <c r="C722" s="298">
        <f t="shared" si="1815"/>
        <v>8.7500000000000026E-3</v>
      </c>
      <c r="D722" s="299" t="e">
        <f t="shared" si="1751"/>
        <v>#REF!</v>
      </c>
      <c r="E722" s="300" t="e">
        <f>AH694</f>
        <v>#REF!</v>
      </c>
      <c r="F722" s="249">
        <v>28</v>
      </c>
      <c r="G722" s="301" t="e">
        <f t="shared" si="1816"/>
        <v>#REF!</v>
      </c>
      <c r="H722" s="301" t="e">
        <f t="shared" si="1752"/>
        <v>#REF!</v>
      </c>
      <c r="I722" s="301" t="e">
        <f t="shared" si="1753"/>
        <v>#REF!</v>
      </c>
      <c r="J722" s="301" t="e">
        <f t="shared" si="1754"/>
        <v>#REF!</v>
      </c>
      <c r="K722" s="301" t="e">
        <f t="shared" si="1755"/>
        <v>#REF!</v>
      </c>
      <c r="L722" s="301" t="e">
        <f t="shared" si="1756"/>
        <v>#REF!</v>
      </c>
      <c r="M722" s="301" t="e">
        <f t="shared" si="1757"/>
        <v>#REF!</v>
      </c>
      <c r="N722" s="301" t="e">
        <f t="shared" si="1758"/>
        <v>#REF!</v>
      </c>
      <c r="O722" s="301" t="e">
        <f t="shared" si="1759"/>
        <v>#REF!</v>
      </c>
      <c r="P722" s="301" t="e">
        <f t="shared" si="1760"/>
        <v>#REF!</v>
      </c>
      <c r="Q722" s="301" t="e">
        <f t="shared" si="1761"/>
        <v>#REF!</v>
      </c>
      <c r="R722" s="301" t="e">
        <f t="shared" si="1762"/>
        <v>#REF!</v>
      </c>
      <c r="S722" s="301" t="e">
        <f t="shared" si="1763"/>
        <v>#REF!</v>
      </c>
      <c r="T722" s="301" t="e">
        <f t="shared" si="1764"/>
        <v>#REF!</v>
      </c>
      <c r="U722" s="301" t="e">
        <f t="shared" si="1765"/>
        <v>#REF!</v>
      </c>
      <c r="V722" s="301" t="e">
        <f t="shared" si="1766"/>
        <v>#REF!</v>
      </c>
      <c r="W722" s="301" t="e">
        <f t="shared" si="1767"/>
        <v>#REF!</v>
      </c>
      <c r="X722" s="301" t="e">
        <f t="shared" si="1768"/>
        <v>#REF!</v>
      </c>
      <c r="Y722" s="301" t="e">
        <f t="shared" si="1769"/>
        <v>#REF!</v>
      </c>
      <c r="Z722" s="301" t="e">
        <f t="shared" si="1770"/>
        <v>#REF!</v>
      </c>
      <c r="AA722" s="301" t="e">
        <f t="shared" si="1771"/>
        <v>#REF!</v>
      </c>
      <c r="AB722" s="301" t="e">
        <f t="shared" si="1772"/>
        <v>#REF!</v>
      </c>
      <c r="AC722" s="301" t="e">
        <f t="shared" si="1773"/>
        <v>#REF!</v>
      </c>
      <c r="AD722" s="301" t="e">
        <f t="shared" si="1774"/>
        <v>#REF!</v>
      </c>
      <c r="AE722" s="301" t="e">
        <f t="shared" si="1775"/>
        <v>#REF!</v>
      </c>
      <c r="AF722" s="301" t="e">
        <f t="shared" si="1776"/>
        <v>#REF!</v>
      </c>
      <c r="AG722" s="301" t="e">
        <f t="shared" si="1777"/>
        <v>#REF!</v>
      </c>
      <c r="AH722" s="301" t="e">
        <f t="shared" si="1778"/>
        <v>#REF!</v>
      </c>
      <c r="AI722" s="301" t="e">
        <f t="shared" si="1779"/>
        <v>#REF!</v>
      </c>
      <c r="AJ722" s="301" t="e">
        <f t="shared" si="1780"/>
        <v>#REF!</v>
      </c>
      <c r="AK722" s="301" t="e">
        <f t="shared" si="1781"/>
        <v>#REF!</v>
      </c>
      <c r="AL722" s="301" t="e">
        <f t="shared" si="1782"/>
        <v>#REF!</v>
      </c>
      <c r="AM722" s="301" t="e">
        <f t="shared" si="1783"/>
        <v>#REF!</v>
      </c>
      <c r="AN722" s="301" t="e">
        <f t="shared" si="1784"/>
        <v>#REF!</v>
      </c>
      <c r="AO722" s="301" t="e">
        <f t="shared" si="1785"/>
        <v>#REF!</v>
      </c>
      <c r="AP722" s="301" t="e">
        <f t="shared" si="1786"/>
        <v>#REF!</v>
      </c>
      <c r="AQ722" s="301" t="e">
        <f t="shared" si="1787"/>
        <v>#REF!</v>
      </c>
      <c r="AR722" s="301" t="e">
        <f t="shared" si="1788"/>
        <v>#REF!</v>
      </c>
      <c r="AS722" s="301" t="e">
        <f t="shared" si="1789"/>
        <v>#REF!</v>
      </c>
      <c r="AT722" s="301" t="e">
        <f t="shared" si="1790"/>
        <v>#REF!</v>
      </c>
      <c r="AU722" s="301" t="e">
        <f t="shared" si="1791"/>
        <v>#REF!</v>
      </c>
      <c r="AV722" s="301" t="e">
        <f t="shared" si="1792"/>
        <v>#REF!</v>
      </c>
      <c r="AW722" s="301" t="e">
        <f t="shared" si="1793"/>
        <v>#REF!</v>
      </c>
      <c r="AX722" s="301" t="e">
        <f t="shared" si="1794"/>
        <v>#REF!</v>
      </c>
      <c r="AY722" s="301" t="e">
        <f t="shared" si="1795"/>
        <v>#REF!</v>
      </c>
      <c r="AZ722" s="301" t="e">
        <f t="shared" si="1796"/>
        <v>#REF!</v>
      </c>
      <c r="BA722" s="301" t="e">
        <f t="shared" si="1797"/>
        <v>#REF!</v>
      </c>
      <c r="BB722" s="301" t="e">
        <f t="shared" si="1798"/>
        <v>#REF!</v>
      </c>
      <c r="BC722" s="301" t="e">
        <f t="shared" si="1799"/>
        <v>#REF!</v>
      </c>
      <c r="BD722" s="301" t="e">
        <f t="shared" si="1800"/>
        <v>#REF!</v>
      </c>
      <c r="BE722" s="301" t="e">
        <f t="shared" si="1801"/>
        <v>#REF!</v>
      </c>
      <c r="BF722" s="301" t="e">
        <f t="shared" si="1802"/>
        <v>#REF!</v>
      </c>
      <c r="BG722" s="301" t="e">
        <f t="shared" si="1803"/>
        <v>#REF!</v>
      </c>
      <c r="BH722" s="301" t="e">
        <f t="shared" si="1804"/>
        <v>#REF!</v>
      </c>
      <c r="BI722" s="301" t="e">
        <f t="shared" si="1805"/>
        <v>#REF!</v>
      </c>
      <c r="BJ722" s="301" t="e">
        <f t="shared" si="1806"/>
        <v>#REF!</v>
      </c>
      <c r="BK722" s="301" t="e">
        <f t="shared" si="1807"/>
        <v>#REF!</v>
      </c>
      <c r="BL722" s="301" t="e">
        <f t="shared" si="1808"/>
        <v>#REF!</v>
      </c>
      <c r="BM722" s="301" t="e">
        <f t="shared" si="1809"/>
        <v>#REF!</v>
      </c>
      <c r="BN722" s="301" t="e">
        <f t="shared" si="1810"/>
        <v>#REF!</v>
      </c>
      <c r="BO722" s="301" t="e">
        <f t="shared" si="1811"/>
        <v>#REF!</v>
      </c>
      <c r="BP722" s="301" t="e">
        <f t="shared" si="1812"/>
        <v>#REF!</v>
      </c>
      <c r="BQ722" s="301" t="e">
        <f t="shared" si="1813"/>
        <v>#REF!</v>
      </c>
      <c r="BR722" s="301" t="e">
        <f t="shared" si="1814"/>
        <v>#REF!</v>
      </c>
    </row>
    <row r="723" spans="2:70">
      <c r="B723" s="298">
        <v>29</v>
      </c>
      <c r="C723" s="298">
        <f t="shared" si="1815"/>
        <v>9.0625000000000028E-3</v>
      </c>
      <c r="D723" s="299" t="e">
        <f t="shared" si="1751"/>
        <v>#REF!</v>
      </c>
      <c r="E723" s="300" t="e">
        <f>AI694</f>
        <v>#REF!</v>
      </c>
      <c r="F723" s="249">
        <v>29</v>
      </c>
      <c r="G723" s="301" t="e">
        <f t="shared" si="1816"/>
        <v>#REF!</v>
      </c>
      <c r="H723" s="301" t="e">
        <f t="shared" si="1752"/>
        <v>#REF!</v>
      </c>
      <c r="I723" s="301" t="e">
        <f t="shared" si="1753"/>
        <v>#REF!</v>
      </c>
      <c r="J723" s="301" t="e">
        <f t="shared" si="1754"/>
        <v>#REF!</v>
      </c>
      <c r="K723" s="301" t="e">
        <f t="shared" si="1755"/>
        <v>#REF!</v>
      </c>
      <c r="L723" s="301" t="e">
        <f t="shared" si="1756"/>
        <v>#REF!</v>
      </c>
      <c r="M723" s="301" t="e">
        <f t="shared" si="1757"/>
        <v>#REF!</v>
      </c>
      <c r="N723" s="301" t="e">
        <f t="shared" si="1758"/>
        <v>#REF!</v>
      </c>
      <c r="O723" s="301" t="e">
        <f t="shared" si="1759"/>
        <v>#REF!</v>
      </c>
      <c r="P723" s="301" t="e">
        <f t="shared" si="1760"/>
        <v>#REF!</v>
      </c>
      <c r="Q723" s="301" t="e">
        <f t="shared" si="1761"/>
        <v>#REF!</v>
      </c>
      <c r="R723" s="301" t="e">
        <f t="shared" si="1762"/>
        <v>#REF!</v>
      </c>
      <c r="S723" s="301" t="e">
        <f t="shared" si="1763"/>
        <v>#REF!</v>
      </c>
      <c r="T723" s="301" t="e">
        <f t="shared" si="1764"/>
        <v>#REF!</v>
      </c>
      <c r="U723" s="301" t="e">
        <f t="shared" si="1765"/>
        <v>#REF!</v>
      </c>
      <c r="V723" s="301" t="e">
        <f t="shared" si="1766"/>
        <v>#REF!</v>
      </c>
      <c r="W723" s="301" t="e">
        <f t="shared" si="1767"/>
        <v>#REF!</v>
      </c>
      <c r="X723" s="301" t="e">
        <f t="shared" si="1768"/>
        <v>#REF!</v>
      </c>
      <c r="Y723" s="301" t="e">
        <f t="shared" si="1769"/>
        <v>#REF!</v>
      </c>
      <c r="Z723" s="301" t="e">
        <f t="shared" si="1770"/>
        <v>#REF!</v>
      </c>
      <c r="AA723" s="301" t="e">
        <f t="shared" si="1771"/>
        <v>#REF!</v>
      </c>
      <c r="AB723" s="301" t="e">
        <f t="shared" si="1772"/>
        <v>#REF!</v>
      </c>
      <c r="AC723" s="301" t="e">
        <f t="shared" si="1773"/>
        <v>#REF!</v>
      </c>
      <c r="AD723" s="301" t="e">
        <f t="shared" si="1774"/>
        <v>#REF!</v>
      </c>
      <c r="AE723" s="301" t="e">
        <f t="shared" si="1775"/>
        <v>#REF!</v>
      </c>
      <c r="AF723" s="301" t="e">
        <f t="shared" si="1776"/>
        <v>#REF!</v>
      </c>
      <c r="AG723" s="301" t="e">
        <f t="shared" si="1777"/>
        <v>#REF!</v>
      </c>
      <c r="AH723" s="301" t="e">
        <f t="shared" si="1778"/>
        <v>#REF!</v>
      </c>
      <c r="AI723" s="301" t="e">
        <f t="shared" si="1779"/>
        <v>#REF!</v>
      </c>
      <c r="AJ723" s="301" t="e">
        <f t="shared" si="1780"/>
        <v>#REF!</v>
      </c>
      <c r="AK723" s="301" t="e">
        <f t="shared" si="1781"/>
        <v>#REF!</v>
      </c>
      <c r="AL723" s="301" t="e">
        <f t="shared" si="1782"/>
        <v>#REF!</v>
      </c>
      <c r="AM723" s="301" t="e">
        <f t="shared" si="1783"/>
        <v>#REF!</v>
      </c>
      <c r="AN723" s="301" t="e">
        <f t="shared" si="1784"/>
        <v>#REF!</v>
      </c>
      <c r="AO723" s="301" t="e">
        <f t="shared" si="1785"/>
        <v>#REF!</v>
      </c>
      <c r="AP723" s="301" t="e">
        <f t="shared" si="1786"/>
        <v>#REF!</v>
      </c>
      <c r="AQ723" s="301" t="e">
        <f t="shared" si="1787"/>
        <v>#REF!</v>
      </c>
      <c r="AR723" s="301" t="e">
        <f t="shared" si="1788"/>
        <v>#REF!</v>
      </c>
      <c r="AS723" s="301" t="e">
        <f t="shared" si="1789"/>
        <v>#REF!</v>
      </c>
      <c r="AT723" s="301" t="e">
        <f t="shared" si="1790"/>
        <v>#REF!</v>
      </c>
      <c r="AU723" s="301" t="e">
        <f t="shared" si="1791"/>
        <v>#REF!</v>
      </c>
      <c r="AV723" s="301" t="e">
        <f t="shared" si="1792"/>
        <v>#REF!</v>
      </c>
      <c r="AW723" s="301" t="e">
        <f t="shared" si="1793"/>
        <v>#REF!</v>
      </c>
      <c r="AX723" s="301" t="e">
        <f t="shared" si="1794"/>
        <v>#REF!</v>
      </c>
      <c r="AY723" s="301" t="e">
        <f t="shared" si="1795"/>
        <v>#REF!</v>
      </c>
      <c r="AZ723" s="301" t="e">
        <f t="shared" si="1796"/>
        <v>#REF!</v>
      </c>
      <c r="BA723" s="301" t="e">
        <f t="shared" si="1797"/>
        <v>#REF!</v>
      </c>
      <c r="BB723" s="301" t="e">
        <f t="shared" si="1798"/>
        <v>#REF!</v>
      </c>
      <c r="BC723" s="301" t="e">
        <f t="shared" si="1799"/>
        <v>#REF!</v>
      </c>
      <c r="BD723" s="301" t="e">
        <f t="shared" si="1800"/>
        <v>#REF!</v>
      </c>
      <c r="BE723" s="301" t="e">
        <f t="shared" si="1801"/>
        <v>#REF!</v>
      </c>
      <c r="BF723" s="301" t="e">
        <f t="shared" si="1802"/>
        <v>#REF!</v>
      </c>
      <c r="BG723" s="301" t="e">
        <f t="shared" si="1803"/>
        <v>#REF!</v>
      </c>
      <c r="BH723" s="301" t="e">
        <f t="shared" si="1804"/>
        <v>#REF!</v>
      </c>
      <c r="BI723" s="301" t="e">
        <f t="shared" si="1805"/>
        <v>#REF!</v>
      </c>
      <c r="BJ723" s="301" t="e">
        <f t="shared" si="1806"/>
        <v>#REF!</v>
      </c>
      <c r="BK723" s="301" t="e">
        <f t="shared" si="1807"/>
        <v>#REF!</v>
      </c>
      <c r="BL723" s="301" t="e">
        <f t="shared" si="1808"/>
        <v>#REF!</v>
      </c>
      <c r="BM723" s="301" t="e">
        <f t="shared" si="1809"/>
        <v>#REF!</v>
      </c>
      <c r="BN723" s="301" t="e">
        <f t="shared" si="1810"/>
        <v>#REF!</v>
      </c>
      <c r="BO723" s="301" t="e">
        <f t="shared" si="1811"/>
        <v>#REF!</v>
      </c>
      <c r="BP723" s="301" t="e">
        <f t="shared" si="1812"/>
        <v>#REF!</v>
      </c>
      <c r="BQ723" s="301" t="e">
        <f t="shared" si="1813"/>
        <v>#REF!</v>
      </c>
      <c r="BR723" s="301" t="e">
        <f t="shared" si="1814"/>
        <v>#REF!</v>
      </c>
    </row>
    <row r="724" spans="2:70">
      <c r="B724" s="298">
        <v>30</v>
      </c>
      <c r="C724" s="298">
        <f t="shared" si="1815"/>
        <v>9.3750000000000031E-3</v>
      </c>
      <c r="D724" s="299" t="e">
        <f t="shared" si="1751"/>
        <v>#REF!</v>
      </c>
      <c r="E724" s="300" t="e">
        <f>AJ694</f>
        <v>#REF!</v>
      </c>
      <c r="F724" s="249">
        <v>30</v>
      </c>
      <c r="G724" s="301" t="e">
        <f t="shared" si="1816"/>
        <v>#REF!</v>
      </c>
      <c r="H724" s="301" t="e">
        <f t="shared" si="1752"/>
        <v>#REF!</v>
      </c>
      <c r="I724" s="301" t="e">
        <f t="shared" si="1753"/>
        <v>#REF!</v>
      </c>
      <c r="J724" s="301" t="e">
        <f t="shared" si="1754"/>
        <v>#REF!</v>
      </c>
      <c r="K724" s="301" t="e">
        <f t="shared" si="1755"/>
        <v>#REF!</v>
      </c>
      <c r="L724" s="301" t="e">
        <f t="shared" si="1756"/>
        <v>#REF!</v>
      </c>
      <c r="M724" s="301" t="e">
        <f t="shared" si="1757"/>
        <v>#REF!</v>
      </c>
      <c r="N724" s="301" t="e">
        <f t="shared" si="1758"/>
        <v>#REF!</v>
      </c>
      <c r="O724" s="301" t="e">
        <f t="shared" si="1759"/>
        <v>#REF!</v>
      </c>
      <c r="P724" s="301" t="e">
        <f t="shared" si="1760"/>
        <v>#REF!</v>
      </c>
      <c r="Q724" s="301" t="e">
        <f t="shared" si="1761"/>
        <v>#REF!</v>
      </c>
      <c r="R724" s="301" t="e">
        <f t="shared" si="1762"/>
        <v>#REF!</v>
      </c>
      <c r="S724" s="301" t="e">
        <f t="shared" si="1763"/>
        <v>#REF!</v>
      </c>
      <c r="T724" s="301" t="e">
        <f t="shared" si="1764"/>
        <v>#REF!</v>
      </c>
      <c r="U724" s="301" t="e">
        <f t="shared" si="1765"/>
        <v>#REF!</v>
      </c>
      <c r="V724" s="301" t="e">
        <f t="shared" si="1766"/>
        <v>#REF!</v>
      </c>
      <c r="W724" s="301" t="e">
        <f t="shared" si="1767"/>
        <v>#REF!</v>
      </c>
      <c r="X724" s="301" t="e">
        <f t="shared" si="1768"/>
        <v>#REF!</v>
      </c>
      <c r="Y724" s="301" t="e">
        <f t="shared" si="1769"/>
        <v>#REF!</v>
      </c>
      <c r="Z724" s="301" t="e">
        <f t="shared" si="1770"/>
        <v>#REF!</v>
      </c>
      <c r="AA724" s="301" t="e">
        <f t="shared" si="1771"/>
        <v>#REF!</v>
      </c>
      <c r="AB724" s="301" t="e">
        <f t="shared" si="1772"/>
        <v>#REF!</v>
      </c>
      <c r="AC724" s="301" t="e">
        <f t="shared" si="1773"/>
        <v>#REF!</v>
      </c>
      <c r="AD724" s="301" t="e">
        <f t="shared" si="1774"/>
        <v>#REF!</v>
      </c>
      <c r="AE724" s="301" t="e">
        <f t="shared" si="1775"/>
        <v>#REF!</v>
      </c>
      <c r="AF724" s="301" t="e">
        <f t="shared" si="1776"/>
        <v>#REF!</v>
      </c>
      <c r="AG724" s="301" t="e">
        <f t="shared" si="1777"/>
        <v>#REF!</v>
      </c>
      <c r="AH724" s="301" t="e">
        <f t="shared" si="1778"/>
        <v>#REF!</v>
      </c>
      <c r="AI724" s="301" t="e">
        <f t="shared" si="1779"/>
        <v>#REF!</v>
      </c>
      <c r="AJ724" s="301" t="e">
        <f t="shared" si="1780"/>
        <v>#REF!</v>
      </c>
      <c r="AK724" s="301" t="e">
        <f t="shared" si="1781"/>
        <v>#REF!</v>
      </c>
      <c r="AL724" s="301" t="e">
        <f t="shared" si="1782"/>
        <v>#REF!</v>
      </c>
      <c r="AM724" s="301" t="e">
        <f t="shared" si="1783"/>
        <v>#REF!</v>
      </c>
      <c r="AN724" s="301" t="e">
        <f t="shared" si="1784"/>
        <v>#REF!</v>
      </c>
      <c r="AO724" s="301" t="e">
        <f t="shared" si="1785"/>
        <v>#REF!</v>
      </c>
      <c r="AP724" s="301" t="e">
        <f t="shared" si="1786"/>
        <v>#REF!</v>
      </c>
      <c r="AQ724" s="301" t="e">
        <f t="shared" si="1787"/>
        <v>#REF!</v>
      </c>
      <c r="AR724" s="301" t="e">
        <f t="shared" si="1788"/>
        <v>#REF!</v>
      </c>
      <c r="AS724" s="301" t="e">
        <f t="shared" si="1789"/>
        <v>#REF!</v>
      </c>
      <c r="AT724" s="301" t="e">
        <f t="shared" si="1790"/>
        <v>#REF!</v>
      </c>
      <c r="AU724" s="301" t="e">
        <f t="shared" si="1791"/>
        <v>#REF!</v>
      </c>
      <c r="AV724" s="301" t="e">
        <f t="shared" si="1792"/>
        <v>#REF!</v>
      </c>
      <c r="AW724" s="301" t="e">
        <f t="shared" si="1793"/>
        <v>#REF!</v>
      </c>
      <c r="AX724" s="301" t="e">
        <f t="shared" si="1794"/>
        <v>#REF!</v>
      </c>
      <c r="AY724" s="301" t="e">
        <f t="shared" si="1795"/>
        <v>#REF!</v>
      </c>
      <c r="AZ724" s="301" t="e">
        <f t="shared" si="1796"/>
        <v>#REF!</v>
      </c>
      <c r="BA724" s="301" t="e">
        <f t="shared" si="1797"/>
        <v>#REF!</v>
      </c>
      <c r="BB724" s="301" t="e">
        <f t="shared" si="1798"/>
        <v>#REF!</v>
      </c>
      <c r="BC724" s="301" t="e">
        <f t="shared" si="1799"/>
        <v>#REF!</v>
      </c>
      <c r="BD724" s="301" t="e">
        <f t="shared" si="1800"/>
        <v>#REF!</v>
      </c>
      <c r="BE724" s="301" t="e">
        <f t="shared" si="1801"/>
        <v>#REF!</v>
      </c>
      <c r="BF724" s="301" t="e">
        <f t="shared" si="1802"/>
        <v>#REF!</v>
      </c>
      <c r="BG724" s="301" t="e">
        <f t="shared" si="1803"/>
        <v>#REF!</v>
      </c>
      <c r="BH724" s="301" t="e">
        <f t="shared" si="1804"/>
        <v>#REF!</v>
      </c>
      <c r="BI724" s="301" t="e">
        <f t="shared" si="1805"/>
        <v>#REF!</v>
      </c>
      <c r="BJ724" s="301" t="e">
        <f t="shared" si="1806"/>
        <v>#REF!</v>
      </c>
      <c r="BK724" s="301" t="e">
        <f t="shared" si="1807"/>
        <v>#REF!</v>
      </c>
      <c r="BL724" s="301" t="e">
        <f t="shared" si="1808"/>
        <v>#REF!</v>
      </c>
      <c r="BM724" s="301" t="e">
        <f t="shared" si="1809"/>
        <v>#REF!</v>
      </c>
      <c r="BN724" s="301" t="e">
        <f t="shared" si="1810"/>
        <v>#REF!</v>
      </c>
      <c r="BO724" s="301" t="e">
        <f t="shared" si="1811"/>
        <v>#REF!</v>
      </c>
      <c r="BP724" s="301" t="e">
        <f t="shared" si="1812"/>
        <v>#REF!</v>
      </c>
      <c r="BQ724" s="301" t="e">
        <f t="shared" si="1813"/>
        <v>#REF!</v>
      </c>
      <c r="BR724" s="301" t="e">
        <f t="shared" si="1814"/>
        <v>#REF!</v>
      </c>
    </row>
    <row r="725" spans="2:70">
      <c r="B725" s="298">
        <v>31</v>
      </c>
      <c r="C725" s="298">
        <f t="shared" si="1815"/>
        <v>9.6875000000000034E-3</v>
      </c>
      <c r="D725" s="299" t="e">
        <f t="shared" si="1751"/>
        <v>#REF!</v>
      </c>
      <c r="E725" s="300" t="e">
        <f>AK694</f>
        <v>#REF!</v>
      </c>
      <c r="F725" s="249">
        <v>31</v>
      </c>
      <c r="G725" s="301" t="e">
        <f t="shared" si="1816"/>
        <v>#REF!</v>
      </c>
      <c r="H725" s="301" t="e">
        <f t="shared" si="1752"/>
        <v>#REF!</v>
      </c>
      <c r="I725" s="301" t="e">
        <f t="shared" si="1753"/>
        <v>#REF!</v>
      </c>
      <c r="J725" s="301" t="e">
        <f t="shared" si="1754"/>
        <v>#REF!</v>
      </c>
      <c r="K725" s="301" t="e">
        <f t="shared" si="1755"/>
        <v>#REF!</v>
      </c>
      <c r="L725" s="301" t="e">
        <f t="shared" si="1756"/>
        <v>#REF!</v>
      </c>
      <c r="M725" s="301" t="e">
        <f t="shared" si="1757"/>
        <v>#REF!</v>
      </c>
      <c r="N725" s="301" t="e">
        <f t="shared" si="1758"/>
        <v>#REF!</v>
      </c>
      <c r="O725" s="301" t="e">
        <f t="shared" si="1759"/>
        <v>#REF!</v>
      </c>
      <c r="P725" s="301" t="e">
        <f t="shared" si="1760"/>
        <v>#REF!</v>
      </c>
      <c r="Q725" s="301" t="e">
        <f t="shared" si="1761"/>
        <v>#REF!</v>
      </c>
      <c r="R725" s="301" t="e">
        <f t="shared" si="1762"/>
        <v>#REF!</v>
      </c>
      <c r="S725" s="301" t="e">
        <f t="shared" si="1763"/>
        <v>#REF!</v>
      </c>
      <c r="T725" s="301" t="e">
        <f t="shared" si="1764"/>
        <v>#REF!</v>
      </c>
      <c r="U725" s="301" t="e">
        <f t="shared" si="1765"/>
        <v>#REF!</v>
      </c>
      <c r="V725" s="301" t="e">
        <f t="shared" si="1766"/>
        <v>#REF!</v>
      </c>
      <c r="W725" s="301" t="e">
        <f t="shared" si="1767"/>
        <v>#REF!</v>
      </c>
      <c r="X725" s="301" t="e">
        <f t="shared" si="1768"/>
        <v>#REF!</v>
      </c>
      <c r="Y725" s="301" t="e">
        <f t="shared" si="1769"/>
        <v>#REF!</v>
      </c>
      <c r="Z725" s="301" t="e">
        <f t="shared" si="1770"/>
        <v>#REF!</v>
      </c>
      <c r="AA725" s="301" t="e">
        <f t="shared" si="1771"/>
        <v>#REF!</v>
      </c>
      <c r="AB725" s="301" t="e">
        <f t="shared" si="1772"/>
        <v>#REF!</v>
      </c>
      <c r="AC725" s="301" t="e">
        <f t="shared" si="1773"/>
        <v>#REF!</v>
      </c>
      <c r="AD725" s="301" t="e">
        <f t="shared" si="1774"/>
        <v>#REF!</v>
      </c>
      <c r="AE725" s="301" t="e">
        <f t="shared" si="1775"/>
        <v>#REF!</v>
      </c>
      <c r="AF725" s="301" t="e">
        <f t="shared" si="1776"/>
        <v>#REF!</v>
      </c>
      <c r="AG725" s="301" t="e">
        <f t="shared" si="1777"/>
        <v>#REF!</v>
      </c>
      <c r="AH725" s="301" t="e">
        <f t="shared" si="1778"/>
        <v>#REF!</v>
      </c>
      <c r="AI725" s="301" t="e">
        <f t="shared" si="1779"/>
        <v>#REF!</v>
      </c>
      <c r="AJ725" s="301" t="e">
        <f t="shared" si="1780"/>
        <v>#REF!</v>
      </c>
      <c r="AK725" s="301" t="e">
        <f t="shared" si="1781"/>
        <v>#REF!</v>
      </c>
      <c r="AL725" s="301" t="e">
        <f t="shared" si="1782"/>
        <v>#REF!</v>
      </c>
      <c r="AM725" s="301" t="e">
        <f t="shared" si="1783"/>
        <v>#REF!</v>
      </c>
      <c r="AN725" s="301" t="e">
        <f t="shared" si="1784"/>
        <v>#REF!</v>
      </c>
      <c r="AO725" s="301" t="e">
        <f t="shared" si="1785"/>
        <v>#REF!</v>
      </c>
      <c r="AP725" s="301" t="e">
        <f t="shared" si="1786"/>
        <v>#REF!</v>
      </c>
      <c r="AQ725" s="301" t="e">
        <f t="shared" si="1787"/>
        <v>#REF!</v>
      </c>
      <c r="AR725" s="301" t="e">
        <f t="shared" si="1788"/>
        <v>#REF!</v>
      </c>
      <c r="AS725" s="301" t="e">
        <f t="shared" si="1789"/>
        <v>#REF!</v>
      </c>
      <c r="AT725" s="301" t="e">
        <f t="shared" si="1790"/>
        <v>#REF!</v>
      </c>
      <c r="AU725" s="301" t="e">
        <f t="shared" si="1791"/>
        <v>#REF!</v>
      </c>
      <c r="AV725" s="301" t="e">
        <f t="shared" si="1792"/>
        <v>#REF!</v>
      </c>
      <c r="AW725" s="301" t="e">
        <f t="shared" si="1793"/>
        <v>#REF!</v>
      </c>
      <c r="AX725" s="301" t="e">
        <f t="shared" si="1794"/>
        <v>#REF!</v>
      </c>
      <c r="AY725" s="301" t="e">
        <f t="shared" si="1795"/>
        <v>#REF!</v>
      </c>
      <c r="AZ725" s="301" t="e">
        <f t="shared" si="1796"/>
        <v>#REF!</v>
      </c>
      <c r="BA725" s="301" t="e">
        <f t="shared" si="1797"/>
        <v>#REF!</v>
      </c>
      <c r="BB725" s="301" t="e">
        <f t="shared" si="1798"/>
        <v>#REF!</v>
      </c>
      <c r="BC725" s="301" t="e">
        <f t="shared" si="1799"/>
        <v>#REF!</v>
      </c>
      <c r="BD725" s="301" t="e">
        <f t="shared" si="1800"/>
        <v>#REF!</v>
      </c>
      <c r="BE725" s="301" t="e">
        <f t="shared" si="1801"/>
        <v>#REF!</v>
      </c>
      <c r="BF725" s="301" t="e">
        <f t="shared" si="1802"/>
        <v>#REF!</v>
      </c>
      <c r="BG725" s="301" t="e">
        <f t="shared" si="1803"/>
        <v>#REF!</v>
      </c>
      <c r="BH725" s="301" t="e">
        <f t="shared" si="1804"/>
        <v>#REF!</v>
      </c>
      <c r="BI725" s="301" t="e">
        <f t="shared" si="1805"/>
        <v>#REF!</v>
      </c>
      <c r="BJ725" s="301" t="e">
        <f t="shared" si="1806"/>
        <v>#REF!</v>
      </c>
      <c r="BK725" s="301" t="e">
        <f t="shared" si="1807"/>
        <v>#REF!</v>
      </c>
      <c r="BL725" s="301" t="e">
        <f t="shared" si="1808"/>
        <v>#REF!</v>
      </c>
      <c r="BM725" s="301" t="e">
        <f t="shared" si="1809"/>
        <v>#REF!</v>
      </c>
      <c r="BN725" s="301" t="e">
        <f t="shared" si="1810"/>
        <v>#REF!</v>
      </c>
      <c r="BO725" s="301" t="e">
        <f t="shared" si="1811"/>
        <v>#REF!</v>
      </c>
      <c r="BP725" s="301" t="e">
        <f t="shared" si="1812"/>
        <v>#REF!</v>
      </c>
      <c r="BQ725" s="301" t="e">
        <f t="shared" si="1813"/>
        <v>#REF!</v>
      </c>
      <c r="BR725" s="301" t="e">
        <f t="shared" si="1814"/>
        <v>#REF!</v>
      </c>
    </row>
    <row r="726" spans="2:70">
      <c r="B726" s="298">
        <v>32</v>
      </c>
      <c r="C726" s="298">
        <f t="shared" si="1815"/>
        <v>1.0000000000000004E-2</v>
      </c>
      <c r="D726" s="299" t="e">
        <f t="shared" si="1751"/>
        <v>#REF!</v>
      </c>
      <c r="E726" s="300" t="e">
        <f>AL694</f>
        <v>#REF!</v>
      </c>
      <c r="F726" s="249">
        <v>32</v>
      </c>
      <c r="G726" s="301" t="e">
        <f t="shared" si="1816"/>
        <v>#REF!</v>
      </c>
      <c r="H726" s="301" t="e">
        <f t="shared" si="1752"/>
        <v>#REF!</v>
      </c>
      <c r="I726" s="301" t="e">
        <f t="shared" si="1753"/>
        <v>#REF!</v>
      </c>
      <c r="J726" s="301" t="e">
        <f t="shared" si="1754"/>
        <v>#REF!</v>
      </c>
      <c r="K726" s="301" t="e">
        <f t="shared" si="1755"/>
        <v>#REF!</v>
      </c>
      <c r="L726" s="301" t="e">
        <f t="shared" si="1756"/>
        <v>#REF!</v>
      </c>
      <c r="M726" s="301" t="e">
        <f t="shared" si="1757"/>
        <v>#REF!</v>
      </c>
      <c r="N726" s="301" t="e">
        <f t="shared" si="1758"/>
        <v>#REF!</v>
      </c>
      <c r="O726" s="301" t="e">
        <f t="shared" si="1759"/>
        <v>#REF!</v>
      </c>
      <c r="P726" s="301" t="e">
        <f t="shared" si="1760"/>
        <v>#REF!</v>
      </c>
      <c r="Q726" s="301" t="e">
        <f t="shared" si="1761"/>
        <v>#REF!</v>
      </c>
      <c r="R726" s="301" t="e">
        <f t="shared" si="1762"/>
        <v>#REF!</v>
      </c>
      <c r="S726" s="301" t="e">
        <f t="shared" si="1763"/>
        <v>#REF!</v>
      </c>
      <c r="T726" s="301" t="e">
        <f t="shared" si="1764"/>
        <v>#REF!</v>
      </c>
      <c r="U726" s="301" t="e">
        <f t="shared" si="1765"/>
        <v>#REF!</v>
      </c>
      <c r="V726" s="301" t="e">
        <f t="shared" si="1766"/>
        <v>#REF!</v>
      </c>
      <c r="W726" s="301" t="e">
        <f t="shared" si="1767"/>
        <v>#REF!</v>
      </c>
      <c r="X726" s="301" t="e">
        <f t="shared" si="1768"/>
        <v>#REF!</v>
      </c>
      <c r="Y726" s="301" t="e">
        <f t="shared" si="1769"/>
        <v>#REF!</v>
      </c>
      <c r="Z726" s="301" t="e">
        <f t="shared" si="1770"/>
        <v>#REF!</v>
      </c>
      <c r="AA726" s="301" t="e">
        <f t="shared" si="1771"/>
        <v>#REF!</v>
      </c>
      <c r="AB726" s="301" t="e">
        <f t="shared" si="1772"/>
        <v>#REF!</v>
      </c>
      <c r="AC726" s="301" t="e">
        <f t="shared" si="1773"/>
        <v>#REF!</v>
      </c>
      <c r="AD726" s="301" t="e">
        <f t="shared" si="1774"/>
        <v>#REF!</v>
      </c>
      <c r="AE726" s="301" t="e">
        <f t="shared" si="1775"/>
        <v>#REF!</v>
      </c>
      <c r="AF726" s="301" t="e">
        <f t="shared" si="1776"/>
        <v>#REF!</v>
      </c>
      <c r="AG726" s="301" t="e">
        <f t="shared" si="1777"/>
        <v>#REF!</v>
      </c>
      <c r="AH726" s="301" t="e">
        <f t="shared" si="1778"/>
        <v>#REF!</v>
      </c>
      <c r="AI726" s="301" t="e">
        <f t="shared" si="1779"/>
        <v>#REF!</v>
      </c>
      <c r="AJ726" s="301" t="e">
        <f t="shared" si="1780"/>
        <v>#REF!</v>
      </c>
      <c r="AK726" s="301" t="e">
        <f t="shared" si="1781"/>
        <v>#REF!</v>
      </c>
      <c r="AL726" s="301" t="e">
        <f t="shared" si="1782"/>
        <v>#REF!</v>
      </c>
      <c r="AM726" s="301" t="e">
        <f t="shared" si="1783"/>
        <v>#REF!</v>
      </c>
      <c r="AN726" s="301" t="e">
        <f t="shared" si="1784"/>
        <v>#REF!</v>
      </c>
      <c r="AO726" s="301" t="e">
        <f t="shared" si="1785"/>
        <v>#REF!</v>
      </c>
      <c r="AP726" s="301" t="e">
        <f t="shared" si="1786"/>
        <v>#REF!</v>
      </c>
      <c r="AQ726" s="301" t="e">
        <f t="shared" si="1787"/>
        <v>#REF!</v>
      </c>
      <c r="AR726" s="301" t="e">
        <f t="shared" si="1788"/>
        <v>#REF!</v>
      </c>
      <c r="AS726" s="301" t="e">
        <f t="shared" si="1789"/>
        <v>#REF!</v>
      </c>
      <c r="AT726" s="301" t="e">
        <f t="shared" si="1790"/>
        <v>#REF!</v>
      </c>
      <c r="AU726" s="301" t="e">
        <f t="shared" si="1791"/>
        <v>#REF!</v>
      </c>
      <c r="AV726" s="301" t="e">
        <f t="shared" si="1792"/>
        <v>#REF!</v>
      </c>
      <c r="AW726" s="301" t="e">
        <f t="shared" si="1793"/>
        <v>#REF!</v>
      </c>
      <c r="AX726" s="301" t="e">
        <f t="shared" si="1794"/>
        <v>#REF!</v>
      </c>
      <c r="AY726" s="301" t="e">
        <f t="shared" si="1795"/>
        <v>#REF!</v>
      </c>
      <c r="AZ726" s="301" t="e">
        <f t="shared" si="1796"/>
        <v>#REF!</v>
      </c>
      <c r="BA726" s="301" t="e">
        <f t="shared" si="1797"/>
        <v>#REF!</v>
      </c>
      <c r="BB726" s="301" t="e">
        <f t="shared" si="1798"/>
        <v>#REF!</v>
      </c>
      <c r="BC726" s="301" t="e">
        <f t="shared" si="1799"/>
        <v>#REF!</v>
      </c>
      <c r="BD726" s="301" t="e">
        <f t="shared" si="1800"/>
        <v>#REF!</v>
      </c>
      <c r="BE726" s="301" t="e">
        <f t="shared" si="1801"/>
        <v>#REF!</v>
      </c>
      <c r="BF726" s="301" t="e">
        <f t="shared" si="1802"/>
        <v>#REF!</v>
      </c>
      <c r="BG726" s="301" t="e">
        <f t="shared" si="1803"/>
        <v>#REF!</v>
      </c>
      <c r="BH726" s="301" t="e">
        <f t="shared" si="1804"/>
        <v>#REF!</v>
      </c>
      <c r="BI726" s="301" t="e">
        <f t="shared" si="1805"/>
        <v>#REF!</v>
      </c>
      <c r="BJ726" s="301" t="e">
        <f t="shared" si="1806"/>
        <v>#REF!</v>
      </c>
      <c r="BK726" s="301" t="e">
        <f t="shared" si="1807"/>
        <v>#REF!</v>
      </c>
      <c r="BL726" s="301" t="e">
        <f t="shared" si="1808"/>
        <v>#REF!</v>
      </c>
      <c r="BM726" s="301" t="e">
        <f t="shared" si="1809"/>
        <v>#REF!</v>
      </c>
      <c r="BN726" s="301" t="e">
        <f t="shared" si="1810"/>
        <v>#REF!</v>
      </c>
      <c r="BO726" s="301" t="e">
        <f t="shared" si="1811"/>
        <v>#REF!</v>
      </c>
      <c r="BP726" s="301" t="e">
        <f t="shared" si="1812"/>
        <v>#REF!</v>
      </c>
      <c r="BQ726" s="301" t="e">
        <f t="shared" si="1813"/>
        <v>#REF!</v>
      </c>
      <c r="BR726" s="301" t="e">
        <f t="shared" si="1814"/>
        <v>#REF!</v>
      </c>
    </row>
    <row r="727" spans="2:70">
      <c r="B727" s="298">
        <v>33</v>
      </c>
      <c r="C727" s="298">
        <f t="shared" si="1815"/>
        <v>1.0312500000000004E-2</v>
      </c>
      <c r="D727" s="299" t="e">
        <f t="shared" ref="D727:D758" si="1817">Vo_set2+E727</f>
        <v>#REF!</v>
      </c>
      <c r="E727" s="300" t="e">
        <f>AM694</f>
        <v>#REF!</v>
      </c>
      <c r="F727" s="249">
        <v>33</v>
      </c>
      <c r="G727" s="301" t="e">
        <f t="shared" ref="G727:G744" si="1818">2*IMREAL(K658)*COS(2*PI()*B658*1/Nt_input)-2*IMAGINARY(K658)*SIN(2*PI()*B658*1/Nt_input)</f>
        <v>#REF!</v>
      </c>
      <c r="H727" s="301" t="e">
        <f t="shared" ref="H727:H744" si="1819">2*IMREAL(K658)*COS(2*PI()*B658*2/Nt_input)-2*IMAGINARY(K658)*SIN(2*PI()*B658*2/Nt_input)</f>
        <v>#REF!</v>
      </c>
      <c r="I727" s="301" t="e">
        <f t="shared" ref="I727:I744" si="1820">2*IMREAL(K658)*COS(2*PI()*B658*3/Nt_input)-2*IMAGINARY(K658)*SIN(2*PI()*B658*3/Nt_input)</f>
        <v>#REF!</v>
      </c>
      <c r="J727" s="301" t="e">
        <f t="shared" ref="J727:J744" si="1821">2*IMREAL(K658)*COS(2*PI()*B658*4/Nt_input)-2*IMAGINARY(K658)*SIN(2*PI()*B658*4/Nt_input)</f>
        <v>#REF!</v>
      </c>
      <c r="K727" s="301" t="e">
        <f t="shared" ref="K727:K744" si="1822">2*IMREAL(K658)*COS(2*PI()*B658*5/Nt_input)-2*IMAGINARY(K658)*SIN(2*PI()*B658*5/Nt_input)</f>
        <v>#REF!</v>
      </c>
      <c r="L727" s="301" t="e">
        <f t="shared" ref="L727:L744" si="1823">2*IMREAL(K658)*COS(2*PI()*B658*6/Nt_input)-2*IMAGINARY(K658)*SIN(2*PI()*B658*6/Nt_input)</f>
        <v>#REF!</v>
      </c>
      <c r="M727" s="301" t="e">
        <f t="shared" ref="M727:M744" si="1824">2*IMREAL(K658)*COS(2*PI()*B658*7/Nt_input)-2*IMAGINARY(K658)*SIN(2*PI()*B658*7/Nt_input)</f>
        <v>#REF!</v>
      </c>
      <c r="N727" s="301" t="e">
        <f t="shared" ref="N727:N744" si="1825">2*IMREAL(K658)*COS(2*PI()*B658*8/Nt_input)-2*IMAGINARY(K658)*SIN(2*PI()*B658*8/Nt_input)</f>
        <v>#REF!</v>
      </c>
      <c r="O727" s="301" t="e">
        <f t="shared" ref="O727:O744" si="1826">2*IMREAL(K658)*COS(2*PI()*B658*9/Nt_input)-2*IMAGINARY(K658)*SIN(2*PI()*B658*9/Nt_input)</f>
        <v>#REF!</v>
      </c>
      <c r="P727" s="301" t="e">
        <f t="shared" ref="P727:P744" si="1827">2*IMREAL(K658)*COS(2*PI()*B658*10/Nt_input)-2*IMAGINARY(K658)*SIN(2*PI()*B658*10/Nt_input)</f>
        <v>#REF!</v>
      </c>
      <c r="Q727" s="301" t="e">
        <f t="shared" ref="Q727:Q744" si="1828">2*IMREAL(K658)*COS(2*PI()*B658*11/Nt_input)-2*IMAGINARY(K658)*SIN(2*PI()*B658*11/Nt_input)</f>
        <v>#REF!</v>
      </c>
      <c r="R727" s="301" t="e">
        <f t="shared" ref="R727:R744" si="1829">2*IMREAL(K658)*COS(2*PI()*B658*12/Nt_input)-2*IMAGINARY(K658)*SIN(2*PI()*B658*12/Nt_input)</f>
        <v>#REF!</v>
      </c>
      <c r="S727" s="301" t="e">
        <f t="shared" ref="S727:S744" si="1830">2*IMREAL(K658)*COS(2*PI()*B658*13/Nt_input)-2*IMAGINARY(K658)*SIN(2*PI()*B658*13/Nt_input)</f>
        <v>#REF!</v>
      </c>
      <c r="T727" s="301" t="e">
        <f t="shared" ref="T727:T744" si="1831">2*IMREAL(K658)*COS(2*PI()*B658*14/Nt_input)-2*IMAGINARY(K658)*SIN(2*PI()*B658*14/Nt_input)</f>
        <v>#REF!</v>
      </c>
      <c r="U727" s="301" t="e">
        <f t="shared" ref="U727:U744" si="1832">2*IMREAL(K658)*COS(2*PI()*B658*15/Nt_input)-2*IMAGINARY(K658)*SIN(2*PI()*B658*15/Nt_input)</f>
        <v>#REF!</v>
      </c>
      <c r="V727" s="301" t="e">
        <f t="shared" ref="V727:V744" si="1833">2*IMREAL(K658)*COS(2*PI()*B658*16/Nt_input)-2*IMAGINARY(K658)*SIN(2*PI()*B658*16/Nt_input)</f>
        <v>#REF!</v>
      </c>
      <c r="W727" s="301" t="e">
        <f t="shared" ref="W727:W744" si="1834">2*IMREAL(K658)*COS(2*PI()*B658*17/Nt_input)-2*IMAGINARY(K658)*SIN(2*PI()*B658*17/Nt_input)</f>
        <v>#REF!</v>
      </c>
      <c r="X727" s="301" t="e">
        <f t="shared" ref="X727:X744" si="1835">2*IMREAL(K658)*COS(2*PI()*B658*18/Nt_input)-2*IMAGINARY(K658)*SIN(2*PI()*B658*18/Nt_input)</f>
        <v>#REF!</v>
      </c>
      <c r="Y727" s="301" t="e">
        <f t="shared" ref="Y727:Y744" si="1836">2*IMREAL(K658)*COS(2*PI()*B658*19/Nt_input)-2*IMAGINARY(K658)*SIN(2*PI()*B658*19/Nt_input)</f>
        <v>#REF!</v>
      </c>
      <c r="Z727" s="301" t="e">
        <f t="shared" ref="Z727:Z744" si="1837">2*IMREAL(K658)*COS(2*PI()*B658*20/Nt_input)-2*IMAGINARY(K658)*SIN(2*PI()*B658*20/Nt_input)</f>
        <v>#REF!</v>
      </c>
      <c r="AA727" s="301" t="e">
        <f t="shared" ref="AA727:AA744" si="1838">2*IMREAL(K658)*COS(2*PI()*B658*21/Nt_input)-2*IMAGINARY(K658)*SIN(2*PI()*B658*21/Nt_input)</f>
        <v>#REF!</v>
      </c>
      <c r="AB727" s="301" t="e">
        <f t="shared" ref="AB727:AB744" si="1839">2*IMREAL(K658)*COS(2*PI()*B658*22/Nt_input)-2*IMAGINARY(K658)*SIN(2*PI()*B658*22/Nt_input)</f>
        <v>#REF!</v>
      </c>
      <c r="AC727" s="301" t="e">
        <f t="shared" ref="AC727:AC744" si="1840">2*IMREAL(K658)*COS(2*PI()*B658*23/Nt_input)-2*IMAGINARY(K658)*SIN(2*PI()*B658*23/Nt_input)</f>
        <v>#REF!</v>
      </c>
      <c r="AD727" s="301" t="e">
        <f t="shared" ref="AD727:AD744" si="1841">2*IMREAL(K658)*COS(2*PI()*B658*24/Nt_input)-2*IMAGINARY(K658)*SIN(2*PI()*B658*24/Nt_input)</f>
        <v>#REF!</v>
      </c>
      <c r="AE727" s="301" t="e">
        <f t="shared" ref="AE727:AE744" si="1842">2*IMREAL(K658)*COS(2*PI()*B658*25/Nt_input)-2*IMAGINARY(K658)*SIN(2*PI()*B658*25/Nt_input)</f>
        <v>#REF!</v>
      </c>
      <c r="AF727" s="301" t="e">
        <f t="shared" ref="AF727:AF744" si="1843">2*IMREAL(K658)*COS(2*PI()*B658*26/Nt_input)-2*IMAGINARY(K658)*SIN(2*PI()*B658*26/Nt_input)</f>
        <v>#REF!</v>
      </c>
      <c r="AG727" s="301" t="e">
        <f t="shared" ref="AG727:AG744" si="1844">2*IMREAL(K658)*COS(2*PI()*B658*27/Nt_input)-2*IMAGINARY(K658)*SIN(2*PI()*B658*27/Nt_input)</f>
        <v>#REF!</v>
      </c>
      <c r="AH727" s="301" t="e">
        <f t="shared" ref="AH727:AH744" si="1845">2*IMREAL(K658)*COS(2*PI()*B658*28/Nt_input)-2*IMAGINARY(K658)*SIN(2*PI()*B658*28/Nt_input)</f>
        <v>#REF!</v>
      </c>
      <c r="AI727" s="301" t="e">
        <f t="shared" ref="AI727:AI744" si="1846">2*IMREAL(K658)*COS(2*PI()*B658*29/Nt_input)-2*IMAGINARY(K658)*SIN(2*PI()*B658*29/Nt_input)</f>
        <v>#REF!</v>
      </c>
      <c r="AJ727" s="301" t="e">
        <f t="shared" ref="AJ727:AJ744" si="1847">2*IMREAL(K658)*COS(2*PI()*B658*30/Nt_input)-2*IMAGINARY(K658)*SIN(2*PI()*B658*30/Nt_input)</f>
        <v>#REF!</v>
      </c>
      <c r="AK727" s="301" t="e">
        <f t="shared" ref="AK727:AK744" si="1848">2*IMREAL(K658)*COS(2*PI()*B658*31/Nt_input)-2*IMAGINARY(K658)*SIN(2*PI()*B658*31/Nt_input)</f>
        <v>#REF!</v>
      </c>
      <c r="AL727" s="301" t="e">
        <f t="shared" ref="AL727:AL744" si="1849">2*IMREAL(K658)*COS(2*PI()*B658*32/Nt_input)-2*IMAGINARY(K658)*SIN(2*PI()*B658*32/Nt_input)</f>
        <v>#REF!</v>
      </c>
      <c r="AM727" s="301" t="e">
        <f t="shared" ref="AM727:AM744" si="1850">2*IMREAL(K658)*COS(2*PI()*B658*33/Nt_input)-2*IMAGINARY(K658)*SIN(2*PI()*B658*33/Nt_input)</f>
        <v>#REF!</v>
      </c>
      <c r="AN727" s="301" t="e">
        <f t="shared" ref="AN727:AN744" si="1851">2*IMREAL(K658)*COS(2*PI()*B658*34/Nt_input)-2*IMAGINARY(K658)*SIN(2*PI()*B658*34/Nt_input)</f>
        <v>#REF!</v>
      </c>
      <c r="AO727" s="301" t="e">
        <f t="shared" ref="AO727:AO744" si="1852">2*IMREAL(K658)*COS(2*PI()*B658*35/Nt_input)-2*IMAGINARY(K658)*SIN(2*PI()*B658*35/Nt_input)</f>
        <v>#REF!</v>
      </c>
      <c r="AP727" s="301" t="e">
        <f t="shared" ref="AP727:AP744" si="1853">2*IMREAL(K658)*COS(2*PI()*B658*36/Nt_input)-2*IMAGINARY(K658)*SIN(2*PI()*B658*36/Nt_input)</f>
        <v>#REF!</v>
      </c>
      <c r="AQ727" s="301" t="e">
        <f t="shared" ref="AQ727:AQ744" si="1854">2*IMREAL(K658)*COS(2*PI()*B658*37/Nt_input)-2*IMAGINARY(K658)*SIN(2*PI()*B658*37/Nt_input)</f>
        <v>#REF!</v>
      </c>
      <c r="AR727" s="301" t="e">
        <f t="shared" ref="AR727:AR744" si="1855">2*IMREAL(K658)*COS(2*PI()*B658*38/Nt_input)-2*IMAGINARY(K658)*SIN(2*PI()*B658*38/Nt_input)</f>
        <v>#REF!</v>
      </c>
      <c r="AS727" s="301" t="e">
        <f t="shared" ref="AS727:AS744" si="1856">2*IMREAL(K658)*COS(2*PI()*B658*39/Nt_input)-2*IMAGINARY(K658)*SIN(2*PI()*B658*39/Nt_input)</f>
        <v>#REF!</v>
      </c>
      <c r="AT727" s="301" t="e">
        <f t="shared" ref="AT727:AT744" si="1857">2*IMREAL(K658)*COS(2*PI()*B658*40/Nt_input)-2*IMAGINARY(K658)*SIN(2*PI()*B658*40/Nt_input)</f>
        <v>#REF!</v>
      </c>
      <c r="AU727" s="301" t="e">
        <f t="shared" ref="AU727:AU744" si="1858">2*IMREAL(K658)*COS(2*PI()*B658*41/Nt_input)-2*IMAGINARY(K658)*SIN(2*PI()*B658*41/Nt_input)</f>
        <v>#REF!</v>
      </c>
      <c r="AV727" s="301" t="e">
        <f t="shared" ref="AV727:AV744" si="1859">2*IMREAL(K658)*COS(2*PI()*B658*42/Nt_input)-2*IMAGINARY(K658)*SIN(2*PI()*B658*42/Nt_input)</f>
        <v>#REF!</v>
      </c>
      <c r="AW727" s="301" t="e">
        <f t="shared" ref="AW727:AW744" si="1860">2*IMREAL(K658)*COS(2*PI()*B658*43/Nt_input)-2*IMAGINARY(K658)*SIN(2*PI()*B658*43/Nt_input)</f>
        <v>#REF!</v>
      </c>
      <c r="AX727" s="301" t="e">
        <f t="shared" ref="AX727:AX744" si="1861">2*IMREAL(K658)*COS(2*PI()*B658*44/Nt_input)-2*IMAGINARY(K658)*SIN(2*PI()*B658*44/Nt_input)</f>
        <v>#REF!</v>
      </c>
      <c r="AY727" s="301" t="e">
        <f t="shared" ref="AY727:AY744" si="1862">2*IMREAL(K658)*COS(2*PI()*B658*45/Nt_input)-2*IMAGINARY(K658)*SIN(2*PI()*B658*45/Nt_input)</f>
        <v>#REF!</v>
      </c>
      <c r="AZ727" s="301" t="e">
        <f t="shared" ref="AZ727:AZ744" si="1863">2*IMREAL(K658)*COS(2*PI()*B658*46/Nt_input)-2*IMAGINARY(K658)*SIN(2*PI()*B658*46/Nt_input)</f>
        <v>#REF!</v>
      </c>
      <c r="BA727" s="301" t="e">
        <f t="shared" ref="BA727:BA744" si="1864">2*IMREAL(K658)*COS(2*PI()*B658*47/Nt_input)-2*IMAGINARY(K658)*SIN(2*PI()*B658*47/Nt_input)</f>
        <v>#REF!</v>
      </c>
      <c r="BB727" s="301" t="e">
        <f t="shared" ref="BB727:BB744" si="1865">2*IMREAL(K658)*COS(2*PI()*B658*48/Nt_input)-2*IMAGINARY(K658)*SIN(2*PI()*B658*48/Nt_input)</f>
        <v>#REF!</v>
      </c>
      <c r="BC727" s="301" t="e">
        <f t="shared" ref="BC727:BC744" si="1866">2*IMREAL(K658)*COS(2*PI()*B658*49/Nt_input)-2*IMAGINARY(K658)*SIN(2*PI()*B658*49/Nt_input)</f>
        <v>#REF!</v>
      </c>
      <c r="BD727" s="301" t="e">
        <f t="shared" ref="BD727:BD744" si="1867">2*IMREAL(K658)*COS(2*PI()*B658*50/Nt_input)-2*IMAGINARY(K658)*SIN(2*PI()*B658*50/Nt_input)</f>
        <v>#REF!</v>
      </c>
      <c r="BE727" s="301" t="e">
        <f t="shared" ref="BE727:BE744" si="1868">2*IMREAL(K658)*COS(2*PI()*B658*51/Nt_input)-2*IMAGINARY(K658)*SIN(2*PI()*B658*51/Nt_input)</f>
        <v>#REF!</v>
      </c>
      <c r="BF727" s="301" t="e">
        <f t="shared" ref="BF727:BF744" si="1869">2*IMREAL(K658)*COS(2*PI()*B658*52/Nt_input)-2*IMAGINARY(K658)*SIN(2*PI()*B658*52/Nt_input)</f>
        <v>#REF!</v>
      </c>
      <c r="BG727" s="301" t="e">
        <f t="shared" ref="BG727:BG744" si="1870">2*IMREAL(K658)*COS(2*PI()*B658*53/Nt_input)-2*IMAGINARY(K658)*SIN(2*PI()*B658*53/Nt_input)</f>
        <v>#REF!</v>
      </c>
      <c r="BH727" s="301" t="e">
        <f t="shared" ref="BH727:BH744" si="1871">2*IMREAL(K658)*COS(2*PI()*B658*54/Nt_input)-2*IMAGINARY(K658)*SIN(2*PI()*B658*54/Nt_input)</f>
        <v>#REF!</v>
      </c>
      <c r="BI727" s="301" t="e">
        <f t="shared" ref="BI727:BI744" si="1872">2*IMREAL(K658)*COS(2*PI()*B658*55/Nt_input)-2*IMAGINARY(K658)*SIN(2*PI()*B658*55/Nt_input)</f>
        <v>#REF!</v>
      </c>
      <c r="BJ727" s="301" t="e">
        <f t="shared" ref="BJ727:BJ744" si="1873">2*IMREAL(K658)*COS(2*PI()*B658*56/Nt_input)-2*IMAGINARY(K658)*SIN(2*PI()*B658*56/Nt_input)</f>
        <v>#REF!</v>
      </c>
      <c r="BK727" s="301" t="e">
        <f t="shared" ref="BK727:BK744" si="1874">2*IMREAL(K658)*COS(2*PI()*B658*57/Nt_input)-2*IMAGINARY(K658)*SIN(2*PI()*B658*57/Nt_input)</f>
        <v>#REF!</v>
      </c>
      <c r="BL727" s="301" t="e">
        <f t="shared" ref="BL727:BL744" si="1875">2*IMREAL(K658)*COS(2*PI()*B658*58/Nt_input)-2*IMAGINARY(K658)*SIN(2*PI()*B658*58/Nt_input)</f>
        <v>#REF!</v>
      </c>
      <c r="BM727" s="301" t="e">
        <f t="shared" ref="BM727:BM744" si="1876">2*IMREAL(K658)*COS(2*PI()*B658*59/Nt_input)-2*IMAGINARY(K658)*SIN(2*PI()*B658*59/Nt_input)</f>
        <v>#REF!</v>
      </c>
      <c r="BN727" s="301" t="e">
        <f t="shared" ref="BN727:BN744" si="1877">2*IMREAL(K658)*COS(2*PI()*B658*60/Nt_input)-2*IMAGINARY(K658)*SIN(2*PI()*B658*60/Nt_input)</f>
        <v>#REF!</v>
      </c>
      <c r="BO727" s="301" t="e">
        <f t="shared" ref="BO727:BO744" si="1878">2*IMREAL(K658)*COS(2*PI()*B658*61/Nt_input)-2*IMAGINARY(K658)*SIN(2*PI()*B658*61/Nt_input)</f>
        <v>#REF!</v>
      </c>
      <c r="BP727" s="301" t="e">
        <f t="shared" ref="BP727:BP744" si="1879">2*IMREAL(K658)*COS(2*PI()*B658*62/Nt_input)-2*IMAGINARY(K658)*SIN(2*PI()*B658*62/Nt_input)</f>
        <v>#REF!</v>
      </c>
      <c r="BQ727" s="301" t="e">
        <f t="shared" ref="BQ727:BQ744" si="1880">2*IMREAL(K658)*COS(2*PI()*B658*63/Nt_input)-2*IMAGINARY(K658)*SIN(2*PI()*B658*63/Nt_input)</f>
        <v>#REF!</v>
      </c>
      <c r="BR727" s="301" t="e">
        <f t="shared" ref="BR727:BR744" si="1881">2*IMREAL(K658)*COS(2*PI()*B658*64/Nt_input)-2*IMAGINARY(K658)*SIN(2*PI()*B658*64/Nt_input)</f>
        <v>#REF!</v>
      </c>
    </row>
    <row r="728" spans="2:70">
      <c r="B728" s="298">
        <v>34</v>
      </c>
      <c r="C728" s="298">
        <f t="shared" ref="C728:C758" si="1882">C727+Div_Nt_input</f>
        <v>1.0625000000000004E-2</v>
      </c>
      <c r="D728" s="299" t="e">
        <f t="shared" si="1817"/>
        <v>#REF!</v>
      </c>
      <c r="E728" s="300" t="e">
        <f>AN694</f>
        <v>#REF!</v>
      </c>
      <c r="F728" s="249">
        <v>34</v>
      </c>
      <c r="G728" s="301" t="e">
        <f t="shared" si="1818"/>
        <v>#REF!</v>
      </c>
      <c r="H728" s="301" t="e">
        <f t="shared" si="1819"/>
        <v>#REF!</v>
      </c>
      <c r="I728" s="301" t="e">
        <f t="shared" si="1820"/>
        <v>#REF!</v>
      </c>
      <c r="J728" s="301" t="e">
        <f t="shared" si="1821"/>
        <v>#REF!</v>
      </c>
      <c r="K728" s="301" t="e">
        <f t="shared" si="1822"/>
        <v>#REF!</v>
      </c>
      <c r="L728" s="301" t="e">
        <f t="shared" si="1823"/>
        <v>#REF!</v>
      </c>
      <c r="M728" s="301" t="e">
        <f t="shared" si="1824"/>
        <v>#REF!</v>
      </c>
      <c r="N728" s="301" t="e">
        <f t="shared" si="1825"/>
        <v>#REF!</v>
      </c>
      <c r="O728" s="301" t="e">
        <f t="shared" si="1826"/>
        <v>#REF!</v>
      </c>
      <c r="P728" s="301" t="e">
        <f t="shared" si="1827"/>
        <v>#REF!</v>
      </c>
      <c r="Q728" s="301" t="e">
        <f t="shared" si="1828"/>
        <v>#REF!</v>
      </c>
      <c r="R728" s="301" t="e">
        <f t="shared" si="1829"/>
        <v>#REF!</v>
      </c>
      <c r="S728" s="301" t="e">
        <f t="shared" si="1830"/>
        <v>#REF!</v>
      </c>
      <c r="T728" s="301" t="e">
        <f t="shared" si="1831"/>
        <v>#REF!</v>
      </c>
      <c r="U728" s="301" t="e">
        <f t="shared" si="1832"/>
        <v>#REF!</v>
      </c>
      <c r="V728" s="301" t="e">
        <f t="shared" si="1833"/>
        <v>#REF!</v>
      </c>
      <c r="W728" s="301" t="e">
        <f t="shared" si="1834"/>
        <v>#REF!</v>
      </c>
      <c r="X728" s="301" t="e">
        <f t="shared" si="1835"/>
        <v>#REF!</v>
      </c>
      <c r="Y728" s="301" t="e">
        <f t="shared" si="1836"/>
        <v>#REF!</v>
      </c>
      <c r="Z728" s="301" t="e">
        <f t="shared" si="1837"/>
        <v>#REF!</v>
      </c>
      <c r="AA728" s="301" t="e">
        <f t="shared" si="1838"/>
        <v>#REF!</v>
      </c>
      <c r="AB728" s="301" t="e">
        <f t="shared" si="1839"/>
        <v>#REF!</v>
      </c>
      <c r="AC728" s="301" t="e">
        <f t="shared" si="1840"/>
        <v>#REF!</v>
      </c>
      <c r="AD728" s="301" t="e">
        <f t="shared" si="1841"/>
        <v>#REF!</v>
      </c>
      <c r="AE728" s="301" t="e">
        <f t="shared" si="1842"/>
        <v>#REF!</v>
      </c>
      <c r="AF728" s="301" t="e">
        <f t="shared" si="1843"/>
        <v>#REF!</v>
      </c>
      <c r="AG728" s="301" t="e">
        <f t="shared" si="1844"/>
        <v>#REF!</v>
      </c>
      <c r="AH728" s="301" t="e">
        <f t="shared" si="1845"/>
        <v>#REF!</v>
      </c>
      <c r="AI728" s="301" t="e">
        <f t="shared" si="1846"/>
        <v>#REF!</v>
      </c>
      <c r="AJ728" s="301" t="e">
        <f t="shared" si="1847"/>
        <v>#REF!</v>
      </c>
      <c r="AK728" s="301" t="e">
        <f t="shared" si="1848"/>
        <v>#REF!</v>
      </c>
      <c r="AL728" s="301" t="e">
        <f t="shared" si="1849"/>
        <v>#REF!</v>
      </c>
      <c r="AM728" s="301" t="e">
        <f t="shared" si="1850"/>
        <v>#REF!</v>
      </c>
      <c r="AN728" s="301" t="e">
        <f t="shared" si="1851"/>
        <v>#REF!</v>
      </c>
      <c r="AO728" s="301" t="e">
        <f t="shared" si="1852"/>
        <v>#REF!</v>
      </c>
      <c r="AP728" s="301" t="e">
        <f t="shared" si="1853"/>
        <v>#REF!</v>
      </c>
      <c r="AQ728" s="301" t="e">
        <f t="shared" si="1854"/>
        <v>#REF!</v>
      </c>
      <c r="AR728" s="301" t="e">
        <f t="shared" si="1855"/>
        <v>#REF!</v>
      </c>
      <c r="AS728" s="301" t="e">
        <f t="shared" si="1856"/>
        <v>#REF!</v>
      </c>
      <c r="AT728" s="301" t="e">
        <f t="shared" si="1857"/>
        <v>#REF!</v>
      </c>
      <c r="AU728" s="301" t="e">
        <f t="shared" si="1858"/>
        <v>#REF!</v>
      </c>
      <c r="AV728" s="301" t="e">
        <f t="shared" si="1859"/>
        <v>#REF!</v>
      </c>
      <c r="AW728" s="301" t="e">
        <f t="shared" si="1860"/>
        <v>#REF!</v>
      </c>
      <c r="AX728" s="301" t="e">
        <f t="shared" si="1861"/>
        <v>#REF!</v>
      </c>
      <c r="AY728" s="301" t="e">
        <f t="shared" si="1862"/>
        <v>#REF!</v>
      </c>
      <c r="AZ728" s="301" t="e">
        <f t="shared" si="1863"/>
        <v>#REF!</v>
      </c>
      <c r="BA728" s="301" t="e">
        <f t="shared" si="1864"/>
        <v>#REF!</v>
      </c>
      <c r="BB728" s="301" t="e">
        <f t="shared" si="1865"/>
        <v>#REF!</v>
      </c>
      <c r="BC728" s="301" t="e">
        <f t="shared" si="1866"/>
        <v>#REF!</v>
      </c>
      <c r="BD728" s="301" t="e">
        <f t="shared" si="1867"/>
        <v>#REF!</v>
      </c>
      <c r="BE728" s="301" t="e">
        <f t="shared" si="1868"/>
        <v>#REF!</v>
      </c>
      <c r="BF728" s="301" t="e">
        <f t="shared" si="1869"/>
        <v>#REF!</v>
      </c>
      <c r="BG728" s="301" t="e">
        <f t="shared" si="1870"/>
        <v>#REF!</v>
      </c>
      <c r="BH728" s="301" t="e">
        <f t="shared" si="1871"/>
        <v>#REF!</v>
      </c>
      <c r="BI728" s="301" t="e">
        <f t="shared" si="1872"/>
        <v>#REF!</v>
      </c>
      <c r="BJ728" s="301" t="e">
        <f t="shared" si="1873"/>
        <v>#REF!</v>
      </c>
      <c r="BK728" s="301" t="e">
        <f t="shared" si="1874"/>
        <v>#REF!</v>
      </c>
      <c r="BL728" s="301" t="e">
        <f t="shared" si="1875"/>
        <v>#REF!</v>
      </c>
      <c r="BM728" s="301" t="e">
        <f t="shared" si="1876"/>
        <v>#REF!</v>
      </c>
      <c r="BN728" s="301" t="e">
        <f t="shared" si="1877"/>
        <v>#REF!</v>
      </c>
      <c r="BO728" s="301" t="e">
        <f t="shared" si="1878"/>
        <v>#REF!</v>
      </c>
      <c r="BP728" s="301" t="e">
        <f t="shared" si="1879"/>
        <v>#REF!</v>
      </c>
      <c r="BQ728" s="301" t="e">
        <f t="shared" si="1880"/>
        <v>#REF!</v>
      </c>
      <c r="BR728" s="301" t="e">
        <f t="shared" si="1881"/>
        <v>#REF!</v>
      </c>
    </row>
    <row r="729" spans="2:70">
      <c r="B729" s="298">
        <v>35</v>
      </c>
      <c r="C729" s="298">
        <f t="shared" si="1882"/>
        <v>1.0937500000000005E-2</v>
      </c>
      <c r="D729" s="299" t="e">
        <f t="shared" si="1817"/>
        <v>#REF!</v>
      </c>
      <c r="E729" s="300" t="e">
        <f>AO694</f>
        <v>#REF!</v>
      </c>
      <c r="F729" s="249">
        <v>35</v>
      </c>
      <c r="G729" s="301" t="e">
        <f t="shared" si="1818"/>
        <v>#REF!</v>
      </c>
      <c r="H729" s="301" t="e">
        <f t="shared" si="1819"/>
        <v>#REF!</v>
      </c>
      <c r="I729" s="301" t="e">
        <f t="shared" si="1820"/>
        <v>#REF!</v>
      </c>
      <c r="J729" s="301" t="e">
        <f t="shared" si="1821"/>
        <v>#REF!</v>
      </c>
      <c r="K729" s="301" t="e">
        <f t="shared" si="1822"/>
        <v>#REF!</v>
      </c>
      <c r="L729" s="301" t="e">
        <f t="shared" si="1823"/>
        <v>#REF!</v>
      </c>
      <c r="M729" s="301" t="e">
        <f t="shared" si="1824"/>
        <v>#REF!</v>
      </c>
      <c r="N729" s="301" t="e">
        <f t="shared" si="1825"/>
        <v>#REF!</v>
      </c>
      <c r="O729" s="301" t="e">
        <f t="shared" si="1826"/>
        <v>#REF!</v>
      </c>
      <c r="P729" s="301" t="e">
        <f t="shared" si="1827"/>
        <v>#REF!</v>
      </c>
      <c r="Q729" s="301" t="e">
        <f t="shared" si="1828"/>
        <v>#REF!</v>
      </c>
      <c r="R729" s="301" t="e">
        <f t="shared" si="1829"/>
        <v>#REF!</v>
      </c>
      <c r="S729" s="301" t="e">
        <f t="shared" si="1830"/>
        <v>#REF!</v>
      </c>
      <c r="T729" s="301" t="e">
        <f t="shared" si="1831"/>
        <v>#REF!</v>
      </c>
      <c r="U729" s="301" t="e">
        <f t="shared" si="1832"/>
        <v>#REF!</v>
      </c>
      <c r="V729" s="301" t="e">
        <f t="shared" si="1833"/>
        <v>#REF!</v>
      </c>
      <c r="W729" s="301" t="e">
        <f t="shared" si="1834"/>
        <v>#REF!</v>
      </c>
      <c r="X729" s="301" t="e">
        <f t="shared" si="1835"/>
        <v>#REF!</v>
      </c>
      <c r="Y729" s="301" t="e">
        <f t="shared" si="1836"/>
        <v>#REF!</v>
      </c>
      <c r="Z729" s="301" t="e">
        <f t="shared" si="1837"/>
        <v>#REF!</v>
      </c>
      <c r="AA729" s="301" t="e">
        <f t="shared" si="1838"/>
        <v>#REF!</v>
      </c>
      <c r="AB729" s="301" t="e">
        <f t="shared" si="1839"/>
        <v>#REF!</v>
      </c>
      <c r="AC729" s="301" t="e">
        <f t="shared" si="1840"/>
        <v>#REF!</v>
      </c>
      <c r="AD729" s="301" t="e">
        <f t="shared" si="1841"/>
        <v>#REF!</v>
      </c>
      <c r="AE729" s="301" t="e">
        <f t="shared" si="1842"/>
        <v>#REF!</v>
      </c>
      <c r="AF729" s="301" t="e">
        <f t="shared" si="1843"/>
        <v>#REF!</v>
      </c>
      <c r="AG729" s="301" t="e">
        <f t="shared" si="1844"/>
        <v>#REF!</v>
      </c>
      <c r="AH729" s="301" t="e">
        <f t="shared" si="1845"/>
        <v>#REF!</v>
      </c>
      <c r="AI729" s="301" t="e">
        <f t="shared" si="1846"/>
        <v>#REF!</v>
      </c>
      <c r="AJ729" s="301" t="e">
        <f t="shared" si="1847"/>
        <v>#REF!</v>
      </c>
      <c r="AK729" s="301" t="e">
        <f t="shared" si="1848"/>
        <v>#REF!</v>
      </c>
      <c r="AL729" s="301" t="e">
        <f t="shared" si="1849"/>
        <v>#REF!</v>
      </c>
      <c r="AM729" s="301" t="e">
        <f t="shared" si="1850"/>
        <v>#REF!</v>
      </c>
      <c r="AN729" s="301" t="e">
        <f t="shared" si="1851"/>
        <v>#REF!</v>
      </c>
      <c r="AO729" s="301" t="e">
        <f t="shared" si="1852"/>
        <v>#REF!</v>
      </c>
      <c r="AP729" s="301" t="e">
        <f t="shared" si="1853"/>
        <v>#REF!</v>
      </c>
      <c r="AQ729" s="301" t="e">
        <f t="shared" si="1854"/>
        <v>#REF!</v>
      </c>
      <c r="AR729" s="301" t="e">
        <f t="shared" si="1855"/>
        <v>#REF!</v>
      </c>
      <c r="AS729" s="301" t="e">
        <f t="shared" si="1856"/>
        <v>#REF!</v>
      </c>
      <c r="AT729" s="301" t="e">
        <f t="shared" si="1857"/>
        <v>#REF!</v>
      </c>
      <c r="AU729" s="301" t="e">
        <f t="shared" si="1858"/>
        <v>#REF!</v>
      </c>
      <c r="AV729" s="301" t="e">
        <f t="shared" si="1859"/>
        <v>#REF!</v>
      </c>
      <c r="AW729" s="301" t="e">
        <f t="shared" si="1860"/>
        <v>#REF!</v>
      </c>
      <c r="AX729" s="301" t="e">
        <f t="shared" si="1861"/>
        <v>#REF!</v>
      </c>
      <c r="AY729" s="301" t="e">
        <f t="shared" si="1862"/>
        <v>#REF!</v>
      </c>
      <c r="AZ729" s="301" t="e">
        <f t="shared" si="1863"/>
        <v>#REF!</v>
      </c>
      <c r="BA729" s="301" t="e">
        <f t="shared" si="1864"/>
        <v>#REF!</v>
      </c>
      <c r="BB729" s="301" t="e">
        <f t="shared" si="1865"/>
        <v>#REF!</v>
      </c>
      <c r="BC729" s="301" t="e">
        <f t="shared" si="1866"/>
        <v>#REF!</v>
      </c>
      <c r="BD729" s="301" t="e">
        <f t="shared" si="1867"/>
        <v>#REF!</v>
      </c>
      <c r="BE729" s="301" t="e">
        <f t="shared" si="1868"/>
        <v>#REF!</v>
      </c>
      <c r="BF729" s="301" t="e">
        <f t="shared" si="1869"/>
        <v>#REF!</v>
      </c>
      <c r="BG729" s="301" t="e">
        <f t="shared" si="1870"/>
        <v>#REF!</v>
      </c>
      <c r="BH729" s="301" t="e">
        <f t="shared" si="1871"/>
        <v>#REF!</v>
      </c>
      <c r="BI729" s="301" t="e">
        <f t="shared" si="1872"/>
        <v>#REF!</v>
      </c>
      <c r="BJ729" s="301" t="e">
        <f t="shared" si="1873"/>
        <v>#REF!</v>
      </c>
      <c r="BK729" s="301" t="e">
        <f t="shared" si="1874"/>
        <v>#REF!</v>
      </c>
      <c r="BL729" s="301" t="e">
        <f t="shared" si="1875"/>
        <v>#REF!</v>
      </c>
      <c r="BM729" s="301" t="e">
        <f t="shared" si="1876"/>
        <v>#REF!</v>
      </c>
      <c r="BN729" s="301" t="e">
        <f t="shared" si="1877"/>
        <v>#REF!</v>
      </c>
      <c r="BO729" s="301" t="e">
        <f t="shared" si="1878"/>
        <v>#REF!</v>
      </c>
      <c r="BP729" s="301" t="e">
        <f t="shared" si="1879"/>
        <v>#REF!</v>
      </c>
      <c r="BQ729" s="301" t="e">
        <f t="shared" si="1880"/>
        <v>#REF!</v>
      </c>
      <c r="BR729" s="301" t="e">
        <f t="shared" si="1881"/>
        <v>#REF!</v>
      </c>
    </row>
    <row r="730" spans="2:70">
      <c r="B730" s="298">
        <v>36</v>
      </c>
      <c r="C730" s="298">
        <f t="shared" si="1882"/>
        <v>1.1250000000000005E-2</v>
      </c>
      <c r="D730" s="299" t="e">
        <f t="shared" si="1817"/>
        <v>#REF!</v>
      </c>
      <c r="E730" s="300" t="e">
        <f>AP694</f>
        <v>#REF!</v>
      </c>
      <c r="F730" s="249">
        <v>36</v>
      </c>
      <c r="G730" s="301" t="e">
        <f t="shared" si="1818"/>
        <v>#REF!</v>
      </c>
      <c r="H730" s="301" t="e">
        <f t="shared" si="1819"/>
        <v>#REF!</v>
      </c>
      <c r="I730" s="301" t="e">
        <f t="shared" si="1820"/>
        <v>#REF!</v>
      </c>
      <c r="J730" s="301" t="e">
        <f t="shared" si="1821"/>
        <v>#REF!</v>
      </c>
      <c r="K730" s="301" t="e">
        <f t="shared" si="1822"/>
        <v>#REF!</v>
      </c>
      <c r="L730" s="301" t="e">
        <f t="shared" si="1823"/>
        <v>#REF!</v>
      </c>
      <c r="M730" s="301" t="e">
        <f t="shared" si="1824"/>
        <v>#REF!</v>
      </c>
      <c r="N730" s="301" t="e">
        <f t="shared" si="1825"/>
        <v>#REF!</v>
      </c>
      <c r="O730" s="301" t="e">
        <f t="shared" si="1826"/>
        <v>#REF!</v>
      </c>
      <c r="P730" s="301" t="e">
        <f t="shared" si="1827"/>
        <v>#REF!</v>
      </c>
      <c r="Q730" s="301" t="e">
        <f t="shared" si="1828"/>
        <v>#REF!</v>
      </c>
      <c r="R730" s="301" t="e">
        <f t="shared" si="1829"/>
        <v>#REF!</v>
      </c>
      <c r="S730" s="301" t="e">
        <f t="shared" si="1830"/>
        <v>#REF!</v>
      </c>
      <c r="T730" s="301" t="e">
        <f t="shared" si="1831"/>
        <v>#REF!</v>
      </c>
      <c r="U730" s="301" t="e">
        <f t="shared" si="1832"/>
        <v>#REF!</v>
      </c>
      <c r="V730" s="301" t="e">
        <f t="shared" si="1833"/>
        <v>#REF!</v>
      </c>
      <c r="W730" s="301" t="e">
        <f t="shared" si="1834"/>
        <v>#REF!</v>
      </c>
      <c r="X730" s="301" t="e">
        <f t="shared" si="1835"/>
        <v>#REF!</v>
      </c>
      <c r="Y730" s="301" t="e">
        <f t="shared" si="1836"/>
        <v>#REF!</v>
      </c>
      <c r="Z730" s="301" t="e">
        <f t="shared" si="1837"/>
        <v>#REF!</v>
      </c>
      <c r="AA730" s="301" t="e">
        <f t="shared" si="1838"/>
        <v>#REF!</v>
      </c>
      <c r="AB730" s="301" t="e">
        <f t="shared" si="1839"/>
        <v>#REF!</v>
      </c>
      <c r="AC730" s="301" t="e">
        <f t="shared" si="1840"/>
        <v>#REF!</v>
      </c>
      <c r="AD730" s="301" t="e">
        <f t="shared" si="1841"/>
        <v>#REF!</v>
      </c>
      <c r="AE730" s="301" t="e">
        <f t="shared" si="1842"/>
        <v>#REF!</v>
      </c>
      <c r="AF730" s="301" t="e">
        <f t="shared" si="1843"/>
        <v>#REF!</v>
      </c>
      <c r="AG730" s="301" t="e">
        <f t="shared" si="1844"/>
        <v>#REF!</v>
      </c>
      <c r="AH730" s="301" t="e">
        <f t="shared" si="1845"/>
        <v>#REF!</v>
      </c>
      <c r="AI730" s="301" t="e">
        <f t="shared" si="1846"/>
        <v>#REF!</v>
      </c>
      <c r="AJ730" s="301" t="e">
        <f t="shared" si="1847"/>
        <v>#REF!</v>
      </c>
      <c r="AK730" s="301" t="e">
        <f t="shared" si="1848"/>
        <v>#REF!</v>
      </c>
      <c r="AL730" s="301" t="e">
        <f t="shared" si="1849"/>
        <v>#REF!</v>
      </c>
      <c r="AM730" s="301" t="e">
        <f t="shared" si="1850"/>
        <v>#REF!</v>
      </c>
      <c r="AN730" s="301" t="e">
        <f t="shared" si="1851"/>
        <v>#REF!</v>
      </c>
      <c r="AO730" s="301" t="e">
        <f t="shared" si="1852"/>
        <v>#REF!</v>
      </c>
      <c r="AP730" s="301" t="e">
        <f t="shared" si="1853"/>
        <v>#REF!</v>
      </c>
      <c r="AQ730" s="301" t="e">
        <f t="shared" si="1854"/>
        <v>#REF!</v>
      </c>
      <c r="AR730" s="301" t="e">
        <f t="shared" si="1855"/>
        <v>#REF!</v>
      </c>
      <c r="AS730" s="301" t="e">
        <f t="shared" si="1856"/>
        <v>#REF!</v>
      </c>
      <c r="AT730" s="301" t="e">
        <f t="shared" si="1857"/>
        <v>#REF!</v>
      </c>
      <c r="AU730" s="301" t="e">
        <f t="shared" si="1858"/>
        <v>#REF!</v>
      </c>
      <c r="AV730" s="301" t="e">
        <f t="shared" si="1859"/>
        <v>#REF!</v>
      </c>
      <c r="AW730" s="301" t="e">
        <f t="shared" si="1860"/>
        <v>#REF!</v>
      </c>
      <c r="AX730" s="301" t="e">
        <f t="shared" si="1861"/>
        <v>#REF!</v>
      </c>
      <c r="AY730" s="301" t="e">
        <f t="shared" si="1862"/>
        <v>#REF!</v>
      </c>
      <c r="AZ730" s="301" t="e">
        <f t="shared" si="1863"/>
        <v>#REF!</v>
      </c>
      <c r="BA730" s="301" t="e">
        <f t="shared" si="1864"/>
        <v>#REF!</v>
      </c>
      <c r="BB730" s="301" t="e">
        <f t="shared" si="1865"/>
        <v>#REF!</v>
      </c>
      <c r="BC730" s="301" t="e">
        <f t="shared" si="1866"/>
        <v>#REF!</v>
      </c>
      <c r="BD730" s="301" t="e">
        <f t="shared" si="1867"/>
        <v>#REF!</v>
      </c>
      <c r="BE730" s="301" t="e">
        <f t="shared" si="1868"/>
        <v>#REF!</v>
      </c>
      <c r="BF730" s="301" t="e">
        <f t="shared" si="1869"/>
        <v>#REF!</v>
      </c>
      <c r="BG730" s="301" t="e">
        <f t="shared" si="1870"/>
        <v>#REF!</v>
      </c>
      <c r="BH730" s="301" t="e">
        <f t="shared" si="1871"/>
        <v>#REF!</v>
      </c>
      <c r="BI730" s="301" t="e">
        <f t="shared" si="1872"/>
        <v>#REF!</v>
      </c>
      <c r="BJ730" s="301" t="e">
        <f t="shared" si="1873"/>
        <v>#REF!</v>
      </c>
      <c r="BK730" s="301" t="e">
        <f t="shared" si="1874"/>
        <v>#REF!</v>
      </c>
      <c r="BL730" s="301" t="e">
        <f t="shared" si="1875"/>
        <v>#REF!</v>
      </c>
      <c r="BM730" s="301" t="e">
        <f t="shared" si="1876"/>
        <v>#REF!</v>
      </c>
      <c r="BN730" s="301" t="e">
        <f t="shared" si="1877"/>
        <v>#REF!</v>
      </c>
      <c r="BO730" s="301" t="e">
        <f t="shared" si="1878"/>
        <v>#REF!</v>
      </c>
      <c r="BP730" s="301" t="e">
        <f t="shared" si="1879"/>
        <v>#REF!</v>
      </c>
      <c r="BQ730" s="301" t="e">
        <f t="shared" si="1880"/>
        <v>#REF!</v>
      </c>
      <c r="BR730" s="301" t="e">
        <f t="shared" si="1881"/>
        <v>#REF!</v>
      </c>
    </row>
    <row r="731" spans="2:70">
      <c r="B731" s="298">
        <v>37</v>
      </c>
      <c r="C731" s="298">
        <f t="shared" si="1882"/>
        <v>1.1562500000000005E-2</v>
      </c>
      <c r="D731" s="299" t="e">
        <f t="shared" si="1817"/>
        <v>#REF!</v>
      </c>
      <c r="E731" s="300" t="e">
        <f>AQ694</f>
        <v>#REF!</v>
      </c>
      <c r="F731" s="249">
        <v>37</v>
      </c>
      <c r="G731" s="301" t="e">
        <f t="shared" si="1818"/>
        <v>#REF!</v>
      </c>
      <c r="H731" s="301" t="e">
        <f t="shared" si="1819"/>
        <v>#REF!</v>
      </c>
      <c r="I731" s="301" t="e">
        <f t="shared" si="1820"/>
        <v>#REF!</v>
      </c>
      <c r="J731" s="301" t="e">
        <f t="shared" si="1821"/>
        <v>#REF!</v>
      </c>
      <c r="K731" s="301" t="e">
        <f t="shared" si="1822"/>
        <v>#REF!</v>
      </c>
      <c r="L731" s="301" t="e">
        <f t="shared" si="1823"/>
        <v>#REF!</v>
      </c>
      <c r="M731" s="301" t="e">
        <f t="shared" si="1824"/>
        <v>#REF!</v>
      </c>
      <c r="N731" s="301" t="e">
        <f t="shared" si="1825"/>
        <v>#REF!</v>
      </c>
      <c r="O731" s="301" t="e">
        <f t="shared" si="1826"/>
        <v>#REF!</v>
      </c>
      <c r="P731" s="301" t="e">
        <f t="shared" si="1827"/>
        <v>#REF!</v>
      </c>
      <c r="Q731" s="301" t="e">
        <f t="shared" si="1828"/>
        <v>#REF!</v>
      </c>
      <c r="R731" s="301" t="e">
        <f t="shared" si="1829"/>
        <v>#REF!</v>
      </c>
      <c r="S731" s="301" t="e">
        <f t="shared" si="1830"/>
        <v>#REF!</v>
      </c>
      <c r="T731" s="301" t="e">
        <f t="shared" si="1831"/>
        <v>#REF!</v>
      </c>
      <c r="U731" s="301" t="e">
        <f t="shared" si="1832"/>
        <v>#REF!</v>
      </c>
      <c r="V731" s="301" t="e">
        <f t="shared" si="1833"/>
        <v>#REF!</v>
      </c>
      <c r="W731" s="301" t="e">
        <f t="shared" si="1834"/>
        <v>#REF!</v>
      </c>
      <c r="X731" s="301" t="e">
        <f t="shared" si="1835"/>
        <v>#REF!</v>
      </c>
      <c r="Y731" s="301" t="e">
        <f t="shared" si="1836"/>
        <v>#REF!</v>
      </c>
      <c r="Z731" s="301" t="e">
        <f t="shared" si="1837"/>
        <v>#REF!</v>
      </c>
      <c r="AA731" s="301" t="e">
        <f t="shared" si="1838"/>
        <v>#REF!</v>
      </c>
      <c r="AB731" s="301" t="e">
        <f t="shared" si="1839"/>
        <v>#REF!</v>
      </c>
      <c r="AC731" s="301" t="e">
        <f t="shared" si="1840"/>
        <v>#REF!</v>
      </c>
      <c r="AD731" s="301" t="e">
        <f t="shared" si="1841"/>
        <v>#REF!</v>
      </c>
      <c r="AE731" s="301" t="e">
        <f t="shared" si="1842"/>
        <v>#REF!</v>
      </c>
      <c r="AF731" s="301" t="e">
        <f t="shared" si="1843"/>
        <v>#REF!</v>
      </c>
      <c r="AG731" s="301" t="e">
        <f t="shared" si="1844"/>
        <v>#REF!</v>
      </c>
      <c r="AH731" s="301" t="e">
        <f t="shared" si="1845"/>
        <v>#REF!</v>
      </c>
      <c r="AI731" s="301" t="e">
        <f t="shared" si="1846"/>
        <v>#REF!</v>
      </c>
      <c r="AJ731" s="301" t="e">
        <f t="shared" si="1847"/>
        <v>#REF!</v>
      </c>
      <c r="AK731" s="301" t="e">
        <f t="shared" si="1848"/>
        <v>#REF!</v>
      </c>
      <c r="AL731" s="301" t="e">
        <f t="shared" si="1849"/>
        <v>#REF!</v>
      </c>
      <c r="AM731" s="301" t="e">
        <f t="shared" si="1850"/>
        <v>#REF!</v>
      </c>
      <c r="AN731" s="301" t="e">
        <f t="shared" si="1851"/>
        <v>#REF!</v>
      </c>
      <c r="AO731" s="301" t="e">
        <f t="shared" si="1852"/>
        <v>#REF!</v>
      </c>
      <c r="AP731" s="301" t="e">
        <f t="shared" si="1853"/>
        <v>#REF!</v>
      </c>
      <c r="AQ731" s="301" t="e">
        <f t="shared" si="1854"/>
        <v>#REF!</v>
      </c>
      <c r="AR731" s="301" t="e">
        <f t="shared" si="1855"/>
        <v>#REF!</v>
      </c>
      <c r="AS731" s="301" t="e">
        <f t="shared" si="1856"/>
        <v>#REF!</v>
      </c>
      <c r="AT731" s="301" t="e">
        <f t="shared" si="1857"/>
        <v>#REF!</v>
      </c>
      <c r="AU731" s="301" t="e">
        <f t="shared" si="1858"/>
        <v>#REF!</v>
      </c>
      <c r="AV731" s="301" t="e">
        <f t="shared" si="1859"/>
        <v>#REF!</v>
      </c>
      <c r="AW731" s="301" t="e">
        <f t="shared" si="1860"/>
        <v>#REF!</v>
      </c>
      <c r="AX731" s="301" t="e">
        <f t="shared" si="1861"/>
        <v>#REF!</v>
      </c>
      <c r="AY731" s="301" t="e">
        <f t="shared" si="1862"/>
        <v>#REF!</v>
      </c>
      <c r="AZ731" s="301" t="e">
        <f t="shared" si="1863"/>
        <v>#REF!</v>
      </c>
      <c r="BA731" s="301" t="e">
        <f t="shared" si="1864"/>
        <v>#REF!</v>
      </c>
      <c r="BB731" s="301" t="e">
        <f t="shared" si="1865"/>
        <v>#REF!</v>
      </c>
      <c r="BC731" s="301" t="e">
        <f t="shared" si="1866"/>
        <v>#REF!</v>
      </c>
      <c r="BD731" s="301" t="e">
        <f t="shared" si="1867"/>
        <v>#REF!</v>
      </c>
      <c r="BE731" s="301" t="e">
        <f t="shared" si="1868"/>
        <v>#REF!</v>
      </c>
      <c r="BF731" s="301" t="e">
        <f t="shared" si="1869"/>
        <v>#REF!</v>
      </c>
      <c r="BG731" s="301" t="e">
        <f t="shared" si="1870"/>
        <v>#REF!</v>
      </c>
      <c r="BH731" s="301" t="e">
        <f t="shared" si="1871"/>
        <v>#REF!</v>
      </c>
      <c r="BI731" s="301" t="e">
        <f t="shared" si="1872"/>
        <v>#REF!</v>
      </c>
      <c r="BJ731" s="301" t="e">
        <f t="shared" si="1873"/>
        <v>#REF!</v>
      </c>
      <c r="BK731" s="301" t="e">
        <f t="shared" si="1874"/>
        <v>#REF!</v>
      </c>
      <c r="BL731" s="301" t="e">
        <f t="shared" si="1875"/>
        <v>#REF!</v>
      </c>
      <c r="BM731" s="301" t="e">
        <f t="shared" si="1876"/>
        <v>#REF!</v>
      </c>
      <c r="BN731" s="301" t="e">
        <f t="shared" si="1877"/>
        <v>#REF!</v>
      </c>
      <c r="BO731" s="301" t="e">
        <f t="shared" si="1878"/>
        <v>#REF!</v>
      </c>
      <c r="BP731" s="301" t="e">
        <f t="shared" si="1879"/>
        <v>#REF!</v>
      </c>
      <c r="BQ731" s="301" t="e">
        <f t="shared" si="1880"/>
        <v>#REF!</v>
      </c>
      <c r="BR731" s="301" t="e">
        <f t="shared" si="1881"/>
        <v>#REF!</v>
      </c>
    </row>
    <row r="732" spans="2:70">
      <c r="B732" s="298">
        <v>38</v>
      </c>
      <c r="C732" s="298">
        <f t="shared" si="1882"/>
        <v>1.1875000000000005E-2</v>
      </c>
      <c r="D732" s="299" t="e">
        <f t="shared" si="1817"/>
        <v>#REF!</v>
      </c>
      <c r="E732" s="300" t="e">
        <f>AR694</f>
        <v>#REF!</v>
      </c>
      <c r="F732" s="249">
        <v>38</v>
      </c>
      <c r="G732" s="301" t="e">
        <f t="shared" si="1818"/>
        <v>#REF!</v>
      </c>
      <c r="H732" s="301" t="e">
        <f t="shared" si="1819"/>
        <v>#REF!</v>
      </c>
      <c r="I732" s="301" t="e">
        <f t="shared" si="1820"/>
        <v>#REF!</v>
      </c>
      <c r="J732" s="301" t="e">
        <f t="shared" si="1821"/>
        <v>#REF!</v>
      </c>
      <c r="K732" s="301" t="e">
        <f t="shared" si="1822"/>
        <v>#REF!</v>
      </c>
      <c r="L732" s="301" t="e">
        <f t="shared" si="1823"/>
        <v>#REF!</v>
      </c>
      <c r="M732" s="301" t="e">
        <f t="shared" si="1824"/>
        <v>#REF!</v>
      </c>
      <c r="N732" s="301" t="e">
        <f t="shared" si="1825"/>
        <v>#REF!</v>
      </c>
      <c r="O732" s="301" t="e">
        <f t="shared" si="1826"/>
        <v>#REF!</v>
      </c>
      <c r="P732" s="301" t="e">
        <f t="shared" si="1827"/>
        <v>#REF!</v>
      </c>
      <c r="Q732" s="301" t="e">
        <f t="shared" si="1828"/>
        <v>#REF!</v>
      </c>
      <c r="R732" s="301" t="e">
        <f t="shared" si="1829"/>
        <v>#REF!</v>
      </c>
      <c r="S732" s="301" t="e">
        <f t="shared" si="1830"/>
        <v>#REF!</v>
      </c>
      <c r="T732" s="301" t="e">
        <f t="shared" si="1831"/>
        <v>#REF!</v>
      </c>
      <c r="U732" s="301" t="e">
        <f t="shared" si="1832"/>
        <v>#REF!</v>
      </c>
      <c r="V732" s="301" t="e">
        <f t="shared" si="1833"/>
        <v>#REF!</v>
      </c>
      <c r="W732" s="301" t="e">
        <f t="shared" si="1834"/>
        <v>#REF!</v>
      </c>
      <c r="X732" s="301" t="e">
        <f t="shared" si="1835"/>
        <v>#REF!</v>
      </c>
      <c r="Y732" s="301" t="e">
        <f t="shared" si="1836"/>
        <v>#REF!</v>
      </c>
      <c r="Z732" s="301" t="e">
        <f t="shared" si="1837"/>
        <v>#REF!</v>
      </c>
      <c r="AA732" s="301" t="e">
        <f t="shared" si="1838"/>
        <v>#REF!</v>
      </c>
      <c r="AB732" s="301" t="e">
        <f t="shared" si="1839"/>
        <v>#REF!</v>
      </c>
      <c r="AC732" s="301" t="e">
        <f t="shared" si="1840"/>
        <v>#REF!</v>
      </c>
      <c r="AD732" s="301" t="e">
        <f t="shared" si="1841"/>
        <v>#REF!</v>
      </c>
      <c r="AE732" s="301" t="e">
        <f t="shared" si="1842"/>
        <v>#REF!</v>
      </c>
      <c r="AF732" s="301" t="e">
        <f t="shared" si="1843"/>
        <v>#REF!</v>
      </c>
      <c r="AG732" s="301" t="e">
        <f t="shared" si="1844"/>
        <v>#REF!</v>
      </c>
      <c r="AH732" s="301" t="e">
        <f t="shared" si="1845"/>
        <v>#REF!</v>
      </c>
      <c r="AI732" s="301" t="e">
        <f t="shared" si="1846"/>
        <v>#REF!</v>
      </c>
      <c r="AJ732" s="301" t="e">
        <f t="shared" si="1847"/>
        <v>#REF!</v>
      </c>
      <c r="AK732" s="301" t="e">
        <f t="shared" si="1848"/>
        <v>#REF!</v>
      </c>
      <c r="AL732" s="301" t="e">
        <f t="shared" si="1849"/>
        <v>#REF!</v>
      </c>
      <c r="AM732" s="301" t="e">
        <f t="shared" si="1850"/>
        <v>#REF!</v>
      </c>
      <c r="AN732" s="301" t="e">
        <f t="shared" si="1851"/>
        <v>#REF!</v>
      </c>
      <c r="AO732" s="301" t="e">
        <f t="shared" si="1852"/>
        <v>#REF!</v>
      </c>
      <c r="AP732" s="301" t="e">
        <f t="shared" si="1853"/>
        <v>#REF!</v>
      </c>
      <c r="AQ732" s="301" t="e">
        <f t="shared" si="1854"/>
        <v>#REF!</v>
      </c>
      <c r="AR732" s="301" t="e">
        <f t="shared" si="1855"/>
        <v>#REF!</v>
      </c>
      <c r="AS732" s="301" t="e">
        <f t="shared" si="1856"/>
        <v>#REF!</v>
      </c>
      <c r="AT732" s="301" t="e">
        <f t="shared" si="1857"/>
        <v>#REF!</v>
      </c>
      <c r="AU732" s="301" t="e">
        <f t="shared" si="1858"/>
        <v>#REF!</v>
      </c>
      <c r="AV732" s="301" t="e">
        <f t="shared" si="1859"/>
        <v>#REF!</v>
      </c>
      <c r="AW732" s="301" t="e">
        <f t="shared" si="1860"/>
        <v>#REF!</v>
      </c>
      <c r="AX732" s="301" t="e">
        <f t="shared" si="1861"/>
        <v>#REF!</v>
      </c>
      <c r="AY732" s="301" t="e">
        <f t="shared" si="1862"/>
        <v>#REF!</v>
      </c>
      <c r="AZ732" s="301" t="e">
        <f t="shared" si="1863"/>
        <v>#REF!</v>
      </c>
      <c r="BA732" s="301" t="e">
        <f t="shared" si="1864"/>
        <v>#REF!</v>
      </c>
      <c r="BB732" s="301" t="e">
        <f t="shared" si="1865"/>
        <v>#REF!</v>
      </c>
      <c r="BC732" s="301" t="e">
        <f t="shared" si="1866"/>
        <v>#REF!</v>
      </c>
      <c r="BD732" s="301" t="e">
        <f t="shared" si="1867"/>
        <v>#REF!</v>
      </c>
      <c r="BE732" s="301" t="e">
        <f t="shared" si="1868"/>
        <v>#REF!</v>
      </c>
      <c r="BF732" s="301" t="e">
        <f t="shared" si="1869"/>
        <v>#REF!</v>
      </c>
      <c r="BG732" s="301" t="e">
        <f t="shared" si="1870"/>
        <v>#REF!</v>
      </c>
      <c r="BH732" s="301" t="e">
        <f t="shared" si="1871"/>
        <v>#REF!</v>
      </c>
      <c r="BI732" s="301" t="e">
        <f t="shared" si="1872"/>
        <v>#REF!</v>
      </c>
      <c r="BJ732" s="301" t="e">
        <f t="shared" si="1873"/>
        <v>#REF!</v>
      </c>
      <c r="BK732" s="301" t="e">
        <f t="shared" si="1874"/>
        <v>#REF!</v>
      </c>
      <c r="BL732" s="301" t="e">
        <f t="shared" si="1875"/>
        <v>#REF!</v>
      </c>
      <c r="BM732" s="301" t="e">
        <f t="shared" si="1876"/>
        <v>#REF!</v>
      </c>
      <c r="BN732" s="301" t="e">
        <f t="shared" si="1877"/>
        <v>#REF!</v>
      </c>
      <c r="BO732" s="301" t="e">
        <f t="shared" si="1878"/>
        <v>#REF!</v>
      </c>
      <c r="BP732" s="301" t="e">
        <f t="shared" si="1879"/>
        <v>#REF!</v>
      </c>
      <c r="BQ732" s="301" t="e">
        <f t="shared" si="1880"/>
        <v>#REF!</v>
      </c>
      <c r="BR732" s="301" t="e">
        <f t="shared" si="1881"/>
        <v>#REF!</v>
      </c>
    </row>
    <row r="733" spans="2:70">
      <c r="B733" s="298">
        <v>39</v>
      </c>
      <c r="C733" s="298">
        <f t="shared" si="1882"/>
        <v>1.2187500000000006E-2</v>
      </c>
      <c r="D733" s="299" t="e">
        <f t="shared" si="1817"/>
        <v>#REF!</v>
      </c>
      <c r="E733" s="300" t="e">
        <f>AS694</f>
        <v>#REF!</v>
      </c>
      <c r="F733" s="249">
        <v>39</v>
      </c>
      <c r="G733" s="301" t="e">
        <f t="shared" si="1818"/>
        <v>#REF!</v>
      </c>
      <c r="H733" s="301" t="e">
        <f t="shared" si="1819"/>
        <v>#REF!</v>
      </c>
      <c r="I733" s="301" t="e">
        <f t="shared" si="1820"/>
        <v>#REF!</v>
      </c>
      <c r="J733" s="301" t="e">
        <f t="shared" si="1821"/>
        <v>#REF!</v>
      </c>
      <c r="K733" s="301" t="e">
        <f t="shared" si="1822"/>
        <v>#REF!</v>
      </c>
      <c r="L733" s="301" t="e">
        <f t="shared" si="1823"/>
        <v>#REF!</v>
      </c>
      <c r="M733" s="301" t="e">
        <f t="shared" si="1824"/>
        <v>#REF!</v>
      </c>
      <c r="N733" s="301" t="e">
        <f t="shared" si="1825"/>
        <v>#REF!</v>
      </c>
      <c r="O733" s="301" t="e">
        <f t="shared" si="1826"/>
        <v>#REF!</v>
      </c>
      <c r="P733" s="301" t="e">
        <f t="shared" si="1827"/>
        <v>#REF!</v>
      </c>
      <c r="Q733" s="301" t="e">
        <f t="shared" si="1828"/>
        <v>#REF!</v>
      </c>
      <c r="R733" s="301" t="e">
        <f t="shared" si="1829"/>
        <v>#REF!</v>
      </c>
      <c r="S733" s="301" t="e">
        <f t="shared" si="1830"/>
        <v>#REF!</v>
      </c>
      <c r="T733" s="301" t="e">
        <f t="shared" si="1831"/>
        <v>#REF!</v>
      </c>
      <c r="U733" s="301" t="e">
        <f t="shared" si="1832"/>
        <v>#REF!</v>
      </c>
      <c r="V733" s="301" t="e">
        <f t="shared" si="1833"/>
        <v>#REF!</v>
      </c>
      <c r="W733" s="301" t="e">
        <f t="shared" si="1834"/>
        <v>#REF!</v>
      </c>
      <c r="X733" s="301" t="e">
        <f t="shared" si="1835"/>
        <v>#REF!</v>
      </c>
      <c r="Y733" s="301" t="e">
        <f t="shared" si="1836"/>
        <v>#REF!</v>
      </c>
      <c r="Z733" s="301" t="e">
        <f t="shared" si="1837"/>
        <v>#REF!</v>
      </c>
      <c r="AA733" s="301" t="e">
        <f t="shared" si="1838"/>
        <v>#REF!</v>
      </c>
      <c r="AB733" s="301" t="e">
        <f t="shared" si="1839"/>
        <v>#REF!</v>
      </c>
      <c r="AC733" s="301" t="e">
        <f t="shared" si="1840"/>
        <v>#REF!</v>
      </c>
      <c r="AD733" s="301" t="e">
        <f t="shared" si="1841"/>
        <v>#REF!</v>
      </c>
      <c r="AE733" s="301" t="e">
        <f t="shared" si="1842"/>
        <v>#REF!</v>
      </c>
      <c r="AF733" s="301" t="e">
        <f t="shared" si="1843"/>
        <v>#REF!</v>
      </c>
      <c r="AG733" s="301" t="e">
        <f t="shared" si="1844"/>
        <v>#REF!</v>
      </c>
      <c r="AH733" s="301" t="e">
        <f t="shared" si="1845"/>
        <v>#REF!</v>
      </c>
      <c r="AI733" s="301" t="e">
        <f t="shared" si="1846"/>
        <v>#REF!</v>
      </c>
      <c r="AJ733" s="301" t="e">
        <f t="shared" si="1847"/>
        <v>#REF!</v>
      </c>
      <c r="AK733" s="301" t="e">
        <f t="shared" si="1848"/>
        <v>#REF!</v>
      </c>
      <c r="AL733" s="301" t="e">
        <f t="shared" si="1849"/>
        <v>#REF!</v>
      </c>
      <c r="AM733" s="301" t="e">
        <f t="shared" si="1850"/>
        <v>#REF!</v>
      </c>
      <c r="AN733" s="301" t="e">
        <f t="shared" si="1851"/>
        <v>#REF!</v>
      </c>
      <c r="AO733" s="301" t="e">
        <f t="shared" si="1852"/>
        <v>#REF!</v>
      </c>
      <c r="AP733" s="301" t="e">
        <f t="shared" si="1853"/>
        <v>#REF!</v>
      </c>
      <c r="AQ733" s="301" t="e">
        <f t="shared" si="1854"/>
        <v>#REF!</v>
      </c>
      <c r="AR733" s="301" t="e">
        <f t="shared" si="1855"/>
        <v>#REF!</v>
      </c>
      <c r="AS733" s="301" t="e">
        <f t="shared" si="1856"/>
        <v>#REF!</v>
      </c>
      <c r="AT733" s="301" t="e">
        <f t="shared" si="1857"/>
        <v>#REF!</v>
      </c>
      <c r="AU733" s="301" t="e">
        <f t="shared" si="1858"/>
        <v>#REF!</v>
      </c>
      <c r="AV733" s="301" t="e">
        <f t="shared" si="1859"/>
        <v>#REF!</v>
      </c>
      <c r="AW733" s="301" t="e">
        <f t="shared" si="1860"/>
        <v>#REF!</v>
      </c>
      <c r="AX733" s="301" t="e">
        <f t="shared" si="1861"/>
        <v>#REF!</v>
      </c>
      <c r="AY733" s="301" t="e">
        <f t="shared" si="1862"/>
        <v>#REF!</v>
      </c>
      <c r="AZ733" s="301" t="e">
        <f t="shared" si="1863"/>
        <v>#REF!</v>
      </c>
      <c r="BA733" s="301" t="e">
        <f t="shared" si="1864"/>
        <v>#REF!</v>
      </c>
      <c r="BB733" s="301" t="e">
        <f t="shared" si="1865"/>
        <v>#REF!</v>
      </c>
      <c r="BC733" s="301" t="e">
        <f t="shared" si="1866"/>
        <v>#REF!</v>
      </c>
      <c r="BD733" s="301" t="e">
        <f t="shared" si="1867"/>
        <v>#REF!</v>
      </c>
      <c r="BE733" s="301" t="e">
        <f t="shared" si="1868"/>
        <v>#REF!</v>
      </c>
      <c r="BF733" s="301" t="e">
        <f t="shared" si="1869"/>
        <v>#REF!</v>
      </c>
      <c r="BG733" s="301" t="e">
        <f t="shared" si="1870"/>
        <v>#REF!</v>
      </c>
      <c r="BH733" s="301" t="e">
        <f t="shared" si="1871"/>
        <v>#REF!</v>
      </c>
      <c r="BI733" s="301" t="e">
        <f t="shared" si="1872"/>
        <v>#REF!</v>
      </c>
      <c r="BJ733" s="301" t="e">
        <f t="shared" si="1873"/>
        <v>#REF!</v>
      </c>
      <c r="BK733" s="301" t="e">
        <f t="shared" si="1874"/>
        <v>#REF!</v>
      </c>
      <c r="BL733" s="301" t="e">
        <f t="shared" si="1875"/>
        <v>#REF!</v>
      </c>
      <c r="BM733" s="301" t="e">
        <f t="shared" si="1876"/>
        <v>#REF!</v>
      </c>
      <c r="BN733" s="301" t="e">
        <f t="shared" si="1877"/>
        <v>#REF!</v>
      </c>
      <c r="BO733" s="301" t="e">
        <f t="shared" si="1878"/>
        <v>#REF!</v>
      </c>
      <c r="BP733" s="301" t="e">
        <f t="shared" si="1879"/>
        <v>#REF!</v>
      </c>
      <c r="BQ733" s="301" t="e">
        <f t="shared" si="1880"/>
        <v>#REF!</v>
      </c>
      <c r="BR733" s="301" t="e">
        <f t="shared" si="1881"/>
        <v>#REF!</v>
      </c>
    </row>
    <row r="734" spans="2:70">
      <c r="B734" s="298">
        <v>40</v>
      </c>
      <c r="C734" s="298">
        <f t="shared" si="1882"/>
        <v>1.2500000000000006E-2</v>
      </c>
      <c r="D734" s="299" t="e">
        <f t="shared" si="1817"/>
        <v>#REF!</v>
      </c>
      <c r="E734" s="300" t="e">
        <f>AT694</f>
        <v>#REF!</v>
      </c>
      <c r="F734" s="249">
        <v>40</v>
      </c>
      <c r="G734" s="301" t="e">
        <f t="shared" si="1818"/>
        <v>#REF!</v>
      </c>
      <c r="H734" s="301" t="e">
        <f t="shared" si="1819"/>
        <v>#REF!</v>
      </c>
      <c r="I734" s="301" t="e">
        <f t="shared" si="1820"/>
        <v>#REF!</v>
      </c>
      <c r="J734" s="301" t="e">
        <f t="shared" si="1821"/>
        <v>#REF!</v>
      </c>
      <c r="K734" s="301" t="e">
        <f t="shared" si="1822"/>
        <v>#REF!</v>
      </c>
      <c r="L734" s="301" t="e">
        <f t="shared" si="1823"/>
        <v>#REF!</v>
      </c>
      <c r="M734" s="301" t="e">
        <f t="shared" si="1824"/>
        <v>#REF!</v>
      </c>
      <c r="N734" s="301" t="e">
        <f t="shared" si="1825"/>
        <v>#REF!</v>
      </c>
      <c r="O734" s="301" t="e">
        <f t="shared" si="1826"/>
        <v>#REF!</v>
      </c>
      <c r="P734" s="301" t="e">
        <f t="shared" si="1827"/>
        <v>#REF!</v>
      </c>
      <c r="Q734" s="301" t="e">
        <f t="shared" si="1828"/>
        <v>#REF!</v>
      </c>
      <c r="R734" s="301" t="e">
        <f t="shared" si="1829"/>
        <v>#REF!</v>
      </c>
      <c r="S734" s="301" t="e">
        <f t="shared" si="1830"/>
        <v>#REF!</v>
      </c>
      <c r="T734" s="301" t="e">
        <f t="shared" si="1831"/>
        <v>#REF!</v>
      </c>
      <c r="U734" s="301" t="e">
        <f t="shared" si="1832"/>
        <v>#REF!</v>
      </c>
      <c r="V734" s="301" t="e">
        <f t="shared" si="1833"/>
        <v>#REF!</v>
      </c>
      <c r="W734" s="301" t="e">
        <f t="shared" si="1834"/>
        <v>#REF!</v>
      </c>
      <c r="X734" s="301" t="e">
        <f t="shared" si="1835"/>
        <v>#REF!</v>
      </c>
      <c r="Y734" s="301" t="e">
        <f t="shared" si="1836"/>
        <v>#REF!</v>
      </c>
      <c r="Z734" s="301" t="e">
        <f t="shared" si="1837"/>
        <v>#REF!</v>
      </c>
      <c r="AA734" s="301" t="e">
        <f t="shared" si="1838"/>
        <v>#REF!</v>
      </c>
      <c r="AB734" s="301" t="e">
        <f t="shared" si="1839"/>
        <v>#REF!</v>
      </c>
      <c r="AC734" s="301" t="e">
        <f t="shared" si="1840"/>
        <v>#REF!</v>
      </c>
      <c r="AD734" s="301" t="e">
        <f t="shared" si="1841"/>
        <v>#REF!</v>
      </c>
      <c r="AE734" s="301" t="e">
        <f t="shared" si="1842"/>
        <v>#REF!</v>
      </c>
      <c r="AF734" s="301" t="e">
        <f t="shared" si="1843"/>
        <v>#REF!</v>
      </c>
      <c r="AG734" s="301" t="e">
        <f t="shared" si="1844"/>
        <v>#REF!</v>
      </c>
      <c r="AH734" s="301" t="e">
        <f t="shared" si="1845"/>
        <v>#REF!</v>
      </c>
      <c r="AI734" s="301" t="e">
        <f t="shared" si="1846"/>
        <v>#REF!</v>
      </c>
      <c r="AJ734" s="301" t="e">
        <f t="shared" si="1847"/>
        <v>#REF!</v>
      </c>
      <c r="AK734" s="301" t="e">
        <f t="shared" si="1848"/>
        <v>#REF!</v>
      </c>
      <c r="AL734" s="301" t="e">
        <f t="shared" si="1849"/>
        <v>#REF!</v>
      </c>
      <c r="AM734" s="301" t="e">
        <f t="shared" si="1850"/>
        <v>#REF!</v>
      </c>
      <c r="AN734" s="301" t="e">
        <f t="shared" si="1851"/>
        <v>#REF!</v>
      </c>
      <c r="AO734" s="301" t="e">
        <f t="shared" si="1852"/>
        <v>#REF!</v>
      </c>
      <c r="AP734" s="301" t="e">
        <f t="shared" si="1853"/>
        <v>#REF!</v>
      </c>
      <c r="AQ734" s="301" t="e">
        <f t="shared" si="1854"/>
        <v>#REF!</v>
      </c>
      <c r="AR734" s="301" t="e">
        <f t="shared" si="1855"/>
        <v>#REF!</v>
      </c>
      <c r="AS734" s="301" t="e">
        <f t="shared" si="1856"/>
        <v>#REF!</v>
      </c>
      <c r="AT734" s="301" t="e">
        <f t="shared" si="1857"/>
        <v>#REF!</v>
      </c>
      <c r="AU734" s="301" t="e">
        <f t="shared" si="1858"/>
        <v>#REF!</v>
      </c>
      <c r="AV734" s="301" t="e">
        <f t="shared" si="1859"/>
        <v>#REF!</v>
      </c>
      <c r="AW734" s="301" t="e">
        <f t="shared" si="1860"/>
        <v>#REF!</v>
      </c>
      <c r="AX734" s="301" t="e">
        <f t="shared" si="1861"/>
        <v>#REF!</v>
      </c>
      <c r="AY734" s="301" t="e">
        <f t="shared" si="1862"/>
        <v>#REF!</v>
      </c>
      <c r="AZ734" s="301" t="e">
        <f t="shared" si="1863"/>
        <v>#REF!</v>
      </c>
      <c r="BA734" s="301" t="e">
        <f t="shared" si="1864"/>
        <v>#REF!</v>
      </c>
      <c r="BB734" s="301" t="e">
        <f t="shared" si="1865"/>
        <v>#REF!</v>
      </c>
      <c r="BC734" s="301" t="e">
        <f t="shared" si="1866"/>
        <v>#REF!</v>
      </c>
      <c r="BD734" s="301" t="e">
        <f t="shared" si="1867"/>
        <v>#REF!</v>
      </c>
      <c r="BE734" s="301" t="e">
        <f t="shared" si="1868"/>
        <v>#REF!</v>
      </c>
      <c r="BF734" s="301" t="e">
        <f t="shared" si="1869"/>
        <v>#REF!</v>
      </c>
      <c r="BG734" s="301" t="e">
        <f t="shared" si="1870"/>
        <v>#REF!</v>
      </c>
      <c r="BH734" s="301" t="e">
        <f t="shared" si="1871"/>
        <v>#REF!</v>
      </c>
      <c r="BI734" s="301" t="e">
        <f t="shared" si="1872"/>
        <v>#REF!</v>
      </c>
      <c r="BJ734" s="301" t="e">
        <f t="shared" si="1873"/>
        <v>#REF!</v>
      </c>
      <c r="BK734" s="301" t="e">
        <f t="shared" si="1874"/>
        <v>#REF!</v>
      </c>
      <c r="BL734" s="301" t="e">
        <f t="shared" si="1875"/>
        <v>#REF!</v>
      </c>
      <c r="BM734" s="301" t="e">
        <f t="shared" si="1876"/>
        <v>#REF!</v>
      </c>
      <c r="BN734" s="301" t="e">
        <f t="shared" si="1877"/>
        <v>#REF!</v>
      </c>
      <c r="BO734" s="301" t="e">
        <f t="shared" si="1878"/>
        <v>#REF!</v>
      </c>
      <c r="BP734" s="301" t="e">
        <f t="shared" si="1879"/>
        <v>#REF!</v>
      </c>
      <c r="BQ734" s="301" t="e">
        <f t="shared" si="1880"/>
        <v>#REF!</v>
      </c>
      <c r="BR734" s="301" t="e">
        <f t="shared" si="1881"/>
        <v>#REF!</v>
      </c>
    </row>
    <row r="735" spans="2:70">
      <c r="B735" s="298">
        <v>41</v>
      </c>
      <c r="C735" s="298">
        <f t="shared" si="1882"/>
        <v>1.2812500000000006E-2</v>
      </c>
      <c r="D735" s="299" t="e">
        <f t="shared" si="1817"/>
        <v>#REF!</v>
      </c>
      <c r="E735" s="300" t="e">
        <f>AU694</f>
        <v>#REF!</v>
      </c>
      <c r="F735" s="249">
        <v>41</v>
      </c>
      <c r="G735" s="301" t="e">
        <f t="shared" si="1818"/>
        <v>#REF!</v>
      </c>
      <c r="H735" s="301" t="e">
        <f t="shared" si="1819"/>
        <v>#REF!</v>
      </c>
      <c r="I735" s="301" t="e">
        <f t="shared" si="1820"/>
        <v>#REF!</v>
      </c>
      <c r="J735" s="301" t="e">
        <f t="shared" si="1821"/>
        <v>#REF!</v>
      </c>
      <c r="K735" s="301" t="e">
        <f t="shared" si="1822"/>
        <v>#REF!</v>
      </c>
      <c r="L735" s="301" t="e">
        <f t="shared" si="1823"/>
        <v>#REF!</v>
      </c>
      <c r="M735" s="301" t="e">
        <f t="shared" si="1824"/>
        <v>#REF!</v>
      </c>
      <c r="N735" s="301" t="e">
        <f t="shared" si="1825"/>
        <v>#REF!</v>
      </c>
      <c r="O735" s="301" t="e">
        <f t="shared" si="1826"/>
        <v>#REF!</v>
      </c>
      <c r="P735" s="301" t="e">
        <f t="shared" si="1827"/>
        <v>#REF!</v>
      </c>
      <c r="Q735" s="301" t="e">
        <f t="shared" si="1828"/>
        <v>#REF!</v>
      </c>
      <c r="R735" s="301" t="e">
        <f t="shared" si="1829"/>
        <v>#REF!</v>
      </c>
      <c r="S735" s="301" t="e">
        <f t="shared" si="1830"/>
        <v>#REF!</v>
      </c>
      <c r="T735" s="301" t="e">
        <f t="shared" si="1831"/>
        <v>#REF!</v>
      </c>
      <c r="U735" s="301" t="e">
        <f t="shared" si="1832"/>
        <v>#REF!</v>
      </c>
      <c r="V735" s="301" t="e">
        <f t="shared" si="1833"/>
        <v>#REF!</v>
      </c>
      <c r="W735" s="301" t="e">
        <f t="shared" si="1834"/>
        <v>#REF!</v>
      </c>
      <c r="X735" s="301" t="e">
        <f t="shared" si="1835"/>
        <v>#REF!</v>
      </c>
      <c r="Y735" s="301" t="e">
        <f t="shared" si="1836"/>
        <v>#REF!</v>
      </c>
      <c r="Z735" s="301" t="e">
        <f t="shared" si="1837"/>
        <v>#REF!</v>
      </c>
      <c r="AA735" s="301" t="e">
        <f t="shared" si="1838"/>
        <v>#REF!</v>
      </c>
      <c r="AB735" s="301" t="e">
        <f t="shared" si="1839"/>
        <v>#REF!</v>
      </c>
      <c r="AC735" s="301" t="e">
        <f t="shared" si="1840"/>
        <v>#REF!</v>
      </c>
      <c r="AD735" s="301" t="e">
        <f t="shared" si="1841"/>
        <v>#REF!</v>
      </c>
      <c r="AE735" s="301" t="e">
        <f t="shared" si="1842"/>
        <v>#REF!</v>
      </c>
      <c r="AF735" s="301" t="e">
        <f t="shared" si="1843"/>
        <v>#REF!</v>
      </c>
      <c r="AG735" s="301" t="e">
        <f t="shared" si="1844"/>
        <v>#REF!</v>
      </c>
      <c r="AH735" s="301" t="e">
        <f t="shared" si="1845"/>
        <v>#REF!</v>
      </c>
      <c r="AI735" s="301" t="e">
        <f t="shared" si="1846"/>
        <v>#REF!</v>
      </c>
      <c r="AJ735" s="301" t="e">
        <f t="shared" si="1847"/>
        <v>#REF!</v>
      </c>
      <c r="AK735" s="301" t="e">
        <f t="shared" si="1848"/>
        <v>#REF!</v>
      </c>
      <c r="AL735" s="301" t="e">
        <f t="shared" si="1849"/>
        <v>#REF!</v>
      </c>
      <c r="AM735" s="301" t="e">
        <f t="shared" si="1850"/>
        <v>#REF!</v>
      </c>
      <c r="AN735" s="301" t="e">
        <f t="shared" si="1851"/>
        <v>#REF!</v>
      </c>
      <c r="AO735" s="301" t="e">
        <f t="shared" si="1852"/>
        <v>#REF!</v>
      </c>
      <c r="AP735" s="301" t="e">
        <f t="shared" si="1853"/>
        <v>#REF!</v>
      </c>
      <c r="AQ735" s="301" t="e">
        <f t="shared" si="1854"/>
        <v>#REF!</v>
      </c>
      <c r="AR735" s="301" t="e">
        <f t="shared" si="1855"/>
        <v>#REF!</v>
      </c>
      <c r="AS735" s="301" t="e">
        <f t="shared" si="1856"/>
        <v>#REF!</v>
      </c>
      <c r="AT735" s="301" t="e">
        <f t="shared" si="1857"/>
        <v>#REF!</v>
      </c>
      <c r="AU735" s="301" t="e">
        <f t="shared" si="1858"/>
        <v>#REF!</v>
      </c>
      <c r="AV735" s="301" t="e">
        <f t="shared" si="1859"/>
        <v>#REF!</v>
      </c>
      <c r="AW735" s="301" t="e">
        <f t="shared" si="1860"/>
        <v>#REF!</v>
      </c>
      <c r="AX735" s="301" t="e">
        <f t="shared" si="1861"/>
        <v>#REF!</v>
      </c>
      <c r="AY735" s="301" t="e">
        <f t="shared" si="1862"/>
        <v>#REF!</v>
      </c>
      <c r="AZ735" s="301" t="e">
        <f t="shared" si="1863"/>
        <v>#REF!</v>
      </c>
      <c r="BA735" s="301" t="e">
        <f t="shared" si="1864"/>
        <v>#REF!</v>
      </c>
      <c r="BB735" s="301" t="e">
        <f t="shared" si="1865"/>
        <v>#REF!</v>
      </c>
      <c r="BC735" s="301" t="e">
        <f t="shared" si="1866"/>
        <v>#REF!</v>
      </c>
      <c r="BD735" s="301" t="e">
        <f t="shared" si="1867"/>
        <v>#REF!</v>
      </c>
      <c r="BE735" s="301" t="e">
        <f t="shared" si="1868"/>
        <v>#REF!</v>
      </c>
      <c r="BF735" s="301" t="e">
        <f t="shared" si="1869"/>
        <v>#REF!</v>
      </c>
      <c r="BG735" s="301" t="e">
        <f t="shared" si="1870"/>
        <v>#REF!</v>
      </c>
      <c r="BH735" s="301" t="e">
        <f t="shared" si="1871"/>
        <v>#REF!</v>
      </c>
      <c r="BI735" s="301" t="e">
        <f t="shared" si="1872"/>
        <v>#REF!</v>
      </c>
      <c r="BJ735" s="301" t="e">
        <f t="shared" si="1873"/>
        <v>#REF!</v>
      </c>
      <c r="BK735" s="301" t="e">
        <f t="shared" si="1874"/>
        <v>#REF!</v>
      </c>
      <c r="BL735" s="301" t="e">
        <f t="shared" si="1875"/>
        <v>#REF!</v>
      </c>
      <c r="BM735" s="301" t="e">
        <f t="shared" si="1876"/>
        <v>#REF!</v>
      </c>
      <c r="BN735" s="301" t="e">
        <f t="shared" si="1877"/>
        <v>#REF!</v>
      </c>
      <c r="BO735" s="301" t="e">
        <f t="shared" si="1878"/>
        <v>#REF!</v>
      </c>
      <c r="BP735" s="301" t="e">
        <f t="shared" si="1879"/>
        <v>#REF!</v>
      </c>
      <c r="BQ735" s="301" t="e">
        <f t="shared" si="1880"/>
        <v>#REF!</v>
      </c>
      <c r="BR735" s="301" t="e">
        <f t="shared" si="1881"/>
        <v>#REF!</v>
      </c>
    </row>
    <row r="736" spans="2:70">
      <c r="B736" s="298">
        <v>42</v>
      </c>
      <c r="C736" s="298">
        <f t="shared" si="1882"/>
        <v>1.3125000000000006E-2</v>
      </c>
      <c r="D736" s="299" t="e">
        <f t="shared" si="1817"/>
        <v>#REF!</v>
      </c>
      <c r="E736" s="300" t="e">
        <f>AV694</f>
        <v>#REF!</v>
      </c>
      <c r="F736" s="249">
        <v>42</v>
      </c>
      <c r="G736" s="301" t="e">
        <f t="shared" si="1818"/>
        <v>#REF!</v>
      </c>
      <c r="H736" s="301" t="e">
        <f t="shared" si="1819"/>
        <v>#REF!</v>
      </c>
      <c r="I736" s="301" t="e">
        <f t="shared" si="1820"/>
        <v>#REF!</v>
      </c>
      <c r="J736" s="301" t="e">
        <f t="shared" si="1821"/>
        <v>#REF!</v>
      </c>
      <c r="K736" s="301" t="e">
        <f t="shared" si="1822"/>
        <v>#REF!</v>
      </c>
      <c r="L736" s="301" t="e">
        <f t="shared" si="1823"/>
        <v>#REF!</v>
      </c>
      <c r="M736" s="301" t="e">
        <f t="shared" si="1824"/>
        <v>#REF!</v>
      </c>
      <c r="N736" s="301" t="e">
        <f t="shared" si="1825"/>
        <v>#REF!</v>
      </c>
      <c r="O736" s="301" t="e">
        <f t="shared" si="1826"/>
        <v>#REF!</v>
      </c>
      <c r="P736" s="301" t="e">
        <f t="shared" si="1827"/>
        <v>#REF!</v>
      </c>
      <c r="Q736" s="301" t="e">
        <f t="shared" si="1828"/>
        <v>#REF!</v>
      </c>
      <c r="R736" s="301" t="e">
        <f t="shared" si="1829"/>
        <v>#REF!</v>
      </c>
      <c r="S736" s="301" t="e">
        <f t="shared" si="1830"/>
        <v>#REF!</v>
      </c>
      <c r="T736" s="301" t="e">
        <f t="shared" si="1831"/>
        <v>#REF!</v>
      </c>
      <c r="U736" s="301" t="e">
        <f t="shared" si="1832"/>
        <v>#REF!</v>
      </c>
      <c r="V736" s="301" t="e">
        <f t="shared" si="1833"/>
        <v>#REF!</v>
      </c>
      <c r="W736" s="301" t="e">
        <f t="shared" si="1834"/>
        <v>#REF!</v>
      </c>
      <c r="X736" s="301" t="e">
        <f t="shared" si="1835"/>
        <v>#REF!</v>
      </c>
      <c r="Y736" s="301" t="e">
        <f t="shared" si="1836"/>
        <v>#REF!</v>
      </c>
      <c r="Z736" s="301" t="e">
        <f t="shared" si="1837"/>
        <v>#REF!</v>
      </c>
      <c r="AA736" s="301" t="e">
        <f t="shared" si="1838"/>
        <v>#REF!</v>
      </c>
      <c r="AB736" s="301" t="e">
        <f t="shared" si="1839"/>
        <v>#REF!</v>
      </c>
      <c r="AC736" s="301" t="e">
        <f t="shared" si="1840"/>
        <v>#REF!</v>
      </c>
      <c r="AD736" s="301" t="e">
        <f t="shared" si="1841"/>
        <v>#REF!</v>
      </c>
      <c r="AE736" s="301" t="e">
        <f t="shared" si="1842"/>
        <v>#REF!</v>
      </c>
      <c r="AF736" s="301" t="e">
        <f t="shared" si="1843"/>
        <v>#REF!</v>
      </c>
      <c r="AG736" s="301" t="e">
        <f t="shared" si="1844"/>
        <v>#REF!</v>
      </c>
      <c r="AH736" s="301" t="e">
        <f t="shared" si="1845"/>
        <v>#REF!</v>
      </c>
      <c r="AI736" s="301" t="e">
        <f t="shared" si="1846"/>
        <v>#REF!</v>
      </c>
      <c r="AJ736" s="301" t="e">
        <f t="shared" si="1847"/>
        <v>#REF!</v>
      </c>
      <c r="AK736" s="301" t="e">
        <f t="shared" si="1848"/>
        <v>#REF!</v>
      </c>
      <c r="AL736" s="301" t="e">
        <f t="shared" si="1849"/>
        <v>#REF!</v>
      </c>
      <c r="AM736" s="301" t="e">
        <f t="shared" si="1850"/>
        <v>#REF!</v>
      </c>
      <c r="AN736" s="301" t="e">
        <f t="shared" si="1851"/>
        <v>#REF!</v>
      </c>
      <c r="AO736" s="301" t="e">
        <f t="shared" si="1852"/>
        <v>#REF!</v>
      </c>
      <c r="AP736" s="301" t="e">
        <f t="shared" si="1853"/>
        <v>#REF!</v>
      </c>
      <c r="AQ736" s="301" t="e">
        <f t="shared" si="1854"/>
        <v>#REF!</v>
      </c>
      <c r="AR736" s="301" t="e">
        <f t="shared" si="1855"/>
        <v>#REF!</v>
      </c>
      <c r="AS736" s="301" t="e">
        <f t="shared" si="1856"/>
        <v>#REF!</v>
      </c>
      <c r="AT736" s="301" t="e">
        <f t="shared" si="1857"/>
        <v>#REF!</v>
      </c>
      <c r="AU736" s="301" t="e">
        <f t="shared" si="1858"/>
        <v>#REF!</v>
      </c>
      <c r="AV736" s="301" t="e">
        <f t="shared" si="1859"/>
        <v>#REF!</v>
      </c>
      <c r="AW736" s="301" t="e">
        <f t="shared" si="1860"/>
        <v>#REF!</v>
      </c>
      <c r="AX736" s="301" t="e">
        <f t="shared" si="1861"/>
        <v>#REF!</v>
      </c>
      <c r="AY736" s="301" t="e">
        <f t="shared" si="1862"/>
        <v>#REF!</v>
      </c>
      <c r="AZ736" s="301" t="e">
        <f t="shared" si="1863"/>
        <v>#REF!</v>
      </c>
      <c r="BA736" s="301" t="e">
        <f t="shared" si="1864"/>
        <v>#REF!</v>
      </c>
      <c r="BB736" s="301" t="e">
        <f t="shared" si="1865"/>
        <v>#REF!</v>
      </c>
      <c r="BC736" s="301" t="e">
        <f t="shared" si="1866"/>
        <v>#REF!</v>
      </c>
      <c r="BD736" s="301" t="e">
        <f t="shared" si="1867"/>
        <v>#REF!</v>
      </c>
      <c r="BE736" s="301" t="e">
        <f t="shared" si="1868"/>
        <v>#REF!</v>
      </c>
      <c r="BF736" s="301" t="e">
        <f t="shared" si="1869"/>
        <v>#REF!</v>
      </c>
      <c r="BG736" s="301" t="e">
        <f t="shared" si="1870"/>
        <v>#REF!</v>
      </c>
      <c r="BH736" s="301" t="e">
        <f t="shared" si="1871"/>
        <v>#REF!</v>
      </c>
      <c r="BI736" s="301" t="e">
        <f t="shared" si="1872"/>
        <v>#REF!</v>
      </c>
      <c r="BJ736" s="301" t="e">
        <f t="shared" si="1873"/>
        <v>#REF!</v>
      </c>
      <c r="BK736" s="301" t="e">
        <f t="shared" si="1874"/>
        <v>#REF!</v>
      </c>
      <c r="BL736" s="301" t="e">
        <f t="shared" si="1875"/>
        <v>#REF!</v>
      </c>
      <c r="BM736" s="301" t="e">
        <f t="shared" si="1876"/>
        <v>#REF!</v>
      </c>
      <c r="BN736" s="301" t="e">
        <f t="shared" si="1877"/>
        <v>#REF!</v>
      </c>
      <c r="BO736" s="301" t="e">
        <f t="shared" si="1878"/>
        <v>#REF!</v>
      </c>
      <c r="BP736" s="301" t="e">
        <f t="shared" si="1879"/>
        <v>#REF!</v>
      </c>
      <c r="BQ736" s="301" t="e">
        <f t="shared" si="1880"/>
        <v>#REF!</v>
      </c>
      <c r="BR736" s="301" t="e">
        <f t="shared" si="1881"/>
        <v>#REF!</v>
      </c>
    </row>
    <row r="737" spans="2:70">
      <c r="B737" s="298">
        <v>43</v>
      </c>
      <c r="C737" s="298">
        <f t="shared" si="1882"/>
        <v>1.3437500000000007E-2</v>
      </c>
      <c r="D737" s="299" t="e">
        <f t="shared" si="1817"/>
        <v>#REF!</v>
      </c>
      <c r="E737" s="300" t="e">
        <f>AW694</f>
        <v>#REF!</v>
      </c>
      <c r="F737" s="249">
        <v>43</v>
      </c>
      <c r="G737" s="301" t="e">
        <f t="shared" si="1818"/>
        <v>#REF!</v>
      </c>
      <c r="H737" s="301" t="e">
        <f t="shared" si="1819"/>
        <v>#REF!</v>
      </c>
      <c r="I737" s="301" t="e">
        <f t="shared" si="1820"/>
        <v>#REF!</v>
      </c>
      <c r="J737" s="301" t="e">
        <f t="shared" si="1821"/>
        <v>#REF!</v>
      </c>
      <c r="K737" s="301" t="e">
        <f t="shared" si="1822"/>
        <v>#REF!</v>
      </c>
      <c r="L737" s="301" t="e">
        <f t="shared" si="1823"/>
        <v>#REF!</v>
      </c>
      <c r="M737" s="301" t="e">
        <f t="shared" si="1824"/>
        <v>#REF!</v>
      </c>
      <c r="N737" s="301" t="e">
        <f t="shared" si="1825"/>
        <v>#REF!</v>
      </c>
      <c r="O737" s="301" t="e">
        <f t="shared" si="1826"/>
        <v>#REF!</v>
      </c>
      <c r="P737" s="301" t="e">
        <f t="shared" si="1827"/>
        <v>#REF!</v>
      </c>
      <c r="Q737" s="301" t="e">
        <f t="shared" si="1828"/>
        <v>#REF!</v>
      </c>
      <c r="R737" s="301" t="e">
        <f t="shared" si="1829"/>
        <v>#REF!</v>
      </c>
      <c r="S737" s="301" t="e">
        <f t="shared" si="1830"/>
        <v>#REF!</v>
      </c>
      <c r="T737" s="301" t="e">
        <f t="shared" si="1831"/>
        <v>#REF!</v>
      </c>
      <c r="U737" s="301" t="e">
        <f t="shared" si="1832"/>
        <v>#REF!</v>
      </c>
      <c r="V737" s="301" t="e">
        <f t="shared" si="1833"/>
        <v>#REF!</v>
      </c>
      <c r="W737" s="301" t="e">
        <f t="shared" si="1834"/>
        <v>#REF!</v>
      </c>
      <c r="X737" s="301" t="e">
        <f t="shared" si="1835"/>
        <v>#REF!</v>
      </c>
      <c r="Y737" s="301" t="e">
        <f t="shared" si="1836"/>
        <v>#REF!</v>
      </c>
      <c r="Z737" s="301" t="e">
        <f t="shared" si="1837"/>
        <v>#REF!</v>
      </c>
      <c r="AA737" s="301" t="e">
        <f t="shared" si="1838"/>
        <v>#REF!</v>
      </c>
      <c r="AB737" s="301" t="e">
        <f t="shared" si="1839"/>
        <v>#REF!</v>
      </c>
      <c r="AC737" s="301" t="e">
        <f t="shared" si="1840"/>
        <v>#REF!</v>
      </c>
      <c r="AD737" s="301" t="e">
        <f t="shared" si="1841"/>
        <v>#REF!</v>
      </c>
      <c r="AE737" s="301" t="e">
        <f t="shared" si="1842"/>
        <v>#REF!</v>
      </c>
      <c r="AF737" s="301" t="e">
        <f t="shared" si="1843"/>
        <v>#REF!</v>
      </c>
      <c r="AG737" s="301" t="e">
        <f t="shared" si="1844"/>
        <v>#REF!</v>
      </c>
      <c r="AH737" s="301" t="e">
        <f t="shared" si="1845"/>
        <v>#REF!</v>
      </c>
      <c r="AI737" s="301" t="e">
        <f t="shared" si="1846"/>
        <v>#REF!</v>
      </c>
      <c r="AJ737" s="301" t="e">
        <f t="shared" si="1847"/>
        <v>#REF!</v>
      </c>
      <c r="AK737" s="301" t="e">
        <f t="shared" si="1848"/>
        <v>#REF!</v>
      </c>
      <c r="AL737" s="301" t="e">
        <f t="shared" si="1849"/>
        <v>#REF!</v>
      </c>
      <c r="AM737" s="301" t="e">
        <f t="shared" si="1850"/>
        <v>#REF!</v>
      </c>
      <c r="AN737" s="301" t="e">
        <f t="shared" si="1851"/>
        <v>#REF!</v>
      </c>
      <c r="AO737" s="301" t="e">
        <f t="shared" si="1852"/>
        <v>#REF!</v>
      </c>
      <c r="AP737" s="301" t="e">
        <f t="shared" si="1853"/>
        <v>#REF!</v>
      </c>
      <c r="AQ737" s="301" t="e">
        <f t="shared" si="1854"/>
        <v>#REF!</v>
      </c>
      <c r="AR737" s="301" t="e">
        <f t="shared" si="1855"/>
        <v>#REF!</v>
      </c>
      <c r="AS737" s="301" t="e">
        <f t="shared" si="1856"/>
        <v>#REF!</v>
      </c>
      <c r="AT737" s="301" t="e">
        <f t="shared" si="1857"/>
        <v>#REF!</v>
      </c>
      <c r="AU737" s="301" t="e">
        <f t="shared" si="1858"/>
        <v>#REF!</v>
      </c>
      <c r="AV737" s="301" t="e">
        <f t="shared" si="1859"/>
        <v>#REF!</v>
      </c>
      <c r="AW737" s="301" t="e">
        <f t="shared" si="1860"/>
        <v>#REF!</v>
      </c>
      <c r="AX737" s="301" t="e">
        <f t="shared" si="1861"/>
        <v>#REF!</v>
      </c>
      <c r="AY737" s="301" t="e">
        <f t="shared" si="1862"/>
        <v>#REF!</v>
      </c>
      <c r="AZ737" s="301" t="e">
        <f t="shared" si="1863"/>
        <v>#REF!</v>
      </c>
      <c r="BA737" s="301" t="e">
        <f t="shared" si="1864"/>
        <v>#REF!</v>
      </c>
      <c r="BB737" s="301" t="e">
        <f t="shared" si="1865"/>
        <v>#REF!</v>
      </c>
      <c r="BC737" s="301" t="e">
        <f t="shared" si="1866"/>
        <v>#REF!</v>
      </c>
      <c r="BD737" s="301" t="e">
        <f t="shared" si="1867"/>
        <v>#REF!</v>
      </c>
      <c r="BE737" s="301" t="e">
        <f t="shared" si="1868"/>
        <v>#REF!</v>
      </c>
      <c r="BF737" s="301" t="e">
        <f t="shared" si="1869"/>
        <v>#REF!</v>
      </c>
      <c r="BG737" s="301" t="e">
        <f t="shared" si="1870"/>
        <v>#REF!</v>
      </c>
      <c r="BH737" s="301" t="e">
        <f t="shared" si="1871"/>
        <v>#REF!</v>
      </c>
      <c r="BI737" s="301" t="e">
        <f t="shared" si="1872"/>
        <v>#REF!</v>
      </c>
      <c r="BJ737" s="301" t="e">
        <f t="shared" si="1873"/>
        <v>#REF!</v>
      </c>
      <c r="BK737" s="301" t="e">
        <f t="shared" si="1874"/>
        <v>#REF!</v>
      </c>
      <c r="BL737" s="301" t="e">
        <f t="shared" si="1875"/>
        <v>#REF!</v>
      </c>
      <c r="BM737" s="301" t="e">
        <f t="shared" si="1876"/>
        <v>#REF!</v>
      </c>
      <c r="BN737" s="301" t="e">
        <f t="shared" si="1877"/>
        <v>#REF!</v>
      </c>
      <c r="BO737" s="301" t="e">
        <f t="shared" si="1878"/>
        <v>#REF!</v>
      </c>
      <c r="BP737" s="301" t="e">
        <f t="shared" si="1879"/>
        <v>#REF!</v>
      </c>
      <c r="BQ737" s="301" t="e">
        <f t="shared" si="1880"/>
        <v>#REF!</v>
      </c>
      <c r="BR737" s="301" t="e">
        <f t="shared" si="1881"/>
        <v>#REF!</v>
      </c>
    </row>
    <row r="738" spans="2:70">
      <c r="B738" s="298">
        <v>44</v>
      </c>
      <c r="C738" s="298">
        <f t="shared" si="1882"/>
        <v>1.3750000000000007E-2</v>
      </c>
      <c r="D738" s="299" t="e">
        <f t="shared" si="1817"/>
        <v>#REF!</v>
      </c>
      <c r="E738" s="300" t="e">
        <f>AX694</f>
        <v>#REF!</v>
      </c>
      <c r="F738" s="249">
        <v>44</v>
      </c>
      <c r="G738" s="301" t="e">
        <f t="shared" si="1818"/>
        <v>#REF!</v>
      </c>
      <c r="H738" s="301" t="e">
        <f t="shared" si="1819"/>
        <v>#REF!</v>
      </c>
      <c r="I738" s="301" t="e">
        <f t="shared" si="1820"/>
        <v>#REF!</v>
      </c>
      <c r="J738" s="301" t="e">
        <f t="shared" si="1821"/>
        <v>#REF!</v>
      </c>
      <c r="K738" s="301" t="e">
        <f t="shared" si="1822"/>
        <v>#REF!</v>
      </c>
      <c r="L738" s="301" t="e">
        <f t="shared" si="1823"/>
        <v>#REF!</v>
      </c>
      <c r="M738" s="301" t="e">
        <f t="shared" si="1824"/>
        <v>#REF!</v>
      </c>
      <c r="N738" s="301" t="e">
        <f t="shared" si="1825"/>
        <v>#REF!</v>
      </c>
      <c r="O738" s="301" t="e">
        <f t="shared" si="1826"/>
        <v>#REF!</v>
      </c>
      <c r="P738" s="301" t="e">
        <f t="shared" si="1827"/>
        <v>#REF!</v>
      </c>
      <c r="Q738" s="301" t="e">
        <f t="shared" si="1828"/>
        <v>#REF!</v>
      </c>
      <c r="R738" s="301" t="e">
        <f t="shared" si="1829"/>
        <v>#REF!</v>
      </c>
      <c r="S738" s="301" t="e">
        <f t="shared" si="1830"/>
        <v>#REF!</v>
      </c>
      <c r="T738" s="301" t="e">
        <f t="shared" si="1831"/>
        <v>#REF!</v>
      </c>
      <c r="U738" s="301" t="e">
        <f t="shared" si="1832"/>
        <v>#REF!</v>
      </c>
      <c r="V738" s="301" t="e">
        <f t="shared" si="1833"/>
        <v>#REF!</v>
      </c>
      <c r="W738" s="301" t="e">
        <f t="shared" si="1834"/>
        <v>#REF!</v>
      </c>
      <c r="X738" s="301" t="e">
        <f t="shared" si="1835"/>
        <v>#REF!</v>
      </c>
      <c r="Y738" s="301" t="e">
        <f t="shared" si="1836"/>
        <v>#REF!</v>
      </c>
      <c r="Z738" s="301" t="e">
        <f t="shared" si="1837"/>
        <v>#REF!</v>
      </c>
      <c r="AA738" s="301" t="e">
        <f t="shared" si="1838"/>
        <v>#REF!</v>
      </c>
      <c r="AB738" s="301" t="e">
        <f t="shared" si="1839"/>
        <v>#REF!</v>
      </c>
      <c r="AC738" s="301" t="e">
        <f t="shared" si="1840"/>
        <v>#REF!</v>
      </c>
      <c r="AD738" s="301" t="e">
        <f t="shared" si="1841"/>
        <v>#REF!</v>
      </c>
      <c r="AE738" s="301" t="e">
        <f t="shared" si="1842"/>
        <v>#REF!</v>
      </c>
      <c r="AF738" s="301" t="e">
        <f t="shared" si="1843"/>
        <v>#REF!</v>
      </c>
      <c r="AG738" s="301" t="e">
        <f t="shared" si="1844"/>
        <v>#REF!</v>
      </c>
      <c r="AH738" s="301" t="e">
        <f t="shared" si="1845"/>
        <v>#REF!</v>
      </c>
      <c r="AI738" s="301" t="e">
        <f t="shared" si="1846"/>
        <v>#REF!</v>
      </c>
      <c r="AJ738" s="301" t="e">
        <f t="shared" si="1847"/>
        <v>#REF!</v>
      </c>
      <c r="AK738" s="301" t="e">
        <f t="shared" si="1848"/>
        <v>#REF!</v>
      </c>
      <c r="AL738" s="301" t="e">
        <f t="shared" si="1849"/>
        <v>#REF!</v>
      </c>
      <c r="AM738" s="301" t="e">
        <f t="shared" si="1850"/>
        <v>#REF!</v>
      </c>
      <c r="AN738" s="301" t="e">
        <f t="shared" si="1851"/>
        <v>#REF!</v>
      </c>
      <c r="AO738" s="301" t="e">
        <f t="shared" si="1852"/>
        <v>#REF!</v>
      </c>
      <c r="AP738" s="301" t="e">
        <f t="shared" si="1853"/>
        <v>#REF!</v>
      </c>
      <c r="AQ738" s="301" t="e">
        <f t="shared" si="1854"/>
        <v>#REF!</v>
      </c>
      <c r="AR738" s="301" t="e">
        <f t="shared" si="1855"/>
        <v>#REF!</v>
      </c>
      <c r="AS738" s="301" t="e">
        <f t="shared" si="1856"/>
        <v>#REF!</v>
      </c>
      <c r="AT738" s="301" t="e">
        <f t="shared" si="1857"/>
        <v>#REF!</v>
      </c>
      <c r="AU738" s="301" t="e">
        <f t="shared" si="1858"/>
        <v>#REF!</v>
      </c>
      <c r="AV738" s="301" t="e">
        <f t="shared" si="1859"/>
        <v>#REF!</v>
      </c>
      <c r="AW738" s="301" t="e">
        <f t="shared" si="1860"/>
        <v>#REF!</v>
      </c>
      <c r="AX738" s="301" t="e">
        <f t="shared" si="1861"/>
        <v>#REF!</v>
      </c>
      <c r="AY738" s="301" t="e">
        <f t="shared" si="1862"/>
        <v>#REF!</v>
      </c>
      <c r="AZ738" s="301" t="e">
        <f t="shared" si="1863"/>
        <v>#REF!</v>
      </c>
      <c r="BA738" s="301" t="e">
        <f t="shared" si="1864"/>
        <v>#REF!</v>
      </c>
      <c r="BB738" s="301" t="e">
        <f t="shared" si="1865"/>
        <v>#REF!</v>
      </c>
      <c r="BC738" s="301" t="e">
        <f t="shared" si="1866"/>
        <v>#REF!</v>
      </c>
      <c r="BD738" s="301" t="e">
        <f t="shared" si="1867"/>
        <v>#REF!</v>
      </c>
      <c r="BE738" s="301" t="e">
        <f t="shared" si="1868"/>
        <v>#REF!</v>
      </c>
      <c r="BF738" s="301" t="e">
        <f t="shared" si="1869"/>
        <v>#REF!</v>
      </c>
      <c r="BG738" s="301" t="e">
        <f t="shared" si="1870"/>
        <v>#REF!</v>
      </c>
      <c r="BH738" s="301" t="e">
        <f t="shared" si="1871"/>
        <v>#REF!</v>
      </c>
      <c r="BI738" s="301" t="e">
        <f t="shared" si="1872"/>
        <v>#REF!</v>
      </c>
      <c r="BJ738" s="301" t="e">
        <f t="shared" si="1873"/>
        <v>#REF!</v>
      </c>
      <c r="BK738" s="301" t="e">
        <f t="shared" si="1874"/>
        <v>#REF!</v>
      </c>
      <c r="BL738" s="301" t="e">
        <f t="shared" si="1875"/>
        <v>#REF!</v>
      </c>
      <c r="BM738" s="301" t="e">
        <f t="shared" si="1876"/>
        <v>#REF!</v>
      </c>
      <c r="BN738" s="301" t="e">
        <f t="shared" si="1877"/>
        <v>#REF!</v>
      </c>
      <c r="BO738" s="301" t="e">
        <f t="shared" si="1878"/>
        <v>#REF!</v>
      </c>
      <c r="BP738" s="301" t="e">
        <f t="shared" si="1879"/>
        <v>#REF!</v>
      </c>
      <c r="BQ738" s="301" t="e">
        <f t="shared" si="1880"/>
        <v>#REF!</v>
      </c>
      <c r="BR738" s="301" t="e">
        <f t="shared" si="1881"/>
        <v>#REF!</v>
      </c>
    </row>
    <row r="739" spans="2:70">
      <c r="B739" s="298">
        <v>45</v>
      </c>
      <c r="C739" s="298">
        <f t="shared" si="1882"/>
        <v>1.4062500000000007E-2</v>
      </c>
      <c r="D739" s="299" t="e">
        <f t="shared" si="1817"/>
        <v>#REF!</v>
      </c>
      <c r="E739" s="300" t="e">
        <f>AY694</f>
        <v>#REF!</v>
      </c>
      <c r="F739" s="249">
        <v>45</v>
      </c>
      <c r="G739" s="301" t="e">
        <f t="shared" si="1818"/>
        <v>#REF!</v>
      </c>
      <c r="H739" s="301" t="e">
        <f t="shared" si="1819"/>
        <v>#REF!</v>
      </c>
      <c r="I739" s="301" t="e">
        <f t="shared" si="1820"/>
        <v>#REF!</v>
      </c>
      <c r="J739" s="301" t="e">
        <f t="shared" si="1821"/>
        <v>#REF!</v>
      </c>
      <c r="K739" s="301" t="e">
        <f t="shared" si="1822"/>
        <v>#REF!</v>
      </c>
      <c r="L739" s="301" t="e">
        <f t="shared" si="1823"/>
        <v>#REF!</v>
      </c>
      <c r="M739" s="301" t="e">
        <f t="shared" si="1824"/>
        <v>#REF!</v>
      </c>
      <c r="N739" s="301" t="e">
        <f t="shared" si="1825"/>
        <v>#REF!</v>
      </c>
      <c r="O739" s="301" t="e">
        <f t="shared" si="1826"/>
        <v>#REF!</v>
      </c>
      <c r="P739" s="301" t="e">
        <f t="shared" si="1827"/>
        <v>#REF!</v>
      </c>
      <c r="Q739" s="301" t="e">
        <f t="shared" si="1828"/>
        <v>#REF!</v>
      </c>
      <c r="R739" s="301" t="e">
        <f t="shared" si="1829"/>
        <v>#REF!</v>
      </c>
      <c r="S739" s="301" t="e">
        <f t="shared" si="1830"/>
        <v>#REF!</v>
      </c>
      <c r="T739" s="301" t="e">
        <f t="shared" si="1831"/>
        <v>#REF!</v>
      </c>
      <c r="U739" s="301" t="e">
        <f t="shared" si="1832"/>
        <v>#REF!</v>
      </c>
      <c r="V739" s="301" t="e">
        <f t="shared" si="1833"/>
        <v>#REF!</v>
      </c>
      <c r="W739" s="301" t="e">
        <f t="shared" si="1834"/>
        <v>#REF!</v>
      </c>
      <c r="X739" s="301" t="e">
        <f t="shared" si="1835"/>
        <v>#REF!</v>
      </c>
      <c r="Y739" s="301" t="e">
        <f t="shared" si="1836"/>
        <v>#REF!</v>
      </c>
      <c r="Z739" s="301" t="e">
        <f t="shared" si="1837"/>
        <v>#REF!</v>
      </c>
      <c r="AA739" s="301" t="e">
        <f t="shared" si="1838"/>
        <v>#REF!</v>
      </c>
      <c r="AB739" s="301" t="e">
        <f t="shared" si="1839"/>
        <v>#REF!</v>
      </c>
      <c r="AC739" s="301" t="e">
        <f t="shared" si="1840"/>
        <v>#REF!</v>
      </c>
      <c r="AD739" s="301" t="e">
        <f t="shared" si="1841"/>
        <v>#REF!</v>
      </c>
      <c r="AE739" s="301" t="e">
        <f t="shared" si="1842"/>
        <v>#REF!</v>
      </c>
      <c r="AF739" s="301" t="e">
        <f t="shared" si="1843"/>
        <v>#REF!</v>
      </c>
      <c r="AG739" s="301" t="e">
        <f t="shared" si="1844"/>
        <v>#REF!</v>
      </c>
      <c r="AH739" s="301" t="e">
        <f t="shared" si="1845"/>
        <v>#REF!</v>
      </c>
      <c r="AI739" s="301" t="e">
        <f t="shared" si="1846"/>
        <v>#REF!</v>
      </c>
      <c r="AJ739" s="301" t="e">
        <f t="shared" si="1847"/>
        <v>#REF!</v>
      </c>
      <c r="AK739" s="301" t="e">
        <f t="shared" si="1848"/>
        <v>#REF!</v>
      </c>
      <c r="AL739" s="301" t="e">
        <f t="shared" si="1849"/>
        <v>#REF!</v>
      </c>
      <c r="AM739" s="301" t="e">
        <f t="shared" si="1850"/>
        <v>#REF!</v>
      </c>
      <c r="AN739" s="301" t="e">
        <f t="shared" si="1851"/>
        <v>#REF!</v>
      </c>
      <c r="AO739" s="301" t="e">
        <f t="shared" si="1852"/>
        <v>#REF!</v>
      </c>
      <c r="AP739" s="301" t="e">
        <f t="shared" si="1853"/>
        <v>#REF!</v>
      </c>
      <c r="AQ739" s="301" t="e">
        <f t="shared" si="1854"/>
        <v>#REF!</v>
      </c>
      <c r="AR739" s="301" t="e">
        <f t="shared" si="1855"/>
        <v>#REF!</v>
      </c>
      <c r="AS739" s="301" t="e">
        <f t="shared" si="1856"/>
        <v>#REF!</v>
      </c>
      <c r="AT739" s="301" t="e">
        <f t="shared" si="1857"/>
        <v>#REF!</v>
      </c>
      <c r="AU739" s="301" t="e">
        <f t="shared" si="1858"/>
        <v>#REF!</v>
      </c>
      <c r="AV739" s="301" t="e">
        <f t="shared" si="1859"/>
        <v>#REF!</v>
      </c>
      <c r="AW739" s="301" t="e">
        <f t="shared" si="1860"/>
        <v>#REF!</v>
      </c>
      <c r="AX739" s="301" t="e">
        <f t="shared" si="1861"/>
        <v>#REF!</v>
      </c>
      <c r="AY739" s="301" t="e">
        <f t="shared" si="1862"/>
        <v>#REF!</v>
      </c>
      <c r="AZ739" s="301" t="e">
        <f t="shared" si="1863"/>
        <v>#REF!</v>
      </c>
      <c r="BA739" s="301" t="e">
        <f t="shared" si="1864"/>
        <v>#REF!</v>
      </c>
      <c r="BB739" s="301" t="e">
        <f t="shared" si="1865"/>
        <v>#REF!</v>
      </c>
      <c r="BC739" s="301" t="e">
        <f t="shared" si="1866"/>
        <v>#REF!</v>
      </c>
      <c r="BD739" s="301" t="e">
        <f t="shared" si="1867"/>
        <v>#REF!</v>
      </c>
      <c r="BE739" s="301" t="e">
        <f t="shared" si="1868"/>
        <v>#REF!</v>
      </c>
      <c r="BF739" s="301" t="e">
        <f t="shared" si="1869"/>
        <v>#REF!</v>
      </c>
      <c r="BG739" s="301" t="e">
        <f t="shared" si="1870"/>
        <v>#REF!</v>
      </c>
      <c r="BH739" s="301" t="e">
        <f t="shared" si="1871"/>
        <v>#REF!</v>
      </c>
      <c r="BI739" s="301" t="e">
        <f t="shared" si="1872"/>
        <v>#REF!</v>
      </c>
      <c r="BJ739" s="301" t="e">
        <f t="shared" si="1873"/>
        <v>#REF!</v>
      </c>
      <c r="BK739" s="301" t="e">
        <f t="shared" si="1874"/>
        <v>#REF!</v>
      </c>
      <c r="BL739" s="301" t="e">
        <f t="shared" si="1875"/>
        <v>#REF!</v>
      </c>
      <c r="BM739" s="301" t="e">
        <f t="shared" si="1876"/>
        <v>#REF!</v>
      </c>
      <c r="BN739" s="301" t="e">
        <f t="shared" si="1877"/>
        <v>#REF!</v>
      </c>
      <c r="BO739" s="301" t="e">
        <f t="shared" si="1878"/>
        <v>#REF!</v>
      </c>
      <c r="BP739" s="301" t="e">
        <f t="shared" si="1879"/>
        <v>#REF!</v>
      </c>
      <c r="BQ739" s="301" t="e">
        <f t="shared" si="1880"/>
        <v>#REF!</v>
      </c>
      <c r="BR739" s="301" t="e">
        <f t="shared" si="1881"/>
        <v>#REF!</v>
      </c>
    </row>
    <row r="740" spans="2:70">
      <c r="B740" s="298">
        <v>46</v>
      </c>
      <c r="C740" s="298">
        <f t="shared" si="1882"/>
        <v>1.4375000000000008E-2</v>
      </c>
      <c r="D740" s="299" t="e">
        <f t="shared" si="1817"/>
        <v>#REF!</v>
      </c>
      <c r="E740" s="300" t="e">
        <f>AZ694</f>
        <v>#REF!</v>
      </c>
      <c r="F740" s="249">
        <v>46</v>
      </c>
      <c r="G740" s="301" t="e">
        <f t="shared" si="1818"/>
        <v>#REF!</v>
      </c>
      <c r="H740" s="301" t="e">
        <f t="shared" si="1819"/>
        <v>#REF!</v>
      </c>
      <c r="I740" s="301" t="e">
        <f t="shared" si="1820"/>
        <v>#REF!</v>
      </c>
      <c r="J740" s="301" t="e">
        <f t="shared" si="1821"/>
        <v>#REF!</v>
      </c>
      <c r="K740" s="301" t="e">
        <f t="shared" si="1822"/>
        <v>#REF!</v>
      </c>
      <c r="L740" s="301" t="e">
        <f t="shared" si="1823"/>
        <v>#REF!</v>
      </c>
      <c r="M740" s="301" t="e">
        <f t="shared" si="1824"/>
        <v>#REF!</v>
      </c>
      <c r="N740" s="301" t="e">
        <f t="shared" si="1825"/>
        <v>#REF!</v>
      </c>
      <c r="O740" s="301" t="e">
        <f t="shared" si="1826"/>
        <v>#REF!</v>
      </c>
      <c r="P740" s="301" t="e">
        <f t="shared" si="1827"/>
        <v>#REF!</v>
      </c>
      <c r="Q740" s="301" t="e">
        <f t="shared" si="1828"/>
        <v>#REF!</v>
      </c>
      <c r="R740" s="301" t="e">
        <f t="shared" si="1829"/>
        <v>#REF!</v>
      </c>
      <c r="S740" s="301" t="e">
        <f t="shared" si="1830"/>
        <v>#REF!</v>
      </c>
      <c r="T740" s="301" t="e">
        <f t="shared" si="1831"/>
        <v>#REF!</v>
      </c>
      <c r="U740" s="301" t="e">
        <f t="shared" si="1832"/>
        <v>#REF!</v>
      </c>
      <c r="V740" s="301" t="e">
        <f t="shared" si="1833"/>
        <v>#REF!</v>
      </c>
      <c r="W740" s="301" t="e">
        <f t="shared" si="1834"/>
        <v>#REF!</v>
      </c>
      <c r="X740" s="301" t="e">
        <f t="shared" si="1835"/>
        <v>#REF!</v>
      </c>
      <c r="Y740" s="301" t="e">
        <f t="shared" si="1836"/>
        <v>#REF!</v>
      </c>
      <c r="Z740" s="301" t="e">
        <f t="shared" si="1837"/>
        <v>#REF!</v>
      </c>
      <c r="AA740" s="301" t="e">
        <f t="shared" si="1838"/>
        <v>#REF!</v>
      </c>
      <c r="AB740" s="301" t="e">
        <f t="shared" si="1839"/>
        <v>#REF!</v>
      </c>
      <c r="AC740" s="301" t="e">
        <f t="shared" si="1840"/>
        <v>#REF!</v>
      </c>
      <c r="AD740" s="301" t="e">
        <f t="shared" si="1841"/>
        <v>#REF!</v>
      </c>
      <c r="AE740" s="301" t="e">
        <f t="shared" si="1842"/>
        <v>#REF!</v>
      </c>
      <c r="AF740" s="301" t="e">
        <f t="shared" si="1843"/>
        <v>#REF!</v>
      </c>
      <c r="AG740" s="301" t="e">
        <f t="shared" si="1844"/>
        <v>#REF!</v>
      </c>
      <c r="AH740" s="301" t="e">
        <f t="shared" si="1845"/>
        <v>#REF!</v>
      </c>
      <c r="AI740" s="301" t="e">
        <f t="shared" si="1846"/>
        <v>#REF!</v>
      </c>
      <c r="AJ740" s="301" t="e">
        <f t="shared" si="1847"/>
        <v>#REF!</v>
      </c>
      <c r="AK740" s="301" t="e">
        <f t="shared" si="1848"/>
        <v>#REF!</v>
      </c>
      <c r="AL740" s="301" t="e">
        <f t="shared" si="1849"/>
        <v>#REF!</v>
      </c>
      <c r="AM740" s="301" t="e">
        <f t="shared" si="1850"/>
        <v>#REF!</v>
      </c>
      <c r="AN740" s="301" t="e">
        <f t="shared" si="1851"/>
        <v>#REF!</v>
      </c>
      <c r="AO740" s="301" t="e">
        <f t="shared" si="1852"/>
        <v>#REF!</v>
      </c>
      <c r="AP740" s="301" t="e">
        <f t="shared" si="1853"/>
        <v>#REF!</v>
      </c>
      <c r="AQ740" s="301" t="e">
        <f t="shared" si="1854"/>
        <v>#REF!</v>
      </c>
      <c r="AR740" s="301" t="e">
        <f t="shared" si="1855"/>
        <v>#REF!</v>
      </c>
      <c r="AS740" s="301" t="e">
        <f t="shared" si="1856"/>
        <v>#REF!</v>
      </c>
      <c r="AT740" s="301" t="e">
        <f t="shared" si="1857"/>
        <v>#REF!</v>
      </c>
      <c r="AU740" s="301" t="e">
        <f t="shared" si="1858"/>
        <v>#REF!</v>
      </c>
      <c r="AV740" s="301" t="e">
        <f t="shared" si="1859"/>
        <v>#REF!</v>
      </c>
      <c r="AW740" s="301" t="e">
        <f t="shared" si="1860"/>
        <v>#REF!</v>
      </c>
      <c r="AX740" s="301" t="e">
        <f t="shared" si="1861"/>
        <v>#REF!</v>
      </c>
      <c r="AY740" s="301" t="e">
        <f t="shared" si="1862"/>
        <v>#REF!</v>
      </c>
      <c r="AZ740" s="301" t="e">
        <f t="shared" si="1863"/>
        <v>#REF!</v>
      </c>
      <c r="BA740" s="301" t="e">
        <f t="shared" si="1864"/>
        <v>#REF!</v>
      </c>
      <c r="BB740" s="301" t="e">
        <f t="shared" si="1865"/>
        <v>#REF!</v>
      </c>
      <c r="BC740" s="301" t="e">
        <f t="shared" si="1866"/>
        <v>#REF!</v>
      </c>
      <c r="BD740" s="301" t="e">
        <f t="shared" si="1867"/>
        <v>#REF!</v>
      </c>
      <c r="BE740" s="301" t="e">
        <f t="shared" si="1868"/>
        <v>#REF!</v>
      </c>
      <c r="BF740" s="301" t="e">
        <f t="shared" si="1869"/>
        <v>#REF!</v>
      </c>
      <c r="BG740" s="301" t="e">
        <f t="shared" si="1870"/>
        <v>#REF!</v>
      </c>
      <c r="BH740" s="301" t="e">
        <f t="shared" si="1871"/>
        <v>#REF!</v>
      </c>
      <c r="BI740" s="301" t="e">
        <f t="shared" si="1872"/>
        <v>#REF!</v>
      </c>
      <c r="BJ740" s="301" t="e">
        <f t="shared" si="1873"/>
        <v>#REF!</v>
      </c>
      <c r="BK740" s="301" t="e">
        <f t="shared" si="1874"/>
        <v>#REF!</v>
      </c>
      <c r="BL740" s="301" t="e">
        <f t="shared" si="1875"/>
        <v>#REF!</v>
      </c>
      <c r="BM740" s="301" t="e">
        <f t="shared" si="1876"/>
        <v>#REF!</v>
      </c>
      <c r="BN740" s="301" t="e">
        <f t="shared" si="1877"/>
        <v>#REF!</v>
      </c>
      <c r="BO740" s="301" t="e">
        <f t="shared" si="1878"/>
        <v>#REF!</v>
      </c>
      <c r="BP740" s="301" t="e">
        <f t="shared" si="1879"/>
        <v>#REF!</v>
      </c>
      <c r="BQ740" s="301" t="e">
        <f t="shared" si="1880"/>
        <v>#REF!</v>
      </c>
      <c r="BR740" s="301" t="e">
        <f t="shared" si="1881"/>
        <v>#REF!</v>
      </c>
    </row>
    <row r="741" spans="2:70">
      <c r="B741" s="298">
        <v>47</v>
      </c>
      <c r="C741" s="298">
        <f t="shared" si="1882"/>
        <v>1.4687500000000008E-2</v>
      </c>
      <c r="D741" s="299" t="e">
        <f t="shared" si="1817"/>
        <v>#REF!</v>
      </c>
      <c r="E741" s="300" t="e">
        <f>BA694</f>
        <v>#REF!</v>
      </c>
      <c r="F741" s="249">
        <v>47</v>
      </c>
      <c r="G741" s="301" t="e">
        <f t="shared" si="1818"/>
        <v>#REF!</v>
      </c>
      <c r="H741" s="301" t="e">
        <f t="shared" si="1819"/>
        <v>#REF!</v>
      </c>
      <c r="I741" s="301" t="e">
        <f t="shared" si="1820"/>
        <v>#REF!</v>
      </c>
      <c r="J741" s="301" t="e">
        <f t="shared" si="1821"/>
        <v>#REF!</v>
      </c>
      <c r="K741" s="301" t="e">
        <f t="shared" si="1822"/>
        <v>#REF!</v>
      </c>
      <c r="L741" s="301" t="e">
        <f t="shared" si="1823"/>
        <v>#REF!</v>
      </c>
      <c r="M741" s="301" t="e">
        <f t="shared" si="1824"/>
        <v>#REF!</v>
      </c>
      <c r="N741" s="301" t="e">
        <f t="shared" si="1825"/>
        <v>#REF!</v>
      </c>
      <c r="O741" s="301" t="e">
        <f t="shared" si="1826"/>
        <v>#REF!</v>
      </c>
      <c r="P741" s="301" t="e">
        <f t="shared" si="1827"/>
        <v>#REF!</v>
      </c>
      <c r="Q741" s="301" t="e">
        <f t="shared" si="1828"/>
        <v>#REF!</v>
      </c>
      <c r="R741" s="301" t="e">
        <f t="shared" si="1829"/>
        <v>#REF!</v>
      </c>
      <c r="S741" s="301" t="e">
        <f t="shared" si="1830"/>
        <v>#REF!</v>
      </c>
      <c r="T741" s="301" t="e">
        <f t="shared" si="1831"/>
        <v>#REF!</v>
      </c>
      <c r="U741" s="301" t="e">
        <f t="shared" si="1832"/>
        <v>#REF!</v>
      </c>
      <c r="V741" s="301" t="e">
        <f t="shared" si="1833"/>
        <v>#REF!</v>
      </c>
      <c r="W741" s="301" t="e">
        <f t="shared" si="1834"/>
        <v>#REF!</v>
      </c>
      <c r="X741" s="301" t="e">
        <f t="shared" si="1835"/>
        <v>#REF!</v>
      </c>
      <c r="Y741" s="301" t="e">
        <f t="shared" si="1836"/>
        <v>#REF!</v>
      </c>
      <c r="Z741" s="301" t="e">
        <f t="shared" si="1837"/>
        <v>#REF!</v>
      </c>
      <c r="AA741" s="301" t="e">
        <f t="shared" si="1838"/>
        <v>#REF!</v>
      </c>
      <c r="AB741" s="301" t="e">
        <f t="shared" si="1839"/>
        <v>#REF!</v>
      </c>
      <c r="AC741" s="301" t="e">
        <f t="shared" si="1840"/>
        <v>#REF!</v>
      </c>
      <c r="AD741" s="301" t="e">
        <f t="shared" si="1841"/>
        <v>#REF!</v>
      </c>
      <c r="AE741" s="301" t="e">
        <f t="shared" si="1842"/>
        <v>#REF!</v>
      </c>
      <c r="AF741" s="301" t="e">
        <f t="shared" si="1843"/>
        <v>#REF!</v>
      </c>
      <c r="AG741" s="301" t="e">
        <f t="shared" si="1844"/>
        <v>#REF!</v>
      </c>
      <c r="AH741" s="301" t="e">
        <f t="shared" si="1845"/>
        <v>#REF!</v>
      </c>
      <c r="AI741" s="301" t="e">
        <f t="shared" si="1846"/>
        <v>#REF!</v>
      </c>
      <c r="AJ741" s="301" t="e">
        <f t="shared" si="1847"/>
        <v>#REF!</v>
      </c>
      <c r="AK741" s="301" t="e">
        <f t="shared" si="1848"/>
        <v>#REF!</v>
      </c>
      <c r="AL741" s="301" t="e">
        <f t="shared" si="1849"/>
        <v>#REF!</v>
      </c>
      <c r="AM741" s="301" t="e">
        <f t="shared" si="1850"/>
        <v>#REF!</v>
      </c>
      <c r="AN741" s="301" t="e">
        <f t="shared" si="1851"/>
        <v>#REF!</v>
      </c>
      <c r="AO741" s="301" t="e">
        <f t="shared" si="1852"/>
        <v>#REF!</v>
      </c>
      <c r="AP741" s="301" t="e">
        <f t="shared" si="1853"/>
        <v>#REF!</v>
      </c>
      <c r="AQ741" s="301" t="e">
        <f t="shared" si="1854"/>
        <v>#REF!</v>
      </c>
      <c r="AR741" s="301" t="e">
        <f t="shared" si="1855"/>
        <v>#REF!</v>
      </c>
      <c r="AS741" s="301" t="e">
        <f t="shared" si="1856"/>
        <v>#REF!</v>
      </c>
      <c r="AT741" s="301" t="e">
        <f t="shared" si="1857"/>
        <v>#REF!</v>
      </c>
      <c r="AU741" s="301" t="e">
        <f t="shared" si="1858"/>
        <v>#REF!</v>
      </c>
      <c r="AV741" s="301" t="e">
        <f t="shared" si="1859"/>
        <v>#REF!</v>
      </c>
      <c r="AW741" s="301" t="e">
        <f t="shared" si="1860"/>
        <v>#REF!</v>
      </c>
      <c r="AX741" s="301" t="e">
        <f t="shared" si="1861"/>
        <v>#REF!</v>
      </c>
      <c r="AY741" s="301" t="e">
        <f t="shared" si="1862"/>
        <v>#REF!</v>
      </c>
      <c r="AZ741" s="301" t="e">
        <f t="shared" si="1863"/>
        <v>#REF!</v>
      </c>
      <c r="BA741" s="301" t="e">
        <f t="shared" si="1864"/>
        <v>#REF!</v>
      </c>
      <c r="BB741" s="301" t="e">
        <f t="shared" si="1865"/>
        <v>#REF!</v>
      </c>
      <c r="BC741" s="301" t="e">
        <f t="shared" si="1866"/>
        <v>#REF!</v>
      </c>
      <c r="BD741" s="301" t="e">
        <f t="shared" si="1867"/>
        <v>#REF!</v>
      </c>
      <c r="BE741" s="301" t="e">
        <f t="shared" si="1868"/>
        <v>#REF!</v>
      </c>
      <c r="BF741" s="301" t="e">
        <f t="shared" si="1869"/>
        <v>#REF!</v>
      </c>
      <c r="BG741" s="301" t="e">
        <f t="shared" si="1870"/>
        <v>#REF!</v>
      </c>
      <c r="BH741" s="301" t="e">
        <f t="shared" si="1871"/>
        <v>#REF!</v>
      </c>
      <c r="BI741" s="301" t="e">
        <f t="shared" si="1872"/>
        <v>#REF!</v>
      </c>
      <c r="BJ741" s="301" t="e">
        <f t="shared" si="1873"/>
        <v>#REF!</v>
      </c>
      <c r="BK741" s="301" t="e">
        <f t="shared" si="1874"/>
        <v>#REF!</v>
      </c>
      <c r="BL741" s="301" t="e">
        <f t="shared" si="1875"/>
        <v>#REF!</v>
      </c>
      <c r="BM741" s="301" t="e">
        <f t="shared" si="1876"/>
        <v>#REF!</v>
      </c>
      <c r="BN741" s="301" t="e">
        <f t="shared" si="1877"/>
        <v>#REF!</v>
      </c>
      <c r="BO741" s="301" t="e">
        <f t="shared" si="1878"/>
        <v>#REF!</v>
      </c>
      <c r="BP741" s="301" t="e">
        <f t="shared" si="1879"/>
        <v>#REF!</v>
      </c>
      <c r="BQ741" s="301" t="e">
        <f t="shared" si="1880"/>
        <v>#REF!</v>
      </c>
      <c r="BR741" s="301" t="e">
        <f t="shared" si="1881"/>
        <v>#REF!</v>
      </c>
    </row>
    <row r="742" spans="2:70">
      <c r="B742" s="298">
        <v>48</v>
      </c>
      <c r="C742" s="298">
        <f t="shared" si="1882"/>
        <v>1.5000000000000008E-2</v>
      </c>
      <c r="D742" s="299" t="e">
        <f t="shared" si="1817"/>
        <v>#REF!</v>
      </c>
      <c r="E742" s="300" t="e">
        <f>BB694</f>
        <v>#REF!</v>
      </c>
      <c r="F742" s="249">
        <v>48</v>
      </c>
      <c r="G742" s="301" t="e">
        <f t="shared" si="1818"/>
        <v>#REF!</v>
      </c>
      <c r="H742" s="301" t="e">
        <f t="shared" si="1819"/>
        <v>#REF!</v>
      </c>
      <c r="I742" s="301" t="e">
        <f t="shared" si="1820"/>
        <v>#REF!</v>
      </c>
      <c r="J742" s="301" t="e">
        <f t="shared" si="1821"/>
        <v>#REF!</v>
      </c>
      <c r="K742" s="301" t="e">
        <f t="shared" si="1822"/>
        <v>#REF!</v>
      </c>
      <c r="L742" s="301" t="e">
        <f t="shared" si="1823"/>
        <v>#REF!</v>
      </c>
      <c r="M742" s="301" t="e">
        <f t="shared" si="1824"/>
        <v>#REF!</v>
      </c>
      <c r="N742" s="301" t="e">
        <f t="shared" si="1825"/>
        <v>#REF!</v>
      </c>
      <c r="O742" s="301" t="e">
        <f t="shared" si="1826"/>
        <v>#REF!</v>
      </c>
      <c r="P742" s="301" t="e">
        <f t="shared" si="1827"/>
        <v>#REF!</v>
      </c>
      <c r="Q742" s="301" t="e">
        <f t="shared" si="1828"/>
        <v>#REF!</v>
      </c>
      <c r="R742" s="301" t="e">
        <f t="shared" si="1829"/>
        <v>#REF!</v>
      </c>
      <c r="S742" s="301" t="e">
        <f t="shared" si="1830"/>
        <v>#REF!</v>
      </c>
      <c r="T742" s="301" t="e">
        <f t="shared" si="1831"/>
        <v>#REF!</v>
      </c>
      <c r="U742" s="301" t="e">
        <f t="shared" si="1832"/>
        <v>#REF!</v>
      </c>
      <c r="V742" s="301" t="e">
        <f t="shared" si="1833"/>
        <v>#REF!</v>
      </c>
      <c r="W742" s="301" t="e">
        <f t="shared" si="1834"/>
        <v>#REF!</v>
      </c>
      <c r="X742" s="301" t="e">
        <f t="shared" si="1835"/>
        <v>#REF!</v>
      </c>
      <c r="Y742" s="301" t="e">
        <f t="shared" si="1836"/>
        <v>#REF!</v>
      </c>
      <c r="Z742" s="301" t="e">
        <f t="shared" si="1837"/>
        <v>#REF!</v>
      </c>
      <c r="AA742" s="301" t="e">
        <f t="shared" si="1838"/>
        <v>#REF!</v>
      </c>
      <c r="AB742" s="301" t="e">
        <f t="shared" si="1839"/>
        <v>#REF!</v>
      </c>
      <c r="AC742" s="301" t="e">
        <f t="shared" si="1840"/>
        <v>#REF!</v>
      </c>
      <c r="AD742" s="301" t="e">
        <f t="shared" si="1841"/>
        <v>#REF!</v>
      </c>
      <c r="AE742" s="301" t="e">
        <f t="shared" si="1842"/>
        <v>#REF!</v>
      </c>
      <c r="AF742" s="301" t="e">
        <f t="shared" si="1843"/>
        <v>#REF!</v>
      </c>
      <c r="AG742" s="301" t="e">
        <f t="shared" si="1844"/>
        <v>#REF!</v>
      </c>
      <c r="AH742" s="301" t="e">
        <f t="shared" si="1845"/>
        <v>#REF!</v>
      </c>
      <c r="AI742" s="301" t="e">
        <f t="shared" si="1846"/>
        <v>#REF!</v>
      </c>
      <c r="AJ742" s="301" t="e">
        <f t="shared" si="1847"/>
        <v>#REF!</v>
      </c>
      <c r="AK742" s="301" t="e">
        <f t="shared" si="1848"/>
        <v>#REF!</v>
      </c>
      <c r="AL742" s="301" t="e">
        <f t="shared" si="1849"/>
        <v>#REF!</v>
      </c>
      <c r="AM742" s="301" t="e">
        <f t="shared" si="1850"/>
        <v>#REF!</v>
      </c>
      <c r="AN742" s="301" t="e">
        <f t="shared" si="1851"/>
        <v>#REF!</v>
      </c>
      <c r="AO742" s="301" t="e">
        <f t="shared" si="1852"/>
        <v>#REF!</v>
      </c>
      <c r="AP742" s="301" t="e">
        <f t="shared" si="1853"/>
        <v>#REF!</v>
      </c>
      <c r="AQ742" s="301" t="e">
        <f t="shared" si="1854"/>
        <v>#REF!</v>
      </c>
      <c r="AR742" s="301" t="e">
        <f t="shared" si="1855"/>
        <v>#REF!</v>
      </c>
      <c r="AS742" s="301" t="e">
        <f t="shared" si="1856"/>
        <v>#REF!</v>
      </c>
      <c r="AT742" s="301" t="e">
        <f t="shared" si="1857"/>
        <v>#REF!</v>
      </c>
      <c r="AU742" s="301" t="e">
        <f t="shared" si="1858"/>
        <v>#REF!</v>
      </c>
      <c r="AV742" s="301" t="e">
        <f t="shared" si="1859"/>
        <v>#REF!</v>
      </c>
      <c r="AW742" s="301" t="e">
        <f t="shared" si="1860"/>
        <v>#REF!</v>
      </c>
      <c r="AX742" s="301" t="e">
        <f t="shared" si="1861"/>
        <v>#REF!</v>
      </c>
      <c r="AY742" s="301" t="e">
        <f t="shared" si="1862"/>
        <v>#REF!</v>
      </c>
      <c r="AZ742" s="301" t="e">
        <f t="shared" si="1863"/>
        <v>#REF!</v>
      </c>
      <c r="BA742" s="301" t="e">
        <f t="shared" si="1864"/>
        <v>#REF!</v>
      </c>
      <c r="BB742" s="301" t="e">
        <f t="shared" si="1865"/>
        <v>#REF!</v>
      </c>
      <c r="BC742" s="301" t="e">
        <f t="shared" si="1866"/>
        <v>#REF!</v>
      </c>
      <c r="BD742" s="301" t="e">
        <f t="shared" si="1867"/>
        <v>#REF!</v>
      </c>
      <c r="BE742" s="301" t="e">
        <f t="shared" si="1868"/>
        <v>#REF!</v>
      </c>
      <c r="BF742" s="301" t="e">
        <f t="shared" si="1869"/>
        <v>#REF!</v>
      </c>
      <c r="BG742" s="301" t="e">
        <f t="shared" si="1870"/>
        <v>#REF!</v>
      </c>
      <c r="BH742" s="301" t="e">
        <f t="shared" si="1871"/>
        <v>#REF!</v>
      </c>
      <c r="BI742" s="301" t="e">
        <f t="shared" si="1872"/>
        <v>#REF!</v>
      </c>
      <c r="BJ742" s="301" t="e">
        <f t="shared" si="1873"/>
        <v>#REF!</v>
      </c>
      <c r="BK742" s="301" t="e">
        <f t="shared" si="1874"/>
        <v>#REF!</v>
      </c>
      <c r="BL742" s="301" t="e">
        <f t="shared" si="1875"/>
        <v>#REF!</v>
      </c>
      <c r="BM742" s="301" t="e">
        <f t="shared" si="1876"/>
        <v>#REF!</v>
      </c>
      <c r="BN742" s="301" t="e">
        <f t="shared" si="1877"/>
        <v>#REF!</v>
      </c>
      <c r="BO742" s="301" t="e">
        <f t="shared" si="1878"/>
        <v>#REF!</v>
      </c>
      <c r="BP742" s="301" t="e">
        <f t="shared" si="1879"/>
        <v>#REF!</v>
      </c>
      <c r="BQ742" s="301" t="e">
        <f t="shared" si="1880"/>
        <v>#REF!</v>
      </c>
      <c r="BR742" s="301" t="e">
        <f t="shared" si="1881"/>
        <v>#REF!</v>
      </c>
    </row>
    <row r="743" spans="2:70">
      <c r="B743" s="298">
        <v>49</v>
      </c>
      <c r="C743" s="298">
        <f t="shared" si="1882"/>
        <v>1.5312500000000008E-2</v>
      </c>
      <c r="D743" s="299" t="e">
        <f t="shared" si="1817"/>
        <v>#REF!</v>
      </c>
      <c r="E743" s="300" t="e">
        <f>BC694</f>
        <v>#REF!</v>
      </c>
      <c r="F743" s="249">
        <v>49</v>
      </c>
      <c r="G743" s="301" t="e">
        <f t="shared" si="1818"/>
        <v>#REF!</v>
      </c>
      <c r="H743" s="301" t="e">
        <f t="shared" si="1819"/>
        <v>#REF!</v>
      </c>
      <c r="I743" s="301" t="e">
        <f t="shared" si="1820"/>
        <v>#REF!</v>
      </c>
      <c r="J743" s="301" t="e">
        <f t="shared" si="1821"/>
        <v>#REF!</v>
      </c>
      <c r="K743" s="301" t="e">
        <f t="shared" si="1822"/>
        <v>#REF!</v>
      </c>
      <c r="L743" s="301" t="e">
        <f t="shared" si="1823"/>
        <v>#REF!</v>
      </c>
      <c r="M743" s="301" t="e">
        <f t="shared" si="1824"/>
        <v>#REF!</v>
      </c>
      <c r="N743" s="301" t="e">
        <f t="shared" si="1825"/>
        <v>#REF!</v>
      </c>
      <c r="O743" s="301" t="e">
        <f t="shared" si="1826"/>
        <v>#REF!</v>
      </c>
      <c r="P743" s="301" t="e">
        <f t="shared" si="1827"/>
        <v>#REF!</v>
      </c>
      <c r="Q743" s="301" t="e">
        <f t="shared" si="1828"/>
        <v>#REF!</v>
      </c>
      <c r="R743" s="301" t="e">
        <f t="shared" si="1829"/>
        <v>#REF!</v>
      </c>
      <c r="S743" s="301" t="e">
        <f t="shared" si="1830"/>
        <v>#REF!</v>
      </c>
      <c r="T743" s="301" t="e">
        <f t="shared" si="1831"/>
        <v>#REF!</v>
      </c>
      <c r="U743" s="301" t="e">
        <f t="shared" si="1832"/>
        <v>#REF!</v>
      </c>
      <c r="V743" s="301" t="e">
        <f t="shared" si="1833"/>
        <v>#REF!</v>
      </c>
      <c r="W743" s="301" t="e">
        <f t="shared" si="1834"/>
        <v>#REF!</v>
      </c>
      <c r="X743" s="301" t="e">
        <f t="shared" si="1835"/>
        <v>#REF!</v>
      </c>
      <c r="Y743" s="301" t="e">
        <f t="shared" si="1836"/>
        <v>#REF!</v>
      </c>
      <c r="Z743" s="301" t="e">
        <f t="shared" si="1837"/>
        <v>#REF!</v>
      </c>
      <c r="AA743" s="301" t="e">
        <f t="shared" si="1838"/>
        <v>#REF!</v>
      </c>
      <c r="AB743" s="301" t="e">
        <f t="shared" si="1839"/>
        <v>#REF!</v>
      </c>
      <c r="AC743" s="301" t="e">
        <f t="shared" si="1840"/>
        <v>#REF!</v>
      </c>
      <c r="AD743" s="301" t="e">
        <f t="shared" si="1841"/>
        <v>#REF!</v>
      </c>
      <c r="AE743" s="301" t="e">
        <f t="shared" si="1842"/>
        <v>#REF!</v>
      </c>
      <c r="AF743" s="301" t="e">
        <f t="shared" si="1843"/>
        <v>#REF!</v>
      </c>
      <c r="AG743" s="301" t="e">
        <f t="shared" si="1844"/>
        <v>#REF!</v>
      </c>
      <c r="AH743" s="301" t="e">
        <f t="shared" si="1845"/>
        <v>#REF!</v>
      </c>
      <c r="AI743" s="301" t="e">
        <f t="shared" si="1846"/>
        <v>#REF!</v>
      </c>
      <c r="AJ743" s="301" t="e">
        <f t="shared" si="1847"/>
        <v>#REF!</v>
      </c>
      <c r="AK743" s="301" t="e">
        <f t="shared" si="1848"/>
        <v>#REF!</v>
      </c>
      <c r="AL743" s="301" t="e">
        <f t="shared" si="1849"/>
        <v>#REF!</v>
      </c>
      <c r="AM743" s="301" t="e">
        <f t="shared" si="1850"/>
        <v>#REF!</v>
      </c>
      <c r="AN743" s="301" t="e">
        <f t="shared" si="1851"/>
        <v>#REF!</v>
      </c>
      <c r="AO743" s="301" t="e">
        <f t="shared" si="1852"/>
        <v>#REF!</v>
      </c>
      <c r="AP743" s="301" t="e">
        <f t="shared" si="1853"/>
        <v>#REF!</v>
      </c>
      <c r="AQ743" s="301" t="e">
        <f t="shared" si="1854"/>
        <v>#REF!</v>
      </c>
      <c r="AR743" s="301" t="e">
        <f t="shared" si="1855"/>
        <v>#REF!</v>
      </c>
      <c r="AS743" s="301" t="e">
        <f t="shared" si="1856"/>
        <v>#REF!</v>
      </c>
      <c r="AT743" s="301" t="e">
        <f t="shared" si="1857"/>
        <v>#REF!</v>
      </c>
      <c r="AU743" s="301" t="e">
        <f t="shared" si="1858"/>
        <v>#REF!</v>
      </c>
      <c r="AV743" s="301" t="e">
        <f t="shared" si="1859"/>
        <v>#REF!</v>
      </c>
      <c r="AW743" s="301" t="e">
        <f t="shared" si="1860"/>
        <v>#REF!</v>
      </c>
      <c r="AX743" s="301" t="e">
        <f t="shared" si="1861"/>
        <v>#REF!</v>
      </c>
      <c r="AY743" s="301" t="e">
        <f t="shared" si="1862"/>
        <v>#REF!</v>
      </c>
      <c r="AZ743" s="301" t="e">
        <f t="shared" si="1863"/>
        <v>#REF!</v>
      </c>
      <c r="BA743" s="301" t="e">
        <f t="shared" si="1864"/>
        <v>#REF!</v>
      </c>
      <c r="BB743" s="301" t="e">
        <f t="shared" si="1865"/>
        <v>#REF!</v>
      </c>
      <c r="BC743" s="301" t="e">
        <f t="shared" si="1866"/>
        <v>#REF!</v>
      </c>
      <c r="BD743" s="301" t="e">
        <f t="shared" si="1867"/>
        <v>#REF!</v>
      </c>
      <c r="BE743" s="301" t="e">
        <f t="shared" si="1868"/>
        <v>#REF!</v>
      </c>
      <c r="BF743" s="301" t="e">
        <f t="shared" si="1869"/>
        <v>#REF!</v>
      </c>
      <c r="BG743" s="301" t="e">
        <f t="shared" si="1870"/>
        <v>#REF!</v>
      </c>
      <c r="BH743" s="301" t="e">
        <f t="shared" si="1871"/>
        <v>#REF!</v>
      </c>
      <c r="BI743" s="301" t="e">
        <f t="shared" si="1872"/>
        <v>#REF!</v>
      </c>
      <c r="BJ743" s="301" t="e">
        <f t="shared" si="1873"/>
        <v>#REF!</v>
      </c>
      <c r="BK743" s="301" t="e">
        <f t="shared" si="1874"/>
        <v>#REF!</v>
      </c>
      <c r="BL743" s="301" t="e">
        <f t="shared" si="1875"/>
        <v>#REF!</v>
      </c>
      <c r="BM743" s="301" t="e">
        <f t="shared" si="1876"/>
        <v>#REF!</v>
      </c>
      <c r="BN743" s="301" t="e">
        <f t="shared" si="1877"/>
        <v>#REF!</v>
      </c>
      <c r="BO743" s="301" t="e">
        <f t="shared" si="1878"/>
        <v>#REF!</v>
      </c>
      <c r="BP743" s="301" t="e">
        <f t="shared" si="1879"/>
        <v>#REF!</v>
      </c>
      <c r="BQ743" s="301" t="e">
        <f t="shared" si="1880"/>
        <v>#REF!</v>
      </c>
      <c r="BR743" s="301" t="e">
        <f t="shared" si="1881"/>
        <v>#REF!</v>
      </c>
    </row>
    <row r="744" spans="2:70">
      <c r="B744" s="298">
        <v>50</v>
      </c>
      <c r="C744" s="298">
        <f t="shared" si="1882"/>
        <v>1.5625000000000007E-2</v>
      </c>
      <c r="D744" s="299" t="e">
        <f t="shared" si="1817"/>
        <v>#REF!</v>
      </c>
      <c r="E744" s="300" t="e">
        <f>BD694</f>
        <v>#REF!</v>
      </c>
      <c r="F744" s="249">
        <v>50</v>
      </c>
      <c r="G744" s="301" t="e">
        <f t="shared" si="1818"/>
        <v>#REF!</v>
      </c>
      <c r="H744" s="301" t="e">
        <f t="shared" si="1819"/>
        <v>#REF!</v>
      </c>
      <c r="I744" s="301" t="e">
        <f t="shared" si="1820"/>
        <v>#REF!</v>
      </c>
      <c r="J744" s="301" t="e">
        <f t="shared" si="1821"/>
        <v>#REF!</v>
      </c>
      <c r="K744" s="301" t="e">
        <f t="shared" si="1822"/>
        <v>#REF!</v>
      </c>
      <c r="L744" s="301" t="e">
        <f t="shared" si="1823"/>
        <v>#REF!</v>
      </c>
      <c r="M744" s="301" t="e">
        <f t="shared" si="1824"/>
        <v>#REF!</v>
      </c>
      <c r="N744" s="301" t="e">
        <f t="shared" si="1825"/>
        <v>#REF!</v>
      </c>
      <c r="O744" s="301" t="e">
        <f t="shared" si="1826"/>
        <v>#REF!</v>
      </c>
      <c r="P744" s="301" t="e">
        <f t="shared" si="1827"/>
        <v>#REF!</v>
      </c>
      <c r="Q744" s="301" t="e">
        <f t="shared" si="1828"/>
        <v>#REF!</v>
      </c>
      <c r="R744" s="301" t="e">
        <f t="shared" si="1829"/>
        <v>#REF!</v>
      </c>
      <c r="S744" s="301" t="e">
        <f t="shared" si="1830"/>
        <v>#REF!</v>
      </c>
      <c r="T744" s="301" t="e">
        <f t="shared" si="1831"/>
        <v>#REF!</v>
      </c>
      <c r="U744" s="301" t="e">
        <f t="shared" si="1832"/>
        <v>#REF!</v>
      </c>
      <c r="V744" s="301" t="e">
        <f t="shared" si="1833"/>
        <v>#REF!</v>
      </c>
      <c r="W744" s="301" t="e">
        <f t="shared" si="1834"/>
        <v>#REF!</v>
      </c>
      <c r="X744" s="301" t="e">
        <f t="shared" si="1835"/>
        <v>#REF!</v>
      </c>
      <c r="Y744" s="301" t="e">
        <f t="shared" si="1836"/>
        <v>#REF!</v>
      </c>
      <c r="Z744" s="301" t="e">
        <f t="shared" si="1837"/>
        <v>#REF!</v>
      </c>
      <c r="AA744" s="301" t="e">
        <f t="shared" si="1838"/>
        <v>#REF!</v>
      </c>
      <c r="AB744" s="301" t="e">
        <f t="shared" si="1839"/>
        <v>#REF!</v>
      </c>
      <c r="AC744" s="301" t="e">
        <f t="shared" si="1840"/>
        <v>#REF!</v>
      </c>
      <c r="AD744" s="301" t="e">
        <f t="shared" si="1841"/>
        <v>#REF!</v>
      </c>
      <c r="AE744" s="301" t="e">
        <f t="shared" si="1842"/>
        <v>#REF!</v>
      </c>
      <c r="AF744" s="301" t="e">
        <f t="shared" si="1843"/>
        <v>#REF!</v>
      </c>
      <c r="AG744" s="301" t="e">
        <f t="shared" si="1844"/>
        <v>#REF!</v>
      </c>
      <c r="AH744" s="301" t="e">
        <f t="shared" si="1845"/>
        <v>#REF!</v>
      </c>
      <c r="AI744" s="301" t="e">
        <f t="shared" si="1846"/>
        <v>#REF!</v>
      </c>
      <c r="AJ744" s="301" t="e">
        <f t="shared" si="1847"/>
        <v>#REF!</v>
      </c>
      <c r="AK744" s="301" t="e">
        <f t="shared" si="1848"/>
        <v>#REF!</v>
      </c>
      <c r="AL744" s="301" t="e">
        <f t="shared" si="1849"/>
        <v>#REF!</v>
      </c>
      <c r="AM744" s="301" t="e">
        <f t="shared" si="1850"/>
        <v>#REF!</v>
      </c>
      <c r="AN744" s="301" t="e">
        <f t="shared" si="1851"/>
        <v>#REF!</v>
      </c>
      <c r="AO744" s="301" t="e">
        <f t="shared" si="1852"/>
        <v>#REF!</v>
      </c>
      <c r="AP744" s="301" t="e">
        <f t="shared" si="1853"/>
        <v>#REF!</v>
      </c>
      <c r="AQ744" s="301" t="e">
        <f t="shared" si="1854"/>
        <v>#REF!</v>
      </c>
      <c r="AR744" s="301" t="e">
        <f t="shared" si="1855"/>
        <v>#REF!</v>
      </c>
      <c r="AS744" s="301" t="e">
        <f t="shared" si="1856"/>
        <v>#REF!</v>
      </c>
      <c r="AT744" s="301" t="e">
        <f t="shared" si="1857"/>
        <v>#REF!</v>
      </c>
      <c r="AU744" s="301" t="e">
        <f t="shared" si="1858"/>
        <v>#REF!</v>
      </c>
      <c r="AV744" s="301" t="e">
        <f t="shared" si="1859"/>
        <v>#REF!</v>
      </c>
      <c r="AW744" s="301" t="e">
        <f t="shared" si="1860"/>
        <v>#REF!</v>
      </c>
      <c r="AX744" s="301" t="e">
        <f t="shared" si="1861"/>
        <v>#REF!</v>
      </c>
      <c r="AY744" s="301" t="e">
        <f t="shared" si="1862"/>
        <v>#REF!</v>
      </c>
      <c r="AZ744" s="301" t="e">
        <f t="shared" si="1863"/>
        <v>#REF!</v>
      </c>
      <c r="BA744" s="301" t="e">
        <f t="shared" si="1864"/>
        <v>#REF!</v>
      </c>
      <c r="BB744" s="301" t="e">
        <f t="shared" si="1865"/>
        <v>#REF!</v>
      </c>
      <c r="BC744" s="301" t="e">
        <f t="shared" si="1866"/>
        <v>#REF!</v>
      </c>
      <c r="BD744" s="301" t="e">
        <f t="shared" si="1867"/>
        <v>#REF!</v>
      </c>
      <c r="BE744" s="301" t="e">
        <f t="shared" si="1868"/>
        <v>#REF!</v>
      </c>
      <c r="BF744" s="301" t="e">
        <f t="shared" si="1869"/>
        <v>#REF!</v>
      </c>
      <c r="BG744" s="301" t="e">
        <f t="shared" si="1870"/>
        <v>#REF!</v>
      </c>
      <c r="BH744" s="301" t="e">
        <f t="shared" si="1871"/>
        <v>#REF!</v>
      </c>
      <c r="BI744" s="301" t="e">
        <f t="shared" si="1872"/>
        <v>#REF!</v>
      </c>
      <c r="BJ744" s="301" t="e">
        <f t="shared" si="1873"/>
        <v>#REF!</v>
      </c>
      <c r="BK744" s="301" t="e">
        <f t="shared" si="1874"/>
        <v>#REF!</v>
      </c>
      <c r="BL744" s="301" t="e">
        <f t="shared" si="1875"/>
        <v>#REF!</v>
      </c>
      <c r="BM744" s="301" t="e">
        <f t="shared" si="1876"/>
        <v>#REF!</v>
      </c>
      <c r="BN744" s="301" t="e">
        <f t="shared" si="1877"/>
        <v>#REF!</v>
      </c>
      <c r="BO744" s="301" t="e">
        <f t="shared" si="1878"/>
        <v>#REF!</v>
      </c>
      <c r="BP744" s="301" t="e">
        <f t="shared" si="1879"/>
        <v>#REF!</v>
      </c>
      <c r="BQ744" s="301" t="e">
        <f t="shared" si="1880"/>
        <v>#REF!</v>
      </c>
      <c r="BR744" s="301" t="e">
        <f t="shared" si="1881"/>
        <v>#REF!</v>
      </c>
    </row>
    <row r="745" spans="2:70" s="294" customFormat="1">
      <c r="B745" s="298">
        <v>51</v>
      </c>
      <c r="C745" s="298">
        <f t="shared" si="1882"/>
        <v>1.5937500000000007E-2</v>
      </c>
      <c r="D745" s="299" t="e">
        <f t="shared" si="1817"/>
        <v>#REF!</v>
      </c>
      <c r="E745" s="300" t="e">
        <f>BE694</f>
        <v>#REF!</v>
      </c>
      <c r="F745" s="295">
        <v>51</v>
      </c>
    </row>
    <row r="746" spans="2:70">
      <c r="B746" s="298">
        <v>52</v>
      </c>
      <c r="C746" s="298">
        <f t="shared" si="1882"/>
        <v>1.6250000000000007E-2</v>
      </c>
      <c r="D746" s="299" t="e">
        <f t="shared" si="1817"/>
        <v>#REF!</v>
      </c>
      <c r="E746" s="300" t="e">
        <f>BF694</f>
        <v>#REF!</v>
      </c>
      <c r="F746" s="249">
        <v>52</v>
      </c>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301"/>
      <c r="AF746" s="301"/>
      <c r="AG746" s="301"/>
      <c r="AH746" s="301"/>
      <c r="AI746" s="301"/>
      <c r="AJ746" s="301"/>
      <c r="AK746" s="301"/>
      <c r="AL746" s="301"/>
      <c r="AM746" s="301"/>
      <c r="AN746" s="301"/>
      <c r="AO746" s="301"/>
      <c r="AP746" s="301"/>
      <c r="AQ746" s="301"/>
      <c r="AR746" s="301"/>
      <c r="AS746" s="301"/>
      <c r="AT746" s="301"/>
      <c r="AU746" s="301"/>
      <c r="AV746" s="301"/>
      <c r="AW746" s="301"/>
      <c r="AX746" s="301"/>
      <c r="AY746" s="301"/>
      <c r="AZ746" s="301"/>
      <c r="BA746" s="301"/>
      <c r="BB746" s="301"/>
      <c r="BC746" s="301"/>
      <c r="BD746" s="301"/>
      <c r="BE746" s="301"/>
      <c r="BF746" s="301"/>
      <c r="BG746" s="301"/>
      <c r="BH746" s="301"/>
      <c r="BI746" s="301"/>
      <c r="BJ746" s="301"/>
      <c r="BK746" s="301"/>
      <c r="BL746" s="301"/>
      <c r="BM746" s="301"/>
      <c r="BN746" s="301"/>
      <c r="BO746" s="301"/>
      <c r="BP746" s="301"/>
      <c r="BQ746" s="301"/>
      <c r="BR746" s="301"/>
    </row>
    <row r="747" spans="2:70">
      <c r="B747" s="298">
        <v>53</v>
      </c>
      <c r="C747" s="298">
        <f t="shared" si="1882"/>
        <v>1.6562500000000008E-2</v>
      </c>
      <c r="D747" s="299" t="e">
        <f t="shared" si="1817"/>
        <v>#REF!</v>
      </c>
      <c r="E747" s="300" t="e">
        <f>BG694</f>
        <v>#REF!</v>
      </c>
      <c r="F747" s="249">
        <v>53</v>
      </c>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301"/>
      <c r="AE747" s="301"/>
      <c r="AF747" s="301"/>
      <c r="AG747" s="301"/>
      <c r="AH747" s="301"/>
      <c r="AI747" s="301"/>
      <c r="AJ747" s="301"/>
      <c r="AK747" s="301"/>
      <c r="AL747" s="301"/>
      <c r="AM747" s="301"/>
      <c r="AN747" s="301"/>
      <c r="AO747" s="301"/>
      <c r="AP747" s="301"/>
      <c r="AQ747" s="301"/>
      <c r="AR747" s="301"/>
      <c r="AS747" s="301"/>
      <c r="AT747" s="301"/>
      <c r="AU747" s="301"/>
      <c r="AV747" s="301"/>
      <c r="AW747" s="301"/>
      <c r="AX747" s="301"/>
      <c r="AY747" s="301"/>
      <c r="AZ747" s="301"/>
      <c r="BA747" s="301"/>
      <c r="BB747" s="301"/>
      <c r="BC747" s="301"/>
      <c r="BD747" s="301"/>
      <c r="BE747" s="301"/>
      <c r="BF747" s="301"/>
      <c r="BG747" s="301"/>
      <c r="BH747" s="301"/>
      <c r="BI747" s="301"/>
      <c r="BJ747" s="301"/>
      <c r="BK747" s="301"/>
      <c r="BL747" s="301"/>
      <c r="BM747" s="301"/>
      <c r="BN747" s="301"/>
      <c r="BO747" s="301"/>
      <c r="BP747" s="301"/>
      <c r="BQ747" s="301"/>
      <c r="BR747" s="301"/>
    </row>
    <row r="748" spans="2:70">
      <c r="B748" s="298">
        <v>54</v>
      </c>
      <c r="C748" s="298">
        <f t="shared" si="1882"/>
        <v>1.6875000000000008E-2</v>
      </c>
      <c r="D748" s="299" t="e">
        <f t="shared" si="1817"/>
        <v>#REF!</v>
      </c>
      <c r="E748" s="300" t="e">
        <f>BH694</f>
        <v>#REF!</v>
      </c>
      <c r="F748" s="249">
        <v>54</v>
      </c>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1"/>
      <c r="AD748" s="301"/>
      <c r="AE748" s="301"/>
      <c r="AF748" s="301"/>
      <c r="AG748" s="301"/>
      <c r="AH748" s="301"/>
      <c r="AI748" s="301"/>
      <c r="AJ748" s="301"/>
      <c r="AK748" s="301"/>
      <c r="AL748" s="301"/>
      <c r="AM748" s="301"/>
      <c r="AN748" s="301"/>
      <c r="AO748" s="301"/>
      <c r="AP748" s="301"/>
      <c r="AQ748" s="301"/>
      <c r="AR748" s="301"/>
      <c r="AS748" s="301"/>
      <c r="AT748" s="301"/>
      <c r="AU748" s="301"/>
      <c r="AV748" s="301"/>
      <c r="AW748" s="301"/>
      <c r="AX748" s="301"/>
      <c r="AY748" s="301"/>
      <c r="AZ748" s="301"/>
      <c r="BA748" s="301"/>
      <c r="BB748" s="301"/>
      <c r="BC748" s="301"/>
      <c r="BD748" s="301"/>
      <c r="BE748" s="301"/>
      <c r="BF748" s="301"/>
      <c r="BG748" s="301"/>
      <c r="BH748" s="301"/>
      <c r="BI748" s="301"/>
      <c r="BJ748" s="301"/>
      <c r="BK748" s="301"/>
      <c r="BL748" s="301"/>
      <c r="BM748" s="301"/>
      <c r="BN748" s="301"/>
      <c r="BO748" s="301"/>
      <c r="BP748" s="301"/>
      <c r="BQ748" s="301"/>
      <c r="BR748" s="301"/>
    </row>
    <row r="749" spans="2:70">
      <c r="B749" s="298">
        <v>55</v>
      </c>
      <c r="C749" s="298">
        <f t="shared" si="1882"/>
        <v>1.7187500000000008E-2</v>
      </c>
      <c r="D749" s="299" t="e">
        <f t="shared" si="1817"/>
        <v>#REF!</v>
      </c>
      <c r="E749" s="300" t="e">
        <f>BI694</f>
        <v>#REF!</v>
      </c>
      <c r="F749" s="249">
        <v>55</v>
      </c>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301"/>
      <c r="AE749" s="301"/>
      <c r="AF749" s="301"/>
      <c r="AG749" s="301"/>
      <c r="AH749" s="301"/>
      <c r="AI749" s="301"/>
      <c r="AJ749" s="301"/>
      <c r="AK749" s="301"/>
      <c r="AL749" s="301"/>
      <c r="AM749" s="301"/>
      <c r="AN749" s="301"/>
      <c r="AO749" s="301"/>
      <c r="AP749" s="301"/>
      <c r="AQ749" s="301"/>
      <c r="AR749" s="301"/>
      <c r="AS749" s="301"/>
      <c r="AT749" s="301"/>
      <c r="AU749" s="301"/>
      <c r="AV749" s="301"/>
      <c r="AW749" s="301"/>
      <c r="AX749" s="301"/>
      <c r="AY749" s="301"/>
      <c r="AZ749" s="301"/>
      <c r="BA749" s="301"/>
      <c r="BB749" s="301"/>
      <c r="BC749" s="301"/>
      <c r="BD749" s="301"/>
      <c r="BE749" s="301"/>
      <c r="BF749" s="301"/>
      <c r="BG749" s="301"/>
      <c r="BH749" s="301"/>
      <c r="BI749" s="301"/>
      <c r="BJ749" s="301"/>
      <c r="BK749" s="301"/>
      <c r="BL749" s="301"/>
      <c r="BM749" s="301"/>
      <c r="BN749" s="301"/>
      <c r="BO749" s="301"/>
      <c r="BP749" s="301"/>
      <c r="BQ749" s="301"/>
      <c r="BR749" s="301"/>
    </row>
    <row r="750" spans="2:70">
      <c r="B750" s="298">
        <v>56</v>
      </c>
      <c r="C750" s="298">
        <f t="shared" si="1882"/>
        <v>1.7500000000000009E-2</v>
      </c>
      <c r="D750" s="299" t="e">
        <f t="shared" si="1817"/>
        <v>#REF!</v>
      </c>
      <c r="E750" s="300" t="e">
        <f>BJ694</f>
        <v>#REF!</v>
      </c>
      <c r="F750" s="249">
        <v>56</v>
      </c>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1"/>
      <c r="AD750" s="301"/>
      <c r="AE750" s="301"/>
      <c r="AF750" s="301"/>
      <c r="AG750" s="301"/>
      <c r="AH750" s="301"/>
      <c r="AI750" s="301"/>
      <c r="AJ750" s="301"/>
      <c r="AK750" s="301"/>
      <c r="AL750" s="301"/>
      <c r="AM750" s="301"/>
      <c r="AN750" s="301"/>
      <c r="AO750" s="301"/>
      <c r="AP750" s="301"/>
      <c r="AQ750" s="301"/>
      <c r="AR750" s="301"/>
      <c r="AS750" s="301"/>
      <c r="AT750" s="301"/>
      <c r="AU750" s="301"/>
      <c r="AV750" s="301"/>
      <c r="AW750" s="301"/>
      <c r="AX750" s="301"/>
      <c r="AY750" s="301"/>
      <c r="AZ750" s="301"/>
      <c r="BA750" s="301"/>
      <c r="BB750" s="301"/>
      <c r="BC750" s="301"/>
      <c r="BD750" s="301"/>
      <c r="BE750" s="301"/>
      <c r="BF750" s="301"/>
      <c r="BG750" s="301"/>
      <c r="BH750" s="301"/>
      <c r="BI750" s="301"/>
      <c r="BJ750" s="301"/>
      <c r="BK750" s="301"/>
      <c r="BL750" s="301"/>
      <c r="BM750" s="301"/>
      <c r="BN750" s="301"/>
      <c r="BO750" s="301"/>
      <c r="BP750" s="301"/>
      <c r="BQ750" s="301"/>
      <c r="BR750" s="301"/>
    </row>
    <row r="751" spans="2:70">
      <c r="B751" s="298">
        <v>57</v>
      </c>
      <c r="C751" s="298">
        <f t="shared" si="1882"/>
        <v>1.7812500000000009E-2</v>
      </c>
      <c r="D751" s="299" t="e">
        <f t="shared" si="1817"/>
        <v>#REF!</v>
      </c>
      <c r="E751" s="300" t="e">
        <f>BK694</f>
        <v>#REF!</v>
      </c>
      <c r="F751" s="249">
        <v>57</v>
      </c>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1"/>
      <c r="AD751" s="301"/>
      <c r="AE751" s="301"/>
      <c r="AF751" s="301"/>
      <c r="AG751" s="301"/>
      <c r="AH751" s="301"/>
      <c r="AI751" s="301"/>
      <c r="AJ751" s="301"/>
      <c r="AK751" s="301"/>
      <c r="AL751" s="301"/>
      <c r="AM751" s="301"/>
      <c r="AN751" s="301"/>
      <c r="AO751" s="301"/>
      <c r="AP751" s="301"/>
      <c r="AQ751" s="301"/>
      <c r="AR751" s="301"/>
      <c r="AS751" s="301"/>
      <c r="AT751" s="301"/>
      <c r="AU751" s="301"/>
      <c r="AV751" s="301"/>
      <c r="AW751" s="301"/>
      <c r="AX751" s="301"/>
      <c r="AY751" s="301"/>
      <c r="AZ751" s="301"/>
      <c r="BA751" s="301"/>
      <c r="BB751" s="301"/>
      <c r="BC751" s="301"/>
      <c r="BD751" s="301"/>
      <c r="BE751" s="301"/>
      <c r="BF751" s="301"/>
      <c r="BG751" s="301"/>
      <c r="BH751" s="301"/>
      <c r="BI751" s="301"/>
      <c r="BJ751" s="301"/>
      <c r="BK751" s="301"/>
      <c r="BL751" s="301"/>
      <c r="BM751" s="301"/>
      <c r="BN751" s="301"/>
      <c r="BO751" s="301"/>
      <c r="BP751" s="301"/>
      <c r="BQ751" s="301"/>
      <c r="BR751" s="301"/>
    </row>
    <row r="752" spans="2:70">
      <c r="B752" s="298">
        <v>58</v>
      </c>
      <c r="C752" s="298">
        <f t="shared" si="1882"/>
        <v>1.8125000000000009E-2</v>
      </c>
      <c r="D752" s="299" t="e">
        <f t="shared" si="1817"/>
        <v>#REF!</v>
      </c>
      <c r="E752" s="300" t="e">
        <f>BL694</f>
        <v>#REF!</v>
      </c>
      <c r="F752" s="249">
        <v>58</v>
      </c>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1"/>
      <c r="AD752" s="301"/>
      <c r="AE752" s="301"/>
      <c r="AF752" s="301"/>
      <c r="AG752" s="301"/>
      <c r="AH752" s="301"/>
      <c r="AI752" s="301"/>
      <c r="AJ752" s="301"/>
      <c r="AK752" s="301"/>
      <c r="AL752" s="301"/>
      <c r="AM752" s="301"/>
      <c r="AN752" s="301"/>
      <c r="AO752" s="301"/>
      <c r="AP752" s="301"/>
      <c r="AQ752" s="301"/>
      <c r="AR752" s="301"/>
      <c r="AS752" s="301"/>
      <c r="AT752" s="301"/>
      <c r="AU752" s="301"/>
      <c r="AV752" s="301"/>
      <c r="AW752" s="301"/>
      <c r="AX752" s="301"/>
      <c r="AY752" s="301"/>
      <c r="AZ752" s="301"/>
      <c r="BA752" s="301"/>
      <c r="BB752" s="301"/>
      <c r="BC752" s="301"/>
      <c r="BD752" s="301"/>
      <c r="BE752" s="301"/>
      <c r="BF752" s="301"/>
      <c r="BG752" s="301"/>
      <c r="BH752" s="301"/>
      <c r="BI752" s="301"/>
      <c r="BJ752" s="301"/>
      <c r="BK752" s="301"/>
      <c r="BL752" s="301"/>
      <c r="BM752" s="301"/>
      <c r="BN752" s="301"/>
      <c r="BO752" s="301"/>
      <c r="BP752" s="301"/>
      <c r="BQ752" s="301"/>
      <c r="BR752" s="301"/>
    </row>
    <row r="753" spans="2:70">
      <c r="B753" s="298">
        <v>59</v>
      </c>
      <c r="C753" s="298">
        <f t="shared" si="1882"/>
        <v>1.8437500000000009E-2</v>
      </c>
      <c r="D753" s="299" t="e">
        <f t="shared" si="1817"/>
        <v>#REF!</v>
      </c>
      <c r="E753" s="300" t="e">
        <f>BM694</f>
        <v>#REF!</v>
      </c>
      <c r="F753" s="249">
        <v>59</v>
      </c>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1"/>
      <c r="AD753" s="301"/>
      <c r="AE753" s="301"/>
      <c r="AF753" s="301"/>
      <c r="AG753" s="301"/>
      <c r="AH753" s="301"/>
      <c r="AI753" s="301"/>
      <c r="AJ753" s="301"/>
      <c r="AK753" s="301"/>
      <c r="AL753" s="301"/>
      <c r="AM753" s="301"/>
      <c r="AN753" s="301"/>
      <c r="AO753" s="301"/>
      <c r="AP753" s="301"/>
      <c r="AQ753" s="301"/>
      <c r="AR753" s="301"/>
      <c r="AS753" s="301"/>
      <c r="AT753" s="301"/>
      <c r="AU753" s="301"/>
      <c r="AV753" s="301"/>
      <c r="AW753" s="301"/>
      <c r="AX753" s="301"/>
      <c r="AY753" s="301"/>
      <c r="AZ753" s="301"/>
      <c r="BA753" s="301"/>
      <c r="BB753" s="301"/>
      <c r="BC753" s="301"/>
      <c r="BD753" s="301"/>
      <c r="BE753" s="301"/>
      <c r="BF753" s="301"/>
      <c r="BG753" s="301"/>
      <c r="BH753" s="301"/>
      <c r="BI753" s="301"/>
      <c r="BJ753" s="301"/>
      <c r="BK753" s="301"/>
      <c r="BL753" s="301"/>
      <c r="BM753" s="301"/>
      <c r="BN753" s="301"/>
      <c r="BO753" s="301"/>
      <c r="BP753" s="301"/>
      <c r="BQ753" s="301"/>
      <c r="BR753" s="301"/>
    </row>
    <row r="754" spans="2:70">
      <c r="B754" s="298">
        <v>60</v>
      </c>
      <c r="C754" s="298">
        <f t="shared" si="1882"/>
        <v>1.875000000000001E-2</v>
      </c>
      <c r="D754" s="299" t="e">
        <f t="shared" si="1817"/>
        <v>#REF!</v>
      </c>
      <c r="E754" s="300" t="e">
        <f>BN694</f>
        <v>#REF!</v>
      </c>
      <c r="F754" s="249">
        <v>60</v>
      </c>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1"/>
      <c r="AD754" s="301"/>
      <c r="AE754" s="301"/>
      <c r="AF754" s="301"/>
      <c r="AG754" s="301"/>
      <c r="AH754" s="301"/>
      <c r="AI754" s="301"/>
      <c r="AJ754" s="301"/>
      <c r="AK754" s="301"/>
      <c r="AL754" s="301"/>
      <c r="AM754" s="301"/>
      <c r="AN754" s="301"/>
      <c r="AO754" s="301"/>
      <c r="AP754" s="301"/>
      <c r="AQ754" s="301"/>
      <c r="AR754" s="301"/>
      <c r="AS754" s="301"/>
      <c r="AT754" s="301"/>
      <c r="AU754" s="301"/>
      <c r="AV754" s="301"/>
      <c r="AW754" s="301"/>
      <c r="AX754" s="301"/>
      <c r="AY754" s="301"/>
      <c r="AZ754" s="301"/>
      <c r="BA754" s="301"/>
      <c r="BB754" s="301"/>
      <c r="BC754" s="301"/>
      <c r="BD754" s="301"/>
      <c r="BE754" s="301"/>
      <c r="BF754" s="301"/>
      <c r="BG754" s="301"/>
      <c r="BH754" s="301"/>
      <c r="BI754" s="301"/>
      <c r="BJ754" s="301"/>
      <c r="BK754" s="301"/>
      <c r="BL754" s="301"/>
      <c r="BM754" s="301"/>
      <c r="BN754" s="301"/>
      <c r="BO754" s="301"/>
      <c r="BP754" s="301"/>
      <c r="BQ754" s="301"/>
      <c r="BR754" s="301"/>
    </row>
    <row r="755" spans="2:70">
      <c r="B755" s="298">
        <v>61</v>
      </c>
      <c r="C755" s="298">
        <f t="shared" si="1882"/>
        <v>1.906250000000001E-2</v>
      </c>
      <c r="D755" s="299" t="e">
        <f t="shared" si="1817"/>
        <v>#REF!</v>
      </c>
      <c r="E755" s="300" t="e">
        <f>BO694</f>
        <v>#REF!</v>
      </c>
      <c r="F755" s="249">
        <v>61</v>
      </c>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1"/>
      <c r="AD755" s="301"/>
      <c r="AE755" s="301"/>
      <c r="AF755" s="301"/>
      <c r="AG755" s="301"/>
      <c r="AH755" s="301"/>
      <c r="AI755" s="301"/>
      <c r="AJ755" s="301"/>
      <c r="AK755" s="301"/>
      <c r="AL755" s="301"/>
      <c r="AM755" s="301"/>
      <c r="AN755" s="301"/>
      <c r="AO755" s="301"/>
      <c r="AP755" s="301"/>
      <c r="AQ755" s="301"/>
      <c r="AR755" s="301"/>
      <c r="AS755" s="301"/>
      <c r="AT755" s="301"/>
      <c r="AU755" s="301"/>
      <c r="AV755" s="301"/>
      <c r="AW755" s="301"/>
      <c r="AX755" s="301"/>
      <c r="AY755" s="301"/>
      <c r="AZ755" s="301"/>
      <c r="BA755" s="301"/>
      <c r="BB755" s="301"/>
      <c r="BC755" s="301"/>
      <c r="BD755" s="301"/>
      <c r="BE755" s="301"/>
      <c r="BF755" s="301"/>
      <c r="BG755" s="301"/>
      <c r="BH755" s="301"/>
      <c r="BI755" s="301"/>
      <c r="BJ755" s="301"/>
      <c r="BK755" s="301"/>
      <c r="BL755" s="301"/>
      <c r="BM755" s="301"/>
      <c r="BN755" s="301"/>
      <c r="BO755" s="301"/>
      <c r="BP755" s="301"/>
      <c r="BQ755" s="301"/>
      <c r="BR755" s="301"/>
    </row>
    <row r="756" spans="2:70">
      <c r="B756" s="298">
        <v>62</v>
      </c>
      <c r="C756" s="298">
        <f t="shared" si="1882"/>
        <v>1.937500000000001E-2</v>
      </c>
      <c r="D756" s="299" t="e">
        <f t="shared" si="1817"/>
        <v>#REF!</v>
      </c>
      <c r="E756" s="300" t="e">
        <f>BP694</f>
        <v>#REF!</v>
      </c>
      <c r="F756" s="249">
        <v>62</v>
      </c>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1"/>
      <c r="AD756" s="301"/>
      <c r="AE756" s="301"/>
      <c r="AF756" s="301"/>
      <c r="AG756" s="301"/>
      <c r="AH756" s="301"/>
      <c r="AI756" s="301"/>
      <c r="AJ756" s="301"/>
      <c r="AK756" s="301"/>
      <c r="AL756" s="301"/>
      <c r="AM756" s="301"/>
      <c r="AN756" s="301"/>
      <c r="AO756" s="301"/>
      <c r="AP756" s="301"/>
      <c r="AQ756" s="301"/>
      <c r="AR756" s="301"/>
      <c r="AS756" s="301"/>
      <c r="AT756" s="301"/>
      <c r="AU756" s="301"/>
      <c r="AV756" s="301"/>
      <c r="AW756" s="301"/>
      <c r="AX756" s="301"/>
      <c r="AY756" s="301"/>
      <c r="AZ756" s="301"/>
      <c r="BA756" s="301"/>
      <c r="BB756" s="301"/>
      <c r="BC756" s="301"/>
      <c r="BD756" s="301"/>
      <c r="BE756" s="301"/>
      <c r="BF756" s="301"/>
      <c r="BG756" s="301"/>
      <c r="BH756" s="301"/>
      <c r="BI756" s="301"/>
      <c r="BJ756" s="301"/>
      <c r="BK756" s="301"/>
      <c r="BL756" s="301"/>
      <c r="BM756" s="301"/>
      <c r="BN756" s="301"/>
      <c r="BO756" s="301"/>
      <c r="BP756" s="301"/>
      <c r="BQ756" s="301"/>
      <c r="BR756" s="301"/>
    </row>
    <row r="757" spans="2:70">
      <c r="B757" s="298">
        <v>63</v>
      </c>
      <c r="C757" s="298">
        <f t="shared" si="1882"/>
        <v>1.9687500000000011E-2</v>
      </c>
      <c r="D757" s="299" t="e">
        <f t="shared" si="1817"/>
        <v>#REF!</v>
      </c>
      <c r="E757" s="300" t="e">
        <f>BQ694</f>
        <v>#REF!</v>
      </c>
      <c r="F757" s="249">
        <v>63</v>
      </c>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301"/>
      <c r="AE757" s="301"/>
      <c r="AF757" s="301"/>
      <c r="AG757" s="301"/>
      <c r="AH757" s="301"/>
      <c r="AI757" s="301"/>
      <c r="AJ757" s="301"/>
      <c r="AK757" s="301"/>
      <c r="AL757" s="301"/>
      <c r="AM757" s="301"/>
      <c r="AN757" s="301"/>
      <c r="AO757" s="301"/>
      <c r="AP757" s="301"/>
      <c r="AQ757" s="301"/>
      <c r="AR757" s="301"/>
      <c r="AS757" s="301"/>
      <c r="AT757" s="301"/>
      <c r="AU757" s="301"/>
      <c r="AV757" s="301"/>
      <c r="AW757" s="301"/>
      <c r="AX757" s="301"/>
      <c r="AY757" s="301"/>
      <c r="AZ757" s="301"/>
      <c r="BA757" s="301"/>
      <c r="BB757" s="301"/>
      <c r="BC757" s="301"/>
      <c r="BD757" s="301"/>
      <c r="BE757" s="301"/>
      <c r="BF757" s="301"/>
      <c r="BG757" s="301"/>
      <c r="BH757" s="301"/>
      <c r="BI757" s="301"/>
      <c r="BJ757" s="301"/>
      <c r="BK757" s="301"/>
      <c r="BL757" s="301"/>
      <c r="BM757" s="301"/>
      <c r="BN757" s="301"/>
      <c r="BO757" s="301"/>
      <c r="BP757" s="301"/>
      <c r="BQ757" s="301"/>
      <c r="BR757" s="301"/>
    </row>
    <row r="758" spans="2:70">
      <c r="B758" s="298">
        <v>64</v>
      </c>
      <c r="C758" s="298">
        <f t="shared" si="1882"/>
        <v>2.0000000000000011E-2</v>
      </c>
      <c r="D758" s="299" t="e">
        <f t="shared" si="1817"/>
        <v>#REF!</v>
      </c>
      <c r="E758" s="300" t="e">
        <f>BR694</f>
        <v>#REF!</v>
      </c>
      <c r="F758" s="249">
        <v>64</v>
      </c>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301"/>
      <c r="AF758" s="301"/>
      <c r="AG758" s="301"/>
      <c r="AH758" s="301"/>
      <c r="AI758" s="301"/>
      <c r="AJ758" s="301"/>
      <c r="AK758" s="301"/>
      <c r="AL758" s="301"/>
      <c r="AM758" s="301"/>
      <c r="AN758" s="301"/>
      <c r="AO758" s="301"/>
      <c r="AP758" s="301"/>
      <c r="AQ758" s="301"/>
      <c r="AR758" s="301"/>
      <c r="AS758" s="301"/>
      <c r="AT758" s="301"/>
      <c r="AU758" s="301"/>
      <c r="AV758" s="301"/>
      <c r="AW758" s="301"/>
      <c r="AX758" s="301"/>
      <c r="AY758" s="301"/>
      <c r="AZ758" s="301"/>
      <c r="BA758" s="301"/>
      <c r="BB758" s="301"/>
      <c r="BC758" s="301"/>
      <c r="BD758" s="301"/>
      <c r="BE758" s="301"/>
      <c r="BF758" s="301"/>
      <c r="BG758" s="301"/>
      <c r="BH758" s="301"/>
      <c r="BI758" s="301"/>
      <c r="BJ758" s="301"/>
      <c r="BK758" s="301"/>
      <c r="BL758" s="301"/>
      <c r="BM758" s="301"/>
      <c r="BN758" s="301"/>
      <c r="BO758" s="301"/>
      <c r="BP758" s="301"/>
      <c r="BQ758" s="301"/>
      <c r="BR758" s="301"/>
    </row>
    <row r="759" spans="2:70" s="302" customFormat="1">
      <c r="E759" s="201"/>
    </row>
    <row r="762" spans="2:70">
      <c r="G762" s="180">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baseColWidth="10" defaultColWidth="8.83203125" defaultRowHeight="15"/>
  <cols>
    <col min="1" max="1" width="84" customWidth="1"/>
  </cols>
  <sheetData>
    <row r="2" spans="1:7" ht="16" thickBot="1">
      <c r="A2" s="263" t="s">
        <v>495</v>
      </c>
    </row>
    <row r="3" spans="1:7" ht="28.5" customHeight="1" thickBot="1">
      <c r="A3" s="262" t="s">
        <v>494</v>
      </c>
    </row>
    <row r="4" spans="1:7" ht="17" thickBot="1">
      <c r="A4" s="262" t="s">
        <v>496</v>
      </c>
    </row>
    <row r="5" spans="1:7" ht="17" thickBot="1">
      <c r="A5" s="262" t="s">
        <v>497</v>
      </c>
    </row>
    <row r="7" spans="1:7">
      <c r="A7" s="263" t="s">
        <v>498</v>
      </c>
    </row>
    <row r="8" spans="1:7" ht="16">
      <c r="A8" s="264" t="s">
        <v>499</v>
      </c>
    </row>
    <row r="9" spans="1:7" ht="16">
      <c r="A9" s="264" t="s">
        <v>500</v>
      </c>
    </row>
    <row r="10" spans="1:7">
      <c r="A10" s="264"/>
    </row>
    <row r="11" spans="1:7" ht="16">
      <c r="A11" s="267" t="s">
        <v>503</v>
      </c>
    </row>
    <row r="12" spans="1:7">
      <c r="A12" s="266" t="s">
        <v>504</v>
      </c>
    </row>
    <row r="13" spans="1:7">
      <c r="A13" s="266" t="s">
        <v>505</v>
      </c>
    </row>
    <row r="14" spans="1:7">
      <c r="A14" s="266" t="s">
        <v>506</v>
      </c>
      <c r="G14" s="18"/>
    </row>
    <row r="15" spans="1:7">
      <c r="A15" s="266" t="s">
        <v>507</v>
      </c>
    </row>
    <row r="16" spans="1:7">
      <c r="A16" s="266" t="s">
        <v>508</v>
      </c>
    </row>
    <row r="17" spans="1:7">
      <c r="A17" s="266" t="s">
        <v>509</v>
      </c>
    </row>
    <row r="18" spans="1:7">
      <c r="A18" s="266" t="s">
        <v>510</v>
      </c>
      <c r="G18" s="18"/>
    </row>
    <row r="19" spans="1:7">
      <c r="A19" s="266"/>
    </row>
    <row r="20" spans="1:7">
      <c r="A20" s="265" t="s">
        <v>501</v>
      </c>
      <c r="E20" s="18"/>
      <c r="G20" s="18"/>
    </row>
    <row r="21" spans="1:7">
      <c r="A21" s="266" t="s">
        <v>502</v>
      </c>
      <c r="G21" s="18"/>
    </row>
    <row r="23" spans="1:7">
      <c r="E23" s="18"/>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A2:B40"/>
  <sheetViews>
    <sheetView workbookViewId="0">
      <selection activeCell="B41" sqref="B41"/>
    </sheetView>
  </sheetViews>
  <sheetFormatPr baseColWidth="10" defaultColWidth="8.83203125" defaultRowHeight="15"/>
  <sheetData>
    <row r="2" spans="2:2">
      <c r="B2" t="s">
        <v>512</v>
      </c>
    </row>
    <row r="19" spans="2:2">
      <c r="B19" t="s">
        <v>513</v>
      </c>
    </row>
    <row r="39" spans="1:2">
      <c r="A39" t="s">
        <v>1013</v>
      </c>
      <c r="B39" t="s">
        <v>1014</v>
      </c>
    </row>
    <row r="40" spans="1:2">
      <c r="B40" t="s">
        <v>1015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68"/>
  <sheetViews>
    <sheetView tabSelected="1" topLeftCell="A50" zoomScale="134" zoomScaleNormal="90" workbookViewId="0">
      <selection activeCell="C249" sqref="C249"/>
    </sheetView>
  </sheetViews>
  <sheetFormatPr baseColWidth="10" defaultColWidth="9.1640625" defaultRowHeight="15"/>
  <cols>
    <col min="1" max="1" width="84.5" style="11" customWidth="1"/>
    <col min="2" max="2" width="18.5" style="11" customWidth="1"/>
    <col min="3" max="3" width="17.83203125" style="11" bestFit="1" customWidth="1"/>
    <col min="4" max="4" width="7.5" style="11" customWidth="1"/>
    <col min="5" max="5" width="117.83203125" style="11" customWidth="1"/>
    <col min="6" max="6" width="12" style="11" bestFit="1" customWidth="1"/>
    <col min="7" max="16384" width="9.1640625" style="11"/>
  </cols>
  <sheetData>
    <row r="1" spans="1:4" ht="29" thickBot="1">
      <c r="A1" s="435" t="s">
        <v>1009</v>
      </c>
      <c r="B1" s="436"/>
      <c r="C1" s="436"/>
      <c r="D1" s="437"/>
    </row>
    <row r="2" spans="1:4" ht="16" thickBot="1">
      <c r="A2" s="81" t="s">
        <v>267</v>
      </c>
      <c r="B2" s="438" t="s">
        <v>266</v>
      </c>
      <c r="C2" s="438"/>
      <c r="D2" s="439"/>
    </row>
    <row r="3" spans="1:4" ht="17" thickBot="1">
      <c r="A3" s="440" t="s">
        <v>1010</v>
      </c>
      <c r="B3" s="441"/>
      <c r="C3" s="441"/>
      <c r="D3" s="442"/>
    </row>
    <row r="4" spans="1:4" ht="16">
      <c r="A4" s="1" t="s">
        <v>0</v>
      </c>
      <c r="B4" s="2" t="s">
        <v>1</v>
      </c>
      <c r="C4" s="443" t="s">
        <v>2</v>
      </c>
      <c r="D4" s="444"/>
    </row>
    <row r="5" spans="1:4" ht="16">
      <c r="A5" s="445" t="s">
        <v>124</v>
      </c>
      <c r="B5" s="446"/>
      <c r="C5" s="446"/>
      <c r="D5" s="447"/>
    </row>
    <row r="6" spans="1:4" ht="18">
      <c r="A6" s="448" t="s">
        <v>3</v>
      </c>
      <c r="B6" s="449"/>
      <c r="C6" s="449"/>
      <c r="D6" s="450"/>
    </row>
    <row r="7" spans="1:4">
      <c r="A7" s="455" t="s">
        <v>1011</v>
      </c>
      <c r="B7" s="456"/>
      <c r="C7" s="456"/>
      <c r="D7" s="457"/>
    </row>
    <row r="8" spans="1:4">
      <c r="A8" s="455"/>
      <c r="B8" s="456"/>
      <c r="C8" s="456"/>
      <c r="D8" s="457"/>
    </row>
    <row r="9" spans="1:4">
      <c r="A9" s="455"/>
      <c r="B9" s="456"/>
      <c r="C9" s="456"/>
      <c r="D9" s="457"/>
    </row>
    <row r="10" spans="1:4">
      <c r="A10" s="455"/>
      <c r="B10" s="456"/>
      <c r="C10" s="456"/>
      <c r="D10" s="457"/>
    </row>
    <row r="11" spans="1:4" ht="16" thickBot="1">
      <c r="A11" s="455"/>
      <c r="B11" s="456"/>
      <c r="C11" s="456"/>
      <c r="D11" s="457"/>
    </row>
    <row r="12" spans="1:4">
      <c r="A12" s="458" t="s">
        <v>4</v>
      </c>
      <c r="B12" s="459"/>
      <c r="C12" s="459"/>
      <c r="D12" s="460"/>
    </row>
    <row r="13" spans="1:4">
      <c r="A13" s="461"/>
      <c r="B13" s="462"/>
      <c r="C13" s="462"/>
      <c r="D13" s="463"/>
    </row>
    <row r="14" spans="1:4">
      <c r="A14" s="461"/>
      <c r="B14" s="462"/>
      <c r="C14" s="462"/>
      <c r="D14" s="463"/>
    </row>
    <row r="15" spans="1:4">
      <c r="A15" s="461"/>
      <c r="B15" s="462"/>
      <c r="C15" s="462"/>
      <c r="D15" s="463"/>
    </row>
    <row r="16" spans="1:4" ht="16" thickBot="1">
      <c r="A16" s="464"/>
      <c r="B16" s="465"/>
      <c r="C16" s="465"/>
      <c r="D16" s="466"/>
    </row>
    <row r="17" spans="1:5">
      <c r="A17" s="473" t="s">
        <v>6</v>
      </c>
      <c r="B17" s="474"/>
      <c r="C17" s="474"/>
      <c r="D17" s="475"/>
    </row>
    <row r="18" spans="1:5">
      <c r="A18" s="467" t="s">
        <v>5</v>
      </c>
      <c r="B18" s="468"/>
      <c r="C18" s="468"/>
      <c r="D18" s="469"/>
    </row>
    <row r="19" spans="1:5">
      <c r="A19" s="467"/>
      <c r="B19" s="468"/>
      <c r="C19" s="468"/>
      <c r="D19" s="469"/>
    </row>
    <row r="20" spans="1:5" ht="16" thickBot="1">
      <c r="A20" s="470"/>
      <c r="B20" s="471"/>
      <c r="C20" s="471"/>
      <c r="D20" s="472"/>
    </row>
    <row r="21" spans="1:5">
      <c r="A21" s="3"/>
      <c r="B21" s="3"/>
      <c r="C21" s="3"/>
      <c r="D21" s="3"/>
    </row>
    <row r="22" spans="1:5" ht="17">
      <c r="A22" s="95" t="s">
        <v>259</v>
      </c>
      <c r="B22" s="96"/>
      <c r="C22" s="98" t="s">
        <v>1004</v>
      </c>
      <c r="D22" s="96"/>
      <c r="E22" s="96" t="s">
        <v>964</v>
      </c>
    </row>
    <row r="23" spans="1:5" ht="16" thickBot="1">
      <c r="A23" s="451"/>
      <c r="B23" s="451"/>
      <c r="C23" s="451"/>
      <c r="D23" s="451"/>
    </row>
    <row r="24" spans="1:5" ht="16">
      <c r="A24" s="452" t="s">
        <v>185</v>
      </c>
      <c r="B24" s="453"/>
      <c r="C24" s="453"/>
      <c r="D24" s="454"/>
      <c r="E24" s="111"/>
    </row>
    <row r="25" spans="1:5" ht="17">
      <c r="A25" s="22" t="s">
        <v>181</v>
      </c>
      <c r="B25" s="28" t="s">
        <v>14</v>
      </c>
      <c r="C25" s="31">
        <v>20</v>
      </c>
      <c r="D25" s="27" t="s">
        <v>7</v>
      </c>
      <c r="E25" s="27" t="s">
        <v>111</v>
      </c>
    </row>
    <row r="26" spans="1:5" ht="17">
      <c r="A26" s="22" t="s">
        <v>182</v>
      </c>
      <c r="B26" s="28" t="s">
        <v>18</v>
      </c>
      <c r="C26" s="31">
        <v>140</v>
      </c>
      <c r="D26" s="27" t="s">
        <v>8</v>
      </c>
      <c r="E26" s="27" t="s">
        <v>112</v>
      </c>
    </row>
    <row r="27" spans="1:5" ht="17">
      <c r="A27" s="22" t="s">
        <v>183</v>
      </c>
      <c r="B27" s="28" t="s">
        <v>15</v>
      </c>
      <c r="C27" s="28">
        <f>Pout/Vout</f>
        <v>7</v>
      </c>
      <c r="D27" s="27" t="s">
        <v>10</v>
      </c>
      <c r="E27" s="27"/>
    </row>
    <row r="28" spans="1:5" ht="17">
      <c r="A28" s="22" t="s">
        <v>184</v>
      </c>
      <c r="B28" s="28" t="s">
        <v>16</v>
      </c>
      <c r="C28" s="31">
        <v>120</v>
      </c>
      <c r="D28" s="27" t="s">
        <v>17</v>
      </c>
      <c r="E28" s="27" t="s">
        <v>113</v>
      </c>
    </row>
    <row r="29" spans="1:5" ht="16" thickBot="1">
      <c r="A29" s="29" t="s">
        <v>260</v>
      </c>
      <c r="B29" s="32" t="s">
        <v>9</v>
      </c>
      <c r="C29" s="88">
        <v>0.92</v>
      </c>
      <c r="D29" s="30"/>
      <c r="E29" s="115" t="s">
        <v>127</v>
      </c>
    </row>
    <row r="30" spans="1:5" ht="16" thickBot="1">
      <c r="A30" s="476"/>
      <c r="B30" s="477"/>
      <c r="C30" s="477"/>
      <c r="D30" s="477"/>
      <c r="E30" s="12"/>
    </row>
    <row r="31" spans="1:5" ht="15.75" customHeight="1">
      <c r="A31" s="489" t="s">
        <v>186</v>
      </c>
      <c r="B31" s="490"/>
      <c r="C31" s="490"/>
      <c r="D31" s="491"/>
      <c r="E31" s="111"/>
    </row>
    <row r="32" spans="1:5" ht="17">
      <c r="A32" s="33" t="s">
        <v>187</v>
      </c>
      <c r="B32" s="5" t="s">
        <v>128</v>
      </c>
      <c r="C32" s="83">
        <v>170</v>
      </c>
      <c r="D32" s="35" t="s">
        <v>7</v>
      </c>
      <c r="E32" s="27" t="s">
        <v>158</v>
      </c>
    </row>
    <row r="33" spans="1:5" ht="17">
      <c r="A33" s="22" t="s">
        <v>188</v>
      </c>
      <c r="B33" s="28" t="s">
        <v>12</v>
      </c>
      <c r="C33" s="82">
        <f>Vblk*1.1</f>
        <v>187.00000000000003</v>
      </c>
      <c r="D33" s="27" t="s">
        <v>7</v>
      </c>
      <c r="E33" s="27" t="s">
        <v>176</v>
      </c>
    </row>
    <row r="34" spans="1:5" ht="18" thickBot="1">
      <c r="A34" s="22" t="s">
        <v>189</v>
      </c>
      <c r="B34" s="28" t="s">
        <v>13</v>
      </c>
      <c r="C34" s="82">
        <f>Vblk*0.9</f>
        <v>153</v>
      </c>
      <c r="D34" s="27" t="s">
        <v>7</v>
      </c>
      <c r="E34" s="115" t="s">
        <v>177</v>
      </c>
    </row>
    <row r="35" spans="1:5" ht="16" thickBot="1">
      <c r="E35" s="12"/>
    </row>
    <row r="36" spans="1:5" ht="17" thickBot="1">
      <c r="A36" s="501" t="s">
        <v>190</v>
      </c>
      <c r="B36" s="502"/>
      <c r="C36" s="502"/>
      <c r="D36" s="503"/>
      <c r="E36" s="117"/>
    </row>
    <row r="37" spans="1:5" ht="18" customHeight="1" thickBot="1">
      <c r="A37" s="36" t="s">
        <v>191</v>
      </c>
      <c r="B37" s="37" t="s">
        <v>19</v>
      </c>
      <c r="C37" s="38">
        <v>150</v>
      </c>
      <c r="D37" s="39" t="s">
        <v>11</v>
      </c>
      <c r="E37" s="116" t="s">
        <v>159</v>
      </c>
    </row>
    <row r="38" spans="1:5">
      <c r="A38" s="425" t="s">
        <v>93</v>
      </c>
      <c r="B38" s="426"/>
      <c r="C38" s="426"/>
      <c r="D38" s="428"/>
      <c r="E38" s="112"/>
    </row>
    <row r="39" spans="1:5" ht="17">
      <c r="A39" s="92" t="s">
        <v>249</v>
      </c>
      <c r="B39" s="28" t="s">
        <v>250</v>
      </c>
      <c r="C39" s="94">
        <f>Vblk/2/Vout</f>
        <v>4.25</v>
      </c>
      <c r="D39" s="93"/>
      <c r="E39" s="27"/>
    </row>
    <row r="40" spans="1:5" ht="18" customHeight="1">
      <c r="A40" s="22" t="s">
        <v>251</v>
      </c>
      <c r="B40" s="28" t="s">
        <v>20</v>
      </c>
      <c r="C40" s="99">
        <v>4.5</v>
      </c>
      <c r="D40" s="41"/>
      <c r="E40" s="27" t="s">
        <v>252</v>
      </c>
    </row>
    <row r="41" spans="1:5" ht="18" customHeight="1">
      <c r="A41" s="92" t="s">
        <v>253</v>
      </c>
      <c r="B41" s="28" t="s">
        <v>257</v>
      </c>
      <c r="C41" s="84">
        <f>Vblk/2/15</f>
        <v>5.666666666666667</v>
      </c>
      <c r="D41" s="41"/>
      <c r="E41" s="27"/>
    </row>
    <row r="42" spans="1:5" ht="18" customHeight="1">
      <c r="A42" s="22" t="s">
        <v>254</v>
      </c>
      <c r="B42" s="28" t="s">
        <v>256</v>
      </c>
      <c r="C42" s="99">
        <f>5.4/2</f>
        <v>2.7</v>
      </c>
      <c r="D42" s="41"/>
      <c r="E42" s="27" t="s">
        <v>255</v>
      </c>
    </row>
    <row r="43" spans="1:5" ht="18" customHeight="1">
      <c r="A43" s="22" t="s">
        <v>192</v>
      </c>
      <c r="B43" s="28" t="s">
        <v>21</v>
      </c>
      <c r="C43" s="77">
        <f>(8*Nps^2*Vout)/(PI()^2*Iout*1.1)</f>
        <v>42.633848701451221</v>
      </c>
      <c r="D43" s="13" t="s">
        <v>22</v>
      </c>
      <c r="E43" s="27"/>
    </row>
    <row r="44" spans="1:5" ht="18" thickBot="1">
      <c r="A44" s="29" t="s">
        <v>193</v>
      </c>
      <c r="B44" s="43" t="s">
        <v>81</v>
      </c>
      <c r="C44" s="91">
        <f>(8*Nps^2*Vout)/(PI()^2*Iout)</f>
        <v>46.897233571596345</v>
      </c>
      <c r="D44" s="14" t="s">
        <v>22</v>
      </c>
      <c r="E44" s="115"/>
    </row>
    <row r="45" spans="1:5" ht="16" thickBot="1">
      <c r="A45" s="492" t="s">
        <v>194</v>
      </c>
      <c r="B45" s="493"/>
      <c r="C45" s="493"/>
      <c r="D45" s="494"/>
      <c r="E45" s="112"/>
    </row>
    <row r="46" spans="1:5" ht="17">
      <c r="A46" s="33" t="s">
        <v>195</v>
      </c>
      <c r="B46" s="34" t="s">
        <v>23</v>
      </c>
      <c r="C46" s="105">
        <f>Nps*(Vout+0.5)/(Vblk_max/2)</f>
        <v>0.98663101604278058</v>
      </c>
      <c r="D46" s="35"/>
      <c r="E46" s="92"/>
    </row>
    <row r="47" spans="1:5" ht="18" customHeight="1">
      <c r="A47" s="22" t="s">
        <v>196</v>
      </c>
      <c r="B47" s="28" t="s">
        <v>129</v>
      </c>
      <c r="C47" s="40">
        <f>1*Nps*(Vout+0.5+Vloss)/(Vblk_hu/2)</f>
        <v>1.2647058823529411</v>
      </c>
      <c r="D47" s="27"/>
      <c r="E47" s="92"/>
    </row>
    <row r="48" spans="1:5" ht="18" thickBot="1">
      <c r="A48" s="45" t="s">
        <v>197</v>
      </c>
      <c r="B48" s="46" t="s">
        <v>24</v>
      </c>
      <c r="C48" s="85">
        <v>1</v>
      </c>
      <c r="D48" s="47" t="s">
        <v>7</v>
      </c>
      <c r="E48" s="92" t="s">
        <v>178</v>
      </c>
    </row>
    <row r="49" spans="1:5" ht="18" thickBot="1">
      <c r="A49" s="495" t="s">
        <v>33</v>
      </c>
      <c r="B49" s="496"/>
      <c r="C49" s="496"/>
      <c r="D49" s="497"/>
      <c r="E49" s="112"/>
    </row>
    <row r="50" spans="1:5" ht="49.5" customHeight="1" thickBot="1">
      <c r="A50" s="480" t="s">
        <v>130</v>
      </c>
      <c r="B50" s="481"/>
      <c r="C50" s="481"/>
      <c r="D50" s="482"/>
      <c r="E50" s="27"/>
    </row>
    <row r="51" spans="1:5" ht="15.75" customHeight="1">
      <c r="A51" s="483" t="s">
        <v>131</v>
      </c>
      <c r="B51" s="484"/>
      <c r="C51" s="484"/>
      <c r="D51" s="485"/>
      <c r="E51" s="27"/>
    </row>
    <row r="52" spans="1:5" ht="15" customHeight="1">
      <c r="A52" s="498"/>
      <c r="B52" s="499"/>
      <c r="C52" s="499"/>
      <c r="D52" s="500"/>
      <c r="E52" s="27"/>
    </row>
    <row r="53" spans="1:5" ht="15" customHeight="1">
      <c r="A53" s="498"/>
      <c r="B53" s="499"/>
      <c r="C53" s="499"/>
      <c r="D53" s="500"/>
      <c r="E53" s="27"/>
    </row>
    <row r="54" spans="1:5" ht="15" customHeight="1">
      <c r="A54" s="498"/>
      <c r="B54" s="499"/>
      <c r="C54" s="499"/>
      <c r="D54" s="500"/>
      <c r="E54" s="27"/>
    </row>
    <row r="55" spans="1:5" ht="15" customHeight="1" thickBot="1">
      <c r="A55" s="22" t="s">
        <v>198</v>
      </c>
      <c r="B55" s="28" t="s">
        <v>79</v>
      </c>
      <c r="C55" s="122">
        <v>5.33</v>
      </c>
      <c r="D55" s="27"/>
      <c r="E55" s="115"/>
    </row>
    <row r="56" spans="1:5" ht="17">
      <c r="A56" s="22" t="s">
        <v>199</v>
      </c>
      <c r="B56" s="28" t="s">
        <v>80</v>
      </c>
      <c r="C56" s="122">
        <v>0.32</v>
      </c>
      <c r="D56" s="27"/>
      <c r="E56" s="120"/>
    </row>
    <row r="57" spans="1:5" ht="17">
      <c r="A57" s="22" t="s">
        <v>200</v>
      </c>
      <c r="B57" s="28" t="s">
        <v>35</v>
      </c>
      <c r="C57" s="48">
        <f>Ln_selected/(Ln_selected+1)</f>
        <v>0.84202211690363349</v>
      </c>
      <c r="D57" s="27"/>
      <c r="E57" s="121"/>
    </row>
    <row r="58" spans="1:5" ht="18" thickBot="1">
      <c r="A58" s="45" t="s">
        <v>201</v>
      </c>
      <c r="B58" s="46" t="s">
        <v>46</v>
      </c>
      <c r="C58" s="49">
        <f>350/fllc</f>
        <v>2.3333333333333335</v>
      </c>
      <c r="D58" s="47"/>
      <c r="E58" s="121"/>
    </row>
    <row r="59" spans="1:5" ht="16.5" customHeight="1">
      <c r="A59" s="483" t="s">
        <v>132</v>
      </c>
      <c r="B59" s="484"/>
      <c r="C59" s="484"/>
      <c r="D59" s="485"/>
      <c r="E59" s="121"/>
    </row>
    <row r="60" spans="1:5" ht="37.5" customHeight="1" thickBot="1">
      <c r="A60" s="486"/>
      <c r="B60" s="487"/>
      <c r="C60" s="487"/>
      <c r="D60" s="488"/>
      <c r="E60" s="121"/>
    </row>
    <row r="61" spans="1:5">
      <c r="A61" s="24"/>
      <c r="B61" s="23"/>
      <c r="C61" s="25"/>
      <c r="D61" s="26"/>
      <c r="E61" s="121"/>
    </row>
    <row r="62" spans="1:5">
      <c r="A62" s="24"/>
      <c r="B62" s="23"/>
      <c r="C62" s="25"/>
      <c r="D62" s="26"/>
      <c r="E62" s="121"/>
    </row>
    <row r="63" spans="1:5">
      <c r="A63" s="24"/>
      <c r="B63" s="23"/>
      <c r="C63" s="25"/>
      <c r="D63" s="26"/>
      <c r="E63" s="121"/>
    </row>
    <row r="64" spans="1:5">
      <c r="A64" s="24"/>
      <c r="B64" s="23"/>
      <c r="C64" s="25"/>
      <c r="D64" s="26"/>
      <c r="E64" s="121"/>
    </row>
    <row r="65" spans="1:5">
      <c r="A65" s="24"/>
      <c r="B65" s="23"/>
      <c r="C65" s="25"/>
      <c r="D65" s="26"/>
      <c r="E65" s="121"/>
    </row>
    <row r="66" spans="1:5">
      <c r="A66" s="24"/>
      <c r="B66" s="23"/>
      <c r="C66" s="25"/>
      <c r="D66" s="26"/>
      <c r="E66" s="121"/>
    </row>
    <row r="67" spans="1:5">
      <c r="A67" s="24"/>
      <c r="B67" s="23"/>
      <c r="C67" s="25"/>
      <c r="D67" s="26"/>
      <c r="E67" s="121"/>
    </row>
    <row r="68" spans="1:5">
      <c r="A68" s="24"/>
      <c r="B68" s="23"/>
      <c r="C68" s="25"/>
      <c r="D68" s="26"/>
      <c r="E68" s="121"/>
    </row>
    <row r="69" spans="1:5">
      <c r="A69" s="24"/>
      <c r="B69" s="23"/>
      <c r="C69" s="25"/>
      <c r="D69" s="26"/>
      <c r="E69" s="121"/>
    </row>
    <row r="70" spans="1:5">
      <c r="A70" s="24"/>
      <c r="B70" s="23"/>
      <c r="C70" s="23"/>
      <c r="D70" s="26"/>
      <c r="E70" s="121"/>
    </row>
    <row r="71" spans="1:5">
      <c r="A71" s="24"/>
      <c r="B71" s="23"/>
      <c r="C71" s="23"/>
      <c r="D71" s="26"/>
      <c r="E71" s="121"/>
    </row>
    <row r="72" spans="1:5">
      <c r="A72" s="24"/>
      <c r="B72" s="23"/>
      <c r="C72" s="23"/>
      <c r="D72" s="26"/>
      <c r="E72" s="121"/>
    </row>
    <row r="73" spans="1:5">
      <c r="A73" s="24"/>
      <c r="B73" s="23"/>
      <c r="C73" s="23"/>
      <c r="D73" s="26"/>
      <c r="E73" s="121"/>
    </row>
    <row r="74" spans="1:5">
      <c r="A74" s="24"/>
      <c r="B74" s="23"/>
      <c r="C74" s="23"/>
      <c r="D74" s="26"/>
      <c r="E74" s="121"/>
    </row>
    <row r="75" spans="1:5">
      <c r="A75" s="24"/>
      <c r="B75" s="23"/>
      <c r="C75" s="23"/>
      <c r="D75" s="26"/>
      <c r="E75" s="121"/>
    </row>
    <row r="76" spans="1:5">
      <c r="A76" s="24"/>
      <c r="B76" s="23"/>
      <c r="C76" s="23"/>
      <c r="D76" s="26"/>
      <c r="E76" s="121"/>
    </row>
    <row r="77" spans="1:5">
      <c r="A77" s="24"/>
      <c r="B77" s="23"/>
      <c r="C77" s="23"/>
      <c r="D77" s="26"/>
      <c r="E77" s="121"/>
    </row>
    <row r="78" spans="1:5">
      <c r="A78" s="24"/>
      <c r="B78" s="23"/>
      <c r="C78" s="23"/>
      <c r="D78" s="26"/>
      <c r="E78" s="121"/>
    </row>
    <row r="79" spans="1:5">
      <c r="A79" s="24"/>
      <c r="B79" s="23"/>
      <c r="C79" s="23"/>
      <c r="D79" s="26"/>
      <c r="E79" s="121"/>
    </row>
    <row r="80" spans="1:5">
      <c r="A80" s="24"/>
      <c r="B80" s="23"/>
      <c r="C80" s="23"/>
      <c r="D80" s="26"/>
      <c r="E80" s="121"/>
    </row>
    <row r="81" spans="1:5">
      <c r="A81" s="24"/>
      <c r="B81" s="23"/>
      <c r="C81" s="23"/>
      <c r="D81" s="26"/>
      <c r="E81" s="121"/>
    </row>
    <row r="82" spans="1:5">
      <c r="A82" s="24"/>
      <c r="B82" s="23"/>
      <c r="C82" s="23"/>
      <c r="D82" s="26"/>
      <c r="E82" s="121"/>
    </row>
    <row r="83" spans="1:5">
      <c r="A83" s="24"/>
      <c r="B83" s="23"/>
      <c r="C83" s="23"/>
      <c r="D83" s="26"/>
      <c r="E83" s="121"/>
    </row>
    <row r="84" spans="1:5">
      <c r="A84" s="24"/>
      <c r="B84" s="23"/>
      <c r="C84" s="23"/>
      <c r="D84" s="26"/>
      <c r="E84" s="121"/>
    </row>
    <row r="85" spans="1:5">
      <c r="A85" s="24"/>
      <c r="B85" s="23"/>
      <c r="C85" s="23"/>
      <c r="D85" s="26"/>
      <c r="E85" s="121"/>
    </row>
    <row r="86" spans="1:5">
      <c r="A86" s="24"/>
      <c r="B86" s="23"/>
      <c r="C86" s="23"/>
      <c r="D86" s="26"/>
      <c r="E86" s="121"/>
    </row>
    <row r="87" spans="1:5">
      <c r="A87" s="24"/>
      <c r="B87" s="23"/>
      <c r="C87" s="23"/>
      <c r="D87" s="26"/>
      <c r="E87" s="121"/>
    </row>
    <row r="88" spans="1:5" ht="16" thickBot="1">
      <c r="A88" s="24"/>
      <c r="B88" s="23"/>
      <c r="C88" s="23"/>
      <c r="D88" s="26"/>
      <c r="E88" s="116"/>
    </row>
    <row r="89" spans="1:5">
      <c r="A89" s="425" t="s">
        <v>47</v>
      </c>
      <c r="B89" s="426"/>
      <c r="C89" s="426"/>
      <c r="D89" s="428"/>
      <c r="E89" s="112"/>
    </row>
    <row r="90" spans="1:5" ht="17">
      <c r="A90" s="260" t="s">
        <v>469</v>
      </c>
      <c r="B90" s="261"/>
      <c r="C90" s="272" t="s">
        <v>471</v>
      </c>
      <c r="D90" s="27"/>
      <c r="E90" s="27"/>
    </row>
    <row r="91" spans="1:5" ht="16">
      <c r="A91" s="260" t="str">
        <f>IF(C90="Integrated leakage","Transformer Coupling Coefficient","")</f>
        <v/>
      </c>
      <c r="B91" s="261" t="str">
        <f>IF(C90="Integrated leakage","k","")</f>
        <v/>
      </c>
      <c r="C91" s="273">
        <v>0.9</v>
      </c>
      <c r="D91" s="27"/>
      <c r="E91" s="11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202</v>
      </c>
      <c r="B92" s="28" t="s">
        <v>488</v>
      </c>
      <c r="C92" s="52">
        <f>(1/(2*PI()*fllc*1000*Re_fl*Qe_selected))/10^-6</f>
        <v>7.0701995161807321E-2</v>
      </c>
      <c r="D92" s="27" t="s">
        <v>175</v>
      </c>
      <c r="E92" s="27"/>
    </row>
    <row r="93" spans="1:5">
      <c r="A93" s="22" t="s">
        <v>203</v>
      </c>
      <c r="B93" s="28" t="s">
        <v>489</v>
      </c>
      <c r="C93" s="413">
        <v>6.7000000000000004E-2</v>
      </c>
      <c r="D93" s="27" t="s">
        <v>175</v>
      </c>
      <c r="E93" s="27" t="s">
        <v>261</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16.802849691929982</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15</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274">
        <f>IF(C90="Integrated Leakage",'Integrated Leakage'!G16,Ln_selected*Lr)</f>
        <v>79.95</v>
      </c>
      <c r="D96" s="27" t="s">
        <v>73</v>
      </c>
      <c r="E96" s="27"/>
    </row>
    <row r="97" spans="1:8">
      <c r="A97" s="22" t="s">
        <v>204</v>
      </c>
      <c r="B97" s="28" t="str">
        <f>IF(C90="Integrated Leakage","",'tables and calculations'!P78)</f>
        <v>LM</v>
      </c>
      <c r="C97" s="31">
        <v>80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7">
      <c r="A98" s="22" t="s">
        <v>205</v>
      </c>
      <c r="B98" s="28" t="s">
        <v>25</v>
      </c>
      <c r="C98" s="78">
        <f>IF($D92="uF",1/(2*PI()*SQRT(Lr*uH*Cr*uF)),1/(2*PI()*SQRT(Lr*uH*Cr*picoF)))/kHz</f>
        <v>158.75854162184464</v>
      </c>
      <c r="D98" s="27" t="s">
        <v>11</v>
      </c>
      <c r="E98" s="27"/>
    </row>
    <row r="99" spans="1:8" ht="17">
      <c r="A99" s="22" t="s">
        <v>206</v>
      </c>
      <c r="B99" s="28" t="s">
        <v>26</v>
      </c>
      <c r="C99" s="78">
        <f>IF(C90="Integrated Leakage",(1/(2*PI()*SQRT(((Lr*uH)+(Lm_rec*uH))*(Cr*uF))))/kHz,(1/(2*PI()*SQRT(((Lr*uH)+(Lm*uH))*(Cr*uF))))/kHz)</f>
        <v>63.084247601577218</v>
      </c>
      <c r="D99" s="27" t="s">
        <v>11</v>
      </c>
      <c r="E99" s="27"/>
    </row>
    <row r="100" spans="1:8" ht="18" customHeight="1">
      <c r="A100" s="22" t="s">
        <v>207</v>
      </c>
      <c r="B100" s="28" t="s">
        <v>32</v>
      </c>
      <c r="C100" s="89">
        <f>Lm/Lr</f>
        <v>5.333333333333333</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7">
      <c r="A101" s="22" t="s">
        <v>208</v>
      </c>
      <c r="B101" s="28" t="s">
        <v>34</v>
      </c>
      <c r="C101" s="90">
        <f>IF(C90="Integrated Leakage",'Integrated Leakage'!G20,IF(D$92="uF",SQRT((Lr*uH)/(Cr*uF))/(Re_fl),SQRT((Lr*uH)/(Cr*picoF))/Re_fl))</f>
        <v>0.31905165618717274</v>
      </c>
      <c r="D101" s="41"/>
      <c r="E101" s="27" t="s">
        <v>302</v>
      </c>
      <c r="F101" s="15"/>
      <c r="G101" s="15"/>
      <c r="H101" s="15"/>
    </row>
    <row r="102" spans="1:8" ht="64.5" customHeight="1">
      <c r="A102" s="22" t="s">
        <v>306</v>
      </c>
      <c r="B102" s="28"/>
      <c r="C102" s="123" t="str">
        <f>IF(AND(ROUND(C100,2)=C55,ROUND(C101,2)=C56),"Yes",IF(AND(ROUND(C100,2)&lt;&gt;C55,ROUND(C101,2)=C56),"CAUTION. Update Cell C55 with new Ln",IF(AND(ROUND(C100,2)=C55,ROUND(C101,2)&lt;&gt;C56),"CAUTION. Update Cell C56 with new Qe","CAUTION. Update Cells C56 and C57 with new Ln and Qe")))</f>
        <v>Yes</v>
      </c>
      <c r="D102" s="41"/>
      <c r="E102" s="27"/>
      <c r="F102" s="15"/>
      <c r="G102" s="15"/>
      <c r="H102" s="15"/>
    </row>
    <row r="103" spans="1:8" ht="17">
      <c r="A103" s="22" t="s">
        <v>209</v>
      </c>
      <c r="B103" s="28" t="s">
        <v>84</v>
      </c>
      <c r="C103" s="31">
        <v>0.65</v>
      </c>
      <c r="D103" s="27"/>
      <c r="E103" s="27" t="s">
        <v>303</v>
      </c>
    </row>
    <row r="104" spans="1:8" ht="17">
      <c r="A104" s="22" t="s">
        <v>210</v>
      </c>
      <c r="B104" s="28" t="s">
        <v>85</v>
      </c>
      <c r="C104" s="31">
        <v>1.05</v>
      </c>
      <c r="D104" s="27"/>
      <c r="E104" s="27" t="s">
        <v>304</v>
      </c>
    </row>
    <row r="105" spans="1:8" ht="17">
      <c r="A105" s="22" t="s">
        <v>211</v>
      </c>
      <c r="B105" s="28" t="s">
        <v>86</v>
      </c>
      <c r="C105" s="77">
        <f>fn_Mgmin*f0</f>
        <v>166.69646870293687</v>
      </c>
      <c r="D105" s="27" t="s">
        <v>11</v>
      </c>
      <c r="E105" s="27"/>
    </row>
    <row r="106" spans="1:8" ht="17">
      <c r="A106" s="22" t="s">
        <v>212</v>
      </c>
      <c r="B106" s="28" t="s">
        <v>87</v>
      </c>
      <c r="C106" s="77">
        <f>fn_Mgmax*f0</f>
        <v>103.19305205419901</v>
      </c>
      <c r="D106" s="27" t="s">
        <v>11</v>
      </c>
      <c r="E106" s="47"/>
    </row>
    <row r="107" spans="1:8">
      <c r="A107" s="504" t="s">
        <v>83</v>
      </c>
      <c r="B107" s="505"/>
      <c r="C107" s="505"/>
      <c r="D107" s="506"/>
      <c r="E107" s="410"/>
    </row>
    <row r="108" spans="1:8" ht="17">
      <c r="A108" s="22" t="s">
        <v>213</v>
      </c>
      <c r="B108" s="28" t="s">
        <v>82</v>
      </c>
      <c r="C108" s="42">
        <f>PI()*Iout*1.1/(2*SQRT(2)*Nps)</f>
        <v>1.9005665902121898</v>
      </c>
      <c r="D108" s="27" t="s">
        <v>10</v>
      </c>
      <c r="E108" s="27"/>
    </row>
    <row r="109" spans="1:8" ht="17">
      <c r="A109" s="22" t="s">
        <v>214</v>
      </c>
      <c r="B109" s="28" t="s">
        <v>88</v>
      </c>
      <c r="C109" s="42">
        <f>(2*SQRT(2)*Nps*Vout)/(PI()*2*PI()*fsw_min*kHz*Lm*uH)</f>
        <v>1.5621305200456648</v>
      </c>
      <c r="D109" s="27" t="s">
        <v>10</v>
      </c>
      <c r="E109" s="27"/>
    </row>
    <row r="110" spans="1:8" ht="18" thickBot="1">
      <c r="A110" s="412" t="s">
        <v>215</v>
      </c>
      <c r="B110" s="43" t="s">
        <v>89</v>
      </c>
      <c r="C110" s="44">
        <f>SQRT(Im^2 +Ioe^2)</f>
        <v>2.4601636379495022</v>
      </c>
      <c r="D110" s="30" t="s">
        <v>10</v>
      </c>
      <c r="E110" s="115"/>
    </row>
    <row r="111" spans="1:8" ht="16" thickBot="1">
      <c r="D111" s="411"/>
      <c r="E111" s="411"/>
    </row>
    <row r="112" spans="1:8">
      <c r="A112" s="507" t="s">
        <v>90</v>
      </c>
      <c r="B112" s="508"/>
      <c r="C112" s="508"/>
      <c r="D112" s="509"/>
      <c r="E112" s="112"/>
    </row>
    <row r="113" spans="1:5" ht="17">
      <c r="A113" s="22" t="s">
        <v>216</v>
      </c>
      <c r="B113" s="28" t="s">
        <v>91</v>
      </c>
      <c r="C113" s="42">
        <f>Nps*Ioe</f>
        <v>8.5525496559548539</v>
      </c>
      <c r="D113" s="27" t="s">
        <v>10</v>
      </c>
      <c r="E113" s="27"/>
    </row>
    <row r="114" spans="1:5" ht="18" thickBot="1">
      <c r="A114" s="29" t="s">
        <v>217</v>
      </c>
      <c r="B114" s="43" t="s">
        <v>92</v>
      </c>
      <c r="C114" s="44">
        <f>SQRT(2)*$C113/2</f>
        <v>6.0475658581603513</v>
      </c>
      <c r="D114" s="30" t="s">
        <v>10</v>
      </c>
      <c r="E114" s="115"/>
    </row>
    <row r="115" spans="1:5" ht="16" thickBot="1">
      <c r="A115" s="476"/>
      <c r="B115" s="477"/>
      <c r="C115" s="477"/>
      <c r="D115" s="477"/>
      <c r="E115" s="113"/>
    </row>
    <row r="116" spans="1:5">
      <c r="A116" s="425" t="s">
        <v>94</v>
      </c>
      <c r="B116" s="426"/>
      <c r="C116" s="426"/>
      <c r="D116" s="428"/>
      <c r="E116" s="112"/>
    </row>
    <row r="117" spans="1:5" ht="17">
      <c r="A117" s="22" t="s">
        <v>218</v>
      </c>
      <c r="B117" s="28" t="s">
        <v>133</v>
      </c>
      <c r="C117" s="72">
        <f>2*PI()*fsw_min*kHz*Lr*uH*Ir</f>
        <v>23.926852922769687</v>
      </c>
      <c r="D117" s="27" t="s">
        <v>7</v>
      </c>
      <c r="E117" s="27"/>
    </row>
    <row r="118" spans="1:5" ht="17">
      <c r="A118" s="22" t="s">
        <v>219</v>
      </c>
      <c r="B118" s="28" t="s">
        <v>74</v>
      </c>
      <c r="C118" s="72">
        <f>Lr</f>
        <v>15</v>
      </c>
      <c r="D118" s="27" t="str">
        <f>D95</f>
        <v>uH</v>
      </c>
      <c r="E118" s="27"/>
    </row>
    <row r="119" spans="1:5" ht="18" thickBot="1">
      <c r="A119" s="29" t="s">
        <v>220</v>
      </c>
      <c r="B119" s="43" t="s">
        <v>89</v>
      </c>
      <c r="C119" s="73">
        <f>Ir</f>
        <v>2.4601636379495022</v>
      </c>
      <c r="D119" s="30" t="str">
        <f>D114</f>
        <v>A</v>
      </c>
      <c r="E119" s="115"/>
    </row>
    <row r="120" spans="1:5" ht="16" thickBot="1">
      <c r="A120" s="50"/>
    </row>
    <row r="121" spans="1:5" s="51" customFormat="1">
      <c r="A121" s="425" t="s">
        <v>95</v>
      </c>
      <c r="B121" s="426"/>
      <c r="C121" s="426"/>
      <c r="D121" s="428"/>
      <c r="E121" s="112"/>
    </row>
    <row r="122" spans="1:5" ht="17">
      <c r="A122" s="22" t="s">
        <v>221</v>
      </c>
      <c r="B122" s="28" t="s">
        <v>134</v>
      </c>
      <c r="C122" s="76">
        <f>IF($D92="uF",Ir/(2*PI()*fsw_min*kHz*Cr*uF),Ir/(2*PI()*fsw_min*kHz*Cr*picoF))</f>
        <v>56.631604550934149</v>
      </c>
      <c r="D122" s="27" t="s">
        <v>7</v>
      </c>
      <c r="E122" s="27"/>
    </row>
    <row r="123" spans="1:5" ht="17">
      <c r="A123" s="22" t="s">
        <v>222</v>
      </c>
      <c r="B123" s="28" t="s">
        <v>135</v>
      </c>
      <c r="C123" s="76">
        <f>SQRT((Vblk_max/2)^2+Vcr^2)</f>
        <v>109.31325918667592</v>
      </c>
      <c r="D123" s="27" t="s">
        <v>7</v>
      </c>
      <c r="E123" s="27"/>
    </row>
    <row r="124" spans="1:5" ht="17">
      <c r="A124" s="22" t="s">
        <v>223</v>
      </c>
      <c r="B124" s="28" t="s">
        <v>136</v>
      </c>
      <c r="C124" s="76">
        <f>(Vblk_max/2)+(SQRT(2)*Vcr)</f>
        <v>173.58918321488099</v>
      </c>
      <c r="D124" s="27" t="s">
        <v>7</v>
      </c>
      <c r="E124" s="27"/>
    </row>
    <row r="125" spans="1:5" ht="17">
      <c r="A125" s="57" t="s">
        <v>224</v>
      </c>
      <c r="B125" s="57" t="s">
        <v>153</v>
      </c>
      <c r="C125" s="74">
        <f>Vblk_max/2-(Vcr*SQRT(2))</f>
        <v>13.410816785119039</v>
      </c>
      <c r="D125" s="27" t="s">
        <v>7</v>
      </c>
      <c r="E125" s="27"/>
    </row>
    <row r="126" spans="1:5" ht="17">
      <c r="A126" s="22" t="s">
        <v>225</v>
      </c>
      <c r="B126" s="28" t="s">
        <v>89</v>
      </c>
      <c r="C126" s="72">
        <f>Ir</f>
        <v>2.4601636379495022</v>
      </c>
      <c r="D126" s="27" t="s">
        <v>10</v>
      </c>
      <c r="E126" s="47"/>
    </row>
    <row r="127" spans="1:5">
      <c r="A127" s="478" t="s">
        <v>96</v>
      </c>
      <c r="B127" s="478"/>
      <c r="C127" s="478"/>
      <c r="D127" s="479"/>
      <c r="E127" s="403"/>
    </row>
    <row r="128" spans="1:5" ht="18" thickBot="1">
      <c r="A128" s="29" t="s">
        <v>262</v>
      </c>
      <c r="B128" s="43" t="s">
        <v>137</v>
      </c>
      <c r="C128" s="73">
        <f>Cr/2</f>
        <v>3.3500000000000002E-2</v>
      </c>
      <c r="D128" s="30" t="str">
        <f>IF(D93="uF", "uF","pF")</f>
        <v>uF</v>
      </c>
      <c r="E128" s="402"/>
    </row>
    <row r="129" spans="1:5" ht="16" thickBot="1">
      <c r="A129" s="50"/>
      <c r="D129" s="114"/>
    </row>
    <row r="130" spans="1:5">
      <c r="A130" s="425" t="s">
        <v>97</v>
      </c>
      <c r="B130" s="426"/>
      <c r="C130" s="426"/>
      <c r="D130" s="428"/>
      <c r="E130" s="112"/>
    </row>
    <row r="131" spans="1:5" ht="17">
      <c r="A131" s="22" t="s">
        <v>226</v>
      </c>
      <c r="B131" s="28" t="s">
        <v>98</v>
      </c>
      <c r="C131" s="76">
        <f>Vblk_max*1.5</f>
        <v>280.50000000000006</v>
      </c>
      <c r="D131" s="27" t="s">
        <v>7</v>
      </c>
      <c r="E131" s="27"/>
    </row>
    <row r="132" spans="1:5" ht="18" thickBot="1">
      <c r="A132" s="29" t="s">
        <v>227</v>
      </c>
      <c r="B132" s="43" t="s">
        <v>99</v>
      </c>
      <c r="C132" s="73">
        <f>1.1*Ir</f>
        <v>2.7061800017444528</v>
      </c>
      <c r="D132" s="30" t="s">
        <v>10</v>
      </c>
      <c r="E132" s="115"/>
    </row>
    <row r="133" spans="1:5" ht="16" thickBot="1">
      <c r="A133" s="24"/>
      <c r="B133" s="23"/>
      <c r="C133" s="23"/>
      <c r="D133" s="23"/>
    </row>
    <row r="134" spans="1:5">
      <c r="A134" s="425" t="s">
        <v>263</v>
      </c>
      <c r="B134" s="426"/>
      <c r="C134" s="426"/>
      <c r="D134" s="428"/>
      <c r="E134" s="112"/>
    </row>
    <row r="135" spans="1:5" ht="17">
      <c r="A135" s="22" t="s">
        <v>228</v>
      </c>
      <c r="B135" s="28" t="s">
        <v>100</v>
      </c>
      <c r="C135" s="72">
        <f>(Vblk_max/Nps)*1.2</f>
        <v>49.866666666666674</v>
      </c>
      <c r="D135" s="27" t="s">
        <v>7</v>
      </c>
      <c r="E135" s="27"/>
    </row>
    <row r="136" spans="1:5" ht="18" thickBot="1">
      <c r="A136" s="29" t="s">
        <v>229</v>
      </c>
      <c r="B136" s="43" t="s">
        <v>101</v>
      </c>
      <c r="C136" s="73">
        <f>SQRT(2)*C113/PI()</f>
        <v>3.8499999999999996</v>
      </c>
      <c r="D136" s="30" t="s">
        <v>10</v>
      </c>
      <c r="E136" s="115"/>
    </row>
    <row r="137" spans="1:5" ht="16" thickBot="1">
      <c r="A137" s="50"/>
      <c r="D137" s="114"/>
    </row>
    <row r="138" spans="1:5" ht="17">
      <c r="A138" s="425" t="s">
        <v>107</v>
      </c>
      <c r="B138" s="426"/>
      <c r="C138" s="426"/>
      <c r="D138" s="428"/>
      <c r="E138" s="112"/>
    </row>
    <row r="139" spans="1:5" ht="17">
      <c r="A139" s="22" t="s">
        <v>265</v>
      </c>
      <c r="B139" s="28" t="s">
        <v>104</v>
      </c>
      <c r="C139" s="72">
        <f>PI()*Iout/(2*SQRT(2))</f>
        <v>7.7750451417771398</v>
      </c>
      <c r="D139" s="27" t="s">
        <v>10</v>
      </c>
      <c r="E139" s="27"/>
    </row>
    <row r="140" spans="1:5" ht="17">
      <c r="A140" s="22" t="s">
        <v>230</v>
      </c>
      <c r="B140" s="28" t="s">
        <v>102</v>
      </c>
      <c r="C140" s="71">
        <f>MROUND(Vout*1.25,10)</f>
        <v>30</v>
      </c>
      <c r="D140" s="27" t="s">
        <v>7</v>
      </c>
      <c r="E140" s="27"/>
    </row>
    <row r="141" spans="1:5" ht="17">
      <c r="A141" s="22" t="s">
        <v>264</v>
      </c>
      <c r="B141" s="28" t="s">
        <v>103</v>
      </c>
      <c r="C141" s="72">
        <f>SQRT((PI()*Iout/(2*SQRT(2)))^2-Iout^2)</f>
        <v>3.3839809332607511</v>
      </c>
      <c r="D141" s="27" t="s">
        <v>10</v>
      </c>
      <c r="E141" s="27" t="s">
        <v>123</v>
      </c>
    </row>
    <row r="142" spans="1:5" ht="18" thickBot="1">
      <c r="A142" s="29" t="s">
        <v>231</v>
      </c>
      <c r="B142" s="43" t="s">
        <v>105</v>
      </c>
      <c r="C142" s="73">
        <f>Vout_pp*mV/((2*PI()*Iout)/4)/mOhm</f>
        <v>10.913481812015679</v>
      </c>
      <c r="D142" s="30" t="s">
        <v>106</v>
      </c>
      <c r="E142" s="115"/>
    </row>
    <row r="143" spans="1:5" ht="16" thickBot="1">
      <c r="A143" s="50"/>
      <c r="C143" s="53"/>
    </row>
    <row r="144" spans="1:5">
      <c r="A144" s="425" t="s">
        <v>138</v>
      </c>
      <c r="B144" s="426"/>
      <c r="C144" s="426"/>
      <c r="D144" s="428"/>
      <c r="E144" s="112"/>
    </row>
    <row r="145" spans="1:5" ht="17">
      <c r="A145" s="60" t="s">
        <v>232</v>
      </c>
      <c r="B145" s="54" t="s">
        <v>141</v>
      </c>
      <c r="C145" s="100">
        <v>1</v>
      </c>
      <c r="D145" s="61" t="s">
        <v>7</v>
      </c>
      <c r="E145" s="27"/>
    </row>
    <row r="146" spans="1:5" ht="17">
      <c r="A146" s="60" t="s">
        <v>780</v>
      </c>
      <c r="B146" s="54" t="s">
        <v>858</v>
      </c>
      <c r="C146" s="100">
        <f>VLOOKUP(C22,'tables and calculations'!$A$210:$C$214,2,0)</f>
        <v>0.1</v>
      </c>
      <c r="D146" s="61" t="s">
        <v>7</v>
      </c>
      <c r="E146" s="27"/>
    </row>
    <row r="147" spans="1:5" ht="17">
      <c r="A147" s="60" t="s">
        <v>781</v>
      </c>
      <c r="B147" s="54" t="s">
        <v>859</v>
      </c>
      <c r="C147" s="100">
        <f>VLOOKUP(C22,'tables and calculations'!$A$210:$C$214,3,0)</f>
        <v>5</v>
      </c>
      <c r="D147" s="61" t="s">
        <v>456</v>
      </c>
      <c r="E147" s="27"/>
    </row>
    <row r="148" spans="1:5" ht="17">
      <c r="A148" s="60" t="s">
        <v>233</v>
      </c>
      <c r="B148" s="55" t="s">
        <v>139</v>
      </c>
      <c r="C148" s="54">
        <f>Vblk_hu</f>
        <v>153</v>
      </c>
      <c r="D148" s="61" t="s">
        <v>7</v>
      </c>
      <c r="E148" s="27"/>
    </row>
    <row r="149" spans="1:5" ht="17">
      <c r="A149" s="60" t="s">
        <v>235</v>
      </c>
      <c r="B149" s="54" t="s">
        <v>140</v>
      </c>
      <c r="C149" s="54">
        <f>Vblk</f>
        <v>170</v>
      </c>
      <c r="D149" s="61" t="s">
        <v>7</v>
      </c>
      <c r="E149" s="27"/>
    </row>
    <row r="150" spans="1:5" ht="17">
      <c r="A150" s="60" t="s">
        <v>236</v>
      </c>
      <c r="B150" s="54" t="s">
        <v>142</v>
      </c>
      <c r="C150" s="87">
        <v>15</v>
      </c>
      <c r="D150" s="61" t="s">
        <v>270</v>
      </c>
      <c r="E150" s="27" t="s">
        <v>161</v>
      </c>
    </row>
    <row r="151" spans="1:5" ht="17">
      <c r="A151" s="60" t="s">
        <v>237</v>
      </c>
      <c r="B151" s="54" t="s">
        <v>143</v>
      </c>
      <c r="C151" s="54">
        <f>C149^2/(C150*mW)/10^6</f>
        <v>1.9266666666666667</v>
      </c>
      <c r="D151" s="62" t="s">
        <v>144</v>
      </c>
      <c r="E151" s="27"/>
    </row>
    <row r="152" spans="1:5" ht="17">
      <c r="A152" s="60" t="s">
        <v>305</v>
      </c>
      <c r="B152" s="54" t="s">
        <v>168</v>
      </c>
      <c r="C152" s="75">
        <f>(-(C148-C147*C151)+SQRT((C148-C147*C151)^2+4*C147*C151*(C145+C146)))/(2*C147)*10^3</f>
        <v>14.774995332930985</v>
      </c>
      <c r="D152" s="62" t="s">
        <v>145</v>
      </c>
      <c r="E152" s="27"/>
    </row>
    <row r="153" spans="1:5" ht="17">
      <c r="A153" s="60" t="s">
        <v>240</v>
      </c>
      <c r="B153" s="54" t="s">
        <v>168</v>
      </c>
      <c r="C153" s="87">
        <v>14</v>
      </c>
      <c r="D153" s="62" t="s">
        <v>145</v>
      </c>
      <c r="E153" s="27" t="s">
        <v>162</v>
      </c>
    </row>
    <row r="154" spans="1:5" ht="17">
      <c r="A154" s="60" t="s">
        <v>238</v>
      </c>
      <c r="B154" s="54" t="s">
        <v>167</v>
      </c>
      <c r="C154" s="75">
        <f>C151-C152/1000</f>
        <v>1.9118916713337357</v>
      </c>
      <c r="D154" s="62" t="s">
        <v>144</v>
      </c>
      <c r="E154" s="27"/>
    </row>
    <row r="155" spans="1:5" ht="17">
      <c r="A155" s="60" t="s">
        <v>239</v>
      </c>
      <c r="B155" s="54" t="s">
        <v>167</v>
      </c>
      <c r="C155" s="87">
        <f>0.62*3</f>
        <v>1.8599999999999999</v>
      </c>
      <c r="D155" s="62" t="s">
        <v>144</v>
      </c>
      <c r="E155" s="27" t="s">
        <v>179</v>
      </c>
    </row>
    <row r="156" spans="1:5">
      <c r="A156" s="60" t="s">
        <v>975</v>
      </c>
      <c r="B156" s="54"/>
      <c r="C156" s="414">
        <f>Vblk_max*C153/(C153+C155*10^3)</f>
        <v>1.3970117395944508</v>
      </c>
      <c r="D156" s="62" t="s">
        <v>7</v>
      </c>
      <c r="E156" s="27"/>
    </row>
    <row r="157" spans="1:5" ht="16">
      <c r="A157" s="28" t="s">
        <v>978</v>
      </c>
      <c r="B157" s="54"/>
      <c r="C157" s="340" t="str">
        <f>IF(C156&gt;5,"CAUTION: No, change BLK sense resistor values such that BLK pin voltage doesn't exceed 5 V","Yes")</f>
        <v>Yes</v>
      </c>
      <c r="D157" s="62"/>
      <c r="E157" s="27"/>
    </row>
    <row r="158" spans="1:5" ht="17">
      <c r="A158" s="60" t="s">
        <v>234</v>
      </c>
      <c r="B158" s="55" t="s">
        <v>139</v>
      </c>
      <c r="C158" s="59">
        <f>((C155*1000+C153)/C153)*(C145+C146+C147*C155*C153/1000/(C155+C153/1000))</f>
        <v>156.54285714285714</v>
      </c>
      <c r="D158" s="61" t="s">
        <v>7</v>
      </c>
      <c r="E158" s="27"/>
    </row>
    <row r="159" spans="1:5" ht="17">
      <c r="A159" s="60" t="s">
        <v>268</v>
      </c>
      <c r="B159" s="54" t="s">
        <v>141</v>
      </c>
      <c r="C159" s="59">
        <f>$C145*($C155*1000+$C153)/$C153</f>
        <v>133.85714285714283</v>
      </c>
      <c r="D159" s="61" t="s">
        <v>7</v>
      </c>
      <c r="E159" s="27"/>
    </row>
    <row r="160" spans="1:5" ht="18" thickBot="1">
      <c r="A160" s="29" t="s">
        <v>269</v>
      </c>
      <c r="B160" s="104" t="s">
        <v>142</v>
      </c>
      <c r="C160" s="73">
        <f>1000*(C149^2)/(C153*kOhm+C155*kOhm*kOhm)</f>
        <v>15.421558164354325</v>
      </c>
      <c r="D160" s="30" t="s">
        <v>270</v>
      </c>
      <c r="E160" s="115"/>
    </row>
    <row r="162" spans="1:8" ht="16" thickBot="1">
      <c r="A162" s="50"/>
      <c r="C162" s="53"/>
    </row>
    <row r="163" spans="1:8">
      <c r="A163" s="425" t="s">
        <v>782</v>
      </c>
      <c r="B163" s="426"/>
      <c r="C163" s="426"/>
      <c r="D163" s="428"/>
      <c r="E163" s="112"/>
    </row>
    <row r="164" spans="1:8" ht="17" thickBot="1">
      <c r="A164" s="313" t="s">
        <v>986</v>
      </c>
      <c r="B164" s="314"/>
      <c r="C164" s="364" t="str">
        <f>VLOOKUP('DESIGN INPUTS AND CALCULATIONS'!C22,'tables and calculations'!$A$210:$D$214,4,0)</f>
        <v>Yes</v>
      </c>
      <c r="D164" s="27"/>
      <c r="E164" s="41" t="str">
        <f>IF(C164="Yes","TSET Gain Set by Diff Voltage Calculation option is enabled - use option 2 for calculating TSET resistor values","TSET Gain Set by Diff Voltage Calculation option is disabled - use option 1 for calculating TSET resistor values")</f>
        <v>TSET Gain Set by Diff Voltage Calculation option is enabled - use option 2 for calculating TSET resistor values</v>
      </c>
    </row>
    <row r="165" spans="1:8">
      <c r="A165" s="429" t="s">
        <v>989</v>
      </c>
      <c r="B165" s="430"/>
      <c r="C165" s="430"/>
      <c r="D165" s="431"/>
      <c r="E165" s="424"/>
    </row>
    <row r="166" spans="1:8" ht="16">
      <c r="A166" s="313" t="s">
        <v>991</v>
      </c>
      <c r="B166" s="314" t="s">
        <v>929</v>
      </c>
      <c r="C166" s="315">
        <v>8</v>
      </c>
      <c r="D166" s="27"/>
      <c r="E166" s="118" t="s">
        <v>985</v>
      </c>
    </row>
    <row r="167" spans="1:8" ht="16">
      <c r="A167" s="64" t="s">
        <v>820</v>
      </c>
      <c r="B167" s="57" t="s">
        <v>925</v>
      </c>
      <c r="C167" s="315">
        <v>3.5</v>
      </c>
      <c r="D167" s="65" t="s">
        <v>7</v>
      </c>
      <c r="E167" s="118" t="s">
        <v>976</v>
      </c>
    </row>
    <row r="168" spans="1:8" ht="17">
      <c r="A168" s="64" t="s">
        <v>983</v>
      </c>
      <c r="B168" s="57" t="s">
        <v>930</v>
      </c>
      <c r="C168" s="364">
        <f>IF(C167=4,VLOOKUP(C166,TSET!$A$7:$Y$23,7,0),VLOOKUP(C166,TSET!$A$26:$Y$43,7,0))</f>
        <v>1.1819999999999999</v>
      </c>
      <c r="D168" s="65" t="s">
        <v>7</v>
      </c>
      <c r="E168" s="27"/>
    </row>
    <row r="169" spans="1:8" ht="17">
      <c r="A169" s="64" t="s">
        <v>822</v>
      </c>
      <c r="B169" s="57" t="s">
        <v>932</v>
      </c>
      <c r="C169" s="70">
        <f>IF(C167=4,VLOOKUP(C166,TSET!$A$7:$Y$23,24,0),VLOOKUP(C166,TSET!$A$26:$Y$43,24,0))</f>
        <v>365</v>
      </c>
      <c r="D169" s="65" t="s">
        <v>145</v>
      </c>
      <c r="E169" s="27"/>
    </row>
    <row r="170" spans="1:8" ht="17">
      <c r="A170" s="64" t="s">
        <v>825</v>
      </c>
      <c r="B170" s="57" t="s">
        <v>931</v>
      </c>
      <c r="C170" s="70">
        <f>IF(C167=4,VLOOKUP(C166,TSET!$A$7:$Y$23,25,0),VLOOKUP(C166,TSET!$A$26:$Y$43,25,0))</f>
        <v>113</v>
      </c>
      <c r="D170" s="65" t="s">
        <v>145</v>
      </c>
      <c r="E170" s="27"/>
    </row>
    <row r="171" spans="1:8" ht="17">
      <c r="A171" s="69" t="s">
        <v>826</v>
      </c>
      <c r="B171" s="57" t="s">
        <v>932</v>
      </c>
      <c r="C171" s="420">
        <v>365</v>
      </c>
      <c r="D171" s="62" t="s">
        <v>145</v>
      </c>
      <c r="E171" s="27" t="s">
        <v>933</v>
      </c>
    </row>
    <row r="172" spans="1:8" ht="17">
      <c r="A172" s="69" t="s">
        <v>827</v>
      </c>
      <c r="B172" s="57" t="s">
        <v>931</v>
      </c>
      <c r="C172" s="346">
        <v>113</v>
      </c>
      <c r="D172" s="62" t="s">
        <v>145</v>
      </c>
      <c r="E172" s="27" t="s">
        <v>934</v>
      </c>
    </row>
    <row r="173" spans="1:8" ht="17">
      <c r="A173" s="64" t="s">
        <v>828</v>
      </c>
      <c r="B173" s="57" t="s">
        <v>930</v>
      </c>
      <c r="C173" s="416">
        <f>5*C172/(C171+C172)</f>
        <v>1.1820083682008369</v>
      </c>
      <c r="D173" s="65" t="s">
        <v>7</v>
      </c>
      <c r="E173" s="118" t="s">
        <v>984</v>
      </c>
      <c r="F173" s="15"/>
      <c r="G173" s="15"/>
      <c r="H173" s="15"/>
    </row>
    <row r="174" spans="1:8" ht="16">
      <c r="A174" s="28" t="s">
        <v>829</v>
      </c>
      <c r="B174" s="28"/>
      <c r="C174" s="340" t="str">
        <f>IF(OR(C173&gt;IF(C167=4,VLOOKUP(C166,TSET!$A$7:$Y$23,9,0),VLOOKUP(C166,TSET!$A$26:$Y$43,9,0)),C173&lt;IF(C167=4,VLOOKUP(C166,TSET!$A$7:$Y$23,8,0),VLOOKUP(C166,TSET!$A$26:$Y$43,8,0))),"CAUTION: No, choose different resistor values","Yes")</f>
        <v>Yes</v>
      </c>
      <c r="D174" s="391"/>
      <c r="E174" s="27"/>
    </row>
    <row r="175" spans="1:8" ht="17">
      <c r="A175" s="45" t="s">
        <v>952</v>
      </c>
      <c r="B175" s="57" t="s">
        <v>956</v>
      </c>
      <c r="C175" s="70">
        <f>IF(C167=4,VLOOKUP(C166,TSET!$A$7:$Y$23,14,0)*VLOOKUP(C166,TSET!$A$7:$Y$23,15,0),VLOOKUP(C166,TSET!$A$26:$Y$43,14,0)*VLOOKUP(C166,TSET!$A$26:$Y$43,15,0))</f>
        <v>304.11400000000003</v>
      </c>
      <c r="D175" s="65" t="s">
        <v>953</v>
      </c>
      <c r="E175" s="47"/>
      <c r="F175" s="15"/>
      <c r="G175" s="15"/>
      <c r="H175" s="15"/>
    </row>
    <row r="176" spans="1:8" ht="17">
      <c r="A176" s="45" t="s">
        <v>954</v>
      </c>
      <c r="B176" s="57" t="s">
        <v>955</v>
      </c>
      <c r="C176" s="366">
        <f>IF(C167=4,VLOOKUP(C166,TSET!$A$7:$Y$23,16,0),VLOOKUP(C166,TSET!$A$26:$Y$43,16,0))</f>
        <v>1500</v>
      </c>
      <c r="D176" s="62" t="s">
        <v>145</v>
      </c>
      <c r="E176" s="119"/>
      <c r="F176" s="15"/>
      <c r="G176" s="15"/>
      <c r="H176" s="15"/>
    </row>
    <row r="177" spans="1:8" ht="18" thickBot="1">
      <c r="A177" s="29" t="s">
        <v>957</v>
      </c>
      <c r="B177" s="67" t="s">
        <v>958</v>
      </c>
      <c r="C177" s="419">
        <f>IF(C167=4,VLOOKUP(C166,TSET!$A$7:$Y$23,18,0),VLOOKUP(C166,TSET!$A$26:$Y$43,18,0))</f>
        <v>3.202</v>
      </c>
      <c r="D177" s="68" t="s">
        <v>959</v>
      </c>
      <c r="E177" s="115"/>
      <c r="F177" s="15"/>
      <c r="G177" s="15"/>
      <c r="H177" s="15"/>
    </row>
    <row r="178" spans="1:8">
      <c r="A178" s="432" t="s">
        <v>990</v>
      </c>
      <c r="B178" s="433"/>
      <c r="C178" s="433"/>
      <c r="D178" s="434"/>
      <c r="E178" s="423"/>
    </row>
    <row r="179" spans="1:8" ht="16">
      <c r="A179" s="313" t="s">
        <v>991</v>
      </c>
      <c r="B179" s="314" t="s">
        <v>929</v>
      </c>
      <c r="C179" s="315">
        <v>4</v>
      </c>
      <c r="D179" s="27"/>
      <c r="E179" s="118" t="s">
        <v>985</v>
      </c>
    </row>
    <row r="180" spans="1:8">
      <c r="A180" s="64" t="s">
        <v>992</v>
      </c>
      <c r="B180" s="57" t="s">
        <v>925</v>
      </c>
      <c r="C180" s="63">
        <v>3.5</v>
      </c>
      <c r="D180" s="65" t="s">
        <v>7</v>
      </c>
      <c r="E180" s="118"/>
    </row>
    <row r="181" spans="1:8" ht="17">
      <c r="A181" s="64" t="s">
        <v>983</v>
      </c>
      <c r="B181" s="57" t="s">
        <v>997</v>
      </c>
      <c r="C181" s="364">
        <f>IF(C180=4,VLOOKUP(C179,TSET!$A$7:$Y$23,7,0),VLOOKUP(C179,TSET!$A$26:$Y$43,7,0))</f>
        <v>0.74199999999999999</v>
      </c>
      <c r="D181" s="65" t="s">
        <v>7</v>
      </c>
      <c r="E181" s="27"/>
    </row>
    <row r="182" spans="1:8" ht="16">
      <c r="A182" s="313" t="s">
        <v>993</v>
      </c>
      <c r="B182" s="314" t="s">
        <v>929</v>
      </c>
      <c r="C182" s="315">
        <v>5</v>
      </c>
      <c r="D182" s="27"/>
      <c r="E182" s="118" t="s">
        <v>994</v>
      </c>
    </row>
    <row r="183" spans="1:8" ht="17">
      <c r="A183" s="64" t="s">
        <v>995</v>
      </c>
      <c r="B183" s="57" t="s">
        <v>996</v>
      </c>
      <c r="C183" s="364">
        <f>IF(C180=4,VLOOKUP(C182,TSET!$A$7:$Y$23,7,0),VLOOKUP(C182,TSET!$A$26:$Y$43,7,0))</f>
        <v>0.85000000000000009</v>
      </c>
      <c r="D183" s="65" t="s">
        <v>7</v>
      </c>
      <c r="E183" s="27"/>
    </row>
    <row r="184" spans="1:8" ht="17">
      <c r="A184" s="64" t="s">
        <v>822</v>
      </c>
      <c r="B184" s="57" t="s">
        <v>932</v>
      </c>
      <c r="C184" s="70">
        <f>C183/(C181*2)*10^3</f>
        <v>572.77628032345024</v>
      </c>
      <c r="D184" s="62" t="s">
        <v>145</v>
      </c>
      <c r="E184" s="27"/>
    </row>
    <row r="185" spans="1:8" ht="17">
      <c r="A185" s="64" t="s">
        <v>825</v>
      </c>
      <c r="B185" s="57" t="s">
        <v>931</v>
      </c>
      <c r="C185" s="70">
        <f>C183/(2*(5-C181))*10^3</f>
        <v>99.812118365429782</v>
      </c>
      <c r="D185" s="62" t="s">
        <v>145</v>
      </c>
      <c r="E185" s="27"/>
    </row>
    <row r="186" spans="1:8" ht="17">
      <c r="A186" s="69" t="s">
        <v>826</v>
      </c>
      <c r="B186" s="57" t="s">
        <v>932</v>
      </c>
      <c r="C186" s="420">
        <v>560</v>
      </c>
      <c r="D186" s="62" t="s">
        <v>145</v>
      </c>
      <c r="E186" s="27" t="s">
        <v>933</v>
      </c>
      <c r="F186" s="15"/>
      <c r="G186" s="15"/>
      <c r="H186" s="15"/>
    </row>
    <row r="187" spans="1:8" ht="17">
      <c r="A187" s="69" t="s">
        <v>827</v>
      </c>
      <c r="B187" s="57" t="s">
        <v>931</v>
      </c>
      <c r="C187" s="346">
        <v>100</v>
      </c>
      <c r="D187" s="62" t="s">
        <v>145</v>
      </c>
      <c r="E187" s="27" t="s">
        <v>934</v>
      </c>
    </row>
    <row r="188" spans="1:8" ht="17">
      <c r="A188" s="64" t="s">
        <v>828</v>
      </c>
      <c r="B188" s="57" t="s">
        <v>997</v>
      </c>
      <c r="C188" s="416">
        <f>5*C187/(C186+C187)</f>
        <v>0.75757575757575757</v>
      </c>
      <c r="D188" s="65" t="s">
        <v>7</v>
      </c>
      <c r="E188" s="118" t="s">
        <v>984</v>
      </c>
      <c r="F188" s="15"/>
      <c r="G188" s="15"/>
      <c r="H188" s="15"/>
    </row>
    <row r="189" spans="1:8" ht="16">
      <c r="A189" s="28" t="s">
        <v>829</v>
      </c>
      <c r="B189" s="28"/>
      <c r="C189" s="340" t="str">
        <f>IF(OR(C188&gt;IF(C180=4,VLOOKUP(C179,TSET!$A$7:$Y$23,9,0),VLOOKUP(C179,TSET!$A$26:$Y$43,9,0)),C188&lt;IF(C180=4,VLOOKUP(C179,TSET!$A$7:$Y$23,8,0),VLOOKUP(C179,TSET!$A$26:$Y$43,8,0))),"CAUTION: No, choose different resistor values","Yes")</f>
        <v>Yes</v>
      </c>
      <c r="D189" s="391"/>
      <c r="E189" s="27"/>
      <c r="F189" s="15"/>
      <c r="G189" s="15"/>
      <c r="H189" s="15"/>
    </row>
    <row r="190" spans="1:8" ht="17">
      <c r="A190" s="64" t="s">
        <v>998</v>
      </c>
      <c r="B190" s="57" t="s">
        <v>996</v>
      </c>
      <c r="C190" s="416">
        <f>(C187*C186)/(C186+C187)*10*10^-3</f>
        <v>0.84848484848484851</v>
      </c>
      <c r="D190" s="65" t="s">
        <v>7</v>
      </c>
      <c r="E190" s="118" t="s">
        <v>984</v>
      </c>
      <c r="F190" s="15"/>
      <c r="G190" s="15"/>
      <c r="H190" s="15"/>
    </row>
    <row r="191" spans="1:8" ht="16">
      <c r="A191" s="28" t="s">
        <v>999</v>
      </c>
      <c r="B191" s="28"/>
      <c r="C191" s="340" t="str">
        <f>IF(OR(C190&gt;IF(C180=4,VLOOKUP(C182,TSET!$A$7:$Y$23,9,0),VLOOKUP(C182,TSET!$A$26:$Y$43,9,0)),C190&lt;IF(C180=4,VLOOKUP(C182,TSET!$A$7:$Y$23,8,0),VLOOKUP(C182,TSET!$A$26:$Y$43,8,0))),"CAUTION: No, choose different resistor values","Yes")</f>
        <v>Yes</v>
      </c>
      <c r="D191" s="391"/>
      <c r="E191" s="27"/>
      <c r="F191" s="15"/>
      <c r="G191" s="15"/>
      <c r="H191" s="15"/>
    </row>
    <row r="192" spans="1:8" ht="17">
      <c r="A192" s="45" t="s">
        <v>952</v>
      </c>
      <c r="B192" s="57" t="s">
        <v>956</v>
      </c>
      <c r="C192" s="70">
        <f>IF(C180=4,VLOOKUP(C182,TSET!$A$7:$Y$23,14,0)*VLOOKUP(C182,TSET!$A$7:$Y$23,15,0),VLOOKUP(C182,TSET!$A$26:$Y$43,14,0)*VLOOKUP(C182,TSET!$A$26:$Y$43,15,0))</f>
        <v>490.53400000000005</v>
      </c>
      <c r="D192" s="65" t="s">
        <v>953</v>
      </c>
      <c r="E192" s="47"/>
      <c r="F192" s="15"/>
      <c r="G192" s="15"/>
      <c r="H192" s="15"/>
    </row>
    <row r="193" spans="1:8" ht="17">
      <c r="A193" s="45" t="s">
        <v>954</v>
      </c>
      <c r="B193" s="57" t="s">
        <v>955</v>
      </c>
      <c r="C193" s="366">
        <f>IF(C180=4,VLOOKUP(C182,TSET!$A$7:$Y$23,16,0),VLOOKUP(C182,TSET!$A$26:$Y$43,16,0))</f>
        <v>3600</v>
      </c>
      <c r="D193" s="62" t="s">
        <v>145</v>
      </c>
      <c r="E193" s="119"/>
      <c r="F193" s="15"/>
      <c r="G193" s="15"/>
      <c r="H193" s="15"/>
    </row>
    <row r="194" spans="1:8" ht="18" thickBot="1">
      <c r="A194" s="29" t="s">
        <v>957</v>
      </c>
      <c r="B194" s="67" t="s">
        <v>958</v>
      </c>
      <c r="C194" s="419">
        <f>IF(C180=4,VLOOKUP(C179,TSET!$A$7:$Y$23,18,0),VLOOKUP(C179,TSET!$A$26:$Y$43,18,0))</f>
        <v>1.6465000000000001</v>
      </c>
      <c r="D194" s="68" t="s">
        <v>959</v>
      </c>
      <c r="E194" s="47"/>
      <c r="F194" s="15"/>
      <c r="G194" s="15"/>
      <c r="H194" s="15"/>
    </row>
    <row r="195" spans="1:8">
      <c r="A195" s="25"/>
      <c r="B195" s="25"/>
      <c r="C195" s="25"/>
      <c r="D195" s="26"/>
      <c r="E195" s="47"/>
      <c r="F195" s="15"/>
      <c r="G195" s="15"/>
      <c r="H195" s="15"/>
    </row>
    <row r="196" spans="1:8">
      <c r="A196" s="25"/>
      <c r="B196" s="25"/>
      <c r="C196" s="25"/>
      <c r="D196" s="26"/>
      <c r="E196" s="47"/>
      <c r="F196" s="15"/>
      <c r="G196" s="15"/>
      <c r="H196" s="15"/>
    </row>
    <row r="197" spans="1:8">
      <c r="A197" s="25"/>
      <c r="B197" s="25"/>
      <c r="C197" s="25"/>
      <c r="D197" s="26"/>
      <c r="E197" s="47"/>
      <c r="F197" s="15"/>
      <c r="G197" s="15"/>
      <c r="H197" s="15"/>
    </row>
    <row r="198" spans="1:8">
      <c r="A198" s="25"/>
      <c r="B198" s="25"/>
      <c r="C198" s="25"/>
      <c r="D198" s="26"/>
      <c r="E198" s="47"/>
      <c r="F198" s="15"/>
      <c r="G198" s="15"/>
      <c r="H198" s="15"/>
    </row>
    <row r="199" spans="1:8">
      <c r="A199" s="25"/>
      <c r="B199" s="25"/>
      <c r="C199" s="25"/>
      <c r="D199" s="26"/>
      <c r="E199" s="47"/>
      <c r="F199" s="15"/>
      <c r="G199" s="15"/>
      <c r="H199" s="15"/>
    </row>
    <row r="200" spans="1:8">
      <c r="A200" s="25"/>
      <c r="B200" s="25"/>
      <c r="C200" s="25"/>
      <c r="D200" s="26"/>
      <c r="E200" s="47"/>
      <c r="F200" s="15"/>
      <c r="G200" s="15"/>
      <c r="H200" s="15"/>
    </row>
    <row r="201" spans="1:8">
      <c r="A201" s="25"/>
      <c r="B201" s="25"/>
      <c r="C201" s="25"/>
      <c r="D201" s="26"/>
      <c r="E201" s="47"/>
      <c r="F201" s="15"/>
      <c r="G201" s="15"/>
      <c r="H201" s="15"/>
    </row>
    <row r="202" spans="1:8">
      <c r="A202" s="25"/>
      <c r="B202" s="25"/>
      <c r="C202" s="25"/>
      <c r="D202" s="26"/>
      <c r="E202" s="47"/>
      <c r="F202" s="15"/>
      <c r="G202" s="15"/>
      <c r="H202" s="15"/>
    </row>
    <row r="203" spans="1:8">
      <c r="A203" s="25"/>
      <c r="B203" s="25"/>
      <c r="C203" s="25"/>
      <c r="D203" s="26"/>
      <c r="E203" s="47"/>
      <c r="F203" s="15"/>
      <c r="G203" s="15"/>
      <c r="H203" s="15"/>
    </row>
    <row r="204" spans="1:8">
      <c r="A204" s="25"/>
      <c r="B204" s="25"/>
      <c r="C204" s="25"/>
      <c r="D204" s="26"/>
      <c r="E204" s="47"/>
      <c r="F204" s="15"/>
      <c r="G204" s="15"/>
      <c r="H204" s="15"/>
    </row>
    <row r="205" spans="1:8">
      <c r="A205" s="25"/>
      <c r="B205" s="25"/>
      <c r="C205" s="25"/>
      <c r="D205" s="26"/>
      <c r="E205" s="47"/>
      <c r="F205" s="15"/>
      <c r="G205" s="15"/>
      <c r="H205" s="15"/>
    </row>
    <row r="206" spans="1:8">
      <c r="A206" s="25"/>
      <c r="B206" s="25"/>
      <c r="C206" s="25"/>
      <c r="D206" s="26"/>
      <c r="E206" s="47"/>
      <c r="F206" s="15"/>
      <c r="G206" s="15"/>
      <c r="H206" s="15"/>
    </row>
    <row r="207" spans="1:8">
      <c r="A207" s="25"/>
      <c r="B207" s="25"/>
      <c r="C207" s="25"/>
      <c r="D207" s="26"/>
      <c r="E207" s="47"/>
      <c r="F207" s="15"/>
      <c r="G207" s="15"/>
      <c r="H207" s="15"/>
    </row>
    <row r="208" spans="1:8">
      <c r="A208" s="25"/>
      <c r="B208" s="25"/>
      <c r="C208" s="25"/>
      <c r="D208" s="26"/>
      <c r="E208" s="47"/>
      <c r="F208" s="15"/>
      <c r="G208" s="15"/>
      <c r="H208" s="15"/>
    </row>
    <row r="209" spans="1:8">
      <c r="A209" s="25"/>
      <c r="B209" s="25"/>
      <c r="C209" s="25"/>
      <c r="D209" s="26"/>
      <c r="E209" s="47"/>
      <c r="F209" s="15"/>
      <c r="G209" s="15"/>
      <c r="H209" s="15"/>
    </row>
    <row r="210" spans="1:8">
      <c r="A210" s="25"/>
      <c r="B210" s="25"/>
      <c r="C210" s="25"/>
      <c r="D210" s="26"/>
      <c r="E210" s="47"/>
      <c r="F210" s="15"/>
      <c r="G210" s="15"/>
      <c r="H210" s="15"/>
    </row>
    <row r="211" spans="1:8">
      <c r="A211" s="25"/>
      <c r="B211" s="25"/>
      <c r="C211" s="25"/>
      <c r="D211" s="26"/>
      <c r="E211" s="47"/>
      <c r="F211" s="15"/>
      <c r="G211" s="15"/>
      <c r="H211" s="15"/>
    </row>
    <row r="212" spans="1:8">
      <c r="A212" s="25"/>
      <c r="B212" s="25"/>
      <c r="C212" s="25"/>
      <c r="D212" s="26"/>
      <c r="E212" s="47"/>
      <c r="F212" s="15"/>
      <c r="G212" s="15"/>
      <c r="H212" s="15"/>
    </row>
    <row r="213" spans="1:8">
      <c r="A213" s="25"/>
      <c r="B213" s="25"/>
      <c r="C213" s="25"/>
      <c r="D213" s="26"/>
      <c r="E213" s="47"/>
      <c r="F213" s="15"/>
      <c r="G213" s="15"/>
      <c r="H213" s="15"/>
    </row>
    <row r="214" spans="1:8">
      <c r="A214" s="25"/>
      <c r="B214" s="25"/>
      <c r="C214" s="25"/>
      <c r="D214" s="26"/>
      <c r="E214" s="47"/>
      <c r="F214" s="15"/>
      <c r="G214" s="15"/>
      <c r="H214" s="15"/>
    </row>
    <row r="215" spans="1:8">
      <c r="A215" s="25"/>
      <c r="B215" s="25"/>
      <c r="C215" s="25"/>
      <c r="D215" s="26"/>
      <c r="E215" s="47"/>
      <c r="F215" s="15"/>
      <c r="G215" s="15"/>
      <c r="H215" s="15"/>
    </row>
    <row r="216" spans="1:8">
      <c r="A216" s="25"/>
      <c r="B216" s="25"/>
      <c r="C216" s="25"/>
      <c r="D216" s="26"/>
      <c r="E216" s="47"/>
      <c r="F216" s="15"/>
      <c r="G216" s="15"/>
      <c r="H216" s="15"/>
    </row>
    <row r="217" spans="1:8">
      <c r="A217" s="25"/>
      <c r="B217" s="25"/>
      <c r="C217" s="25"/>
      <c r="D217" s="26"/>
      <c r="E217" s="47"/>
      <c r="F217" s="15"/>
      <c r="G217" s="15"/>
      <c r="H217" s="15"/>
    </row>
    <row r="218" spans="1:8">
      <c r="A218" s="25"/>
      <c r="B218" s="25"/>
      <c r="C218" s="25"/>
      <c r="D218" s="26"/>
      <c r="E218" s="47"/>
    </row>
    <row r="219" spans="1:8">
      <c r="A219" s="25"/>
      <c r="B219" s="25"/>
      <c r="C219" s="25"/>
      <c r="D219" s="26"/>
      <c r="E219" s="47"/>
    </row>
    <row r="220" spans="1:8">
      <c r="A220" s="25"/>
      <c r="B220" s="25"/>
      <c r="C220" s="25"/>
      <c r="D220" s="26"/>
      <c r="E220" s="47"/>
    </row>
    <row r="221" spans="1:8" ht="16" thickBot="1">
      <c r="A221" s="406"/>
      <c r="B221" s="406"/>
      <c r="C221" s="406"/>
      <c r="D221" s="407"/>
      <c r="E221" s="30"/>
    </row>
    <row r="222" spans="1:8" ht="16" thickBot="1">
      <c r="A222" s="56"/>
      <c r="B222" s="25"/>
    </row>
    <row r="223" spans="1:8">
      <c r="A223" s="425" t="s">
        <v>146</v>
      </c>
      <c r="B223" s="426"/>
      <c r="C223" s="426"/>
      <c r="D223" s="428"/>
      <c r="E223" s="112"/>
    </row>
    <row r="224" spans="1:8" ht="17">
      <c r="A224" s="64" t="s">
        <v>241</v>
      </c>
      <c r="B224" s="57" t="s">
        <v>152</v>
      </c>
      <c r="C224" s="70">
        <f>Ir/0.707</f>
        <v>3.4797222601831717</v>
      </c>
      <c r="D224" s="65" t="s">
        <v>10</v>
      </c>
      <c r="E224" s="119"/>
    </row>
    <row r="225" spans="1:5">
      <c r="A225" s="64" t="s">
        <v>830</v>
      </c>
      <c r="B225" s="57" t="s">
        <v>925</v>
      </c>
      <c r="C225" s="70">
        <f>C167</f>
        <v>3.5</v>
      </c>
      <c r="D225" s="65" t="s">
        <v>7</v>
      </c>
      <c r="E225" s="119"/>
    </row>
    <row r="226" spans="1:5" ht="17">
      <c r="A226" s="64" t="s">
        <v>926</v>
      </c>
      <c r="B226" s="57" t="s">
        <v>156</v>
      </c>
      <c r="C226" s="86">
        <v>150</v>
      </c>
      <c r="D226" s="65" t="s">
        <v>70</v>
      </c>
      <c r="E226" s="119" t="s">
        <v>927</v>
      </c>
    </row>
    <row r="227" spans="1:5" ht="17">
      <c r="A227" s="64" t="s">
        <v>247</v>
      </c>
      <c r="B227" s="57" t="s">
        <v>157</v>
      </c>
      <c r="C227" s="367" t="str">
        <f>CONCATENATE("&lt; ",ROUND(C225*Cr*uF/(C226*picoF*C224),1))</f>
        <v>&lt; 449.3</v>
      </c>
      <c r="D227" s="65" t="s">
        <v>149</v>
      </c>
      <c r="E227" s="27" t="s">
        <v>961</v>
      </c>
    </row>
    <row r="228" spans="1:5" ht="33" thickBot="1">
      <c r="A228" s="66" t="s">
        <v>248</v>
      </c>
      <c r="B228" s="67" t="s">
        <v>157</v>
      </c>
      <c r="C228" s="408">
        <v>150</v>
      </c>
      <c r="D228" s="68" t="s">
        <v>149</v>
      </c>
      <c r="E228" s="409" t="s">
        <v>928</v>
      </c>
    </row>
    <row r="229" spans="1:5" ht="16" thickBot="1"/>
    <row r="230" spans="1:5">
      <c r="A230" s="425" t="s">
        <v>848</v>
      </c>
      <c r="B230" s="426"/>
      <c r="C230" s="426"/>
      <c r="D230" s="428"/>
      <c r="E230" s="112"/>
    </row>
    <row r="231" spans="1:5">
      <c r="A231" s="57" t="s">
        <v>904</v>
      </c>
      <c r="B231" s="57" t="s">
        <v>905</v>
      </c>
      <c r="C231" s="107">
        <v>1.391</v>
      </c>
      <c r="D231" s="57" t="s">
        <v>7</v>
      </c>
      <c r="E231" s="404" t="s">
        <v>1003</v>
      </c>
    </row>
    <row r="232" spans="1:5">
      <c r="A232" s="28" t="s">
        <v>906</v>
      </c>
      <c r="B232" s="28" t="s">
        <v>921</v>
      </c>
      <c r="C232" s="364">
        <f>VLOOKUP(C231,LL!A3:O11,4,0)</f>
        <v>1.8180000000000001</v>
      </c>
      <c r="D232" s="55" t="s">
        <v>7</v>
      </c>
      <c r="E232" s="404" t="str">
        <f>IF(C231&gt;=2.41,"Burst Disable","")</f>
        <v/>
      </c>
    </row>
    <row r="233" spans="1:5">
      <c r="A233" s="102" t="s">
        <v>907</v>
      </c>
      <c r="B233" s="28" t="s">
        <v>922</v>
      </c>
      <c r="C233" s="107">
        <v>1.667</v>
      </c>
      <c r="D233" s="344" t="s">
        <v>7</v>
      </c>
      <c r="E233" s="404" t="s">
        <v>1002</v>
      </c>
    </row>
    <row r="234" spans="1:5">
      <c r="A234" s="64" t="s">
        <v>855</v>
      </c>
      <c r="B234" s="57" t="s">
        <v>849</v>
      </c>
      <c r="C234" s="124">
        <v>1.2</v>
      </c>
      <c r="D234" s="65" t="s">
        <v>7</v>
      </c>
      <c r="E234" s="404" t="s">
        <v>908</v>
      </c>
    </row>
    <row r="235" spans="1:5" ht="17">
      <c r="A235" s="28" t="s">
        <v>850</v>
      </c>
      <c r="B235" s="28" t="s">
        <v>910</v>
      </c>
      <c r="C235" s="77">
        <f>VLOOKUP(C231,LL!A3:O11,12,0)/1000</f>
        <v>537.91666666666663</v>
      </c>
      <c r="D235" s="55" t="s">
        <v>145</v>
      </c>
      <c r="E235" s="404"/>
    </row>
    <row r="236" spans="1:5" ht="17">
      <c r="A236" s="28" t="s">
        <v>851</v>
      </c>
      <c r="B236" s="28" t="s">
        <v>909</v>
      </c>
      <c r="C236" s="77">
        <f>VLOOKUP(C231,LL!A3:O11,13,0)/1000</f>
        <v>169.86842105263153</v>
      </c>
      <c r="D236" s="55" t="s">
        <v>145</v>
      </c>
      <c r="E236" s="404"/>
    </row>
    <row r="237" spans="1:5" ht="17">
      <c r="A237" s="28" t="s">
        <v>852</v>
      </c>
      <c r="B237" s="28" t="s">
        <v>910</v>
      </c>
      <c r="C237" s="86">
        <v>560</v>
      </c>
      <c r="D237" s="55" t="s">
        <v>145</v>
      </c>
      <c r="E237" s="404" t="s">
        <v>914</v>
      </c>
    </row>
    <row r="238" spans="1:5" ht="17">
      <c r="A238" s="28" t="s">
        <v>853</v>
      </c>
      <c r="B238" s="28" t="s">
        <v>909</v>
      </c>
      <c r="C238" s="86">
        <v>180</v>
      </c>
      <c r="D238" s="55" t="s">
        <v>145</v>
      </c>
      <c r="E238" s="404" t="s">
        <v>915</v>
      </c>
    </row>
    <row r="239" spans="1:5">
      <c r="A239" s="28" t="s">
        <v>854</v>
      </c>
      <c r="B239" s="57" t="s">
        <v>849</v>
      </c>
      <c r="C239" s="42">
        <f>5*C238/(C237+C238)</f>
        <v>1.2162162162162162</v>
      </c>
      <c r="D239" s="28" t="s">
        <v>7</v>
      </c>
      <c r="E239" s="404"/>
    </row>
    <row r="240" spans="1:5">
      <c r="A240" s="28" t="s">
        <v>916</v>
      </c>
      <c r="B240" s="28" t="s">
        <v>913</v>
      </c>
      <c r="C240" s="42">
        <f>C239+10*uA*(C237*C238/(C237+C238))*kOhm</f>
        <v>2.5783783783783782</v>
      </c>
      <c r="D240" s="28" t="s">
        <v>7</v>
      </c>
      <c r="E240" s="404"/>
    </row>
    <row r="241" spans="1:5">
      <c r="A241" s="57" t="s">
        <v>917</v>
      </c>
      <c r="B241" s="57" t="s">
        <v>905</v>
      </c>
      <c r="C241" s="42">
        <f>C240-C239</f>
        <v>1.362162162162162</v>
      </c>
      <c r="D241" s="28" t="s">
        <v>7</v>
      </c>
      <c r="E241" s="404"/>
    </row>
    <row r="242" spans="1:5" ht="16">
      <c r="A242" s="28" t="s">
        <v>919</v>
      </c>
      <c r="B242" s="28"/>
      <c r="C242" s="340" t="str">
        <f>IF(E232="Burst Disable",IF(C241&gt;=2.41,"Yes","CAUTION: No, choose different values for RLLupper and RLLlower"),IF(AND((C241&lt;=C231), (C241&gt;(VLOOKUP(C231,LL!A3:P11,16,0)))),"Yes","CAUTION: No, choose different values for RLLupper and RLLlower"))</f>
        <v>Yes</v>
      </c>
      <c r="D242" s="28"/>
      <c r="E242" s="421"/>
    </row>
    <row r="243" spans="1:5">
      <c r="A243" s="28" t="s">
        <v>920</v>
      </c>
      <c r="B243" s="28" t="s">
        <v>911</v>
      </c>
      <c r="C243" s="42">
        <f>C232*C239</f>
        <v>2.211081081081081</v>
      </c>
      <c r="D243" s="28" t="s">
        <v>7</v>
      </c>
      <c r="E243" s="404"/>
    </row>
    <row r="244" spans="1:5" ht="16" thickBot="1">
      <c r="A244" s="43" t="s">
        <v>977</v>
      </c>
      <c r="B244" s="43" t="s">
        <v>912</v>
      </c>
      <c r="C244" s="44">
        <f>C233*C239</f>
        <v>2.0274324324324327</v>
      </c>
      <c r="D244" s="43" t="s">
        <v>7</v>
      </c>
      <c r="E244" s="115"/>
    </row>
    <row r="245" spans="1:5" ht="16" thickBot="1"/>
    <row r="246" spans="1:5">
      <c r="A246" s="425" t="s">
        <v>968</v>
      </c>
      <c r="B246" s="426"/>
      <c r="C246" s="426"/>
      <c r="D246" s="427"/>
      <c r="E246" s="112"/>
    </row>
    <row r="247" spans="1:5" ht="15.75" customHeight="1">
      <c r="A247" s="108" t="s">
        <v>244</v>
      </c>
      <c r="B247" s="57" t="s">
        <v>154</v>
      </c>
      <c r="C247" s="86">
        <v>140</v>
      </c>
      <c r="D247" s="344" t="s">
        <v>151</v>
      </c>
      <c r="E247" s="404" t="s">
        <v>180</v>
      </c>
    </row>
    <row r="248" spans="1:5" ht="33">
      <c r="A248" s="108" t="s">
        <v>293</v>
      </c>
      <c r="B248" s="57" t="s">
        <v>292</v>
      </c>
      <c r="C248" s="86">
        <v>1</v>
      </c>
      <c r="D248" s="344" t="s">
        <v>7</v>
      </c>
      <c r="E248" s="404" t="s">
        <v>294</v>
      </c>
    </row>
    <row r="249" spans="1:5" ht="17">
      <c r="A249" s="64" t="s">
        <v>246</v>
      </c>
      <c r="B249" s="57" t="s">
        <v>155</v>
      </c>
      <c r="C249" s="63">
        <f>(Vout+C248)*Nps/Npb</f>
        <v>35</v>
      </c>
      <c r="D249" s="344" t="s">
        <v>7</v>
      </c>
      <c r="E249" s="404"/>
    </row>
    <row r="250" spans="1:5" ht="17">
      <c r="A250" s="64" t="s">
        <v>245</v>
      </c>
      <c r="B250" s="57" t="s">
        <v>860</v>
      </c>
      <c r="C250" s="97">
        <v>3.5</v>
      </c>
      <c r="D250" s="344" t="s">
        <v>7</v>
      </c>
      <c r="E250" s="404"/>
    </row>
    <row r="251" spans="1:5" ht="15.75" customHeight="1">
      <c r="A251" s="28" t="s">
        <v>856</v>
      </c>
      <c r="B251" s="57" t="s">
        <v>861</v>
      </c>
      <c r="C251" s="77">
        <f>((C247/100)*Vout+C248)*(Nps/Npb)-C250</f>
        <v>44.833333333333329</v>
      </c>
      <c r="D251" s="344" t="s">
        <v>7</v>
      </c>
      <c r="E251" s="404"/>
    </row>
    <row r="252" spans="1:5" ht="15.75" customHeight="1">
      <c r="A252" s="108" t="s">
        <v>923</v>
      </c>
      <c r="B252" s="57" t="s">
        <v>861</v>
      </c>
      <c r="C252" s="86">
        <v>40</v>
      </c>
      <c r="D252" s="344" t="s">
        <v>7</v>
      </c>
      <c r="E252" s="404" t="s">
        <v>924</v>
      </c>
    </row>
    <row r="253" spans="1:5" ht="17">
      <c r="A253" s="108" t="s">
        <v>962</v>
      </c>
      <c r="B253" s="57" t="s">
        <v>963</v>
      </c>
      <c r="C253" s="97">
        <f>((C252+C250)*(Npb/Nps)-C248)</f>
        <v>25.100000000000005</v>
      </c>
      <c r="D253" s="344" t="s">
        <v>7</v>
      </c>
      <c r="E253" s="404"/>
    </row>
    <row r="254" spans="1:5" ht="17">
      <c r="A254" s="64" t="s">
        <v>281</v>
      </c>
      <c r="B254" s="57" t="s">
        <v>154</v>
      </c>
      <c r="C254" s="366">
        <f>100*(C253)/Vout</f>
        <v>125.50000000000003</v>
      </c>
      <c r="D254" s="344" t="s">
        <v>151</v>
      </c>
      <c r="E254" s="404"/>
    </row>
    <row r="255" spans="1:5" ht="17">
      <c r="A255" s="28" t="s">
        <v>863</v>
      </c>
      <c r="B255" s="57" t="s">
        <v>864</v>
      </c>
      <c r="C255" s="341">
        <v>0.8</v>
      </c>
      <c r="D255" s="344" t="s">
        <v>7</v>
      </c>
      <c r="E255" s="404"/>
    </row>
    <row r="256" spans="1:5" ht="17">
      <c r="A256" s="28" t="s">
        <v>969</v>
      </c>
      <c r="B256" s="57" t="s">
        <v>974</v>
      </c>
      <c r="C256" s="341">
        <v>100</v>
      </c>
      <c r="D256" s="344" t="s">
        <v>456</v>
      </c>
      <c r="E256" s="404"/>
    </row>
    <row r="257" spans="1:5" ht="16">
      <c r="A257" s="108" t="s">
        <v>867</v>
      </c>
      <c r="B257" s="57" t="s">
        <v>862</v>
      </c>
      <c r="C257" s="86">
        <v>95</v>
      </c>
      <c r="D257" s="344" t="s">
        <v>865</v>
      </c>
      <c r="E257" s="404" t="s">
        <v>866</v>
      </c>
    </row>
    <row r="258" spans="1:5" ht="17">
      <c r="A258" s="342" t="s">
        <v>871</v>
      </c>
      <c r="B258" s="57" t="s">
        <v>870</v>
      </c>
      <c r="C258" s="343">
        <v>8.0536673259999997E-2</v>
      </c>
      <c r="D258" s="344"/>
      <c r="E258" s="404" t="s">
        <v>869</v>
      </c>
    </row>
    <row r="259" spans="1:5" ht="16">
      <c r="A259" s="108" t="s">
        <v>970</v>
      </c>
      <c r="B259" s="57"/>
      <c r="C259" s="86">
        <v>1.228</v>
      </c>
      <c r="D259" s="344" t="s">
        <v>7</v>
      </c>
      <c r="E259" s="404" t="s">
        <v>868</v>
      </c>
    </row>
    <row r="260" spans="1:5" ht="16">
      <c r="A260" s="28" t="s">
        <v>971</v>
      </c>
      <c r="B260" s="28"/>
      <c r="C260" s="340" t="str">
        <f>IF(OR(C259&lt;=0.8,C259&gt;=3.5),"CAUTION: No, choose between 0.8 V to 3.5 V","Yes")</f>
        <v>Yes</v>
      </c>
      <c r="D260" s="345"/>
      <c r="E260" s="404"/>
    </row>
    <row r="261" spans="1:5" ht="17">
      <c r="A261" s="64" t="s">
        <v>857</v>
      </c>
      <c r="B261" s="57" t="s">
        <v>872</v>
      </c>
      <c r="C261" s="63">
        <f>(C259/(C256*uA))*(C255/(C256*uA))*(1-C258)/(C258*((C259/(C256*uA))-(C255/(C256*uA))))/1000</f>
        <v>262.05069174971931</v>
      </c>
      <c r="D261" s="344" t="s">
        <v>145</v>
      </c>
      <c r="E261" s="404"/>
    </row>
    <row r="262" spans="1:5" ht="17">
      <c r="A262" s="64" t="s">
        <v>873</v>
      </c>
      <c r="B262" s="57" t="s">
        <v>874</v>
      </c>
      <c r="C262" s="63">
        <f>(C259/(C256*uA))*(C255/(C256*uA))*(1-C258)/((C255/(C256*uA))-C258*(C259/(C256*uA)))/1000</f>
        <v>12.883747377018542</v>
      </c>
      <c r="D262" s="344" t="s">
        <v>145</v>
      </c>
      <c r="E262" s="404"/>
    </row>
    <row r="263" spans="1:5" ht="17">
      <c r="A263" s="108" t="s">
        <v>875</v>
      </c>
      <c r="B263" s="57" t="s">
        <v>872</v>
      </c>
      <c r="C263" s="86">
        <v>250</v>
      </c>
      <c r="D263" s="344" t="s">
        <v>145</v>
      </c>
      <c r="E263" s="404" t="s">
        <v>877</v>
      </c>
    </row>
    <row r="264" spans="1:5" ht="17">
      <c r="A264" s="108" t="s">
        <v>876</v>
      </c>
      <c r="B264" s="57" t="s">
        <v>874</v>
      </c>
      <c r="C264" s="86">
        <v>13</v>
      </c>
      <c r="D264" s="344" t="s">
        <v>145</v>
      </c>
      <c r="E264" s="404" t="s">
        <v>878</v>
      </c>
    </row>
    <row r="265" spans="1:5">
      <c r="A265" s="64" t="s">
        <v>972</v>
      </c>
      <c r="B265" s="57"/>
      <c r="C265" s="106">
        <f>(C264*C263)/(C264+C263)*C256*uA*kOhm</f>
        <v>1.2357414448669199</v>
      </c>
      <c r="D265" s="344" t="s">
        <v>7</v>
      </c>
      <c r="E265" s="404"/>
    </row>
    <row r="266" spans="1:5" ht="16">
      <c r="A266" s="28" t="s">
        <v>971</v>
      </c>
      <c r="B266" s="28"/>
      <c r="C266" s="340" t="str">
        <f>IF(OR(C265&lt;=0.8,C265&gt;=3.5),"CAUTION: No, choose different values for R25 and Rext","Yes")</f>
        <v>Yes</v>
      </c>
      <c r="D266" s="345"/>
      <c r="E266" s="404"/>
    </row>
    <row r="267" spans="1:5">
      <c r="A267" s="64" t="s">
        <v>973</v>
      </c>
      <c r="B267" s="57"/>
      <c r="C267" s="106">
        <f>(C264*C263*C258)/(C264+C263*C258)*C256*uA*kOhm</f>
        <v>0.78995249135771162</v>
      </c>
      <c r="D267" s="344" t="s">
        <v>7</v>
      </c>
      <c r="E267" s="404"/>
    </row>
    <row r="268" spans="1:5" ht="17" thickBot="1">
      <c r="A268" s="43" t="s">
        <v>971</v>
      </c>
      <c r="B268" s="43"/>
      <c r="C268" s="405" t="str">
        <f>IF((C267&lt;=0.8),"Yes","CAUTION: No, choose different values for R25 and Rext")</f>
        <v>Yes</v>
      </c>
      <c r="D268" s="30"/>
      <c r="E268" s="115"/>
    </row>
  </sheetData>
  <sheetProtection algorithmName="SHA-512" hashValue="MMGY+6rCoBwEeSRnantTzJV7OFY9CfkjB8XjQKMpVHuWPHZURAg4Y4knionXY6zT5Zl46hJjR0BOMQjOldxFaA==" saltValue="neHw6U/1qC8fE0yDnm+i8A==" spinCount="100000" sheet="1" objects="1" scenarios="1"/>
  <dataConsolidate/>
  <mergeCells count="38">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 ref="A6:D6"/>
    <mergeCell ref="A23:D23"/>
    <mergeCell ref="A24:D24"/>
    <mergeCell ref="A7:D11"/>
    <mergeCell ref="A12:D16"/>
    <mergeCell ref="A18:D20"/>
    <mergeCell ref="A17:D17"/>
    <mergeCell ref="A1:D1"/>
    <mergeCell ref="B2:D2"/>
    <mergeCell ref="A3:D3"/>
    <mergeCell ref="C4:D4"/>
    <mergeCell ref="A5:D5"/>
    <mergeCell ref="A246:D246"/>
    <mergeCell ref="A223:D223"/>
    <mergeCell ref="A144:D144"/>
    <mergeCell ref="A230:D230"/>
    <mergeCell ref="A130:D130"/>
    <mergeCell ref="A163:D163"/>
    <mergeCell ref="A134:D134"/>
    <mergeCell ref="A138:D138"/>
    <mergeCell ref="A165:D165"/>
    <mergeCell ref="A178:D178"/>
  </mergeCells>
  <conditionalFormatting sqref="C102">
    <cfRule type="containsText" dxfId="20" priority="29" operator="containsText" text="Yes">
      <formula>NOT(ISERROR(SEARCH("Yes",C102)))</formula>
    </cfRule>
    <cfRule type="containsText" dxfId="19" priority="30" operator="containsText" text="CAUTION">
      <formula>NOT(ISERROR(SEARCH("CAUTION",C102)))</formula>
    </cfRule>
  </conditionalFormatting>
  <conditionalFormatting sqref="C157">
    <cfRule type="containsText" dxfId="18" priority="7" operator="containsText" text="Yes">
      <formula>NOT(ISERROR(SEARCH("Yes",C157)))</formula>
    </cfRule>
    <cfRule type="containsText" dxfId="17" priority="8" operator="containsText" text="change BLK sense resistor values such that BLK pin voltage doesn't exceed 5 V">
      <formula>NOT(ISERROR(SEARCH("change BLK sense resistor values such that BLK pin voltage doesn't exceed 5 V",C157)))</formula>
    </cfRule>
  </conditionalFormatting>
  <conditionalFormatting sqref="C174">
    <cfRule type="containsText" dxfId="16" priority="9" operator="containsText" text="Yes">
      <formula>NOT(ISERROR(SEARCH("Yes",C174)))</formula>
    </cfRule>
    <cfRule type="containsText" dxfId="15" priority="10" operator="containsText" text="CAUTION">
      <formula>NOT(ISERROR(SEARCH("CAUTION",C174)))</formula>
    </cfRule>
  </conditionalFormatting>
  <conditionalFormatting sqref="C189">
    <cfRule type="containsText" dxfId="14" priority="5" operator="containsText" text="Yes">
      <formula>NOT(ISERROR(SEARCH("Yes",C189)))</formula>
    </cfRule>
    <cfRule type="containsText" dxfId="13" priority="6" operator="containsText" text="CAUTION">
      <formula>NOT(ISERROR(SEARCH("CAUTION",C189)))</formula>
    </cfRule>
  </conditionalFormatting>
  <conditionalFormatting sqref="C191">
    <cfRule type="containsText" dxfId="12" priority="3" operator="containsText" text="Yes">
      <formula>NOT(ISERROR(SEARCH("Yes",C191)))</formula>
    </cfRule>
    <cfRule type="containsText" dxfId="11" priority="4" operator="containsText" text="CAUTION">
      <formula>NOT(ISERROR(SEARCH("CAUTION",C191)))</formula>
    </cfRule>
  </conditionalFormatting>
  <conditionalFormatting sqref="C242">
    <cfRule type="containsText" dxfId="10" priority="13" operator="containsText" text="Yes">
      <formula>NOT(ISERROR(SEARCH("Yes",C242)))</formula>
    </cfRule>
    <cfRule type="containsText" dxfId="9" priority="14" operator="containsText" text="CAUTION">
      <formula>NOT(ISERROR(SEARCH("CAUTION",C242)))</formula>
    </cfRule>
  </conditionalFormatting>
  <conditionalFormatting sqref="C260">
    <cfRule type="containsText" dxfId="8" priority="19" operator="containsText" text="Yes">
      <formula>NOT(ISERROR(SEARCH("Yes",C260)))</formula>
    </cfRule>
    <cfRule type="containsText" dxfId="7" priority="20" operator="containsText" text="CAUTION">
      <formula>NOT(ISERROR(SEARCH("CAUTION",C260)))</formula>
    </cfRule>
  </conditionalFormatting>
  <conditionalFormatting sqref="C266">
    <cfRule type="containsText" dxfId="6" priority="17" operator="containsText" text="Yes">
      <formula>NOT(ISERROR(SEARCH("Yes",C266)))</formula>
    </cfRule>
    <cfRule type="containsText" dxfId="5" priority="18" operator="containsText" text="CAUTION">
      <formula>NOT(ISERROR(SEARCH("CAUTION",C266)))</formula>
    </cfRule>
  </conditionalFormatting>
  <conditionalFormatting sqref="C268">
    <cfRule type="containsText" dxfId="4" priority="15" operator="containsText" text="Yes">
      <formula>NOT(ISERROR(SEARCH("Yes",C268)))</formula>
    </cfRule>
    <cfRule type="containsText" dxfId="3" priority="16" operator="containsText" text="CAUTION">
      <formula>NOT(ISERROR(SEARCH("CAUTION",C268)))</formula>
    </cfRule>
  </conditionalFormatting>
  <conditionalFormatting sqref="E164">
    <cfRule type="containsText" dxfId="2" priority="1" operator="containsText" text="disabled">
      <formula>NOT(ISERROR(SEARCH("disabled",E164)))</formula>
    </cfRule>
    <cfRule type="containsText" dxfId="1" priority="2" stopIfTrue="1" operator="containsText" text="enabled">
      <formula>NOT(ISERROR(SEARCH("enabled",E164)))</formula>
    </cfRule>
  </conditionalFormatting>
  <dataValidations xWindow="707" yWindow="904" count="23">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71 C186" xr:uid="{00000000-0002-0000-0100-000011000000}"/>
    <dataValidation allowBlank="1" showInputMessage="1" showErrorMessage="1" error="Burst Mode Threshold Voltage must be between 0.2V and 4V" sqref="C172 C187"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7" xr:uid="{E59C38A5-313B-4549-BA23-7B5E6C428DF2}">
      <formula1>"3.5,4"</formula1>
    </dataValidation>
    <dataValidation type="decimal" allowBlank="1" showInputMessage="1" showErrorMessage="1" prompt="Select OCP option_x000a_" sqref="C180" xr:uid="{E2845BF7-689D-4DEC-A948-34B4852562CF}">
      <formula1>3.5</formula1>
      <formula2>3.5</formula2>
    </dataValidation>
    <dataValidation type="decimal" allowBlank="1" showErrorMessage="1" prompt="Select OCP option" sqref="C180" xr:uid="{85B5C40D-DB51-47E2-93AB-9407E3584B72}">
      <formula1>3.5</formula1>
      <formula2>3.5</formula2>
    </dataValidation>
    <dataValidation allowBlank="1" showErrorMessage="1" prompt="Select TSET option_x000a_" sqref="C164" xr:uid="{BE8DF055-A074-4A39-AB90-2D4F87BF8E54}"/>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0">
        <x14:dataValidation type="list" allowBlank="1" showInputMessage="1" showErrorMessage="1" xr:uid="{00000000-0002-0000-0100-000019000000}">
          <x14:formula1>
            <xm:f>'tables and calculations'!$A$210:$A$214</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TSET!$E$7:$E$23</xm:f>
          </x14:formula1>
          <xm:sqref>C166 C179</xm:sqref>
        </x14:dataValidation>
        <x14:dataValidation type="list" allowBlank="1" showInputMessage="1" showErrorMessage="1" xr:uid="{1BD3B357-D6EF-430E-B7AF-CAE74F6A4B91}">
          <x14:formula1>
            <xm:f>TSET!$AE$7:$AE$8</xm:f>
          </x14:formula1>
          <xm:sqref>C166 C179</xm:sqref>
        </x14:dataValidation>
        <x14:dataValidation type="list" allowBlank="1" showInputMessage="1" showErrorMessage="1" xr:uid="{A43EE326-FD2F-4854-88B4-D2F6CEF7B16A}">
          <x14:formula1>
            <xm:f>LL!$A$3:$A$11</xm:f>
          </x14:formula1>
          <xm:sqref>C231</xm:sqref>
        </x14:dataValidation>
        <x14:dataValidation type="list" allowBlank="1" showInputMessage="1" showErrorMessage="1" prompt="Select OCP option" xr:uid="{A392A560-E9B4-437F-9E1A-FD27B5BFBBFF}">
          <x14:formula1>
            <xm:f>TSET!$AE$7:$AE$8</xm:f>
          </x14:formula1>
          <xm:sqref>C167</xm:sqref>
        </x14:dataValidation>
        <x14:dataValidation type="list" allowBlank="1" showInputMessage="1" showErrorMessage="1" xr:uid="{4649A11A-42EA-4EB9-B2C3-E2ED306150AD}">
          <x14:formula1>
            <xm:f>LL!$V$4:$V$5</xm:f>
          </x14:formula1>
          <xm:sqref>C233</xm:sqref>
        </x14:dataValidation>
        <x14:dataValidation type="list" allowBlank="1" showInputMessage="1" showErrorMessage="1" xr:uid="{810DC70E-DE54-4AE7-9FA7-C709033EAD2C}">
          <x14:formula1>
            <xm:f>'/Users/moyukhchatterjee/Library/Containers/com.microsoft.Excel/Data/Documents/C:\Users\a0485108\TI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A0CB447-F5B5-4310-80EE-931DB979D1EF}">
          <x14:formula1>
            <xm:f>TSET!$E$7:$E$23</xm:f>
          </x14:formula1>
          <xm:sqref>C182</xm:sqref>
        </x14:dataValidation>
        <x14:dataValidation type="list" allowBlank="1" showInputMessage="1" showErrorMessage="1" prompt="Select TSET option_x000a_" xr:uid="{15AA2397-4F76-4753-9600-B363FF0988EA}">
          <x14:formula1>
            <xm:f>'/Users/moyukhchatterjee/Library/Containers/com.microsoft.Excel/Data/Documents/C:\Users\a0485108\TI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sheetPr codeName="Sheet12"/>
  <dimension ref="A2:L30"/>
  <sheetViews>
    <sheetView zoomScale="73" workbookViewId="0">
      <selection activeCell="D5" sqref="D5"/>
    </sheetView>
  </sheetViews>
  <sheetFormatPr baseColWidth="10" defaultColWidth="9.1640625" defaultRowHeight="15"/>
  <cols>
    <col min="1" max="1" width="9.1640625" style="368"/>
    <col min="2" max="2" width="14.33203125" style="368" customWidth="1"/>
    <col min="3" max="3" width="9.1640625" style="368"/>
    <col min="4" max="4" width="13.6640625" style="368" bestFit="1" customWidth="1"/>
    <col min="5" max="5" width="9.1640625" style="368"/>
    <col min="6" max="6" width="12.1640625" style="368" bestFit="1" customWidth="1"/>
    <col min="7" max="11" width="9.1640625" style="368"/>
    <col min="12" max="12" width="3.5" style="368" customWidth="1"/>
    <col min="13" max="13" width="4" style="368" customWidth="1"/>
    <col min="14" max="16384" width="9.1640625" style="368"/>
  </cols>
  <sheetData>
    <row r="2" spans="1:12" ht="16" thickBot="1">
      <c r="F2" s="369"/>
      <c r="G2" s="369"/>
      <c r="H2" s="369"/>
      <c r="I2" s="369"/>
      <c r="J2" s="369"/>
      <c r="K2" s="369"/>
      <c r="L2" s="369"/>
    </row>
    <row r="3" spans="1:12" ht="16" thickBot="1">
      <c r="A3" s="368" t="s">
        <v>1001</v>
      </c>
      <c r="B3" s="371" t="s">
        <v>819</v>
      </c>
      <c r="C3" s="372" t="str">
        <f t="shared" ref="C3:C17" si="0">"="</f>
        <v>=</v>
      </c>
      <c r="D3" s="373">
        <f>IF('DESIGN INPUTS AND CALCULATIONS'!$C$164="No",'DESIGN INPUTS AND CALCULATIONS'!$C$167,'DESIGN INPUTS AND CALCULATIONS'!$C$180)</f>
        <v>3.5</v>
      </c>
      <c r="E3" s="368" t="s">
        <v>7</v>
      </c>
      <c r="F3" s="392"/>
      <c r="G3" s="510" t="s">
        <v>935</v>
      </c>
      <c r="H3" s="511"/>
      <c r="I3" s="393"/>
      <c r="J3" s="393"/>
      <c r="K3" s="394"/>
      <c r="L3" s="370"/>
    </row>
    <row r="4" spans="1:12" ht="18" thickBot="1">
      <c r="B4" s="371" t="s">
        <v>936</v>
      </c>
      <c r="C4" s="372" t="str">
        <f t="shared" si="0"/>
        <v>=</v>
      </c>
      <c r="D4" s="373">
        <v>5</v>
      </c>
      <c r="E4" s="368" t="s">
        <v>7</v>
      </c>
      <c r="F4" s="374" t="s">
        <v>960</v>
      </c>
      <c r="G4" s="374" t="s">
        <v>937</v>
      </c>
      <c r="H4" s="375" t="s">
        <v>938</v>
      </c>
      <c r="I4" s="376"/>
      <c r="J4" s="376"/>
      <c r="K4" s="375"/>
      <c r="L4" s="377"/>
    </row>
    <row r="5" spans="1:12">
      <c r="A5" s="368" t="s">
        <v>1001</v>
      </c>
      <c r="B5" s="371" t="s">
        <v>939</v>
      </c>
      <c r="C5" s="372" t="str">
        <f>"="</f>
        <v>=</v>
      </c>
      <c r="D5" s="373">
        <f>IF('DESIGN INPUTS AND CALCULATIONS'!$C$164="No",TSET,'DESIGN INPUTS AND CALCULATIONS'!$C$182)</f>
        <v>5</v>
      </c>
      <c r="E5" s="368" t="s">
        <v>808</v>
      </c>
      <c r="F5" s="380">
        <v>0.03</v>
      </c>
      <c r="G5" s="378">
        <f t="shared" ref="G5:G25" si="1">F5*Pout/eff</f>
        <v>4.5652173913043477</v>
      </c>
      <c r="H5" s="379">
        <f t="shared" ref="H5:H25" si="2">α*G5+β</f>
        <v>2.1090581493544334</v>
      </c>
      <c r="I5" s="381"/>
      <c r="J5" s="381"/>
      <c r="K5" s="382"/>
      <c r="L5" s="383"/>
    </row>
    <row r="6" spans="1:12" ht="17">
      <c r="A6" s="512" t="s">
        <v>1000</v>
      </c>
      <c r="B6" s="371" t="s">
        <v>940</v>
      </c>
      <c r="C6" s="372" t="str">
        <f>"="</f>
        <v>=</v>
      </c>
      <c r="D6" s="373">
        <f>IF(D3=4,VLOOKUP(D5,TSET!$A$7:$Y$23,14,0),VLOOKUP(D5,TSET!$A$26:$Y$43,14,0))</f>
        <v>242</v>
      </c>
      <c r="E6" s="368" t="s">
        <v>145</v>
      </c>
      <c r="F6" s="380">
        <v>0.08</v>
      </c>
      <c r="G6" s="378">
        <f t="shared" si="1"/>
        <v>12.173913043478262</v>
      </c>
      <c r="H6" s="379">
        <f t="shared" si="2"/>
        <v>2.1562214628120113</v>
      </c>
      <c r="I6" s="381"/>
      <c r="J6" s="381"/>
      <c r="K6" s="382"/>
      <c r="L6" s="383"/>
    </row>
    <row r="7" spans="1:12" ht="17">
      <c r="A7" s="512"/>
      <c r="B7" s="371" t="s">
        <v>941</v>
      </c>
      <c r="C7" s="372" t="str">
        <f>"="</f>
        <v>=</v>
      </c>
      <c r="D7" s="373">
        <f>IF(D3=4,VLOOKUP(D5,TSET!$A$7:$Y$23,15,0),VLOOKUP(D5,TSET!$A$26:$Y$43,15,0))</f>
        <v>2.0270000000000001</v>
      </c>
      <c r="E7" s="384" t="s">
        <v>70</v>
      </c>
      <c r="F7" s="380">
        <v>0.13</v>
      </c>
      <c r="G7" s="378">
        <f t="shared" si="1"/>
        <v>19.782608695652172</v>
      </c>
      <c r="H7" s="379">
        <f t="shared" si="2"/>
        <v>2.2033847762695888</v>
      </c>
      <c r="I7" s="381"/>
      <c r="J7" s="381"/>
      <c r="K7" s="382"/>
      <c r="L7" s="383"/>
    </row>
    <row r="8" spans="1:12" ht="17">
      <c r="A8" s="512"/>
      <c r="B8" s="371" t="s">
        <v>942</v>
      </c>
      <c r="C8" s="372" t="str">
        <f>"="</f>
        <v>=</v>
      </c>
      <c r="D8" s="373">
        <f>IF(D3=4,VLOOKUP(D5,TSET!$A$7:$Y$23,16,0),VLOOKUP(D5,TSET!$A$26:$Y$43,16,0))</f>
        <v>3600</v>
      </c>
      <c r="E8" s="368" t="s">
        <v>145</v>
      </c>
      <c r="F8" s="380">
        <v>0.18</v>
      </c>
      <c r="G8" s="378">
        <f t="shared" si="1"/>
        <v>27.391304347826086</v>
      </c>
      <c r="H8" s="379">
        <f t="shared" si="2"/>
        <v>2.2505480897271668</v>
      </c>
      <c r="I8" s="381"/>
      <c r="J8" s="381"/>
      <c r="K8" s="382"/>
      <c r="L8" s="383"/>
    </row>
    <row r="9" spans="1:12" ht="18" thickBot="1">
      <c r="A9" s="368" t="s">
        <v>1001</v>
      </c>
      <c r="B9" s="371" t="s">
        <v>943</v>
      </c>
      <c r="C9" s="368" t="str">
        <f>"="</f>
        <v>=</v>
      </c>
      <c r="D9" s="373">
        <f>IF('DESIGN INPUTS AND CALCULATIONS'!$C$164="No",'DESIGN INPUTS AND CALCULATIONS'!$C$177,'DESIGN INPUTS AND CALCULATIONS'!$C$194)</f>
        <v>1.6465000000000001</v>
      </c>
      <c r="E9" s="368" t="s">
        <v>944</v>
      </c>
      <c r="F9" s="380">
        <v>0.23</v>
      </c>
      <c r="G9" s="378">
        <f t="shared" si="1"/>
        <v>35</v>
      </c>
      <c r="H9" s="379">
        <f t="shared" si="2"/>
        <v>2.2977114031847448</v>
      </c>
      <c r="I9" s="385"/>
      <c r="J9" s="385"/>
      <c r="K9" s="386"/>
      <c r="L9" s="383"/>
    </row>
    <row r="10" spans="1:12">
      <c r="B10" s="371"/>
      <c r="C10" s="372"/>
      <c r="D10" s="387"/>
      <c r="E10" s="384"/>
      <c r="F10" s="380">
        <v>0.28000000000000003</v>
      </c>
      <c r="G10" s="378">
        <f t="shared" si="1"/>
        <v>42.608695652173914</v>
      </c>
      <c r="H10" s="379">
        <f t="shared" si="2"/>
        <v>2.3448747166423227</v>
      </c>
      <c r="I10" s="369"/>
      <c r="J10" s="369"/>
      <c r="K10" s="369"/>
      <c r="L10" s="369"/>
    </row>
    <row r="11" spans="1:12">
      <c r="B11" s="371"/>
      <c r="C11" s="372"/>
      <c r="D11" s="373"/>
      <c r="E11" s="384"/>
      <c r="F11" s="380">
        <v>0.33</v>
      </c>
      <c r="G11" s="378">
        <f t="shared" si="1"/>
        <v>50.217391304347828</v>
      </c>
      <c r="H11" s="379">
        <f t="shared" si="2"/>
        <v>2.3920380300999007</v>
      </c>
      <c r="I11" s="369"/>
      <c r="J11" s="369"/>
      <c r="K11" s="369"/>
      <c r="L11" s="369"/>
    </row>
    <row r="12" spans="1:12" ht="17">
      <c r="B12" s="371" t="s">
        <v>945</v>
      </c>
      <c r="C12" s="372" t="str">
        <f t="shared" ref="C12:C14" si="3">"="</f>
        <v>=</v>
      </c>
      <c r="D12" s="373">
        <f>'DESIGN INPUTS AND CALCULATIONS'!C226</f>
        <v>150</v>
      </c>
      <c r="E12" s="368" t="s">
        <v>70</v>
      </c>
      <c r="F12" s="380">
        <v>0.38</v>
      </c>
      <c r="G12" s="378">
        <f t="shared" si="1"/>
        <v>57.826086956521742</v>
      </c>
      <c r="H12" s="379">
        <f t="shared" si="2"/>
        <v>2.4392013435574786</v>
      </c>
      <c r="I12" s="369"/>
      <c r="J12" s="369"/>
      <c r="K12" s="369"/>
      <c r="L12" s="369"/>
    </row>
    <row r="13" spans="1:12" ht="17">
      <c r="B13" s="371" t="s">
        <v>946</v>
      </c>
      <c r="C13" s="372" t="str">
        <f t="shared" si="3"/>
        <v>=</v>
      </c>
      <c r="D13" s="373">
        <f>'DESIGN INPUTS AND CALCULATIONS'!C228</f>
        <v>150</v>
      </c>
      <c r="E13" s="384" t="s">
        <v>149</v>
      </c>
      <c r="F13" s="380">
        <v>0.43</v>
      </c>
      <c r="G13" s="378">
        <f t="shared" si="1"/>
        <v>65.434782608695642</v>
      </c>
      <c r="H13" s="379">
        <f t="shared" si="2"/>
        <v>2.4863646570150562</v>
      </c>
      <c r="I13" s="369"/>
      <c r="J13" s="369"/>
      <c r="K13" s="369"/>
      <c r="L13" s="369"/>
    </row>
    <row r="14" spans="1:12" ht="17">
      <c r="B14" s="371" t="s">
        <v>947</v>
      </c>
      <c r="C14" s="372" t="str">
        <f t="shared" si="3"/>
        <v>=</v>
      </c>
      <c r="D14" s="373">
        <f>Cr*1000</f>
        <v>67</v>
      </c>
      <c r="E14" s="368" t="s">
        <v>150</v>
      </c>
      <c r="F14" s="380">
        <v>0.48</v>
      </c>
      <c r="G14" s="378">
        <f t="shared" si="1"/>
        <v>73.043478260869563</v>
      </c>
      <c r="H14" s="379">
        <f t="shared" si="2"/>
        <v>2.5335279704726341</v>
      </c>
      <c r="I14" s="369"/>
      <c r="J14" s="369"/>
      <c r="K14" s="369"/>
      <c r="L14" s="369"/>
    </row>
    <row r="15" spans="1:12">
      <c r="B15" s="371"/>
      <c r="C15" s="372"/>
      <c r="D15" s="373"/>
      <c r="E15" s="384"/>
      <c r="F15" s="380">
        <v>0.53</v>
      </c>
      <c r="G15" s="378">
        <f t="shared" si="1"/>
        <v>80.652173913043484</v>
      </c>
      <c r="H15" s="379">
        <f t="shared" si="2"/>
        <v>2.5806912839302121</v>
      </c>
      <c r="I15" s="369"/>
      <c r="J15" s="369"/>
      <c r="K15" s="369"/>
      <c r="L15" s="369"/>
    </row>
    <row r="16" spans="1:12">
      <c r="B16" s="371"/>
      <c r="C16" s="372"/>
      <c r="D16" s="373"/>
      <c r="E16" s="384"/>
      <c r="F16" s="380">
        <v>0.57999999999999996</v>
      </c>
      <c r="G16" s="378">
        <f t="shared" si="1"/>
        <v>88.260869565217376</v>
      </c>
      <c r="H16" s="379">
        <f t="shared" si="2"/>
        <v>2.62785459738779</v>
      </c>
      <c r="I16" s="369"/>
      <c r="J16" s="369"/>
      <c r="K16" s="369"/>
      <c r="L16" s="369"/>
    </row>
    <row r="17" spans="2:12" ht="17">
      <c r="B17" s="371" t="s">
        <v>167</v>
      </c>
      <c r="C17" s="372" t="str">
        <f t="shared" si="0"/>
        <v>=</v>
      </c>
      <c r="D17" s="373">
        <f>'DESIGN INPUTS AND CALCULATIONS'!C155</f>
        <v>1.8599999999999999</v>
      </c>
      <c r="E17" s="368" t="s">
        <v>144</v>
      </c>
      <c r="F17" s="380">
        <v>0.63</v>
      </c>
      <c r="G17" s="378">
        <f t="shared" si="1"/>
        <v>95.869565217391298</v>
      </c>
      <c r="H17" s="379">
        <f t="shared" si="2"/>
        <v>2.675017910845368</v>
      </c>
      <c r="I17" s="369"/>
      <c r="J17" s="369"/>
      <c r="K17" s="369"/>
      <c r="L17" s="369"/>
    </row>
    <row r="18" spans="2:12" ht="17">
      <c r="B18" s="371" t="s">
        <v>168</v>
      </c>
      <c r="C18" s="372" t="str">
        <f>"="</f>
        <v>=</v>
      </c>
      <c r="D18" s="373">
        <f>'DESIGN INPUTS AND CALCULATIONS'!C153</f>
        <v>14</v>
      </c>
      <c r="E18" s="368" t="s">
        <v>145</v>
      </c>
      <c r="F18" s="380">
        <v>0.68</v>
      </c>
      <c r="G18" s="378">
        <f t="shared" si="1"/>
        <v>103.47826086956522</v>
      </c>
      <c r="H18" s="379">
        <f t="shared" si="2"/>
        <v>2.722181224302946</v>
      </c>
      <c r="I18" s="369"/>
      <c r="J18" s="369"/>
      <c r="K18" s="369"/>
      <c r="L18" s="369"/>
    </row>
    <row r="19" spans="2:12" ht="17">
      <c r="B19" s="371" t="s">
        <v>948</v>
      </c>
      <c r="C19" s="372" t="str">
        <f>"="</f>
        <v>=</v>
      </c>
      <c r="D19" s="373">
        <f>RBLKlower/(RBLKupper*1000+RBLKlower)</f>
        <v>7.4706510138740669E-3</v>
      </c>
      <c r="F19" s="380">
        <v>0.73</v>
      </c>
      <c r="G19" s="378">
        <f t="shared" si="1"/>
        <v>111.08695652173913</v>
      </c>
      <c r="H19" s="379">
        <f t="shared" si="2"/>
        <v>2.7693445377605235</v>
      </c>
      <c r="I19" s="369"/>
      <c r="J19" s="369"/>
      <c r="K19" s="369"/>
      <c r="L19" s="369"/>
    </row>
    <row r="20" spans="2:12">
      <c r="B20" s="371"/>
      <c r="C20" s="372"/>
      <c r="D20" s="373"/>
      <c r="F20" s="380">
        <v>0.78</v>
      </c>
      <c r="G20" s="378">
        <f t="shared" si="1"/>
        <v>118.69565217391305</v>
      </c>
      <c r="H20" s="379">
        <f t="shared" si="2"/>
        <v>2.8165078512181014</v>
      </c>
      <c r="I20" s="369"/>
      <c r="J20" s="369"/>
      <c r="K20" s="369"/>
      <c r="L20" s="369"/>
    </row>
    <row r="21" spans="2:12" ht="17">
      <c r="B21" s="371" t="s">
        <v>949</v>
      </c>
      <c r="C21" s="372" t="str">
        <f>"="</f>
        <v>=</v>
      </c>
      <c r="D21" s="373">
        <f>IF('DESIGN INPUTS AND CALCULATIONS'!C22="UCC256614",1,0)</f>
        <v>0</v>
      </c>
      <c r="F21" s="380">
        <v>0.83</v>
      </c>
      <c r="G21" s="378">
        <f t="shared" si="1"/>
        <v>126.30434782608694</v>
      </c>
      <c r="H21" s="379">
        <f t="shared" si="2"/>
        <v>2.8636711646756794</v>
      </c>
      <c r="I21" s="369"/>
      <c r="J21" s="369"/>
      <c r="K21" s="369"/>
      <c r="L21" s="369"/>
    </row>
    <row r="22" spans="2:12">
      <c r="B22" s="371"/>
      <c r="C22" s="372"/>
      <c r="D22" s="373"/>
      <c r="F22" s="380">
        <v>0.88</v>
      </c>
      <c r="G22" s="378">
        <f t="shared" si="1"/>
        <v>133.91304347826087</v>
      </c>
      <c r="H22" s="379">
        <f t="shared" si="2"/>
        <v>2.9108344781332574</v>
      </c>
      <c r="I22" s="369"/>
      <c r="J22" s="369"/>
      <c r="K22" s="369"/>
      <c r="L22" s="369"/>
    </row>
    <row r="23" spans="2:12">
      <c r="B23" s="388"/>
      <c r="C23" s="372"/>
      <c r="D23" s="389"/>
      <c r="F23" s="380">
        <v>0.93</v>
      </c>
      <c r="G23" s="378">
        <f t="shared" si="1"/>
        <v>141.52173913043478</v>
      </c>
      <c r="H23" s="379">
        <f t="shared" si="2"/>
        <v>2.9579977915908353</v>
      </c>
      <c r="I23" s="369"/>
      <c r="J23" s="369"/>
      <c r="K23" s="369"/>
      <c r="L23" s="369"/>
    </row>
    <row r="24" spans="2:12">
      <c r="B24" s="388" t="s">
        <v>950</v>
      </c>
      <c r="C24" s="372" t="str">
        <f>"="</f>
        <v>=</v>
      </c>
      <c r="D24" s="389">
        <f>((2-BITWLLC)/2)*(BLKratio/(kT*(10^5)*AVDD*RVCR*CVCR))*(RISNS*CISNS*(10^6)/(D14+CISNS*10^(-3)))</f>
        <v>6.1986069115673795E-3</v>
      </c>
      <c r="E24" s="368" t="s">
        <v>149</v>
      </c>
      <c r="F24" s="380">
        <v>0.98</v>
      </c>
      <c r="G24" s="378">
        <f t="shared" si="1"/>
        <v>149.13043478260869</v>
      </c>
      <c r="H24" s="379">
        <f t="shared" si="2"/>
        <v>3.0051611050484128</v>
      </c>
      <c r="I24" s="369"/>
      <c r="J24" s="369"/>
      <c r="K24" s="369"/>
      <c r="L24" s="369"/>
    </row>
    <row r="25" spans="2:12" ht="16" thickBot="1">
      <c r="B25" s="388" t="s">
        <v>951</v>
      </c>
      <c r="C25" s="372" t="str">
        <f>"="</f>
        <v>=</v>
      </c>
      <c r="D25" s="389">
        <f>AVDD/(2*kT*(10^5)*RRAMP*CVCR*(10^-9))</f>
        <v>2.0807601612798865</v>
      </c>
      <c r="E25" s="368" t="s">
        <v>7</v>
      </c>
      <c r="F25" s="380">
        <v>1</v>
      </c>
      <c r="G25" s="378">
        <f t="shared" si="1"/>
        <v>152.17391304347825</v>
      </c>
      <c r="H25" s="390">
        <f t="shared" si="2"/>
        <v>3.0240264304314444</v>
      </c>
      <c r="I25" s="369"/>
      <c r="J25" s="369"/>
      <c r="K25" s="369"/>
      <c r="L25" s="369"/>
    </row>
    <row r="26" spans="2:12" ht="16" thickBot="1">
      <c r="B26" s="371"/>
      <c r="C26" s="372"/>
      <c r="D26" s="373"/>
      <c r="F26" s="380"/>
      <c r="G26" s="378"/>
      <c r="H26" s="390"/>
      <c r="I26" s="369"/>
      <c r="J26" s="369"/>
      <c r="K26" s="369"/>
      <c r="L26" s="369"/>
    </row>
    <row r="27" spans="2:12">
      <c r="B27" s="371"/>
      <c r="C27" s="372"/>
      <c r="D27" s="373"/>
      <c r="E27" s="384"/>
      <c r="F27" s="369"/>
      <c r="G27" s="369"/>
      <c r="H27" s="369"/>
      <c r="I27" s="369"/>
      <c r="J27" s="369"/>
      <c r="K27" s="369"/>
      <c r="L27" s="369"/>
    </row>
    <row r="28" spans="2:12">
      <c r="B28" s="371"/>
      <c r="C28" s="372"/>
      <c r="D28" s="373"/>
      <c r="E28" s="384"/>
    </row>
    <row r="29" spans="2:12">
      <c r="B29" s="371"/>
      <c r="C29" s="372"/>
      <c r="D29" s="373"/>
      <c r="E29" s="384"/>
    </row>
    <row r="30" spans="2:12">
      <c r="B30" s="371"/>
      <c r="C30" s="372"/>
      <c r="D30" s="373"/>
      <c r="E30" s="384"/>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sheetPr codeName="Sheet13"/>
  <dimension ref="A2:AV44"/>
  <sheetViews>
    <sheetView topLeftCell="O3" workbookViewId="0">
      <selection activeCell="AA29" sqref="AA29"/>
    </sheetView>
  </sheetViews>
  <sheetFormatPr baseColWidth="10" defaultColWidth="8.83203125" defaultRowHeight="15"/>
  <cols>
    <col min="1" max="2" width="9"/>
    <col min="6" max="6" width="8.5" bestFit="1" customWidth="1"/>
    <col min="7" max="7" width="10.6640625" style="395" bestFit="1" customWidth="1"/>
    <col min="8" max="9" width="10.6640625" customWidth="1"/>
    <col min="10" max="23" width="9" customWidth="1"/>
    <col min="24" max="36" width="8.6640625" customWidth="1"/>
    <col min="37" max="37" width="21.1640625" customWidth="1"/>
    <col min="38" max="38" width="35.5" customWidth="1"/>
    <col min="39" max="39" width="8.6640625" customWidth="1"/>
    <col min="40" max="40" width="25.5" customWidth="1"/>
    <col min="41" max="42" width="8.6640625" customWidth="1"/>
  </cols>
  <sheetData>
    <row r="2" spans="1:48" ht="16" thickBot="1">
      <c r="B2" s="16" t="s">
        <v>847</v>
      </c>
    </row>
    <row r="3" spans="1:48" ht="33" thickBot="1">
      <c r="A3" s="316" t="s">
        <v>782</v>
      </c>
      <c r="B3" s="330" t="s">
        <v>783</v>
      </c>
      <c r="C3" s="317" t="s">
        <v>794</v>
      </c>
      <c r="D3" s="316" t="s">
        <v>782</v>
      </c>
      <c r="E3" s="317" t="s">
        <v>784</v>
      </c>
      <c r="F3" s="317" t="s">
        <v>785</v>
      </c>
      <c r="G3" s="396" t="s">
        <v>782</v>
      </c>
      <c r="H3" s="339" t="s">
        <v>979</v>
      </c>
      <c r="I3" s="339" t="s">
        <v>980</v>
      </c>
      <c r="J3" s="519" t="s">
        <v>786</v>
      </c>
      <c r="K3" s="520"/>
      <c r="L3" s="520"/>
      <c r="M3" s="521"/>
      <c r="N3" s="317" t="s">
        <v>787</v>
      </c>
      <c r="O3" s="317" t="s">
        <v>788</v>
      </c>
      <c r="P3" s="317" t="s">
        <v>789</v>
      </c>
      <c r="Q3" s="318" t="s">
        <v>790</v>
      </c>
      <c r="R3" s="317" t="s">
        <v>791</v>
      </c>
      <c r="S3" s="317" t="s">
        <v>792</v>
      </c>
      <c r="T3" s="317" t="s">
        <v>793</v>
      </c>
      <c r="U3" s="516" t="s">
        <v>795</v>
      </c>
      <c r="V3" s="516" t="s">
        <v>796</v>
      </c>
      <c r="W3" s="516" t="s">
        <v>797</v>
      </c>
      <c r="X3" s="516" t="s">
        <v>824</v>
      </c>
      <c r="Y3" s="516" t="s">
        <v>823</v>
      </c>
      <c r="AA3" s="16"/>
      <c r="AB3" s="16"/>
      <c r="AC3" s="16"/>
      <c r="AD3" s="16"/>
      <c r="AE3" s="16"/>
      <c r="AF3" s="16"/>
    </row>
    <row r="4" spans="1:48" ht="81" thickBot="1">
      <c r="A4" s="319" t="s">
        <v>798</v>
      </c>
      <c r="B4" s="333" t="s">
        <v>817</v>
      </c>
      <c r="C4" s="320" t="s">
        <v>807</v>
      </c>
      <c r="D4" s="319" t="s">
        <v>798</v>
      </c>
      <c r="E4" s="320" t="s">
        <v>798</v>
      </c>
      <c r="F4" s="320" t="s">
        <v>799</v>
      </c>
      <c r="G4" s="397" t="s">
        <v>807</v>
      </c>
      <c r="H4" s="320" t="s">
        <v>807</v>
      </c>
      <c r="I4" s="320" t="s">
        <v>807</v>
      </c>
      <c r="J4" s="522" t="s">
        <v>800</v>
      </c>
      <c r="K4" s="523"/>
      <c r="L4" s="523"/>
      <c r="M4" s="524"/>
      <c r="N4" s="320" t="s">
        <v>801</v>
      </c>
      <c r="O4" s="320" t="s">
        <v>802</v>
      </c>
      <c r="P4" s="320" t="s">
        <v>801</v>
      </c>
      <c r="Q4" s="321" t="s">
        <v>803</v>
      </c>
      <c r="R4" s="320" t="s">
        <v>804</v>
      </c>
      <c r="S4" s="320" t="s">
        <v>805</v>
      </c>
      <c r="T4" s="320" t="s">
        <v>806</v>
      </c>
      <c r="U4" s="517"/>
      <c r="V4" s="517"/>
      <c r="W4" s="517"/>
      <c r="X4" s="517"/>
      <c r="Y4" s="517"/>
      <c r="AA4" s="338" t="s">
        <v>846</v>
      </c>
      <c r="AB4" s="338" t="s">
        <v>846</v>
      </c>
      <c r="AD4" s="338" t="s">
        <v>846</v>
      </c>
      <c r="AE4" s="338" t="s">
        <v>846</v>
      </c>
      <c r="AG4" s="317" t="s">
        <v>794</v>
      </c>
      <c r="AH4" s="316" t="s">
        <v>782</v>
      </c>
      <c r="AQ4">
        <v>4.8000000000000001E-2</v>
      </c>
    </row>
    <row r="5" spans="1:48" ht="88" customHeight="1" thickBot="1">
      <c r="A5" s="338" t="s">
        <v>846</v>
      </c>
      <c r="B5" s="338" t="s">
        <v>846</v>
      </c>
      <c r="C5" s="328"/>
      <c r="D5" s="322" t="s">
        <v>808</v>
      </c>
      <c r="E5" s="323" t="s">
        <v>808</v>
      </c>
      <c r="F5" s="328"/>
      <c r="G5" s="398"/>
      <c r="H5" s="338"/>
      <c r="I5" s="338"/>
      <c r="J5" s="525" t="s">
        <v>809</v>
      </c>
      <c r="K5" s="526"/>
      <c r="L5" s="526"/>
      <c r="M5" s="527"/>
      <c r="N5" s="328"/>
      <c r="O5" s="328"/>
      <c r="P5" s="328"/>
      <c r="Q5" s="324" t="s">
        <v>810</v>
      </c>
      <c r="R5" s="323" t="s">
        <v>357</v>
      </c>
      <c r="S5" s="323" t="s">
        <v>806</v>
      </c>
      <c r="T5" s="328"/>
      <c r="U5" s="518"/>
      <c r="V5" s="518"/>
      <c r="W5" s="518"/>
      <c r="X5" s="518"/>
      <c r="Y5" s="518"/>
      <c r="AA5" s="330" t="s">
        <v>816</v>
      </c>
      <c r="AB5" s="330" t="s">
        <v>783</v>
      </c>
      <c r="AD5" t="s">
        <v>818</v>
      </c>
      <c r="AE5" t="s">
        <v>819</v>
      </c>
      <c r="AG5" s="320" t="s">
        <v>807</v>
      </c>
      <c r="AH5" s="319" t="s">
        <v>798</v>
      </c>
      <c r="AM5" t="s">
        <v>782</v>
      </c>
      <c r="AQ5" s="513" t="s">
        <v>981</v>
      </c>
      <c r="AR5" s="514"/>
      <c r="AS5" s="513" t="s">
        <v>982</v>
      </c>
      <c r="AT5" s="515"/>
      <c r="AV5" s="365" t="s">
        <v>986</v>
      </c>
    </row>
    <row r="6" spans="1:48" ht="33" thickBot="1">
      <c r="A6" s="325">
        <v>37</v>
      </c>
      <c r="B6" s="329"/>
      <c r="C6" s="326" t="s">
        <v>811</v>
      </c>
      <c r="D6" s="325">
        <v>37</v>
      </c>
      <c r="E6" s="326" t="s">
        <v>811</v>
      </c>
      <c r="F6" s="326" t="s">
        <v>812</v>
      </c>
      <c r="G6" s="399">
        <f>0.9215*5</f>
        <v>4.6074999999999999</v>
      </c>
      <c r="H6" s="326">
        <f>K6*5/256</f>
        <v>4.58984375</v>
      </c>
      <c r="I6" s="326">
        <f>M6*5/256</f>
        <v>4.98046875</v>
      </c>
      <c r="J6" s="326" t="s">
        <v>813</v>
      </c>
      <c r="K6" s="326">
        <v>235</v>
      </c>
      <c r="L6" s="326"/>
      <c r="M6" s="326">
        <v>255</v>
      </c>
      <c r="N6" s="326" t="s">
        <v>811</v>
      </c>
      <c r="O6" s="326" t="s">
        <v>811</v>
      </c>
      <c r="P6" s="326" t="s">
        <v>811</v>
      </c>
      <c r="Q6" s="327" t="s">
        <v>811</v>
      </c>
      <c r="R6" s="326" t="s">
        <v>811</v>
      </c>
      <c r="S6" s="326" t="s">
        <v>811</v>
      </c>
      <c r="T6" s="326" t="s">
        <v>811</v>
      </c>
      <c r="U6" s="327"/>
      <c r="V6" s="326"/>
      <c r="W6" s="326"/>
      <c r="X6" s="326"/>
      <c r="Y6" s="326"/>
      <c r="AA6" s="331"/>
      <c r="AB6" s="329" t="s">
        <v>817</v>
      </c>
      <c r="AG6" s="328"/>
      <c r="AH6" s="322" t="s">
        <v>808</v>
      </c>
      <c r="AK6" t="s">
        <v>965</v>
      </c>
      <c r="AL6" t="s">
        <v>966</v>
      </c>
      <c r="AM6" s="395">
        <v>4.6074999999999999</v>
      </c>
      <c r="AN6" s="400" t="s">
        <v>967</v>
      </c>
      <c r="AQ6" s="125">
        <f>G6+$AQ$4</f>
        <v>4.6555</v>
      </c>
      <c r="AR6" s="125">
        <f>G6-$AQ$4</f>
        <v>4.5594999999999999</v>
      </c>
      <c r="AS6" s="125">
        <f>(AR6-H6)*1000</f>
        <v>-30.343750000000114</v>
      </c>
      <c r="AT6" s="125">
        <f>(AQ6-I6)*1000</f>
        <v>-324.96875</v>
      </c>
      <c r="AV6" t="s">
        <v>988</v>
      </c>
    </row>
    <row r="7" spans="1:48" ht="16" thickBot="1">
      <c r="A7" s="326">
        <v>1</v>
      </c>
      <c r="B7" s="329">
        <f t="shared" ref="B7:B43" si="0">VLOOKUP(E7,$AA$7:$AB$24,2,0)</f>
        <v>48.88</v>
      </c>
      <c r="C7" s="326">
        <v>4</v>
      </c>
      <c r="D7" s="329">
        <v>36</v>
      </c>
      <c r="E7" s="326">
        <v>1</v>
      </c>
      <c r="F7" s="326">
        <v>0.90639999999999998</v>
      </c>
      <c r="G7" s="415">
        <f>F7*5</f>
        <v>4.532</v>
      </c>
      <c r="H7" s="326">
        <f t="shared" ref="H7:H43" si="1">K7*5/256</f>
        <v>4.4921875</v>
      </c>
      <c r="I7" s="326">
        <f>M7*5/256</f>
        <v>4.5703125</v>
      </c>
      <c r="J7" s="326" t="s">
        <v>813</v>
      </c>
      <c r="K7" s="326">
        <v>230</v>
      </c>
      <c r="L7" s="326" t="s">
        <v>814</v>
      </c>
      <c r="M7" s="326">
        <v>234</v>
      </c>
      <c r="N7" s="326">
        <v>242</v>
      </c>
      <c r="O7" s="326">
        <v>4</v>
      </c>
      <c r="P7" s="326">
        <v>3600</v>
      </c>
      <c r="Q7" s="327">
        <v>50</v>
      </c>
      <c r="R7" s="326">
        <v>1</v>
      </c>
      <c r="S7" s="326">
        <v>3.3</v>
      </c>
      <c r="T7" s="326">
        <v>1</v>
      </c>
      <c r="U7" s="327">
        <v>5</v>
      </c>
      <c r="V7" s="326">
        <f t="shared" ref="V7:V42" si="2">2*O7*W7/(2.5/P7*1000)</f>
        <v>17.28</v>
      </c>
      <c r="W7" s="326">
        <v>1.5</v>
      </c>
      <c r="X7" s="326">
        <v>102</v>
      </c>
      <c r="Y7" s="326">
        <v>1000</v>
      </c>
      <c r="AA7" s="332">
        <v>1</v>
      </c>
      <c r="AB7" s="329">
        <v>48.88</v>
      </c>
      <c r="AD7" cm="1">
        <f t="array" ref="AD7:AD11">_xlfn._xlws.FILTER(TSET!AB7:AB24,TSET!AB7:AB24&lt;=fsw_min,"None")</f>
        <v>48.88</v>
      </c>
      <c r="AE7">
        <v>3.5</v>
      </c>
      <c r="AG7" s="326" t="s">
        <v>811</v>
      </c>
      <c r="AH7" s="325">
        <v>37</v>
      </c>
      <c r="AK7">
        <f t="shared" ref="AK7:AK44" si="3">(G6+G7)/2</f>
        <v>4.56975</v>
      </c>
      <c r="AL7" s="395">
        <f t="shared" ref="AL7:AL23" si="4">Y7*5/(X7+Y7)</f>
        <v>4.5372050816696916</v>
      </c>
      <c r="AM7" s="395">
        <v>4.5309999999999997</v>
      </c>
      <c r="AN7">
        <f>AM6-AL7</f>
        <v>7.029491833030832E-2</v>
      </c>
      <c r="AQ7" s="125">
        <f>G7+$AQ$4</f>
        <v>4.58</v>
      </c>
      <c r="AR7" s="125">
        <f t="shared" ref="AR7:AR42" si="5">G7-$AQ$4</f>
        <v>4.484</v>
      </c>
      <c r="AS7" s="125">
        <f t="shared" ref="AS7:AS42" si="6">(AR7-H7)*1000</f>
        <v>-8.1875000000000142</v>
      </c>
      <c r="AT7" s="125">
        <f t="shared" ref="AT7:AT42" si="7">(AQ7-I7)*1000</f>
        <v>9.6875000000000711</v>
      </c>
      <c r="AV7" t="s">
        <v>987</v>
      </c>
    </row>
    <row r="8" spans="1:48" ht="16" thickBot="1">
      <c r="A8" s="326">
        <v>2</v>
      </c>
      <c r="B8" s="329">
        <f t="shared" si="0"/>
        <v>57.72</v>
      </c>
      <c r="C8" s="326">
        <v>4</v>
      </c>
      <c r="D8" s="329">
        <v>35</v>
      </c>
      <c r="E8" s="326">
        <v>2</v>
      </c>
      <c r="F8" s="326">
        <v>0.88660000000000005</v>
      </c>
      <c r="G8" s="399">
        <f t="shared" ref="G8:G42" si="8">F8*5</f>
        <v>4.4329999999999998</v>
      </c>
      <c r="H8" s="326">
        <f t="shared" si="1"/>
        <v>4.39453125</v>
      </c>
      <c r="I8" s="326">
        <f t="shared" ref="I8:I43" si="9">M8*5/256</f>
        <v>4.47265625</v>
      </c>
      <c r="J8" s="326" t="s">
        <v>813</v>
      </c>
      <c r="K8" s="326">
        <v>225</v>
      </c>
      <c r="L8" s="326" t="s">
        <v>814</v>
      </c>
      <c r="M8" s="326">
        <v>229</v>
      </c>
      <c r="N8" s="326">
        <v>242</v>
      </c>
      <c r="O8" s="326">
        <v>3.387</v>
      </c>
      <c r="P8" s="326">
        <v>3600</v>
      </c>
      <c r="Q8" s="327">
        <v>50</v>
      </c>
      <c r="R8" s="326">
        <v>1.181</v>
      </c>
      <c r="S8" s="326">
        <v>3.3</v>
      </c>
      <c r="T8" s="326">
        <v>1</v>
      </c>
      <c r="U8" s="327">
        <v>5</v>
      </c>
      <c r="V8" s="326">
        <f t="shared" si="2"/>
        <v>14.63184</v>
      </c>
      <c r="W8" s="326">
        <v>1.5</v>
      </c>
      <c r="X8" s="326">
        <v>59</v>
      </c>
      <c r="Y8" s="326">
        <v>475</v>
      </c>
      <c r="AA8" s="332">
        <v>2</v>
      </c>
      <c r="AB8" s="329">
        <v>57.72</v>
      </c>
      <c r="AD8">
        <v>57.72</v>
      </c>
      <c r="AE8">
        <v>4</v>
      </c>
      <c r="AG8" s="326">
        <v>4</v>
      </c>
      <c r="AH8" s="329">
        <v>36</v>
      </c>
      <c r="AK8">
        <f t="shared" si="3"/>
        <v>4.4824999999999999</v>
      </c>
      <c r="AL8" s="395">
        <f t="shared" si="4"/>
        <v>4.4475655430711614</v>
      </c>
      <c r="AM8" s="395">
        <v>4.4329999999999998</v>
      </c>
      <c r="AN8">
        <f t="shared" ref="AN8:AN43" si="10">AM7-AL8</f>
        <v>8.343445692883833E-2</v>
      </c>
      <c r="AQ8" s="125">
        <f t="shared" ref="AQ8:AQ42" si="11">G8+$AQ$4</f>
        <v>4.4809999999999999</v>
      </c>
      <c r="AR8" s="125">
        <f t="shared" si="5"/>
        <v>4.3849999999999998</v>
      </c>
      <c r="AS8" s="125">
        <f t="shared" si="6"/>
        <v>-9.5312500000002132</v>
      </c>
      <c r="AT8" s="125">
        <f t="shared" si="7"/>
        <v>8.3437499999998721</v>
      </c>
    </row>
    <row r="9" spans="1:48" ht="16" thickBot="1">
      <c r="A9" s="326">
        <v>3</v>
      </c>
      <c r="B9" s="329">
        <f t="shared" si="0"/>
        <v>68.150000000000006</v>
      </c>
      <c r="C9" s="326">
        <v>4</v>
      </c>
      <c r="D9" s="329">
        <v>34</v>
      </c>
      <c r="E9" s="326">
        <v>3</v>
      </c>
      <c r="F9" s="326">
        <v>0.86719999999999997</v>
      </c>
      <c r="G9" s="399">
        <f t="shared" si="8"/>
        <v>4.3360000000000003</v>
      </c>
      <c r="H9" s="326">
        <f t="shared" si="1"/>
        <v>4.296875</v>
      </c>
      <c r="I9" s="326">
        <f t="shared" si="9"/>
        <v>4.375</v>
      </c>
      <c r="J9" s="326" t="s">
        <v>813</v>
      </c>
      <c r="K9" s="326">
        <v>220</v>
      </c>
      <c r="L9" s="326" t="s">
        <v>814</v>
      </c>
      <c r="M9" s="326">
        <v>224</v>
      </c>
      <c r="N9" s="326">
        <v>242</v>
      </c>
      <c r="O9" s="326">
        <v>2.8690000000000002</v>
      </c>
      <c r="P9" s="326">
        <v>3600</v>
      </c>
      <c r="Q9" s="327">
        <v>50</v>
      </c>
      <c r="R9" s="326">
        <f>2.789/2</f>
        <v>1.3945000000000001</v>
      </c>
      <c r="S9" s="326">
        <v>2.4</v>
      </c>
      <c r="T9" s="326">
        <v>1</v>
      </c>
      <c r="U9" s="327">
        <v>5</v>
      </c>
      <c r="V9" s="326">
        <f t="shared" si="2"/>
        <v>12.394080000000002</v>
      </c>
      <c r="W9" s="326">
        <v>1.5</v>
      </c>
      <c r="X9" s="326">
        <v>54.9</v>
      </c>
      <c r="Y9" s="326">
        <v>360</v>
      </c>
      <c r="AA9" s="332">
        <v>3</v>
      </c>
      <c r="AB9" s="329">
        <v>68.150000000000006</v>
      </c>
      <c r="AD9">
        <v>68.150000000000006</v>
      </c>
      <c r="AG9" s="326">
        <v>4</v>
      </c>
      <c r="AH9" s="329">
        <v>35</v>
      </c>
      <c r="AK9">
        <f t="shared" si="3"/>
        <v>4.3845000000000001</v>
      </c>
      <c r="AL9" s="395">
        <f t="shared" si="4"/>
        <v>4.3383947939262475</v>
      </c>
      <c r="AM9" s="395">
        <v>4.3360000000000003</v>
      </c>
      <c r="AN9">
        <f t="shared" si="10"/>
        <v>9.4605206073752335E-2</v>
      </c>
      <c r="AQ9" s="125">
        <f t="shared" si="11"/>
        <v>4.3840000000000003</v>
      </c>
      <c r="AR9" s="125">
        <f t="shared" si="5"/>
        <v>4.2880000000000003</v>
      </c>
      <c r="AS9" s="125">
        <f t="shared" si="6"/>
        <v>-8.8749999999997442</v>
      </c>
      <c r="AT9" s="125">
        <f t="shared" si="7"/>
        <v>9.0000000000003411</v>
      </c>
    </row>
    <row r="10" spans="1:48" ht="16" thickBot="1">
      <c r="A10" s="326">
        <v>4</v>
      </c>
      <c r="B10" s="329">
        <f t="shared" si="0"/>
        <v>80.48</v>
      </c>
      <c r="C10" s="326">
        <v>4</v>
      </c>
      <c r="D10" s="329">
        <v>33</v>
      </c>
      <c r="E10" s="326">
        <v>4</v>
      </c>
      <c r="F10" s="326">
        <v>0.84760000000000002</v>
      </c>
      <c r="G10" s="399">
        <f t="shared" si="8"/>
        <v>4.2380000000000004</v>
      </c>
      <c r="H10" s="326">
        <f t="shared" si="1"/>
        <v>4.19921875</v>
      </c>
      <c r="I10" s="326">
        <f t="shared" si="9"/>
        <v>4.27734375</v>
      </c>
      <c r="J10" s="326" t="s">
        <v>813</v>
      </c>
      <c r="K10" s="326">
        <v>215</v>
      </c>
      <c r="L10" s="326" t="s">
        <v>814</v>
      </c>
      <c r="M10" s="326">
        <v>219</v>
      </c>
      <c r="N10" s="326">
        <v>242</v>
      </c>
      <c r="O10" s="326">
        <v>2.4289999999999998</v>
      </c>
      <c r="P10" s="326">
        <v>3600</v>
      </c>
      <c r="Q10" s="327">
        <v>50</v>
      </c>
      <c r="R10" s="326">
        <f>3.293/2</f>
        <v>1.6465000000000001</v>
      </c>
      <c r="S10" s="326">
        <v>2.4</v>
      </c>
      <c r="T10" s="326">
        <v>1</v>
      </c>
      <c r="U10" s="327">
        <v>5</v>
      </c>
      <c r="V10" s="326">
        <f t="shared" si="2"/>
        <v>10.493279999999999</v>
      </c>
      <c r="W10" s="326">
        <v>1.5</v>
      </c>
      <c r="X10" s="326">
        <v>59</v>
      </c>
      <c r="Y10" s="326">
        <v>330</v>
      </c>
      <c r="AA10" s="332">
        <v>4</v>
      </c>
      <c r="AB10" s="329">
        <v>80.48</v>
      </c>
      <c r="AD10">
        <v>80.48</v>
      </c>
      <c r="AG10" s="326">
        <v>4</v>
      </c>
      <c r="AH10" s="329">
        <v>34</v>
      </c>
      <c r="AK10">
        <f t="shared" si="3"/>
        <v>4.2870000000000008</v>
      </c>
      <c r="AL10" s="395">
        <f t="shared" si="4"/>
        <v>4.2416452442159382</v>
      </c>
      <c r="AM10" s="395">
        <v>4.2380000000000004</v>
      </c>
      <c r="AN10">
        <f t="shared" si="10"/>
        <v>9.435475578406205E-2</v>
      </c>
      <c r="AQ10" s="125">
        <f t="shared" si="11"/>
        <v>4.2860000000000005</v>
      </c>
      <c r="AR10" s="125">
        <f t="shared" si="5"/>
        <v>4.1900000000000004</v>
      </c>
      <c r="AS10" s="125">
        <f t="shared" si="6"/>
        <v>-9.2187499999996092</v>
      </c>
      <c r="AT10" s="125">
        <f t="shared" si="7"/>
        <v>8.6562500000004761</v>
      </c>
    </row>
    <row r="11" spans="1:48" ht="16" thickBot="1">
      <c r="A11" s="326">
        <v>5</v>
      </c>
      <c r="B11" s="329">
        <f t="shared" si="0"/>
        <v>95.03</v>
      </c>
      <c r="C11" s="326">
        <v>4</v>
      </c>
      <c r="D11" s="329">
        <v>32</v>
      </c>
      <c r="E11" s="326">
        <v>5</v>
      </c>
      <c r="F11" s="326">
        <v>0.82599999999999996</v>
      </c>
      <c r="G11" s="415">
        <f t="shared" si="8"/>
        <v>4.13</v>
      </c>
      <c r="H11" s="326">
        <f t="shared" si="1"/>
        <v>4.08203125</v>
      </c>
      <c r="I11" s="326">
        <f t="shared" si="9"/>
        <v>4.1796875</v>
      </c>
      <c r="J11" s="326" t="s">
        <v>813</v>
      </c>
      <c r="K11" s="326">
        <v>209</v>
      </c>
      <c r="L11" s="326" t="s">
        <v>814</v>
      </c>
      <c r="M11" s="326">
        <v>214</v>
      </c>
      <c r="N11" s="326">
        <v>242</v>
      </c>
      <c r="O11" s="326">
        <v>2.0270000000000001</v>
      </c>
      <c r="P11" s="326">
        <v>3600</v>
      </c>
      <c r="Q11" s="327">
        <v>50</v>
      </c>
      <c r="R11" s="326">
        <f>3.889/2</f>
        <v>1.9444999999999999</v>
      </c>
      <c r="S11" s="326">
        <v>2.4</v>
      </c>
      <c r="T11" s="326">
        <v>1</v>
      </c>
      <c r="U11" s="327">
        <v>5</v>
      </c>
      <c r="V11" s="326">
        <f t="shared" si="2"/>
        <v>11.675520000000001</v>
      </c>
      <c r="W11" s="326">
        <v>2</v>
      </c>
      <c r="X11" s="326">
        <v>69.8</v>
      </c>
      <c r="Y11" s="326">
        <v>330</v>
      </c>
      <c r="AA11" s="332">
        <v>5</v>
      </c>
      <c r="AB11" s="329">
        <v>95.03</v>
      </c>
      <c r="AD11">
        <v>95.03</v>
      </c>
      <c r="AG11" s="326">
        <v>4</v>
      </c>
      <c r="AH11" s="329">
        <v>33</v>
      </c>
      <c r="AK11">
        <f t="shared" si="3"/>
        <v>4.1840000000000002</v>
      </c>
      <c r="AL11" s="395">
        <f t="shared" si="4"/>
        <v>4.1270635317658826</v>
      </c>
      <c r="AM11" s="395">
        <v>4.13</v>
      </c>
      <c r="AN11">
        <f t="shared" si="10"/>
        <v>0.11093646823411785</v>
      </c>
      <c r="AQ11" s="125">
        <f t="shared" si="11"/>
        <v>4.1779999999999999</v>
      </c>
      <c r="AR11" s="125">
        <f t="shared" si="5"/>
        <v>4.0819999999999999</v>
      </c>
      <c r="AS11" s="125">
        <f t="shared" si="6"/>
        <v>-3.1250000000149214E-2</v>
      </c>
      <c r="AT11" s="125">
        <f t="shared" si="7"/>
        <v>-1.6875000000000639</v>
      </c>
    </row>
    <row r="12" spans="1:48" ht="16" thickBot="1">
      <c r="A12" s="326">
        <v>6</v>
      </c>
      <c r="B12" s="329">
        <f t="shared" si="0"/>
        <v>112.22</v>
      </c>
      <c r="C12" s="326">
        <v>4</v>
      </c>
      <c r="D12" s="329">
        <v>31</v>
      </c>
      <c r="E12" s="326">
        <v>6</v>
      </c>
      <c r="F12" s="326">
        <v>0.80259999999999998</v>
      </c>
      <c r="G12" s="399">
        <f t="shared" si="8"/>
        <v>4.0129999999999999</v>
      </c>
      <c r="H12" s="326">
        <f t="shared" si="1"/>
        <v>3.96484375</v>
      </c>
      <c r="I12" s="326">
        <f t="shared" si="9"/>
        <v>4.0625</v>
      </c>
      <c r="J12" s="326" t="s">
        <v>813</v>
      </c>
      <c r="K12" s="326">
        <v>203</v>
      </c>
      <c r="L12" s="326" t="s">
        <v>814</v>
      </c>
      <c r="M12" s="326">
        <v>208</v>
      </c>
      <c r="N12" s="326">
        <v>106</v>
      </c>
      <c r="O12" s="326">
        <v>4</v>
      </c>
      <c r="P12" s="326">
        <v>1500</v>
      </c>
      <c r="Q12" s="327">
        <v>100</v>
      </c>
      <c r="R12" s="326">
        <v>2.2959999999999998</v>
      </c>
      <c r="S12" s="326">
        <v>1.8</v>
      </c>
      <c r="T12" s="326">
        <v>1</v>
      </c>
      <c r="U12" s="327">
        <v>5</v>
      </c>
      <c r="V12" s="326">
        <f t="shared" si="2"/>
        <v>9.6</v>
      </c>
      <c r="W12" s="326">
        <v>2</v>
      </c>
      <c r="X12" s="326">
        <v>88.7</v>
      </c>
      <c r="Y12" s="326">
        <v>360</v>
      </c>
      <c r="AA12" s="332">
        <v>6</v>
      </c>
      <c r="AB12" s="329">
        <v>112.22</v>
      </c>
      <c r="AG12" s="326">
        <v>4</v>
      </c>
      <c r="AH12" s="329">
        <v>32</v>
      </c>
      <c r="AK12">
        <f t="shared" si="3"/>
        <v>4.0715000000000003</v>
      </c>
      <c r="AL12" s="395">
        <f t="shared" si="4"/>
        <v>4.0115890349899708</v>
      </c>
      <c r="AM12" s="395">
        <v>4.0129999999999999</v>
      </c>
      <c r="AN12">
        <f t="shared" si="10"/>
        <v>0.11841096501002912</v>
      </c>
      <c r="AQ12" s="125">
        <f t="shared" si="11"/>
        <v>4.0609999999999999</v>
      </c>
      <c r="AR12" s="125">
        <f t="shared" si="5"/>
        <v>3.9649999999999999</v>
      </c>
      <c r="AS12" s="125">
        <f t="shared" si="6"/>
        <v>0.15624999999985789</v>
      </c>
      <c r="AT12" s="125">
        <f t="shared" si="7"/>
        <v>-1.5000000000000568</v>
      </c>
    </row>
    <row r="13" spans="1:48" ht="16" thickBot="1">
      <c r="A13" s="326">
        <v>7</v>
      </c>
      <c r="B13" s="329">
        <f t="shared" si="0"/>
        <v>132.52000000000001</v>
      </c>
      <c r="C13" s="326">
        <v>4</v>
      </c>
      <c r="D13" s="329">
        <v>30</v>
      </c>
      <c r="E13" s="326">
        <v>7</v>
      </c>
      <c r="F13" s="326">
        <v>0.78120000000000001</v>
      </c>
      <c r="G13" s="399">
        <f t="shared" si="8"/>
        <v>3.9060000000000001</v>
      </c>
      <c r="H13" s="326">
        <f t="shared" si="1"/>
        <v>3.8671875</v>
      </c>
      <c r="I13" s="326">
        <f t="shared" si="9"/>
        <v>3.9453125</v>
      </c>
      <c r="J13" s="326" t="s">
        <v>813</v>
      </c>
      <c r="K13" s="326">
        <v>198</v>
      </c>
      <c r="L13" s="326" t="s">
        <v>814</v>
      </c>
      <c r="M13" s="326">
        <v>202</v>
      </c>
      <c r="N13" s="326">
        <v>106</v>
      </c>
      <c r="O13" s="326">
        <v>3.387</v>
      </c>
      <c r="P13" s="326">
        <v>1500</v>
      </c>
      <c r="Q13" s="327">
        <v>100</v>
      </c>
      <c r="R13" s="326">
        <v>2.7109999999999999</v>
      </c>
      <c r="S13" s="326">
        <v>1.8</v>
      </c>
      <c r="T13" s="326">
        <v>1</v>
      </c>
      <c r="U13" s="327">
        <v>5</v>
      </c>
      <c r="V13" s="326">
        <f t="shared" si="2"/>
        <v>8.1288</v>
      </c>
      <c r="W13" s="326">
        <v>2</v>
      </c>
      <c r="X13" s="326">
        <v>147</v>
      </c>
      <c r="Y13" s="326">
        <v>523</v>
      </c>
      <c r="AA13" s="332">
        <v>7</v>
      </c>
      <c r="AB13" s="329">
        <v>132.52000000000001</v>
      </c>
      <c r="AG13" s="326">
        <v>4</v>
      </c>
      <c r="AH13" s="329">
        <v>31</v>
      </c>
      <c r="AK13">
        <f t="shared" si="3"/>
        <v>3.9595000000000002</v>
      </c>
      <c r="AL13" s="395">
        <f t="shared" si="4"/>
        <v>3.9029850746268657</v>
      </c>
      <c r="AM13">
        <v>3.9060000000000001</v>
      </c>
      <c r="AN13">
        <f t="shared" si="10"/>
        <v>0.11001492537313418</v>
      </c>
      <c r="AQ13" s="125">
        <f t="shared" si="11"/>
        <v>3.9540000000000002</v>
      </c>
      <c r="AR13" s="125">
        <f t="shared" si="5"/>
        <v>3.8580000000000001</v>
      </c>
      <c r="AS13" s="125">
        <f t="shared" si="6"/>
        <v>-9.1874999999999041</v>
      </c>
      <c r="AT13" s="125">
        <f t="shared" si="7"/>
        <v>8.6875000000001812</v>
      </c>
    </row>
    <row r="14" spans="1:48" ht="16" thickBot="1">
      <c r="A14" s="326">
        <v>8</v>
      </c>
      <c r="B14" s="329">
        <f t="shared" si="0"/>
        <v>156.47999999999999</v>
      </c>
      <c r="C14" s="326">
        <v>4</v>
      </c>
      <c r="D14" s="329">
        <v>29</v>
      </c>
      <c r="E14" s="326">
        <v>8</v>
      </c>
      <c r="F14" s="326">
        <v>0.75960000000000005</v>
      </c>
      <c r="G14" s="399">
        <f t="shared" si="8"/>
        <v>3.798</v>
      </c>
      <c r="H14" s="326">
        <f t="shared" si="1"/>
        <v>3.75</v>
      </c>
      <c r="I14" s="326">
        <f t="shared" si="9"/>
        <v>3.84765625</v>
      </c>
      <c r="J14" s="326" t="s">
        <v>813</v>
      </c>
      <c r="K14" s="326">
        <v>192</v>
      </c>
      <c r="L14" s="326" t="s">
        <v>814</v>
      </c>
      <c r="M14" s="326">
        <v>197</v>
      </c>
      <c r="N14" s="326">
        <v>106</v>
      </c>
      <c r="O14" s="326">
        <v>2.8690000000000002</v>
      </c>
      <c r="P14" s="326">
        <v>1500</v>
      </c>
      <c r="Q14" s="327">
        <v>100</v>
      </c>
      <c r="R14" s="326">
        <v>3.202</v>
      </c>
      <c r="S14" s="326">
        <v>1.3</v>
      </c>
      <c r="T14" s="326">
        <v>1</v>
      </c>
      <c r="U14" s="327">
        <v>5</v>
      </c>
      <c r="V14" s="326">
        <f t="shared" si="2"/>
        <v>6.8856000000000002</v>
      </c>
      <c r="W14" s="326">
        <v>2</v>
      </c>
      <c r="X14" s="326">
        <v>113</v>
      </c>
      <c r="Y14" s="326">
        <v>357</v>
      </c>
      <c r="AA14" s="332">
        <v>8</v>
      </c>
      <c r="AB14" s="329">
        <v>156.47999999999999</v>
      </c>
      <c r="AG14" s="326">
        <v>4</v>
      </c>
      <c r="AH14" s="329">
        <v>30</v>
      </c>
      <c r="AK14">
        <f t="shared" si="3"/>
        <v>3.8520000000000003</v>
      </c>
      <c r="AL14" s="395">
        <f t="shared" si="4"/>
        <v>3.7978723404255321</v>
      </c>
      <c r="AM14">
        <v>3.798</v>
      </c>
      <c r="AN14">
        <f t="shared" si="10"/>
        <v>0.10812765957446802</v>
      </c>
      <c r="AQ14" s="125">
        <f t="shared" si="11"/>
        <v>3.8460000000000001</v>
      </c>
      <c r="AR14" s="125">
        <f t="shared" si="5"/>
        <v>3.75</v>
      </c>
      <c r="AS14" s="125">
        <f t="shared" si="6"/>
        <v>0</v>
      </c>
      <c r="AT14" s="125">
        <f t="shared" si="7"/>
        <v>-1.6562499999999147</v>
      </c>
    </row>
    <row r="15" spans="1:48" ht="16" thickBot="1">
      <c r="A15" s="326">
        <v>9</v>
      </c>
      <c r="B15" s="329">
        <f t="shared" si="0"/>
        <v>184.78</v>
      </c>
      <c r="C15" s="326">
        <v>4</v>
      </c>
      <c r="D15" s="329">
        <v>28</v>
      </c>
      <c r="E15" s="326">
        <v>9</v>
      </c>
      <c r="F15" s="326">
        <v>0.73619999999999997</v>
      </c>
      <c r="G15" s="399">
        <f t="shared" si="8"/>
        <v>3.681</v>
      </c>
      <c r="H15" s="326">
        <f t="shared" si="1"/>
        <v>3.6328125</v>
      </c>
      <c r="I15" s="326">
        <f t="shared" si="9"/>
        <v>3.73046875</v>
      </c>
      <c r="J15" s="326" t="s">
        <v>813</v>
      </c>
      <c r="K15" s="326">
        <v>186</v>
      </c>
      <c r="L15" s="326" t="s">
        <v>814</v>
      </c>
      <c r="M15" s="326">
        <v>191</v>
      </c>
      <c r="N15" s="326">
        <v>106</v>
      </c>
      <c r="O15" s="326">
        <v>2.4289999999999998</v>
      </c>
      <c r="P15" s="326">
        <v>1500</v>
      </c>
      <c r="Q15" s="327">
        <v>100</v>
      </c>
      <c r="R15" s="326">
        <v>3.7810000000000001</v>
      </c>
      <c r="S15" s="326">
        <v>1.3</v>
      </c>
      <c r="T15" s="326">
        <v>1</v>
      </c>
      <c r="U15" s="327">
        <v>5</v>
      </c>
      <c r="V15" s="326">
        <f t="shared" si="2"/>
        <v>8.7443999999999988</v>
      </c>
      <c r="W15" s="326">
        <v>3</v>
      </c>
      <c r="X15" s="326">
        <v>121</v>
      </c>
      <c r="Y15" s="326">
        <v>340</v>
      </c>
      <c r="AA15" s="332">
        <v>9</v>
      </c>
      <c r="AB15" s="329">
        <v>184.78</v>
      </c>
      <c r="AG15" s="326">
        <v>4</v>
      </c>
      <c r="AH15" s="329">
        <v>29</v>
      </c>
      <c r="AK15">
        <f t="shared" si="3"/>
        <v>3.7395</v>
      </c>
      <c r="AL15" s="395">
        <f t="shared" si="4"/>
        <v>3.6876355748373104</v>
      </c>
      <c r="AM15">
        <v>3.681</v>
      </c>
      <c r="AN15">
        <f t="shared" si="10"/>
        <v>0.11036442516268963</v>
      </c>
      <c r="AQ15" s="125">
        <f t="shared" si="11"/>
        <v>3.7290000000000001</v>
      </c>
      <c r="AR15" s="125">
        <f t="shared" si="5"/>
        <v>3.633</v>
      </c>
      <c r="AS15" s="125">
        <f t="shared" si="6"/>
        <v>0.18750000000000711</v>
      </c>
      <c r="AT15" s="125">
        <f t="shared" si="7"/>
        <v>-1.4687499999999076</v>
      </c>
    </row>
    <row r="16" spans="1:48" ht="16" thickBot="1">
      <c r="A16" s="326">
        <v>10</v>
      </c>
      <c r="B16" s="329">
        <f t="shared" si="0"/>
        <v>218.2</v>
      </c>
      <c r="C16" s="326">
        <v>4</v>
      </c>
      <c r="D16" s="329">
        <v>27</v>
      </c>
      <c r="E16" s="326">
        <v>10</v>
      </c>
      <c r="F16" s="326">
        <v>0.71079999999999999</v>
      </c>
      <c r="G16" s="399">
        <f t="shared" si="8"/>
        <v>3.5539999999999998</v>
      </c>
      <c r="H16" s="326">
        <f t="shared" si="1"/>
        <v>3.49609375</v>
      </c>
      <c r="I16" s="326">
        <f t="shared" si="9"/>
        <v>3.61328125</v>
      </c>
      <c r="J16" s="326" t="s">
        <v>813</v>
      </c>
      <c r="K16" s="326">
        <v>179</v>
      </c>
      <c r="L16" s="326" t="s">
        <v>814</v>
      </c>
      <c r="M16" s="326">
        <v>185</v>
      </c>
      <c r="N16" s="326">
        <v>106</v>
      </c>
      <c r="O16" s="326">
        <v>2.0270000000000001</v>
      </c>
      <c r="P16" s="326">
        <v>1500</v>
      </c>
      <c r="Q16" s="327">
        <v>100</v>
      </c>
      <c r="R16" s="326">
        <v>4.4640000000000004</v>
      </c>
      <c r="S16" s="326">
        <v>1.3</v>
      </c>
      <c r="T16" s="326">
        <v>1</v>
      </c>
      <c r="U16" s="327">
        <v>5</v>
      </c>
      <c r="V16" s="326">
        <f t="shared" si="2"/>
        <v>7.2972000000000001</v>
      </c>
      <c r="W16" s="326">
        <v>3</v>
      </c>
      <c r="X16" s="326">
        <v>178</v>
      </c>
      <c r="Y16" s="326">
        <v>442</v>
      </c>
      <c r="Z16" s="417">
        <v>4.532</v>
      </c>
      <c r="AA16" s="332">
        <v>10</v>
      </c>
      <c r="AB16" s="329">
        <v>218.2</v>
      </c>
      <c r="AG16" s="326">
        <v>4</v>
      </c>
      <c r="AH16" s="329">
        <v>28</v>
      </c>
      <c r="AK16">
        <f t="shared" si="3"/>
        <v>3.6174999999999997</v>
      </c>
      <c r="AL16" s="395">
        <f t="shared" si="4"/>
        <v>3.564516129032258</v>
      </c>
      <c r="AM16">
        <v>3.5539999999999998</v>
      </c>
      <c r="AN16" s="395">
        <f t="shared" si="10"/>
        <v>0.11648387096774204</v>
      </c>
      <c r="AQ16" s="125">
        <f t="shared" si="11"/>
        <v>3.6019999999999999</v>
      </c>
      <c r="AR16" s="125">
        <f t="shared" si="5"/>
        <v>3.5059999999999998</v>
      </c>
      <c r="AS16" s="125">
        <f t="shared" si="6"/>
        <v>9.9062499999997833</v>
      </c>
      <c r="AT16" s="125">
        <f t="shared" si="7"/>
        <v>-11.281250000000131</v>
      </c>
    </row>
    <row r="17" spans="1:46" ht="16" thickBot="1">
      <c r="A17" s="326">
        <v>11</v>
      </c>
      <c r="B17" s="329">
        <f t="shared" si="0"/>
        <v>257.66000000000003</v>
      </c>
      <c r="C17" s="326">
        <v>4</v>
      </c>
      <c r="D17" s="329">
        <v>26</v>
      </c>
      <c r="E17" s="326">
        <v>11</v>
      </c>
      <c r="F17" s="326">
        <v>0.68540000000000001</v>
      </c>
      <c r="G17" s="399">
        <f t="shared" si="8"/>
        <v>3.427</v>
      </c>
      <c r="H17" s="326">
        <f t="shared" si="1"/>
        <v>3.37890625</v>
      </c>
      <c r="I17" s="326">
        <f t="shared" si="9"/>
        <v>3.4765625</v>
      </c>
      <c r="J17" s="326" t="s">
        <v>813</v>
      </c>
      <c r="K17" s="326">
        <v>173</v>
      </c>
      <c r="L17" s="326" t="s">
        <v>814</v>
      </c>
      <c r="M17" s="326">
        <v>178</v>
      </c>
      <c r="N17" s="326">
        <v>46</v>
      </c>
      <c r="O17" s="326">
        <v>4</v>
      </c>
      <c r="P17" s="326">
        <v>620</v>
      </c>
      <c r="Q17" s="327">
        <v>100</v>
      </c>
      <c r="R17" s="326">
        <v>5.2720000000000002</v>
      </c>
      <c r="S17" s="326">
        <v>1</v>
      </c>
      <c r="T17" s="326">
        <v>1</v>
      </c>
      <c r="U17" s="327">
        <v>2.5</v>
      </c>
      <c r="V17" s="326">
        <f t="shared" si="2"/>
        <v>5.952</v>
      </c>
      <c r="W17" s="326">
        <v>3</v>
      </c>
      <c r="X17" s="326">
        <v>107</v>
      </c>
      <c r="Y17" s="326">
        <v>232</v>
      </c>
      <c r="AA17" s="332">
        <v>11</v>
      </c>
      <c r="AB17" s="329">
        <v>257.66000000000003</v>
      </c>
      <c r="AG17" s="326">
        <v>4</v>
      </c>
      <c r="AH17" s="329">
        <v>27</v>
      </c>
      <c r="AK17">
        <f t="shared" si="3"/>
        <v>3.4904999999999999</v>
      </c>
      <c r="AL17" s="395">
        <f t="shared" si="4"/>
        <v>3.4218289085545721</v>
      </c>
      <c r="AM17">
        <v>3.427</v>
      </c>
      <c r="AN17">
        <f t="shared" si="10"/>
        <v>0.13217109144542771</v>
      </c>
      <c r="AQ17" s="125">
        <f t="shared" si="11"/>
        <v>3.4750000000000001</v>
      </c>
      <c r="AR17" s="125">
        <f t="shared" si="5"/>
        <v>3.379</v>
      </c>
      <c r="AS17" s="125">
        <f t="shared" si="6"/>
        <v>9.3750000000003553E-2</v>
      </c>
      <c r="AT17" s="125">
        <f t="shared" si="7"/>
        <v>-1.5624999999999112</v>
      </c>
    </row>
    <row r="18" spans="1:46" ht="16" thickBot="1">
      <c r="A18" s="326">
        <v>12</v>
      </c>
      <c r="B18" s="329">
        <f t="shared" si="0"/>
        <v>304.26</v>
      </c>
      <c r="C18" s="326">
        <v>4</v>
      </c>
      <c r="D18" s="329">
        <v>25</v>
      </c>
      <c r="E18" s="326">
        <v>12</v>
      </c>
      <c r="F18" s="326">
        <v>0.66200000000000003</v>
      </c>
      <c r="G18" s="415">
        <f t="shared" si="8"/>
        <v>3.31</v>
      </c>
      <c r="H18" s="326">
        <f t="shared" si="1"/>
        <v>3.26171875</v>
      </c>
      <c r="I18" s="326">
        <f t="shared" si="9"/>
        <v>3.359375</v>
      </c>
      <c r="J18" s="326" t="s">
        <v>813</v>
      </c>
      <c r="K18" s="326">
        <v>167</v>
      </c>
      <c r="L18" s="326" t="s">
        <v>814</v>
      </c>
      <c r="M18" s="326">
        <v>172</v>
      </c>
      <c r="N18" s="326">
        <v>46</v>
      </c>
      <c r="O18" s="326">
        <v>3.387</v>
      </c>
      <c r="P18" s="326">
        <v>620</v>
      </c>
      <c r="Q18" s="327">
        <v>100</v>
      </c>
      <c r="R18" s="326">
        <v>6.2249999999999996</v>
      </c>
      <c r="S18" s="326">
        <v>1</v>
      </c>
      <c r="T18" s="326">
        <v>1</v>
      </c>
      <c r="U18" s="327">
        <v>2.5</v>
      </c>
      <c r="V18" s="326">
        <f t="shared" si="2"/>
        <v>5.0398559999999994</v>
      </c>
      <c r="W18" s="326">
        <v>3</v>
      </c>
      <c r="X18" s="326">
        <v>121</v>
      </c>
      <c r="Y18" s="326">
        <v>237</v>
      </c>
      <c r="AA18" s="332">
        <v>12</v>
      </c>
      <c r="AB18" s="329">
        <v>304.26</v>
      </c>
      <c r="AG18" s="326">
        <v>4</v>
      </c>
      <c r="AH18" s="329">
        <v>26</v>
      </c>
      <c r="AK18">
        <f t="shared" si="3"/>
        <v>3.3685</v>
      </c>
      <c r="AL18" s="395">
        <f t="shared" si="4"/>
        <v>3.3100558659217878</v>
      </c>
      <c r="AM18">
        <v>3.31</v>
      </c>
      <c r="AN18">
        <f t="shared" si="10"/>
        <v>0.11694413407821225</v>
      </c>
      <c r="AQ18" s="125">
        <f t="shared" si="11"/>
        <v>3.3580000000000001</v>
      </c>
      <c r="AR18" s="125">
        <f t="shared" si="5"/>
        <v>3.262</v>
      </c>
      <c r="AS18" s="125">
        <f t="shared" si="6"/>
        <v>0.28125000000001066</v>
      </c>
      <c r="AT18" s="125">
        <f t="shared" si="7"/>
        <v>-1.3749999999999041</v>
      </c>
    </row>
    <row r="19" spans="1:46" ht="16" thickBot="1">
      <c r="A19" s="326">
        <v>13</v>
      </c>
      <c r="B19" s="329">
        <f t="shared" si="0"/>
        <v>359.29</v>
      </c>
      <c r="C19" s="326">
        <v>4</v>
      </c>
      <c r="D19" s="329">
        <v>24</v>
      </c>
      <c r="E19" s="326">
        <v>13</v>
      </c>
      <c r="F19" s="326">
        <v>0.63660000000000005</v>
      </c>
      <c r="G19" s="399">
        <f t="shared" si="8"/>
        <v>3.1830000000000003</v>
      </c>
      <c r="H19" s="326">
        <f t="shared" si="1"/>
        <v>3.125</v>
      </c>
      <c r="I19" s="326">
        <f t="shared" si="9"/>
        <v>3.2421875</v>
      </c>
      <c r="J19" s="326" t="s">
        <v>813</v>
      </c>
      <c r="K19" s="326">
        <v>160</v>
      </c>
      <c r="L19" s="326" t="s">
        <v>814</v>
      </c>
      <c r="M19" s="326">
        <v>166</v>
      </c>
      <c r="N19" s="326">
        <v>46</v>
      </c>
      <c r="O19" s="326">
        <v>2.8690000000000002</v>
      </c>
      <c r="P19" s="326">
        <v>620</v>
      </c>
      <c r="Q19" s="327">
        <v>100</v>
      </c>
      <c r="R19" s="326">
        <v>7.351</v>
      </c>
      <c r="S19" s="326">
        <v>1</v>
      </c>
      <c r="T19" s="326">
        <v>1</v>
      </c>
      <c r="U19" s="327">
        <v>2.5</v>
      </c>
      <c r="V19" s="326">
        <f t="shared" si="2"/>
        <v>5.6920960000000003</v>
      </c>
      <c r="W19" s="326">
        <v>4</v>
      </c>
      <c r="X19" s="326">
        <v>107</v>
      </c>
      <c r="Y19" s="326">
        <v>187</v>
      </c>
      <c r="AA19" s="332">
        <v>13</v>
      </c>
      <c r="AB19" s="329">
        <v>359.29</v>
      </c>
      <c r="AG19" s="326">
        <v>4</v>
      </c>
      <c r="AH19" s="329">
        <v>25</v>
      </c>
      <c r="AK19">
        <f t="shared" si="3"/>
        <v>3.2465000000000002</v>
      </c>
      <c r="AL19" s="395">
        <f t="shared" si="4"/>
        <v>3.1802721088435373</v>
      </c>
      <c r="AM19">
        <v>3.1830000000000003</v>
      </c>
      <c r="AN19">
        <f t="shared" si="10"/>
        <v>0.12972789115646277</v>
      </c>
      <c r="AQ19" s="125">
        <f t="shared" si="11"/>
        <v>3.2310000000000003</v>
      </c>
      <c r="AR19" s="125">
        <f t="shared" si="5"/>
        <v>3.1350000000000002</v>
      </c>
      <c r="AS19" s="125">
        <f t="shared" si="6"/>
        <v>10.000000000000231</v>
      </c>
      <c r="AT19" s="125">
        <f t="shared" si="7"/>
        <v>-11.187499999999684</v>
      </c>
    </row>
    <row r="20" spans="1:46" ht="16" thickBot="1">
      <c r="A20" s="326">
        <v>14</v>
      </c>
      <c r="B20" s="329">
        <f t="shared" si="0"/>
        <v>424.26</v>
      </c>
      <c r="C20" s="326">
        <v>4</v>
      </c>
      <c r="D20" s="329">
        <v>23</v>
      </c>
      <c r="E20" s="326">
        <v>14</v>
      </c>
      <c r="F20" s="326">
        <v>0.61119999999999997</v>
      </c>
      <c r="G20" s="399">
        <f t="shared" si="8"/>
        <v>3.056</v>
      </c>
      <c r="H20" s="326">
        <f t="shared" si="1"/>
        <v>3.0078125</v>
      </c>
      <c r="I20" s="326">
        <f t="shared" si="9"/>
        <v>3.10546875</v>
      </c>
      <c r="J20" s="326" t="s">
        <v>813</v>
      </c>
      <c r="K20" s="326">
        <v>154</v>
      </c>
      <c r="L20" s="326" t="s">
        <v>814</v>
      </c>
      <c r="M20" s="326">
        <v>159</v>
      </c>
      <c r="N20" s="326">
        <v>46</v>
      </c>
      <c r="O20" s="326">
        <v>2.4289999999999998</v>
      </c>
      <c r="P20" s="326">
        <v>620</v>
      </c>
      <c r="Q20" s="327">
        <v>100</v>
      </c>
      <c r="R20" s="326">
        <v>8.68</v>
      </c>
      <c r="S20" s="326">
        <v>1</v>
      </c>
      <c r="T20" s="326">
        <v>0.5</v>
      </c>
      <c r="U20" s="327">
        <v>2.5</v>
      </c>
      <c r="V20" s="326">
        <f t="shared" si="2"/>
        <v>4.8191359999999994</v>
      </c>
      <c r="W20" s="326">
        <v>4</v>
      </c>
      <c r="X20" s="326">
        <v>187</v>
      </c>
      <c r="Y20" s="326">
        <v>294</v>
      </c>
      <c r="AA20" s="332">
        <v>14</v>
      </c>
      <c r="AB20" s="329">
        <v>424.26</v>
      </c>
      <c r="AG20" s="326">
        <v>4</v>
      </c>
      <c r="AH20" s="329">
        <v>24</v>
      </c>
      <c r="AK20">
        <f t="shared" si="3"/>
        <v>3.1195000000000004</v>
      </c>
      <c r="AL20" s="395">
        <f t="shared" si="4"/>
        <v>3.056133056133056</v>
      </c>
      <c r="AM20">
        <v>3.056</v>
      </c>
      <c r="AN20">
        <f t="shared" si="10"/>
        <v>0.1268669438669443</v>
      </c>
      <c r="AQ20" s="125">
        <f t="shared" si="11"/>
        <v>3.1040000000000001</v>
      </c>
      <c r="AR20" s="125">
        <f t="shared" si="5"/>
        <v>3.008</v>
      </c>
      <c r="AS20" s="125">
        <f t="shared" si="6"/>
        <v>0.18750000000000711</v>
      </c>
      <c r="AT20" s="125">
        <f t="shared" si="7"/>
        <v>-1.4687499999999076</v>
      </c>
    </row>
    <row r="21" spans="1:46" ht="16" thickBot="1">
      <c r="A21" s="326">
        <v>15</v>
      </c>
      <c r="B21" s="329">
        <f t="shared" si="0"/>
        <v>500.99</v>
      </c>
      <c r="C21" s="326">
        <v>4</v>
      </c>
      <c r="D21" s="329">
        <v>22</v>
      </c>
      <c r="E21" s="326">
        <v>15</v>
      </c>
      <c r="F21" s="326">
        <v>0.58579999999999999</v>
      </c>
      <c r="G21" s="399">
        <f t="shared" si="8"/>
        <v>2.9289999999999998</v>
      </c>
      <c r="H21" s="326">
        <f t="shared" si="1"/>
        <v>2.87109375</v>
      </c>
      <c r="I21" s="326">
        <f t="shared" si="9"/>
        <v>2.98828125</v>
      </c>
      <c r="J21" s="326" t="s">
        <v>813</v>
      </c>
      <c r="K21" s="326">
        <v>147</v>
      </c>
      <c r="L21" s="326" t="s">
        <v>814</v>
      </c>
      <c r="M21" s="326">
        <v>153</v>
      </c>
      <c r="N21" s="326">
        <v>46</v>
      </c>
      <c r="O21" s="326">
        <v>2.0270000000000001</v>
      </c>
      <c r="P21" s="326">
        <v>620</v>
      </c>
      <c r="Q21" s="327">
        <v>100</v>
      </c>
      <c r="R21" s="326">
        <v>10.25</v>
      </c>
      <c r="S21" s="326">
        <v>1</v>
      </c>
      <c r="T21" s="326">
        <v>0.5</v>
      </c>
      <c r="U21" s="327">
        <v>2.5</v>
      </c>
      <c r="V21" s="326">
        <f t="shared" si="2"/>
        <v>4.0215680000000003</v>
      </c>
      <c r="W21" s="326">
        <v>4</v>
      </c>
      <c r="X21" s="326">
        <v>115</v>
      </c>
      <c r="Y21" s="326">
        <v>162</v>
      </c>
      <c r="AA21" s="332">
        <v>15</v>
      </c>
      <c r="AB21" s="329">
        <v>500.99</v>
      </c>
      <c r="AG21" s="326">
        <v>4</v>
      </c>
      <c r="AH21" s="329">
        <v>23</v>
      </c>
      <c r="AK21">
        <f t="shared" si="3"/>
        <v>2.9924999999999997</v>
      </c>
      <c r="AL21" s="395">
        <f t="shared" si="4"/>
        <v>2.9241877256317688</v>
      </c>
      <c r="AM21">
        <v>2.9289999999999998</v>
      </c>
      <c r="AN21">
        <f t="shared" si="10"/>
        <v>0.13181227436823129</v>
      </c>
      <c r="AQ21" s="125">
        <f t="shared" si="11"/>
        <v>2.9769999999999999</v>
      </c>
      <c r="AR21" s="125">
        <f t="shared" si="5"/>
        <v>2.8809999999999998</v>
      </c>
      <c r="AS21" s="125">
        <f t="shared" si="6"/>
        <v>9.9062499999997833</v>
      </c>
      <c r="AT21" s="125">
        <f t="shared" si="7"/>
        <v>-11.281250000000131</v>
      </c>
    </row>
    <row r="22" spans="1:46" ht="16" thickBot="1">
      <c r="A22" s="326">
        <v>16</v>
      </c>
      <c r="B22" s="329">
        <f t="shared" si="0"/>
        <v>591.6</v>
      </c>
      <c r="C22" s="326">
        <v>4</v>
      </c>
      <c r="D22" s="329">
        <v>21</v>
      </c>
      <c r="E22" s="326">
        <v>16</v>
      </c>
      <c r="F22" s="326">
        <v>0.56040000000000001</v>
      </c>
      <c r="G22" s="399">
        <f t="shared" si="8"/>
        <v>2.802</v>
      </c>
      <c r="H22" s="326">
        <f t="shared" si="1"/>
        <v>2.75390625</v>
      </c>
      <c r="I22" s="326">
        <f t="shared" si="9"/>
        <v>2.8515625</v>
      </c>
      <c r="J22" s="326" t="s">
        <v>813</v>
      </c>
      <c r="K22" s="326">
        <v>141</v>
      </c>
      <c r="L22" s="326" t="s">
        <v>814</v>
      </c>
      <c r="M22" s="326">
        <v>146</v>
      </c>
      <c r="N22" s="326">
        <v>20</v>
      </c>
      <c r="O22" s="326">
        <v>4</v>
      </c>
      <c r="P22" s="326">
        <v>250</v>
      </c>
      <c r="Q22" s="327">
        <v>100</v>
      </c>
      <c r="R22" s="326">
        <v>12.103999999999999</v>
      </c>
      <c r="S22" s="326">
        <v>0.75</v>
      </c>
      <c r="T22" s="326">
        <v>0.5</v>
      </c>
      <c r="U22" s="327">
        <v>2.5</v>
      </c>
      <c r="V22" s="326">
        <f t="shared" si="2"/>
        <v>3.2</v>
      </c>
      <c r="W22" s="326">
        <v>4</v>
      </c>
      <c r="X22" s="326">
        <v>95.3</v>
      </c>
      <c r="Y22" s="326">
        <v>121</v>
      </c>
      <c r="AA22" s="332">
        <v>16</v>
      </c>
      <c r="AB22" s="329">
        <v>591.6</v>
      </c>
      <c r="AG22" s="326">
        <v>4</v>
      </c>
      <c r="AH22" s="329">
        <v>22</v>
      </c>
      <c r="AK22">
        <f t="shared" si="3"/>
        <v>2.8654999999999999</v>
      </c>
      <c r="AL22" s="395">
        <f t="shared" si="4"/>
        <v>2.7970411465557095</v>
      </c>
      <c r="AM22">
        <v>2.802</v>
      </c>
      <c r="AN22" s="395">
        <f t="shared" si="10"/>
        <v>0.13195885344429037</v>
      </c>
      <c r="AQ22" s="125">
        <f t="shared" si="11"/>
        <v>2.85</v>
      </c>
      <c r="AR22" s="125">
        <f t="shared" si="5"/>
        <v>2.754</v>
      </c>
      <c r="AS22" s="125">
        <f t="shared" si="6"/>
        <v>9.3750000000003553E-2</v>
      </c>
      <c r="AT22" s="125">
        <f t="shared" si="7"/>
        <v>-1.5624999999999112</v>
      </c>
    </row>
    <row r="23" spans="1:46" ht="16" thickBot="1">
      <c r="A23" s="326">
        <v>17</v>
      </c>
      <c r="B23" s="329">
        <f t="shared" si="0"/>
        <v>698.59</v>
      </c>
      <c r="C23" s="326">
        <v>4</v>
      </c>
      <c r="D23" s="329">
        <v>20</v>
      </c>
      <c r="E23" s="326">
        <v>17</v>
      </c>
      <c r="F23" s="326">
        <v>0.53500000000000003</v>
      </c>
      <c r="G23" s="415">
        <f t="shared" si="8"/>
        <v>2.6750000000000003</v>
      </c>
      <c r="H23" s="326">
        <f t="shared" si="1"/>
        <v>2.6171875</v>
      </c>
      <c r="I23" s="326">
        <f t="shared" si="9"/>
        <v>2.734375</v>
      </c>
      <c r="J23" s="326" t="s">
        <v>813</v>
      </c>
      <c r="K23" s="326">
        <v>134</v>
      </c>
      <c r="L23" s="326" t="s">
        <v>814</v>
      </c>
      <c r="M23" s="326">
        <v>140</v>
      </c>
      <c r="N23" s="326">
        <v>20</v>
      </c>
      <c r="O23" s="326">
        <v>3.387</v>
      </c>
      <c r="P23" s="326">
        <v>250</v>
      </c>
      <c r="Q23" s="327">
        <v>100</v>
      </c>
      <c r="R23" s="326">
        <v>14.292999999999999</v>
      </c>
      <c r="S23" s="326">
        <v>0.75</v>
      </c>
      <c r="T23" s="326">
        <v>0.5</v>
      </c>
      <c r="U23" s="327">
        <v>2.5</v>
      </c>
      <c r="V23" s="326">
        <f t="shared" si="2"/>
        <v>2.7096</v>
      </c>
      <c r="W23" s="326">
        <v>4</v>
      </c>
      <c r="X23" s="326">
        <v>113</v>
      </c>
      <c r="Y23" s="326">
        <v>130</v>
      </c>
      <c r="AA23" s="332">
        <v>17</v>
      </c>
      <c r="AB23" s="329">
        <v>698.59</v>
      </c>
      <c r="AG23" s="326">
        <v>4</v>
      </c>
      <c r="AH23" s="329">
        <v>21</v>
      </c>
      <c r="AK23">
        <f t="shared" si="3"/>
        <v>2.7385000000000002</v>
      </c>
      <c r="AL23" s="395">
        <f t="shared" si="4"/>
        <v>2.6748971193415638</v>
      </c>
      <c r="AM23">
        <v>2.6760000000000002</v>
      </c>
      <c r="AN23">
        <f t="shared" si="10"/>
        <v>0.12710288065843622</v>
      </c>
      <c r="AQ23" s="125">
        <f t="shared" si="11"/>
        <v>2.7230000000000003</v>
      </c>
      <c r="AR23" s="125">
        <f t="shared" si="5"/>
        <v>2.6270000000000002</v>
      </c>
      <c r="AS23" s="125">
        <f t="shared" si="6"/>
        <v>9.8125000000002238</v>
      </c>
      <c r="AT23" s="125">
        <f t="shared" si="7"/>
        <v>-11.374999999999691</v>
      </c>
    </row>
    <row r="24" spans="1:46" ht="16" thickBot="1">
      <c r="A24" s="329">
        <v>18</v>
      </c>
      <c r="B24" s="329">
        <f t="shared" si="0"/>
        <v>824.93</v>
      </c>
      <c r="C24" s="326">
        <v>4</v>
      </c>
      <c r="D24" s="329">
        <v>19</v>
      </c>
      <c r="E24" s="326">
        <v>18</v>
      </c>
      <c r="F24" s="326">
        <v>0.50980000000000003</v>
      </c>
      <c r="G24" s="399">
        <f t="shared" si="8"/>
        <v>2.5490000000000004</v>
      </c>
      <c r="H24" s="326">
        <f t="shared" si="1"/>
        <v>2.5</v>
      </c>
      <c r="I24" s="326">
        <f t="shared" si="9"/>
        <v>2.59765625</v>
      </c>
      <c r="J24" s="326" t="s">
        <v>813</v>
      </c>
      <c r="K24" s="326">
        <v>128</v>
      </c>
      <c r="L24" s="326" t="s">
        <v>814</v>
      </c>
      <c r="M24" s="326">
        <v>133</v>
      </c>
      <c r="N24" s="326">
        <v>20</v>
      </c>
      <c r="O24" s="326">
        <v>2.8690000000000002</v>
      </c>
      <c r="P24" s="326">
        <v>250</v>
      </c>
      <c r="Q24" s="327">
        <v>100</v>
      </c>
      <c r="R24" s="326">
        <v>16.878</v>
      </c>
      <c r="S24" s="326">
        <v>0.75</v>
      </c>
      <c r="T24" s="326">
        <v>0.5</v>
      </c>
      <c r="U24" s="327">
        <v>2.5</v>
      </c>
      <c r="V24" s="326">
        <f t="shared" si="2"/>
        <v>2.2952000000000004</v>
      </c>
      <c r="W24" s="326">
        <v>4</v>
      </c>
      <c r="X24" s="326">
        <v>162</v>
      </c>
      <c r="Y24" s="326">
        <v>169</v>
      </c>
      <c r="AA24" s="332">
        <v>18</v>
      </c>
      <c r="AB24" s="329">
        <v>824.93</v>
      </c>
      <c r="AG24" s="326">
        <v>4</v>
      </c>
      <c r="AH24" s="329">
        <v>20</v>
      </c>
      <c r="AK24">
        <f t="shared" si="3"/>
        <v>2.6120000000000001</v>
      </c>
      <c r="AL24" s="395">
        <f t="shared" ref="AL24:AL44" si="12">Y24*5/(X24+Y24)</f>
        <v>2.5528700906344413</v>
      </c>
      <c r="AM24">
        <v>2.5490000000000004</v>
      </c>
      <c r="AN24">
        <f t="shared" si="10"/>
        <v>0.1231299093655589</v>
      </c>
      <c r="AQ24" s="125">
        <f t="shared" si="11"/>
        <v>2.5970000000000004</v>
      </c>
      <c r="AR24" s="125">
        <f t="shared" si="5"/>
        <v>2.5010000000000003</v>
      </c>
      <c r="AS24" s="125">
        <f t="shared" si="6"/>
        <v>1.000000000000334</v>
      </c>
      <c r="AT24" s="125">
        <f t="shared" si="7"/>
        <v>-0.65624999999958078</v>
      </c>
    </row>
    <row r="25" spans="1:46" ht="16" thickBot="1">
      <c r="A25" s="329">
        <v>18</v>
      </c>
      <c r="B25" s="329">
        <f t="shared" si="0"/>
        <v>824.93</v>
      </c>
      <c r="C25" s="326">
        <v>3.5</v>
      </c>
      <c r="D25" s="329">
        <v>18</v>
      </c>
      <c r="E25" s="326">
        <v>18</v>
      </c>
      <c r="F25" s="326">
        <v>0.4844</v>
      </c>
      <c r="G25" s="399">
        <f t="shared" si="8"/>
        <v>2.4220000000000002</v>
      </c>
      <c r="H25" s="326">
        <f t="shared" si="1"/>
        <v>2.36328125</v>
      </c>
      <c r="I25" s="326">
        <f t="shared" si="9"/>
        <v>2.48046875</v>
      </c>
      <c r="J25" s="326" t="s">
        <v>813</v>
      </c>
      <c r="K25" s="326">
        <v>121</v>
      </c>
      <c r="L25" s="326" t="s">
        <v>814</v>
      </c>
      <c r="M25" s="326">
        <v>127</v>
      </c>
      <c r="N25" s="326">
        <v>20</v>
      </c>
      <c r="O25" s="326">
        <v>2.8690000000000002</v>
      </c>
      <c r="P25" s="326">
        <v>250</v>
      </c>
      <c r="Q25" s="327">
        <v>100</v>
      </c>
      <c r="R25" s="326">
        <v>16.878</v>
      </c>
      <c r="S25" s="326">
        <v>0.75</v>
      </c>
      <c r="T25" s="326">
        <v>0.5</v>
      </c>
      <c r="U25" s="327">
        <v>2.5</v>
      </c>
      <c r="V25" s="326">
        <f t="shared" si="2"/>
        <v>2.2952000000000004</v>
      </c>
      <c r="W25" s="326">
        <v>4</v>
      </c>
      <c r="X25" s="326">
        <v>160</v>
      </c>
      <c r="Y25" s="326">
        <v>150</v>
      </c>
      <c r="AG25" s="326">
        <v>4</v>
      </c>
      <c r="AH25" s="329">
        <v>19</v>
      </c>
      <c r="AK25">
        <f t="shared" si="3"/>
        <v>2.4855</v>
      </c>
      <c r="AL25" s="395">
        <f t="shared" si="12"/>
        <v>2.4193548387096775</v>
      </c>
      <c r="AM25">
        <v>2.4220000000000002</v>
      </c>
      <c r="AN25">
        <f t="shared" si="10"/>
        <v>0.12964516129032289</v>
      </c>
      <c r="AQ25" s="125">
        <f t="shared" si="11"/>
        <v>2.4700000000000002</v>
      </c>
      <c r="AR25" s="125">
        <f t="shared" si="5"/>
        <v>2.3740000000000001</v>
      </c>
      <c r="AS25" s="125">
        <f t="shared" si="6"/>
        <v>10.71875000000011</v>
      </c>
      <c r="AT25" s="125">
        <f t="shared" si="7"/>
        <v>-10.468749999999805</v>
      </c>
    </row>
    <row r="26" spans="1:46" ht="16" thickBot="1">
      <c r="A26" s="329">
        <v>17</v>
      </c>
      <c r="B26" s="329">
        <f t="shared" si="0"/>
        <v>698.59</v>
      </c>
      <c r="C26" s="326">
        <v>3.5</v>
      </c>
      <c r="D26" s="329">
        <v>17</v>
      </c>
      <c r="E26" s="326">
        <v>17</v>
      </c>
      <c r="F26" s="326">
        <v>0.45900000000000002</v>
      </c>
      <c r="G26" s="399">
        <f t="shared" si="8"/>
        <v>2.2949999999999999</v>
      </c>
      <c r="H26" s="326">
        <f t="shared" si="1"/>
        <v>2.24609375</v>
      </c>
      <c r="I26" s="326">
        <f t="shared" si="9"/>
        <v>2.34375</v>
      </c>
      <c r="J26" s="326" t="s">
        <v>813</v>
      </c>
      <c r="K26" s="326">
        <v>115</v>
      </c>
      <c r="L26" s="326" t="s">
        <v>814</v>
      </c>
      <c r="M26" s="326">
        <v>120</v>
      </c>
      <c r="N26" s="326">
        <v>20</v>
      </c>
      <c r="O26" s="326">
        <v>3.387</v>
      </c>
      <c r="P26" s="326">
        <v>250</v>
      </c>
      <c r="Q26" s="327">
        <v>100</v>
      </c>
      <c r="R26" s="326">
        <v>14.292999999999999</v>
      </c>
      <c r="S26" s="326">
        <v>0.75</v>
      </c>
      <c r="T26" s="326">
        <v>0.5</v>
      </c>
      <c r="U26" s="327">
        <v>2.5</v>
      </c>
      <c r="V26" s="326">
        <f t="shared" si="2"/>
        <v>2.7096</v>
      </c>
      <c r="W26" s="326">
        <v>4</v>
      </c>
      <c r="X26" s="326">
        <v>130</v>
      </c>
      <c r="Y26" s="326">
        <v>110</v>
      </c>
      <c r="AG26" s="326">
        <v>3.5</v>
      </c>
      <c r="AH26" s="329">
        <v>18</v>
      </c>
      <c r="AK26">
        <f t="shared" si="3"/>
        <v>2.3585000000000003</v>
      </c>
      <c r="AL26" s="395">
        <f t="shared" si="12"/>
        <v>2.2916666666666665</v>
      </c>
      <c r="AM26">
        <v>2.2949999999999999</v>
      </c>
      <c r="AN26">
        <f t="shared" si="10"/>
        <v>0.13033333333333363</v>
      </c>
      <c r="AQ26" s="125">
        <f t="shared" si="11"/>
        <v>2.343</v>
      </c>
      <c r="AR26" s="125">
        <f t="shared" si="5"/>
        <v>2.2469999999999999</v>
      </c>
      <c r="AS26" s="125">
        <f t="shared" si="6"/>
        <v>0.90624999999988631</v>
      </c>
      <c r="AT26" s="125">
        <f t="shared" si="7"/>
        <v>-0.75000000000002842</v>
      </c>
    </row>
    <row r="27" spans="1:46" ht="16" thickBot="1">
      <c r="A27" s="329">
        <v>16</v>
      </c>
      <c r="B27" s="329">
        <f t="shared" si="0"/>
        <v>591.6</v>
      </c>
      <c r="C27" s="326">
        <v>3.5</v>
      </c>
      <c r="D27" s="329">
        <v>16</v>
      </c>
      <c r="E27" s="326">
        <v>16</v>
      </c>
      <c r="F27" s="326">
        <v>0.43359999999999999</v>
      </c>
      <c r="G27" s="399">
        <f t="shared" si="8"/>
        <v>2.1680000000000001</v>
      </c>
      <c r="H27" s="326">
        <f t="shared" si="1"/>
        <v>2.109375</v>
      </c>
      <c r="I27" s="326">
        <f t="shared" si="9"/>
        <v>2.2265625</v>
      </c>
      <c r="J27" s="326" t="s">
        <v>813</v>
      </c>
      <c r="K27" s="326">
        <v>108</v>
      </c>
      <c r="L27" s="326" t="s">
        <v>814</v>
      </c>
      <c r="M27" s="326">
        <v>114</v>
      </c>
      <c r="N27" s="326">
        <v>20</v>
      </c>
      <c r="O27" s="326">
        <v>4</v>
      </c>
      <c r="P27" s="326">
        <v>250</v>
      </c>
      <c r="Q27" s="327">
        <v>100</v>
      </c>
      <c r="R27" s="326">
        <v>12.103999999999999</v>
      </c>
      <c r="S27" s="326">
        <v>0.75</v>
      </c>
      <c r="T27" s="326">
        <v>0.5</v>
      </c>
      <c r="U27" s="327">
        <v>2.5</v>
      </c>
      <c r="V27" s="326">
        <f t="shared" si="2"/>
        <v>3.2</v>
      </c>
      <c r="W27" s="326">
        <v>4</v>
      </c>
      <c r="X27" s="326">
        <v>162</v>
      </c>
      <c r="Y27" s="326">
        <v>124</v>
      </c>
      <c r="AA27">
        <f>0.9215*5</f>
        <v>4.6074999999999999</v>
      </c>
      <c r="AG27" s="326">
        <v>3.5</v>
      </c>
      <c r="AH27" s="329">
        <v>17</v>
      </c>
      <c r="AK27">
        <f t="shared" si="3"/>
        <v>2.2315</v>
      </c>
      <c r="AL27" s="395">
        <f t="shared" si="12"/>
        <v>2.1678321678321679</v>
      </c>
      <c r="AM27">
        <v>2.1680000000000001</v>
      </c>
      <c r="AN27">
        <f t="shared" si="10"/>
        <v>0.12716783216783201</v>
      </c>
      <c r="AQ27" s="125">
        <f t="shared" si="11"/>
        <v>2.2160000000000002</v>
      </c>
      <c r="AR27" s="125">
        <f t="shared" si="5"/>
        <v>2.12</v>
      </c>
      <c r="AS27" s="125">
        <f t="shared" si="6"/>
        <v>10.625000000000107</v>
      </c>
      <c r="AT27" s="125">
        <f t="shared" si="7"/>
        <v>-10.562499999999808</v>
      </c>
    </row>
    <row r="28" spans="1:46" ht="16" thickBot="1">
      <c r="A28" s="329">
        <v>15</v>
      </c>
      <c r="B28" s="329">
        <f t="shared" si="0"/>
        <v>500.99</v>
      </c>
      <c r="C28" s="326">
        <v>3.5</v>
      </c>
      <c r="D28" s="329">
        <v>15</v>
      </c>
      <c r="E28" s="326">
        <v>15</v>
      </c>
      <c r="F28" s="326">
        <v>0.40820000000000001</v>
      </c>
      <c r="G28" s="399">
        <f t="shared" si="8"/>
        <v>2.0409999999999999</v>
      </c>
      <c r="H28" s="326">
        <f t="shared" si="1"/>
        <v>1.9921875</v>
      </c>
      <c r="I28" s="326">
        <f t="shared" si="9"/>
        <v>2.08984375</v>
      </c>
      <c r="J28" s="326" t="s">
        <v>813</v>
      </c>
      <c r="K28" s="326">
        <v>102</v>
      </c>
      <c r="L28" s="326" t="s">
        <v>814</v>
      </c>
      <c r="M28" s="326">
        <v>107</v>
      </c>
      <c r="N28" s="326">
        <v>46</v>
      </c>
      <c r="O28" s="326">
        <v>2.0270000000000001</v>
      </c>
      <c r="P28" s="326">
        <v>620</v>
      </c>
      <c r="Q28" s="327">
        <v>100</v>
      </c>
      <c r="R28" s="326">
        <v>10.25</v>
      </c>
      <c r="S28" s="326">
        <v>1</v>
      </c>
      <c r="T28" s="326">
        <v>0.5</v>
      </c>
      <c r="U28" s="327">
        <v>2.5</v>
      </c>
      <c r="V28" s="326">
        <f t="shared" si="2"/>
        <v>4.0215680000000003</v>
      </c>
      <c r="W28" s="326">
        <v>4</v>
      </c>
      <c r="X28" s="326">
        <v>147</v>
      </c>
      <c r="Y28" s="326">
        <v>102</v>
      </c>
      <c r="AG28" s="326">
        <v>3.5</v>
      </c>
      <c r="AH28" s="329">
        <v>16</v>
      </c>
      <c r="AK28">
        <f t="shared" si="3"/>
        <v>2.1044999999999998</v>
      </c>
      <c r="AL28" s="395">
        <f t="shared" si="12"/>
        <v>2.0481927710843375</v>
      </c>
      <c r="AM28">
        <v>2.0409999999999999</v>
      </c>
      <c r="AN28">
        <f t="shared" si="10"/>
        <v>0.11980722891566264</v>
      </c>
      <c r="AQ28" s="125">
        <f t="shared" si="11"/>
        <v>2.089</v>
      </c>
      <c r="AR28" s="125">
        <f t="shared" si="5"/>
        <v>1.9929999999999999</v>
      </c>
      <c r="AS28" s="125">
        <f t="shared" si="6"/>
        <v>0.81249999999988276</v>
      </c>
      <c r="AT28" s="125">
        <f t="shared" si="7"/>
        <v>-0.84375000000003197</v>
      </c>
    </row>
    <row r="29" spans="1:46" ht="16" thickBot="1">
      <c r="A29" s="329">
        <v>14</v>
      </c>
      <c r="B29" s="329">
        <f t="shared" si="0"/>
        <v>424.26</v>
      </c>
      <c r="C29" s="326">
        <v>3.5</v>
      </c>
      <c r="D29" s="329">
        <v>14</v>
      </c>
      <c r="E29" s="326">
        <v>14</v>
      </c>
      <c r="F29" s="326">
        <v>0.38279999999999997</v>
      </c>
      <c r="G29" s="399">
        <f t="shared" si="8"/>
        <v>1.9139999999999999</v>
      </c>
      <c r="H29" s="326">
        <f t="shared" si="1"/>
        <v>1.85546875</v>
      </c>
      <c r="I29" s="326">
        <f t="shared" si="9"/>
        <v>1.97265625</v>
      </c>
      <c r="J29" s="326" t="s">
        <v>813</v>
      </c>
      <c r="K29" s="326">
        <v>95</v>
      </c>
      <c r="L29" s="326" t="s">
        <v>814</v>
      </c>
      <c r="M29" s="326">
        <v>101</v>
      </c>
      <c r="N29" s="326">
        <v>46</v>
      </c>
      <c r="O29" s="326">
        <v>2.4289999999999998</v>
      </c>
      <c r="P29" s="326">
        <v>620</v>
      </c>
      <c r="Q29" s="327">
        <v>100</v>
      </c>
      <c r="R29" s="326">
        <v>8.68</v>
      </c>
      <c r="S29" s="326">
        <v>1</v>
      </c>
      <c r="T29" s="326">
        <v>0.5</v>
      </c>
      <c r="U29" s="327">
        <v>2.5</v>
      </c>
      <c r="V29" s="326">
        <f t="shared" si="2"/>
        <v>4.8191359999999994</v>
      </c>
      <c r="W29" s="326">
        <v>4</v>
      </c>
      <c r="X29" s="326">
        <v>287</v>
      </c>
      <c r="Y29" s="326">
        <v>178</v>
      </c>
      <c r="AG29" s="326">
        <v>3.5</v>
      </c>
      <c r="AH29" s="329">
        <v>15</v>
      </c>
      <c r="AK29">
        <f t="shared" si="3"/>
        <v>1.9775</v>
      </c>
      <c r="AL29" s="395">
        <f t="shared" si="12"/>
        <v>1.913978494623656</v>
      </c>
      <c r="AM29">
        <v>1.9139999999999999</v>
      </c>
      <c r="AN29">
        <f t="shared" si="10"/>
        <v>0.12702150537634394</v>
      </c>
      <c r="AQ29" s="125">
        <f t="shared" si="11"/>
        <v>1.962</v>
      </c>
      <c r="AR29" s="125">
        <f t="shared" si="5"/>
        <v>1.8659999999999999</v>
      </c>
      <c r="AS29" s="125">
        <f t="shared" si="6"/>
        <v>10.531249999999881</v>
      </c>
      <c r="AT29" s="125">
        <f t="shared" si="7"/>
        <v>-10.656250000000034</v>
      </c>
    </row>
    <row r="30" spans="1:46" ht="16" thickBot="1">
      <c r="A30" s="329">
        <v>13</v>
      </c>
      <c r="B30" s="329">
        <f t="shared" si="0"/>
        <v>359.29</v>
      </c>
      <c r="C30" s="326">
        <v>3.5</v>
      </c>
      <c r="D30" s="329">
        <v>13</v>
      </c>
      <c r="E30" s="326">
        <v>13</v>
      </c>
      <c r="F30" s="326">
        <v>0.3574</v>
      </c>
      <c r="G30" s="399">
        <f t="shared" si="8"/>
        <v>1.7869999999999999</v>
      </c>
      <c r="H30" s="326">
        <f t="shared" si="1"/>
        <v>1.73828125</v>
      </c>
      <c r="I30" s="326">
        <f t="shared" si="9"/>
        <v>1.8359375</v>
      </c>
      <c r="J30" s="326" t="s">
        <v>813</v>
      </c>
      <c r="K30" s="326">
        <v>89</v>
      </c>
      <c r="L30" s="326" t="s">
        <v>814</v>
      </c>
      <c r="M30" s="326">
        <v>94</v>
      </c>
      <c r="N30" s="326">
        <v>46</v>
      </c>
      <c r="O30" s="326">
        <v>2.8690000000000002</v>
      </c>
      <c r="P30" s="326">
        <v>620</v>
      </c>
      <c r="Q30" s="327">
        <v>100</v>
      </c>
      <c r="R30" s="326">
        <v>7.351</v>
      </c>
      <c r="S30" s="326">
        <v>1</v>
      </c>
      <c r="T30" s="326">
        <v>1</v>
      </c>
      <c r="U30" s="327">
        <v>2.5</v>
      </c>
      <c r="V30" s="326">
        <f t="shared" si="2"/>
        <v>5.6920960000000003</v>
      </c>
      <c r="W30" s="326">
        <v>4</v>
      </c>
      <c r="X30" s="326">
        <v>180</v>
      </c>
      <c r="Y30" s="326">
        <v>100</v>
      </c>
      <c r="AA30" s="395"/>
      <c r="AG30" s="326">
        <v>3.5</v>
      </c>
      <c r="AH30" s="329">
        <v>14</v>
      </c>
      <c r="AK30">
        <f t="shared" si="3"/>
        <v>1.8504999999999998</v>
      </c>
      <c r="AL30" s="395">
        <f t="shared" si="12"/>
        <v>1.7857142857142858</v>
      </c>
      <c r="AM30">
        <v>1.7869999999999999</v>
      </c>
      <c r="AN30">
        <f t="shared" si="10"/>
        <v>0.12828571428571411</v>
      </c>
      <c r="AQ30" s="125">
        <f t="shared" si="11"/>
        <v>1.835</v>
      </c>
      <c r="AR30" s="125">
        <f t="shared" si="5"/>
        <v>1.7389999999999999</v>
      </c>
      <c r="AS30" s="125">
        <f t="shared" si="6"/>
        <v>0.71874999999987921</v>
      </c>
      <c r="AT30" s="125">
        <f t="shared" si="7"/>
        <v>-0.93750000000003553</v>
      </c>
    </row>
    <row r="31" spans="1:46" ht="16" thickBot="1">
      <c r="A31" s="329">
        <v>12</v>
      </c>
      <c r="B31" s="329">
        <f t="shared" si="0"/>
        <v>304.26</v>
      </c>
      <c r="C31" s="326">
        <v>3.5</v>
      </c>
      <c r="D31" s="329">
        <v>12</v>
      </c>
      <c r="E31" s="326">
        <v>12</v>
      </c>
      <c r="F31" s="326">
        <v>0.33200000000000002</v>
      </c>
      <c r="G31" s="399">
        <f t="shared" si="8"/>
        <v>1.6600000000000001</v>
      </c>
      <c r="H31" s="326">
        <f t="shared" si="1"/>
        <v>1.6015625</v>
      </c>
      <c r="I31" s="326">
        <f t="shared" si="9"/>
        <v>1.71875</v>
      </c>
      <c r="J31" s="326" t="s">
        <v>813</v>
      </c>
      <c r="K31" s="326">
        <v>82</v>
      </c>
      <c r="L31" s="326" t="s">
        <v>814</v>
      </c>
      <c r="M31" s="326">
        <v>88</v>
      </c>
      <c r="N31" s="326">
        <v>46</v>
      </c>
      <c r="O31" s="326">
        <v>3.387</v>
      </c>
      <c r="P31" s="326">
        <v>620</v>
      </c>
      <c r="Q31" s="327">
        <v>100</v>
      </c>
      <c r="R31" s="326">
        <v>6.2249999999999996</v>
      </c>
      <c r="S31" s="326">
        <v>1</v>
      </c>
      <c r="T31" s="326">
        <v>1</v>
      </c>
      <c r="U31" s="327">
        <v>2.5</v>
      </c>
      <c r="V31" s="326">
        <f t="shared" si="2"/>
        <v>5.0398559999999994</v>
      </c>
      <c r="W31" s="326">
        <v>3</v>
      </c>
      <c r="X31" s="326">
        <v>332</v>
      </c>
      <c r="Y31" s="326">
        <v>165</v>
      </c>
      <c r="AG31" s="326">
        <v>3.5</v>
      </c>
      <c r="AH31" s="329">
        <v>13</v>
      </c>
      <c r="AK31">
        <f t="shared" si="3"/>
        <v>1.7235</v>
      </c>
      <c r="AL31" s="395">
        <f t="shared" si="12"/>
        <v>1.659959758551308</v>
      </c>
      <c r="AM31">
        <v>1.6600000000000001</v>
      </c>
      <c r="AN31">
        <f t="shared" si="10"/>
        <v>0.12704024144869197</v>
      </c>
      <c r="AQ31" s="125">
        <f t="shared" si="11"/>
        <v>1.7080000000000002</v>
      </c>
      <c r="AR31" s="125">
        <f t="shared" si="5"/>
        <v>1.6120000000000001</v>
      </c>
      <c r="AS31" s="125">
        <f t="shared" si="6"/>
        <v>10.437500000000099</v>
      </c>
      <c r="AT31" s="125">
        <f t="shared" si="7"/>
        <v>-10.749999999999815</v>
      </c>
    </row>
    <row r="32" spans="1:46" ht="16" thickBot="1">
      <c r="A32" s="329">
        <v>11</v>
      </c>
      <c r="B32" s="329">
        <f t="shared" si="0"/>
        <v>257.66000000000003</v>
      </c>
      <c r="C32" s="326">
        <v>3.5</v>
      </c>
      <c r="D32" s="329">
        <v>11</v>
      </c>
      <c r="E32" s="326">
        <v>11</v>
      </c>
      <c r="F32" s="326">
        <v>0.30659999999999998</v>
      </c>
      <c r="G32" s="399">
        <f t="shared" si="8"/>
        <v>1.5329999999999999</v>
      </c>
      <c r="H32" s="326">
        <f t="shared" si="1"/>
        <v>1.484375</v>
      </c>
      <c r="I32" s="326">
        <f t="shared" si="9"/>
        <v>1.58203125</v>
      </c>
      <c r="J32" s="326" t="s">
        <v>813</v>
      </c>
      <c r="K32" s="326">
        <v>76</v>
      </c>
      <c r="L32" s="326" t="s">
        <v>814</v>
      </c>
      <c r="M32" s="326">
        <v>81</v>
      </c>
      <c r="N32" s="326">
        <v>46</v>
      </c>
      <c r="O32" s="326">
        <v>4</v>
      </c>
      <c r="P32" s="326">
        <v>620</v>
      </c>
      <c r="Q32" s="327">
        <v>100</v>
      </c>
      <c r="R32" s="326">
        <v>5.2720000000000002</v>
      </c>
      <c r="S32" s="326">
        <v>1</v>
      </c>
      <c r="T32" s="326">
        <v>1</v>
      </c>
      <c r="U32" s="327">
        <v>2.5</v>
      </c>
      <c r="V32" s="326">
        <f t="shared" si="2"/>
        <v>5.952</v>
      </c>
      <c r="W32" s="326">
        <v>3</v>
      </c>
      <c r="X32" s="326">
        <v>536</v>
      </c>
      <c r="Y32" s="326">
        <v>237</v>
      </c>
      <c r="AG32" s="326">
        <v>3.5</v>
      </c>
      <c r="AH32" s="329">
        <v>12</v>
      </c>
      <c r="AK32">
        <f t="shared" si="3"/>
        <v>1.5965</v>
      </c>
      <c r="AL32" s="395">
        <f t="shared" si="12"/>
        <v>1.5329883570504528</v>
      </c>
      <c r="AM32">
        <v>1.5329999999999999</v>
      </c>
      <c r="AN32">
        <f t="shared" si="10"/>
        <v>0.12701164294954737</v>
      </c>
      <c r="AQ32" s="125">
        <f t="shared" si="11"/>
        <v>1.581</v>
      </c>
      <c r="AR32" s="125">
        <f t="shared" si="5"/>
        <v>1.4849999999999999</v>
      </c>
      <c r="AS32" s="125">
        <f t="shared" si="6"/>
        <v>0.62499999999987566</v>
      </c>
      <c r="AT32" s="125">
        <f t="shared" si="7"/>
        <v>-1.0312500000000391</v>
      </c>
    </row>
    <row r="33" spans="1:46" ht="16" thickBot="1">
      <c r="A33" s="329">
        <v>10</v>
      </c>
      <c r="B33" s="329">
        <f t="shared" si="0"/>
        <v>218.2</v>
      </c>
      <c r="C33" s="326">
        <v>3.5</v>
      </c>
      <c r="D33" s="329">
        <v>10</v>
      </c>
      <c r="E33" s="326">
        <v>10</v>
      </c>
      <c r="F33" s="326">
        <v>0.28320000000000001</v>
      </c>
      <c r="G33" s="399">
        <f t="shared" si="8"/>
        <v>1.4159999999999999</v>
      </c>
      <c r="H33" s="326">
        <f t="shared" si="1"/>
        <v>1.3671875</v>
      </c>
      <c r="I33" s="326">
        <f t="shared" si="9"/>
        <v>1.46484375</v>
      </c>
      <c r="J33" s="326" t="s">
        <v>813</v>
      </c>
      <c r="K33" s="326">
        <v>70</v>
      </c>
      <c r="L33" s="326" t="s">
        <v>814</v>
      </c>
      <c r="M33" s="326">
        <v>75</v>
      </c>
      <c r="N33" s="326">
        <v>106</v>
      </c>
      <c r="O33" s="326">
        <v>2.0270000000000001</v>
      </c>
      <c r="P33" s="326">
        <v>1500</v>
      </c>
      <c r="Q33" s="327">
        <v>100</v>
      </c>
      <c r="R33" s="326">
        <v>4.4640000000000004</v>
      </c>
      <c r="S33" s="326">
        <v>1.3</v>
      </c>
      <c r="T33" s="326">
        <v>1</v>
      </c>
      <c r="U33" s="327">
        <v>5</v>
      </c>
      <c r="V33" s="326">
        <f t="shared" si="2"/>
        <v>7.2972000000000001</v>
      </c>
      <c r="W33" s="326">
        <v>3</v>
      </c>
      <c r="X33" s="326">
        <v>910</v>
      </c>
      <c r="Y33" s="326">
        <v>360</v>
      </c>
      <c r="AG33" s="326">
        <v>3.5</v>
      </c>
      <c r="AH33" s="329">
        <v>11</v>
      </c>
      <c r="AK33">
        <f t="shared" si="3"/>
        <v>1.4744999999999999</v>
      </c>
      <c r="AL33" s="395">
        <f t="shared" si="12"/>
        <v>1.4173228346456692</v>
      </c>
      <c r="AM33">
        <v>1.4159999999999999</v>
      </c>
      <c r="AN33">
        <f t="shared" si="10"/>
        <v>0.1156771653543307</v>
      </c>
      <c r="AQ33" s="125">
        <f t="shared" si="11"/>
        <v>1.464</v>
      </c>
      <c r="AR33" s="125">
        <f t="shared" si="5"/>
        <v>1.3679999999999999</v>
      </c>
      <c r="AS33" s="125">
        <f t="shared" si="6"/>
        <v>0.81249999999988276</v>
      </c>
      <c r="AT33" s="125">
        <f t="shared" si="7"/>
        <v>-0.84375000000003197</v>
      </c>
    </row>
    <row r="34" spans="1:46" ht="16" thickBot="1">
      <c r="A34" s="329">
        <v>9</v>
      </c>
      <c r="B34" s="329">
        <f t="shared" si="0"/>
        <v>184.78</v>
      </c>
      <c r="C34" s="326">
        <v>3.5</v>
      </c>
      <c r="D34" s="329">
        <v>9</v>
      </c>
      <c r="E34" s="326">
        <v>9</v>
      </c>
      <c r="F34" s="326">
        <v>0.25979999999999998</v>
      </c>
      <c r="G34" s="399">
        <f t="shared" si="8"/>
        <v>1.2989999999999999</v>
      </c>
      <c r="H34" s="326">
        <f t="shared" si="1"/>
        <v>1.25</v>
      </c>
      <c r="I34" s="326">
        <f t="shared" si="9"/>
        <v>1.34765625</v>
      </c>
      <c r="J34" s="326" t="s">
        <v>813</v>
      </c>
      <c r="K34" s="326">
        <v>64</v>
      </c>
      <c r="L34" s="326" t="s">
        <v>814</v>
      </c>
      <c r="M34" s="326">
        <v>69</v>
      </c>
      <c r="N34" s="326">
        <v>106</v>
      </c>
      <c r="O34" s="326">
        <v>2.4289999999999998</v>
      </c>
      <c r="P34" s="326">
        <v>1500</v>
      </c>
      <c r="Q34" s="327">
        <v>100</v>
      </c>
      <c r="R34" s="326">
        <v>3.7810000000000001</v>
      </c>
      <c r="S34" s="326">
        <v>1.3</v>
      </c>
      <c r="T34" s="326">
        <v>1</v>
      </c>
      <c r="U34" s="327">
        <v>5</v>
      </c>
      <c r="V34" s="326">
        <f t="shared" si="2"/>
        <v>8.7443999999999988</v>
      </c>
      <c r="W34" s="326">
        <v>3</v>
      </c>
      <c r="X34" s="326">
        <v>910</v>
      </c>
      <c r="Y34" s="326">
        <v>316</v>
      </c>
      <c r="AG34" s="326">
        <v>3.5</v>
      </c>
      <c r="AH34" s="329">
        <v>10</v>
      </c>
      <c r="AK34">
        <f t="shared" si="3"/>
        <v>1.3574999999999999</v>
      </c>
      <c r="AL34" s="395">
        <f t="shared" si="12"/>
        <v>1.2887438825448614</v>
      </c>
      <c r="AM34">
        <v>1.2989999999999999</v>
      </c>
      <c r="AN34">
        <f t="shared" si="10"/>
        <v>0.12725611745513854</v>
      </c>
      <c r="AQ34" s="125">
        <f t="shared" si="11"/>
        <v>1.347</v>
      </c>
      <c r="AR34" s="125">
        <f t="shared" si="5"/>
        <v>1.2509999999999999</v>
      </c>
      <c r="AS34" s="125">
        <f t="shared" si="6"/>
        <v>0.99999999999988987</v>
      </c>
      <c r="AT34" s="125">
        <f t="shared" si="7"/>
        <v>-0.65625000000002487</v>
      </c>
    </row>
    <row r="35" spans="1:46" ht="16" thickBot="1">
      <c r="A35" s="329">
        <v>8</v>
      </c>
      <c r="B35" s="329">
        <f t="shared" si="0"/>
        <v>156.47999999999999</v>
      </c>
      <c r="C35" s="326">
        <v>3.5</v>
      </c>
      <c r="D35" s="329">
        <v>8</v>
      </c>
      <c r="E35" s="326">
        <v>8</v>
      </c>
      <c r="F35" s="326">
        <v>0.2364</v>
      </c>
      <c r="G35" s="399">
        <f t="shared" si="8"/>
        <v>1.1819999999999999</v>
      </c>
      <c r="H35" s="326">
        <f t="shared" si="1"/>
        <v>1.1328125</v>
      </c>
      <c r="I35" s="326">
        <f t="shared" si="9"/>
        <v>1.23046875</v>
      </c>
      <c r="J35" s="326" t="s">
        <v>813</v>
      </c>
      <c r="K35" s="326">
        <v>58</v>
      </c>
      <c r="L35" s="326" t="s">
        <v>814</v>
      </c>
      <c r="M35" s="326">
        <v>63</v>
      </c>
      <c r="N35" s="326">
        <v>106</v>
      </c>
      <c r="O35" s="326">
        <v>2.8690000000000002</v>
      </c>
      <c r="P35" s="326">
        <v>1500</v>
      </c>
      <c r="Q35" s="327">
        <v>100</v>
      </c>
      <c r="R35" s="326">
        <v>3.202</v>
      </c>
      <c r="S35" s="326">
        <v>1.3</v>
      </c>
      <c r="T35" s="326">
        <v>1</v>
      </c>
      <c r="U35" s="327">
        <v>5</v>
      </c>
      <c r="V35" s="326">
        <f t="shared" si="2"/>
        <v>6.8856000000000002</v>
      </c>
      <c r="W35" s="326">
        <v>2</v>
      </c>
      <c r="X35" s="326">
        <v>365</v>
      </c>
      <c r="Y35" s="326">
        <v>113</v>
      </c>
      <c r="AG35" s="326">
        <v>3.5</v>
      </c>
      <c r="AH35" s="329">
        <v>9</v>
      </c>
      <c r="AK35">
        <f t="shared" si="3"/>
        <v>1.2404999999999999</v>
      </c>
      <c r="AL35" s="395">
        <f t="shared" si="12"/>
        <v>1.1820083682008369</v>
      </c>
      <c r="AM35">
        <v>1.1819999999999999</v>
      </c>
      <c r="AN35">
        <f t="shared" si="10"/>
        <v>0.11699163179916305</v>
      </c>
      <c r="AQ35" s="125">
        <f t="shared" si="11"/>
        <v>1.23</v>
      </c>
      <c r="AR35" s="125">
        <f t="shared" si="5"/>
        <v>1.1339999999999999</v>
      </c>
      <c r="AS35" s="125">
        <f t="shared" si="6"/>
        <v>1.187499999999897</v>
      </c>
      <c r="AT35" s="125">
        <f t="shared" si="7"/>
        <v>-0.46875000000001776</v>
      </c>
    </row>
    <row r="36" spans="1:46" ht="16" thickBot="1">
      <c r="A36" s="329">
        <v>7</v>
      </c>
      <c r="B36" s="329">
        <f t="shared" si="0"/>
        <v>132.52000000000001</v>
      </c>
      <c r="C36" s="326">
        <v>3.5</v>
      </c>
      <c r="D36" s="329">
        <v>7</v>
      </c>
      <c r="E36" s="326">
        <v>7</v>
      </c>
      <c r="F36" s="326">
        <v>0.21479999999999999</v>
      </c>
      <c r="G36" s="399">
        <f t="shared" si="8"/>
        <v>1.0739999999999998</v>
      </c>
      <c r="H36" s="326">
        <f t="shared" si="1"/>
        <v>1.03515625</v>
      </c>
      <c r="I36" s="326">
        <f t="shared" si="9"/>
        <v>1.11328125</v>
      </c>
      <c r="J36" s="326" t="s">
        <v>813</v>
      </c>
      <c r="K36" s="326">
        <v>53</v>
      </c>
      <c r="L36" s="326" t="s">
        <v>814</v>
      </c>
      <c r="M36" s="326">
        <v>57</v>
      </c>
      <c r="N36" s="326">
        <v>106</v>
      </c>
      <c r="O36" s="326">
        <v>3.387</v>
      </c>
      <c r="P36" s="326">
        <v>1500</v>
      </c>
      <c r="Q36" s="327">
        <v>100</v>
      </c>
      <c r="R36" s="326">
        <v>2.7109999999999999</v>
      </c>
      <c r="S36" s="326">
        <v>1.8</v>
      </c>
      <c r="T36" s="326">
        <v>1</v>
      </c>
      <c r="U36" s="327">
        <v>5</v>
      </c>
      <c r="V36" s="326">
        <f t="shared" si="2"/>
        <v>8.1288</v>
      </c>
      <c r="W36" s="326">
        <v>2</v>
      </c>
      <c r="X36" s="326">
        <v>976</v>
      </c>
      <c r="Y36" s="326">
        <v>267</v>
      </c>
      <c r="AG36" s="326">
        <v>3.5</v>
      </c>
      <c r="AH36" s="329">
        <v>8</v>
      </c>
      <c r="AK36">
        <f t="shared" si="3"/>
        <v>1.1279999999999999</v>
      </c>
      <c r="AL36" s="395">
        <f t="shared" si="12"/>
        <v>1.074014481094127</v>
      </c>
      <c r="AM36">
        <v>1.0739999999999998</v>
      </c>
      <c r="AN36">
        <f t="shared" si="10"/>
        <v>0.10798551890587293</v>
      </c>
      <c r="AQ36" s="125">
        <f t="shared" si="11"/>
        <v>1.1219999999999999</v>
      </c>
      <c r="AR36" s="125">
        <f t="shared" si="5"/>
        <v>1.0259999999999998</v>
      </c>
      <c r="AS36" s="125">
        <f t="shared" si="6"/>
        <v>-9.156250000000199</v>
      </c>
      <c r="AT36" s="125">
        <f t="shared" si="7"/>
        <v>8.7187499999998863</v>
      </c>
    </row>
    <row r="37" spans="1:46" ht="16" thickBot="1">
      <c r="A37" s="329">
        <v>6</v>
      </c>
      <c r="B37" s="329">
        <f t="shared" si="0"/>
        <v>112.22</v>
      </c>
      <c r="C37" s="326">
        <v>3.5</v>
      </c>
      <c r="D37" s="329">
        <v>6</v>
      </c>
      <c r="E37" s="326">
        <v>6</v>
      </c>
      <c r="F37" s="326">
        <v>0.19339999999999999</v>
      </c>
      <c r="G37" s="399">
        <f t="shared" si="8"/>
        <v>0.96699999999999997</v>
      </c>
      <c r="H37" s="326">
        <f t="shared" si="1"/>
        <v>0.91796875</v>
      </c>
      <c r="I37" s="326">
        <f t="shared" si="9"/>
        <v>1.015625</v>
      </c>
      <c r="J37" s="326" t="s">
        <v>813</v>
      </c>
      <c r="K37" s="326">
        <v>47</v>
      </c>
      <c r="L37" s="326" t="s">
        <v>814</v>
      </c>
      <c r="M37" s="326">
        <v>52</v>
      </c>
      <c r="N37" s="326">
        <v>106</v>
      </c>
      <c r="O37" s="326">
        <v>4</v>
      </c>
      <c r="P37" s="326">
        <v>1500</v>
      </c>
      <c r="Q37" s="327">
        <v>100</v>
      </c>
      <c r="R37" s="326">
        <v>2.2959999999999998</v>
      </c>
      <c r="S37" s="326">
        <v>1.8</v>
      </c>
      <c r="T37" s="326">
        <v>1</v>
      </c>
      <c r="U37" s="327">
        <v>5</v>
      </c>
      <c r="V37" s="326">
        <f t="shared" si="2"/>
        <v>9.6</v>
      </c>
      <c r="W37" s="326">
        <v>2</v>
      </c>
      <c r="X37" s="326">
        <v>1000</v>
      </c>
      <c r="Y37" s="326">
        <v>240</v>
      </c>
      <c r="AG37" s="326">
        <v>3.5</v>
      </c>
      <c r="AH37" s="329">
        <v>7</v>
      </c>
      <c r="AK37">
        <f t="shared" si="3"/>
        <v>1.0205</v>
      </c>
      <c r="AL37" s="395">
        <f t="shared" si="12"/>
        <v>0.967741935483871</v>
      </c>
      <c r="AM37">
        <v>0.96699999999999997</v>
      </c>
      <c r="AN37">
        <f t="shared" si="10"/>
        <v>0.10625806451612885</v>
      </c>
      <c r="AQ37" s="125">
        <f t="shared" si="11"/>
        <v>1.0149999999999999</v>
      </c>
      <c r="AR37" s="125">
        <f t="shared" si="5"/>
        <v>0.91899999999999993</v>
      </c>
      <c r="AS37" s="125">
        <f t="shared" si="6"/>
        <v>1.0312499999999281</v>
      </c>
      <c r="AT37" s="125">
        <f t="shared" si="7"/>
        <v>-0.6250000000000977</v>
      </c>
    </row>
    <row r="38" spans="1:46" ht="16" thickBot="1">
      <c r="A38" s="329">
        <v>5</v>
      </c>
      <c r="B38" s="329">
        <f t="shared" si="0"/>
        <v>95.03</v>
      </c>
      <c r="C38" s="326">
        <v>3.5</v>
      </c>
      <c r="D38" s="329">
        <v>5</v>
      </c>
      <c r="E38" s="326">
        <v>5</v>
      </c>
      <c r="F38" s="326">
        <v>0.17</v>
      </c>
      <c r="G38" s="399">
        <f t="shared" si="8"/>
        <v>0.85000000000000009</v>
      </c>
      <c r="H38" s="326">
        <f t="shared" si="1"/>
        <v>0.80078125</v>
      </c>
      <c r="I38" s="326">
        <f t="shared" si="9"/>
        <v>0.8984375</v>
      </c>
      <c r="J38" s="326" t="s">
        <v>813</v>
      </c>
      <c r="K38" s="326">
        <v>41</v>
      </c>
      <c r="L38" s="326" t="s">
        <v>814</v>
      </c>
      <c r="M38" s="326">
        <v>46</v>
      </c>
      <c r="N38" s="326">
        <v>242</v>
      </c>
      <c r="O38" s="326">
        <v>2.0270000000000001</v>
      </c>
      <c r="P38" s="326">
        <v>3600</v>
      </c>
      <c r="Q38" s="327">
        <v>50</v>
      </c>
      <c r="R38" s="326">
        <f>3.889/2</f>
        <v>1.9444999999999999</v>
      </c>
      <c r="S38" s="326">
        <v>2.4</v>
      </c>
      <c r="T38" s="326">
        <v>1</v>
      </c>
      <c r="U38" s="327">
        <v>5</v>
      </c>
      <c r="V38" s="326">
        <f t="shared" si="2"/>
        <v>11.675520000000001</v>
      </c>
      <c r="W38" s="326">
        <v>2</v>
      </c>
      <c r="X38" s="326">
        <v>1000</v>
      </c>
      <c r="Y38" s="326">
        <v>205</v>
      </c>
      <c r="AG38" s="326">
        <v>3.5</v>
      </c>
      <c r="AH38" s="329">
        <v>6</v>
      </c>
      <c r="AK38">
        <f t="shared" si="3"/>
        <v>0.90850000000000009</v>
      </c>
      <c r="AL38" s="395">
        <f t="shared" si="12"/>
        <v>0.85062240663900412</v>
      </c>
      <c r="AM38">
        <v>0.85000000000000009</v>
      </c>
      <c r="AN38">
        <f t="shared" si="10"/>
        <v>0.11637759336099585</v>
      </c>
      <c r="AQ38" s="125">
        <f t="shared" si="11"/>
        <v>0.89800000000000013</v>
      </c>
      <c r="AR38" s="125">
        <f t="shared" si="5"/>
        <v>0.80200000000000005</v>
      </c>
      <c r="AS38" s="125">
        <f t="shared" si="6"/>
        <v>1.2187500000000462</v>
      </c>
      <c r="AT38" s="125">
        <f t="shared" si="7"/>
        <v>-0.43749999999986855</v>
      </c>
    </row>
    <row r="39" spans="1:46" ht="16" thickBot="1">
      <c r="A39" s="329">
        <v>4</v>
      </c>
      <c r="B39" s="329">
        <f t="shared" si="0"/>
        <v>80.48</v>
      </c>
      <c r="C39" s="326">
        <v>3.5</v>
      </c>
      <c r="D39" s="329">
        <v>4</v>
      </c>
      <c r="E39" s="326">
        <v>4</v>
      </c>
      <c r="F39" s="326">
        <v>0.1484</v>
      </c>
      <c r="G39" s="399">
        <f t="shared" si="8"/>
        <v>0.74199999999999999</v>
      </c>
      <c r="H39" s="326">
        <f t="shared" si="1"/>
        <v>0.703125</v>
      </c>
      <c r="I39" s="326">
        <f t="shared" si="9"/>
        <v>0.78125</v>
      </c>
      <c r="J39" s="326" t="s">
        <v>813</v>
      </c>
      <c r="K39" s="326">
        <v>36</v>
      </c>
      <c r="L39" s="326" t="s">
        <v>814</v>
      </c>
      <c r="M39" s="326">
        <v>40</v>
      </c>
      <c r="N39" s="326">
        <v>242</v>
      </c>
      <c r="O39" s="326">
        <v>2.4289999999999998</v>
      </c>
      <c r="P39" s="326">
        <v>3600</v>
      </c>
      <c r="Q39" s="327">
        <v>50</v>
      </c>
      <c r="R39" s="326">
        <f>3.293/2</f>
        <v>1.6465000000000001</v>
      </c>
      <c r="S39" s="326">
        <v>2.4</v>
      </c>
      <c r="T39" s="326">
        <v>1</v>
      </c>
      <c r="U39" s="327">
        <v>5</v>
      </c>
      <c r="V39" s="326">
        <f t="shared" si="2"/>
        <v>10.493279999999999</v>
      </c>
      <c r="W39" s="326">
        <v>1.5</v>
      </c>
      <c r="X39" s="326">
        <v>1000</v>
      </c>
      <c r="Y39" s="326">
        <v>174</v>
      </c>
      <c r="AG39" s="326">
        <v>3.5</v>
      </c>
      <c r="AH39" s="329">
        <v>5</v>
      </c>
      <c r="AK39">
        <f t="shared" si="3"/>
        <v>0.79600000000000004</v>
      </c>
      <c r="AL39" s="395">
        <f t="shared" si="12"/>
        <v>0.74105621805792166</v>
      </c>
      <c r="AM39">
        <v>0.74199999999999999</v>
      </c>
      <c r="AN39">
        <f t="shared" si="10"/>
        <v>0.10894378194207843</v>
      </c>
      <c r="AQ39" s="125">
        <f t="shared" si="11"/>
        <v>0.79</v>
      </c>
      <c r="AR39" s="125">
        <f t="shared" si="5"/>
        <v>0.69399999999999995</v>
      </c>
      <c r="AS39" s="125">
        <f t="shared" si="6"/>
        <v>-9.1250000000000497</v>
      </c>
      <c r="AT39" s="125">
        <f t="shared" si="7"/>
        <v>8.7500000000000355</v>
      </c>
    </row>
    <row r="40" spans="1:46" ht="16" thickBot="1">
      <c r="A40" s="329">
        <v>3</v>
      </c>
      <c r="B40" s="329">
        <f t="shared" si="0"/>
        <v>68.150000000000006</v>
      </c>
      <c r="C40" s="326">
        <v>3.5</v>
      </c>
      <c r="D40" s="329">
        <v>3</v>
      </c>
      <c r="E40" s="326">
        <v>3</v>
      </c>
      <c r="F40" s="326">
        <v>0.1288</v>
      </c>
      <c r="G40" s="399">
        <f t="shared" si="8"/>
        <v>0.64400000000000002</v>
      </c>
      <c r="H40" s="326">
        <f t="shared" si="1"/>
        <v>0.60546875</v>
      </c>
      <c r="I40" s="326">
        <f t="shared" si="9"/>
        <v>0.68359375</v>
      </c>
      <c r="J40" s="326" t="s">
        <v>813</v>
      </c>
      <c r="K40" s="326">
        <v>31</v>
      </c>
      <c r="L40" s="326" t="s">
        <v>814</v>
      </c>
      <c r="M40" s="326">
        <v>35</v>
      </c>
      <c r="N40" s="326">
        <v>242</v>
      </c>
      <c r="O40" s="326">
        <v>2.8690000000000002</v>
      </c>
      <c r="P40" s="326">
        <v>3600</v>
      </c>
      <c r="Q40" s="327">
        <v>50</v>
      </c>
      <c r="R40" s="326">
        <f>2.789/2</f>
        <v>1.3945000000000001</v>
      </c>
      <c r="S40" s="326">
        <v>2.4</v>
      </c>
      <c r="T40" s="326">
        <v>1</v>
      </c>
      <c r="U40" s="327">
        <v>5</v>
      </c>
      <c r="V40" s="326">
        <f t="shared" si="2"/>
        <v>12.394080000000002</v>
      </c>
      <c r="W40" s="326">
        <v>1.5</v>
      </c>
      <c r="X40" s="326">
        <v>1000</v>
      </c>
      <c r="Y40" s="326">
        <v>147</v>
      </c>
      <c r="AG40" s="326">
        <v>3.5</v>
      </c>
      <c r="AH40" s="329">
        <v>4</v>
      </c>
      <c r="AK40">
        <f t="shared" si="3"/>
        <v>0.69300000000000006</v>
      </c>
      <c r="AL40" s="395">
        <f t="shared" si="12"/>
        <v>0.64080209241499564</v>
      </c>
      <c r="AM40">
        <v>0.64400000000000002</v>
      </c>
      <c r="AN40">
        <f t="shared" si="10"/>
        <v>0.10119790758500435</v>
      </c>
      <c r="AQ40" s="125">
        <f t="shared" si="11"/>
        <v>0.69200000000000006</v>
      </c>
      <c r="AR40" s="125">
        <f t="shared" si="5"/>
        <v>0.59599999999999997</v>
      </c>
      <c r="AS40" s="125">
        <f t="shared" si="6"/>
        <v>-9.4687500000000249</v>
      </c>
      <c r="AT40" s="125">
        <f t="shared" si="7"/>
        <v>8.4062500000000604</v>
      </c>
    </row>
    <row r="41" spans="1:46" ht="16" thickBot="1">
      <c r="A41" s="329">
        <v>2</v>
      </c>
      <c r="B41" s="329">
        <f t="shared" si="0"/>
        <v>57.72</v>
      </c>
      <c r="C41" s="326">
        <v>3.5</v>
      </c>
      <c r="D41" s="329">
        <v>2</v>
      </c>
      <c r="E41" s="326">
        <v>2</v>
      </c>
      <c r="F41" s="326">
        <v>0.1094</v>
      </c>
      <c r="G41" s="399">
        <f t="shared" si="8"/>
        <v>0.54699999999999993</v>
      </c>
      <c r="H41" s="326">
        <f t="shared" si="1"/>
        <v>0.5078125</v>
      </c>
      <c r="I41" s="326">
        <f t="shared" si="9"/>
        <v>0.5859375</v>
      </c>
      <c r="J41" s="326" t="s">
        <v>813</v>
      </c>
      <c r="K41" s="326">
        <v>26</v>
      </c>
      <c r="L41" s="326" t="s">
        <v>814</v>
      </c>
      <c r="M41" s="326">
        <v>30</v>
      </c>
      <c r="N41" s="326">
        <v>242</v>
      </c>
      <c r="O41" s="326">
        <v>3.387</v>
      </c>
      <c r="P41" s="326">
        <v>3600</v>
      </c>
      <c r="Q41" s="327">
        <v>50</v>
      </c>
      <c r="R41" s="326">
        <f>2.362/2</f>
        <v>1.181</v>
      </c>
      <c r="S41" s="326">
        <v>3.3</v>
      </c>
      <c r="T41" s="326">
        <v>1</v>
      </c>
      <c r="U41" s="327">
        <v>5</v>
      </c>
      <c r="V41" s="326">
        <f t="shared" si="2"/>
        <v>14.63184</v>
      </c>
      <c r="W41" s="326">
        <v>1.5</v>
      </c>
      <c r="X41" s="326">
        <v>1000</v>
      </c>
      <c r="Y41" s="326">
        <v>124</v>
      </c>
      <c r="AG41" s="326">
        <v>3.5</v>
      </c>
      <c r="AH41" s="329">
        <v>3</v>
      </c>
      <c r="AK41">
        <f t="shared" si="3"/>
        <v>0.59549999999999992</v>
      </c>
      <c r="AL41" s="395">
        <f t="shared" si="12"/>
        <v>0.55160142348754448</v>
      </c>
      <c r="AM41">
        <v>0.54699999999999993</v>
      </c>
      <c r="AN41">
        <f t="shared" si="10"/>
        <v>9.2398576512455532E-2</v>
      </c>
      <c r="AQ41" s="125">
        <f t="shared" si="11"/>
        <v>0.59499999999999997</v>
      </c>
      <c r="AR41" s="125">
        <f t="shared" si="5"/>
        <v>0.49899999999999994</v>
      </c>
      <c r="AS41" s="125">
        <f t="shared" si="6"/>
        <v>-8.8125000000000568</v>
      </c>
      <c r="AT41" s="125">
        <f t="shared" si="7"/>
        <v>9.0624999999999734</v>
      </c>
    </row>
    <row r="42" spans="1:46" ht="16" thickBot="1">
      <c r="A42" s="329">
        <v>1</v>
      </c>
      <c r="B42" s="329">
        <f t="shared" si="0"/>
        <v>48.88</v>
      </c>
      <c r="C42" s="326">
        <v>3.5</v>
      </c>
      <c r="D42" s="329">
        <v>1</v>
      </c>
      <c r="E42" s="326">
        <v>1</v>
      </c>
      <c r="F42" s="326">
        <v>0.09</v>
      </c>
      <c r="G42" s="399">
        <f t="shared" si="8"/>
        <v>0.44999999999999996</v>
      </c>
      <c r="H42" s="326">
        <f t="shared" si="1"/>
        <v>0.41015625</v>
      </c>
      <c r="I42" s="326">
        <f t="shared" si="9"/>
        <v>0.48828125</v>
      </c>
      <c r="J42" s="326" t="s">
        <v>813</v>
      </c>
      <c r="K42" s="326">
        <v>21</v>
      </c>
      <c r="L42" s="326" t="s">
        <v>814</v>
      </c>
      <c r="M42" s="326">
        <v>25</v>
      </c>
      <c r="N42" s="326">
        <v>242</v>
      </c>
      <c r="O42" s="326">
        <v>4</v>
      </c>
      <c r="P42" s="326">
        <v>3600</v>
      </c>
      <c r="Q42" s="327">
        <v>50</v>
      </c>
      <c r="R42" s="326">
        <f>2/2</f>
        <v>1</v>
      </c>
      <c r="S42" s="326">
        <v>3.3</v>
      </c>
      <c r="T42" s="326">
        <v>1</v>
      </c>
      <c r="U42" s="327">
        <v>5</v>
      </c>
      <c r="V42" s="326">
        <f t="shared" si="2"/>
        <v>17.28</v>
      </c>
      <c r="W42" s="326">
        <v>1.5</v>
      </c>
      <c r="X42" s="326">
        <v>1000</v>
      </c>
      <c r="Y42" s="326">
        <v>100</v>
      </c>
      <c r="AG42" s="326">
        <v>3.5</v>
      </c>
      <c r="AH42" s="329">
        <v>2</v>
      </c>
      <c r="AK42">
        <f t="shared" si="3"/>
        <v>0.49849999999999994</v>
      </c>
      <c r="AL42">
        <f t="shared" si="12"/>
        <v>0.45454545454545453</v>
      </c>
      <c r="AM42">
        <v>0.44999999999999996</v>
      </c>
      <c r="AN42">
        <f t="shared" si="10"/>
        <v>9.24545454545454E-2</v>
      </c>
      <c r="AQ42" s="125">
        <f t="shared" si="11"/>
        <v>0.49799999999999994</v>
      </c>
      <c r="AR42" s="125">
        <f t="shared" si="5"/>
        <v>0.40199999999999997</v>
      </c>
      <c r="AS42" s="125">
        <f t="shared" si="6"/>
        <v>-8.156250000000032</v>
      </c>
      <c r="AT42" s="125">
        <f t="shared" si="7"/>
        <v>9.7187499999999432</v>
      </c>
    </row>
    <row r="43" spans="1:46" ht="17" thickBot="1">
      <c r="A43" s="325">
        <v>0</v>
      </c>
      <c r="B43" s="329" t="e">
        <f t="shared" si="0"/>
        <v>#N/A</v>
      </c>
      <c r="C43" s="326" t="s">
        <v>811</v>
      </c>
      <c r="D43" s="325">
        <v>0</v>
      </c>
      <c r="E43" s="326" t="s">
        <v>811</v>
      </c>
      <c r="F43" s="326" t="s">
        <v>815</v>
      </c>
      <c r="G43" s="399" t="s">
        <v>821</v>
      </c>
      <c r="H43" s="326">
        <f t="shared" si="1"/>
        <v>0</v>
      </c>
      <c r="I43" s="326">
        <f t="shared" si="9"/>
        <v>0.390625</v>
      </c>
      <c r="J43" s="326"/>
      <c r="K43" s="326"/>
      <c r="L43" s="326" t="s">
        <v>814</v>
      </c>
      <c r="M43" s="326">
        <v>20</v>
      </c>
      <c r="N43" s="326" t="s">
        <v>811</v>
      </c>
      <c r="O43" s="326" t="s">
        <v>811</v>
      </c>
      <c r="P43" s="326" t="s">
        <v>811</v>
      </c>
      <c r="Q43" s="327" t="s">
        <v>811</v>
      </c>
      <c r="R43" s="326" t="s">
        <v>811</v>
      </c>
      <c r="S43" s="326" t="s">
        <v>811</v>
      </c>
      <c r="T43" s="326" t="s">
        <v>811</v>
      </c>
      <c r="U43" s="327"/>
      <c r="V43" s="326"/>
      <c r="W43" s="326"/>
      <c r="X43" s="326"/>
      <c r="Y43" s="326"/>
      <c r="AG43" s="326">
        <v>3.5</v>
      </c>
      <c r="AH43" s="329">
        <v>1</v>
      </c>
      <c r="AK43" t="e">
        <f t="shared" si="3"/>
        <v>#VALUE!</v>
      </c>
      <c r="AL43" t="e">
        <f t="shared" si="12"/>
        <v>#DIV/0!</v>
      </c>
      <c r="AM43" t="s">
        <v>821</v>
      </c>
      <c r="AN43" t="e">
        <f t="shared" si="10"/>
        <v>#DIV/0!</v>
      </c>
    </row>
    <row r="44" spans="1:46" ht="16" thickBot="1">
      <c r="H44" s="326"/>
      <c r="I44" s="418"/>
      <c r="AG44" s="326" t="s">
        <v>811</v>
      </c>
      <c r="AH44" s="325">
        <v>0</v>
      </c>
      <c r="AK44" t="e">
        <f t="shared" si="3"/>
        <v>#VALUE!</v>
      </c>
      <c r="AL44"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99" zoomScaleNormal="115" workbookViewId="0">
      <pane ySplit="7" topLeftCell="A203" activePane="bottomLeft" state="frozen"/>
      <selection activeCell="N22" sqref="N22"/>
      <selection pane="bottomLeft" activeCell="H210" sqref="H210"/>
    </sheetView>
  </sheetViews>
  <sheetFormatPr baseColWidth="10" defaultColWidth="8.83203125" defaultRowHeight="15"/>
  <cols>
    <col min="1" max="1" width="37.83203125" bestFit="1" customWidth="1"/>
    <col min="2" max="2" width="38.83203125" bestFit="1" customWidth="1"/>
    <col min="3" max="3" width="10.1640625" bestFit="1" customWidth="1"/>
    <col min="4" max="4" width="20.1640625" bestFit="1" customWidth="1"/>
    <col min="5" max="5" width="12.6640625" customWidth="1"/>
    <col min="6" max="6" width="17.5" bestFit="1" customWidth="1"/>
    <col min="7" max="7" width="10.1640625" bestFit="1" customWidth="1"/>
    <col min="8" max="8" width="10.5" bestFit="1" customWidth="1"/>
    <col min="9" max="10" width="12.6640625" customWidth="1"/>
    <col min="11" max="11" width="51.33203125" customWidth="1"/>
    <col min="12" max="12" width="53" customWidth="1"/>
    <col min="13" max="13" width="52.5" customWidth="1"/>
    <col min="14" max="14" width="53" bestFit="1" customWidth="1"/>
    <col min="15" max="15" width="46.5" bestFit="1" customWidth="1"/>
    <col min="16" max="16" width="39" bestFit="1" customWidth="1"/>
    <col min="17" max="17" width="43.33203125" bestFit="1" customWidth="1"/>
    <col min="18" max="65" width="12.6640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338</v>
      </c>
      <c r="S60" s="101">
        <f>Compensation!C16</f>
        <v>1.0852941176470587</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339</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0.32</v>
      </c>
      <c r="B66" s="20">
        <f t="shared" ref="B66:B141" si="1">Ln_selected</f>
        <v>5.33</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1.2647058823529411</v>
      </c>
      <c r="V66" s="20">
        <f t="shared" ref="V66:V141" si="5">Mg_min</f>
        <v>0.98663101604278058</v>
      </c>
      <c r="X66" s="20">
        <v>1E-3</v>
      </c>
      <c r="Y66" s="20">
        <f t="shared" ref="Y66:Y141" si="6">Ln_selected</f>
        <v>5.33</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1.0852941176470587</v>
      </c>
    </row>
    <row r="67" spans="1:44" s="20" customFormat="1">
      <c r="A67" s="20">
        <f t="shared" si="0"/>
        <v>0.32</v>
      </c>
      <c r="B67" s="20">
        <f t="shared" si="1"/>
        <v>5.33</v>
      </c>
      <c r="C67" s="20">
        <f>C66+0.05</f>
        <v>0.05</v>
      </c>
      <c r="D67" s="20">
        <f t="shared" ref="D67:D134" si="7">C67^2</f>
        <v>2.5000000000000005E-3</v>
      </c>
      <c r="E67" s="20">
        <f t="shared" ref="E67:E134" si="8">B67*D67</f>
        <v>1.3325000000000004E-2</v>
      </c>
      <c r="F67" s="20">
        <f t="shared" ref="F67:F134" si="9">C67^2-1</f>
        <v>-0.99750000000000005</v>
      </c>
      <c r="G67" s="20">
        <f>1</f>
        <v>1</v>
      </c>
      <c r="H67" s="20">
        <f t="shared" ref="H67:H134" si="10">C67*B67*A67</f>
        <v>8.5280000000000009E-2</v>
      </c>
      <c r="I67" s="20" t="str">
        <f t="shared" ref="I67:I134" si="11">COMPLEX(G67,H67,"j")</f>
        <v>1+0.08528j</v>
      </c>
      <c r="K67" s="20" t="str">
        <f t="shared" ref="K67:K134" si="12">IMPRODUCT(I67,F67)</f>
        <v>-0.9975-0.0850668j</v>
      </c>
      <c r="M67" s="20" t="str">
        <f t="shared" si="2"/>
        <v>-0.984175-0.0850668j</v>
      </c>
      <c r="O67" s="20" t="str">
        <f t="shared" si="3"/>
        <v>-0.0134388578036587+0.00116158267484164j</v>
      </c>
      <c r="S67" s="20">
        <f t="shared" ref="S67:S134" si="13">IMABS(O67)</f>
        <v>1.3488964874201823E-2</v>
      </c>
      <c r="U67" s="20">
        <f t="shared" si="4"/>
        <v>1.2647058823529411</v>
      </c>
      <c r="V67" s="20">
        <f t="shared" si="5"/>
        <v>0.98663101604278058</v>
      </c>
      <c r="X67" s="20">
        <f>X66</f>
        <v>1E-3</v>
      </c>
      <c r="Y67" s="20">
        <f t="shared" si="6"/>
        <v>5.33</v>
      </c>
      <c r="Z67" s="20">
        <f>Z66+0.05</f>
        <v>0.05</v>
      </c>
      <c r="AA67" s="20">
        <f t="shared" ref="AA67:AA134" si="14">Z67^2</f>
        <v>2.5000000000000005E-3</v>
      </c>
      <c r="AB67" s="20">
        <f t="shared" ref="AB67:AB134" si="15">Y67*AA67</f>
        <v>1.3325000000000004E-2</v>
      </c>
      <c r="AC67" s="20">
        <f t="shared" ref="AC67:AC134" si="16">Z67^2-1</f>
        <v>-0.99750000000000005</v>
      </c>
      <c r="AD67" s="20">
        <v>1</v>
      </c>
      <c r="AE67" s="20">
        <f t="shared" ref="AE67:AE134" si="17">Z67*Y67*X67</f>
        <v>2.6650000000000003E-4</v>
      </c>
      <c r="AF67" s="20" t="str">
        <f t="shared" ref="AF67:AF134" si="18">COMPLEX(AD67,AE67,"j")</f>
        <v>1+0.0002665j</v>
      </c>
      <c r="AH67" s="20" t="str">
        <f t="shared" ref="AH67:AH134" si="19">IMPRODUCT(AF67,AC67)</f>
        <v>-0.9975-0.00026583375j</v>
      </c>
      <c r="AI67" s="20" t="str">
        <f t="shared" ref="AI67:AI134" si="20">IMSUM(AH67,AB67)</f>
        <v>-0.984175-0.00026583375j</v>
      </c>
      <c r="AK67" s="20" t="str">
        <f t="shared" ref="AK67:AK134" si="21">IMDIV(AB67,AI67)</f>
        <v>-0.0135392577822326+3.65706471762398E-06j</v>
      </c>
      <c r="AO67" s="20">
        <f t="shared" ref="AO67:AO134" si="22">IMABS(AK67)</f>
        <v>1.3539258276134197E-2</v>
      </c>
      <c r="AP67" s="20">
        <v>1</v>
      </c>
      <c r="AR67" s="20">
        <f>Compensation!$C$16</f>
        <v>1.0852941176470587</v>
      </c>
    </row>
    <row r="68" spans="1:44" s="20" customFormat="1">
      <c r="A68" s="20">
        <f t="shared" si="0"/>
        <v>0.32</v>
      </c>
      <c r="B68" s="20">
        <f t="shared" si="1"/>
        <v>5.33</v>
      </c>
      <c r="C68" s="20">
        <f t="shared" ref="C68:C135" si="23">C67+0.05</f>
        <v>0.1</v>
      </c>
      <c r="D68" s="20">
        <f t="shared" si="7"/>
        <v>1.0000000000000002E-2</v>
      </c>
      <c r="E68" s="20">
        <f t="shared" si="8"/>
        <v>5.3300000000000014E-2</v>
      </c>
      <c r="F68" s="20">
        <f t="shared" si="9"/>
        <v>-0.99</v>
      </c>
      <c r="G68" s="20">
        <f>1</f>
        <v>1</v>
      </c>
      <c r="H68" s="20">
        <f t="shared" si="10"/>
        <v>0.17056000000000002</v>
      </c>
      <c r="I68" s="20" t="str">
        <f t="shared" si="11"/>
        <v>1+0.17056j</v>
      </c>
      <c r="K68" s="20" t="str">
        <f t="shared" si="12"/>
        <v>-0.99-0.1688544j</v>
      </c>
      <c r="M68" s="20" t="str">
        <f t="shared" si="2"/>
        <v>-0.9367-0.1688544j</v>
      </c>
      <c r="O68" s="20" t="str">
        <f t="shared" si="3"/>
        <v>-0.055111027168567+0.0099345995793019j</v>
      </c>
      <c r="S68" s="20">
        <f t="shared" si="13"/>
        <v>5.5999299856119587E-2</v>
      </c>
      <c r="U68" s="20">
        <f t="shared" si="4"/>
        <v>1.2647058823529411</v>
      </c>
      <c r="V68" s="20">
        <f t="shared" si="5"/>
        <v>0.98663101604278058</v>
      </c>
      <c r="X68" s="20">
        <f t="shared" ref="X68:X135" si="24">X67</f>
        <v>1E-3</v>
      </c>
      <c r="Y68" s="20">
        <f t="shared" si="6"/>
        <v>5.33</v>
      </c>
      <c r="Z68" s="20">
        <f t="shared" ref="Z68:Z135" si="25">Z67+0.05</f>
        <v>0.1</v>
      </c>
      <c r="AA68" s="20">
        <f t="shared" si="14"/>
        <v>1.0000000000000002E-2</v>
      </c>
      <c r="AB68" s="20">
        <f t="shared" si="15"/>
        <v>5.3300000000000014E-2</v>
      </c>
      <c r="AC68" s="20">
        <f t="shared" si="16"/>
        <v>-0.99</v>
      </c>
      <c r="AD68" s="20">
        <v>1</v>
      </c>
      <c r="AE68" s="20">
        <f t="shared" si="17"/>
        <v>5.3300000000000005E-4</v>
      </c>
      <c r="AF68" s="20" t="str">
        <f t="shared" si="18"/>
        <v>1+0.000533j</v>
      </c>
      <c r="AH68" s="20" t="str">
        <f t="shared" si="19"/>
        <v>-0.99-0.00052767j</v>
      </c>
      <c r="AI68" s="20" t="str">
        <f t="shared" si="20"/>
        <v>-0.9367-0.00052767j</v>
      </c>
      <c r="AK68" s="20" t="str">
        <f t="shared" si="21"/>
        <v>-0.0569018715552731+0.0000320544577384125j</v>
      </c>
      <c r="AO68" s="20">
        <f t="shared" si="22"/>
        <v>5.6901880583870496E-2</v>
      </c>
      <c r="AP68" s="20">
        <v>2</v>
      </c>
      <c r="AR68" s="20">
        <f>Compensation!$C$16</f>
        <v>1.0852941176470587</v>
      </c>
    </row>
    <row r="69" spans="1:44" s="20" customFormat="1">
      <c r="A69" s="20">
        <f t="shared" si="0"/>
        <v>0.32</v>
      </c>
      <c r="B69" s="20">
        <f t="shared" si="1"/>
        <v>5.33</v>
      </c>
      <c r="C69" s="20">
        <f t="shared" si="23"/>
        <v>0.15000000000000002</v>
      </c>
      <c r="D69" s="20">
        <f t="shared" si="7"/>
        <v>2.2500000000000006E-2</v>
      </c>
      <c r="E69" s="20">
        <f t="shared" si="8"/>
        <v>0.11992500000000003</v>
      </c>
      <c r="F69" s="20">
        <f t="shared" si="9"/>
        <v>-0.97750000000000004</v>
      </c>
      <c r="G69" s="20">
        <f>1</f>
        <v>1</v>
      </c>
      <c r="H69" s="20">
        <f t="shared" si="10"/>
        <v>0.25584000000000001</v>
      </c>
      <c r="I69" s="20" t="str">
        <f t="shared" si="11"/>
        <v>1+0.25584j</v>
      </c>
      <c r="K69" s="20" t="str">
        <f t="shared" si="12"/>
        <v>-0.9775-0.2500836j</v>
      </c>
      <c r="M69" s="20" t="str">
        <f t="shared" si="2"/>
        <v>-0.857575-0.2500836j</v>
      </c>
      <c r="O69" s="20" t="str">
        <f t="shared" si="3"/>
        <v>-0.128881812553343+0.0375841502584208j</v>
      </c>
      <c r="S69" s="20">
        <f t="shared" si="13"/>
        <v>0.13425010226321094</v>
      </c>
      <c r="U69" s="20">
        <f t="shared" si="4"/>
        <v>1.2647058823529411</v>
      </c>
      <c r="V69" s="20">
        <f t="shared" si="5"/>
        <v>0.98663101604278058</v>
      </c>
      <c r="X69" s="20">
        <f t="shared" si="24"/>
        <v>1E-3</v>
      </c>
      <c r="Y69" s="20">
        <f t="shared" si="6"/>
        <v>5.33</v>
      </c>
      <c r="Z69" s="20">
        <f t="shared" si="25"/>
        <v>0.15000000000000002</v>
      </c>
      <c r="AA69" s="20">
        <f t="shared" si="14"/>
        <v>2.2500000000000006E-2</v>
      </c>
      <c r="AB69" s="20">
        <f t="shared" si="15"/>
        <v>0.11992500000000003</v>
      </c>
      <c r="AC69" s="20">
        <f t="shared" si="16"/>
        <v>-0.97750000000000004</v>
      </c>
      <c r="AD69" s="20">
        <v>1</v>
      </c>
      <c r="AE69" s="20">
        <f t="shared" si="17"/>
        <v>7.9950000000000008E-4</v>
      </c>
      <c r="AF69" s="20" t="str">
        <f t="shared" si="18"/>
        <v>1+0.0007995j</v>
      </c>
      <c r="AH69" s="20" t="str">
        <f t="shared" si="19"/>
        <v>-0.9775-0.00078151125j</v>
      </c>
      <c r="AI69" s="20" t="str">
        <f t="shared" si="20"/>
        <v>-0.857575-0.00078151125j</v>
      </c>
      <c r="AK69" s="20" t="str">
        <f t="shared" si="21"/>
        <v>-0.139841880191752+0.000127438419486349j</v>
      </c>
      <c r="AO69" s="20">
        <f t="shared" si="22"/>
        <v>0.13984193825929001</v>
      </c>
      <c r="AP69" s="20">
        <v>3</v>
      </c>
      <c r="AR69" s="20">
        <f>Compensation!$C$16</f>
        <v>1.0852941176470587</v>
      </c>
    </row>
    <row r="70" spans="1:44" s="20" customFormat="1">
      <c r="A70" s="20">
        <f t="shared" si="0"/>
        <v>0.32</v>
      </c>
      <c r="B70" s="20">
        <f t="shared" si="1"/>
        <v>5.33</v>
      </c>
      <c r="C70" s="20">
        <f t="shared" si="23"/>
        <v>0.2</v>
      </c>
      <c r="D70" s="20">
        <f t="shared" si="7"/>
        <v>4.0000000000000008E-2</v>
      </c>
      <c r="E70" s="20">
        <f t="shared" si="8"/>
        <v>0.21320000000000006</v>
      </c>
      <c r="F70" s="20">
        <f t="shared" si="9"/>
        <v>-0.96</v>
      </c>
      <c r="G70" s="20">
        <f>1</f>
        <v>1</v>
      </c>
      <c r="H70" s="20">
        <f t="shared" si="10"/>
        <v>0.34112000000000003</v>
      </c>
      <c r="I70" s="20" t="str">
        <f t="shared" si="11"/>
        <v>1+0.34112j</v>
      </c>
      <c r="K70" s="20" t="str">
        <f t="shared" si="12"/>
        <v>-0.96-0.3274752j</v>
      </c>
      <c r="M70" s="20" t="str">
        <f t="shared" si="2"/>
        <v>-0.7468-0.3274752j</v>
      </c>
      <c r="O70" s="20" t="str">
        <f t="shared" si="3"/>
        <v>-0.239443117452028+0.104996897129387j</v>
      </c>
      <c r="P70" s="261" t="s">
        <v>473</v>
      </c>
      <c r="S70" s="20">
        <f t="shared" si="13"/>
        <v>0.26145239509697504</v>
      </c>
      <c r="U70" s="20">
        <f t="shared" si="4"/>
        <v>1.2647058823529411</v>
      </c>
      <c r="V70" s="20">
        <f t="shared" si="5"/>
        <v>0.98663101604278058</v>
      </c>
      <c r="X70" s="20">
        <f t="shared" si="24"/>
        <v>1E-3</v>
      </c>
      <c r="Y70" s="20">
        <f t="shared" si="6"/>
        <v>5.33</v>
      </c>
      <c r="Z70" s="20">
        <f t="shared" si="25"/>
        <v>0.2</v>
      </c>
      <c r="AA70" s="20">
        <f t="shared" si="14"/>
        <v>4.0000000000000008E-2</v>
      </c>
      <c r="AB70" s="20">
        <f t="shared" si="15"/>
        <v>0.21320000000000006</v>
      </c>
      <c r="AC70" s="20">
        <f t="shared" si="16"/>
        <v>-0.96</v>
      </c>
      <c r="AD70" s="20">
        <v>1</v>
      </c>
      <c r="AE70" s="20">
        <f t="shared" si="17"/>
        <v>1.0660000000000001E-3</v>
      </c>
      <c r="AF70" s="20" t="str">
        <f t="shared" si="18"/>
        <v>1+0.001066j</v>
      </c>
      <c r="AH70" s="20" t="str">
        <f t="shared" si="19"/>
        <v>-0.96-0.00102336j</v>
      </c>
      <c r="AI70" s="20" t="str">
        <f t="shared" si="20"/>
        <v>-0.7468-0.00102336j</v>
      </c>
      <c r="AK70" s="20" t="str">
        <f t="shared" si="21"/>
        <v>-0.285484198787875+0.000391206627840868j</v>
      </c>
      <c r="AO70" s="20">
        <f t="shared" si="22"/>
        <v>0.28548446682819817</v>
      </c>
      <c r="AP70" s="20">
        <v>4</v>
      </c>
      <c r="AR70" s="20">
        <f>Compensation!$C$16</f>
        <v>1.0852941176470587</v>
      </c>
    </row>
    <row r="71" spans="1:44" s="20" customFormat="1" ht="17">
      <c r="A71" s="20">
        <f t="shared" si="0"/>
        <v>0.32</v>
      </c>
      <c r="B71" s="20">
        <f t="shared" si="1"/>
        <v>5.33</v>
      </c>
      <c r="C71" s="20">
        <f t="shared" si="23"/>
        <v>0.25</v>
      </c>
      <c r="D71" s="20">
        <f t="shared" si="7"/>
        <v>6.25E-2</v>
      </c>
      <c r="E71" s="20">
        <f t="shared" si="8"/>
        <v>0.333125</v>
      </c>
      <c r="F71" s="20">
        <f t="shared" si="9"/>
        <v>-0.9375</v>
      </c>
      <c r="G71" s="20">
        <f>1</f>
        <v>1</v>
      </c>
      <c r="H71" s="20">
        <f t="shared" si="10"/>
        <v>0.4264</v>
      </c>
      <c r="I71" s="20" t="str">
        <f t="shared" si="11"/>
        <v>1+0.4264j</v>
      </c>
      <c r="K71" s="20" t="str">
        <f t="shared" si="12"/>
        <v>-0.9375-0.39975j</v>
      </c>
      <c r="M71" s="20" t="str">
        <f t="shared" si="2"/>
        <v>-0.604375-0.39975j</v>
      </c>
      <c r="O71" s="20" t="str">
        <f t="shared" si="3"/>
        <v>-0.383439784083223+0.253617462150599j</v>
      </c>
      <c r="P71" s="28" t="s">
        <v>75</v>
      </c>
      <c r="S71" s="20">
        <f t="shared" si="13"/>
        <v>0.45972588041734086</v>
      </c>
      <c r="U71" s="20">
        <f t="shared" si="4"/>
        <v>1.2647058823529411</v>
      </c>
      <c r="V71" s="20">
        <f t="shared" si="5"/>
        <v>0.98663101604278058</v>
      </c>
      <c r="X71" s="20">
        <f t="shared" si="24"/>
        <v>1E-3</v>
      </c>
      <c r="Y71" s="20">
        <f t="shared" si="6"/>
        <v>5.33</v>
      </c>
      <c r="Z71" s="20">
        <f t="shared" si="25"/>
        <v>0.25</v>
      </c>
      <c r="AA71" s="20">
        <f t="shared" si="14"/>
        <v>6.25E-2</v>
      </c>
      <c r="AB71" s="20">
        <f t="shared" si="15"/>
        <v>0.333125</v>
      </c>
      <c r="AC71" s="20">
        <f t="shared" si="16"/>
        <v>-0.9375</v>
      </c>
      <c r="AD71" s="20">
        <v>1</v>
      </c>
      <c r="AE71" s="20">
        <f t="shared" si="17"/>
        <v>1.3325000000000001E-3</v>
      </c>
      <c r="AF71" s="20" t="str">
        <f t="shared" si="18"/>
        <v>1+0.0013325j</v>
      </c>
      <c r="AH71" s="20" t="str">
        <f t="shared" si="19"/>
        <v>-0.9375-0.00124921875j</v>
      </c>
      <c r="AI71" s="20" t="str">
        <f t="shared" si="20"/>
        <v>-0.604375-0.00124921875j</v>
      </c>
      <c r="AK71" s="20" t="str">
        <f t="shared" si="21"/>
        <v>-0.551186890239873+0.00113928107225124j</v>
      </c>
      <c r="AO71" s="20">
        <f t="shared" si="22"/>
        <v>0.5511880676626294</v>
      </c>
      <c r="AP71" s="20">
        <v>5</v>
      </c>
      <c r="AR71" s="20">
        <f>Compensation!$C$16</f>
        <v>1.0852941176470587</v>
      </c>
    </row>
    <row r="72" spans="1:44" s="20" customFormat="1" ht="17">
      <c r="A72" s="20">
        <f t="shared" si="0"/>
        <v>0.32</v>
      </c>
      <c r="B72" s="20">
        <f t="shared" si="1"/>
        <v>5.33</v>
      </c>
      <c r="C72" s="20">
        <f t="shared" si="23"/>
        <v>0.3</v>
      </c>
      <c r="D72" s="20">
        <f t="shared" si="7"/>
        <v>0.09</v>
      </c>
      <c r="E72" s="20">
        <f t="shared" si="8"/>
        <v>0.47970000000000002</v>
      </c>
      <c r="F72" s="20">
        <f t="shared" si="9"/>
        <v>-0.91</v>
      </c>
      <c r="G72" s="20">
        <f>1</f>
        <v>1</v>
      </c>
      <c r="H72" s="20">
        <f t="shared" si="10"/>
        <v>0.51168000000000002</v>
      </c>
      <c r="I72" s="20" t="str">
        <f t="shared" si="11"/>
        <v>1+0.51168j</v>
      </c>
      <c r="K72" s="20" t="str">
        <f t="shared" si="12"/>
        <v>-0.91-0.4656288j</v>
      </c>
      <c r="M72" s="20" t="str">
        <f t="shared" si="2"/>
        <v>-0.4303-0.4656288j</v>
      </c>
      <c r="O72" s="20" t="str">
        <f t="shared" si="3"/>
        <v>-0.513510457712319+0.5556710625425j</v>
      </c>
      <c r="P72" s="28" t="s">
        <v>72</v>
      </c>
      <c r="S72" s="20">
        <f t="shared" si="13"/>
        <v>0.75661305825833203</v>
      </c>
      <c r="U72" s="20">
        <f t="shared" si="4"/>
        <v>1.2647058823529411</v>
      </c>
      <c r="V72" s="20">
        <f t="shared" si="5"/>
        <v>0.98663101604278058</v>
      </c>
      <c r="X72" s="20">
        <f t="shared" si="24"/>
        <v>1E-3</v>
      </c>
      <c r="Y72" s="20">
        <f t="shared" si="6"/>
        <v>5.33</v>
      </c>
      <c r="Z72" s="20">
        <f t="shared" si="25"/>
        <v>0.3</v>
      </c>
      <c r="AA72" s="20">
        <f t="shared" si="14"/>
        <v>0.09</v>
      </c>
      <c r="AB72" s="20">
        <f t="shared" si="15"/>
        <v>0.47970000000000002</v>
      </c>
      <c r="AC72" s="20">
        <f t="shared" si="16"/>
        <v>-0.91</v>
      </c>
      <c r="AD72" s="20">
        <v>1</v>
      </c>
      <c r="AE72" s="20">
        <f t="shared" si="17"/>
        <v>1.5989999999999999E-3</v>
      </c>
      <c r="AF72" s="20" t="str">
        <f t="shared" si="18"/>
        <v>1+0.001599j</v>
      </c>
      <c r="AH72" s="20" t="str">
        <f t="shared" si="19"/>
        <v>-0.91-0.00145509j</v>
      </c>
      <c r="AI72" s="20" t="str">
        <f t="shared" si="20"/>
        <v>-0.4303-0.00145509j</v>
      </c>
      <c r="AK72" s="20" t="str">
        <f t="shared" si="21"/>
        <v>-1.11479087771898+0.00376974449979109j</v>
      </c>
      <c r="AO72" s="20">
        <f t="shared" si="22"/>
        <v>1.1147972515300919</v>
      </c>
      <c r="AP72" s="20">
        <v>6</v>
      </c>
      <c r="AR72" s="20">
        <f>Compensation!$C$16</f>
        <v>1.0852941176470587</v>
      </c>
    </row>
    <row r="73" spans="1:44" s="20" customFormat="1" ht="17">
      <c r="A73" s="20">
        <f t="shared" si="0"/>
        <v>0.32</v>
      </c>
      <c r="B73" s="20">
        <f t="shared" si="1"/>
        <v>5.33</v>
      </c>
      <c r="C73" s="20">
        <f t="shared" si="23"/>
        <v>0.35</v>
      </c>
      <c r="D73" s="20">
        <f t="shared" si="7"/>
        <v>0.12249999999999998</v>
      </c>
      <c r="E73" s="20">
        <f t="shared" si="8"/>
        <v>0.65292499999999998</v>
      </c>
      <c r="F73" s="20">
        <f t="shared" si="9"/>
        <v>-0.87750000000000006</v>
      </c>
      <c r="G73" s="20">
        <f>1</f>
        <v>1</v>
      </c>
      <c r="H73" s="20">
        <f t="shared" si="10"/>
        <v>0.59696000000000005</v>
      </c>
      <c r="I73" s="20" t="str">
        <f t="shared" si="11"/>
        <v>1+0.59696j</v>
      </c>
      <c r="K73" s="20" t="str">
        <f t="shared" si="12"/>
        <v>-0.8775-0.5238324j</v>
      </c>
      <c r="M73" s="20" t="str">
        <f t="shared" si="2"/>
        <v>-0.224575-0.5238324j</v>
      </c>
      <c r="O73" s="20" t="str">
        <f t="shared" si="3"/>
        <v>-0.451401300890513+1.05291607172926j</v>
      </c>
      <c r="P73" s="28" t="s">
        <v>76</v>
      </c>
      <c r="S73" s="20">
        <f t="shared" si="13"/>
        <v>1.1455982666499736</v>
      </c>
      <c r="U73" s="20">
        <f t="shared" si="4"/>
        <v>1.2647058823529411</v>
      </c>
      <c r="V73" s="20">
        <f t="shared" si="5"/>
        <v>0.98663101604278058</v>
      </c>
      <c r="X73" s="20">
        <f t="shared" si="24"/>
        <v>1E-3</v>
      </c>
      <c r="Y73" s="20">
        <f t="shared" si="6"/>
        <v>5.33</v>
      </c>
      <c r="Z73" s="20">
        <f t="shared" si="25"/>
        <v>0.35</v>
      </c>
      <c r="AA73" s="20">
        <f t="shared" si="14"/>
        <v>0.12249999999999998</v>
      </c>
      <c r="AB73" s="20">
        <f t="shared" si="15"/>
        <v>0.65292499999999998</v>
      </c>
      <c r="AC73" s="20">
        <f t="shared" si="16"/>
        <v>-0.87750000000000006</v>
      </c>
      <c r="AD73" s="20">
        <v>1</v>
      </c>
      <c r="AE73" s="20">
        <f t="shared" si="17"/>
        <v>1.8655E-3</v>
      </c>
      <c r="AF73" s="20" t="str">
        <f t="shared" si="18"/>
        <v>1+0.0018655j</v>
      </c>
      <c r="AH73" s="20" t="str">
        <f t="shared" si="19"/>
        <v>-0.8775-0.00163697625j</v>
      </c>
      <c r="AI73" s="20" t="str">
        <f t="shared" si="20"/>
        <v>-0.224575-0.00163697625j</v>
      </c>
      <c r="AK73" s="20" t="str">
        <f t="shared" si="21"/>
        <v>-2.90722613902104+0.0211914066256557j</v>
      </c>
      <c r="AO73" s="20">
        <f t="shared" si="22"/>
        <v>2.9073033723920103</v>
      </c>
      <c r="AP73" s="20">
        <v>7</v>
      </c>
      <c r="AR73" s="20">
        <f>Compensation!$C$16</f>
        <v>1.0852941176470587</v>
      </c>
    </row>
    <row r="74" spans="1:44" s="20" customFormat="1" ht="17">
      <c r="A74" s="20">
        <f t="shared" si="0"/>
        <v>0.32</v>
      </c>
      <c r="B74" s="20">
        <f t="shared" si="1"/>
        <v>5.33</v>
      </c>
      <c r="C74" s="20">
        <f t="shared" si="23"/>
        <v>0.39999999999999997</v>
      </c>
      <c r="D74" s="20">
        <f t="shared" si="7"/>
        <v>0.15999999999999998</v>
      </c>
      <c r="E74" s="20">
        <f t="shared" si="8"/>
        <v>0.85279999999999989</v>
      </c>
      <c r="F74" s="20">
        <f t="shared" si="9"/>
        <v>-0.84000000000000008</v>
      </c>
      <c r="G74" s="20">
        <f>1</f>
        <v>1</v>
      </c>
      <c r="H74" s="20">
        <f t="shared" si="10"/>
        <v>0.68223999999999996</v>
      </c>
      <c r="I74" s="20" t="str">
        <f t="shared" si="11"/>
        <v>1+0.68224j</v>
      </c>
      <c r="K74" s="20" t="str">
        <f t="shared" si="12"/>
        <v>-0.84-0.5730816j</v>
      </c>
      <c r="M74" s="20" t="str">
        <f t="shared" si="2"/>
        <v>0.0127999999999999-0.5730816j</v>
      </c>
      <c r="O74" s="20" t="str">
        <f t="shared" si="3"/>
        <v>0.0332206120528265+1.48735324282916j</v>
      </c>
      <c r="P74" s="28" t="s">
        <v>74</v>
      </c>
      <c r="S74" s="20">
        <f t="shared" si="13"/>
        <v>1.4877241942038797</v>
      </c>
      <c r="U74" s="20">
        <f t="shared" si="4"/>
        <v>1.2647058823529411</v>
      </c>
      <c r="V74" s="20">
        <f t="shared" si="5"/>
        <v>0.98663101604278058</v>
      </c>
      <c r="X74" s="20">
        <f t="shared" si="24"/>
        <v>1E-3</v>
      </c>
      <c r="Y74" s="20">
        <f t="shared" si="6"/>
        <v>5.33</v>
      </c>
      <c r="Z74" s="20">
        <f t="shared" si="25"/>
        <v>0.39999999999999997</v>
      </c>
      <c r="AA74" s="20">
        <f t="shared" si="14"/>
        <v>0.15999999999999998</v>
      </c>
      <c r="AB74" s="20">
        <f t="shared" si="15"/>
        <v>0.85279999999999989</v>
      </c>
      <c r="AC74" s="20">
        <f t="shared" si="16"/>
        <v>-0.84000000000000008</v>
      </c>
      <c r="AD74" s="20">
        <v>1</v>
      </c>
      <c r="AE74" s="20">
        <f t="shared" si="17"/>
        <v>2.1319999999999998E-3</v>
      </c>
      <c r="AF74" s="20" t="str">
        <f t="shared" si="18"/>
        <v>1+0.002132j</v>
      </c>
      <c r="AH74" s="20" t="str">
        <f t="shared" si="19"/>
        <v>-0.84-0.00179088j</v>
      </c>
      <c r="AI74" s="20" t="str">
        <f t="shared" si="20"/>
        <v>0.0127999999999999-0.00179088j</v>
      </c>
      <c r="AK74" s="20" t="str">
        <f t="shared" si="21"/>
        <v>65.3458223542019+9.14269737013234j</v>
      </c>
      <c r="AO74" s="20">
        <f t="shared" si="22"/>
        <v>65.982311374706612</v>
      </c>
      <c r="AP74" s="20">
        <v>8</v>
      </c>
      <c r="AR74" s="20">
        <f>Compensation!$C$16</f>
        <v>1.0852941176470587</v>
      </c>
    </row>
    <row r="75" spans="1:44" s="20" customFormat="1" ht="17">
      <c r="P75" s="28" t="s">
        <v>486</v>
      </c>
    </row>
    <row r="76" spans="1:44" s="20" customFormat="1" ht="17">
      <c r="P76" s="28" t="s">
        <v>487</v>
      </c>
    </row>
    <row r="77" spans="1:44" s="20" customFormat="1" ht="17">
      <c r="A77" s="20">
        <f t="shared" si="0"/>
        <v>0.32</v>
      </c>
      <c r="B77" s="20">
        <f t="shared" si="1"/>
        <v>5.33</v>
      </c>
      <c r="C77" s="20">
        <f>C74+0.05</f>
        <v>0.44999999999999996</v>
      </c>
      <c r="D77" s="20">
        <f t="shared" si="7"/>
        <v>0.20249999999999996</v>
      </c>
      <c r="E77" s="20">
        <f t="shared" si="8"/>
        <v>1.0793249999999999</v>
      </c>
      <c r="F77" s="20">
        <f t="shared" si="9"/>
        <v>-0.7975000000000001</v>
      </c>
      <c r="G77" s="20">
        <f>1</f>
        <v>1</v>
      </c>
      <c r="H77" s="20">
        <f t="shared" si="10"/>
        <v>0.76751999999999998</v>
      </c>
      <c r="I77" s="20" t="str">
        <f t="shared" si="11"/>
        <v>1+0.76752j</v>
      </c>
      <c r="K77" s="20" t="str">
        <f t="shared" si="12"/>
        <v>-0.7975-0.6120972j</v>
      </c>
      <c r="M77" s="20" t="str">
        <f t="shared" si="2"/>
        <v>0.281825-0.6120972j</v>
      </c>
      <c r="O77" s="20" t="str">
        <f t="shared" si="3"/>
        <v>0.669871387353193+1.45489718995478j</v>
      </c>
      <c r="P77" s="28" t="s">
        <v>77</v>
      </c>
      <c r="S77" s="20">
        <f t="shared" si="13"/>
        <v>1.6017033148909967</v>
      </c>
      <c r="U77" s="20">
        <f t="shared" si="4"/>
        <v>1.2647058823529411</v>
      </c>
      <c r="V77" s="20">
        <f t="shared" si="5"/>
        <v>0.98663101604278058</v>
      </c>
      <c r="X77" s="20">
        <f>X74</f>
        <v>1E-3</v>
      </c>
      <c r="Y77" s="20">
        <f t="shared" si="6"/>
        <v>5.33</v>
      </c>
      <c r="Z77" s="20">
        <f>Z74+0.05</f>
        <v>0.44999999999999996</v>
      </c>
      <c r="AA77" s="20">
        <f t="shared" si="14"/>
        <v>0.20249999999999996</v>
      </c>
      <c r="AB77" s="20">
        <f t="shared" si="15"/>
        <v>1.0793249999999999</v>
      </c>
      <c r="AC77" s="20">
        <f t="shared" si="16"/>
        <v>-0.7975000000000001</v>
      </c>
      <c r="AD77" s="20">
        <v>1</v>
      </c>
      <c r="AE77" s="20">
        <f t="shared" si="17"/>
        <v>2.3985E-3</v>
      </c>
      <c r="AF77" s="20" t="str">
        <f t="shared" si="18"/>
        <v>1+0.0023985j</v>
      </c>
      <c r="AH77" s="20" t="str">
        <f t="shared" si="19"/>
        <v>-0.7975-0.00191280375j</v>
      </c>
      <c r="AI77" s="20" t="str">
        <f t="shared" si="20"/>
        <v>0.281825-0.00191280375j</v>
      </c>
      <c r="AK77" s="20" t="str">
        <f t="shared" si="21"/>
        <v>3.82959383289869+0.0259922343459433j</v>
      </c>
      <c r="AO77" s="20">
        <f t="shared" si="22"/>
        <v>3.8296820391805344</v>
      </c>
      <c r="AP77" s="20">
        <v>9</v>
      </c>
      <c r="AR77" s="20">
        <f>Compensation!$C$16</f>
        <v>1.0852941176470587</v>
      </c>
    </row>
    <row r="78" spans="1:44" s="20" customFormat="1" ht="17">
      <c r="A78" s="20">
        <f t="shared" si="0"/>
        <v>0.32</v>
      </c>
      <c r="B78" s="20">
        <f t="shared" si="1"/>
        <v>5.33</v>
      </c>
      <c r="C78" s="20">
        <f t="shared" si="23"/>
        <v>0.49999999999999994</v>
      </c>
      <c r="D78" s="20">
        <f t="shared" si="7"/>
        <v>0.24999999999999994</v>
      </c>
      <c r="E78" s="20">
        <f t="shared" si="8"/>
        <v>1.3324999999999998</v>
      </c>
      <c r="F78" s="20">
        <f t="shared" si="9"/>
        <v>-0.75</v>
      </c>
      <c r="G78" s="20">
        <f>1</f>
        <v>1</v>
      </c>
      <c r="H78" s="20">
        <f t="shared" si="10"/>
        <v>0.85279999999999989</v>
      </c>
      <c r="I78" s="20" t="str">
        <f t="shared" si="11"/>
        <v>1+0.8528j</v>
      </c>
      <c r="K78" s="20" t="str">
        <f t="shared" si="12"/>
        <v>-0.75-0.6396j</v>
      </c>
      <c r="M78" s="20" t="str">
        <f t="shared" si="2"/>
        <v>0.5825-0.6396j</v>
      </c>
      <c r="O78" s="20" t="str">
        <f t="shared" si="3"/>
        <v>1.0371286044213+1.13879391482895j</v>
      </c>
      <c r="P78" s="28" t="s">
        <v>78</v>
      </c>
      <c r="S78" s="20">
        <f t="shared" si="13"/>
        <v>1.5402880647983739</v>
      </c>
      <c r="U78" s="20">
        <f t="shared" si="4"/>
        <v>1.2647058823529411</v>
      </c>
      <c r="V78" s="20">
        <f t="shared" si="5"/>
        <v>0.98663101604278058</v>
      </c>
      <c r="X78" s="20">
        <f t="shared" si="24"/>
        <v>1E-3</v>
      </c>
      <c r="Y78" s="20">
        <f t="shared" si="6"/>
        <v>5.33</v>
      </c>
      <c r="Z78" s="20">
        <f t="shared" si="25"/>
        <v>0.49999999999999994</v>
      </c>
      <c r="AA78" s="20">
        <f t="shared" si="14"/>
        <v>0.24999999999999994</v>
      </c>
      <c r="AB78" s="20">
        <f t="shared" si="15"/>
        <v>1.3324999999999998</v>
      </c>
      <c r="AC78" s="20">
        <f t="shared" si="16"/>
        <v>-0.75</v>
      </c>
      <c r="AD78" s="20">
        <v>1</v>
      </c>
      <c r="AE78" s="20">
        <f t="shared" si="17"/>
        <v>2.6649999999999998E-3</v>
      </c>
      <c r="AF78" s="20" t="str">
        <f t="shared" si="18"/>
        <v>1+0.002665j</v>
      </c>
      <c r="AH78" s="20" t="str">
        <f t="shared" si="19"/>
        <v>-0.75-0.00199875j</v>
      </c>
      <c r="AI78" s="20" t="str">
        <f t="shared" si="20"/>
        <v>0.5825-0.00199875j</v>
      </c>
      <c r="AK78" s="20" t="str">
        <f t="shared" si="21"/>
        <v>2.28752671466323+0.00784926012177362j</v>
      </c>
      <c r="AO78" s="20">
        <f t="shared" si="22"/>
        <v>2.2875401813263108</v>
      </c>
      <c r="AP78" s="20">
        <v>10</v>
      </c>
      <c r="AR78" s="20">
        <f>Compensation!$C$16</f>
        <v>1.0852941176470587</v>
      </c>
    </row>
    <row r="79" spans="1:44" s="20" customFormat="1" ht="17">
      <c r="P79" s="28" t="s">
        <v>474</v>
      </c>
    </row>
    <row r="80" spans="1:44" s="20" customFormat="1">
      <c r="P80" s="28"/>
    </row>
    <row r="81" spans="1:44" s="20" customFormat="1" ht="17">
      <c r="A81" s="20">
        <f t="shared" si="0"/>
        <v>0.32</v>
      </c>
      <c r="B81" s="20">
        <f t="shared" si="1"/>
        <v>5.33</v>
      </c>
      <c r="C81" s="20">
        <f>C78+0.05</f>
        <v>0.54999999999999993</v>
      </c>
      <c r="D81" s="20">
        <f t="shared" si="7"/>
        <v>0.30249999999999994</v>
      </c>
      <c r="E81" s="20">
        <f t="shared" si="8"/>
        <v>1.6123249999999998</v>
      </c>
      <c r="F81" s="20">
        <f t="shared" si="9"/>
        <v>-0.69750000000000001</v>
      </c>
      <c r="G81" s="20">
        <f>1</f>
        <v>1</v>
      </c>
      <c r="H81" s="20">
        <f t="shared" si="10"/>
        <v>0.93807999999999991</v>
      </c>
      <c r="I81" s="20" t="str">
        <f t="shared" si="11"/>
        <v>1+0.93808j</v>
      </c>
      <c r="K81" s="20" t="str">
        <f t="shared" si="12"/>
        <v>-0.6975-0.6543108j</v>
      </c>
      <c r="M81" s="20" t="str">
        <f t="shared" si="2"/>
        <v>0.914825-0.6543108j</v>
      </c>
      <c r="O81" s="20" t="str">
        <f t="shared" si="3"/>
        <v>1.16597886646743+0.833943721369004j</v>
      </c>
      <c r="P81" s="28" t="s">
        <v>25</v>
      </c>
      <c r="S81" s="20">
        <f t="shared" si="13"/>
        <v>1.4335162529456915</v>
      </c>
      <c r="U81" s="20">
        <f t="shared" si="4"/>
        <v>1.2647058823529411</v>
      </c>
      <c r="V81" s="20">
        <f t="shared" si="5"/>
        <v>0.98663101604278058</v>
      </c>
      <c r="X81" s="20">
        <f>X78</f>
        <v>1E-3</v>
      </c>
      <c r="Y81" s="20">
        <f t="shared" si="6"/>
        <v>5.33</v>
      </c>
      <c r="Z81" s="20">
        <f>Z78+0.05</f>
        <v>0.54999999999999993</v>
      </c>
      <c r="AA81" s="20">
        <f t="shared" si="14"/>
        <v>0.30249999999999994</v>
      </c>
      <c r="AB81" s="20">
        <f t="shared" si="15"/>
        <v>1.6123249999999998</v>
      </c>
      <c r="AC81" s="20">
        <f t="shared" si="16"/>
        <v>-0.69750000000000001</v>
      </c>
      <c r="AD81" s="20">
        <v>1</v>
      </c>
      <c r="AE81" s="20">
        <f t="shared" si="17"/>
        <v>2.9314999999999996E-3</v>
      </c>
      <c r="AF81" s="20" t="str">
        <f t="shared" si="18"/>
        <v>1+0.0029315j</v>
      </c>
      <c r="AH81" s="20" t="str">
        <f t="shared" si="19"/>
        <v>-0.6975-0.00204472125j</v>
      </c>
      <c r="AI81" s="20" t="str">
        <f t="shared" si="20"/>
        <v>0.914825-0.00204472125j</v>
      </c>
      <c r="AK81" s="20" t="str">
        <f t="shared" si="21"/>
        <v>1.7624320995007+0.00393920407239766j</v>
      </c>
      <c r="AO81" s="20">
        <f t="shared" si="22"/>
        <v>1.7624365017438699</v>
      </c>
      <c r="AP81" s="20">
        <v>11</v>
      </c>
      <c r="AR81" s="20">
        <f>Compensation!$C$16</f>
        <v>1.0852941176470587</v>
      </c>
    </row>
    <row r="82" spans="1:44" s="20" customFormat="1" ht="17">
      <c r="A82" s="20">
        <f t="shared" si="0"/>
        <v>0.32</v>
      </c>
      <c r="B82" s="20">
        <f t="shared" si="1"/>
        <v>5.33</v>
      </c>
      <c r="C82" s="20">
        <f t="shared" si="23"/>
        <v>0.6</v>
      </c>
      <c r="D82" s="20">
        <f t="shared" si="7"/>
        <v>0.36</v>
      </c>
      <c r="E82" s="20">
        <f t="shared" si="8"/>
        <v>1.9188000000000001</v>
      </c>
      <c r="F82" s="20">
        <f t="shared" si="9"/>
        <v>-0.64</v>
      </c>
      <c r="G82" s="20">
        <f>1</f>
        <v>1</v>
      </c>
      <c r="H82" s="20">
        <f t="shared" si="10"/>
        <v>1.02336</v>
      </c>
      <c r="I82" s="20" t="str">
        <f t="shared" si="11"/>
        <v>1+1.02336j</v>
      </c>
      <c r="K82" s="20" t="str">
        <f t="shared" si="12"/>
        <v>-0.64-0.6549504j</v>
      </c>
      <c r="M82" s="20" t="str">
        <f t="shared" si="2"/>
        <v>1.2788-0.6549504j</v>
      </c>
      <c r="O82" s="20" t="str">
        <f t="shared" si="3"/>
        <v>1.18867120133481+0.608790020943632j</v>
      </c>
      <c r="P82" s="28" t="s">
        <v>26</v>
      </c>
      <c r="S82" s="20">
        <f t="shared" si="13"/>
        <v>1.3355015965858252</v>
      </c>
      <c r="U82" s="20">
        <f t="shared" si="4"/>
        <v>1.2647058823529411</v>
      </c>
      <c r="V82" s="20">
        <f t="shared" si="5"/>
        <v>0.98663101604278058</v>
      </c>
      <c r="X82" s="20">
        <f t="shared" si="24"/>
        <v>1E-3</v>
      </c>
      <c r="Y82" s="20">
        <f t="shared" si="6"/>
        <v>5.33</v>
      </c>
      <c r="Z82" s="20">
        <f t="shared" si="25"/>
        <v>0.6</v>
      </c>
      <c r="AA82" s="20">
        <f t="shared" si="14"/>
        <v>0.36</v>
      </c>
      <c r="AB82" s="20">
        <f t="shared" si="15"/>
        <v>1.9188000000000001</v>
      </c>
      <c r="AC82" s="20">
        <f t="shared" si="16"/>
        <v>-0.64</v>
      </c>
      <c r="AD82" s="20">
        <v>1</v>
      </c>
      <c r="AE82" s="20">
        <f t="shared" si="17"/>
        <v>3.1979999999999999E-3</v>
      </c>
      <c r="AF82" s="20" t="str">
        <f t="shared" si="18"/>
        <v>1+0.003198j</v>
      </c>
      <c r="AH82" s="20" t="str">
        <f t="shared" si="19"/>
        <v>-0.64-0.00204672j</v>
      </c>
      <c r="AI82" s="20" t="str">
        <f t="shared" si="20"/>
        <v>1.2788-0.00204672j</v>
      </c>
      <c r="AK82" s="20" t="str">
        <f t="shared" si="21"/>
        <v>1.50046534627084+0.00240149549070961j</v>
      </c>
      <c r="AO82" s="20">
        <f t="shared" si="22"/>
        <v>1.5004672680669391</v>
      </c>
      <c r="AP82" s="20">
        <v>12</v>
      </c>
      <c r="AR82" s="20">
        <f>Compensation!$C$16</f>
        <v>1.0852941176470587</v>
      </c>
    </row>
    <row r="83" spans="1:44" s="20" customFormat="1" ht="17">
      <c r="A83" s="20">
        <f t="shared" si="0"/>
        <v>0.32</v>
      </c>
      <c r="B83" s="20">
        <f t="shared" si="1"/>
        <v>5.33</v>
      </c>
      <c r="C83" s="20">
        <f t="shared" si="23"/>
        <v>0.65</v>
      </c>
      <c r="D83" s="20">
        <f t="shared" si="7"/>
        <v>0.42250000000000004</v>
      </c>
      <c r="E83" s="20">
        <f t="shared" si="8"/>
        <v>2.2519250000000004</v>
      </c>
      <c r="F83" s="20">
        <f t="shared" si="9"/>
        <v>-0.5774999999999999</v>
      </c>
      <c r="G83" s="20">
        <f>1</f>
        <v>1</v>
      </c>
      <c r="H83" s="20">
        <f t="shared" si="10"/>
        <v>1.1086400000000001</v>
      </c>
      <c r="I83" s="20" t="str">
        <f t="shared" si="11"/>
        <v>1+1.10864j</v>
      </c>
      <c r="K83" s="20" t="str">
        <f t="shared" si="12"/>
        <v>-0.5775-0.6402396j</v>
      </c>
      <c r="M83" s="20" t="str">
        <f t="shared" si="2"/>
        <v>1.674425-0.6402396j</v>
      </c>
      <c r="O83" s="20" t="str">
        <f t="shared" si="3"/>
        <v>1.17334848212529+0.448646050349525j</v>
      </c>
      <c r="P83" s="28" t="s">
        <v>32</v>
      </c>
      <c r="S83" s="20">
        <f t="shared" si="13"/>
        <v>1.256196616378165</v>
      </c>
      <c r="U83" s="20">
        <f t="shared" si="4"/>
        <v>1.2647058823529411</v>
      </c>
      <c r="V83" s="20">
        <f t="shared" si="5"/>
        <v>0.98663101604278058</v>
      </c>
      <c r="X83" s="20">
        <f t="shared" si="24"/>
        <v>1E-3</v>
      </c>
      <c r="Y83" s="20">
        <f t="shared" si="6"/>
        <v>5.33</v>
      </c>
      <c r="Z83" s="20">
        <f t="shared" si="25"/>
        <v>0.65</v>
      </c>
      <c r="AA83" s="20">
        <f t="shared" si="14"/>
        <v>0.42250000000000004</v>
      </c>
      <c r="AB83" s="20">
        <f t="shared" si="15"/>
        <v>2.2519250000000004</v>
      </c>
      <c r="AC83" s="20">
        <f t="shared" si="16"/>
        <v>-0.5774999999999999</v>
      </c>
      <c r="AD83" s="20">
        <v>1</v>
      </c>
      <c r="AE83" s="20">
        <f t="shared" si="17"/>
        <v>3.4645000000000001E-3</v>
      </c>
      <c r="AF83" s="20" t="str">
        <f t="shared" si="18"/>
        <v>1+0.0034645j</v>
      </c>
      <c r="AH83" s="20" t="str">
        <f t="shared" si="19"/>
        <v>-0.5775-0.00200074875j</v>
      </c>
      <c r="AI83" s="20" t="str">
        <f t="shared" si="20"/>
        <v>1.674425-0.00200074875j</v>
      </c>
      <c r="AK83" s="20" t="str">
        <f t="shared" si="21"/>
        <v>1.34489259585068+0.00160699474747002j</v>
      </c>
      <c r="AO83" s="20">
        <f t="shared" si="22"/>
        <v>1.3448935559389448</v>
      </c>
      <c r="AP83" s="20">
        <v>13</v>
      </c>
      <c r="AR83" s="20">
        <f>Compensation!$C$16</f>
        <v>1.0852941176470587</v>
      </c>
    </row>
    <row r="84" spans="1:44" s="20" customFormat="1" ht="17">
      <c r="A84" s="20">
        <f t="shared" si="0"/>
        <v>0.32</v>
      </c>
      <c r="B84" s="20">
        <f t="shared" si="1"/>
        <v>5.33</v>
      </c>
      <c r="C84" s="20">
        <f t="shared" si="23"/>
        <v>0.70000000000000007</v>
      </c>
      <c r="D84" s="20">
        <f t="shared" si="7"/>
        <v>0.4900000000000001</v>
      </c>
      <c r="E84" s="20">
        <f t="shared" si="8"/>
        <v>2.6117000000000008</v>
      </c>
      <c r="F84" s="20">
        <f t="shared" si="9"/>
        <v>-0.5099999999999999</v>
      </c>
      <c r="G84" s="20">
        <f>1</f>
        <v>1</v>
      </c>
      <c r="H84" s="20">
        <f t="shared" si="10"/>
        <v>1.1939200000000001</v>
      </c>
      <c r="I84" s="20" t="str">
        <f t="shared" si="11"/>
        <v>1+1.19392j</v>
      </c>
      <c r="K84" s="20" t="str">
        <f t="shared" si="12"/>
        <v>-0.51-0.6088992j</v>
      </c>
      <c r="M84" s="20" t="str">
        <f t="shared" si="2"/>
        <v>2.1017-0.6088992j</v>
      </c>
      <c r="O84" s="20" t="str">
        <f t="shared" si="3"/>
        <v>1.14643342580053+0.332141787992199j</v>
      </c>
      <c r="P84" s="28" t="s">
        <v>34</v>
      </c>
      <c r="S84" s="20">
        <f t="shared" si="13"/>
        <v>1.1935777172532145</v>
      </c>
      <c r="U84" s="20">
        <f t="shared" si="4"/>
        <v>1.2647058823529411</v>
      </c>
      <c r="V84" s="20">
        <f t="shared" si="5"/>
        <v>0.98663101604278058</v>
      </c>
      <c r="X84" s="20">
        <f t="shared" si="24"/>
        <v>1E-3</v>
      </c>
      <c r="Y84" s="20">
        <f t="shared" si="6"/>
        <v>5.33</v>
      </c>
      <c r="Z84" s="20">
        <f t="shared" si="25"/>
        <v>0.70000000000000007</v>
      </c>
      <c r="AA84" s="20">
        <f t="shared" si="14"/>
        <v>0.4900000000000001</v>
      </c>
      <c r="AB84" s="20">
        <f t="shared" si="15"/>
        <v>2.6117000000000008</v>
      </c>
      <c r="AC84" s="20">
        <f t="shared" si="16"/>
        <v>-0.5099999999999999</v>
      </c>
      <c r="AD84" s="20">
        <v>1</v>
      </c>
      <c r="AE84" s="20">
        <f t="shared" si="17"/>
        <v>3.7310000000000004E-3</v>
      </c>
      <c r="AF84" s="20" t="str">
        <f t="shared" si="18"/>
        <v>1+0.003731j</v>
      </c>
      <c r="AH84" s="20" t="str">
        <f t="shared" si="19"/>
        <v>-0.51-0.00190281j</v>
      </c>
      <c r="AI84" s="20" t="str">
        <f t="shared" si="20"/>
        <v>2.1017-0.00190281j</v>
      </c>
      <c r="AK84" s="20" t="str">
        <f t="shared" si="21"/>
        <v>1.24265968464507+0.00112506317482965j</v>
      </c>
      <c r="AO84" s="20">
        <f t="shared" si="22"/>
        <v>1.2426601939425483</v>
      </c>
      <c r="AP84" s="20">
        <v>14</v>
      </c>
      <c r="AR84" s="20">
        <f>Compensation!$C$16</f>
        <v>1.0852941176470587</v>
      </c>
    </row>
    <row r="85" spans="1:44" s="20" customFormat="1">
      <c r="A85" s="20">
        <f t="shared" si="0"/>
        <v>0.32</v>
      </c>
      <c r="B85" s="20">
        <f t="shared" si="1"/>
        <v>5.33</v>
      </c>
      <c r="C85" s="20">
        <f t="shared" si="23"/>
        <v>0.75000000000000011</v>
      </c>
      <c r="D85" s="20">
        <f t="shared" si="7"/>
        <v>0.56250000000000022</v>
      </c>
      <c r="E85" s="20">
        <f t="shared" si="8"/>
        <v>2.9981250000000013</v>
      </c>
      <c r="F85" s="20">
        <f t="shared" si="9"/>
        <v>-0.43749999999999978</v>
      </c>
      <c r="G85" s="20">
        <f>1</f>
        <v>1</v>
      </c>
      <c r="H85" s="20">
        <f t="shared" si="10"/>
        <v>1.2792000000000001</v>
      </c>
      <c r="I85" s="20" t="str">
        <f t="shared" si="11"/>
        <v>1+1.2792j</v>
      </c>
      <c r="K85" s="20" t="str">
        <f t="shared" si="12"/>
        <v>-0.4375-0.55965j</v>
      </c>
      <c r="M85" s="20" t="str">
        <f t="shared" si="2"/>
        <v>2.560625-0.55965j</v>
      </c>
      <c r="O85" s="20" t="str">
        <f t="shared" si="3"/>
        <v>1.11747661061236+0.244235600733887j</v>
      </c>
      <c r="S85" s="20">
        <f t="shared" si="13"/>
        <v>1.1438553247380241</v>
      </c>
      <c r="U85" s="20">
        <f t="shared" si="4"/>
        <v>1.2647058823529411</v>
      </c>
      <c r="V85" s="20">
        <f t="shared" si="5"/>
        <v>0.98663101604278058</v>
      </c>
      <c r="X85" s="20">
        <f t="shared" si="24"/>
        <v>1E-3</v>
      </c>
      <c r="Y85" s="20">
        <f t="shared" si="6"/>
        <v>5.33</v>
      </c>
      <c r="Z85" s="20">
        <f t="shared" si="25"/>
        <v>0.75000000000000011</v>
      </c>
      <c r="AA85" s="20">
        <f t="shared" si="14"/>
        <v>0.56250000000000022</v>
      </c>
      <c r="AB85" s="20">
        <f t="shared" si="15"/>
        <v>2.9981250000000013</v>
      </c>
      <c r="AC85" s="20">
        <f t="shared" si="16"/>
        <v>-0.43749999999999978</v>
      </c>
      <c r="AD85" s="20">
        <v>1</v>
      </c>
      <c r="AE85" s="20">
        <f t="shared" si="17"/>
        <v>3.9975000000000002E-3</v>
      </c>
      <c r="AF85" s="20" t="str">
        <f t="shared" si="18"/>
        <v>1+0.0039975j</v>
      </c>
      <c r="AH85" s="20" t="str">
        <f t="shared" si="19"/>
        <v>-0.4375-0.00174890625j</v>
      </c>
      <c r="AI85" s="20" t="str">
        <f t="shared" si="20"/>
        <v>2.560625-0.00174890625j</v>
      </c>
      <c r="AK85" s="20" t="str">
        <f t="shared" si="21"/>
        <v>1.17085617824137+0.000799694483955071j</v>
      </c>
      <c r="AO85" s="20">
        <f t="shared" si="22"/>
        <v>1.1708564513369069</v>
      </c>
      <c r="AP85" s="20">
        <v>15</v>
      </c>
      <c r="AR85" s="20">
        <f>Compensation!$C$16</f>
        <v>1.0852941176470587</v>
      </c>
    </row>
    <row r="86" spans="1:44" s="20" customFormat="1">
      <c r="A86" s="20">
        <f t="shared" si="0"/>
        <v>0.32</v>
      </c>
      <c r="B86" s="20">
        <f t="shared" si="1"/>
        <v>5.33</v>
      </c>
      <c r="C86" s="20">
        <f t="shared" si="23"/>
        <v>0.80000000000000016</v>
      </c>
      <c r="D86" s="20">
        <f t="shared" si="7"/>
        <v>0.64000000000000024</v>
      </c>
      <c r="E86" s="20">
        <f t="shared" si="8"/>
        <v>3.4112000000000013</v>
      </c>
      <c r="F86" s="20">
        <f t="shared" si="9"/>
        <v>-0.35999999999999976</v>
      </c>
      <c r="G86" s="20">
        <f>1</f>
        <v>1</v>
      </c>
      <c r="H86" s="20">
        <f t="shared" si="10"/>
        <v>1.3644800000000004</v>
      </c>
      <c r="I86" s="20" t="str">
        <f t="shared" si="11"/>
        <v>1+1.36448j</v>
      </c>
      <c r="K86" s="20" t="str">
        <f t="shared" si="12"/>
        <v>-0.36-0.4912128j</v>
      </c>
      <c r="M86" s="20" t="str">
        <f t="shared" si="2"/>
        <v>3.0512-0.4912128j</v>
      </c>
      <c r="O86" s="20" t="str">
        <f t="shared" si="3"/>
        <v>1.0897426429547+0.175437708090318j</v>
      </c>
      <c r="S86" s="20">
        <f t="shared" si="13"/>
        <v>1.1037741695174235</v>
      </c>
      <c r="U86" s="20">
        <f t="shared" si="4"/>
        <v>1.2647058823529411</v>
      </c>
      <c r="V86" s="20">
        <f t="shared" si="5"/>
        <v>0.98663101604278058</v>
      </c>
      <c r="X86" s="20">
        <f t="shared" si="24"/>
        <v>1E-3</v>
      </c>
      <c r="Y86" s="20">
        <f t="shared" si="6"/>
        <v>5.33</v>
      </c>
      <c r="Z86" s="20">
        <f t="shared" si="25"/>
        <v>0.80000000000000016</v>
      </c>
      <c r="AA86" s="20">
        <f t="shared" si="14"/>
        <v>0.64000000000000024</v>
      </c>
      <c r="AB86" s="20">
        <f t="shared" si="15"/>
        <v>3.4112000000000013</v>
      </c>
      <c r="AC86" s="20">
        <f t="shared" si="16"/>
        <v>-0.35999999999999976</v>
      </c>
      <c r="AD86" s="20">
        <v>1</v>
      </c>
      <c r="AE86" s="20">
        <f t="shared" si="17"/>
        <v>4.2640000000000013E-3</v>
      </c>
      <c r="AF86" s="20" t="str">
        <f t="shared" si="18"/>
        <v>1+0.004264j</v>
      </c>
      <c r="AH86" s="20" t="str">
        <f t="shared" si="19"/>
        <v>-0.36-0.00153504j</v>
      </c>
      <c r="AI86" s="20" t="str">
        <f t="shared" si="20"/>
        <v>3.0512-0.00153504j</v>
      </c>
      <c r="AK86" s="20" t="str">
        <f t="shared" si="21"/>
        <v>1.11798608305381+0.00056245193921438j</v>
      </c>
      <c r="AO86" s="20">
        <f t="shared" si="22"/>
        <v>1.1179862245368608</v>
      </c>
      <c r="AP86" s="20">
        <v>16</v>
      </c>
      <c r="AR86" s="20">
        <f>Compensation!$C$16</f>
        <v>1.0852941176470587</v>
      </c>
    </row>
    <row r="87" spans="1:44" s="20" customFormat="1">
      <c r="A87" s="20">
        <f t="shared" si="0"/>
        <v>0.32</v>
      </c>
      <c r="B87" s="20">
        <f t="shared" si="1"/>
        <v>5.33</v>
      </c>
      <c r="C87" s="20">
        <f t="shared" si="23"/>
        <v>0.8500000000000002</v>
      </c>
      <c r="D87" s="20">
        <f t="shared" si="7"/>
        <v>0.72250000000000036</v>
      </c>
      <c r="E87" s="20">
        <f t="shared" si="8"/>
        <v>3.8509250000000019</v>
      </c>
      <c r="F87" s="20">
        <f t="shared" si="9"/>
        <v>-0.27749999999999964</v>
      </c>
      <c r="G87" s="20">
        <f>1</f>
        <v>1</v>
      </c>
      <c r="H87" s="20">
        <f t="shared" si="10"/>
        <v>1.4497600000000004</v>
      </c>
      <c r="I87" s="20" t="str">
        <f t="shared" si="11"/>
        <v>1+1.44976j</v>
      </c>
      <c r="K87" s="20" t="str">
        <f t="shared" si="12"/>
        <v>-0.2775-0.402308399999999j</v>
      </c>
      <c r="M87" s="20" t="str">
        <f t="shared" si="2"/>
        <v>3.573425-0.402308399999999j</v>
      </c>
      <c r="O87" s="20" t="str">
        <f t="shared" si="3"/>
        <v>1.0641682300047+0.119807696521971j</v>
      </c>
      <c r="S87" s="20">
        <f t="shared" si="13"/>
        <v>1.0708911736947115</v>
      </c>
      <c r="U87" s="20">
        <f t="shared" si="4"/>
        <v>1.2647058823529411</v>
      </c>
      <c r="V87" s="20">
        <f t="shared" si="5"/>
        <v>0.98663101604278058</v>
      </c>
      <c r="X87" s="20">
        <f t="shared" si="24"/>
        <v>1E-3</v>
      </c>
      <c r="Y87" s="20">
        <f t="shared" si="6"/>
        <v>5.33</v>
      </c>
      <c r="Z87" s="20">
        <f t="shared" si="25"/>
        <v>0.8500000000000002</v>
      </c>
      <c r="AA87" s="20">
        <f t="shared" si="14"/>
        <v>0.72250000000000036</v>
      </c>
      <c r="AB87" s="20">
        <f t="shared" si="15"/>
        <v>3.8509250000000019</v>
      </c>
      <c r="AC87" s="20">
        <f t="shared" si="16"/>
        <v>-0.27749999999999964</v>
      </c>
      <c r="AD87" s="20">
        <v>1</v>
      </c>
      <c r="AE87" s="20">
        <f t="shared" si="17"/>
        <v>4.5305000000000007E-3</v>
      </c>
      <c r="AF87" s="20" t="str">
        <f t="shared" si="18"/>
        <v>1+0.0045305j</v>
      </c>
      <c r="AH87" s="20" t="str">
        <f t="shared" si="19"/>
        <v>-0.2775-0.00125721375j</v>
      </c>
      <c r="AI87" s="20" t="str">
        <f t="shared" si="20"/>
        <v>3.573425-0.00125721375j</v>
      </c>
      <c r="AK87" s="20" t="str">
        <f t="shared" si="21"/>
        <v>1.07765645657438+0.000379144522406818j</v>
      </c>
      <c r="AO87" s="20">
        <f t="shared" si="22"/>
        <v>1.0776565232702939</v>
      </c>
      <c r="AP87" s="20">
        <v>17</v>
      </c>
      <c r="AR87" s="20">
        <f>Compensation!$C$16</f>
        <v>1.0852941176470587</v>
      </c>
    </row>
    <row r="88" spans="1:44" s="20" customFormat="1">
      <c r="A88" s="20">
        <f t="shared" si="0"/>
        <v>0.32</v>
      </c>
      <c r="B88" s="20">
        <f t="shared" si="1"/>
        <v>5.33</v>
      </c>
      <c r="C88" s="20">
        <f t="shared" si="23"/>
        <v>0.90000000000000024</v>
      </c>
      <c r="D88" s="20">
        <f t="shared" si="7"/>
        <v>0.81000000000000039</v>
      </c>
      <c r="E88" s="20">
        <f t="shared" si="8"/>
        <v>4.3173000000000021</v>
      </c>
      <c r="F88" s="20">
        <f t="shared" si="9"/>
        <v>-0.18999999999999961</v>
      </c>
      <c r="G88" s="20">
        <f>1</f>
        <v>1</v>
      </c>
      <c r="H88" s="20">
        <f t="shared" si="10"/>
        <v>1.5350400000000004</v>
      </c>
      <c r="I88" s="20" t="str">
        <f t="shared" si="11"/>
        <v>1+1.53504j</v>
      </c>
      <c r="K88" s="20" t="str">
        <f t="shared" si="12"/>
        <v>-0.19-0.291657599999999j</v>
      </c>
      <c r="M88" s="20" t="str">
        <f t="shared" si="2"/>
        <v>4.1273-0.291657599999999j</v>
      </c>
      <c r="O88" s="20" t="str">
        <f t="shared" si="3"/>
        <v>1.04083740323271+0.0735512657226477j</v>
      </c>
      <c r="S88" s="20">
        <f t="shared" si="13"/>
        <v>1.0434329344321152</v>
      </c>
      <c r="U88" s="20">
        <f t="shared" si="4"/>
        <v>1.2647058823529411</v>
      </c>
      <c r="V88" s="20">
        <f t="shared" si="5"/>
        <v>0.98663101604278058</v>
      </c>
      <c r="X88" s="20">
        <f t="shared" si="24"/>
        <v>1E-3</v>
      </c>
      <c r="Y88" s="20">
        <f t="shared" si="6"/>
        <v>5.33</v>
      </c>
      <c r="Z88" s="20">
        <f t="shared" si="25"/>
        <v>0.90000000000000024</v>
      </c>
      <c r="AA88" s="20">
        <f t="shared" si="14"/>
        <v>0.81000000000000039</v>
      </c>
      <c r="AB88" s="20">
        <f t="shared" si="15"/>
        <v>4.3173000000000021</v>
      </c>
      <c r="AC88" s="20">
        <f t="shared" si="16"/>
        <v>-0.18999999999999961</v>
      </c>
      <c r="AD88" s="20">
        <v>1</v>
      </c>
      <c r="AE88" s="20">
        <f t="shared" si="17"/>
        <v>4.7970000000000018E-3</v>
      </c>
      <c r="AF88" s="20" t="str">
        <f t="shared" si="18"/>
        <v>1+0.004797j</v>
      </c>
      <c r="AH88" s="20" t="str">
        <f t="shared" si="19"/>
        <v>-0.19-0.000911429999999998j</v>
      </c>
      <c r="AI88" s="20" t="str">
        <f t="shared" si="20"/>
        <v>4.1273-0.000911429999999998j</v>
      </c>
      <c r="AK88" s="20" t="str">
        <f t="shared" si="21"/>
        <v>1.04603488708449+0.000230995463653093j</v>
      </c>
      <c r="AO88" s="20">
        <f t="shared" si="22"/>
        <v>1.0460349125898074</v>
      </c>
      <c r="AP88" s="20">
        <v>18</v>
      </c>
      <c r="AR88" s="20">
        <f>Compensation!$C$16</f>
        <v>1.0852941176470587</v>
      </c>
    </row>
    <row r="89" spans="1:44" s="20" customFormat="1">
      <c r="A89" s="20">
        <f t="shared" si="0"/>
        <v>0.32</v>
      </c>
      <c r="B89" s="20">
        <f t="shared" si="1"/>
        <v>5.33</v>
      </c>
      <c r="C89" s="20">
        <f t="shared" si="23"/>
        <v>0.95000000000000029</v>
      </c>
      <c r="D89" s="20">
        <f t="shared" si="7"/>
        <v>0.90250000000000052</v>
      </c>
      <c r="E89" s="20">
        <f t="shared" si="8"/>
        <v>4.8103250000000033</v>
      </c>
      <c r="F89" s="20">
        <f t="shared" si="9"/>
        <v>-9.7499999999999476E-2</v>
      </c>
      <c r="G89" s="20">
        <f>1</f>
        <v>1</v>
      </c>
      <c r="H89" s="20">
        <f t="shared" si="10"/>
        <v>1.6203200000000004</v>
      </c>
      <c r="I89" s="20" t="str">
        <f t="shared" si="11"/>
        <v>1+1.62032j</v>
      </c>
      <c r="K89" s="20" t="str">
        <f t="shared" si="12"/>
        <v>-0.0974999999999995-0.157981199999999j</v>
      </c>
      <c r="M89" s="20" t="str">
        <f t="shared" si="2"/>
        <v>4.712825-0.157981199999999j</v>
      </c>
      <c r="O89" s="20" t="str">
        <f t="shared" si="3"/>
        <v>1.01954257418787+0.0341766476203314j</v>
      </c>
      <c r="S89" s="20">
        <f t="shared" si="13"/>
        <v>1.020115240462661</v>
      </c>
      <c r="U89" s="20">
        <f t="shared" si="4"/>
        <v>1.2647058823529411</v>
      </c>
      <c r="V89" s="20">
        <f t="shared" si="5"/>
        <v>0.98663101604278058</v>
      </c>
      <c r="X89" s="20">
        <f t="shared" si="24"/>
        <v>1E-3</v>
      </c>
      <c r="Y89" s="20">
        <f t="shared" si="6"/>
        <v>5.33</v>
      </c>
      <c r="Z89" s="20">
        <f t="shared" si="25"/>
        <v>0.95000000000000029</v>
      </c>
      <c r="AA89" s="20">
        <f t="shared" si="14"/>
        <v>0.90250000000000052</v>
      </c>
      <c r="AB89" s="20">
        <f t="shared" si="15"/>
        <v>4.8103250000000033</v>
      </c>
      <c r="AC89" s="20">
        <f t="shared" si="16"/>
        <v>-9.7499999999999476E-2</v>
      </c>
      <c r="AD89" s="20">
        <v>1</v>
      </c>
      <c r="AE89" s="20">
        <f t="shared" si="17"/>
        <v>5.0635000000000012E-3</v>
      </c>
      <c r="AF89" s="20" t="str">
        <f t="shared" si="18"/>
        <v>1+0.0050635j</v>
      </c>
      <c r="AH89" s="20" t="str">
        <f t="shared" si="19"/>
        <v>-0.0974999999999995-0.000493691249999997j</v>
      </c>
      <c r="AI89" s="20" t="str">
        <f t="shared" si="20"/>
        <v>4.712825-0.000493691249999997j</v>
      </c>
      <c r="AK89" s="20" t="str">
        <f t="shared" si="21"/>
        <v>1.02068821719744+0.000106922035468848j</v>
      </c>
      <c r="AO89" s="20">
        <f t="shared" si="22"/>
        <v>1.0206882227977405</v>
      </c>
      <c r="AP89" s="20">
        <v>19</v>
      </c>
      <c r="AR89" s="20">
        <f>Compensation!$C$16</f>
        <v>1.0852941176470587</v>
      </c>
    </row>
    <row r="90" spans="1:44" s="20" customFormat="1">
      <c r="A90" s="20">
        <f t="shared" si="0"/>
        <v>0.32</v>
      </c>
      <c r="B90" s="20">
        <f t="shared" si="1"/>
        <v>5.33</v>
      </c>
      <c r="C90" s="20">
        <f t="shared" si="23"/>
        <v>1.0000000000000002</v>
      </c>
      <c r="D90" s="20">
        <f t="shared" si="7"/>
        <v>1.0000000000000004</v>
      </c>
      <c r="E90" s="20">
        <f t="shared" si="8"/>
        <v>5.3300000000000027</v>
      </c>
      <c r="F90" s="20">
        <f t="shared" si="9"/>
        <v>0</v>
      </c>
      <c r="G90" s="20">
        <f>1</f>
        <v>1</v>
      </c>
      <c r="H90" s="20">
        <f t="shared" si="10"/>
        <v>1.7056000000000004</v>
      </c>
      <c r="I90" s="20" t="str">
        <f t="shared" si="11"/>
        <v>1+1.7056j</v>
      </c>
      <c r="K90" s="20" t="str">
        <f t="shared" si="12"/>
        <v>0</v>
      </c>
      <c r="M90" s="20" t="str">
        <f t="shared" si="2"/>
        <v>5.33</v>
      </c>
      <c r="O90" s="20" t="str">
        <f t="shared" si="3"/>
        <v>1</v>
      </c>
      <c r="S90" s="20">
        <f t="shared" si="13"/>
        <v>1</v>
      </c>
      <c r="U90" s="20">
        <f t="shared" si="4"/>
        <v>1.2647058823529411</v>
      </c>
      <c r="V90" s="20">
        <f t="shared" si="5"/>
        <v>0.98663101604278058</v>
      </c>
      <c r="X90" s="20">
        <f t="shared" si="24"/>
        <v>1E-3</v>
      </c>
      <c r="Y90" s="20">
        <f t="shared" si="6"/>
        <v>5.33</v>
      </c>
      <c r="Z90" s="20">
        <f t="shared" si="25"/>
        <v>1.0000000000000002</v>
      </c>
      <c r="AA90" s="20">
        <f t="shared" si="14"/>
        <v>1.0000000000000004</v>
      </c>
      <c r="AB90" s="20">
        <f t="shared" si="15"/>
        <v>5.3300000000000027</v>
      </c>
      <c r="AC90" s="20">
        <f t="shared" si="16"/>
        <v>0</v>
      </c>
      <c r="AD90" s="20">
        <v>1</v>
      </c>
      <c r="AE90" s="20">
        <f t="shared" si="17"/>
        <v>5.3300000000000014E-3</v>
      </c>
      <c r="AF90" s="20" t="str">
        <f t="shared" si="18"/>
        <v>1+0.00533j</v>
      </c>
      <c r="AH90" s="20" t="str">
        <f t="shared" si="19"/>
        <v>0</v>
      </c>
      <c r="AI90" s="20" t="str">
        <f t="shared" si="20"/>
        <v>5.33</v>
      </c>
      <c r="AK90" s="20" t="str">
        <f t="shared" si="21"/>
        <v>1</v>
      </c>
      <c r="AO90" s="20">
        <f t="shared" si="22"/>
        <v>1</v>
      </c>
      <c r="AP90" s="20">
        <v>20</v>
      </c>
      <c r="AR90" s="20">
        <f>Compensation!$C$16</f>
        <v>1.0852941176470587</v>
      </c>
    </row>
    <row r="91" spans="1:44" s="20" customFormat="1">
      <c r="A91" s="20">
        <f t="shared" si="0"/>
        <v>0.32</v>
      </c>
      <c r="B91" s="20">
        <f t="shared" si="1"/>
        <v>5.33</v>
      </c>
      <c r="C91" s="20">
        <f t="shared" si="23"/>
        <v>1.0500000000000003</v>
      </c>
      <c r="D91" s="20">
        <f t="shared" si="7"/>
        <v>1.1025000000000005</v>
      </c>
      <c r="E91" s="20">
        <f t="shared" si="8"/>
        <v>5.8763250000000022</v>
      </c>
      <c r="F91" s="20">
        <f t="shared" si="9"/>
        <v>0.10250000000000048</v>
      </c>
      <c r="G91" s="20">
        <f>1</f>
        <v>1</v>
      </c>
      <c r="H91" s="20">
        <f t="shared" si="10"/>
        <v>1.7908800000000005</v>
      </c>
      <c r="I91" s="20" t="str">
        <f t="shared" si="11"/>
        <v>1+1.79088j</v>
      </c>
      <c r="K91" s="20" t="str">
        <f t="shared" si="12"/>
        <v>0.1025+0.183565200000001j</v>
      </c>
      <c r="M91" s="20" t="str">
        <f t="shared" si="2"/>
        <v>5.978825+0.183565200000001j</v>
      </c>
      <c r="O91" s="20" t="str">
        <f t="shared" si="3"/>
        <v>0.981930549471294-0.0301477761432738j</v>
      </c>
      <c r="S91" s="20">
        <f t="shared" si="13"/>
        <v>0.98239324732582634</v>
      </c>
      <c r="U91" s="20">
        <f t="shared" si="4"/>
        <v>1.2647058823529411</v>
      </c>
      <c r="V91" s="20">
        <f t="shared" si="5"/>
        <v>0.98663101604278058</v>
      </c>
      <c r="X91" s="20">
        <f t="shared" si="24"/>
        <v>1E-3</v>
      </c>
      <c r="Y91" s="20">
        <f t="shared" si="6"/>
        <v>5.33</v>
      </c>
      <c r="Z91" s="20">
        <f t="shared" si="25"/>
        <v>1.0500000000000003</v>
      </c>
      <c r="AA91" s="20">
        <f t="shared" si="14"/>
        <v>1.1025000000000005</v>
      </c>
      <c r="AB91" s="20">
        <f t="shared" si="15"/>
        <v>5.8763250000000022</v>
      </c>
      <c r="AC91" s="20">
        <f t="shared" si="16"/>
        <v>0.10250000000000048</v>
      </c>
      <c r="AD91" s="20">
        <v>1</v>
      </c>
      <c r="AE91" s="20">
        <f t="shared" si="17"/>
        <v>5.5965000000000016E-3</v>
      </c>
      <c r="AF91" s="20" t="str">
        <f t="shared" si="18"/>
        <v>1+0.0055965j</v>
      </c>
      <c r="AH91" s="20" t="str">
        <f t="shared" si="19"/>
        <v>0.1025+0.000573641250000003j</v>
      </c>
      <c r="AI91" s="20" t="str">
        <f t="shared" si="20"/>
        <v>5.978825+0.000573641250000003j</v>
      </c>
      <c r="AK91" s="20" t="str">
        <f t="shared" si="21"/>
        <v>0.982856154161609-0.0000943006080364388j</v>
      </c>
      <c r="AO91" s="20">
        <f t="shared" si="22"/>
        <v>0.98285615868546761</v>
      </c>
      <c r="AP91" s="20">
        <v>21</v>
      </c>
      <c r="AR91" s="20">
        <f>Compensation!$C$16</f>
        <v>1.0852941176470587</v>
      </c>
    </row>
    <row r="92" spans="1:44" s="20" customFormat="1">
      <c r="A92" s="20">
        <f t="shared" si="0"/>
        <v>0.32</v>
      </c>
      <c r="B92" s="20">
        <f t="shared" si="1"/>
        <v>5.33</v>
      </c>
      <c r="C92" s="20">
        <f t="shared" si="23"/>
        <v>1.1000000000000003</v>
      </c>
      <c r="D92" s="20">
        <f t="shared" si="7"/>
        <v>1.2100000000000006</v>
      </c>
      <c r="E92" s="20">
        <f t="shared" si="8"/>
        <v>6.4493000000000036</v>
      </c>
      <c r="F92" s="20">
        <f t="shared" si="9"/>
        <v>0.21000000000000063</v>
      </c>
      <c r="G92" s="20">
        <f>1</f>
        <v>1</v>
      </c>
      <c r="H92" s="20">
        <f t="shared" si="10"/>
        <v>1.8761600000000005</v>
      </c>
      <c r="I92" s="20" t="str">
        <f t="shared" si="11"/>
        <v>1+1.87616j</v>
      </c>
      <c r="K92" s="20" t="str">
        <f t="shared" si="12"/>
        <v>0.210000000000001+0.393993600000001j</v>
      </c>
      <c r="M92" s="20" t="str">
        <f t="shared" si="2"/>
        <v>6.6593+0.393993600000001j</v>
      </c>
      <c r="O92" s="20" t="str">
        <f t="shared" si="3"/>
        <v>0.965086936466211-0.0570988056419285j</v>
      </c>
      <c r="S92" s="20">
        <f t="shared" si="13"/>
        <v>0.96677456966113418</v>
      </c>
      <c r="U92" s="20">
        <f t="shared" si="4"/>
        <v>1.2647058823529411</v>
      </c>
      <c r="V92" s="20">
        <f t="shared" si="5"/>
        <v>0.98663101604278058</v>
      </c>
      <c r="X92" s="20">
        <f t="shared" si="24"/>
        <v>1E-3</v>
      </c>
      <c r="Y92" s="20">
        <f t="shared" si="6"/>
        <v>5.33</v>
      </c>
      <c r="Z92" s="20">
        <f t="shared" si="25"/>
        <v>1.1000000000000003</v>
      </c>
      <c r="AA92" s="20">
        <f t="shared" si="14"/>
        <v>1.2100000000000006</v>
      </c>
      <c r="AB92" s="20">
        <f t="shared" si="15"/>
        <v>6.4493000000000036</v>
      </c>
      <c r="AC92" s="20">
        <f t="shared" si="16"/>
        <v>0.21000000000000063</v>
      </c>
      <c r="AD92" s="20">
        <v>1</v>
      </c>
      <c r="AE92" s="20">
        <f t="shared" si="17"/>
        <v>5.863000000000001E-3</v>
      </c>
      <c r="AF92" s="20" t="str">
        <f t="shared" si="18"/>
        <v>1+0.005863j</v>
      </c>
      <c r="AH92" s="20" t="str">
        <f t="shared" si="19"/>
        <v>0.210000000000001+0.00123123j</v>
      </c>
      <c r="AI92" s="20" t="str">
        <f t="shared" si="20"/>
        <v>6.6593+0.00123123j</v>
      </c>
      <c r="AK92" s="20" t="str">
        <f t="shared" si="21"/>
        <v>0.96846512088928-0.000179058356102369j</v>
      </c>
      <c r="AO92" s="20">
        <f t="shared" si="22"/>
        <v>0.96846513744222229</v>
      </c>
      <c r="AP92" s="20">
        <v>22</v>
      </c>
      <c r="AR92" s="20">
        <f>Compensation!$C$16</f>
        <v>1.0852941176470587</v>
      </c>
    </row>
    <row r="93" spans="1:44" s="20" customFormat="1">
      <c r="A93" s="20">
        <f t="shared" si="0"/>
        <v>0.32</v>
      </c>
      <c r="B93" s="20">
        <f t="shared" si="1"/>
        <v>5.33</v>
      </c>
      <c r="C93" s="20">
        <f t="shared" si="23"/>
        <v>1.1500000000000004</v>
      </c>
      <c r="D93" s="20">
        <f t="shared" si="7"/>
        <v>1.3225000000000009</v>
      </c>
      <c r="E93" s="20">
        <f t="shared" si="8"/>
        <v>7.048925000000005</v>
      </c>
      <c r="F93" s="20">
        <f t="shared" si="9"/>
        <v>0.3225000000000009</v>
      </c>
      <c r="G93" s="20">
        <f>1</f>
        <v>1</v>
      </c>
      <c r="H93" s="20">
        <f t="shared" si="10"/>
        <v>1.9614400000000007</v>
      </c>
      <c r="I93" s="20" t="str">
        <f t="shared" si="11"/>
        <v>1+1.96144j</v>
      </c>
      <c r="K93" s="20" t="str">
        <f t="shared" si="12"/>
        <v>0.322500000000001+0.632564400000002j</v>
      </c>
      <c r="M93" s="20" t="str">
        <f t="shared" si="2"/>
        <v>7.37142500000001+0.632564400000002j</v>
      </c>
      <c r="O93" s="20" t="str">
        <f t="shared" si="3"/>
        <v>0.949259745746064-0.081458866028212j</v>
      </c>
      <c r="S93" s="20">
        <f t="shared" si="13"/>
        <v>0.9527484514542568</v>
      </c>
      <c r="U93" s="20">
        <f t="shared" si="4"/>
        <v>1.2647058823529411</v>
      </c>
      <c r="V93" s="20">
        <f t="shared" si="5"/>
        <v>0.98663101604278058</v>
      </c>
      <c r="X93" s="20">
        <f t="shared" si="24"/>
        <v>1E-3</v>
      </c>
      <c r="Y93" s="20">
        <f t="shared" si="6"/>
        <v>5.33</v>
      </c>
      <c r="Z93" s="20">
        <f t="shared" si="25"/>
        <v>1.1500000000000004</v>
      </c>
      <c r="AA93" s="20">
        <f t="shared" si="14"/>
        <v>1.3225000000000009</v>
      </c>
      <c r="AB93" s="20">
        <f t="shared" si="15"/>
        <v>7.048925000000005</v>
      </c>
      <c r="AC93" s="20">
        <f t="shared" si="16"/>
        <v>0.3225000000000009</v>
      </c>
      <c r="AD93" s="20">
        <v>1</v>
      </c>
      <c r="AE93" s="20">
        <f t="shared" si="17"/>
        <v>6.1295000000000021E-3</v>
      </c>
      <c r="AF93" s="20" t="str">
        <f t="shared" si="18"/>
        <v>1+0.0061295j</v>
      </c>
      <c r="AH93" s="20" t="str">
        <f t="shared" si="19"/>
        <v>0.322500000000001+0.00197676375000001j</v>
      </c>
      <c r="AI93" s="20" t="str">
        <f t="shared" si="20"/>
        <v>7.37142500000001+0.00197676375000001j</v>
      </c>
      <c r="AK93" s="20" t="str">
        <f t="shared" si="21"/>
        <v>0.956249910036606-0.000256433479022188j</v>
      </c>
      <c r="AO93" s="20">
        <f t="shared" si="22"/>
        <v>0.95624994441994404</v>
      </c>
      <c r="AP93" s="20">
        <v>23</v>
      </c>
      <c r="AR93" s="20">
        <f>Compensation!$C$16</f>
        <v>1.0852941176470587</v>
      </c>
    </row>
    <row r="94" spans="1:44" s="20" customFormat="1">
      <c r="A94" s="20">
        <f t="shared" si="0"/>
        <v>0.32</v>
      </c>
      <c r="B94" s="20">
        <f t="shared" si="1"/>
        <v>5.33</v>
      </c>
      <c r="C94" s="20">
        <f t="shared" si="23"/>
        <v>1.2000000000000004</v>
      </c>
      <c r="D94" s="20">
        <f t="shared" si="7"/>
        <v>1.4400000000000011</v>
      </c>
      <c r="E94" s="20">
        <f t="shared" si="8"/>
        <v>7.6752000000000056</v>
      </c>
      <c r="F94" s="20">
        <f t="shared" si="9"/>
        <v>0.44000000000000106</v>
      </c>
      <c r="G94" s="20">
        <f>1</f>
        <v>1</v>
      </c>
      <c r="H94" s="20">
        <f t="shared" si="10"/>
        <v>2.046720000000001</v>
      </c>
      <c r="I94" s="20" t="str">
        <f t="shared" si="11"/>
        <v>1+2.04672j</v>
      </c>
      <c r="K94" s="20" t="str">
        <f t="shared" si="12"/>
        <v>0.440000000000001+0.900556800000002j</v>
      </c>
      <c r="M94" s="20" t="str">
        <f t="shared" si="2"/>
        <v>8.11520000000001+0.900556800000002j</v>
      </c>
      <c r="O94" s="20" t="str">
        <f t="shared" si="3"/>
        <v>0.93427543726988-0.103678048366814j</v>
      </c>
      <c r="S94" s="20">
        <f t="shared" si="13"/>
        <v>0.94001049483448695</v>
      </c>
      <c r="U94" s="20">
        <f t="shared" si="4"/>
        <v>1.2647058823529411</v>
      </c>
      <c r="V94" s="20">
        <f t="shared" si="5"/>
        <v>0.98663101604278058</v>
      </c>
      <c r="X94" s="20">
        <f t="shared" si="24"/>
        <v>1E-3</v>
      </c>
      <c r="Y94" s="20">
        <f t="shared" si="6"/>
        <v>5.33</v>
      </c>
      <c r="Z94" s="20">
        <f t="shared" si="25"/>
        <v>1.2000000000000004</v>
      </c>
      <c r="AA94" s="20">
        <f t="shared" si="14"/>
        <v>1.4400000000000011</v>
      </c>
      <c r="AB94" s="20">
        <f t="shared" si="15"/>
        <v>7.6752000000000056</v>
      </c>
      <c r="AC94" s="20">
        <f t="shared" si="16"/>
        <v>0.44000000000000106</v>
      </c>
      <c r="AD94" s="20">
        <v>1</v>
      </c>
      <c r="AE94" s="20">
        <f t="shared" si="17"/>
        <v>6.3960000000000024E-3</v>
      </c>
      <c r="AF94" s="20" t="str">
        <f t="shared" si="18"/>
        <v>1+0.006396j</v>
      </c>
      <c r="AH94" s="20" t="str">
        <f t="shared" si="19"/>
        <v>0.440000000000001+0.00281424000000001j</v>
      </c>
      <c r="AI94" s="20" t="str">
        <f t="shared" si="20"/>
        <v>8.11520000000001+0.00281424000000001j</v>
      </c>
      <c r="AK94" s="20" t="str">
        <f t="shared" si="21"/>
        <v>0.945780643357528-0.000327983748738478j</v>
      </c>
      <c r="AO94" s="20">
        <f t="shared" si="22"/>
        <v>0.94578070022765792</v>
      </c>
      <c r="AP94" s="20">
        <v>24</v>
      </c>
      <c r="AR94" s="20">
        <f>Compensation!$C$16</f>
        <v>1.0852941176470587</v>
      </c>
    </row>
    <row r="95" spans="1:44" s="20" customFormat="1">
      <c r="A95" s="20">
        <f t="shared" si="0"/>
        <v>0.32</v>
      </c>
      <c r="B95" s="20">
        <f t="shared" si="1"/>
        <v>5.33</v>
      </c>
      <c r="C95" s="20">
        <f t="shared" si="23"/>
        <v>1.2500000000000004</v>
      </c>
      <c r="D95" s="20">
        <f t="shared" si="7"/>
        <v>1.5625000000000011</v>
      </c>
      <c r="E95" s="20">
        <f t="shared" si="8"/>
        <v>8.3281250000000053</v>
      </c>
      <c r="F95" s="20">
        <f t="shared" si="9"/>
        <v>0.56250000000000111</v>
      </c>
      <c r="G95" s="20">
        <f>1</f>
        <v>1</v>
      </c>
      <c r="H95" s="20">
        <f t="shared" si="10"/>
        <v>2.1320000000000006</v>
      </c>
      <c r="I95" s="20" t="str">
        <f t="shared" si="11"/>
        <v>1+2.132j</v>
      </c>
      <c r="K95" s="20" t="str">
        <f t="shared" si="12"/>
        <v>0.562500000000001+1.19925j</v>
      </c>
      <c r="M95" s="20" t="str">
        <f t="shared" si="2"/>
        <v>8.89062500000001+1.19925j</v>
      </c>
      <c r="O95" s="20" t="str">
        <f t="shared" si="3"/>
        <v>0.919991749042151-0.124097024116842j</v>
      </c>
      <c r="S95" s="20">
        <f t="shared" si="13"/>
        <v>0.92832369877122711</v>
      </c>
      <c r="U95" s="20">
        <f t="shared" si="4"/>
        <v>1.2647058823529411</v>
      </c>
      <c r="V95" s="20">
        <f t="shared" si="5"/>
        <v>0.98663101604278058</v>
      </c>
      <c r="X95" s="20">
        <f t="shared" si="24"/>
        <v>1E-3</v>
      </c>
      <c r="Y95" s="20">
        <f t="shared" si="6"/>
        <v>5.33</v>
      </c>
      <c r="Z95" s="20">
        <f t="shared" si="25"/>
        <v>1.2500000000000004</v>
      </c>
      <c r="AA95" s="20">
        <f t="shared" si="14"/>
        <v>1.5625000000000011</v>
      </c>
      <c r="AB95" s="20">
        <f t="shared" si="15"/>
        <v>8.3281250000000053</v>
      </c>
      <c r="AC95" s="20">
        <f t="shared" si="16"/>
        <v>0.56250000000000111</v>
      </c>
      <c r="AD95" s="20">
        <v>1</v>
      </c>
      <c r="AE95" s="20">
        <f t="shared" si="17"/>
        <v>6.6625000000000026E-3</v>
      </c>
      <c r="AF95" s="20" t="str">
        <f t="shared" si="18"/>
        <v>1+0.0066625j</v>
      </c>
      <c r="AH95" s="20" t="str">
        <f t="shared" si="19"/>
        <v>0.562500000000001+0.00374765625000001j</v>
      </c>
      <c r="AI95" s="20" t="str">
        <f t="shared" si="20"/>
        <v>8.89062500000001+0.00374765625000001j</v>
      </c>
      <c r="AK95" s="20" t="str">
        <f t="shared" si="21"/>
        <v>0.936730940760997-0.000394859255081767j</v>
      </c>
      <c r="AO95" s="20">
        <f t="shared" si="22"/>
        <v>0.93673102398330643</v>
      </c>
      <c r="AP95" s="20">
        <v>25</v>
      </c>
      <c r="AR95" s="20">
        <f>Compensation!$C$16</f>
        <v>1.0852941176470587</v>
      </c>
    </row>
    <row r="96" spans="1:44" s="20" customFormat="1">
      <c r="A96" s="20">
        <f t="shared" si="0"/>
        <v>0.32</v>
      </c>
      <c r="B96" s="20">
        <f t="shared" si="1"/>
        <v>5.33</v>
      </c>
      <c r="C96" s="20">
        <f t="shared" si="23"/>
        <v>1.3000000000000005</v>
      </c>
      <c r="D96" s="20">
        <f t="shared" si="7"/>
        <v>1.6900000000000013</v>
      </c>
      <c r="E96" s="20">
        <f t="shared" si="8"/>
        <v>9.0077000000000069</v>
      </c>
      <c r="F96" s="20">
        <f t="shared" si="9"/>
        <v>0.69000000000000128</v>
      </c>
      <c r="G96" s="20">
        <f>1</f>
        <v>1</v>
      </c>
      <c r="H96" s="20">
        <f t="shared" si="10"/>
        <v>2.217280000000001</v>
      </c>
      <c r="I96" s="20" t="str">
        <f t="shared" si="11"/>
        <v>1+2.21728j</v>
      </c>
      <c r="K96" s="20" t="str">
        <f t="shared" si="12"/>
        <v>0.690000000000001+1.5299232j</v>
      </c>
      <c r="M96" s="20" t="str">
        <f t="shared" si="2"/>
        <v>9.69770000000001+1.5299232j</v>
      </c>
      <c r="O96" s="20" t="str">
        <f t="shared" si="3"/>
        <v>0.906292684772121-0.142978046796988j</v>
      </c>
      <c r="S96" s="20">
        <f t="shared" si="13"/>
        <v>0.91750158165386331</v>
      </c>
      <c r="U96" s="20">
        <f t="shared" si="4"/>
        <v>1.2647058823529411</v>
      </c>
      <c r="V96" s="20">
        <f t="shared" si="5"/>
        <v>0.98663101604278058</v>
      </c>
      <c r="X96" s="20">
        <f t="shared" si="24"/>
        <v>1E-3</v>
      </c>
      <c r="Y96" s="20">
        <f t="shared" si="6"/>
        <v>5.33</v>
      </c>
      <c r="Z96" s="20">
        <f t="shared" si="25"/>
        <v>1.3000000000000005</v>
      </c>
      <c r="AA96" s="20">
        <f t="shared" si="14"/>
        <v>1.6900000000000013</v>
      </c>
      <c r="AB96" s="20">
        <f t="shared" si="15"/>
        <v>9.0077000000000069</v>
      </c>
      <c r="AC96" s="20">
        <f t="shared" si="16"/>
        <v>0.69000000000000128</v>
      </c>
      <c r="AD96" s="20">
        <v>1</v>
      </c>
      <c r="AE96" s="20">
        <f t="shared" si="17"/>
        <v>6.9290000000000029E-3</v>
      </c>
      <c r="AF96" s="20" t="str">
        <f t="shared" si="18"/>
        <v>1+0.006929j</v>
      </c>
      <c r="AH96" s="20" t="str">
        <f t="shared" si="19"/>
        <v>0.690000000000001+0.00478101000000001j</v>
      </c>
      <c r="AI96" s="20" t="str">
        <f t="shared" si="20"/>
        <v>9.69770000000001+0.00478101000000001j</v>
      </c>
      <c r="AK96" s="20" t="str">
        <f t="shared" si="21"/>
        <v>0.928848882791574-0.000457926703972627j</v>
      </c>
      <c r="AO96" s="20">
        <f t="shared" si="22"/>
        <v>0.92884899567153623</v>
      </c>
      <c r="AP96" s="20">
        <v>26</v>
      </c>
      <c r="AR96" s="20">
        <f>Compensation!$C$16</f>
        <v>1.0852941176470587</v>
      </c>
    </row>
    <row r="97" spans="1:44" s="20" customFormat="1">
      <c r="A97" s="20">
        <f t="shared" si="0"/>
        <v>0.32</v>
      </c>
      <c r="B97" s="20">
        <f t="shared" si="1"/>
        <v>5.33</v>
      </c>
      <c r="C97" s="20">
        <f t="shared" si="23"/>
        <v>1.3500000000000005</v>
      </c>
      <c r="D97" s="20">
        <f t="shared" si="7"/>
        <v>1.8225000000000013</v>
      </c>
      <c r="E97" s="20">
        <f t="shared" si="8"/>
        <v>9.7139250000000068</v>
      </c>
      <c r="F97" s="20">
        <f t="shared" si="9"/>
        <v>0.82250000000000134</v>
      </c>
      <c r="G97" s="20">
        <f>1</f>
        <v>1</v>
      </c>
      <c r="H97" s="20">
        <f t="shared" si="10"/>
        <v>2.3025600000000011</v>
      </c>
      <c r="I97" s="20" t="str">
        <f t="shared" si="11"/>
        <v>1+2.30256j</v>
      </c>
      <c r="K97" s="20" t="str">
        <f t="shared" si="12"/>
        <v>0.822500000000001+1.8938556j</v>
      </c>
      <c r="M97" s="20" t="str">
        <f t="shared" si="2"/>
        <v>10.536425+1.8938556j</v>
      </c>
      <c r="O97" s="20" t="str">
        <f t="shared" si="3"/>
        <v>0.893083907715701-0.160526170868892j</v>
      </c>
      <c r="S97" s="20">
        <f t="shared" si="13"/>
        <v>0.90739600933361819</v>
      </c>
      <c r="U97" s="20">
        <f t="shared" si="4"/>
        <v>1.2647058823529411</v>
      </c>
      <c r="V97" s="20">
        <f t="shared" si="5"/>
        <v>0.98663101604278058</v>
      </c>
      <c r="X97" s="20">
        <f t="shared" si="24"/>
        <v>1E-3</v>
      </c>
      <c r="Y97" s="20">
        <f t="shared" si="6"/>
        <v>5.33</v>
      </c>
      <c r="Z97" s="20">
        <f t="shared" si="25"/>
        <v>1.3500000000000005</v>
      </c>
      <c r="AA97" s="20">
        <f t="shared" si="14"/>
        <v>1.8225000000000013</v>
      </c>
      <c r="AB97" s="20">
        <f t="shared" si="15"/>
        <v>9.7139250000000068</v>
      </c>
      <c r="AC97" s="20">
        <f t="shared" si="16"/>
        <v>0.82250000000000134</v>
      </c>
      <c r="AD97" s="20">
        <v>1</v>
      </c>
      <c r="AE97" s="20">
        <f t="shared" si="17"/>
        <v>7.1955000000000031E-3</v>
      </c>
      <c r="AF97" s="20" t="str">
        <f t="shared" si="18"/>
        <v>1+0.0071955j</v>
      </c>
      <c r="AH97" s="20" t="str">
        <f t="shared" si="19"/>
        <v>0.822500000000001+0.00591829875000001j</v>
      </c>
      <c r="AI97" s="20" t="str">
        <f t="shared" si="20"/>
        <v>10.536425+0.00591829875000001j</v>
      </c>
      <c r="AK97" s="20" t="str">
        <f t="shared" si="21"/>
        <v>0.921937178426485-0.000517851135528417j</v>
      </c>
      <c r="AO97" s="20">
        <f t="shared" si="22"/>
        <v>0.92193732386469029</v>
      </c>
      <c r="AP97" s="20">
        <v>27</v>
      </c>
      <c r="AR97" s="20">
        <f>Compensation!$C$16</f>
        <v>1.0852941176470587</v>
      </c>
    </row>
    <row r="98" spans="1:44" s="20" customFormat="1">
      <c r="A98" s="20">
        <f t="shared" si="0"/>
        <v>0.32</v>
      </c>
      <c r="B98" s="20">
        <f t="shared" si="1"/>
        <v>5.33</v>
      </c>
      <c r="C98" s="20">
        <f t="shared" si="23"/>
        <v>1.4000000000000006</v>
      </c>
      <c r="D98" s="20">
        <f t="shared" si="7"/>
        <v>1.9600000000000015</v>
      </c>
      <c r="E98" s="20">
        <f t="shared" si="8"/>
        <v>10.446800000000009</v>
      </c>
      <c r="F98" s="20">
        <f t="shared" si="9"/>
        <v>0.96000000000000152</v>
      </c>
      <c r="G98" s="20">
        <f>1</f>
        <v>1</v>
      </c>
      <c r="H98" s="20">
        <f t="shared" si="10"/>
        <v>2.3878400000000011</v>
      </c>
      <c r="I98" s="20" t="str">
        <f t="shared" si="11"/>
        <v>1+2.38784j</v>
      </c>
      <c r="K98" s="20" t="str">
        <f t="shared" si="12"/>
        <v>0.960000000000002+2.2923264j</v>
      </c>
      <c r="M98" s="20" t="str">
        <f t="shared" si="2"/>
        <v>11.4068+2.2923264j</v>
      </c>
      <c r="O98" s="20" t="str">
        <f t="shared" si="3"/>
        <v>0.880288788563715-0.176904059828227j</v>
      </c>
      <c r="S98" s="20">
        <f t="shared" si="13"/>
        <v>0.89788829909665369</v>
      </c>
      <c r="U98" s="20">
        <f t="shared" si="4"/>
        <v>1.2647058823529411</v>
      </c>
      <c r="V98" s="20">
        <f t="shared" si="5"/>
        <v>0.98663101604278058</v>
      </c>
      <c r="X98" s="20">
        <f t="shared" si="24"/>
        <v>1E-3</v>
      </c>
      <c r="Y98" s="20">
        <f t="shared" si="6"/>
        <v>5.33</v>
      </c>
      <c r="Z98" s="20">
        <f t="shared" si="25"/>
        <v>1.4000000000000006</v>
      </c>
      <c r="AA98" s="20">
        <f t="shared" si="14"/>
        <v>1.9600000000000015</v>
      </c>
      <c r="AB98" s="20">
        <f t="shared" si="15"/>
        <v>10.446800000000009</v>
      </c>
      <c r="AC98" s="20">
        <f t="shared" si="16"/>
        <v>0.96000000000000152</v>
      </c>
      <c r="AD98" s="20">
        <v>1</v>
      </c>
      <c r="AE98" s="20">
        <f t="shared" si="17"/>
        <v>7.4620000000000034E-3</v>
      </c>
      <c r="AF98" s="20" t="str">
        <f t="shared" si="18"/>
        <v>1+0.007462j</v>
      </c>
      <c r="AH98" s="20" t="str">
        <f t="shared" si="19"/>
        <v>0.960000000000002+0.00716352000000001j</v>
      </c>
      <c r="AI98" s="20" t="str">
        <f t="shared" si="20"/>
        <v>11.4068+0.00716352000000001j</v>
      </c>
      <c r="AK98" s="20" t="str">
        <f t="shared" si="21"/>
        <v>0.915839313382702-0.000575151071133294j</v>
      </c>
      <c r="AO98" s="20">
        <f t="shared" si="22"/>
        <v>0.91583949398137088</v>
      </c>
      <c r="AP98" s="20">
        <v>28</v>
      </c>
      <c r="AR98" s="20">
        <f>Compensation!$C$16</f>
        <v>1.0852941176470587</v>
      </c>
    </row>
    <row r="99" spans="1:44" s="20" customFormat="1">
      <c r="A99" s="20">
        <f t="shared" si="0"/>
        <v>0.32</v>
      </c>
      <c r="B99" s="20">
        <f t="shared" si="1"/>
        <v>5.33</v>
      </c>
      <c r="C99" s="20">
        <f t="shared" si="23"/>
        <v>1.4500000000000006</v>
      </c>
      <c r="D99" s="20">
        <f t="shared" si="7"/>
        <v>2.1025000000000018</v>
      </c>
      <c r="E99" s="20">
        <f t="shared" si="8"/>
        <v>11.20632500000001</v>
      </c>
      <c r="F99" s="20">
        <f t="shared" si="9"/>
        <v>1.1025000000000018</v>
      </c>
      <c r="G99" s="20">
        <f>1</f>
        <v>1</v>
      </c>
      <c r="H99" s="20">
        <f t="shared" si="10"/>
        <v>2.4731200000000011</v>
      </c>
      <c r="I99" s="20" t="str">
        <f t="shared" si="11"/>
        <v>1+2.47312j</v>
      </c>
      <c r="K99" s="20" t="str">
        <f t="shared" si="12"/>
        <v>1.1025+2.7266148j</v>
      </c>
      <c r="M99" s="20" t="str">
        <f t="shared" si="2"/>
        <v>12.308825+2.7266148j</v>
      </c>
      <c r="O99" s="20" t="str">
        <f t="shared" si="3"/>
        <v>0.867845122495696-0.192242505284182j</v>
      </c>
      <c r="S99" s="20">
        <f t="shared" si="13"/>
        <v>0.88888263425353775</v>
      </c>
      <c r="U99" s="20">
        <f t="shared" si="4"/>
        <v>1.2647058823529411</v>
      </c>
      <c r="V99" s="20">
        <f t="shared" si="5"/>
        <v>0.98663101604278058</v>
      </c>
      <c r="X99" s="20">
        <f t="shared" si="24"/>
        <v>1E-3</v>
      </c>
      <c r="Y99" s="20">
        <f t="shared" si="6"/>
        <v>5.33</v>
      </c>
      <c r="Z99" s="20">
        <f t="shared" si="25"/>
        <v>1.4500000000000006</v>
      </c>
      <c r="AA99" s="20">
        <f t="shared" si="14"/>
        <v>2.1025000000000018</v>
      </c>
      <c r="AB99" s="20">
        <f t="shared" si="15"/>
        <v>11.20632500000001</v>
      </c>
      <c r="AC99" s="20">
        <f t="shared" si="16"/>
        <v>1.1025000000000018</v>
      </c>
      <c r="AD99" s="20">
        <v>1</v>
      </c>
      <c r="AE99" s="20">
        <f t="shared" si="17"/>
        <v>7.7285000000000036E-3</v>
      </c>
      <c r="AF99" s="20" t="str">
        <f t="shared" si="18"/>
        <v>1+0.0077285j</v>
      </c>
      <c r="AH99" s="20" t="str">
        <f t="shared" si="19"/>
        <v>1.1025+0.00852067125000001j</v>
      </c>
      <c r="AI99" s="20" t="str">
        <f t="shared" si="20"/>
        <v>12.308825+0.00852067125000001j</v>
      </c>
      <c r="AK99" s="20" t="str">
        <f t="shared" si="21"/>
        <v>0.910429681952675-0.000630236599850986j</v>
      </c>
      <c r="AO99" s="20">
        <f t="shared" si="22"/>
        <v>0.91042990009040281</v>
      </c>
      <c r="AP99" s="20">
        <v>29</v>
      </c>
      <c r="AR99" s="20">
        <f>Compensation!$C$16</f>
        <v>1.0852941176470587</v>
      </c>
    </row>
    <row r="100" spans="1:44" s="20" customFormat="1">
      <c r="A100" s="20">
        <f t="shared" si="0"/>
        <v>0.32</v>
      </c>
      <c r="B100" s="20">
        <f t="shared" si="1"/>
        <v>5.33</v>
      </c>
      <c r="C100" s="20">
        <f t="shared" si="23"/>
        <v>1.5000000000000007</v>
      </c>
      <c r="D100" s="20">
        <f t="shared" si="7"/>
        <v>2.2500000000000022</v>
      </c>
      <c r="E100" s="20">
        <f t="shared" si="8"/>
        <v>11.992500000000012</v>
      </c>
      <c r="F100" s="20">
        <f t="shared" si="9"/>
        <v>1.2500000000000022</v>
      </c>
      <c r="G100" s="20">
        <f>1</f>
        <v>1</v>
      </c>
      <c r="H100" s="20">
        <f t="shared" si="10"/>
        <v>2.5584000000000011</v>
      </c>
      <c r="I100" s="20" t="str">
        <f t="shared" si="11"/>
        <v>1+2.5584j</v>
      </c>
      <c r="K100" s="20" t="str">
        <f t="shared" si="12"/>
        <v>1.25+3.19800000000001j</v>
      </c>
      <c r="M100" s="20" t="str">
        <f t="shared" si="2"/>
        <v>13.2425+3.19800000000001j</v>
      </c>
      <c r="O100" s="20" t="str">
        <f t="shared" si="3"/>
        <v>0.85570244504879-0.206648021088619j</v>
      </c>
      <c r="S100" s="20">
        <f t="shared" si="13"/>
        <v>0.88030112977453334</v>
      </c>
      <c r="U100" s="20">
        <f t="shared" si="4"/>
        <v>1.2647058823529411</v>
      </c>
      <c r="V100" s="20">
        <f t="shared" si="5"/>
        <v>0.98663101604278058</v>
      </c>
      <c r="X100" s="20">
        <f t="shared" si="24"/>
        <v>1E-3</v>
      </c>
      <c r="Y100" s="20">
        <f t="shared" si="6"/>
        <v>5.33</v>
      </c>
      <c r="Z100" s="20">
        <f t="shared" si="25"/>
        <v>1.5000000000000007</v>
      </c>
      <c r="AA100" s="20">
        <f t="shared" si="14"/>
        <v>2.2500000000000022</v>
      </c>
      <c r="AB100" s="20">
        <f t="shared" si="15"/>
        <v>11.992500000000012</v>
      </c>
      <c r="AC100" s="20">
        <f t="shared" si="16"/>
        <v>1.2500000000000022</v>
      </c>
      <c r="AD100" s="20">
        <v>1</v>
      </c>
      <c r="AE100" s="20">
        <f t="shared" si="17"/>
        <v>7.9950000000000038E-3</v>
      </c>
      <c r="AF100" s="20" t="str">
        <f t="shared" si="18"/>
        <v>1+0.007995j</v>
      </c>
      <c r="AH100" s="20" t="str">
        <f t="shared" si="19"/>
        <v>1.25+0.00999375000000002j</v>
      </c>
      <c r="AI100" s="20" t="str">
        <f t="shared" si="20"/>
        <v>13.2425+0.00999375000000002j</v>
      </c>
      <c r="AK100" s="20" t="str">
        <f t="shared" si="21"/>
        <v>0.905606431558179-0.000683436229970517j</v>
      </c>
      <c r="AO100" s="20">
        <f t="shared" si="22"/>
        <v>0.9056066894433914</v>
      </c>
      <c r="AP100" s="20">
        <v>30</v>
      </c>
      <c r="AR100" s="20">
        <f>Compensation!$C$16</f>
        <v>1.0852941176470587</v>
      </c>
    </row>
    <row r="101" spans="1:44" s="20" customFormat="1">
      <c r="A101" s="20">
        <f t="shared" si="0"/>
        <v>0.32</v>
      </c>
      <c r="B101" s="20">
        <f t="shared" si="1"/>
        <v>5.33</v>
      </c>
      <c r="C101" s="20">
        <f t="shared" si="23"/>
        <v>1.5500000000000007</v>
      </c>
      <c r="D101" s="20">
        <f t="shared" si="7"/>
        <v>2.4025000000000021</v>
      </c>
      <c r="E101" s="20">
        <f t="shared" si="8"/>
        <v>12.805325000000011</v>
      </c>
      <c r="F101" s="20">
        <f t="shared" si="9"/>
        <v>1.4025000000000021</v>
      </c>
      <c r="G101" s="20">
        <f>1</f>
        <v>1</v>
      </c>
      <c r="H101" s="20">
        <f t="shared" si="10"/>
        <v>2.6436800000000011</v>
      </c>
      <c r="I101" s="20" t="str">
        <f t="shared" si="11"/>
        <v>1+2.64368j</v>
      </c>
      <c r="K101" s="20" t="str">
        <f t="shared" si="12"/>
        <v>1.4025+3.70776120000001j</v>
      </c>
      <c r="M101" s="20" t="str">
        <f t="shared" si="2"/>
        <v>14.207825+3.70776120000001j</v>
      </c>
      <c r="O101" s="20" t="str">
        <f t="shared" si="3"/>
        <v>0.843819853627078-0.220208407202944j</v>
      </c>
      <c r="S101" s="20">
        <f t="shared" si="13"/>
        <v>0.87208009263947839</v>
      </c>
      <c r="U101" s="20">
        <f t="shared" si="4"/>
        <v>1.2647058823529411</v>
      </c>
      <c r="V101" s="20">
        <f t="shared" si="5"/>
        <v>0.98663101604278058</v>
      </c>
      <c r="X101" s="20">
        <f t="shared" si="24"/>
        <v>1E-3</v>
      </c>
      <c r="Y101" s="20">
        <f t="shared" si="6"/>
        <v>5.33</v>
      </c>
      <c r="Z101" s="20">
        <f t="shared" si="25"/>
        <v>1.5500000000000007</v>
      </c>
      <c r="AA101" s="20">
        <f t="shared" si="14"/>
        <v>2.4025000000000021</v>
      </c>
      <c r="AB101" s="20">
        <f t="shared" si="15"/>
        <v>12.805325000000011</v>
      </c>
      <c r="AC101" s="20">
        <f t="shared" si="16"/>
        <v>1.4025000000000021</v>
      </c>
      <c r="AD101" s="20">
        <v>1</v>
      </c>
      <c r="AE101" s="20">
        <f t="shared" si="17"/>
        <v>8.2615000000000032E-3</v>
      </c>
      <c r="AF101" s="20" t="str">
        <f t="shared" si="18"/>
        <v>1+0.0082615j</v>
      </c>
      <c r="AH101" s="20" t="str">
        <f t="shared" si="19"/>
        <v>1.4025+0.01158675375j</v>
      </c>
      <c r="AI101" s="20" t="str">
        <f t="shared" si="20"/>
        <v>14.207825+0.01158675375j</v>
      </c>
      <c r="AK101" s="20" t="str">
        <f t="shared" si="21"/>
        <v>0.901286191485932-0.000735016173061172j</v>
      </c>
      <c r="AO101" s="20">
        <f t="shared" si="22"/>
        <v>0.90128649119577431</v>
      </c>
      <c r="AP101" s="20">
        <v>31</v>
      </c>
      <c r="AR101" s="20">
        <f>Compensation!$C$16</f>
        <v>1.0852941176470587</v>
      </c>
    </row>
    <row r="102" spans="1:44" s="20" customFormat="1">
      <c r="A102" s="20">
        <f t="shared" si="0"/>
        <v>0.32</v>
      </c>
      <c r="B102" s="20">
        <f t="shared" si="1"/>
        <v>5.33</v>
      </c>
      <c r="C102" s="20">
        <f t="shared" si="23"/>
        <v>1.6000000000000008</v>
      </c>
      <c r="D102" s="20">
        <f t="shared" si="7"/>
        <v>2.5600000000000023</v>
      </c>
      <c r="E102" s="20">
        <f t="shared" si="8"/>
        <v>13.644800000000012</v>
      </c>
      <c r="F102" s="20">
        <f t="shared" si="9"/>
        <v>1.5600000000000023</v>
      </c>
      <c r="G102" s="20">
        <f>1</f>
        <v>1</v>
      </c>
      <c r="H102" s="20">
        <f t="shared" si="10"/>
        <v>2.7289600000000012</v>
      </c>
      <c r="I102" s="20" t="str">
        <f t="shared" si="11"/>
        <v>1+2.72896j</v>
      </c>
      <c r="K102" s="20" t="str">
        <f t="shared" si="12"/>
        <v>1.56+4.25717760000001j</v>
      </c>
      <c r="M102" s="20" t="str">
        <f t="shared" ref="M102:M133" si="26">IMSUM(K102,E102)</f>
        <v>15.2048+4.25717760000001j</v>
      </c>
      <c r="O102" s="20" t="str">
        <f t="shared" ref="O102:O133" si="27">IMDIV(E102,M102)</f>
        <v>0.83216424396146-0.232996881176581j</v>
      </c>
      <c r="S102" s="20">
        <f t="shared" si="13"/>
        <v>0.86416715719006709</v>
      </c>
      <c r="U102" s="20">
        <f t="shared" si="4"/>
        <v>1.2647058823529411</v>
      </c>
      <c r="V102" s="20">
        <f t="shared" si="5"/>
        <v>0.98663101604278058</v>
      </c>
      <c r="X102" s="20">
        <f t="shared" si="24"/>
        <v>1E-3</v>
      </c>
      <c r="Y102" s="20">
        <f t="shared" si="6"/>
        <v>5.33</v>
      </c>
      <c r="Z102" s="20">
        <f t="shared" si="25"/>
        <v>1.6000000000000008</v>
      </c>
      <c r="AA102" s="20">
        <f t="shared" si="14"/>
        <v>2.5600000000000023</v>
      </c>
      <c r="AB102" s="20">
        <f t="shared" si="15"/>
        <v>13.644800000000012</v>
      </c>
      <c r="AC102" s="20">
        <f t="shared" si="16"/>
        <v>1.5600000000000023</v>
      </c>
      <c r="AD102" s="20">
        <v>1</v>
      </c>
      <c r="AE102" s="20">
        <f t="shared" si="17"/>
        <v>8.5280000000000043E-3</v>
      </c>
      <c r="AF102" s="20" t="str">
        <f t="shared" si="18"/>
        <v>1+0.008528j</v>
      </c>
      <c r="AH102" s="20" t="str">
        <f t="shared" si="19"/>
        <v>1.56+0.01330368j</v>
      </c>
      <c r="AI102" s="20" t="str">
        <f t="shared" si="20"/>
        <v>15.2048+0.01330368j</v>
      </c>
      <c r="AK102" s="20" t="str">
        <f t="shared" si="21"/>
        <v>0.897400133775165-0.000785194426214221j</v>
      </c>
      <c r="AO102" s="20">
        <f t="shared" si="22"/>
        <v>0.89740047728423411</v>
      </c>
      <c r="AP102" s="20">
        <v>32</v>
      </c>
      <c r="AR102" s="20">
        <f>Compensation!$C$16</f>
        <v>1.0852941176470587</v>
      </c>
    </row>
    <row r="103" spans="1:44" s="20" customFormat="1">
      <c r="A103" s="20">
        <f t="shared" si="0"/>
        <v>0.32</v>
      </c>
      <c r="B103" s="20">
        <f t="shared" si="1"/>
        <v>5.33</v>
      </c>
      <c r="C103" s="20">
        <f t="shared" si="23"/>
        <v>1.6500000000000008</v>
      </c>
      <c r="D103" s="20">
        <f t="shared" si="7"/>
        <v>2.7225000000000028</v>
      </c>
      <c r="E103" s="20">
        <f t="shared" si="8"/>
        <v>14.510925000000015</v>
      </c>
      <c r="F103" s="20">
        <f t="shared" si="9"/>
        <v>1.7225000000000028</v>
      </c>
      <c r="G103" s="20">
        <f>1</f>
        <v>1</v>
      </c>
      <c r="H103" s="20">
        <f t="shared" si="10"/>
        <v>2.8142400000000016</v>
      </c>
      <c r="I103" s="20" t="str">
        <f t="shared" si="11"/>
        <v>1+2.81424j</v>
      </c>
      <c r="K103" s="20" t="str">
        <f t="shared" si="12"/>
        <v>1.7225+4.84752840000001j</v>
      </c>
      <c r="M103" s="20" t="str">
        <f t="shared" si="26"/>
        <v>16.233425+4.84752840000001j</v>
      </c>
      <c r="O103" s="20" t="str">
        <f t="shared" si="27"/>
        <v>0.820708882237324-0.245075183750668j</v>
      </c>
      <c r="S103" s="20">
        <f t="shared" si="13"/>
        <v>0.85651906871573003</v>
      </c>
      <c r="U103" s="20">
        <f t="shared" si="4"/>
        <v>1.2647058823529411</v>
      </c>
      <c r="V103" s="20">
        <f t="shared" si="5"/>
        <v>0.98663101604278058</v>
      </c>
      <c r="X103" s="20">
        <f t="shared" si="24"/>
        <v>1E-3</v>
      </c>
      <c r="Y103" s="20">
        <f t="shared" si="6"/>
        <v>5.33</v>
      </c>
      <c r="Z103" s="20">
        <f t="shared" si="25"/>
        <v>1.6500000000000008</v>
      </c>
      <c r="AA103" s="20">
        <f t="shared" si="14"/>
        <v>2.7225000000000028</v>
      </c>
      <c r="AB103" s="20">
        <f t="shared" si="15"/>
        <v>14.510925000000015</v>
      </c>
      <c r="AC103" s="20">
        <f t="shared" si="16"/>
        <v>1.7225000000000028</v>
      </c>
      <c r="AD103" s="20">
        <v>1</v>
      </c>
      <c r="AE103" s="20">
        <f t="shared" si="17"/>
        <v>8.7945000000000054E-3</v>
      </c>
      <c r="AF103" s="20" t="str">
        <f t="shared" si="18"/>
        <v>1+0.00879450000000001j</v>
      </c>
      <c r="AH103" s="20" t="str">
        <f t="shared" si="19"/>
        <v>1.7225+0.01514852625j</v>
      </c>
      <c r="AI103" s="20" t="str">
        <f t="shared" si="20"/>
        <v>16.233425+0.01514852625j</v>
      </c>
      <c r="AK103" s="20" t="str">
        <f t="shared" si="21"/>
        <v>0.893890991201085-0.000834151212381131j</v>
      </c>
      <c r="AO103" s="20">
        <f t="shared" si="22"/>
        <v>0.89389138040295657</v>
      </c>
      <c r="AP103" s="20">
        <v>33</v>
      </c>
      <c r="AR103" s="20">
        <f>Compensation!$C$16</f>
        <v>1.0852941176470587</v>
      </c>
    </row>
    <row r="104" spans="1:44" s="20" customFormat="1">
      <c r="A104" s="20">
        <f t="shared" si="0"/>
        <v>0.32</v>
      </c>
      <c r="B104" s="20">
        <f t="shared" si="1"/>
        <v>5.33</v>
      </c>
      <c r="C104" s="20">
        <f t="shared" si="23"/>
        <v>1.7000000000000008</v>
      </c>
      <c r="D104" s="20">
        <f t="shared" si="7"/>
        <v>2.8900000000000028</v>
      </c>
      <c r="E104" s="20">
        <f t="shared" si="8"/>
        <v>15.403700000000015</v>
      </c>
      <c r="F104" s="20">
        <f t="shared" si="9"/>
        <v>1.8900000000000028</v>
      </c>
      <c r="G104" s="20">
        <f>1</f>
        <v>1</v>
      </c>
      <c r="H104" s="20">
        <f t="shared" si="10"/>
        <v>2.8995200000000017</v>
      </c>
      <c r="I104" s="20" t="str">
        <f t="shared" si="11"/>
        <v>1+2.89952j</v>
      </c>
      <c r="K104" s="20" t="str">
        <f t="shared" si="12"/>
        <v>1.89+5.48009280000001j</v>
      </c>
      <c r="M104" s="20" t="str">
        <f t="shared" si="26"/>
        <v>17.2937+5.48009280000001j</v>
      </c>
      <c r="O104" s="20" t="str">
        <f t="shared" si="27"/>
        <v>0.809432246936496-0.256495939476487j</v>
      </c>
      <c r="S104" s="20">
        <f t="shared" si="13"/>
        <v>0.84909995250770709</v>
      </c>
      <c r="U104" s="20">
        <f t="shared" si="4"/>
        <v>1.2647058823529411</v>
      </c>
      <c r="V104" s="20">
        <f t="shared" si="5"/>
        <v>0.98663101604278058</v>
      </c>
      <c r="X104" s="20">
        <f t="shared" si="24"/>
        <v>1E-3</v>
      </c>
      <c r="Y104" s="20">
        <f t="shared" si="6"/>
        <v>5.33</v>
      </c>
      <c r="Z104" s="20">
        <f t="shared" si="25"/>
        <v>1.7000000000000008</v>
      </c>
      <c r="AA104" s="20">
        <f t="shared" si="14"/>
        <v>2.8900000000000028</v>
      </c>
      <c r="AB104" s="20">
        <f t="shared" si="15"/>
        <v>15.403700000000015</v>
      </c>
      <c r="AC104" s="20">
        <f t="shared" si="16"/>
        <v>1.8900000000000028</v>
      </c>
      <c r="AD104" s="20">
        <v>1</v>
      </c>
      <c r="AE104" s="20">
        <f t="shared" si="17"/>
        <v>9.0610000000000048E-3</v>
      </c>
      <c r="AF104" s="20" t="str">
        <f t="shared" si="18"/>
        <v>1+0.009061j</v>
      </c>
      <c r="AH104" s="20" t="str">
        <f t="shared" si="19"/>
        <v>1.89+0.01712529j</v>
      </c>
      <c r="AI104" s="20" t="str">
        <f t="shared" si="20"/>
        <v>17.2937+0.01712529j</v>
      </c>
      <c r="AK104" s="20" t="str">
        <f t="shared" si="21"/>
        <v>0.890710772990369-0.000882036828069426j</v>
      </c>
      <c r="AO104" s="20">
        <f t="shared" si="22"/>
        <v>0.89071120971393802</v>
      </c>
      <c r="AP104" s="20">
        <v>34</v>
      </c>
      <c r="AR104" s="20">
        <f>Compensation!$C$16</f>
        <v>1.0852941176470587</v>
      </c>
    </row>
    <row r="105" spans="1:44" s="20" customFormat="1">
      <c r="A105" s="20">
        <f t="shared" si="0"/>
        <v>0.32</v>
      </c>
      <c r="B105" s="20">
        <f t="shared" si="1"/>
        <v>5.33</v>
      </c>
      <c r="C105" s="20">
        <f t="shared" si="23"/>
        <v>1.7500000000000009</v>
      </c>
      <c r="D105" s="20">
        <f t="shared" si="7"/>
        <v>3.0625000000000031</v>
      </c>
      <c r="E105" s="20">
        <f t="shared" si="8"/>
        <v>16.323125000000015</v>
      </c>
      <c r="F105" s="20">
        <f t="shared" si="9"/>
        <v>2.0625000000000031</v>
      </c>
      <c r="G105" s="20">
        <f>1</f>
        <v>1</v>
      </c>
      <c r="H105" s="20">
        <f t="shared" si="10"/>
        <v>2.9848000000000012</v>
      </c>
      <c r="I105" s="20" t="str">
        <f t="shared" si="11"/>
        <v>1+2.9848j</v>
      </c>
      <c r="K105" s="20" t="str">
        <f t="shared" si="12"/>
        <v>2.0625+6.15615000000001j</v>
      </c>
      <c r="M105" s="20" t="str">
        <f t="shared" si="26"/>
        <v>18.385625+6.15615000000001j</v>
      </c>
      <c r="O105" s="20" t="str">
        <f t="shared" si="27"/>
        <v>0.798317086904862-0.267304469363939j</v>
      </c>
      <c r="S105" s="20">
        <f t="shared" si="13"/>
        <v>0.84187995022224038</v>
      </c>
      <c r="U105" s="20">
        <f t="shared" si="4"/>
        <v>1.2647058823529411</v>
      </c>
      <c r="V105" s="20">
        <f t="shared" si="5"/>
        <v>0.98663101604278058</v>
      </c>
      <c r="X105" s="20">
        <f t="shared" si="24"/>
        <v>1E-3</v>
      </c>
      <c r="Y105" s="20">
        <f t="shared" si="6"/>
        <v>5.33</v>
      </c>
      <c r="Z105" s="20">
        <f t="shared" si="25"/>
        <v>1.7500000000000009</v>
      </c>
      <c r="AA105" s="20">
        <f t="shared" si="14"/>
        <v>3.0625000000000031</v>
      </c>
      <c r="AB105" s="20">
        <f t="shared" si="15"/>
        <v>16.323125000000015</v>
      </c>
      <c r="AC105" s="20">
        <f t="shared" si="16"/>
        <v>2.0625000000000031</v>
      </c>
      <c r="AD105" s="20">
        <v>1</v>
      </c>
      <c r="AE105" s="20">
        <f t="shared" si="17"/>
        <v>9.3275000000000042E-3</v>
      </c>
      <c r="AF105" s="20" t="str">
        <f t="shared" si="18"/>
        <v>1+0.0093275j</v>
      </c>
      <c r="AH105" s="20" t="str">
        <f t="shared" si="19"/>
        <v>2.0625+0.01923796875j</v>
      </c>
      <c r="AI105" s="20" t="str">
        <f t="shared" si="20"/>
        <v>18.385625+0.01923796875j</v>
      </c>
      <c r="AK105" s="20" t="str">
        <f t="shared" si="21"/>
        <v>0.887818996001368-0.000928977617063912j</v>
      </c>
      <c r="AO105" s="20">
        <f t="shared" si="22"/>
        <v>0.88781948202339545</v>
      </c>
      <c r="AP105" s="20">
        <v>35</v>
      </c>
      <c r="AR105" s="20">
        <f>Compensation!$C$16</f>
        <v>1.0852941176470587</v>
      </c>
    </row>
    <row r="106" spans="1:44" s="20" customFormat="1">
      <c r="A106" s="20">
        <f t="shared" si="0"/>
        <v>0.32</v>
      </c>
      <c r="B106" s="20">
        <f t="shared" si="1"/>
        <v>5.33</v>
      </c>
      <c r="C106" s="20">
        <f t="shared" si="23"/>
        <v>1.8000000000000009</v>
      </c>
      <c r="D106" s="20">
        <f t="shared" si="7"/>
        <v>3.2400000000000033</v>
      </c>
      <c r="E106" s="20">
        <f t="shared" si="8"/>
        <v>17.269200000000019</v>
      </c>
      <c r="F106" s="20">
        <f t="shared" si="9"/>
        <v>2.2400000000000033</v>
      </c>
      <c r="G106" s="20">
        <f>1</f>
        <v>1</v>
      </c>
      <c r="H106" s="20">
        <f t="shared" si="10"/>
        <v>3.0700800000000017</v>
      </c>
      <c r="I106" s="20" t="str">
        <f t="shared" si="11"/>
        <v>1+3.07008j</v>
      </c>
      <c r="K106" s="20" t="str">
        <f t="shared" si="12"/>
        <v>2.24+6.87697920000001j</v>
      </c>
      <c r="M106" s="20" t="str">
        <f t="shared" si="26"/>
        <v>19.5092+6.87697920000001j</v>
      </c>
      <c r="O106" s="20" t="str">
        <f t="shared" si="27"/>
        <v>0.787349652835739-0.277540195686067j</v>
      </c>
      <c r="S106" s="20">
        <f t="shared" si="13"/>
        <v>0.83483413684516938</v>
      </c>
      <c r="U106" s="20">
        <f t="shared" si="4"/>
        <v>1.2647058823529411</v>
      </c>
      <c r="V106" s="20">
        <f t="shared" si="5"/>
        <v>0.98663101604278058</v>
      </c>
      <c r="X106" s="20">
        <f t="shared" si="24"/>
        <v>1E-3</v>
      </c>
      <c r="Y106" s="20">
        <f t="shared" si="6"/>
        <v>5.33</v>
      </c>
      <c r="Z106" s="20">
        <f t="shared" si="25"/>
        <v>1.8000000000000009</v>
      </c>
      <c r="AA106" s="20">
        <f t="shared" si="14"/>
        <v>3.2400000000000033</v>
      </c>
      <c r="AB106" s="20">
        <f t="shared" si="15"/>
        <v>17.269200000000019</v>
      </c>
      <c r="AC106" s="20">
        <f t="shared" si="16"/>
        <v>2.2400000000000033</v>
      </c>
      <c r="AD106" s="20">
        <v>1</v>
      </c>
      <c r="AE106" s="20">
        <f t="shared" si="17"/>
        <v>9.5940000000000053E-3</v>
      </c>
      <c r="AF106" s="20" t="str">
        <f t="shared" si="18"/>
        <v>1+0.00959400000000001j</v>
      </c>
      <c r="AH106" s="20" t="str">
        <f t="shared" si="19"/>
        <v>2.24+0.0214905600000001j</v>
      </c>
      <c r="AI106" s="20" t="str">
        <f t="shared" si="20"/>
        <v>19.5092+0.0214905600000001j</v>
      </c>
      <c r="AK106" s="20" t="str">
        <f t="shared" si="21"/>
        <v>0.885181301384604-0.000975080570617145j</v>
      </c>
      <c r="AO106" s="20">
        <f t="shared" si="22"/>
        <v>0.88518183843945897</v>
      </c>
      <c r="AP106" s="20">
        <v>36</v>
      </c>
      <c r="AR106" s="20">
        <f>Compensation!$C$16</f>
        <v>1.0852941176470587</v>
      </c>
    </row>
    <row r="107" spans="1:44" s="20" customFormat="1">
      <c r="A107" s="20">
        <f t="shared" si="0"/>
        <v>0.32</v>
      </c>
      <c r="B107" s="20">
        <f t="shared" si="1"/>
        <v>5.33</v>
      </c>
      <c r="C107" s="20">
        <f t="shared" si="23"/>
        <v>1.850000000000001</v>
      </c>
      <c r="D107" s="20">
        <f t="shared" si="7"/>
        <v>3.4225000000000034</v>
      </c>
      <c r="E107" s="20">
        <f t="shared" si="8"/>
        <v>18.24192500000002</v>
      </c>
      <c r="F107" s="20">
        <f t="shared" si="9"/>
        <v>2.4225000000000034</v>
      </c>
      <c r="G107" s="20">
        <f>1</f>
        <v>1</v>
      </c>
      <c r="H107" s="20">
        <f t="shared" si="10"/>
        <v>3.1553600000000017</v>
      </c>
      <c r="I107" s="20" t="str">
        <f t="shared" si="11"/>
        <v>1+3.15536j</v>
      </c>
      <c r="K107" s="20" t="str">
        <f t="shared" si="12"/>
        <v>2.4225+7.64385960000001j</v>
      </c>
      <c r="M107" s="20" t="str">
        <f t="shared" si="26"/>
        <v>20.664425+7.64385960000001j</v>
      </c>
      <c r="O107" s="20" t="str">
        <f t="shared" si="27"/>
        <v>0.776519068124717-0.287237739906539j</v>
      </c>
      <c r="S107" s="20">
        <f t="shared" si="13"/>
        <v>0.82794165397562625</v>
      </c>
      <c r="U107" s="20">
        <f t="shared" si="4"/>
        <v>1.2647058823529411</v>
      </c>
      <c r="V107" s="20">
        <f t="shared" si="5"/>
        <v>0.98663101604278058</v>
      </c>
      <c r="X107" s="20">
        <f t="shared" si="24"/>
        <v>1E-3</v>
      </c>
      <c r="Y107" s="20">
        <f t="shared" si="6"/>
        <v>5.33</v>
      </c>
      <c r="Z107" s="20">
        <f t="shared" si="25"/>
        <v>1.850000000000001</v>
      </c>
      <c r="AA107" s="20">
        <f t="shared" si="14"/>
        <v>3.4225000000000034</v>
      </c>
      <c r="AB107" s="20">
        <f t="shared" si="15"/>
        <v>18.24192500000002</v>
      </c>
      <c r="AC107" s="20">
        <f t="shared" si="16"/>
        <v>2.4225000000000034</v>
      </c>
      <c r="AD107" s="20">
        <v>1</v>
      </c>
      <c r="AE107" s="20">
        <f t="shared" si="17"/>
        <v>9.8605000000000064E-3</v>
      </c>
      <c r="AF107" s="20" t="str">
        <f t="shared" si="18"/>
        <v>1+0.00986050000000001j</v>
      </c>
      <c r="AH107" s="20" t="str">
        <f t="shared" si="19"/>
        <v>2.4225+0.0238870612500001j</v>
      </c>
      <c r="AI107" s="20" t="str">
        <f t="shared" si="20"/>
        <v>20.664425+0.0238870612500001j</v>
      </c>
      <c r="AK107" s="20" t="str">
        <f t="shared" si="21"/>
        <v>0.882768362766498-0.00102043690792101j</v>
      </c>
      <c r="AO107" s="20">
        <f t="shared" si="22"/>
        <v>0.88276895255379617</v>
      </c>
      <c r="AP107" s="20">
        <v>37</v>
      </c>
      <c r="AR107" s="20">
        <f>Compensation!$C$16</f>
        <v>1.0852941176470587</v>
      </c>
    </row>
    <row r="108" spans="1:44" s="20" customFormat="1">
      <c r="A108" s="20">
        <f t="shared" si="0"/>
        <v>0.32</v>
      </c>
      <c r="B108" s="20">
        <f t="shared" si="1"/>
        <v>5.33</v>
      </c>
      <c r="C108" s="20">
        <f t="shared" si="23"/>
        <v>1.900000000000001</v>
      </c>
      <c r="D108" s="20">
        <f t="shared" si="7"/>
        <v>3.6100000000000039</v>
      </c>
      <c r="E108" s="20">
        <f t="shared" si="8"/>
        <v>19.24130000000002</v>
      </c>
      <c r="F108" s="20">
        <f t="shared" si="9"/>
        <v>2.6100000000000039</v>
      </c>
      <c r="G108" s="20">
        <f>1</f>
        <v>1</v>
      </c>
      <c r="H108" s="20">
        <f t="shared" si="10"/>
        <v>3.2406400000000022</v>
      </c>
      <c r="I108" s="20" t="str">
        <f t="shared" si="11"/>
        <v>1+3.24064j</v>
      </c>
      <c r="K108" s="20" t="str">
        <f t="shared" si="12"/>
        <v>2.61+8.45807040000001j</v>
      </c>
      <c r="M108" s="20" t="str">
        <f t="shared" si="26"/>
        <v>21.8513+8.45807040000001j</v>
      </c>
      <c r="O108" s="20" t="str">
        <f t="shared" si="27"/>
        <v>0.765816812085425-0.296427787368354j</v>
      </c>
      <c r="S108" s="20">
        <f t="shared" si="13"/>
        <v>0.82118501130791544</v>
      </c>
      <c r="U108" s="20">
        <f t="shared" si="4"/>
        <v>1.2647058823529411</v>
      </c>
      <c r="V108" s="20">
        <f t="shared" si="5"/>
        <v>0.98663101604278058</v>
      </c>
      <c r="X108" s="20">
        <f t="shared" si="24"/>
        <v>1E-3</v>
      </c>
      <c r="Y108" s="20">
        <f t="shared" si="6"/>
        <v>5.33</v>
      </c>
      <c r="Z108" s="20">
        <f t="shared" si="25"/>
        <v>1.900000000000001</v>
      </c>
      <c r="AA108" s="20">
        <f t="shared" si="14"/>
        <v>3.6100000000000039</v>
      </c>
      <c r="AB108" s="20">
        <f t="shared" si="15"/>
        <v>19.24130000000002</v>
      </c>
      <c r="AC108" s="20">
        <f t="shared" si="16"/>
        <v>2.6100000000000039</v>
      </c>
      <c r="AD108" s="20">
        <v>1</v>
      </c>
      <c r="AE108" s="20">
        <f t="shared" si="17"/>
        <v>1.0127000000000006E-2</v>
      </c>
      <c r="AF108" s="20" t="str">
        <f t="shared" si="18"/>
        <v>1+0.010127j</v>
      </c>
      <c r="AH108" s="20" t="str">
        <f t="shared" si="19"/>
        <v>2.61+0.02643147j</v>
      </c>
      <c r="AI108" s="20" t="str">
        <f t="shared" si="20"/>
        <v>21.8513+0.02643147j</v>
      </c>
      <c r="AK108" s="20" t="str">
        <f t="shared" si="21"/>
        <v>0.880555017192727-0.00106512489052272j</v>
      </c>
      <c r="AO108" s="20">
        <f t="shared" si="22"/>
        <v>0.88055566138337682</v>
      </c>
      <c r="AP108" s="20">
        <v>38</v>
      </c>
      <c r="AR108" s="20">
        <f>Compensation!$C$16</f>
        <v>1.0852941176470587</v>
      </c>
    </row>
    <row r="109" spans="1:44" s="20" customFormat="1">
      <c r="A109" s="20">
        <f t="shared" si="0"/>
        <v>0.32</v>
      </c>
      <c r="B109" s="20">
        <f t="shared" si="1"/>
        <v>5.33</v>
      </c>
      <c r="C109" s="20">
        <f t="shared" si="23"/>
        <v>1.9500000000000011</v>
      </c>
      <c r="D109" s="20">
        <f t="shared" si="7"/>
        <v>3.8025000000000042</v>
      </c>
      <c r="E109" s="20">
        <f t="shared" si="8"/>
        <v>20.267325000000024</v>
      </c>
      <c r="F109" s="20">
        <f t="shared" si="9"/>
        <v>2.8025000000000042</v>
      </c>
      <c r="G109" s="20">
        <f>1</f>
        <v>1</v>
      </c>
      <c r="H109" s="20">
        <f t="shared" si="10"/>
        <v>3.3259200000000022</v>
      </c>
      <c r="I109" s="20" t="str">
        <f t="shared" si="11"/>
        <v>1+3.32592j</v>
      </c>
      <c r="K109" s="20" t="str">
        <f t="shared" si="12"/>
        <v>2.8025+9.32089080000001j</v>
      </c>
      <c r="M109" s="20" t="str">
        <f t="shared" si="26"/>
        <v>23.069825+9.32089080000001j</v>
      </c>
      <c r="O109" s="20" t="str">
        <f t="shared" si="27"/>
        <v>0.755236294091393-0.305137773061675j</v>
      </c>
      <c r="S109" s="20">
        <f t="shared" si="13"/>
        <v>0.81454951995685287</v>
      </c>
      <c r="U109" s="20">
        <f t="shared" si="4"/>
        <v>1.2647058823529411</v>
      </c>
      <c r="V109" s="20">
        <f t="shared" si="5"/>
        <v>0.98663101604278058</v>
      </c>
      <c r="X109" s="20">
        <f t="shared" si="24"/>
        <v>1E-3</v>
      </c>
      <c r="Y109" s="20">
        <f t="shared" si="6"/>
        <v>5.33</v>
      </c>
      <c r="Z109" s="20">
        <f t="shared" si="25"/>
        <v>1.9500000000000011</v>
      </c>
      <c r="AA109" s="20">
        <f t="shared" si="14"/>
        <v>3.8025000000000042</v>
      </c>
      <c r="AB109" s="20">
        <f t="shared" si="15"/>
        <v>20.267325000000024</v>
      </c>
      <c r="AC109" s="20">
        <f t="shared" si="16"/>
        <v>2.8025000000000042</v>
      </c>
      <c r="AD109" s="20">
        <v>1</v>
      </c>
      <c r="AE109" s="20">
        <f t="shared" si="17"/>
        <v>1.0393500000000007E-2</v>
      </c>
      <c r="AF109" s="20" t="str">
        <f t="shared" si="18"/>
        <v>1+0.0103935j</v>
      </c>
      <c r="AH109" s="20" t="str">
        <f t="shared" si="19"/>
        <v>2.8025+0.02912778375j</v>
      </c>
      <c r="AI109" s="20" t="str">
        <f t="shared" si="20"/>
        <v>23.069825+0.02912778375j</v>
      </c>
      <c r="AK109" s="20" t="str">
        <f t="shared" si="21"/>
        <v>0.878519567925251-0.00110921205491026j</v>
      </c>
      <c r="AO109" s="20">
        <f t="shared" si="22"/>
        <v>0.87852026816628004</v>
      </c>
      <c r="AP109" s="20">
        <v>39</v>
      </c>
      <c r="AR109" s="20">
        <f>Compensation!$C$16</f>
        <v>1.0852941176470587</v>
      </c>
    </row>
    <row r="110" spans="1:44" s="20" customFormat="1">
      <c r="A110" s="20">
        <f t="shared" si="0"/>
        <v>0.32</v>
      </c>
      <c r="B110" s="20">
        <f t="shared" si="1"/>
        <v>5.33</v>
      </c>
      <c r="C110" s="20">
        <f t="shared" si="23"/>
        <v>2.0000000000000009</v>
      </c>
      <c r="D110" s="20">
        <f t="shared" si="7"/>
        <v>4.0000000000000036</v>
      </c>
      <c r="E110" s="20">
        <f t="shared" si="8"/>
        <v>21.320000000000018</v>
      </c>
      <c r="F110" s="20">
        <f t="shared" si="9"/>
        <v>3.0000000000000036</v>
      </c>
      <c r="G110" s="20">
        <f>1</f>
        <v>1</v>
      </c>
      <c r="H110" s="20">
        <f t="shared" si="10"/>
        <v>3.4112000000000018</v>
      </c>
      <c r="I110" s="20" t="str">
        <f t="shared" si="11"/>
        <v>1+3.4112j</v>
      </c>
      <c r="K110" s="20" t="str">
        <f t="shared" si="12"/>
        <v>3+10.2336j</v>
      </c>
      <c r="M110" s="20" t="str">
        <f t="shared" si="26"/>
        <v>24.32+10.2336j</v>
      </c>
      <c r="O110" s="20" t="str">
        <f t="shared" si="27"/>
        <v>0.74477250160192-0.313392428963545j</v>
      </c>
      <c r="S110" s="20">
        <f t="shared" si="13"/>
        <v>0.80802282992131635</v>
      </c>
      <c r="U110" s="20">
        <f t="shared" si="4"/>
        <v>1.2647058823529411</v>
      </c>
      <c r="V110" s="20">
        <f t="shared" si="5"/>
        <v>0.98663101604278058</v>
      </c>
      <c r="X110" s="20">
        <f t="shared" si="24"/>
        <v>1E-3</v>
      </c>
      <c r="Y110" s="20">
        <f t="shared" si="6"/>
        <v>5.33</v>
      </c>
      <c r="Z110" s="20">
        <f t="shared" si="25"/>
        <v>2.0000000000000009</v>
      </c>
      <c r="AA110" s="20">
        <f t="shared" si="14"/>
        <v>4.0000000000000036</v>
      </c>
      <c r="AB110" s="20">
        <f t="shared" si="15"/>
        <v>21.320000000000018</v>
      </c>
      <c r="AC110" s="20">
        <f t="shared" si="16"/>
        <v>3.0000000000000036</v>
      </c>
      <c r="AD110" s="20">
        <v>1</v>
      </c>
      <c r="AE110" s="20">
        <f t="shared" si="17"/>
        <v>1.0660000000000006E-2</v>
      </c>
      <c r="AF110" s="20" t="str">
        <f t="shared" si="18"/>
        <v>1+0.01066j</v>
      </c>
      <c r="AH110" s="20" t="str">
        <f t="shared" si="19"/>
        <v>3+0.03198j</v>
      </c>
      <c r="AI110" s="20" t="str">
        <f t="shared" si="20"/>
        <v>24.32+0.03198j</v>
      </c>
      <c r="AK110" s="20" t="str">
        <f t="shared" si="21"/>
        <v>0.876643221004572-0.00115275699867295j</v>
      </c>
      <c r="AO110" s="20">
        <f t="shared" si="22"/>
        <v>0.87664397892301127</v>
      </c>
      <c r="AP110" s="20">
        <v>40</v>
      </c>
      <c r="AR110" s="20">
        <f>Compensation!$C$16</f>
        <v>1.0852941176470587</v>
      </c>
    </row>
    <row r="111" spans="1:44" s="20" customFormat="1">
      <c r="A111" s="20">
        <f t="shared" si="0"/>
        <v>0.32</v>
      </c>
      <c r="B111" s="20">
        <f t="shared" si="1"/>
        <v>5.33</v>
      </c>
      <c r="C111" s="20">
        <f t="shared" si="23"/>
        <v>2.0500000000000007</v>
      </c>
      <c r="D111" s="20">
        <f t="shared" si="7"/>
        <v>4.2025000000000032</v>
      </c>
      <c r="E111" s="20">
        <f t="shared" si="8"/>
        <v>22.399325000000019</v>
      </c>
      <c r="F111" s="20">
        <f t="shared" si="9"/>
        <v>3.2025000000000032</v>
      </c>
      <c r="G111" s="20">
        <f>1</f>
        <v>1</v>
      </c>
      <c r="H111" s="20">
        <f t="shared" si="10"/>
        <v>3.4964800000000014</v>
      </c>
      <c r="I111" s="20" t="str">
        <f t="shared" si="11"/>
        <v>1+3.49648j</v>
      </c>
      <c r="K111" s="20" t="str">
        <f t="shared" si="12"/>
        <v>3.2025+11.1974772j</v>
      </c>
      <c r="M111" s="20" t="str">
        <f t="shared" si="26"/>
        <v>25.601825+11.1974772j</v>
      </c>
      <c r="O111" s="20" t="str">
        <f t="shared" si="27"/>
        <v>0.734421708482185-0.321214223435802j</v>
      </c>
      <c r="S111" s="20">
        <f t="shared" si="13"/>
        <v>0.80159455039774119</v>
      </c>
      <c r="U111" s="20">
        <f t="shared" si="4"/>
        <v>1.2647058823529411</v>
      </c>
      <c r="V111" s="20">
        <f t="shared" si="5"/>
        <v>0.98663101604278058</v>
      </c>
      <c r="X111" s="20">
        <f t="shared" si="24"/>
        <v>1E-3</v>
      </c>
      <c r="Y111" s="20">
        <f t="shared" si="6"/>
        <v>5.33</v>
      </c>
      <c r="Z111" s="20">
        <f t="shared" si="25"/>
        <v>2.0500000000000007</v>
      </c>
      <c r="AA111" s="20">
        <f t="shared" si="14"/>
        <v>4.2025000000000032</v>
      </c>
      <c r="AB111" s="20">
        <f t="shared" si="15"/>
        <v>22.399325000000019</v>
      </c>
      <c r="AC111" s="20">
        <f t="shared" si="16"/>
        <v>3.2025000000000032</v>
      </c>
      <c r="AD111" s="20">
        <v>1</v>
      </c>
      <c r="AE111" s="20">
        <f t="shared" si="17"/>
        <v>1.0926500000000004E-2</v>
      </c>
      <c r="AF111" s="20" t="str">
        <f t="shared" si="18"/>
        <v>1+0.0109265j</v>
      </c>
      <c r="AH111" s="20" t="str">
        <f t="shared" si="19"/>
        <v>3.2025+0.03499211625j</v>
      </c>
      <c r="AI111" s="20" t="str">
        <f t="shared" si="20"/>
        <v>25.601825+0.03499211625j</v>
      </c>
      <c r="AK111" s="20" t="str">
        <f t="shared" si="21"/>
        <v>0.874909626796088-0.00119581082087284j</v>
      </c>
      <c r="AO111" s="20">
        <f t="shared" si="22"/>
        <v>0.87491044400212137</v>
      </c>
      <c r="AP111" s="20">
        <v>41</v>
      </c>
      <c r="AR111" s="20">
        <f>Compensation!$C$16</f>
        <v>1.0852941176470587</v>
      </c>
    </row>
    <row r="112" spans="1:44" s="20" customFormat="1">
      <c r="A112" s="20">
        <f t="shared" si="0"/>
        <v>0.32</v>
      </c>
      <c r="B112" s="20">
        <f t="shared" si="1"/>
        <v>5.33</v>
      </c>
      <c r="C112" s="20">
        <f t="shared" si="23"/>
        <v>2.1000000000000005</v>
      </c>
      <c r="D112" s="20">
        <f t="shared" si="7"/>
        <v>4.4100000000000019</v>
      </c>
      <c r="E112" s="20">
        <f t="shared" si="8"/>
        <v>23.505300000000009</v>
      </c>
      <c r="F112" s="20">
        <f t="shared" si="9"/>
        <v>3.4100000000000019</v>
      </c>
      <c r="G112" s="20">
        <f>1</f>
        <v>1</v>
      </c>
      <c r="H112" s="20">
        <f t="shared" si="10"/>
        <v>3.5817600000000009</v>
      </c>
      <c r="I112" s="20" t="str">
        <f t="shared" si="11"/>
        <v>1+3.58176j</v>
      </c>
      <c r="K112" s="20" t="str">
        <f t="shared" si="12"/>
        <v>3.41+12.2138016j</v>
      </c>
      <c r="M112" s="20" t="str">
        <f t="shared" si="26"/>
        <v>26.9153+12.2138016j</v>
      </c>
      <c r="O112" s="20" t="str">
        <f t="shared" si="27"/>
        <v>0.724181232740808-0.328623715847107j</v>
      </c>
      <c r="S112" s="20">
        <f t="shared" si="13"/>
        <v>0.79525593645766424</v>
      </c>
      <c r="U112" s="20">
        <f t="shared" si="4"/>
        <v>1.2647058823529411</v>
      </c>
      <c r="V112" s="20">
        <f t="shared" si="5"/>
        <v>0.98663101604278058</v>
      </c>
      <c r="X112" s="20">
        <f t="shared" si="24"/>
        <v>1E-3</v>
      </c>
      <c r="Y112" s="20">
        <f t="shared" si="6"/>
        <v>5.33</v>
      </c>
      <c r="Z112" s="20">
        <f t="shared" si="25"/>
        <v>2.1000000000000005</v>
      </c>
      <c r="AA112" s="20">
        <f t="shared" si="14"/>
        <v>4.4100000000000019</v>
      </c>
      <c r="AB112" s="20">
        <f t="shared" si="15"/>
        <v>23.505300000000009</v>
      </c>
      <c r="AC112" s="20">
        <f t="shared" si="16"/>
        <v>3.4100000000000019</v>
      </c>
      <c r="AD112" s="20">
        <v>1</v>
      </c>
      <c r="AE112" s="20">
        <f t="shared" si="17"/>
        <v>1.1193000000000003E-2</v>
      </c>
      <c r="AF112" s="20" t="str">
        <f t="shared" si="18"/>
        <v>1+0.011193j</v>
      </c>
      <c r="AH112" s="20" t="str">
        <f t="shared" si="19"/>
        <v>3.41+0.03816813j</v>
      </c>
      <c r="AI112" s="20" t="str">
        <f t="shared" si="20"/>
        <v>26.9153+0.03816813j</v>
      </c>
      <c r="AK112" s="20" t="str">
        <f t="shared" si="21"/>
        <v>0.873304504571364-0.00123841829220055j</v>
      </c>
      <c r="AO112" s="20">
        <f t="shared" si="22"/>
        <v>0.87330538266090063</v>
      </c>
      <c r="AP112" s="20">
        <v>42</v>
      </c>
      <c r="AR112" s="20">
        <f>Compensation!$C$16</f>
        <v>1.0852941176470587</v>
      </c>
    </row>
    <row r="113" spans="1:44" s="20" customFormat="1">
      <c r="A113" s="20">
        <f t="shared" si="0"/>
        <v>0.32</v>
      </c>
      <c r="B113" s="20">
        <f t="shared" si="1"/>
        <v>5.33</v>
      </c>
      <c r="C113" s="20">
        <f t="shared" si="23"/>
        <v>2.1500000000000004</v>
      </c>
      <c r="D113" s="20">
        <f t="shared" si="7"/>
        <v>4.6225000000000014</v>
      </c>
      <c r="E113" s="20">
        <f t="shared" si="8"/>
        <v>24.637925000000006</v>
      </c>
      <c r="F113" s="20">
        <f t="shared" si="9"/>
        <v>3.6225000000000014</v>
      </c>
      <c r="G113" s="20">
        <f>1</f>
        <v>1</v>
      </c>
      <c r="H113" s="20">
        <f t="shared" si="10"/>
        <v>3.6670400000000005</v>
      </c>
      <c r="I113" s="20" t="str">
        <f t="shared" si="11"/>
        <v>1+3.66704j</v>
      </c>
      <c r="K113" s="20" t="str">
        <f t="shared" si="12"/>
        <v>3.6225+13.2838524j</v>
      </c>
      <c r="M113" s="20" t="str">
        <f t="shared" si="26"/>
        <v>28.260425+13.2838524j</v>
      </c>
      <c r="O113" s="20" t="str">
        <f t="shared" si="27"/>
        <v>0.71404923494323-0.335639844174983j</v>
      </c>
      <c r="S113" s="20">
        <f t="shared" si="13"/>
        <v>0.78899962922730127</v>
      </c>
      <c r="U113" s="20">
        <f t="shared" si="4"/>
        <v>1.2647058823529411</v>
      </c>
      <c r="V113" s="20">
        <f t="shared" si="5"/>
        <v>0.98663101604278058</v>
      </c>
      <c r="X113" s="20">
        <f t="shared" si="24"/>
        <v>1E-3</v>
      </c>
      <c r="Y113" s="20">
        <f t="shared" si="6"/>
        <v>5.33</v>
      </c>
      <c r="Z113" s="20">
        <f t="shared" si="25"/>
        <v>2.1500000000000004</v>
      </c>
      <c r="AA113" s="20">
        <f t="shared" si="14"/>
        <v>4.6225000000000014</v>
      </c>
      <c r="AB113" s="20">
        <f t="shared" si="15"/>
        <v>24.637925000000006</v>
      </c>
      <c r="AC113" s="20">
        <f t="shared" si="16"/>
        <v>3.6225000000000014</v>
      </c>
      <c r="AD113" s="20">
        <v>1</v>
      </c>
      <c r="AE113" s="20">
        <f t="shared" si="17"/>
        <v>1.1459500000000003E-2</v>
      </c>
      <c r="AF113" s="20" t="str">
        <f t="shared" si="18"/>
        <v>1+0.0114595j</v>
      </c>
      <c r="AH113" s="20" t="str">
        <f t="shared" si="19"/>
        <v>3.6225+0.04151203875j</v>
      </c>
      <c r="AI113" s="20" t="str">
        <f t="shared" si="20"/>
        <v>28.260425+0.04151203875j</v>
      </c>
      <c r="AK113" s="20" t="str">
        <f t="shared" si="21"/>
        <v>0.871815333240822-0.00128061881222017j</v>
      </c>
      <c r="AO113" s="20">
        <f t="shared" si="22"/>
        <v>0.87181627379760918</v>
      </c>
      <c r="AP113" s="20">
        <v>43</v>
      </c>
      <c r="AR113" s="20">
        <f>Compensation!$C$16</f>
        <v>1.0852941176470587</v>
      </c>
    </row>
    <row r="114" spans="1:44" s="20" customFormat="1">
      <c r="A114" s="20">
        <f t="shared" si="0"/>
        <v>0.32</v>
      </c>
      <c r="B114" s="20">
        <f t="shared" si="1"/>
        <v>5.33</v>
      </c>
      <c r="C114" s="20">
        <f t="shared" si="23"/>
        <v>2.2000000000000002</v>
      </c>
      <c r="D114" s="20">
        <f t="shared" si="7"/>
        <v>4.8400000000000007</v>
      </c>
      <c r="E114" s="20">
        <f t="shared" si="8"/>
        <v>25.797200000000004</v>
      </c>
      <c r="F114" s="20">
        <f t="shared" si="9"/>
        <v>3.8400000000000007</v>
      </c>
      <c r="G114" s="20">
        <f>1</f>
        <v>1</v>
      </c>
      <c r="H114" s="20">
        <f t="shared" si="10"/>
        <v>3.7523200000000005</v>
      </c>
      <c r="I114" s="20" t="str">
        <f t="shared" si="11"/>
        <v>1+3.75232j</v>
      </c>
      <c r="K114" s="20" t="str">
        <f t="shared" si="12"/>
        <v>3.84+14.4089088j</v>
      </c>
      <c r="M114" s="20" t="str">
        <f t="shared" si="26"/>
        <v>29.6372+14.4089088j</v>
      </c>
      <c r="O114" s="20" t="str">
        <f t="shared" si="27"/>
        <v>0.704024550243945-0.342280159307425j</v>
      </c>
      <c r="S114" s="20">
        <f t="shared" si="13"/>
        <v>0.78281943946334476</v>
      </c>
      <c r="U114" s="20">
        <f t="shared" si="4"/>
        <v>1.2647058823529411</v>
      </c>
      <c r="V114" s="20">
        <f t="shared" si="5"/>
        <v>0.98663101604278058</v>
      </c>
      <c r="X114" s="20">
        <f t="shared" si="24"/>
        <v>1E-3</v>
      </c>
      <c r="Y114" s="20">
        <f t="shared" si="6"/>
        <v>5.33</v>
      </c>
      <c r="Z114" s="20">
        <f t="shared" si="25"/>
        <v>2.2000000000000002</v>
      </c>
      <c r="AA114" s="20">
        <f t="shared" si="14"/>
        <v>4.8400000000000007</v>
      </c>
      <c r="AB114" s="20">
        <f t="shared" si="15"/>
        <v>25.797200000000004</v>
      </c>
      <c r="AC114" s="20">
        <f t="shared" si="16"/>
        <v>3.8400000000000007</v>
      </c>
      <c r="AD114" s="20">
        <v>1</v>
      </c>
      <c r="AE114" s="20">
        <f t="shared" si="17"/>
        <v>1.1726E-2</v>
      </c>
      <c r="AF114" s="20" t="str">
        <f t="shared" si="18"/>
        <v>1+0.011726j</v>
      </c>
      <c r="AH114" s="20" t="str">
        <f t="shared" si="19"/>
        <v>3.84+0.04502784j</v>
      </c>
      <c r="AI114" s="20" t="str">
        <f t="shared" si="20"/>
        <v>29.6372+0.04502784j</v>
      </c>
      <c r="AK114" s="20" t="str">
        <f t="shared" si="21"/>
        <v>0.870431095145938-0.00132244719755092j</v>
      </c>
      <c r="AO114" s="20">
        <f t="shared" si="22"/>
        <v>0.87043209974330982</v>
      </c>
      <c r="AP114" s="20">
        <v>44</v>
      </c>
      <c r="AR114" s="20">
        <f>Compensation!$C$16</f>
        <v>1.0852941176470587</v>
      </c>
    </row>
    <row r="115" spans="1:44" s="20" customFormat="1">
      <c r="A115" s="20">
        <f t="shared" si="0"/>
        <v>0.32</v>
      </c>
      <c r="B115" s="20">
        <f t="shared" si="1"/>
        <v>5.33</v>
      </c>
      <c r="C115" s="20">
        <f t="shared" si="23"/>
        <v>2.25</v>
      </c>
      <c r="D115" s="20">
        <f t="shared" si="7"/>
        <v>5.0625</v>
      </c>
      <c r="E115" s="20">
        <f t="shared" si="8"/>
        <v>26.983125000000001</v>
      </c>
      <c r="F115" s="20">
        <f t="shared" si="9"/>
        <v>4.0625</v>
      </c>
      <c r="G115" s="20">
        <f>1</f>
        <v>1</v>
      </c>
      <c r="H115" s="20">
        <f t="shared" si="10"/>
        <v>3.8376000000000001</v>
      </c>
      <c r="I115" s="20" t="str">
        <f t="shared" si="11"/>
        <v>1+3.8376j</v>
      </c>
      <c r="K115" s="20" t="str">
        <f t="shared" si="12"/>
        <v>4.0625+15.59025j</v>
      </c>
      <c r="M115" s="20" t="str">
        <f t="shared" si="26"/>
        <v>31.045625+15.59025j</v>
      </c>
      <c r="O115" s="20" t="str">
        <f t="shared" si="27"/>
        <v>0.694106548314196-0.348561016724753j</v>
      </c>
      <c r="S115" s="20">
        <f t="shared" si="13"/>
        <v>0.77671016653114611</v>
      </c>
      <c r="U115" s="20">
        <f t="shared" si="4"/>
        <v>1.2647058823529411</v>
      </c>
      <c r="V115" s="20">
        <f t="shared" si="5"/>
        <v>0.98663101604278058</v>
      </c>
      <c r="X115" s="20">
        <f t="shared" si="24"/>
        <v>1E-3</v>
      </c>
      <c r="Y115" s="20">
        <f t="shared" si="6"/>
        <v>5.33</v>
      </c>
      <c r="Z115" s="20">
        <f t="shared" si="25"/>
        <v>2.25</v>
      </c>
      <c r="AA115" s="20">
        <f t="shared" si="14"/>
        <v>5.0625</v>
      </c>
      <c r="AB115" s="20">
        <f t="shared" si="15"/>
        <v>26.983125000000001</v>
      </c>
      <c r="AC115" s="20">
        <f t="shared" si="16"/>
        <v>4.0625</v>
      </c>
      <c r="AD115" s="20">
        <v>1</v>
      </c>
      <c r="AE115" s="20">
        <f t="shared" si="17"/>
        <v>1.19925E-2</v>
      </c>
      <c r="AF115" s="20" t="str">
        <f t="shared" si="18"/>
        <v>1+0.0119925j</v>
      </c>
      <c r="AH115" s="20" t="str">
        <f t="shared" si="19"/>
        <v>4.0625+0.04871953125j</v>
      </c>
      <c r="AI115" s="20" t="str">
        <f t="shared" si="20"/>
        <v>31.045625+0.04871953125j</v>
      </c>
      <c r="AK115" s="20" t="str">
        <f t="shared" si="21"/>
        <v>0.869142062682215-0.00136393433482288j</v>
      </c>
      <c r="AO115" s="20">
        <f t="shared" si="22"/>
        <v>0.86914313288454681</v>
      </c>
      <c r="AP115" s="20">
        <v>45</v>
      </c>
      <c r="AR115" s="20">
        <f>Compensation!$C$16</f>
        <v>1.0852941176470587</v>
      </c>
    </row>
    <row r="116" spans="1:44" s="20" customFormat="1">
      <c r="A116" s="20">
        <f t="shared" si="0"/>
        <v>0.32</v>
      </c>
      <c r="B116" s="20">
        <f t="shared" si="1"/>
        <v>5.33</v>
      </c>
      <c r="C116" s="20">
        <f t="shared" si="23"/>
        <v>2.2999999999999998</v>
      </c>
      <c r="D116" s="20">
        <f t="shared" si="7"/>
        <v>5.2899999999999991</v>
      </c>
      <c r="E116" s="20">
        <f t="shared" si="8"/>
        <v>28.195699999999995</v>
      </c>
      <c r="F116" s="20">
        <f t="shared" si="9"/>
        <v>4.2899999999999991</v>
      </c>
      <c r="G116" s="20">
        <f>1</f>
        <v>1</v>
      </c>
      <c r="H116" s="20">
        <f t="shared" si="10"/>
        <v>3.9228799999999997</v>
      </c>
      <c r="I116" s="20" t="str">
        <f t="shared" si="11"/>
        <v>1+3.92288j</v>
      </c>
      <c r="K116" s="20" t="str">
        <f t="shared" si="12"/>
        <v>4.29+16.8291552j</v>
      </c>
      <c r="M116" s="20" t="str">
        <f t="shared" si="26"/>
        <v>32.4857+16.8291552j</v>
      </c>
      <c r="O116" s="20" t="str">
        <f t="shared" si="27"/>
        <v>0.684295016501446-0.354497733934913j</v>
      </c>
      <c r="S116" s="20">
        <f t="shared" si="13"/>
        <v>0.77066744642141372</v>
      </c>
      <c r="U116" s="20">
        <f t="shared" si="4"/>
        <v>1.2647058823529411</v>
      </c>
      <c r="V116" s="20">
        <f t="shared" si="5"/>
        <v>0.98663101604278058</v>
      </c>
      <c r="X116" s="20">
        <f t="shared" si="24"/>
        <v>1E-3</v>
      </c>
      <c r="Y116" s="20">
        <f t="shared" si="6"/>
        <v>5.33</v>
      </c>
      <c r="Z116" s="20">
        <f t="shared" si="25"/>
        <v>2.2999999999999998</v>
      </c>
      <c r="AA116" s="20">
        <f t="shared" si="14"/>
        <v>5.2899999999999991</v>
      </c>
      <c r="AB116" s="20">
        <f t="shared" si="15"/>
        <v>28.195699999999995</v>
      </c>
      <c r="AC116" s="20">
        <f t="shared" si="16"/>
        <v>4.2899999999999991</v>
      </c>
      <c r="AD116" s="20">
        <v>1</v>
      </c>
      <c r="AE116" s="20">
        <f t="shared" si="17"/>
        <v>1.2258999999999999E-2</v>
      </c>
      <c r="AF116" s="20" t="str">
        <f t="shared" si="18"/>
        <v>1+0.012259j</v>
      </c>
      <c r="AH116" s="20" t="str">
        <f t="shared" si="19"/>
        <v>4.29+0.05259111j</v>
      </c>
      <c r="AI116" s="20" t="str">
        <f t="shared" si="20"/>
        <v>32.4857+0.05259111j</v>
      </c>
      <c r="AK116" s="20" t="str">
        <f t="shared" si="21"/>
        <v>0.867939619704211-0.0014051077247288j</v>
      </c>
      <c r="AO116" s="20">
        <f t="shared" si="22"/>
        <v>0.86794075706813556</v>
      </c>
      <c r="AP116" s="20">
        <v>46</v>
      </c>
      <c r="AR116" s="20">
        <f>Compensation!$C$16</f>
        <v>1.0852941176470587</v>
      </c>
    </row>
    <row r="117" spans="1:44" s="20" customFormat="1">
      <c r="A117" s="20">
        <f t="shared" si="0"/>
        <v>0.32</v>
      </c>
      <c r="B117" s="20">
        <f t="shared" si="1"/>
        <v>5.33</v>
      </c>
      <c r="C117" s="20">
        <f t="shared" si="23"/>
        <v>2.3499999999999996</v>
      </c>
      <c r="D117" s="20">
        <f t="shared" si="7"/>
        <v>5.5224999999999982</v>
      </c>
      <c r="E117" s="20">
        <f t="shared" si="8"/>
        <v>29.434924999999989</v>
      </c>
      <c r="F117" s="20">
        <f t="shared" si="9"/>
        <v>4.5224999999999982</v>
      </c>
      <c r="G117" s="20">
        <f>1</f>
        <v>1</v>
      </c>
      <c r="H117" s="20">
        <f t="shared" si="10"/>
        <v>4.0081599999999993</v>
      </c>
      <c r="I117" s="20" t="str">
        <f t="shared" si="11"/>
        <v>1+4.00816j</v>
      </c>
      <c r="K117" s="20" t="str">
        <f t="shared" si="12"/>
        <v>4.5225+18.1269036j</v>
      </c>
      <c r="M117" s="20" t="str">
        <f t="shared" si="26"/>
        <v>33.957425+18.1269036j</v>
      </c>
      <c r="O117" s="20" t="str">
        <f t="shared" si="27"/>
        <v>0.674590062402422-0.360104720269181j</v>
      </c>
      <c r="S117" s="20">
        <f t="shared" si="13"/>
        <v>0.76468762370803989</v>
      </c>
      <c r="U117" s="20">
        <f t="shared" si="4"/>
        <v>1.2647058823529411</v>
      </c>
      <c r="V117" s="20">
        <f t="shared" si="5"/>
        <v>0.98663101604278058</v>
      </c>
      <c r="X117" s="20">
        <f t="shared" si="24"/>
        <v>1E-3</v>
      </c>
      <c r="Y117" s="20">
        <f t="shared" si="6"/>
        <v>5.33</v>
      </c>
      <c r="Z117" s="20">
        <f t="shared" si="25"/>
        <v>2.3499999999999996</v>
      </c>
      <c r="AA117" s="20">
        <f t="shared" si="14"/>
        <v>5.5224999999999982</v>
      </c>
      <c r="AB117" s="20">
        <f t="shared" si="15"/>
        <v>29.434924999999989</v>
      </c>
      <c r="AC117" s="20">
        <f t="shared" si="16"/>
        <v>4.5224999999999982</v>
      </c>
      <c r="AD117" s="20">
        <v>1</v>
      </c>
      <c r="AE117" s="20">
        <f t="shared" si="17"/>
        <v>1.2525499999999998E-2</v>
      </c>
      <c r="AF117" s="20" t="str">
        <f t="shared" si="18"/>
        <v>1+0.0125255j</v>
      </c>
      <c r="AH117" s="20" t="str">
        <f t="shared" si="19"/>
        <v>4.5225+0.05664657375j</v>
      </c>
      <c r="AI117" s="20" t="str">
        <f t="shared" si="20"/>
        <v>33.957425+0.05664657375j</v>
      </c>
      <c r="AK117" s="20" t="str">
        <f t="shared" si="21"/>
        <v>0.8668161113368-0.00144599193780236j</v>
      </c>
      <c r="AO117" s="20">
        <f t="shared" si="22"/>
        <v>0.86681731741223078</v>
      </c>
      <c r="AP117" s="20">
        <v>47</v>
      </c>
      <c r="AR117" s="20">
        <f>Compensation!$C$16</f>
        <v>1.0852941176470587</v>
      </c>
    </row>
    <row r="118" spans="1:44" s="20" customFormat="1">
      <c r="A118" s="20">
        <f t="shared" si="0"/>
        <v>0.32</v>
      </c>
      <c r="B118" s="20">
        <f t="shared" si="1"/>
        <v>5.33</v>
      </c>
      <c r="C118" s="20">
        <f t="shared" si="23"/>
        <v>2.3999999999999995</v>
      </c>
      <c r="D118" s="20">
        <f t="shared" si="7"/>
        <v>5.7599999999999971</v>
      </c>
      <c r="E118" s="20">
        <f t="shared" si="8"/>
        <v>30.700799999999987</v>
      </c>
      <c r="F118" s="20">
        <f t="shared" si="9"/>
        <v>4.7599999999999971</v>
      </c>
      <c r="G118" s="20">
        <f>1</f>
        <v>1</v>
      </c>
      <c r="H118" s="20">
        <f t="shared" si="10"/>
        <v>4.0934399999999993</v>
      </c>
      <c r="I118" s="20" t="str">
        <f t="shared" si="11"/>
        <v>1+4.09344j</v>
      </c>
      <c r="K118" s="20" t="str">
        <f t="shared" si="12"/>
        <v>4.76+19.4847744j</v>
      </c>
      <c r="M118" s="20" t="str">
        <f t="shared" si="26"/>
        <v>35.4608+19.4847744j</v>
      </c>
      <c r="O118" s="20" t="str">
        <f t="shared" si="27"/>
        <v>0.664992032709171-0.365395584282803j</v>
      </c>
      <c r="S118" s="20">
        <f t="shared" si="13"/>
        <v>0.75876764334020341</v>
      </c>
      <c r="U118" s="20">
        <f t="shared" si="4"/>
        <v>1.2647058823529411</v>
      </c>
      <c r="V118" s="20">
        <f t="shared" si="5"/>
        <v>0.98663101604278058</v>
      </c>
      <c r="X118" s="20">
        <f t="shared" si="24"/>
        <v>1E-3</v>
      </c>
      <c r="Y118" s="20">
        <f t="shared" si="6"/>
        <v>5.33</v>
      </c>
      <c r="Z118" s="20">
        <f t="shared" si="25"/>
        <v>2.3999999999999995</v>
      </c>
      <c r="AA118" s="20">
        <f t="shared" si="14"/>
        <v>5.7599999999999971</v>
      </c>
      <c r="AB118" s="20">
        <f t="shared" si="15"/>
        <v>30.700799999999987</v>
      </c>
      <c r="AC118" s="20">
        <f t="shared" si="16"/>
        <v>4.7599999999999971</v>
      </c>
      <c r="AD118" s="20">
        <v>1</v>
      </c>
      <c r="AE118" s="20">
        <f t="shared" si="17"/>
        <v>1.2791999999999998E-2</v>
      </c>
      <c r="AF118" s="20" t="str">
        <f t="shared" si="18"/>
        <v>1+0.012792j</v>
      </c>
      <c r="AH118" s="20" t="str">
        <f t="shared" si="19"/>
        <v>4.76+0.06088992j</v>
      </c>
      <c r="AI118" s="20" t="str">
        <f t="shared" si="20"/>
        <v>35.4608+0.06088992j</v>
      </c>
      <c r="AK118" s="20" t="str">
        <f t="shared" si="21"/>
        <v>0.865764717110077-0.00148660899820803j</v>
      </c>
      <c r="AO118" s="20">
        <f t="shared" si="22"/>
        <v>0.8657659934410713</v>
      </c>
      <c r="AP118" s="20">
        <v>48</v>
      </c>
      <c r="AR118" s="20">
        <f>Compensation!$C$16</f>
        <v>1.0852941176470587</v>
      </c>
    </row>
    <row r="119" spans="1:44" s="20" customFormat="1">
      <c r="A119" s="20">
        <f t="shared" si="0"/>
        <v>0.32</v>
      </c>
      <c r="B119" s="20">
        <f t="shared" si="1"/>
        <v>5.33</v>
      </c>
      <c r="C119" s="20">
        <f t="shared" si="23"/>
        <v>2.4499999999999993</v>
      </c>
      <c r="D119" s="20">
        <f t="shared" si="7"/>
        <v>6.0024999999999968</v>
      </c>
      <c r="E119" s="20">
        <f t="shared" si="8"/>
        <v>31.993324999999984</v>
      </c>
      <c r="F119" s="20">
        <f t="shared" si="9"/>
        <v>5.0024999999999968</v>
      </c>
      <c r="G119" s="20">
        <f>1</f>
        <v>1</v>
      </c>
      <c r="H119" s="20">
        <f t="shared" si="10"/>
        <v>4.1787199999999993</v>
      </c>
      <c r="I119" s="20" t="str">
        <f t="shared" si="11"/>
        <v>1+4.17872j</v>
      </c>
      <c r="K119" s="20" t="str">
        <f t="shared" si="12"/>
        <v>5.0025+20.9040468j</v>
      </c>
      <c r="M119" s="20" t="str">
        <f t="shared" si="26"/>
        <v>36.995825+20.9040468j</v>
      </c>
      <c r="O119" s="20" t="str">
        <f t="shared" si="27"/>
        <v>0.655501445733067-0.370383222946689j</v>
      </c>
      <c r="S119" s="20">
        <f t="shared" si="13"/>
        <v>0.75290495894137788</v>
      </c>
      <c r="U119" s="20">
        <f t="shared" si="4"/>
        <v>1.2647058823529411</v>
      </c>
      <c r="V119" s="20">
        <f t="shared" si="5"/>
        <v>0.98663101604278058</v>
      </c>
      <c r="X119" s="20">
        <f t="shared" si="24"/>
        <v>1E-3</v>
      </c>
      <c r="Y119" s="20">
        <f t="shared" si="6"/>
        <v>5.33</v>
      </c>
      <c r="Z119" s="20">
        <f t="shared" si="25"/>
        <v>2.4499999999999993</v>
      </c>
      <c r="AA119" s="20">
        <f t="shared" si="14"/>
        <v>6.0024999999999968</v>
      </c>
      <c r="AB119" s="20">
        <f t="shared" si="15"/>
        <v>31.993324999999984</v>
      </c>
      <c r="AC119" s="20">
        <f t="shared" si="16"/>
        <v>5.0024999999999968</v>
      </c>
      <c r="AD119" s="20">
        <v>1</v>
      </c>
      <c r="AE119" s="20">
        <f t="shared" si="17"/>
        <v>1.3058499999999997E-2</v>
      </c>
      <c r="AF119" s="20" t="str">
        <f t="shared" si="18"/>
        <v>1+0.0130585j</v>
      </c>
      <c r="AH119" s="20" t="str">
        <f t="shared" si="19"/>
        <v>5.0025+0.06532514625j</v>
      </c>
      <c r="AI119" s="20" t="str">
        <f t="shared" si="20"/>
        <v>36.995825+0.06532514625j</v>
      </c>
      <c r="AK119" s="20" t="str">
        <f t="shared" si="21"/>
        <v>0.864779343341918-0.00152697870848372j</v>
      </c>
      <c r="AO119" s="20">
        <f t="shared" si="22"/>
        <v>0.86478069146741188</v>
      </c>
      <c r="AP119" s="20">
        <v>49</v>
      </c>
      <c r="AR119" s="20">
        <f>Compensation!$C$16</f>
        <v>1.0852941176470587</v>
      </c>
    </row>
    <row r="120" spans="1:44" s="20" customFormat="1">
      <c r="A120" s="20">
        <f t="shared" si="0"/>
        <v>0.32</v>
      </c>
      <c r="B120" s="20">
        <f t="shared" si="1"/>
        <v>5.33</v>
      </c>
      <c r="C120" s="20">
        <f t="shared" si="23"/>
        <v>2.4999999999999991</v>
      </c>
      <c r="D120" s="20">
        <f t="shared" si="7"/>
        <v>6.2499999999999956</v>
      </c>
      <c r="E120" s="20">
        <f t="shared" si="8"/>
        <v>33.312499999999979</v>
      </c>
      <c r="F120" s="20">
        <f t="shared" si="9"/>
        <v>5.2499999999999956</v>
      </c>
      <c r="G120" s="20">
        <f>1</f>
        <v>1</v>
      </c>
      <c r="H120" s="20">
        <f t="shared" si="10"/>
        <v>4.2639999999999985</v>
      </c>
      <c r="I120" s="20" t="str">
        <f t="shared" si="11"/>
        <v>1+4.264j</v>
      </c>
      <c r="K120" s="20" t="str">
        <f t="shared" si="12"/>
        <v>5.25+22.386j</v>
      </c>
      <c r="M120" s="20" t="str">
        <f t="shared" si="26"/>
        <v>38.5625+22.386j</v>
      </c>
      <c r="O120" s="20" t="str">
        <f t="shared" si="27"/>
        <v>0.646118935452969-0.375079895988335j</v>
      </c>
      <c r="S120" s="20">
        <f t="shared" si="13"/>
        <v>0.74709745490497959</v>
      </c>
      <c r="U120" s="20">
        <f t="shared" si="4"/>
        <v>1.2647058823529411</v>
      </c>
      <c r="V120" s="20">
        <f t="shared" si="5"/>
        <v>0.98663101604278058</v>
      </c>
      <c r="X120" s="20">
        <f t="shared" si="24"/>
        <v>1E-3</v>
      </c>
      <c r="Y120" s="20">
        <f t="shared" si="6"/>
        <v>5.33</v>
      </c>
      <c r="Z120" s="20">
        <f t="shared" si="25"/>
        <v>2.4999999999999991</v>
      </c>
      <c r="AA120" s="20">
        <f t="shared" si="14"/>
        <v>6.2499999999999956</v>
      </c>
      <c r="AB120" s="20">
        <f t="shared" si="15"/>
        <v>33.312499999999979</v>
      </c>
      <c r="AC120" s="20">
        <f t="shared" si="16"/>
        <v>5.2499999999999956</v>
      </c>
      <c r="AD120" s="20">
        <v>1</v>
      </c>
      <c r="AE120" s="20">
        <f t="shared" si="17"/>
        <v>1.3324999999999997E-2</v>
      </c>
      <c r="AF120" s="20" t="str">
        <f t="shared" si="18"/>
        <v>1+0.013325j</v>
      </c>
      <c r="AH120" s="20" t="str">
        <f t="shared" si="19"/>
        <v>5.25+0.0699562499999999j</v>
      </c>
      <c r="AI120" s="20" t="str">
        <f t="shared" si="20"/>
        <v>38.5625+0.0699562499999999j</v>
      </c>
      <c r="AK120" s="20" t="str">
        <f t="shared" si="21"/>
        <v>0.863854531481015-0.00156711892558622j</v>
      </c>
      <c r="AO120" s="20">
        <f t="shared" si="22"/>
        <v>0.86385595293544803</v>
      </c>
      <c r="AP120" s="20">
        <v>50</v>
      </c>
      <c r="AR120" s="20">
        <f>Compensation!$C$16</f>
        <v>1.0852941176470587</v>
      </c>
    </row>
    <row r="121" spans="1:44" s="20" customFormat="1">
      <c r="A121" s="20">
        <f t="shared" si="0"/>
        <v>0.32</v>
      </c>
      <c r="B121" s="20">
        <f t="shared" si="1"/>
        <v>5.33</v>
      </c>
      <c r="C121" s="20">
        <f t="shared" si="23"/>
        <v>2.5499999999999989</v>
      </c>
      <c r="D121" s="20">
        <f t="shared" si="7"/>
        <v>6.5024999999999942</v>
      </c>
      <c r="E121" s="20">
        <f t="shared" si="8"/>
        <v>34.658324999999969</v>
      </c>
      <c r="F121" s="20">
        <f t="shared" si="9"/>
        <v>5.5024999999999942</v>
      </c>
      <c r="G121" s="20">
        <f>1</f>
        <v>1</v>
      </c>
      <c r="H121" s="20">
        <f t="shared" si="10"/>
        <v>4.3492799999999985</v>
      </c>
      <c r="I121" s="20" t="str">
        <f t="shared" si="11"/>
        <v>1+4.34928j</v>
      </c>
      <c r="K121" s="20" t="str">
        <f t="shared" si="12"/>
        <v>5.50249999999999+23.9319132j</v>
      </c>
      <c r="M121" s="20" t="str">
        <f t="shared" si="26"/>
        <v>40.160825+23.9319132j</v>
      </c>
      <c r="O121" s="20" t="str">
        <f t="shared" si="27"/>
        <v>0.636845205292312-0.379497288088374j</v>
      </c>
      <c r="S121" s="20">
        <f t="shared" si="13"/>
        <v>0.74134338006772371</v>
      </c>
      <c r="U121" s="20">
        <f t="shared" si="4"/>
        <v>1.2647058823529411</v>
      </c>
      <c r="V121" s="20">
        <f t="shared" si="5"/>
        <v>0.98663101604278058</v>
      </c>
      <c r="X121" s="20">
        <f t="shared" si="24"/>
        <v>1E-3</v>
      </c>
      <c r="Y121" s="20">
        <f t="shared" si="6"/>
        <v>5.33</v>
      </c>
      <c r="Z121" s="20">
        <f t="shared" si="25"/>
        <v>2.5499999999999989</v>
      </c>
      <c r="AA121" s="20">
        <f t="shared" si="14"/>
        <v>6.5024999999999942</v>
      </c>
      <c r="AB121" s="20">
        <f t="shared" si="15"/>
        <v>34.658324999999969</v>
      </c>
      <c r="AC121" s="20">
        <f t="shared" si="16"/>
        <v>5.5024999999999942</v>
      </c>
      <c r="AD121" s="20">
        <v>1</v>
      </c>
      <c r="AE121" s="20">
        <f t="shared" si="17"/>
        <v>1.3591499999999994E-2</v>
      </c>
      <c r="AF121" s="20" t="str">
        <f t="shared" si="18"/>
        <v>1+0.0135915j</v>
      </c>
      <c r="AH121" s="20" t="str">
        <f t="shared" si="19"/>
        <v>5.50249999999999+0.0747872287499999j</v>
      </c>
      <c r="AI121" s="20" t="str">
        <f t="shared" si="20"/>
        <v>40.160825+0.0747872287499999j</v>
      </c>
      <c r="AK121" s="20" t="str">
        <f t="shared" si="21"/>
        <v>0.862985379745022-0.00160704579656659j</v>
      </c>
      <c r="AO121" s="20">
        <f t="shared" si="22"/>
        <v>0.86298687605887259</v>
      </c>
      <c r="AP121" s="20">
        <v>51</v>
      </c>
      <c r="AR121" s="20">
        <f>Compensation!$C$16</f>
        <v>1.0852941176470587</v>
      </c>
    </row>
    <row r="122" spans="1:44" s="20" customFormat="1">
      <c r="A122" s="20">
        <f t="shared" si="0"/>
        <v>0.32</v>
      </c>
      <c r="B122" s="20">
        <f t="shared" si="1"/>
        <v>5.33</v>
      </c>
      <c r="C122" s="20">
        <f t="shared" si="23"/>
        <v>2.5999999999999988</v>
      </c>
      <c r="D122" s="20">
        <f t="shared" si="7"/>
        <v>6.7599999999999936</v>
      </c>
      <c r="E122" s="20">
        <f t="shared" si="8"/>
        <v>36.030799999999964</v>
      </c>
      <c r="F122" s="20">
        <f t="shared" si="9"/>
        <v>5.7599999999999936</v>
      </c>
      <c r="G122" s="20">
        <f>1</f>
        <v>1</v>
      </c>
      <c r="H122" s="20">
        <f t="shared" si="10"/>
        <v>4.4345599999999976</v>
      </c>
      <c r="I122" s="20" t="str">
        <f t="shared" si="11"/>
        <v>1+4.43456j</v>
      </c>
      <c r="K122" s="20" t="str">
        <f t="shared" si="12"/>
        <v>5.75999999999999+25.5430656j</v>
      </c>
      <c r="M122" s="20" t="str">
        <f t="shared" si="26"/>
        <v>41.7908+25.5430656j</v>
      </c>
      <c r="O122" s="20" t="str">
        <f t="shared" si="27"/>
        <v>0.627680990122739-0.383646561122976j</v>
      </c>
      <c r="S122" s="20">
        <f t="shared" si="13"/>
        <v>0.73564129113512067</v>
      </c>
      <c r="U122" s="20">
        <f t="shared" si="4"/>
        <v>1.2647058823529411</v>
      </c>
      <c r="V122" s="20">
        <f t="shared" si="5"/>
        <v>0.98663101604278058</v>
      </c>
      <c r="X122" s="20">
        <f t="shared" si="24"/>
        <v>1E-3</v>
      </c>
      <c r="Y122" s="20">
        <f t="shared" si="6"/>
        <v>5.33</v>
      </c>
      <c r="Z122" s="20">
        <f t="shared" si="25"/>
        <v>2.5999999999999988</v>
      </c>
      <c r="AA122" s="20">
        <f t="shared" si="14"/>
        <v>6.7599999999999936</v>
      </c>
      <c r="AB122" s="20">
        <f t="shared" si="15"/>
        <v>36.030799999999964</v>
      </c>
      <c r="AC122" s="20">
        <f t="shared" si="16"/>
        <v>5.7599999999999936</v>
      </c>
      <c r="AD122" s="20">
        <v>1</v>
      </c>
      <c r="AE122" s="20">
        <f t="shared" si="17"/>
        <v>1.3857999999999994E-2</v>
      </c>
      <c r="AF122" s="20" t="str">
        <f t="shared" si="18"/>
        <v>1+0.013858j</v>
      </c>
      <c r="AH122" s="20" t="str">
        <f t="shared" si="19"/>
        <v>5.75999999999999+0.0798220799999999j</v>
      </c>
      <c r="AI122" s="20" t="str">
        <f t="shared" si="20"/>
        <v>41.7908+0.0798220799999999j</v>
      </c>
      <c r="AK122" s="20" t="str">
        <f t="shared" si="21"/>
        <v>0.862167475881705-0.001646773960614j</v>
      </c>
      <c r="AO122" s="20">
        <f t="shared" si="22"/>
        <v>0.86216904858195154</v>
      </c>
      <c r="AP122" s="20">
        <v>52</v>
      </c>
      <c r="AR122" s="20">
        <f>Compensation!$C$16</f>
        <v>1.0852941176470587</v>
      </c>
    </row>
    <row r="123" spans="1:44" s="20" customFormat="1">
      <c r="A123" s="20">
        <f t="shared" si="0"/>
        <v>0.32</v>
      </c>
      <c r="B123" s="20">
        <f t="shared" si="1"/>
        <v>5.33</v>
      </c>
      <c r="C123" s="20">
        <f t="shared" si="23"/>
        <v>2.6499999999999986</v>
      </c>
      <c r="D123" s="20">
        <f t="shared" si="7"/>
        <v>7.0224999999999929</v>
      </c>
      <c r="E123" s="20">
        <f t="shared" si="8"/>
        <v>37.429924999999962</v>
      </c>
      <c r="F123" s="20">
        <f t="shared" si="9"/>
        <v>6.0224999999999929</v>
      </c>
      <c r="G123" s="20">
        <f>1</f>
        <v>1</v>
      </c>
      <c r="H123" s="20">
        <f t="shared" si="10"/>
        <v>4.5198399999999976</v>
      </c>
      <c r="I123" s="20" t="str">
        <f t="shared" si="11"/>
        <v>1+4.51984j</v>
      </c>
      <c r="K123" s="20" t="str">
        <f t="shared" si="12"/>
        <v>6.02249999999999+27.2207364j</v>
      </c>
      <c r="M123" s="20" t="str">
        <f t="shared" si="26"/>
        <v>43.4524249999999+27.2207364j</v>
      </c>
      <c r="O123" s="20" t="str">
        <f t="shared" si="27"/>
        <v>0.618627025232112-0.387538398231158j</v>
      </c>
      <c r="S123" s="20">
        <f t="shared" si="13"/>
        <v>0.72999000435013062</v>
      </c>
      <c r="U123" s="20">
        <f t="shared" si="4"/>
        <v>1.2647058823529411</v>
      </c>
      <c r="V123" s="20">
        <f t="shared" si="5"/>
        <v>0.98663101604278058</v>
      </c>
      <c r="X123" s="20">
        <f t="shared" si="24"/>
        <v>1E-3</v>
      </c>
      <c r="Y123" s="20">
        <f t="shared" si="6"/>
        <v>5.33</v>
      </c>
      <c r="Z123" s="20">
        <f t="shared" si="25"/>
        <v>2.6499999999999986</v>
      </c>
      <c r="AA123" s="20">
        <f t="shared" si="14"/>
        <v>7.0224999999999929</v>
      </c>
      <c r="AB123" s="20">
        <f t="shared" si="15"/>
        <v>37.429924999999962</v>
      </c>
      <c r="AC123" s="20">
        <f t="shared" si="16"/>
        <v>6.0224999999999929</v>
      </c>
      <c r="AD123" s="20">
        <v>1</v>
      </c>
      <c r="AE123" s="20">
        <f t="shared" si="17"/>
        <v>1.4124499999999993E-2</v>
      </c>
      <c r="AF123" s="20" t="str">
        <f t="shared" si="18"/>
        <v>1+0.0141245j</v>
      </c>
      <c r="AH123" s="20" t="str">
        <f t="shared" si="19"/>
        <v>6.02249999999999+0.0850648012499999j</v>
      </c>
      <c r="AI123" s="20" t="str">
        <f t="shared" si="20"/>
        <v>43.4524249999999+0.0850648012499999j</v>
      </c>
      <c r="AK123" s="20" t="str">
        <f t="shared" si="21"/>
        <v>0.861396839274291-0.00168631672295035j</v>
      </c>
      <c r="AO123" s="20">
        <f t="shared" si="22"/>
        <v>0.86139848988480872</v>
      </c>
      <c r="AP123" s="20">
        <v>53</v>
      </c>
      <c r="AR123" s="20">
        <f>Compensation!$C$16</f>
        <v>1.0852941176470587</v>
      </c>
    </row>
    <row r="124" spans="1:44" s="20" customFormat="1">
      <c r="A124" s="20">
        <f t="shared" si="0"/>
        <v>0.32</v>
      </c>
      <c r="B124" s="20">
        <f t="shared" si="1"/>
        <v>5.33</v>
      </c>
      <c r="C124" s="20">
        <f t="shared" si="23"/>
        <v>2.6999999999999984</v>
      </c>
      <c r="D124" s="20">
        <f t="shared" si="7"/>
        <v>7.2899999999999912</v>
      </c>
      <c r="E124" s="20">
        <f t="shared" si="8"/>
        <v>38.855699999999956</v>
      </c>
      <c r="F124" s="20">
        <f t="shared" si="9"/>
        <v>6.2899999999999912</v>
      </c>
      <c r="G124" s="20">
        <f>1</f>
        <v>1</v>
      </c>
      <c r="H124" s="20">
        <f t="shared" si="10"/>
        <v>4.6051199999999977</v>
      </c>
      <c r="I124" s="20" t="str">
        <f t="shared" si="11"/>
        <v>1+4.60512j</v>
      </c>
      <c r="K124" s="20" t="str">
        <f t="shared" si="12"/>
        <v>6.28999999999999+28.9662048j</v>
      </c>
      <c r="M124" s="20" t="str">
        <f t="shared" si="26"/>
        <v>45.1456999999999+28.9662048j</v>
      </c>
      <c r="O124" s="20" t="str">
        <f t="shared" si="27"/>
        <v>0.609684021192767-0.391183041156904j</v>
      </c>
      <c r="S124" s="20">
        <f t="shared" si="13"/>
        <v>0.7243885541520837</v>
      </c>
      <c r="U124" s="20">
        <f t="shared" si="4"/>
        <v>1.2647058823529411</v>
      </c>
      <c r="V124" s="20">
        <f t="shared" si="5"/>
        <v>0.98663101604278058</v>
      </c>
      <c r="X124" s="20">
        <f t="shared" si="24"/>
        <v>1E-3</v>
      </c>
      <c r="Y124" s="20">
        <f t="shared" si="6"/>
        <v>5.33</v>
      </c>
      <c r="Z124" s="20">
        <f t="shared" si="25"/>
        <v>2.6999999999999984</v>
      </c>
      <c r="AA124" s="20">
        <f t="shared" si="14"/>
        <v>7.2899999999999912</v>
      </c>
      <c r="AB124" s="20">
        <f t="shared" si="15"/>
        <v>38.855699999999956</v>
      </c>
      <c r="AC124" s="20">
        <f t="shared" si="16"/>
        <v>6.2899999999999912</v>
      </c>
      <c r="AD124" s="20">
        <v>1</v>
      </c>
      <c r="AE124" s="20">
        <f t="shared" si="17"/>
        <v>1.4390999999999991E-2</v>
      </c>
      <c r="AF124" s="20" t="str">
        <f t="shared" si="18"/>
        <v>1+0.014391j</v>
      </c>
      <c r="AH124" s="20" t="str">
        <f t="shared" si="19"/>
        <v>6.28999999999999+0.0905193899999999j</v>
      </c>
      <c r="AI124" s="20" t="str">
        <f t="shared" si="20"/>
        <v>45.1456999999999+0.0905193899999999j</v>
      </c>
      <c r="AK124" s="20" t="str">
        <f t="shared" si="21"/>
        <v>0.860669870927628-0.00172568620505935j</v>
      </c>
      <c r="AO124" s="20">
        <f t="shared" si="22"/>
        <v>0.86067160096953255</v>
      </c>
      <c r="AP124" s="20">
        <v>54</v>
      </c>
      <c r="AR124" s="20">
        <f>Compensation!$C$16</f>
        <v>1.0852941176470587</v>
      </c>
    </row>
    <row r="125" spans="1:44" s="20" customFormat="1">
      <c r="A125" s="20">
        <f t="shared" si="0"/>
        <v>0.32</v>
      </c>
      <c r="B125" s="20">
        <f t="shared" si="1"/>
        <v>5.33</v>
      </c>
      <c r="C125" s="20">
        <f t="shared" si="23"/>
        <v>2.7499999999999982</v>
      </c>
      <c r="D125" s="20">
        <f t="shared" si="7"/>
        <v>7.5624999999999902</v>
      </c>
      <c r="E125" s="20">
        <f t="shared" si="8"/>
        <v>40.308124999999947</v>
      </c>
      <c r="F125" s="20">
        <f t="shared" si="9"/>
        <v>6.5624999999999902</v>
      </c>
      <c r="G125" s="20">
        <f>1</f>
        <v>1</v>
      </c>
      <c r="H125" s="20">
        <f t="shared" si="10"/>
        <v>4.6903999999999968</v>
      </c>
      <c r="I125" s="20" t="str">
        <f t="shared" si="11"/>
        <v>1+4.6904j</v>
      </c>
      <c r="K125" s="20" t="str">
        <f t="shared" si="12"/>
        <v>6.56249999999999+30.78075j</v>
      </c>
      <c r="M125" s="20" t="str">
        <f t="shared" si="26"/>
        <v>46.8706249999999+30.78075j</v>
      </c>
      <c r="O125" s="20" t="str">
        <f t="shared" si="27"/>
        <v>0.600852643729915-0.39459032205117j</v>
      </c>
      <c r="S125" s="20">
        <f t="shared" si="13"/>
        <v>0.71883615778122512</v>
      </c>
      <c r="U125" s="20">
        <f t="shared" si="4"/>
        <v>1.2647058823529411</v>
      </c>
      <c r="V125" s="20">
        <f t="shared" si="5"/>
        <v>0.98663101604278058</v>
      </c>
      <c r="X125" s="20">
        <f t="shared" si="24"/>
        <v>1E-3</v>
      </c>
      <c r="Y125" s="20">
        <f t="shared" si="6"/>
        <v>5.33</v>
      </c>
      <c r="Z125" s="20">
        <f t="shared" si="25"/>
        <v>2.7499999999999982</v>
      </c>
      <c r="AA125" s="20">
        <f t="shared" si="14"/>
        <v>7.5624999999999902</v>
      </c>
      <c r="AB125" s="20">
        <f t="shared" si="15"/>
        <v>40.308124999999947</v>
      </c>
      <c r="AC125" s="20">
        <f t="shared" si="16"/>
        <v>6.5624999999999902</v>
      </c>
      <c r="AD125" s="20">
        <v>1</v>
      </c>
      <c r="AE125" s="20">
        <f t="shared" si="17"/>
        <v>1.465749999999999E-2</v>
      </c>
      <c r="AF125" s="20" t="str">
        <f t="shared" si="18"/>
        <v>1+0.0146575j</v>
      </c>
      <c r="AH125" s="20" t="str">
        <f t="shared" si="19"/>
        <v>6.56249999999999+0.0961898437499999j</v>
      </c>
      <c r="AI125" s="20" t="str">
        <f t="shared" si="20"/>
        <v>46.8706249999999+0.0961898437499999j</v>
      </c>
      <c r="AK125" s="20" t="str">
        <f t="shared" si="21"/>
        <v>0.859983310125957-0.00176489347493497j</v>
      </c>
      <c r="AO125" s="20">
        <f t="shared" si="22"/>
        <v>0.85998512111790382</v>
      </c>
      <c r="AP125" s="20">
        <v>55</v>
      </c>
      <c r="AR125" s="20">
        <f>Compensation!$C$16</f>
        <v>1.0852941176470587</v>
      </c>
    </row>
    <row r="126" spans="1:44" s="20" customFormat="1">
      <c r="A126" s="20">
        <f t="shared" si="0"/>
        <v>0.32</v>
      </c>
      <c r="B126" s="20">
        <f t="shared" si="1"/>
        <v>5.33</v>
      </c>
      <c r="C126" s="20">
        <f t="shared" si="23"/>
        <v>2.799999999999998</v>
      </c>
      <c r="D126" s="20">
        <f t="shared" si="7"/>
        <v>7.8399999999999892</v>
      </c>
      <c r="E126" s="20">
        <f t="shared" si="8"/>
        <v>41.787199999999942</v>
      </c>
      <c r="F126" s="20">
        <f t="shared" si="9"/>
        <v>6.8399999999999892</v>
      </c>
      <c r="G126" s="20">
        <f>1</f>
        <v>1</v>
      </c>
      <c r="H126" s="20">
        <f t="shared" si="10"/>
        <v>4.7756799999999968</v>
      </c>
      <c r="I126" s="20" t="str">
        <f t="shared" si="11"/>
        <v>1+4.77568j</v>
      </c>
      <c r="K126" s="20" t="str">
        <f t="shared" si="12"/>
        <v>6.83999999999999+32.6656511999999j</v>
      </c>
      <c r="M126" s="20" t="str">
        <f t="shared" si="26"/>
        <v>48.6271999999999+32.6656511999999j</v>
      </c>
      <c r="O126" s="20" t="str">
        <f t="shared" si="27"/>
        <v>0.592133497826487-0.397769690704708j</v>
      </c>
      <c r="S126" s="20">
        <f t="shared" si="13"/>
        <v>0.71333218495421147</v>
      </c>
      <c r="U126" s="20">
        <f t="shared" si="4"/>
        <v>1.2647058823529411</v>
      </c>
      <c r="V126" s="20">
        <f t="shared" si="5"/>
        <v>0.98663101604278058</v>
      </c>
      <c r="X126" s="20">
        <f t="shared" si="24"/>
        <v>1E-3</v>
      </c>
      <c r="Y126" s="20">
        <f t="shared" si="6"/>
        <v>5.33</v>
      </c>
      <c r="Z126" s="20">
        <f t="shared" si="25"/>
        <v>2.799999999999998</v>
      </c>
      <c r="AA126" s="20">
        <f t="shared" si="14"/>
        <v>7.8399999999999892</v>
      </c>
      <c r="AB126" s="20">
        <f t="shared" si="15"/>
        <v>41.787199999999942</v>
      </c>
      <c r="AC126" s="20">
        <f t="shared" si="16"/>
        <v>6.8399999999999892</v>
      </c>
      <c r="AD126" s="20">
        <v>1</v>
      </c>
      <c r="AE126" s="20">
        <f t="shared" si="17"/>
        <v>1.4923999999999991E-2</v>
      </c>
      <c r="AF126" s="20" t="str">
        <f t="shared" si="18"/>
        <v>1+0.014924j</v>
      </c>
      <c r="AH126" s="20" t="str">
        <f t="shared" si="19"/>
        <v>6.83999999999999+0.10208016j</v>
      </c>
      <c r="AI126" s="20" t="str">
        <f t="shared" si="20"/>
        <v>48.6271999999999+0.10208016j</v>
      </c>
      <c r="AK126" s="20" t="str">
        <f t="shared" si="21"/>
        <v>0.859334196758854-0.00180394866039203j</v>
      </c>
      <c r="AO126" s="20">
        <f t="shared" si="22"/>
        <v>0.85933609021729929</v>
      </c>
      <c r="AP126" s="20">
        <v>56</v>
      </c>
      <c r="AR126" s="20">
        <f>Compensation!$C$16</f>
        <v>1.0852941176470587</v>
      </c>
    </row>
    <row r="127" spans="1:44" s="20" customFormat="1">
      <c r="A127" s="20">
        <f t="shared" si="0"/>
        <v>0.32</v>
      </c>
      <c r="B127" s="20">
        <f t="shared" si="1"/>
        <v>5.33</v>
      </c>
      <c r="C127" s="20">
        <f t="shared" si="23"/>
        <v>2.8499999999999979</v>
      </c>
      <c r="D127" s="20">
        <f t="shared" si="7"/>
        <v>8.1224999999999881</v>
      </c>
      <c r="E127" s="20">
        <f t="shared" si="8"/>
        <v>43.29292499999994</v>
      </c>
      <c r="F127" s="20">
        <f t="shared" si="9"/>
        <v>7.1224999999999881</v>
      </c>
      <c r="G127" s="20">
        <f>1</f>
        <v>1</v>
      </c>
      <c r="H127" s="20">
        <f t="shared" si="10"/>
        <v>4.8609599999999968</v>
      </c>
      <c r="I127" s="20" t="str">
        <f t="shared" si="11"/>
        <v>1+4.86096j</v>
      </c>
      <c r="K127" s="20" t="str">
        <f t="shared" si="12"/>
        <v>7.12249999999999+34.6221875999999j</v>
      </c>
      <c r="M127" s="20" t="str">
        <f t="shared" si="26"/>
        <v>50.4154249999999+34.6221875999999j</v>
      </c>
      <c r="O127" s="20" t="str">
        <f t="shared" si="27"/>
        <v>0.583527115414752-0.400730238009029j</v>
      </c>
      <c r="S127" s="20">
        <f t="shared" si="13"/>
        <v>0.70787613187550991</v>
      </c>
      <c r="U127" s="20">
        <f t="shared" si="4"/>
        <v>1.2647058823529411</v>
      </c>
      <c r="V127" s="20">
        <f t="shared" si="5"/>
        <v>0.98663101604278058</v>
      </c>
      <c r="X127" s="20">
        <f t="shared" si="24"/>
        <v>1E-3</v>
      </c>
      <c r="Y127" s="20">
        <f t="shared" si="6"/>
        <v>5.33</v>
      </c>
      <c r="Z127" s="20">
        <f t="shared" si="25"/>
        <v>2.8499999999999979</v>
      </c>
      <c r="AA127" s="20">
        <f t="shared" si="14"/>
        <v>8.1224999999999881</v>
      </c>
      <c r="AB127" s="20">
        <f t="shared" si="15"/>
        <v>43.29292499999994</v>
      </c>
      <c r="AC127" s="20">
        <f t="shared" si="16"/>
        <v>7.1224999999999881</v>
      </c>
      <c r="AD127" s="20">
        <v>1</v>
      </c>
      <c r="AE127" s="20">
        <f t="shared" si="17"/>
        <v>1.519049999999999E-2</v>
      </c>
      <c r="AF127" s="20" t="str">
        <f t="shared" si="18"/>
        <v>1+0.0151905j</v>
      </c>
      <c r="AH127" s="20" t="str">
        <f t="shared" si="19"/>
        <v>7.12249999999999+0.10819433625j</v>
      </c>
      <c r="AI127" s="20" t="str">
        <f t="shared" si="20"/>
        <v>50.4154249999999+0.10819433625j</v>
      </c>
      <c r="AK127" s="20" t="str">
        <f t="shared" si="21"/>
        <v>0.858719838479436-0.0018428610479628j</v>
      </c>
      <c r="AO127" s="20">
        <f t="shared" si="22"/>
        <v>0.85872181591886365</v>
      </c>
      <c r="AP127" s="20">
        <v>57</v>
      </c>
      <c r="AR127" s="20">
        <f>Compensation!$C$16</f>
        <v>1.0852941176470587</v>
      </c>
    </row>
    <row r="128" spans="1:44" s="20" customFormat="1">
      <c r="A128" s="20">
        <f t="shared" si="0"/>
        <v>0.32</v>
      </c>
      <c r="B128" s="20">
        <f t="shared" si="1"/>
        <v>5.33</v>
      </c>
      <c r="C128" s="20">
        <f t="shared" si="23"/>
        <v>2.8999999999999977</v>
      </c>
      <c r="D128" s="20">
        <f t="shared" si="7"/>
        <v>8.4099999999999859</v>
      </c>
      <c r="E128" s="20">
        <f t="shared" si="8"/>
        <v>44.825299999999928</v>
      </c>
      <c r="F128" s="20">
        <f t="shared" si="9"/>
        <v>7.4099999999999859</v>
      </c>
      <c r="G128" s="20">
        <f>1</f>
        <v>1</v>
      </c>
      <c r="H128" s="20">
        <f t="shared" si="10"/>
        <v>4.946239999999996</v>
      </c>
      <c r="I128" s="20" t="str">
        <f t="shared" si="11"/>
        <v>1+4.94624j</v>
      </c>
      <c r="K128" s="20" t="str">
        <f t="shared" si="12"/>
        <v>7.40999999999999+36.6516383999999j</v>
      </c>
      <c r="M128" s="20" t="str">
        <f t="shared" si="26"/>
        <v>52.2352999999999+36.6516383999999j</v>
      </c>
      <c r="O128" s="20" t="str">
        <f t="shared" si="27"/>
        <v>0.575033946100721-0.403480716301212j</v>
      </c>
      <c r="S128" s="20">
        <f t="shared" si="13"/>
        <v>0.70246759896461131</v>
      </c>
      <c r="U128" s="20">
        <f t="shared" si="4"/>
        <v>1.2647058823529411</v>
      </c>
      <c r="V128" s="20">
        <f t="shared" si="5"/>
        <v>0.98663101604278058</v>
      </c>
      <c r="X128" s="20">
        <f t="shared" si="24"/>
        <v>1E-3</v>
      </c>
      <c r="Y128" s="20">
        <f t="shared" si="6"/>
        <v>5.33</v>
      </c>
      <c r="Z128" s="20">
        <f t="shared" si="25"/>
        <v>2.8999999999999977</v>
      </c>
      <c r="AA128" s="20">
        <f t="shared" si="14"/>
        <v>8.4099999999999859</v>
      </c>
      <c r="AB128" s="20">
        <f t="shared" si="15"/>
        <v>44.825299999999928</v>
      </c>
      <c r="AC128" s="20">
        <f t="shared" si="16"/>
        <v>7.4099999999999859</v>
      </c>
      <c r="AD128" s="20">
        <v>1</v>
      </c>
      <c r="AE128" s="20">
        <f t="shared" si="17"/>
        <v>1.5456999999999988E-2</v>
      </c>
      <c r="AF128" s="20" t="str">
        <f t="shared" si="18"/>
        <v>1+0.015457j</v>
      </c>
      <c r="AH128" s="20" t="str">
        <f t="shared" si="19"/>
        <v>7.40999999999999+0.11453637j</v>
      </c>
      <c r="AI128" s="20" t="str">
        <f t="shared" si="20"/>
        <v>52.2352999999999+0.11453637j</v>
      </c>
      <c r="AK128" s="20" t="str">
        <f t="shared" si="21"/>
        <v>0.858137781995698-0.00188163916948192j</v>
      </c>
      <c r="AO128" s="20">
        <f t="shared" si="22"/>
        <v>0.85813984492882056</v>
      </c>
      <c r="AP128" s="20">
        <v>58</v>
      </c>
      <c r="AR128" s="20">
        <f>Compensation!$C$16</f>
        <v>1.0852941176470587</v>
      </c>
    </row>
    <row r="129" spans="1:83" s="20" customFormat="1">
      <c r="A129" s="20">
        <f t="shared" si="0"/>
        <v>0.32</v>
      </c>
      <c r="B129" s="20">
        <f t="shared" si="1"/>
        <v>5.33</v>
      </c>
      <c r="C129" s="20">
        <f t="shared" si="23"/>
        <v>2.9499999999999975</v>
      </c>
      <c r="D129" s="20">
        <f t="shared" si="7"/>
        <v>8.7024999999999846</v>
      </c>
      <c r="E129" s="20">
        <f t="shared" si="8"/>
        <v>46.384324999999919</v>
      </c>
      <c r="F129" s="20">
        <f t="shared" si="9"/>
        <v>7.7024999999999846</v>
      </c>
      <c r="G129" s="20">
        <f>1</f>
        <v>1</v>
      </c>
      <c r="H129" s="20">
        <f t="shared" si="10"/>
        <v>5.031519999999996</v>
      </c>
      <c r="I129" s="20" t="str">
        <f t="shared" si="11"/>
        <v>1+5.03152j</v>
      </c>
      <c r="K129" s="20" t="str">
        <f t="shared" si="12"/>
        <v>7.70249999999998+38.7552827999999j</v>
      </c>
      <c r="M129" s="20" t="str">
        <f t="shared" si="26"/>
        <v>54.0868249999999+38.7552827999999j</v>
      </c>
      <c r="O129" s="20" t="str">
        <f t="shared" si="27"/>
        <v>0.566654350447936-0.40602955713263j</v>
      </c>
      <c r="S129" s="20">
        <f t="shared" si="13"/>
        <v>0.6971062717741765</v>
      </c>
      <c r="U129" s="20">
        <f t="shared" si="4"/>
        <v>1.2647058823529411</v>
      </c>
      <c r="V129" s="20">
        <f t="shared" si="5"/>
        <v>0.98663101604278058</v>
      </c>
      <c r="X129" s="20">
        <f t="shared" si="24"/>
        <v>1E-3</v>
      </c>
      <c r="Y129" s="20">
        <f t="shared" si="6"/>
        <v>5.33</v>
      </c>
      <c r="Z129" s="20">
        <f t="shared" si="25"/>
        <v>2.9499999999999975</v>
      </c>
      <c r="AA129" s="20">
        <f t="shared" si="14"/>
        <v>8.7024999999999846</v>
      </c>
      <c r="AB129" s="20">
        <f t="shared" si="15"/>
        <v>46.384324999999919</v>
      </c>
      <c r="AC129" s="20">
        <f t="shared" si="16"/>
        <v>7.7024999999999846</v>
      </c>
      <c r="AD129" s="20">
        <v>1</v>
      </c>
      <c r="AE129" s="20">
        <f t="shared" si="17"/>
        <v>1.5723499999999987E-2</v>
      </c>
      <c r="AF129" s="20" t="str">
        <f t="shared" si="18"/>
        <v>1+0.0157235j</v>
      </c>
      <c r="AH129" s="20" t="str">
        <f t="shared" si="19"/>
        <v>7.70249999999998+0.12111025875j</v>
      </c>
      <c r="AI129" s="20" t="str">
        <f t="shared" si="20"/>
        <v>54.0868249999999+0.12111025875j</v>
      </c>
      <c r="AK129" s="20" t="str">
        <f t="shared" si="21"/>
        <v>0.857585787908144-0.00192029087811825j</v>
      </c>
      <c r="AO129" s="20">
        <f t="shared" si="22"/>
        <v>0.85758793784607812</v>
      </c>
      <c r="AP129" s="20">
        <v>59</v>
      </c>
      <c r="AR129" s="20">
        <f>Compensation!$C$16</f>
        <v>1.0852941176470587</v>
      </c>
    </row>
    <row r="130" spans="1:83" s="20" customFormat="1">
      <c r="A130" s="20">
        <f t="shared" si="0"/>
        <v>0.32</v>
      </c>
      <c r="B130" s="20">
        <f t="shared" si="1"/>
        <v>5.33</v>
      </c>
      <c r="C130" s="20">
        <f t="shared" si="23"/>
        <v>2.9999999999999973</v>
      </c>
      <c r="D130" s="20">
        <f t="shared" si="7"/>
        <v>8.999999999999984</v>
      </c>
      <c r="E130" s="20">
        <f t="shared" si="8"/>
        <v>47.969999999999914</v>
      </c>
      <c r="F130" s="20">
        <f t="shared" si="9"/>
        <v>7.999999999999984</v>
      </c>
      <c r="G130" s="20">
        <f>1</f>
        <v>1</v>
      </c>
      <c r="H130" s="20">
        <f t="shared" si="10"/>
        <v>5.116799999999996</v>
      </c>
      <c r="I130" s="20" t="str">
        <f t="shared" si="11"/>
        <v>1+5.1168j</v>
      </c>
      <c r="K130" s="20" t="str">
        <f t="shared" si="12"/>
        <v>7.99999999999998+40.9343999999999j</v>
      </c>
      <c r="M130" s="20" t="str">
        <f t="shared" si="26"/>
        <v>55.9699999999999+40.9343999999999j</v>
      </c>
      <c r="O130" s="20" t="str">
        <f t="shared" si="27"/>
        <v>0.55838859541544-0.408384886906803j</v>
      </c>
      <c r="S130" s="20">
        <f t="shared" si="13"/>
        <v>0.69179190465335039</v>
      </c>
      <c r="U130" s="20">
        <f t="shared" si="4"/>
        <v>1.2647058823529411</v>
      </c>
      <c r="V130" s="20">
        <f t="shared" si="5"/>
        <v>0.98663101604278058</v>
      </c>
      <c r="X130" s="20">
        <f t="shared" si="24"/>
        <v>1E-3</v>
      </c>
      <c r="Y130" s="20">
        <f t="shared" si="6"/>
        <v>5.33</v>
      </c>
      <c r="Z130" s="20">
        <f t="shared" si="25"/>
        <v>2.9999999999999973</v>
      </c>
      <c r="AA130" s="20">
        <f t="shared" si="14"/>
        <v>8.999999999999984</v>
      </c>
      <c r="AB130" s="20">
        <f t="shared" si="15"/>
        <v>47.969999999999914</v>
      </c>
      <c r="AC130" s="20">
        <f t="shared" si="16"/>
        <v>7.999999999999984</v>
      </c>
      <c r="AD130" s="20">
        <v>1</v>
      </c>
      <c r="AE130" s="20">
        <f t="shared" si="17"/>
        <v>1.5989999999999987E-2</v>
      </c>
      <c r="AF130" s="20" t="str">
        <f t="shared" si="18"/>
        <v>1+0.01599j</v>
      </c>
      <c r="AH130" s="20" t="str">
        <f t="shared" si="19"/>
        <v>7.99999999999998+0.12792j</v>
      </c>
      <c r="AI130" s="20" t="str">
        <f t="shared" si="20"/>
        <v>55.9699999999999+0.12792j</v>
      </c>
      <c r="AK130" s="20" t="str">
        <f t="shared" si="21"/>
        <v>0.857061808599405-0.00195882341533029j</v>
      </c>
      <c r="AO130" s="20">
        <f t="shared" si="22"/>
        <v>0.85706404705182648</v>
      </c>
      <c r="AP130" s="20">
        <v>60</v>
      </c>
      <c r="AR130" s="20">
        <f>Compensation!$C$16</f>
        <v>1.0852941176470587</v>
      </c>
    </row>
    <row r="131" spans="1:83" s="20" customFormat="1">
      <c r="A131" s="20">
        <f t="shared" si="0"/>
        <v>0.32</v>
      </c>
      <c r="B131" s="20">
        <f t="shared" si="1"/>
        <v>5.33</v>
      </c>
      <c r="C131" s="20">
        <f t="shared" si="23"/>
        <v>3.0499999999999972</v>
      </c>
      <c r="D131" s="20">
        <f t="shared" si="7"/>
        <v>9.3024999999999824</v>
      </c>
      <c r="E131" s="20">
        <f t="shared" si="8"/>
        <v>49.582324999999905</v>
      </c>
      <c r="F131" s="20">
        <f t="shared" si="9"/>
        <v>8.3024999999999824</v>
      </c>
      <c r="G131" s="20">
        <f>1</f>
        <v>1</v>
      </c>
      <c r="H131" s="20">
        <f t="shared" si="10"/>
        <v>5.2020799999999952</v>
      </c>
      <c r="I131" s="20" t="str">
        <f t="shared" si="11"/>
        <v>1+5.20208j</v>
      </c>
      <c r="K131" s="20" t="str">
        <f t="shared" si="12"/>
        <v>8.30249999999998+43.1902691999999j</v>
      </c>
      <c r="M131" s="20" t="str">
        <f t="shared" si="26"/>
        <v>57.8848249999999+43.1902691999999j</v>
      </c>
      <c r="O131" s="20" t="str">
        <f t="shared" si="27"/>
        <v>0.550236851602631-0.41055454075361j</v>
      </c>
      <c r="S131" s="20">
        <f t="shared" si="13"/>
        <v>0.68652430677652143</v>
      </c>
      <c r="U131" s="20">
        <f t="shared" si="4"/>
        <v>1.2647058823529411</v>
      </c>
      <c r="V131" s="20">
        <f t="shared" si="5"/>
        <v>0.98663101604278058</v>
      </c>
      <c r="X131" s="20">
        <f t="shared" si="24"/>
        <v>1E-3</v>
      </c>
      <c r="Y131" s="20">
        <f t="shared" si="6"/>
        <v>5.33</v>
      </c>
      <c r="Z131" s="20">
        <f t="shared" si="25"/>
        <v>3.0499999999999972</v>
      </c>
      <c r="AA131" s="20">
        <f t="shared" si="14"/>
        <v>9.3024999999999824</v>
      </c>
      <c r="AB131" s="20">
        <f t="shared" si="15"/>
        <v>49.582324999999905</v>
      </c>
      <c r="AC131" s="20">
        <f t="shared" si="16"/>
        <v>8.3024999999999824</v>
      </c>
      <c r="AD131" s="20">
        <v>1</v>
      </c>
      <c r="AE131" s="20">
        <f t="shared" si="17"/>
        <v>1.6256499999999986E-2</v>
      </c>
      <c r="AF131" s="20" t="str">
        <f t="shared" si="18"/>
        <v>1+0.0162565j</v>
      </c>
      <c r="AH131" s="20" t="str">
        <f t="shared" si="19"/>
        <v>8.30249999999998+0.13496959125j</v>
      </c>
      <c r="AI131" s="20" t="str">
        <f t="shared" si="20"/>
        <v>57.8848249999999+0.13496959125j</v>
      </c>
      <c r="AK131" s="20" t="str">
        <f t="shared" si="21"/>
        <v>0.85656396875805-0.0019972434699898j</v>
      </c>
      <c r="AO131" s="20">
        <f t="shared" si="22"/>
        <v>0.85656629723333155</v>
      </c>
      <c r="AP131" s="20">
        <v>61</v>
      </c>
      <c r="AR131" s="20">
        <f>Compensation!$C$16</f>
        <v>1.0852941176470587</v>
      </c>
    </row>
    <row r="132" spans="1:83" s="20" customFormat="1">
      <c r="A132" s="20">
        <f t="shared" si="0"/>
        <v>0.32</v>
      </c>
      <c r="B132" s="20">
        <f t="shared" si="1"/>
        <v>5.33</v>
      </c>
      <c r="C132" s="20">
        <f t="shared" si="23"/>
        <v>3.099999999999997</v>
      </c>
      <c r="D132" s="20">
        <f t="shared" si="7"/>
        <v>9.6099999999999817</v>
      </c>
      <c r="E132" s="20">
        <f t="shared" si="8"/>
        <v>51.2212999999999</v>
      </c>
      <c r="F132" s="20">
        <f t="shared" si="9"/>
        <v>8.6099999999999817</v>
      </c>
      <c r="G132" s="20">
        <f>1</f>
        <v>1</v>
      </c>
      <c r="H132" s="20">
        <f t="shared" si="10"/>
        <v>5.2873599999999952</v>
      </c>
      <c r="I132" s="20" t="str">
        <f t="shared" si="11"/>
        <v>1+5.28736j</v>
      </c>
      <c r="K132" s="20" t="str">
        <f t="shared" si="12"/>
        <v>8.60999999999998+45.5241695999999j</v>
      </c>
      <c r="M132" s="20" t="str">
        <f t="shared" si="26"/>
        <v>59.8312999999999+45.5241695999999j</v>
      </c>
      <c r="O132" s="20" t="str">
        <f t="shared" si="27"/>
        <v>0.542199192002987-0.41254607494283j</v>
      </c>
      <c r="S132" s="20">
        <f t="shared" si="13"/>
        <v>0.68130333021307565</v>
      </c>
      <c r="U132" s="20">
        <f t="shared" si="4"/>
        <v>1.2647058823529411</v>
      </c>
      <c r="V132" s="20">
        <f t="shared" si="5"/>
        <v>0.98663101604278058</v>
      </c>
      <c r="X132" s="20">
        <f t="shared" si="24"/>
        <v>1E-3</v>
      </c>
      <c r="Y132" s="20">
        <f t="shared" si="6"/>
        <v>5.33</v>
      </c>
      <c r="Z132" s="20">
        <f t="shared" si="25"/>
        <v>3.099999999999997</v>
      </c>
      <c r="AA132" s="20">
        <f t="shared" si="14"/>
        <v>9.6099999999999817</v>
      </c>
      <c r="AB132" s="20">
        <f t="shared" si="15"/>
        <v>51.2212999999999</v>
      </c>
      <c r="AC132" s="20">
        <f t="shared" si="16"/>
        <v>8.6099999999999817</v>
      </c>
      <c r="AD132" s="20">
        <v>1</v>
      </c>
      <c r="AE132" s="20">
        <f t="shared" si="17"/>
        <v>1.6522999999999986E-2</v>
      </c>
      <c r="AF132" s="20" t="str">
        <f t="shared" si="18"/>
        <v>1+0.016523j</v>
      </c>
      <c r="AH132" s="20" t="str">
        <f t="shared" si="19"/>
        <v>8.60999999999998+0.14226303j</v>
      </c>
      <c r="AI132" s="20" t="str">
        <f t="shared" si="20"/>
        <v>59.8312999999999+0.14226303j</v>
      </c>
      <c r="AK132" s="20" t="str">
        <f t="shared" si="21"/>
        <v>0.856090548182316-0.00203555723072668j</v>
      </c>
      <c r="AO132" s="20">
        <f t="shared" si="22"/>
        <v>0.85609296818764824</v>
      </c>
      <c r="AP132" s="20">
        <v>62</v>
      </c>
      <c r="AR132" s="20">
        <f>Compensation!$C$16</f>
        <v>1.0852941176470587</v>
      </c>
    </row>
    <row r="133" spans="1:83" s="20" customFormat="1">
      <c r="A133" s="20">
        <f t="shared" si="0"/>
        <v>0.32</v>
      </c>
      <c r="B133" s="20">
        <f t="shared" si="1"/>
        <v>5.33</v>
      </c>
      <c r="C133" s="20">
        <f t="shared" si="23"/>
        <v>3.1499999999999968</v>
      </c>
      <c r="D133" s="20">
        <f t="shared" si="7"/>
        <v>9.9224999999999799</v>
      </c>
      <c r="E133" s="20">
        <f t="shared" si="8"/>
        <v>52.886924999999891</v>
      </c>
      <c r="F133" s="20">
        <f t="shared" si="9"/>
        <v>8.9224999999999799</v>
      </c>
      <c r="G133" s="20">
        <f>1</f>
        <v>1</v>
      </c>
      <c r="H133" s="20">
        <f t="shared" si="10"/>
        <v>5.3726399999999943</v>
      </c>
      <c r="I133" s="20" t="str">
        <f t="shared" si="11"/>
        <v>1+5.37263999999999j</v>
      </c>
      <c r="K133" s="20" t="str">
        <f t="shared" si="12"/>
        <v>8.92249999999998+47.9373803999998j</v>
      </c>
      <c r="M133" s="20" t="str">
        <f t="shared" si="26"/>
        <v>61.8094249999999+47.9373803999998j</v>
      </c>
      <c r="O133" s="20" t="str">
        <f t="shared" si="27"/>
        <v>0.534275592010815-0.41436677808696j</v>
      </c>
      <c r="S133" s="20">
        <f t="shared" si="13"/>
        <v>0.6761288597602344</v>
      </c>
      <c r="U133" s="20">
        <f t="shared" si="4"/>
        <v>1.2647058823529411</v>
      </c>
      <c r="V133" s="20">
        <f t="shared" si="5"/>
        <v>0.98663101604278058</v>
      </c>
      <c r="X133" s="20">
        <f t="shared" si="24"/>
        <v>1E-3</v>
      </c>
      <c r="Y133" s="20">
        <f t="shared" si="6"/>
        <v>5.33</v>
      </c>
      <c r="Z133" s="20">
        <f t="shared" si="25"/>
        <v>3.1499999999999968</v>
      </c>
      <c r="AA133" s="20">
        <f t="shared" si="14"/>
        <v>9.9224999999999799</v>
      </c>
      <c r="AB133" s="20">
        <f t="shared" si="15"/>
        <v>52.886924999999891</v>
      </c>
      <c r="AC133" s="20">
        <f t="shared" si="16"/>
        <v>8.9224999999999799</v>
      </c>
      <c r="AD133" s="20">
        <v>1</v>
      </c>
      <c r="AE133" s="20">
        <f t="shared" si="17"/>
        <v>1.6789499999999982E-2</v>
      </c>
      <c r="AF133" s="20" t="str">
        <f t="shared" si="18"/>
        <v>1+0.0167895j</v>
      </c>
      <c r="AH133" s="20" t="str">
        <f t="shared" si="19"/>
        <v>8.92249999999998+0.14980431375j</v>
      </c>
      <c r="AI133" s="20" t="str">
        <f t="shared" si="20"/>
        <v>61.8094249999999+0.14980431375j</v>
      </c>
      <c r="AK133" s="20" t="str">
        <f t="shared" si="21"/>
        <v>0.855639966562437-0.0020737704323889j</v>
      </c>
      <c r="AO133" s="20">
        <f t="shared" si="22"/>
        <v>0.85564247960393747</v>
      </c>
      <c r="AP133" s="20">
        <v>63</v>
      </c>
      <c r="AR133" s="20">
        <f>Compensation!$C$16</f>
        <v>1.0852941176470587</v>
      </c>
    </row>
    <row r="134" spans="1:83" s="20" customFormat="1">
      <c r="A134" s="20">
        <f t="shared" si="0"/>
        <v>0.32</v>
      </c>
      <c r="B134" s="20">
        <f t="shared" si="1"/>
        <v>5.33</v>
      </c>
      <c r="C134" s="20">
        <f t="shared" si="23"/>
        <v>3.1999999999999966</v>
      </c>
      <c r="D134" s="20">
        <f t="shared" si="7"/>
        <v>10.239999999999979</v>
      </c>
      <c r="E134" s="20">
        <f t="shared" si="8"/>
        <v>54.579199999999886</v>
      </c>
      <c r="F134" s="20">
        <f t="shared" si="9"/>
        <v>9.2399999999999789</v>
      </c>
      <c r="G134" s="20">
        <f>1</f>
        <v>1</v>
      </c>
      <c r="H134" s="20">
        <f t="shared" si="10"/>
        <v>5.4579199999999943</v>
      </c>
      <c r="I134" s="20" t="str">
        <f t="shared" si="11"/>
        <v>1+5.45791999999999j</v>
      </c>
      <c r="K134" s="20" t="str">
        <f t="shared" si="12"/>
        <v>9.23999999999998+50.4311807999998j</v>
      </c>
      <c r="M134" s="20" t="str">
        <f t="shared" ref="M134:M141" si="28">IMSUM(K134,E134)</f>
        <v>63.8191999999999+50.4311807999998j</v>
      </c>
      <c r="O134" s="20" t="str">
        <f t="shared" ref="O134:O141" si="29">IMDIV(E134,M134)</f>
        <v>0.526465930461266-0.416023681339351j</v>
      </c>
      <c r="S134" s="20">
        <f t="shared" si="13"/>
        <v>0.67100080430025755</v>
      </c>
      <c r="U134" s="20">
        <f t="shared" si="4"/>
        <v>1.2647058823529411</v>
      </c>
      <c r="V134" s="20">
        <f t="shared" si="5"/>
        <v>0.98663101604278058</v>
      </c>
      <c r="X134" s="20">
        <f t="shared" si="24"/>
        <v>1E-3</v>
      </c>
      <c r="Y134" s="20">
        <f t="shared" si="6"/>
        <v>5.33</v>
      </c>
      <c r="Z134" s="20">
        <f t="shared" si="25"/>
        <v>3.1999999999999966</v>
      </c>
      <c r="AA134" s="20">
        <f t="shared" si="14"/>
        <v>10.239999999999979</v>
      </c>
      <c r="AB134" s="20">
        <f t="shared" si="15"/>
        <v>54.579199999999886</v>
      </c>
      <c r="AC134" s="20">
        <f t="shared" si="16"/>
        <v>9.2399999999999789</v>
      </c>
      <c r="AD134" s="20">
        <v>1</v>
      </c>
      <c r="AE134" s="20">
        <f t="shared" si="17"/>
        <v>1.7055999999999984E-2</v>
      </c>
      <c r="AF134" s="20" t="str">
        <f t="shared" si="18"/>
        <v>1+0.017056j</v>
      </c>
      <c r="AH134" s="20" t="str">
        <f t="shared" si="19"/>
        <v>9.23999999999998+0.15759744j</v>
      </c>
      <c r="AI134" s="20" t="str">
        <f t="shared" si="20"/>
        <v>63.8191999999999+0.15759744j</v>
      </c>
      <c r="AK134" s="20" t="str">
        <f t="shared" si="21"/>
        <v>0.855210769984503-0.00211188839737864j</v>
      </c>
      <c r="AO134" s="20">
        <f t="shared" si="22"/>
        <v>0.85521337756731175</v>
      </c>
      <c r="AP134" s="20">
        <v>64</v>
      </c>
      <c r="AR134" s="20">
        <f>Compensation!$C$16</f>
        <v>1.0852941176470587</v>
      </c>
    </row>
    <row r="135" spans="1:83" s="20" customFormat="1">
      <c r="A135" s="20">
        <f t="shared" si="0"/>
        <v>0.32</v>
      </c>
      <c r="B135" s="20">
        <f t="shared" si="1"/>
        <v>5.33</v>
      </c>
      <c r="C135" s="20">
        <f t="shared" si="23"/>
        <v>3.2499999999999964</v>
      </c>
      <c r="D135" s="20">
        <f t="shared" ref="D135:D141" si="30">C135^2</f>
        <v>10.562499999999977</v>
      </c>
      <c r="E135" s="20">
        <f t="shared" ref="E135:E141" si="31">B135*D135</f>
        <v>56.298124999999878</v>
      </c>
      <c r="F135" s="20">
        <f t="shared" ref="F135:F141" si="32">C135^2-1</f>
        <v>9.5624999999999769</v>
      </c>
      <c r="G135" s="20">
        <f>1</f>
        <v>1</v>
      </c>
      <c r="H135" s="20">
        <f t="shared" ref="H135:H141" si="33">C135*B135*A135</f>
        <v>5.5431999999999935</v>
      </c>
      <c r="I135" s="20" t="str">
        <f t="shared" ref="I135:I141" si="34">COMPLEX(G135,H135,"j")</f>
        <v>1+5.54319999999999j</v>
      </c>
      <c r="K135" s="20" t="str">
        <f t="shared" ref="K135:K141" si="35">IMPRODUCT(I135,F135)</f>
        <v>9.56249999999998+53.0068499999998j</v>
      </c>
      <c r="M135" s="20" t="str">
        <f t="shared" si="28"/>
        <v>65.8606249999999+53.0068499999998j</v>
      </c>
      <c r="O135" s="20" t="str">
        <f t="shared" si="29"/>
        <v>0.51876999151493-0.417523567757413j</v>
      </c>
      <c r="S135" s="20">
        <f t="shared" ref="S135:S141" si="36">IMABS(O135)</f>
        <v>0.66591908947655165</v>
      </c>
      <c r="U135" s="20">
        <f t="shared" si="4"/>
        <v>1.2647058823529411</v>
      </c>
      <c r="V135" s="20">
        <f t="shared" si="5"/>
        <v>0.98663101604278058</v>
      </c>
      <c r="X135" s="20">
        <f t="shared" si="24"/>
        <v>1E-3</v>
      </c>
      <c r="Y135" s="20">
        <f t="shared" si="6"/>
        <v>5.33</v>
      </c>
      <c r="Z135" s="20">
        <f t="shared" si="25"/>
        <v>3.2499999999999964</v>
      </c>
      <c r="AA135" s="20">
        <f t="shared" ref="AA135:AA141" si="37">Z135^2</f>
        <v>10.562499999999977</v>
      </c>
      <c r="AB135" s="20">
        <f t="shared" ref="AB135:AB141" si="38">Y135*AA135</f>
        <v>56.298124999999878</v>
      </c>
      <c r="AC135" s="20">
        <f t="shared" ref="AC135:AC141" si="39">Z135^2-1</f>
        <v>9.5624999999999769</v>
      </c>
      <c r="AD135" s="20">
        <v>1</v>
      </c>
      <c r="AE135" s="20">
        <f t="shared" ref="AE135:AE141" si="40">Z135*Y135*X135</f>
        <v>1.732249999999998E-2</v>
      </c>
      <c r="AF135" s="20" t="str">
        <f t="shared" ref="AF135:AF141" si="41">COMPLEX(AD135,AE135,"j")</f>
        <v>1+0.0173225j</v>
      </c>
      <c r="AH135" s="20" t="str">
        <f t="shared" ref="AH135:AH141" si="42">IMPRODUCT(AF135,AC135)</f>
        <v>9.56249999999998+0.16564640625j</v>
      </c>
      <c r="AI135" s="20" t="str">
        <f t="shared" ref="AI135:AI141" si="43">IMSUM(AH135,AB135)</f>
        <v>65.8606249999999+0.16564640625j</v>
      </c>
      <c r="AK135" s="20" t="str">
        <f t="shared" ref="AK135:AK141" si="44">IMDIV(AB135,AI135)</f>
        <v>0.854801618935879-0.00214991607251541j</v>
      </c>
      <c r="AO135" s="20">
        <f t="shared" ref="AO135:AO141" si="45">IMABS(AK135)</f>
        <v>0.85480432256424543</v>
      </c>
      <c r="AP135" s="20">
        <v>65</v>
      </c>
      <c r="AR135" s="20">
        <f>Compensation!$C$16</f>
        <v>1.0852941176470587</v>
      </c>
    </row>
    <row r="136" spans="1:83" s="20" customFormat="1">
      <c r="A136" s="20">
        <f t="shared" si="0"/>
        <v>0.32</v>
      </c>
      <c r="B136" s="20">
        <f t="shared" si="1"/>
        <v>5.33</v>
      </c>
      <c r="C136" s="20">
        <f t="shared" ref="C136:C141" si="46">C135+0.05</f>
        <v>3.2999999999999963</v>
      </c>
      <c r="D136" s="20">
        <f t="shared" si="30"/>
        <v>10.889999999999976</v>
      </c>
      <c r="E136" s="20">
        <f t="shared" si="31"/>
        <v>58.043699999999873</v>
      </c>
      <c r="F136" s="20">
        <f t="shared" si="32"/>
        <v>9.8899999999999757</v>
      </c>
      <c r="G136" s="20">
        <f>1</f>
        <v>1</v>
      </c>
      <c r="H136" s="20">
        <f t="shared" si="33"/>
        <v>5.6284799999999944</v>
      </c>
      <c r="I136" s="20" t="str">
        <f t="shared" si="34"/>
        <v>1+5.62847999999999j</v>
      </c>
      <c r="K136" s="20" t="str">
        <f t="shared" si="35"/>
        <v>9.88999999999998+55.6656671999998j</v>
      </c>
      <c r="M136" s="20" t="str">
        <f t="shared" si="28"/>
        <v>67.9336999999998+55.6656671999998j</v>
      </c>
      <c r="O136" s="20" t="str">
        <f t="shared" si="29"/>
        <v>0.511187467224996-0.418872980970528j</v>
      </c>
      <c r="S136" s="20">
        <f t="shared" si="36"/>
        <v>0.66088365151140072</v>
      </c>
      <c r="U136" s="20">
        <f t="shared" si="4"/>
        <v>1.2647058823529411</v>
      </c>
      <c r="V136" s="20">
        <f t="shared" si="5"/>
        <v>0.98663101604278058</v>
      </c>
      <c r="X136" s="20">
        <f t="shared" ref="X136:X141" si="47">X135</f>
        <v>1E-3</v>
      </c>
      <c r="Y136" s="20">
        <f t="shared" si="6"/>
        <v>5.33</v>
      </c>
      <c r="Z136" s="20">
        <f t="shared" ref="Z136:Z141" si="48">Z135+0.05</f>
        <v>3.2999999999999963</v>
      </c>
      <c r="AA136" s="20">
        <f t="shared" si="37"/>
        <v>10.889999999999976</v>
      </c>
      <c r="AB136" s="20">
        <f t="shared" si="38"/>
        <v>58.043699999999873</v>
      </c>
      <c r="AC136" s="20">
        <f t="shared" si="39"/>
        <v>9.8899999999999757</v>
      </c>
      <c r="AD136" s="20">
        <v>1</v>
      </c>
      <c r="AE136" s="20">
        <f t="shared" si="40"/>
        <v>1.758899999999998E-2</v>
      </c>
      <c r="AF136" s="20" t="str">
        <f t="shared" si="41"/>
        <v>1+0.017589j</v>
      </c>
      <c r="AH136" s="20" t="str">
        <f t="shared" si="42"/>
        <v>9.88999999999998+0.17395521j</v>
      </c>
      <c r="AI136" s="20" t="str">
        <f t="shared" si="43"/>
        <v>67.9336999999998+0.17395521j</v>
      </c>
      <c r="AK136" s="20" t="str">
        <f t="shared" si="44"/>
        <v>0.854411277623498-0.00218785806198344j</v>
      </c>
      <c r="AO136" s="20">
        <f t="shared" si="45"/>
        <v>0.8544140788008574</v>
      </c>
      <c r="AP136" s="20">
        <v>66</v>
      </c>
      <c r="AR136" s="20">
        <f>Compensation!$C$16</f>
        <v>1.0852941176470587</v>
      </c>
    </row>
    <row r="137" spans="1:83" s="20" customFormat="1">
      <c r="A137" s="20">
        <f t="shared" si="0"/>
        <v>0.32</v>
      </c>
      <c r="B137" s="20">
        <f t="shared" si="1"/>
        <v>5.33</v>
      </c>
      <c r="C137" s="20">
        <f t="shared" si="46"/>
        <v>3.3499999999999961</v>
      </c>
      <c r="D137" s="20">
        <f t="shared" si="30"/>
        <v>11.222499999999973</v>
      </c>
      <c r="E137" s="20">
        <f t="shared" si="31"/>
        <v>59.815924999999858</v>
      </c>
      <c r="F137" s="20">
        <f t="shared" si="32"/>
        <v>10.222499999999973</v>
      </c>
      <c r="G137" s="20">
        <f>1</f>
        <v>1</v>
      </c>
      <c r="H137" s="20">
        <f t="shared" si="33"/>
        <v>5.7137599999999926</v>
      </c>
      <c r="I137" s="20" t="str">
        <f t="shared" si="34"/>
        <v>1+5.71375999999999j</v>
      </c>
      <c r="K137" s="20" t="str">
        <f t="shared" si="35"/>
        <v>10.2225+58.4089115999997j</v>
      </c>
      <c r="M137" s="20" t="str">
        <f t="shared" si="28"/>
        <v>70.0384249999999+58.4089115999997j</v>
      </c>
      <c r="O137" s="20" t="str">
        <f t="shared" si="29"/>
        <v>0.503717960648091-0.420078233267332j</v>
      </c>
      <c r="S137" s="20">
        <f t="shared" si="36"/>
        <v>0.65589443201209974</v>
      </c>
      <c r="U137" s="20">
        <f t="shared" si="4"/>
        <v>1.2647058823529411</v>
      </c>
      <c r="V137" s="20">
        <f t="shared" si="5"/>
        <v>0.98663101604278058</v>
      </c>
      <c r="X137" s="20">
        <f t="shared" si="47"/>
        <v>1E-3</v>
      </c>
      <c r="Y137" s="20">
        <f t="shared" si="6"/>
        <v>5.33</v>
      </c>
      <c r="Z137" s="20">
        <f t="shared" si="48"/>
        <v>3.3499999999999961</v>
      </c>
      <c r="AA137" s="20">
        <f t="shared" si="37"/>
        <v>11.222499999999973</v>
      </c>
      <c r="AB137" s="20">
        <f t="shared" si="38"/>
        <v>59.815924999999858</v>
      </c>
      <c r="AC137" s="20">
        <f t="shared" si="39"/>
        <v>10.222499999999973</v>
      </c>
      <c r="AD137" s="20">
        <v>1</v>
      </c>
      <c r="AE137" s="20">
        <f t="shared" si="40"/>
        <v>1.7855499999999979E-2</v>
      </c>
      <c r="AF137" s="20" t="str">
        <f t="shared" si="41"/>
        <v>1+0.0178555j</v>
      </c>
      <c r="AH137" s="20" t="str">
        <f t="shared" si="42"/>
        <v>10.2225+0.18252784875j</v>
      </c>
      <c r="AI137" s="20" t="str">
        <f t="shared" si="43"/>
        <v>70.0384249999999+0.18252784875j</v>
      </c>
      <c r="AK137" s="20" t="str">
        <f t="shared" si="44"/>
        <v>0.854038604442655-0.00222571865684259j</v>
      </c>
      <c r="AO137" s="20">
        <f t="shared" si="45"/>
        <v>0.85404150467169748</v>
      </c>
      <c r="AP137" s="20">
        <v>67</v>
      </c>
      <c r="AR137" s="20">
        <f>Compensation!$C$16</f>
        <v>1.0852941176470587</v>
      </c>
    </row>
    <row r="138" spans="1:83" s="20" customFormat="1">
      <c r="A138" s="20">
        <f t="shared" si="0"/>
        <v>0.32</v>
      </c>
      <c r="B138" s="20">
        <f t="shared" si="1"/>
        <v>5.33</v>
      </c>
      <c r="C138" s="20">
        <f t="shared" si="46"/>
        <v>3.3999999999999959</v>
      </c>
      <c r="D138" s="20">
        <f t="shared" si="30"/>
        <v>11.559999999999972</v>
      </c>
      <c r="E138" s="20">
        <f t="shared" si="31"/>
        <v>61.614799999999853</v>
      </c>
      <c r="F138" s="20">
        <f t="shared" si="32"/>
        <v>10.559999999999972</v>
      </c>
      <c r="G138" s="20">
        <f>1</f>
        <v>1</v>
      </c>
      <c r="H138" s="20">
        <f t="shared" si="33"/>
        <v>5.7990399999999935</v>
      </c>
      <c r="I138" s="20" t="str">
        <f t="shared" si="34"/>
        <v>1+5.79903999999999j</v>
      </c>
      <c r="K138" s="20" t="str">
        <f t="shared" si="35"/>
        <v>10.56+61.2378623999997j</v>
      </c>
      <c r="M138" s="20" t="str">
        <f t="shared" si="28"/>
        <v>72.1747999999998+61.2378623999997j</v>
      </c>
      <c r="O138" s="20" t="str">
        <f t="shared" si="29"/>
        <v>0.496360989379786-0.421145413196394j</v>
      </c>
      <c r="S138" s="20">
        <f t="shared" si="36"/>
        <v>0.65095137363280942</v>
      </c>
      <c r="U138" s="20">
        <f t="shared" si="4"/>
        <v>1.2647058823529411</v>
      </c>
      <c r="V138" s="20">
        <f t="shared" si="5"/>
        <v>0.98663101604278058</v>
      </c>
      <c r="X138" s="20">
        <f t="shared" si="47"/>
        <v>1E-3</v>
      </c>
      <c r="Y138" s="20">
        <f t="shared" si="6"/>
        <v>5.33</v>
      </c>
      <c r="Z138" s="20">
        <f t="shared" si="48"/>
        <v>3.3999999999999959</v>
      </c>
      <c r="AA138" s="20">
        <f t="shared" si="37"/>
        <v>11.559999999999972</v>
      </c>
      <c r="AB138" s="20">
        <f t="shared" si="38"/>
        <v>61.614799999999853</v>
      </c>
      <c r="AC138" s="20">
        <f t="shared" si="39"/>
        <v>10.559999999999972</v>
      </c>
      <c r="AD138" s="20">
        <v>1</v>
      </c>
      <c r="AE138" s="20">
        <f t="shared" si="40"/>
        <v>1.8121999999999978E-2</v>
      </c>
      <c r="AF138" s="20" t="str">
        <f t="shared" si="41"/>
        <v>1+0.018122j</v>
      </c>
      <c r="AH138" s="20" t="str">
        <f t="shared" si="42"/>
        <v>10.56+0.191368319999999j</v>
      </c>
      <c r="AI138" s="20" t="str">
        <f t="shared" si="43"/>
        <v>72.1747999999998+0.191368319999999j</v>
      </c>
      <c r="AK138" s="20" t="str">
        <f t="shared" si="44"/>
        <v>0.853682543456324-0.00226350186151625j</v>
      </c>
      <c r="AO138" s="20">
        <f t="shared" si="45"/>
        <v>0.8536855442390574</v>
      </c>
      <c r="AP138" s="20">
        <v>68</v>
      </c>
      <c r="AR138" s="20">
        <f>Compensation!$C$16</f>
        <v>1.0852941176470587</v>
      </c>
    </row>
    <row r="139" spans="1:83" s="20" customFormat="1">
      <c r="A139" s="20">
        <f t="shared" si="0"/>
        <v>0.32</v>
      </c>
      <c r="B139" s="20">
        <f t="shared" si="1"/>
        <v>5.33</v>
      </c>
      <c r="C139" s="20">
        <f t="shared" si="46"/>
        <v>3.4499999999999957</v>
      </c>
      <c r="D139" s="20">
        <f t="shared" si="30"/>
        <v>11.902499999999971</v>
      </c>
      <c r="E139" s="20">
        <f t="shared" si="31"/>
        <v>63.440324999999845</v>
      </c>
      <c r="F139" s="20">
        <f t="shared" si="32"/>
        <v>10.902499999999971</v>
      </c>
      <c r="G139" s="20">
        <f>1</f>
        <v>1</v>
      </c>
      <c r="H139" s="20">
        <f t="shared" si="33"/>
        <v>5.8843199999999936</v>
      </c>
      <c r="I139" s="20" t="str">
        <f t="shared" si="34"/>
        <v>1+5.88431999999999j</v>
      </c>
      <c r="K139" s="20" t="str">
        <f t="shared" si="35"/>
        <v>10.9025+64.1537987999997j</v>
      </c>
      <c r="M139" s="20" t="str">
        <f t="shared" si="28"/>
        <v>74.3428249999998+64.1537987999997j</v>
      </c>
      <c r="O139" s="20" t="str">
        <f t="shared" si="29"/>
        <v>0.48911598941308-0.422080392757063j</v>
      </c>
      <c r="S139" s="20">
        <f t="shared" si="36"/>
        <v>0.6460544164770432</v>
      </c>
      <c r="U139" s="20">
        <f t="shared" si="4"/>
        <v>1.2647058823529411</v>
      </c>
      <c r="V139" s="20">
        <f t="shared" si="5"/>
        <v>0.98663101604278058</v>
      </c>
      <c r="X139" s="20">
        <f t="shared" si="47"/>
        <v>1E-3</v>
      </c>
      <c r="Y139" s="20">
        <f t="shared" si="6"/>
        <v>5.33</v>
      </c>
      <c r="Z139" s="20">
        <f t="shared" si="48"/>
        <v>3.4499999999999957</v>
      </c>
      <c r="AA139" s="20">
        <f t="shared" si="37"/>
        <v>11.902499999999971</v>
      </c>
      <c r="AB139" s="20">
        <f t="shared" si="38"/>
        <v>63.440324999999845</v>
      </c>
      <c r="AC139" s="20">
        <f t="shared" si="39"/>
        <v>10.902499999999971</v>
      </c>
      <c r="AD139" s="20">
        <v>1</v>
      </c>
      <c r="AE139" s="20">
        <f t="shared" si="40"/>
        <v>1.8388499999999981E-2</v>
      </c>
      <c r="AF139" s="20" t="str">
        <f t="shared" si="41"/>
        <v>1+0.0183885j</v>
      </c>
      <c r="AH139" s="20" t="str">
        <f t="shared" si="42"/>
        <v>10.9025+0.200480621249999j</v>
      </c>
      <c r="AI139" s="20" t="str">
        <f t="shared" si="43"/>
        <v>74.3428249999998+0.200480621249999j</v>
      </c>
      <c r="AK139" s="20" t="str">
        <f t="shared" si="44"/>
        <v>0.853342116763862-0.00230121141761305j</v>
      </c>
      <c r="AO139" s="20">
        <f t="shared" si="45"/>
        <v>0.85334521960166687</v>
      </c>
      <c r="AP139" s="20">
        <v>69</v>
      </c>
      <c r="AR139" s="20">
        <f>Compensation!$C$16</f>
        <v>1.0852941176470587</v>
      </c>
    </row>
    <row r="140" spans="1:83" s="20" customFormat="1">
      <c r="A140" s="20">
        <f t="shared" si="0"/>
        <v>0.32</v>
      </c>
      <c r="B140" s="20">
        <f t="shared" si="1"/>
        <v>5.33</v>
      </c>
      <c r="C140" s="20">
        <f t="shared" si="46"/>
        <v>3.4999999999999956</v>
      </c>
      <c r="D140" s="20">
        <f t="shared" si="30"/>
        <v>12.24999999999997</v>
      </c>
      <c r="E140" s="20">
        <f t="shared" si="31"/>
        <v>65.292499999999833</v>
      </c>
      <c r="F140" s="20">
        <f t="shared" si="32"/>
        <v>11.24999999999997</v>
      </c>
      <c r="G140" s="20">
        <f>1</f>
        <v>1</v>
      </c>
      <c r="H140" s="20">
        <f t="shared" si="33"/>
        <v>5.9695999999999927</v>
      </c>
      <c r="I140" s="20" t="str">
        <f t="shared" si="34"/>
        <v>1+5.96959999999999j</v>
      </c>
      <c r="K140" s="20" t="str">
        <f t="shared" si="35"/>
        <v>11.25+67.1579999999997j</v>
      </c>
      <c r="M140" s="20" t="str">
        <f t="shared" si="28"/>
        <v>76.5424999999998+67.1579999999997j</v>
      </c>
      <c r="O140" s="20" t="str">
        <f t="shared" si="29"/>
        <v>0.481982319233092-0.422888834243145j</v>
      </c>
      <c r="S140" s="20">
        <f t="shared" si="36"/>
        <v>0.64120349514084551</v>
      </c>
      <c r="U140" s="20">
        <f t="shared" si="4"/>
        <v>1.2647058823529411</v>
      </c>
      <c r="V140" s="20">
        <f t="shared" si="5"/>
        <v>0.98663101604278058</v>
      </c>
      <c r="X140" s="20">
        <f t="shared" si="47"/>
        <v>1E-3</v>
      </c>
      <c r="Y140" s="20">
        <f t="shared" si="6"/>
        <v>5.33</v>
      </c>
      <c r="Z140" s="20">
        <f t="shared" si="48"/>
        <v>3.4999999999999956</v>
      </c>
      <c r="AA140" s="20">
        <f t="shared" si="37"/>
        <v>12.24999999999997</v>
      </c>
      <c r="AB140" s="20">
        <f t="shared" si="38"/>
        <v>65.292499999999833</v>
      </c>
      <c r="AC140" s="20">
        <f t="shared" si="39"/>
        <v>11.24999999999997</v>
      </c>
      <c r="AD140" s="20">
        <v>1</v>
      </c>
      <c r="AE140" s="20">
        <f t="shared" si="40"/>
        <v>1.8654999999999977E-2</v>
      </c>
      <c r="AF140" s="20" t="str">
        <f t="shared" si="41"/>
        <v>1+0.018655j</v>
      </c>
      <c r="AH140" s="20" t="str">
        <f t="shared" si="42"/>
        <v>11.25+0.209868749999999j</v>
      </c>
      <c r="AI140" s="20" t="str">
        <f t="shared" si="43"/>
        <v>76.5424999999998+0.209868749999999j</v>
      </c>
      <c r="AK140" s="20" t="str">
        <f t="shared" si="44"/>
        <v>0.853016417654255-0.00233885082539212j</v>
      </c>
      <c r="AO140" s="20">
        <f t="shared" si="45"/>
        <v>0.85301962404793585</v>
      </c>
      <c r="AP140" s="20">
        <v>70</v>
      </c>
      <c r="AR140" s="20">
        <f>Compensation!$C$16</f>
        <v>1.0852941176470587</v>
      </c>
    </row>
    <row r="141" spans="1:83" s="20" customFormat="1">
      <c r="A141" s="20">
        <f t="shared" si="0"/>
        <v>0.32</v>
      </c>
      <c r="B141" s="20">
        <f t="shared" si="1"/>
        <v>5.33</v>
      </c>
      <c r="C141" s="20">
        <f t="shared" si="46"/>
        <v>3.5499999999999954</v>
      </c>
      <c r="D141" s="20">
        <f t="shared" si="30"/>
        <v>12.602499999999967</v>
      </c>
      <c r="E141" s="20">
        <f t="shared" si="31"/>
        <v>67.171324999999825</v>
      </c>
      <c r="F141" s="20">
        <f t="shared" si="32"/>
        <v>11.602499999999967</v>
      </c>
      <c r="G141" s="20">
        <f>1</f>
        <v>1</v>
      </c>
      <c r="H141" s="20">
        <f t="shared" si="33"/>
        <v>6.0548799999999927</v>
      </c>
      <c r="I141" s="20" t="str">
        <f t="shared" si="34"/>
        <v>1+6.05487999999999j</v>
      </c>
      <c r="K141" s="20" t="str">
        <f t="shared" si="35"/>
        <v>11.6025+70.2517451999997j</v>
      </c>
      <c r="M141" s="20" t="str">
        <f t="shared" si="28"/>
        <v>78.7738249999998+70.2517451999997j</v>
      </c>
      <c r="O141" s="20" t="str">
        <f t="shared" si="29"/>
        <v>0.474959264074179-0.423576196790224j</v>
      </c>
      <c r="S141" s="20">
        <f t="shared" si="36"/>
        <v>0.63639853630972187</v>
      </c>
      <c r="U141" s="20">
        <f t="shared" si="4"/>
        <v>1.2647058823529411</v>
      </c>
      <c r="V141" s="20">
        <f t="shared" si="5"/>
        <v>0.98663101604278058</v>
      </c>
      <c r="X141" s="20">
        <f t="shared" si="47"/>
        <v>1E-3</v>
      </c>
      <c r="Y141" s="20">
        <f t="shared" si="6"/>
        <v>5.33</v>
      </c>
      <c r="Z141" s="20">
        <f t="shared" si="48"/>
        <v>3.5499999999999954</v>
      </c>
      <c r="AA141" s="20">
        <f t="shared" si="37"/>
        <v>12.602499999999967</v>
      </c>
      <c r="AB141" s="20">
        <f t="shared" si="38"/>
        <v>67.171324999999825</v>
      </c>
      <c r="AC141" s="20">
        <f t="shared" si="39"/>
        <v>11.602499999999967</v>
      </c>
      <c r="AD141" s="20">
        <v>1</v>
      </c>
      <c r="AE141" s="20">
        <f t="shared" si="40"/>
        <v>1.8921499999999977E-2</v>
      </c>
      <c r="AF141" s="20" t="str">
        <f t="shared" si="41"/>
        <v>1+0.0189215j</v>
      </c>
      <c r="AH141" s="20" t="str">
        <f t="shared" si="42"/>
        <v>11.6025+0.219536703749999j</v>
      </c>
      <c r="AI141" s="20" t="str">
        <f t="shared" si="43"/>
        <v>78.7738249999998+0.219536703749999j</v>
      </c>
      <c r="AK141" s="20" t="str">
        <f t="shared" si="44"/>
        <v>0.852704604452661-0.00237642336314105j</v>
      </c>
      <c r="AO141" s="20">
        <f t="shared" si="45"/>
        <v>0.85270791590249118</v>
      </c>
      <c r="AP141" s="20">
        <v>71</v>
      </c>
      <c r="AR141" s="20">
        <f>Compensation!$C$16</f>
        <v>1.0852941176470587</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6">
      <c r="A182" s="8" t="s">
        <v>49</v>
      </c>
      <c r="B182" s="9">
        <f>10^-3</f>
        <v>1E-3</v>
      </c>
      <c r="E182" s="529" t="s">
        <v>66</v>
      </c>
      <c r="F182" s="529"/>
      <c r="G182" s="529"/>
      <c r="J182" s="10" t="s">
        <v>71</v>
      </c>
      <c r="K182" s="7">
        <f>(1/(2*PI()*fllc*kHz*Re_fl*Qe_selected))/picoF</f>
        <v>70701.995161807325</v>
      </c>
      <c r="L182" s="7"/>
      <c r="M182" s="10" t="s">
        <v>70</v>
      </c>
      <c r="CC182" s="18"/>
      <c r="CD182" s="18"/>
      <c r="CE182" s="18"/>
    </row>
    <row r="183" spans="1:83" ht="16">
      <c r="A183" s="8" t="s">
        <v>50</v>
      </c>
      <c r="B183" s="9">
        <f>(10^-6)</f>
        <v>9.9999999999999995E-7</v>
      </c>
      <c r="E183" s="529" t="s">
        <v>67</v>
      </c>
      <c r="F183" s="529"/>
      <c r="G183" s="529"/>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6.8</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529" t="s">
        <v>68</v>
      </c>
      <c r="F196" s="529"/>
      <c r="G196" s="529"/>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ht="17">
      <c r="A209" t="s">
        <v>258</v>
      </c>
      <c r="B209" s="54" t="s">
        <v>858</v>
      </c>
      <c r="C209" s="54" t="s">
        <v>859</v>
      </c>
      <c r="D209" s="422" t="s">
        <v>1008</v>
      </c>
      <c r="CC209" s="18"/>
      <c r="CD209" s="18"/>
      <c r="CE209" s="18"/>
    </row>
    <row r="210" spans="1:83">
      <c r="A210" t="s">
        <v>1004</v>
      </c>
      <c r="B210">
        <v>0.1</v>
      </c>
      <c r="C210">
        <v>5</v>
      </c>
      <c r="D210" t="s">
        <v>988</v>
      </c>
      <c r="CC210" s="18"/>
      <c r="CD210" s="18"/>
      <c r="CE210" s="18"/>
    </row>
    <row r="211" spans="1:83">
      <c r="A211" t="s">
        <v>1005</v>
      </c>
      <c r="B211">
        <v>0.1</v>
      </c>
      <c r="C211">
        <v>5</v>
      </c>
      <c r="D211" t="s">
        <v>988</v>
      </c>
      <c r="CC211" s="18"/>
      <c r="CD211" s="18"/>
      <c r="CE211" s="18"/>
    </row>
    <row r="212" spans="1:83">
      <c r="A212" t="s">
        <v>1006</v>
      </c>
      <c r="B212">
        <v>0.1</v>
      </c>
      <c r="C212">
        <v>5</v>
      </c>
      <c r="D212" t="s">
        <v>988</v>
      </c>
      <c r="CC212" s="18"/>
      <c r="CD212" s="18"/>
      <c r="CE212" s="18"/>
    </row>
    <row r="213" spans="1:83">
      <c r="A213" t="s">
        <v>1007</v>
      </c>
      <c r="B213">
        <v>0.05</v>
      </c>
      <c r="C213">
        <v>1</v>
      </c>
      <c r="D213" t="s">
        <v>988</v>
      </c>
      <c r="CC213" s="18"/>
      <c r="CD213" s="18"/>
      <c r="CE213" s="18"/>
    </row>
    <row r="214" spans="1:83">
      <c r="A214" t="s">
        <v>1012</v>
      </c>
      <c r="B214">
        <v>0.1</v>
      </c>
      <c r="C214">
        <v>5</v>
      </c>
      <c r="D214" t="s">
        <v>987</v>
      </c>
      <c r="CC214" s="18"/>
      <c r="CD214" s="18"/>
      <c r="CE214" s="18"/>
    </row>
    <row r="215" spans="1:83">
      <c r="CC215" s="18"/>
      <c r="CD215" s="18"/>
      <c r="CE215" s="18"/>
    </row>
    <row r="216" spans="1:83">
      <c r="CC216" s="18"/>
      <c r="CD216" s="18"/>
      <c r="CE216" s="18"/>
    </row>
    <row r="217" spans="1:83">
      <c r="CC217" s="18"/>
      <c r="CD217" s="18"/>
      <c r="CE217" s="18"/>
    </row>
    <row r="218" spans="1:83">
      <c r="CC218" s="18"/>
      <c r="CD218" s="18"/>
      <c r="CE218" s="18"/>
    </row>
    <row r="219" spans="1:83">
      <c r="A219" t="s">
        <v>471</v>
      </c>
      <c r="CC219" s="18"/>
      <c r="CD219" s="18"/>
      <c r="CE219" s="18"/>
    </row>
    <row r="220" spans="1:83">
      <c r="A220" t="s">
        <v>470</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272</v>
      </c>
      <c r="B225" s="530" t="s">
        <v>147</v>
      </c>
      <c r="C225" s="530"/>
      <c r="D225" s="530"/>
      <c r="CC225" s="18"/>
      <c r="CD225" s="18"/>
      <c r="CE225" s="18"/>
    </row>
    <row r="226" spans="1:83">
      <c r="A226" t="s">
        <v>273</v>
      </c>
      <c r="B226" s="54">
        <v>24730</v>
      </c>
      <c r="C226" s="131">
        <v>28000</v>
      </c>
      <c r="D226" s="79">
        <f>(B226+C226)/2000</f>
        <v>26.364999999999998</v>
      </c>
      <c r="CC226" s="18"/>
      <c r="CD226" s="18"/>
      <c r="CE226" s="18"/>
    </row>
    <row r="227" spans="1:83">
      <c r="A227" t="s">
        <v>274</v>
      </c>
      <c r="B227" s="54">
        <v>17125</v>
      </c>
      <c r="C227" s="54">
        <v>19976</v>
      </c>
      <c r="D227" s="79">
        <f t="shared" ref="D227:D233" si="49">(B227+C227)/2000</f>
        <v>18.5505</v>
      </c>
      <c r="CC227" s="18"/>
      <c r="CD227" s="18"/>
      <c r="CE227" s="18"/>
    </row>
    <row r="228" spans="1:83">
      <c r="A228" t="s">
        <v>275</v>
      </c>
      <c r="B228" s="54">
        <v>12562</v>
      </c>
      <c r="C228" s="54">
        <v>13624</v>
      </c>
      <c r="D228" s="79">
        <f t="shared" si="49"/>
        <v>13.093</v>
      </c>
      <c r="CC228" s="18"/>
      <c r="CD228" s="18"/>
      <c r="CE228" s="18"/>
    </row>
    <row r="229" spans="1:83">
      <c r="A229" t="s">
        <v>276</v>
      </c>
      <c r="B229" s="54">
        <v>9018</v>
      </c>
      <c r="C229" s="54">
        <v>9813</v>
      </c>
      <c r="D229" s="79">
        <f t="shared" si="49"/>
        <v>9.4154999999999998</v>
      </c>
      <c r="CC229" s="18"/>
      <c r="CD229" s="18"/>
      <c r="CE229" s="18"/>
    </row>
    <row r="230" spans="1:83">
      <c r="A230" t="s">
        <v>277</v>
      </c>
      <c r="B230" s="54">
        <v>6478</v>
      </c>
      <c r="C230" s="54">
        <v>6849</v>
      </c>
      <c r="D230" s="79">
        <f t="shared" si="49"/>
        <v>6.6635</v>
      </c>
      <c r="CC230" s="18"/>
      <c r="CD230" s="18"/>
      <c r="CE230" s="18"/>
    </row>
    <row r="231" spans="1:83">
      <c r="A231" t="s">
        <v>278</v>
      </c>
      <c r="B231" s="54">
        <v>4450</v>
      </c>
      <c r="C231" s="54">
        <v>4732</v>
      </c>
      <c r="D231" s="79">
        <f t="shared" si="49"/>
        <v>4.5910000000000002</v>
      </c>
      <c r="CC231" s="18"/>
      <c r="CD231" s="18"/>
      <c r="CE231" s="18"/>
    </row>
    <row r="232" spans="1:83">
      <c r="A232" t="s">
        <v>279</v>
      </c>
      <c r="B232" s="54">
        <v>2422</v>
      </c>
      <c r="C232" s="54">
        <v>3038</v>
      </c>
      <c r="D232" s="79">
        <f t="shared" si="49"/>
        <v>2.73</v>
      </c>
      <c r="CC232" s="18"/>
      <c r="CD232" s="18"/>
      <c r="CE232" s="18"/>
    </row>
    <row r="233" spans="1:83">
      <c r="A233" t="s">
        <v>280</v>
      </c>
      <c r="B233" s="54">
        <v>0</v>
      </c>
      <c r="C233" s="54">
        <v>1344</v>
      </c>
      <c r="D233" s="79">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ht="16">
      <c r="A247" s="103" t="s">
        <v>312</v>
      </c>
      <c r="B247" t="s">
        <v>404</v>
      </c>
      <c r="CC247" s="18"/>
      <c r="CD247" s="18"/>
      <c r="CE247" s="18"/>
    </row>
    <row r="248" spans="1:83">
      <c r="CC248" s="18"/>
      <c r="CD248" s="18"/>
      <c r="CE248" s="18"/>
    </row>
    <row r="249" spans="1:83">
      <c r="A249" s="109" t="s">
        <v>295</v>
      </c>
      <c r="B249" s="101" t="e">
        <f>('DESIGN INPUTS AND CALCULATIONS'!#REF!*PI()/('DESIGN INPUTS AND CALCULATIONS'!C29))*'DESIGN INPUTS AND CALCULATIONS'!C27/(2*SQRT(2)*'DESIGN INPUTS AND CALCULATIONS'!C40)</f>
        <v>#REF!</v>
      </c>
      <c r="CC249" s="18"/>
      <c r="CD249" s="18"/>
      <c r="CE249" s="18"/>
    </row>
    <row r="250" spans="1:83">
      <c r="A250" s="109" t="s">
        <v>296</v>
      </c>
      <c r="B250" t="e">
        <f>(2*SQRT(2)/PI())*'DESIGN INPUTS AND CALCULATIONS'!C25*'DESIGN INPUTS AND CALCULATIONS'!C40/(2*PI()*'DESIGN INPUTS AND CALCULATIONS'!C97*0.000001*'DESIGN INPUTS AND CALCULATIONS'!#REF!*1000)</f>
        <v>#REF!</v>
      </c>
      <c r="CC250" s="18"/>
      <c r="CD250" s="18"/>
      <c r="CE250" s="18"/>
    </row>
    <row r="251" spans="1:83">
      <c r="A251" s="109" t="s">
        <v>297</v>
      </c>
      <c r="B251" t="e">
        <f>SQRT(B249*B249+B250*B250)</f>
        <v>#REF!</v>
      </c>
      <c r="CC251" s="18"/>
      <c r="CD251" s="18"/>
      <c r="CE251" s="18"/>
    </row>
    <row r="252" spans="1:83">
      <c r="A252" s="109" t="s">
        <v>298</v>
      </c>
      <c r="B252" t="e">
        <f>B251/(2*PI()*'DESIGN INPUTS AND CALCULATIONS'!C92*0.000001*'DESIGN INPUTS AND CALCULATIONS'!#REF!*1000)</f>
        <v>#REF!</v>
      </c>
      <c r="CC252" s="18"/>
      <c r="CD252" s="18"/>
      <c r="CE252" s="18"/>
    </row>
    <row r="253" spans="1:83">
      <c r="A253" s="109" t="s">
        <v>299</v>
      </c>
      <c r="B253" t="e">
        <f>'DESIGN INPUTS AND CALCULATIONS'!C32/2+SQRT(2)*B252</f>
        <v>#REF!</v>
      </c>
      <c r="CC253" s="18"/>
      <c r="CD253" s="18"/>
      <c r="CE253" s="18"/>
    </row>
    <row r="254" spans="1:83">
      <c r="A254" s="109" t="s">
        <v>300</v>
      </c>
      <c r="B254" t="e">
        <f>'DESIGN INPUTS AND CALCULATIONS'!C32/2-SQRT(2)*B252</f>
        <v>#REF!</v>
      </c>
      <c r="CC254" s="18"/>
      <c r="CD254" s="18"/>
      <c r="CE254" s="18"/>
    </row>
    <row r="255" spans="1:83">
      <c r="A255" s="109" t="s">
        <v>301</v>
      </c>
      <c r="B255" t="e">
        <f>B253-B254</f>
        <v>#REF!</v>
      </c>
      <c r="CC255" s="18"/>
      <c r="CD255" s="18"/>
      <c r="CE255" s="18"/>
    </row>
    <row r="256" spans="1:83">
      <c r="A256" s="110" t="s">
        <v>311</v>
      </c>
      <c r="B256" t="e">
        <f>B255/'DESIGN INPUTS AND CALCULATIONS'!#REF!+(1/('DESIGN INPUTS AND CALCULATIONS'!#REF!*0.000000000001))*'DESIGN INPUTS AND CALCULATIONS'!#REF!*0.001/(2*'DESIGN INPUTS AND CALCULATIONS'!#REF!*1000)</f>
        <v>#REF!</v>
      </c>
      <c r="CC256" s="18"/>
      <c r="CD256" s="18"/>
      <c r="CE256" s="18"/>
    </row>
    <row r="257" spans="1:83">
      <c r="CC257" s="18"/>
      <c r="CD257" s="18"/>
      <c r="CE257" s="18"/>
    </row>
    <row r="258" spans="1:83" ht="16">
      <c r="A258" s="103" t="s">
        <v>282</v>
      </c>
      <c r="B258" s="54" t="s">
        <v>271</v>
      </c>
      <c r="CC258" s="18"/>
      <c r="CD258" s="18"/>
      <c r="CE258" s="18"/>
    </row>
    <row r="259" spans="1:83" ht="16">
      <c r="A259" s="103" t="s">
        <v>310</v>
      </c>
      <c r="B259" s="54" t="e">
        <f>(26*B260/(19))*(1200+0.000776/('DESIGN INPUTS AND CALCULATIONS'!#REF!/1000000000))</f>
        <v>#REF!</v>
      </c>
      <c r="CC259" s="18"/>
      <c r="CD259" s="18"/>
      <c r="CE259" s="18"/>
    </row>
    <row r="260" spans="1:83" ht="16">
      <c r="A260" s="103" t="s">
        <v>287</v>
      </c>
      <c r="B260" s="132" t="e">
        <f>'DESIGN INPUTS AND CALCULATIONS'!#REF!/(98000)</f>
        <v>#REF!</v>
      </c>
      <c r="CC260" s="18"/>
      <c r="CD260" s="18"/>
      <c r="CE260" s="18"/>
    </row>
    <row r="261" spans="1:83" ht="14.5" customHeight="1">
      <c r="A261" s="103" t="s">
        <v>286</v>
      </c>
      <c r="B261" s="54" t="e">
        <f>3.5/(1-((B260/'DESIGN INPUTS AND CALCULATIONS'!#REF!)*(1200+(0.000776)/('DESIGN INPUTS AND CALCULATIONS'!#REF!/1000000000))))</f>
        <v>#REF!</v>
      </c>
      <c r="CC261" s="18"/>
      <c r="CD261" s="18"/>
      <c r="CE261" s="18"/>
    </row>
    <row r="262" spans="1:83" ht="16">
      <c r="A262" s="103" t="s">
        <v>283</v>
      </c>
      <c r="B262" s="133" t="e">
        <f>(B261-3.5)/B260</f>
        <v>#REF!</v>
      </c>
      <c r="CC262" s="18"/>
      <c r="CD262" s="18"/>
      <c r="CE262" s="18"/>
    </row>
    <row r="263" spans="1:83" ht="16">
      <c r="A263" s="103" t="s">
        <v>308</v>
      </c>
      <c r="B263" s="54" t="e">
        <f>B262*13/B261</f>
        <v>#REF!</v>
      </c>
      <c r="CC263" s="18"/>
      <c r="CD263" s="18"/>
      <c r="CE263" s="18"/>
    </row>
    <row r="264" spans="1:83" ht="16">
      <c r="A264" s="103" t="s">
        <v>309</v>
      </c>
      <c r="B264" s="54" t="e">
        <f>B262*B263/(B263-B262)</f>
        <v>#REF!</v>
      </c>
      <c r="CC264" s="18"/>
      <c r="CD264" s="18"/>
      <c r="CE264" s="18"/>
    </row>
    <row r="265" spans="1:83" ht="16">
      <c r="A265" s="103" t="s">
        <v>284</v>
      </c>
      <c r="B265" s="54" t="e">
        <f>'DESIGN INPUTS AND CALCULATIONS'!#REF!*1000</f>
        <v>#REF!</v>
      </c>
      <c r="CC265" s="18"/>
      <c r="CD265" s="18"/>
      <c r="CE265" s="18"/>
    </row>
    <row r="266" spans="1:83" ht="16">
      <c r="A266" s="103" t="s">
        <v>285</v>
      </c>
      <c r="B266" s="54" t="e">
        <f>'DESIGN INPUTS AND CALCULATIONS'!#REF!*1000</f>
        <v>#REF!</v>
      </c>
      <c r="CC266" s="18"/>
      <c r="CD266" s="18"/>
      <c r="CE266" s="18"/>
    </row>
    <row r="267" spans="1:83">
      <c r="A267" t="s">
        <v>283</v>
      </c>
      <c r="B267" s="54" t="e">
        <f>B265*B266/(B265+B266)</f>
        <v>#REF!</v>
      </c>
      <c r="CC267" s="18"/>
      <c r="CD267" s="18"/>
      <c r="CE267" s="18"/>
    </row>
    <row r="268" spans="1:83" ht="16">
      <c r="A268" s="103" t="s">
        <v>286</v>
      </c>
      <c r="B268" s="54" t="e">
        <f>13*B266/(B265+B266)</f>
        <v>#REF!</v>
      </c>
      <c r="CC268" s="18"/>
      <c r="CD268" s="18"/>
      <c r="CE268" s="18"/>
    </row>
    <row r="269" spans="1:83" ht="16">
      <c r="A269" s="103" t="s">
        <v>287</v>
      </c>
      <c r="B269" s="54" t="e">
        <f>(B268-3.5)/B267</f>
        <v>#REF!</v>
      </c>
      <c r="CC269" s="18"/>
      <c r="CD269" s="18"/>
      <c r="CE269" s="18"/>
    </row>
    <row r="270" spans="1:83" ht="16">
      <c r="A270" s="103" t="s">
        <v>307</v>
      </c>
      <c r="B270" s="54" t="e">
        <f>(-0.000776)/(B267*'DESIGN INPUTS AND CALCULATIONS'!#REF!/1000000000)</f>
        <v>#REF!</v>
      </c>
      <c r="CC270" s="18"/>
      <c r="CD270" s="18"/>
      <c r="CE270" s="18"/>
    </row>
    <row r="271" spans="1:83" ht="16">
      <c r="A271" s="103" t="s">
        <v>288</v>
      </c>
      <c r="B271" s="54" t="e">
        <f>(1200*13/B265)+B268*(1-EXP(B270))</f>
        <v>#REF!</v>
      </c>
      <c r="CC271" s="18"/>
      <c r="CD271" s="18"/>
      <c r="CE271" s="18"/>
    </row>
    <row r="272" spans="1:83" ht="16">
      <c r="A272" s="103" t="s">
        <v>289</v>
      </c>
      <c r="B272" s="54" t="e">
        <f>B269*100000</f>
        <v>#REF!</v>
      </c>
      <c r="CC272" s="18"/>
      <c r="CD272" s="18"/>
      <c r="CE272" s="18"/>
    </row>
    <row r="273" spans="1:83" ht="16">
      <c r="A273" s="103" t="s">
        <v>290</v>
      </c>
      <c r="B273" s="54" t="e">
        <f>B268+'DESIGN INPUTS AND CALCULATIONS'!#REF!*0.000001*'tables and calculations'!B267</f>
        <v>#REF!</v>
      </c>
      <c r="CC273" s="18"/>
      <c r="CD273" s="18"/>
      <c r="CE273" s="18"/>
    </row>
    <row r="274" spans="1:83" ht="16">
      <c r="A274" s="103" t="s">
        <v>291</v>
      </c>
      <c r="B274" s="54">
        <v>0</v>
      </c>
      <c r="CC274" s="18"/>
      <c r="CD274" s="18"/>
      <c r="CE274" s="18"/>
    </row>
    <row r="275" spans="1:83">
      <c r="CC275" s="18"/>
      <c r="CD275" s="18"/>
      <c r="CE275" s="18"/>
    </row>
    <row r="276" spans="1:83" ht="16">
      <c r="A276" s="103" t="s">
        <v>313</v>
      </c>
      <c r="CC276" s="18"/>
      <c r="CD276" s="18"/>
      <c r="CE276" s="18"/>
    </row>
    <row r="277" spans="1:83" ht="16">
      <c r="A277" s="103" t="s">
        <v>314</v>
      </c>
      <c r="B277" s="101" t="e">
        <f>'DESIGN INPUTS AND CALCULATIONS'!#REF!*1000</f>
        <v>#REF!</v>
      </c>
      <c r="CC277" s="18"/>
      <c r="CD277" s="18"/>
      <c r="CE277" s="18"/>
    </row>
    <row r="278" spans="1:83" ht="16">
      <c r="A278" s="103" t="s">
        <v>315</v>
      </c>
      <c r="B278" s="125" t="e">
        <f>'DESIGN INPUTS AND CALCULATIONS'!#REF!/1000</f>
        <v>#REF!</v>
      </c>
      <c r="CC278" s="18"/>
      <c r="CD278" s="18"/>
      <c r="CE278" s="18"/>
    </row>
    <row r="279" spans="1:83" ht="16">
      <c r="A279" s="103" t="s">
        <v>317</v>
      </c>
      <c r="B279" s="125" t="e">
        <f>'DESIGN INPUTS AND CALCULATIONS'!#REF!</f>
        <v>#REF!</v>
      </c>
      <c r="CC279" s="18"/>
      <c r="CD279" s="18"/>
      <c r="CE279" s="18"/>
    </row>
    <row r="280" spans="1:83" ht="16">
      <c r="A280" s="103" t="s">
        <v>316</v>
      </c>
      <c r="B280" t="e">
        <f>B278/(2*B277*B279/(1000000000000))</f>
        <v>#REF!</v>
      </c>
      <c r="CC280" s="18"/>
      <c r="CD280" s="18"/>
      <c r="CE280" s="18"/>
    </row>
    <row r="281" spans="1:83" ht="16">
      <c r="A281" s="103" t="s">
        <v>318</v>
      </c>
      <c r="B281" t="e">
        <f>B280/0.4</f>
        <v>#REF!</v>
      </c>
      <c r="CC281" s="18"/>
      <c r="CD281" s="18"/>
      <c r="CE281" s="18"/>
    </row>
    <row r="282" spans="1:83">
      <c r="CC282" s="18"/>
      <c r="CD282" s="18"/>
      <c r="CE282" s="18"/>
    </row>
    <row r="283" spans="1:83">
      <c r="K283" s="528" t="s">
        <v>422</v>
      </c>
      <c r="L283" s="528"/>
      <c r="CC283" s="18"/>
      <c r="CD283" s="18"/>
      <c r="CE283" s="18"/>
    </row>
    <row r="284" spans="1:83" ht="16">
      <c r="A284" s="103" t="s">
        <v>347</v>
      </c>
      <c r="D284" t="s">
        <v>353</v>
      </c>
      <c r="E284" s="127" t="s">
        <v>354</v>
      </c>
      <c r="F284" t="s">
        <v>355</v>
      </c>
      <c r="G284" t="s">
        <v>356</v>
      </c>
      <c r="H284" t="s">
        <v>357</v>
      </c>
      <c r="I284" t="s">
        <v>358</v>
      </c>
      <c r="K284" t="s">
        <v>405</v>
      </c>
      <c r="L284" t="s">
        <v>401</v>
      </c>
      <c r="M284" t="s">
        <v>357</v>
      </c>
      <c r="N284" t="s">
        <v>358</v>
      </c>
      <c r="P284" t="s">
        <v>403</v>
      </c>
      <c r="Q284" t="s">
        <v>357</v>
      </c>
      <c r="R284" t="s">
        <v>358</v>
      </c>
      <c r="CC284" s="18"/>
      <c r="CD284" s="18"/>
      <c r="CE284" s="18"/>
    </row>
    <row r="285" spans="1:83" ht="16">
      <c r="A285" s="103" t="s">
        <v>28</v>
      </c>
      <c r="B285">
        <f>Compensation!C21</f>
        <v>0.8</v>
      </c>
      <c r="D285" s="18">
        <v>10</v>
      </c>
      <c r="E285" s="18">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8"/>
      <c r="CD285" s="18"/>
      <c r="CE285" s="18"/>
    </row>
    <row r="286" spans="1:83" ht="16">
      <c r="A286" s="103" t="s">
        <v>27</v>
      </c>
      <c r="B286" s="101">
        <f>Compensation!C13</f>
        <v>5.333333333333333</v>
      </c>
      <c r="D286" s="18">
        <f>D285+10</f>
        <v>20</v>
      </c>
      <c r="E286" s="18">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8"/>
      <c r="CD286" s="18"/>
      <c r="CE286" s="18"/>
    </row>
    <row r="287" spans="1:83" ht="16">
      <c r="A287" s="103" t="s">
        <v>29</v>
      </c>
      <c r="B287" s="101">
        <f>Compensation!C14</f>
        <v>0.31905165618717274</v>
      </c>
      <c r="D287" s="18">
        <f t="shared" ref="D287:D294" si="62">D286+10</f>
        <v>30</v>
      </c>
      <c r="E287" s="18">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8"/>
      <c r="CD287" s="18"/>
      <c r="CE287" s="18"/>
    </row>
    <row r="288" spans="1:83" ht="16">
      <c r="A288" s="103" t="s">
        <v>10</v>
      </c>
      <c r="B288">
        <f>B286*B285*B285</f>
        <v>3.4133333333333336</v>
      </c>
      <c r="D288" s="18">
        <f t="shared" si="62"/>
        <v>40</v>
      </c>
      <c r="E288" s="18">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8"/>
      <c r="CD288" s="18"/>
      <c r="CE288" s="18"/>
    </row>
    <row r="289" spans="1:83" ht="16">
      <c r="A289" s="103" t="s">
        <v>348</v>
      </c>
      <c r="B289">
        <f>((B286+1)*B285^2-1)^2+((B285^2-1)*B285*B287*B286)^2</f>
        <v>9.563006525482324</v>
      </c>
      <c r="D289" s="18">
        <f t="shared" si="62"/>
        <v>50</v>
      </c>
      <c r="E289" s="18">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8"/>
      <c r="CD289" s="18"/>
      <c r="CE289" s="18"/>
    </row>
    <row r="290" spans="1:83" ht="16">
      <c r="A290" s="103" t="s">
        <v>349</v>
      </c>
      <c r="B290" s="18">
        <f>2*((B286+1)*B285^2-1)*(B286+1)+((B285^2-1)*B287*B286)^2+2*(B285*B287*B286)^2*(B285^2-1)</f>
        <v>37.716575023633474</v>
      </c>
      <c r="D290" s="18">
        <f t="shared" si="62"/>
        <v>60</v>
      </c>
      <c r="E290" s="18">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8"/>
      <c r="CD290" s="18"/>
      <c r="CE290" s="18"/>
    </row>
    <row r="291" spans="1:83" ht="16">
      <c r="A291" s="103" t="s">
        <v>351</v>
      </c>
      <c r="B291" s="18">
        <f>0.001*Compensation!C3/Compensation!C6*B285/Compensation!C15*(B286/SQRT(B289)-0.5*B288/(B289*SQRT(B289))*B290)</f>
        <v>-8.604565826732351E-5</v>
      </c>
      <c r="D291" s="18">
        <f t="shared" si="62"/>
        <v>70</v>
      </c>
      <c r="E291" s="18">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8"/>
      <c r="CD291" s="18"/>
      <c r="CE291" s="18"/>
    </row>
    <row r="292" spans="1:83" ht="16">
      <c r="A292" s="103" t="s">
        <v>352</v>
      </c>
      <c r="B292">
        <f>(1-Compensation!C4/(2*1000*Compensation!C22*B291))</f>
        <v>1.9150481574646769</v>
      </c>
      <c r="D292" s="18">
        <f t="shared" si="62"/>
        <v>80</v>
      </c>
      <c r="E292" s="18">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8"/>
      <c r="CD292" s="18"/>
      <c r="CE292" s="18"/>
    </row>
    <row r="293" spans="1:83">
      <c r="A293" t="s">
        <v>359</v>
      </c>
      <c r="B293" t="e">
        <f>Compensation!C12*0.000001*(Compensation!C17*0.000000000001+Compensation!C18*0.000000000001)*Compensation!C22*1000*Compensation!C9*Compensation!C3*Compensation!C7/(2*Compensation!C18*0.000000000001*Compensation!C4*B292)</f>
        <v>#REF!</v>
      </c>
      <c r="D293" s="18">
        <f t="shared" si="62"/>
        <v>90</v>
      </c>
      <c r="E293" s="18">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8"/>
      <c r="CD293" s="18"/>
      <c r="CE293" s="18"/>
    </row>
    <row r="294" spans="1:83">
      <c r="A294" s="127" t="s">
        <v>361</v>
      </c>
      <c r="B294" s="128">
        <f>Compensation!C19*0.001*Compensation!C20*0.001</f>
        <v>0</v>
      </c>
      <c r="D294" s="18">
        <f t="shared" si="62"/>
        <v>100</v>
      </c>
      <c r="E294" s="18">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8"/>
      <c r="CD294" s="18"/>
      <c r="CE294" s="18"/>
    </row>
    <row r="295" spans="1:83">
      <c r="A295" s="127" t="s">
        <v>360</v>
      </c>
      <c r="B295">
        <f>Compensation!C19*0.001*(Compensation!C7/(2*B292)+Compensation!C20*0.001)</f>
        <v>1.468071996241916E-3</v>
      </c>
      <c r="D295" s="18">
        <f>D294+100</f>
        <v>200</v>
      </c>
      <c r="E295" s="18">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8"/>
      <c r="CD295" s="18"/>
      <c r="CE295" s="18"/>
    </row>
    <row r="296" spans="1:83">
      <c r="D296" s="18">
        <f t="shared" ref="D296:D303" si="63">D295+100</f>
        <v>300</v>
      </c>
      <c r="E296" s="18">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8"/>
      <c r="CD296" s="18"/>
      <c r="CE296" s="18"/>
    </row>
    <row r="297" spans="1:83">
      <c r="A297" t="s">
        <v>427</v>
      </c>
      <c r="D297" s="18">
        <f t="shared" si="63"/>
        <v>400</v>
      </c>
      <c r="E297" s="18">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8"/>
      <c r="CD297" s="18"/>
      <c r="CE297" s="18"/>
    </row>
    <row r="298" spans="1:83">
      <c r="A298" t="s">
        <v>364</v>
      </c>
      <c r="D298" s="18">
        <f t="shared" si="63"/>
        <v>500</v>
      </c>
      <c r="E298" s="18">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8"/>
      <c r="CD298" s="18"/>
      <c r="CE298" s="18"/>
    </row>
    <row r="299" spans="1:83">
      <c r="A299" t="s">
        <v>365</v>
      </c>
      <c r="D299" s="18">
        <f t="shared" si="63"/>
        <v>600</v>
      </c>
      <c r="E299" s="18">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8"/>
      <c r="CD299" s="18"/>
      <c r="CE299" s="18"/>
    </row>
    <row r="300" spans="1:83">
      <c r="D300" s="18">
        <f t="shared" si="63"/>
        <v>700</v>
      </c>
      <c r="E300" s="18">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8"/>
      <c r="CD300" s="18"/>
      <c r="CE300" s="18"/>
    </row>
    <row r="301" spans="1:83">
      <c r="A301" t="s">
        <v>399</v>
      </c>
      <c r="B301">
        <f>Compensation!C27*1000</f>
        <v>16900</v>
      </c>
      <c r="D301" s="18">
        <f t="shared" si="63"/>
        <v>800</v>
      </c>
      <c r="E301" s="18">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8"/>
      <c r="CD301" s="18"/>
      <c r="CE301" s="18"/>
    </row>
    <row r="302" spans="1:83">
      <c r="A302" t="s">
        <v>385</v>
      </c>
      <c r="B302">
        <f>Compensation!C26*1000</f>
        <v>147000</v>
      </c>
      <c r="D302" s="18">
        <f t="shared" si="63"/>
        <v>900</v>
      </c>
      <c r="E302" s="18">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8"/>
      <c r="CD302" s="18"/>
      <c r="CE302" s="18"/>
    </row>
    <row r="303" spans="1:83">
      <c r="A303" t="s">
        <v>386</v>
      </c>
      <c r="B303">
        <f>Compensation!C28*1000</f>
        <v>33200</v>
      </c>
      <c r="D303" s="18">
        <f t="shared" si="63"/>
        <v>1000</v>
      </c>
      <c r="E303" s="18">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8"/>
      <c r="CD303" s="18"/>
      <c r="CE303" s="18"/>
    </row>
    <row r="304" spans="1:83">
      <c r="A304" t="s">
        <v>387</v>
      </c>
      <c r="B304">
        <f>Compensation!C29*0.000000001</f>
        <v>1E-8</v>
      </c>
      <c r="D304" s="18">
        <f>D303+1000</f>
        <v>2000</v>
      </c>
      <c r="E304" s="18">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8"/>
      <c r="CD304" s="18"/>
      <c r="CE304" s="18"/>
    </row>
    <row r="305" spans="1:83">
      <c r="A305" t="s">
        <v>388</v>
      </c>
      <c r="B305">
        <f>Compensation!C30*0.000000000001</f>
        <v>1.5E-10</v>
      </c>
      <c r="D305" s="18">
        <f t="shared" ref="D305:D312" si="64">D304+1000</f>
        <v>3000</v>
      </c>
      <c r="E305" s="18">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8"/>
      <c r="CD305" s="18"/>
      <c r="CE305" s="18"/>
    </row>
    <row r="306" spans="1:83">
      <c r="A306" t="s">
        <v>389</v>
      </c>
      <c r="B306">
        <f>Compensation!C31*1000</f>
        <v>1210</v>
      </c>
      <c r="D306" s="18">
        <f t="shared" si="64"/>
        <v>4000</v>
      </c>
      <c r="E306" s="18">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8"/>
      <c r="CD306" s="18"/>
      <c r="CE306" s="18"/>
    </row>
    <row r="307" spans="1:83">
      <c r="A307" t="s">
        <v>390</v>
      </c>
      <c r="B307">
        <f>Compensation!C32*0.000000001</f>
        <v>4.7000000000000007E-9</v>
      </c>
      <c r="D307" s="18">
        <f t="shared" si="64"/>
        <v>5000</v>
      </c>
      <c r="E307" s="18">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8"/>
      <c r="CD307" s="18"/>
      <c r="CE307" s="18"/>
    </row>
    <row r="308" spans="1:83">
      <c r="A308" t="s">
        <v>391</v>
      </c>
      <c r="B308" s="101">
        <f>Compensation!C33</f>
        <v>0</v>
      </c>
      <c r="D308" s="18">
        <f t="shared" si="64"/>
        <v>6000</v>
      </c>
      <c r="E308" s="18">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8"/>
      <c r="CD308" s="18"/>
      <c r="CE308" s="18"/>
    </row>
    <row r="309" spans="1:83">
      <c r="A309" t="s">
        <v>392</v>
      </c>
      <c r="B309">
        <f>Compensation!C34*1000</f>
        <v>9090</v>
      </c>
      <c r="D309" s="18">
        <f t="shared" si="64"/>
        <v>7000</v>
      </c>
      <c r="E309" s="18">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8"/>
      <c r="CD309" s="18"/>
      <c r="CE309" s="18"/>
    </row>
    <row r="310" spans="1:83">
      <c r="A310" t="s">
        <v>375</v>
      </c>
      <c r="B310" s="101">
        <f>Compensation!C35</f>
        <v>0.22</v>
      </c>
      <c r="D310" s="18">
        <f t="shared" si="64"/>
        <v>8000</v>
      </c>
      <c r="E310" s="18">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8"/>
      <c r="CD310" s="18"/>
      <c r="CE310" s="18"/>
    </row>
    <row r="311" spans="1:83">
      <c r="A311" t="s">
        <v>396</v>
      </c>
      <c r="B311" s="101">
        <f>Compensation!C36*1000</f>
        <v>16000</v>
      </c>
      <c r="D311" s="18">
        <f t="shared" si="64"/>
        <v>9000</v>
      </c>
      <c r="E311" s="18">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8"/>
      <c r="CD311" s="18"/>
      <c r="CE311" s="18"/>
    </row>
    <row r="312" spans="1:83">
      <c r="A312" t="s">
        <v>402</v>
      </c>
      <c r="B312" s="18">
        <v>100000</v>
      </c>
      <c r="D312" s="18">
        <f t="shared" si="64"/>
        <v>10000</v>
      </c>
      <c r="E312" s="18">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8"/>
      <c r="CD312" s="18"/>
      <c r="CE312" s="18"/>
    </row>
    <row r="313" spans="1:83">
      <c r="D313" s="18">
        <f>D312+10000</f>
        <v>20000</v>
      </c>
      <c r="E313" s="18">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8"/>
      <c r="CD313" s="18"/>
      <c r="CE313" s="18"/>
    </row>
    <row r="314" spans="1:83">
      <c r="D314" s="18">
        <f t="shared" ref="D314:D321" si="65">D313+10000</f>
        <v>30000</v>
      </c>
      <c r="E314" s="18">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8"/>
      <c r="CD314" s="18"/>
      <c r="CE314" s="18"/>
    </row>
    <row r="315" spans="1:83">
      <c r="A315" s="54" t="s">
        <v>393</v>
      </c>
      <c r="B315" s="18">
        <f>B310*B312/B309</f>
        <v>2.4202420242024201</v>
      </c>
      <c r="D315" s="18">
        <f t="shared" si="65"/>
        <v>40000</v>
      </c>
      <c r="E315" s="18">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8"/>
      <c r="CD315" s="18"/>
      <c r="CE315" s="18"/>
    </row>
    <row r="316" spans="1:83">
      <c r="A316" s="54">
        <f>B303*B304*B302*B305</f>
        <v>7.3206000000000005E-9</v>
      </c>
      <c r="D316" s="18">
        <f t="shared" si="65"/>
        <v>50000</v>
      </c>
      <c r="E316" s="18">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8"/>
      <c r="CD316" s="18"/>
      <c r="CE316" s="18"/>
    </row>
    <row r="317" spans="1:83">
      <c r="A317" s="54">
        <f>B303*B304+B302*B304+B302*B305</f>
        <v>1.82405E-3</v>
      </c>
      <c r="D317" s="18">
        <f t="shared" si="65"/>
        <v>60000</v>
      </c>
      <c r="E317" s="18">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8"/>
      <c r="CD317" s="18"/>
      <c r="CE317" s="18"/>
    </row>
    <row r="318" spans="1:83">
      <c r="A318" s="54">
        <v>1</v>
      </c>
      <c r="D318" s="18">
        <f t="shared" si="65"/>
        <v>70000</v>
      </c>
      <c r="E318" s="18">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8"/>
      <c r="CD318" s="18"/>
      <c r="CE318" s="18"/>
    </row>
    <row r="319" spans="1:83">
      <c r="A319" s="54"/>
      <c r="D319" s="18">
        <f t="shared" si="65"/>
        <v>80000</v>
      </c>
      <c r="E319" s="18">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8"/>
      <c r="CD319" s="18"/>
      <c r="CE319" s="18"/>
    </row>
    <row r="320" spans="1:83">
      <c r="A320" s="54">
        <f>B302*B303*B304*B305</f>
        <v>7.3206000000000005E-9</v>
      </c>
      <c r="D320" s="18">
        <f t="shared" si="65"/>
        <v>90000</v>
      </c>
      <c r="E320" s="18">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8"/>
      <c r="CD320" s="18"/>
      <c r="CE320" s="18"/>
    </row>
    <row r="321" spans="1:83">
      <c r="A321" s="54">
        <f>B302*(B304+B305)</f>
        <v>1.49205E-3</v>
      </c>
      <c r="D321" s="18">
        <f t="shared" si="65"/>
        <v>100000</v>
      </c>
      <c r="E321" s="18">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8"/>
      <c r="CD321" s="18"/>
      <c r="CE321" s="18"/>
    </row>
    <row r="322" spans="1:83">
      <c r="A322" s="54">
        <v>0</v>
      </c>
      <c r="D322" s="18"/>
      <c r="E322" s="18"/>
      <c r="K322" s="528" t="s">
        <v>423</v>
      </c>
      <c r="L322" s="528"/>
      <c r="M322" s="528"/>
      <c r="N322" s="528"/>
      <c r="CC322" s="18"/>
      <c r="CD322" s="18"/>
      <c r="CE322" s="18"/>
    </row>
    <row r="323" spans="1:83">
      <c r="D323" s="18"/>
      <c r="E323" s="18"/>
      <c r="K323" t="s">
        <v>405</v>
      </c>
      <c r="L323" t="s">
        <v>407</v>
      </c>
      <c r="M323" t="s">
        <v>396</v>
      </c>
      <c r="N323" t="s">
        <v>409</v>
      </c>
      <c r="O323" t="s">
        <v>357</v>
      </c>
      <c r="P323" t="s">
        <v>358</v>
      </c>
      <c r="Q323" t="s">
        <v>408</v>
      </c>
      <c r="R323" t="s">
        <v>357</v>
      </c>
      <c r="S323" t="s">
        <v>358</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8"/>
      <c r="CD324" s="18"/>
      <c r="CE324" s="18"/>
    </row>
    <row r="325" spans="1:83">
      <c r="A325" t="s">
        <v>400</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8"/>
      <c r="CD326" s="18"/>
      <c r="CE326" s="18"/>
    </row>
    <row r="327" spans="1:83">
      <c r="A327" t="s">
        <v>406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8"/>
      <c r="CD334" s="18"/>
      <c r="CE334" s="18"/>
    </row>
    <row r="335" spans="1:83">
      <c r="A335" t="s">
        <v>410</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8"/>
      <c r="CD335" s="18"/>
      <c r="CE335" s="18"/>
    </row>
    <row r="336" spans="1:83">
      <c r="A336" t="s">
        <v>415</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8"/>
      <c r="CD336" s="18"/>
      <c r="CE336" s="18"/>
    </row>
    <row r="337" spans="1:83">
      <c r="A337" t="s">
        <v>416</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8"/>
      <c r="CD337" s="18"/>
      <c r="CE337" s="18"/>
    </row>
    <row r="338" spans="1:83">
      <c r="A338" t="s">
        <v>411</v>
      </c>
      <c r="B338" s="101">
        <f>'DESIGN INPUTS AND CALCULATIONS'!C153*1000</f>
        <v>14000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8"/>
      <c r="CD338" s="18"/>
      <c r="CE338" s="18"/>
    </row>
    <row r="339" spans="1:83">
      <c r="A339" t="s">
        <v>412</v>
      </c>
      <c r="B339" s="101">
        <f>'DESIGN INPUTS AND CALCULATIONS'!C155*1000000</f>
        <v>1859999.9999999998</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8"/>
      <c r="CD339" s="18"/>
      <c r="CE339" s="18"/>
    </row>
    <row r="340" spans="1:83">
      <c r="A340" t="s">
        <v>413</v>
      </c>
      <c r="B340">
        <f>B336*(B338+B339)/B338</f>
        <v>535.42857142857133</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8"/>
      <c r="CD340" s="18"/>
      <c r="CE340" s="18"/>
    </row>
    <row r="341" spans="1:83">
      <c r="A341" t="s">
        <v>414</v>
      </c>
      <c r="B341">
        <f>B337*(B338+B339)/B338</f>
        <v>508.65714285714279</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109.20944556468656</v>
      </c>
      <c r="Q356" t="e">
        <f t="shared" si="72"/>
        <v>#REF!</v>
      </c>
      <c r="R356" t="e">
        <f t="shared" si="73"/>
        <v>#REF!</v>
      </c>
      <c r="S356" t="e">
        <f t="shared" si="74"/>
        <v>#REF!</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8"/>
      <c r="CD360" s="18"/>
      <c r="CE360" s="18"/>
    </row>
    <row r="361" spans="4:83">
      <c r="D361" s="18"/>
      <c r="E361" s="18"/>
      <c r="CC361" s="18"/>
      <c r="CD361" s="18"/>
      <c r="CE361" s="18"/>
    </row>
    <row r="362" spans="4:83">
      <c r="D362" s="18"/>
      <c r="E362" s="18"/>
      <c r="K362" t="s">
        <v>424</v>
      </c>
      <c r="L362" t="s">
        <v>425</v>
      </c>
      <c r="M362" t="s">
        <v>357</v>
      </c>
      <c r="N362" t="s">
        <v>358</v>
      </c>
      <c r="O362" t="s">
        <v>426</v>
      </c>
      <c r="P362" t="s">
        <v>357</v>
      </c>
      <c r="Q362" t="s">
        <v>358</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90.952364785675726</v>
      </c>
      <c r="O363" t="e">
        <f>IMPRODUCT(L363,G285)</f>
        <v>#REF!</v>
      </c>
      <c r="P363" t="e">
        <f>20*LOG10(IMABS(O363))</f>
        <v>#REF!</v>
      </c>
      <c r="Q363" t="e">
        <f>IMARGUMENT(O363)*180/PI()+180</f>
        <v>#REF!</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115.96281443661863</v>
      </c>
      <c r="O383" t="e">
        <f t="shared" si="79"/>
        <v>#REF!</v>
      </c>
      <c r="P383" t="e">
        <f t="shared" si="80"/>
        <v>#REF!</v>
      </c>
      <c r="Q383" t="e">
        <f t="shared" si="81"/>
        <v>#REF!</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8"/>
      <c r="CD399" s="18"/>
      <c r="CE399" s="18"/>
    </row>
    <row r="400" spans="4:83">
      <c r="D400" s="18"/>
      <c r="E400" s="18"/>
      <c r="CC400" s="18"/>
      <c r="CD400" s="18"/>
      <c r="CE400" s="18"/>
    </row>
    <row r="401" spans="4:83" ht="320" customHeight="1">
      <c r="D401" s="18"/>
      <c r="E401" s="18"/>
      <c r="CC401" s="18"/>
      <c r="CD401" s="18"/>
      <c r="CE401" s="18"/>
    </row>
    <row r="402" spans="4:83">
      <c r="D402" s="18"/>
      <c r="E402" s="18"/>
      <c r="K402" t="s">
        <v>424</v>
      </c>
      <c r="L402" t="s">
        <v>422</v>
      </c>
      <c r="M402" t="s">
        <v>423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baseColWidth="10" defaultColWidth="8.83203125" defaultRowHeight="15"/>
  <cols>
    <col min="1" max="1" width="40.5" customWidth="1"/>
    <col min="2" max="2" width="16.83203125" customWidth="1"/>
    <col min="3" max="3" width="25" customWidth="1"/>
    <col min="4" max="4" width="5.5" customWidth="1"/>
    <col min="5" max="5" width="34.83203125" customWidth="1"/>
  </cols>
  <sheetData>
    <row r="1" spans="1:22" ht="16" thickBot="1"/>
    <row r="2" spans="1:22" ht="16">
      <c r="A2" s="452" t="s">
        <v>319</v>
      </c>
      <c r="B2" s="453"/>
      <c r="C2" s="453"/>
      <c r="D2" s="454"/>
      <c r="E2" s="111"/>
      <c r="F2" s="16"/>
      <c r="G2" s="16"/>
      <c r="H2" s="16"/>
      <c r="I2" s="16"/>
      <c r="J2" s="16"/>
      <c r="K2" s="16"/>
      <c r="L2" s="16"/>
      <c r="M2" s="16"/>
      <c r="N2" s="16"/>
      <c r="O2" s="16"/>
      <c r="P2" s="16"/>
      <c r="Q2" s="16"/>
      <c r="R2" s="16"/>
      <c r="S2" s="16"/>
      <c r="T2" s="16"/>
      <c r="U2" s="16"/>
      <c r="V2" s="16"/>
    </row>
    <row r="3" spans="1:22" ht="17">
      <c r="A3" s="22" t="s">
        <v>187</v>
      </c>
      <c r="B3" s="5" t="s">
        <v>128</v>
      </c>
      <c r="C3" s="28">
        <f>'DESIGN INPUTS AND CALCULATIONS'!C32</f>
        <v>170</v>
      </c>
      <c r="D3" s="27" t="s">
        <v>7</v>
      </c>
      <c r="E3" s="27"/>
      <c r="F3" s="16"/>
      <c r="G3" s="16"/>
      <c r="H3" s="16"/>
      <c r="I3" s="16"/>
      <c r="J3" s="16"/>
      <c r="K3" s="16"/>
      <c r="L3" s="16"/>
      <c r="M3" s="16"/>
      <c r="N3" s="16"/>
      <c r="O3" s="16"/>
      <c r="P3" s="16"/>
      <c r="Q3" s="16"/>
      <c r="R3" s="16"/>
      <c r="S3" s="16"/>
      <c r="T3" s="16"/>
      <c r="U3" s="16"/>
      <c r="V3" s="16"/>
    </row>
    <row r="4" spans="1:22" ht="17">
      <c r="A4" s="22" t="s">
        <v>181</v>
      </c>
      <c r="B4" s="28" t="s">
        <v>14</v>
      </c>
      <c r="C4" s="28">
        <f>'DESIGN INPUTS AND CALCULATIONS'!C25</f>
        <v>20</v>
      </c>
      <c r="D4" s="27" t="s">
        <v>7</v>
      </c>
      <c r="E4" s="27"/>
      <c r="F4" s="16"/>
      <c r="G4" s="16"/>
      <c r="H4" s="16"/>
      <c r="I4" s="16"/>
      <c r="J4" s="16"/>
      <c r="K4" s="16"/>
      <c r="L4" s="16"/>
      <c r="M4" s="16"/>
      <c r="N4" s="16"/>
      <c r="O4" s="16"/>
      <c r="P4" s="16"/>
      <c r="Q4" s="16"/>
      <c r="R4" s="16"/>
      <c r="S4" s="16"/>
      <c r="T4" s="16"/>
      <c r="U4" s="16"/>
      <c r="V4" s="16"/>
    </row>
    <row r="5" spans="1:22" ht="17">
      <c r="A5" s="22" t="s">
        <v>324</v>
      </c>
      <c r="B5" s="28" t="s">
        <v>18</v>
      </c>
      <c r="C5" s="28">
        <f>'DESIGN INPUTS AND CALCULATIONS'!C26</f>
        <v>140</v>
      </c>
      <c r="D5" s="27" t="s">
        <v>8</v>
      </c>
      <c r="E5" s="27"/>
      <c r="F5" s="16"/>
      <c r="G5" s="16"/>
      <c r="H5" s="16"/>
      <c r="I5" s="16"/>
      <c r="J5" s="16"/>
      <c r="K5" s="16"/>
      <c r="L5" s="16"/>
      <c r="M5" s="16"/>
      <c r="N5" s="16"/>
      <c r="O5" s="16"/>
      <c r="P5" s="16"/>
      <c r="Q5" s="16"/>
      <c r="R5" s="16"/>
      <c r="S5" s="16"/>
      <c r="T5" s="16"/>
      <c r="U5" s="16"/>
      <c r="V5" s="16"/>
    </row>
    <row r="6" spans="1:22" ht="17">
      <c r="A6" s="22" t="s">
        <v>323</v>
      </c>
      <c r="B6" s="28" t="s">
        <v>20</v>
      </c>
      <c r="C6" s="126">
        <f>'DESIGN INPUTS AND CALCULATIONS'!C40</f>
        <v>4.5</v>
      </c>
      <c r="D6" s="27"/>
      <c r="E6" s="27"/>
      <c r="F6" s="16"/>
      <c r="G6" s="16"/>
      <c r="H6" s="16"/>
      <c r="I6" s="16"/>
      <c r="J6" s="16"/>
      <c r="K6" s="16"/>
      <c r="L6" s="16"/>
      <c r="M6" s="16"/>
      <c r="N6" s="16"/>
      <c r="O6" s="16"/>
      <c r="P6" s="16"/>
      <c r="Q6" s="16"/>
      <c r="R6" s="16"/>
      <c r="S6" s="16"/>
      <c r="T6" s="16"/>
      <c r="U6" s="16"/>
      <c r="V6" s="16"/>
    </row>
    <row r="7" spans="1:22" ht="17">
      <c r="A7" s="22" t="s">
        <v>328</v>
      </c>
      <c r="B7" s="28" t="s">
        <v>330</v>
      </c>
      <c r="C7" s="126">
        <f>C4*C4/C5</f>
        <v>2.8571428571428572</v>
      </c>
      <c r="D7" s="13" t="s">
        <v>149</v>
      </c>
      <c r="E7" s="27"/>
      <c r="F7" s="16"/>
      <c r="G7" s="16"/>
      <c r="H7" s="16"/>
      <c r="I7" s="16"/>
      <c r="J7" s="16"/>
      <c r="K7" s="16"/>
      <c r="L7" s="16"/>
      <c r="M7" s="16"/>
      <c r="N7" s="16"/>
      <c r="O7" s="16"/>
      <c r="P7" s="16"/>
      <c r="Q7" s="16"/>
      <c r="R7" s="16"/>
      <c r="S7" s="16"/>
      <c r="T7" s="16"/>
      <c r="U7" s="16"/>
      <c r="V7" s="16"/>
    </row>
    <row r="8" spans="1:22">
      <c r="A8" s="22" t="s">
        <v>329</v>
      </c>
      <c r="B8" s="28" t="s">
        <v>331</v>
      </c>
      <c r="C8" s="126">
        <f>'DESIGN INPUTS AND CALCULATIONS'!C44</f>
        <v>46.897233571596345</v>
      </c>
      <c r="D8" s="13" t="s">
        <v>149</v>
      </c>
      <c r="E8" s="27"/>
      <c r="F8" s="16"/>
      <c r="G8" s="16"/>
      <c r="H8" s="16"/>
      <c r="I8" s="16"/>
      <c r="J8" s="16"/>
      <c r="K8" s="16"/>
      <c r="L8" s="16"/>
      <c r="M8" s="16"/>
      <c r="N8" s="16"/>
      <c r="O8" s="16"/>
      <c r="P8" s="16"/>
      <c r="Q8" s="16"/>
      <c r="R8" s="16"/>
      <c r="S8" s="16"/>
      <c r="T8" s="16"/>
      <c r="U8" s="16"/>
      <c r="V8" s="16"/>
    </row>
    <row r="9" spans="1:22">
      <c r="A9" s="22" t="s">
        <v>327</v>
      </c>
      <c r="B9" s="28" t="s">
        <v>335</v>
      </c>
      <c r="C9" s="126">
        <f>'DESIGN INPUTS AND CALCULATIONS'!C29</f>
        <v>0.92</v>
      </c>
      <c r="D9" s="13"/>
      <c r="E9" s="27"/>
      <c r="F9" s="16"/>
      <c r="G9" s="16"/>
      <c r="H9" s="16"/>
      <c r="I9" s="16"/>
      <c r="J9" s="16"/>
      <c r="K9" s="16"/>
      <c r="L9" s="16"/>
      <c r="M9" s="16"/>
      <c r="N9" s="16"/>
      <c r="O9" s="16"/>
      <c r="P9" s="16"/>
      <c r="Q9" s="16"/>
      <c r="R9" s="16"/>
      <c r="S9" s="16"/>
      <c r="T9" s="16"/>
      <c r="U9" s="16"/>
      <c r="V9" s="16"/>
    </row>
    <row r="10" spans="1:22" ht="17">
      <c r="A10" s="22" t="s">
        <v>320</v>
      </c>
      <c r="B10" s="28" t="s">
        <v>78</v>
      </c>
      <c r="C10" s="126">
        <f>'DESIGN INPUTS AND CALCULATIONS'!C97</f>
        <v>80</v>
      </c>
      <c r="D10" s="27" t="s">
        <v>73</v>
      </c>
      <c r="E10" s="27"/>
      <c r="F10" s="16"/>
      <c r="G10" s="16"/>
      <c r="H10" s="16"/>
      <c r="I10" s="16"/>
      <c r="J10" s="16"/>
      <c r="K10" s="16"/>
      <c r="L10" s="16"/>
      <c r="M10" s="16"/>
      <c r="N10" s="16"/>
      <c r="O10" s="16"/>
      <c r="P10" s="16"/>
      <c r="Q10" s="16"/>
      <c r="R10" s="16"/>
      <c r="S10" s="16"/>
      <c r="T10" s="16"/>
      <c r="U10" s="16"/>
      <c r="V10" s="16"/>
    </row>
    <row r="11" spans="1:22" ht="17">
      <c r="A11" s="22" t="s">
        <v>321</v>
      </c>
      <c r="B11" s="28" t="s">
        <v>74</v>
      </c>
      <c r="C11" s="126">
        <f>'DESIGN INPUTS AND CALCULATIONS'!C95</f>
        <v>15</v>
      </c>
      <c r="D11" s="27" t="s">
        <v>73</v>
      </c>
      <c r="E11" s="27"/>
      <c r="F11" s="16"/>
      <c r="G11" s="16"/>
      <c r="H11" s="16"/>
      <c r="I11" s="16"/>
      <c r="J11" s="16"/>
      <c r="K11" s="16"/>
      <c r="L11" s="16"/>
      <c r="M11" s="16"/>
      <c r="N11" s="16"/>
      <c r="O11" s="16"/>
      <c r="P11" s="16"/>
      <c r="Q11" s="16"/>
      <c r="R11" s="16"/>
      <c r="S11" s="16"/>
      <c r="T11" s="16"/>
      <c r="U11" s="16"/>
      <c r="V11" s="16"/>
    </row>
    <row r="12" spans="1:22" ht="17">
      <c r="A12" s="22" t="s">
        <v>322</v>
      </c>
      <c r="B12" s="28" t="s">
        <v>72</v>
      </c>
      <c r="C12" s="126">
        <f>'DESIGN INPUTS AND CALCULATIONS'!C93</f>
        <v>6.7000000000000004E-2</v>
      </c>
      <c r="D12" s="27" t="s">
        <v>175</v>
      </c>
      <c r="E12" s="27"/>
      <c r="F12" s="16"/>
      <c r="G12" s="16"/>
      <c r="H12" s="16"/>
      <c r="I12" s="16"/>
      <c r="J12" s="16"/>
      <c r="K12" s="16"/>
      <c r="L12" s="16"/>
      <c r="M12" s="16"/>
      <c r="N12" s="16"/>
      <c r="O12" s="16"/>
      <c r="P12" s="16"/>
      <c r="Q12" s="16"/>
      <c r="R12" s="16"/>
      <c r="S12" s="16"/>
      <c r="T12" s="16"/>
      <c r="U12" s="16"/>
      <c r="V12" s="16"/>
    </row>
    <row r="13" spans="1:22" ht="17">
      <c r="A13" s="22" t="s">
        <v>207</v>
      </c>
      <c r="B13" s="28" t="s">
        <v>32</v>
      </c>
      <c r="C13" s="126">
        <f>'DESIGN INPUTS AND CALCULATIONS'!C100</f>
        <v>5.333333333333333</v>
      </c>
      <c r="D13" s="27"/>
      <c r="E13" s="27"/>
      <c r="F13" s="16"/>
      <c r="G13" s="16"/>
      <c r="H13" s="16"/>
      <c r="I13" s="16"/>
      <c r="J13" s="16"/>
      <c r="K13" s="16"/>
      <c r="L13" s="16"/>
      <c r="M13" s="16"/>
      <c r="N13" s="16"/>
      <c r="O13" s="16"/>
      <c r="P13" s="16"/>
      <c r="Q13" s="16"/>
      <c r="R13" s="16"/>
      <c r="S13" s="16"/>
      <c r="T13" s="16"/>
      <c r="U13" s="16"/>
      <c r="V13" s="16"/>
    </row>
    <row r="14" spans="1:22" ht="17">
      <c r="A14" s="22" t="s">
        <v>208</v>
      </c>
      <c r="B14" s="28" t="s">
        <v>34</v>
      </c>
      <c r="C14" s="126">
        <f>'DESIGN INPUTS AND CALCULATIONS'!C101</f>
        <v>0.31905165618717274</v>
      </c>
      <c r="D14" s="27"/>
      <c r="E14" s="27"/>
      <c r="F14" s="16"/>
      <c r="G14" s="16"/>
      <c r="H14" s="16"/>
      <c r="I14" s="16"/>
      <c r="J14" s="16"/>
      <c r="K14" s="16"/>
      <c r="L14" s="16"/>
      <c r="M14" s="16"/>
      <c r="N14" s="16"/>
      <c r="O14" s="16"/>
      <c r="P14" s="16"/>
      <c r="Q14" s="16"/>
      <c r="R14" s="16"/>
      <c r="S14" s="16"/>
      <c r="T14" s="16"/>
      <c r="U14" s="16"/>
      <c r="V14" s="16"/>
    </row>
    <row r="15" spans="1:22" ht="17">
      <c r="A15" s="22" t="s">
        <v>205</v>
      </c>
      <c r="B15" s="28" t="s">
        <v>25</v>
      </c>
      <c r="C15" s="126">
        <f>'DESIGN INPUTS AND CALCULATIONS'!C98</f>
        <v>158.75854162184464</v>
      </c>
      <c r="D15" s="27" t="s">
        <v>11</v>
      </c>
      <c r="E15" s="27"/>
      <c r="F15" s="16"/>
      <c r="G15" s="16"/>
      <c r="H15" s="16"/>
      <c r="I15" s="16"/>
      <c r="J15" s="16"/>
      <c r="K15" s="16"/>
      <c r="L15" s="16"/>
      <c r="M15" s="16"/>
      <c r="N15" s="16"/>
      <c r="O15" s="16"/>
      <c r="P15" s="16"/>
      <c r="Q15" s="16"/>
      <c r="R15" s="16"/>
      <c r="S15" s="16"/>
      <c r="T15" s="16"/>
      <c r="U15" s="16"/>
      <c r="V15" s="16"/>
    </row>
    <row r="16" spans="1:22" ht="17">
      <c r="A16" s="22" t="s">
        <v>336</v>
      </c>
      <c r="B16" s="34" t="s">
        <v>337</v>
      </c>
      <c r="C16" s="126">
        <f>C6*(C4+0.5)/(C3/2)</f>
        <v>1.0852941176470587</v>
      </c>
      <c r="D16" s="27"/>
      <c r="E16" s="27"/>
      <c r="F16" s="16"/>
      <c r="G16" s="16"/>
      <c r="H16" s="16"/>
      <c r="I16" s="16"/>
      <c r="J16" s="16"/>
      <c r="K16" s="16"/>
      <c r="L16" s="16"/>
      <c r="M16" s="16"/>
      <c r="N16" s="16"/>
      <c r="O16" s="16"/>
      <c r="P16" s="16"/>
      <c r="Q16" s="16"/>
      <c r="R16" s="16"/>
      <c r="S16" s="16"/>
      <c r="T16" s="16"/>
      <c r="U16" s="16"/>
      <c r="V16" s="16"/>
    </row>
    <row r="17" spans="1:22" ht="17">
      <c r="A17" s="64" t="s">
        <v>243</v>
      </c>
      <c r="B17" s="57" t="s">
        <v>166</v>
      </c>
      <c r="C17" s="126" t="e">
        <f>'DESIGN INPUTS AND CALCULATIONS'!#REF!</f>
        <v>#REF!</v>
      </c>
      <c r="D17" s="65" t="s">
        <v>70</v>
      </c>
      <c r="E17" s="27"/>
      <c r="F17" s="16"/>
      <c r="G17" s="16"/>
      <c r="H17" s="16"/>
      <c r="I17" s="16"/>
      <c r="J17" s="16"/>
      <c r="K17" s="16"/>
      <c r="L17" s="16"/>
      <c r="M17" s="16"/>
      <c r="N17" s="16"/>
      <c r="O17" s="16"/>
      <c r="P17" s="16"/>
      <c r="Q17" s="16"/>
      <c r="R17" s="16"/>
      <c r="S17" s="16"/>
      <c r="T17" s="16"/>
      <c r="U17" s="16"/>
      <c r="V17" s="16"/>
    </row>
    <row r="18" spans="1:22" ht="17">
      <c r="A18" s="64" t="s">
        <v>242</v>
      </c>
      <c r="B18" s="57" t="s">
        <v>165</v>
      </c>
      <c r="C18" s="126" t="e">
        <f>'DESIGN INPUTS AND CALCULATIONS'!#REF!</f>
        <v>#REF!</v>
      </c>
      <c r="D18" s="65" t="s">
        <v>70</v>
      </c>
      <c r="E18" s="27"/>
      <c r="F18" s="16"/>
      <c r="G18" s="16"/>
      <c r="H18" s="16"/>
      <c r="I18" s="16"/>
      <c r="J18" s="16"/>
      <c r="K18" s="16"/>
      <c r="L18" s="16"/>
      <c r="M18" s="16"/>
      <c r="N18" s="16"/>
      <c r="O18" s="16"/>
      <c r="P18" s="16"/>
      <c r="Q18" s="16"/>
      <c r="R18" s="16"/>
      <c r="S18" s="16"/>
      <c r="T18" s="16"/>
      <c r="U18" s="16"/>
      <c r="V18" s="16"/>
    </row>
    <row r="19" spans="1:22" ht="17">
      <c r="A19" s="22" t="s">
        <v>325</v>
      </c>
      <c r="B19" s="28" t="s">
        <v>332</v>
      </c>
      <c r="C19" s="31">
        <v>1.968</v>
      </c>
      <c r="D19" s="27" t="s">
        <v>345</v>
      </c>
      <c r="E19" s="118" t="s">
        <v>344</v>
      </c>
      <c r="F19" s="16"/>
      <c r="G19" s="16"/>
      <c r="H19" s="16"/>
      <c r="I19" s="16"/>
      <c r="J19" s="16"/>
      <c r="K19" s="16"/>
      <c r="L19" s="16"/>
      <c r="M19" s="16"/>
      <c r="N19" s="16"/>
      <c r="O19" s="16"/>
      <c r="P19" s="16"/>
      <c r="Q19" s="16"/>
      <c r="R19" s="16"/>
      <c r="S19" s="16"/>
      <c r="T19" s="16"/>
      <c r="U19" s="16"/>
      <c r="V19" s="16"/>
    </row>
    <row r="20" spans="1:22" ht="32">
      <c r="A20" s="22" t="s">
        <v>326</v>
      </c>
      <c r="B20" s="28" t="s">
        <v>333</v>
      </c>
      <c r="C20" s="31">
        <v>0</v>
      </c>
      <c r="D20" s="27" t="s">
        <v>334</v>
      </c>
      <c r="E20" s="118" t="s">
        <v>346</v>
      </c>
      <c r="F20" s="16"/>
      <c r="G20" s="16"/>
      <c r="H20" s="16"/>
      <c r="I20" s="16"/>
      <c r="J20" s="16"/>
      <c r="K20" s="16"/>
      <c r="L20" s="16"/>
      <c r="M20" s="16"/>
      <c r="N20" s="16"/>
      <c r="O20" s="16"/>
      <c r="P20" s="16"/>
      <c r="Q20" s="16"/>
      <c r="R20" s="16"/>
      <c r="S20" s="16"/>
      <c r="T20" s="16"/>
      <c r="U20" s="16"/>
      <c r="V20" s="16"/>
    </row>
    <row r="21" spans="1:22" ht="52">
      <c r="A21" s="22" t="s">
        <v>340</v>
      </c>
      <c r="B21" s="28" t="s">
        <v>341</v>
      </c>
      <c r="C21" s="31">
        <v>0.8</v>
      </c>
      <c r="D21" s="27"/>
      <c r="E21" s="118" t="s">
        <v>350</v>
      </c>
    </row>
    <row r="22" spans="1:22" ht="17">
      <c r="A22" s="22" t="s">
        <v>342</v>
      </c>
      <c r="B22" s="28" t="s">
        <v>343</v>
      </c>
      <c r="C22" s="77">
        <f>$C$21*$C$15</f>
        <v>127.00683329747572</v>
      </c>
      <c r="D22" s="27" t="s">
        <v>11</v>
      </c>
      <c r="E22" s="27"/>
    </row>
    <row r="23" spans="1:22" ht="16" thickBot="1">
      <c r="A23" s="16"/>
      <c r="B23" s="16"/>
      <c r="C23" s="16"/>
      <c r="D23" s="16"/>
      <c r="E23" s="16"/>
      <c r="F23" s="16"/>
      <c r="G23" s="16"/>
      <c r="H23" s="16"/>
      <c r="I23" s="16"/>
      <c r="J23" s="16"/>
      <c r="K23" s="16"/>
      <c r="L23" s="16"/>
      <c r="M23" s="16"/>
      <c r="N23" s="16"/>
      <c r="O23" s="16"/>
      <c r="P23" s="16"/>
      <c r="Q23" s="16"/>
      <c r="R23" s="16"/>
      <c r="S23" s="16"/>
      <c r="T23" s="16"/>
      <c r="U23" s="16"/>
      <c r="V23" s="16"/>
    </row>
    <row r="24" spans="1:22" ht="16">
      <c r="A24" s="452" t="s">
        <v>362</v>
      </c>
      <c r="B24" s="453"/>
      <c r="C24" s="453"/>
      <c r="D24" s="454"/>
      <c r="E24" s="111"/>
      <c r="F24" s="16"/>
      <c r="G24" s="16"/>
      <c r="H24" s="16"/>
      <c r="I24" s="16"/>
      <c r="J24" s="16"/>
      <c r="K24" s="16"/>
      <c r="L24" s="16"/>
      <c r="M24" s="16"/>
      <c r="N24" s="16"/>
      <c r="O24" s="16"/>
      <c r="P24" s="16"/>
      <c r="Q24" s="16"/>
      <c r="R24" s="16"/>
      <c r="S24" s="16"/>
      <c r="T24" s="16"/>
      <c r="U24" s="16"/>
      <c r="V24" s="16"/>
    </row>
    <row r="25" spans="1:22" ht="18.5" customHeight="1">
      <c r="A25" s="22" t="s">
        <v>363</v>
      </c>
      <c r="B25" s="5"/>
      <c r="C25" s="129" t="s">
        <v>364</v>
      </c>
      <c r="D25" s="27"/>
      <c r="E25" s="27"/>
      <c r="F25" s="16"/>
      <c r="G25" s="16"/>
      <c r="H25" s="16"/>
      <c r="I25" s="16"/>
      <c r="J25" s="16"/>
      <c r="K25" s="16"/>
      <c r="L25" s="16"/>
      <c r="M25" s="16"/>
      <c r="N25" s="16"/>
      <c r="O25" s="16"/>
      <c r="P25" s="16"/>
      <c r="Q25" s="16"/>
      <c r="R25" s="16"/>
      <c r="S25" s="16"/>
      <c r="T25" s="16"/>
      <c r="U25" s="16"/>
      <c r="V25" s="16"/>
    </row>
    <row r="26" spans="1:22" ht="17">
      <c r="A26" s="22" t="s">
        <v>366</v>
      </c>
      <c r="B26" s="28" t="s">
        <v>374</v>
      </c>
      <c r="C26" s="129">
        <v>147</v>
      </c>
      <c r="D26" s="27" t="s">
        <v>382</v>
      </c>
      <c r="E26" s="27"/>
      <c r="F26" s="16"/>
      <c r="G26" s="16"/>
      <c r="H26" s="16"/>
      <c r="I26" s="16"/>
      <c r="J26" s="16"/>
      <c r="K26" s="16"/>
      <c r="L26" s="16"/>
      <c r="M26" s="16"/>
      <c r="N26" s="16"/>
      <c r="O26" s="16"/>
      <c r="P26" s="16"/>
      <c r="Q26" s="16"/>
      <c r="R26" s="16"/>
      <c r="S26" s="16"/>
      <c r="T26" s="16"/>
      <c r="U26" s="16"/>
      <c r="V26" s="16"/>
    </row>
    <row r="27" spans="1:22" ht="17" hidden="1">
      <c r="A27" s="22" t="s">
        <v>397</v>
      </c>
      <c r="B27" s="28" t="s">
        <v>398</v>
      </c>
      <c r="C27" s="129">
        <v>16.899999999999999</v>
      </c>
      <c r="D27" s="27" t="s">
        <v>382</v>
      </c>
      <c r="E27" s="27"/>
      <c r="F27" s="16"/>
      <c r="G27" s="16"/>
      <c r="H27" s="16"/>
      <c r="I27" s="16"/>
      <c r="J27" s="16"/>
      <c r="K27" s="16"/>
      <c r="L27" s="16"/>
      <c r="M27" s="16"/>
      <c r="N27" s="16"/>
      <c r="O27" s="16"/>
      <c r="P27" s="16"/>
      <c r="Q27" s="16"/>
      <c r="R27" s="16"/>
      <c r="S27" s="16"/>
      <c r="T27" s="16"/>
      <c r="U27" s="16"/>
      <c r="V27" s="16"/>
    </row>
    <row r="28" spans="1:22" ht="17">
      <c r="A28" s="22" t="s">
        <v>367</v>
      </c>
      <c r="B28" s="28" t="s">
        <v>376</v>
      </c>
      <c r="C28" s="129">
        <v>33.200000000000003</v>
      </c>
      <c r="D28" s="27" t="s">
        <v>382</v>
      </c>
      <c r="E28" s="27"/>
      <c r="F28" s="16"/>
      <c r="G28" s="16"/>
      <c r="H28" s="16"/>
      <c r="I28" s="16"/>
      <c r="J28" s="16"/>
      <c r="K28" s="16"/>
      <c r="L28" s="16"/>
      <c r="M28" s="16"/>
      <c r="N28" s="16"/>
      <c r="O28" s="16"/>
      <c r="P28" s="16"/>
      <c r="Q28" s="16"/>
      <c r="R28" s="16"/>
      <c r="S28" s="16"/>
      <c r="T28" s="16"/>
      <c r="U28" s="16"/>
      <c r="V28" s="16"/>
    </row>
    <row r="29" spans="1:22" ht="17">
      <c r="A29" s="22" t="s">
        <v>368</v>
      </c>
      <c r="B29" s="28" t="s">
        <v>377</v>
      </c>
      <c r="C29" s="130">
        <v>10</v>
      </c>
      <c r="D29" s="27" t="s">
        <v>150</v>
      </c>
      <c r="E29" s="27"/>
      <c r="F29" s="16"/>
      <c r="G29" s="16"/>
      <c r="H29" s="16"/>
      <c r="I29" s="16"/>
      <c r="J29" s="16"/>
      <c r="K29" s="16"/>
      <c r="L29" s="16"/>
      <c r="M29" s="16"/>
      <c r="N29" s="16"/>
      <c r="O29" s="16"/>
      <c r="P29" s="16"/>
      <c r="Q29" s="16"/>
      <c r="R29" s="16"/>
      <c r="S29" s="16"/>
      <c r="T29" s="16"/>
      <c r="U29" s="16"/>
      <c r="V29" s="16"/>
    </row>
    <row r="30" spans="1:22" ht="17">
      <c r="A30" s="22" t="s">
        <v>369</v>
      </c>
      <c r="B30" s="28" t="s">
        <v>378</v>
      </c>
      <c r="C30" s="130">
        <v>150</v>
      </c>
      <c r="D30" s="13" t="s">
        <v>70</v>
      </c>
      <c r="E30" s="27"/>
      <c r="F30" s="16"/>
      <c r="G30" s="16"/>
      <c r="H30" s="16"/>
      <c r="I30" s="16"/>
      <c r="J30" s="16"/>
      <c r="K30" s="16"/>
      <c r="L30" s="16"/>
      <c r="M30" s="16"/>
      <c r="N30" s="16"/>
      <c r="O30" s="16"/>
      <c r="P30" s="16"/>
      <c r="Q30" s="16"/>
      <c r="R30" s="16"/>
      <c r="S30" s="16"/>
      <c r="T30" s="16"/>
      <c r="U30" s="16"/>
      <c r="V30" s="16"/>
    </row>
    <row r="31" spans="1:22" ht="17">
      <c r="A31" s="22" t="s">
        <v>370</v>
      </c>
      <c r="B31" s="28" t="s">
        <v>379</v>
      </c>
      <c r="C31" s="130">
        <v>1.21</v>
      </c>
      <c r="D31" s="27" t="s">
        <v>382</v>
      </c>
      <c r="E31" s="27"/>
      <c r="F31" s="16"/>
      <c r="G31" s="16"/>
      <c r="H31" s="16"/>
      <c r="I31" s="16"/>
      <c r="J31" s="16"/>
      <c r="K31" s="16"/>
      <c r="L31" s="16"/>
      <c r="M31" s="16"/>
      <c r="N31" s="16"/>
      <c r="O31" s="16"/>
      <c r="P31" s="16"/>
      <c r="Q31" s="16"/>
      <c r="R31" s="16"/>
      <c r="S31" s="16"/>
      <c r="T31" s="16"/>
      <c r="U31" s="16"/>
      <c r="V31" s="16"/>
    </row>
    <row r="32" spans="1:22" ht="17">
      <c r="A32" s="22" t="s">
        <v>371</v>
      </c>
      <c r="B32" s="28" t="s">
        <v>380</v>
      </c>
      <c r="C32" s="130">
        <v>4.7</v>
      </c>
      <c r="D32" s="13" t="s">
        <v>150</v>
      </c>
      <c r="E32" s="27"/>
      <c r="F32" s="16"/>
      <c r="G32" s="16"/>
      <c r="H32" s="16"/>
      <c r="I32" s="16"/>
      <c r="J32" s="16"/>
      <c r="K32" s="16"/>
      <c r="L32" s="16"/>
      <c r="M32" s="16"/>
      <c r="N32" s="16"/>
      <c r="O32" s="16"/>
      <c r="P32" s="16"/>
      <c r="Q32" s="16"/>
      <c r="R32" s="16"/>
      <c r="S32" s="16"/>
      <c r="T32" s="16"/>
      <c r="U32" s="16"/>
      <c r="V32" s="16"/>
    </row>
    <row r="33" spans="1:22" ht="17" hidden="1">
      <c r="A33" s="22" t="s">
        <v>383</v>
      </c>
      <c r="B33" s="28" t="s">
        <v>384</v>
      </c>
      <c r="C33" s="130"/>
      <c r="D33" s="13" t="s">
        <v>7</v>
      </c>
      <c r="E33" s="27"/>
      <c r="F33" s="16"/>
      <c r="G33" s="16"/>
      <c r="H33" s="16"/>
      <c r="I33" s="16"/>
      <c r="J33" s="16"/>
      <c r="K33" s="16"/>
      <c r="L33" s="16"/>
      <c r="M33" s="16"/>
      <c r="N33" s="16"/>
      <c r="O33" s="16"/>
      <c r="P33" s="16"/>
      <c r="Q33" s="16"/>
      <c r="R33" s="16"/>
      <c r="S33" s="16"/>
      <c r="T33" s="16"/>
      <c r="U33" s="16"/>
      <c r="V33" s="16"/>
    </row>
    <row r="34" spans="1:22" ht="17">
      <c r="A34" s="22" t="s">
        <v>372</v>
      </c>
      <c r="B34" s="28" t="s">
        <v>381</v>
      </c>
      <c r="C34" s="130">
        <v>9.09</v>
      </c>
      <c r="D34" s="27" t="s">
        <v>382</v>
      </c>
      <c r="E34" s="27"/>
      <c r="F34" s="16"/>
      <c r="G34" s="16"/>
      <c r="H34" s="16"/>
      <c r="I34" s="16"/>
      <c r="J34" s="16"/>
      <c r="K34" s="16"/>
      <c r="L34" s="16"/>
      <c r="M34" s="16"/>
      <c r="N34" s="16"/>
      <c r="O34" s="16"/>
      <c r="P34" s="16"/>
      <c r="Q34" s="16"/>
      <c r="R34" s="16"/>
      <c r="S34" s="16"/>
      <c r="T34" s="16"/>
      <c r="U34" s="16"/>
      <c r="V34" s="16"/>
    </row>
    <row r="35" spans="1:22">
      <c r="A35" s="22" t="s">
        <v>373</v>
      </c>
      <c r="B35" s="28" t="s">
        <v>375</v>
      </c>
      <c r="C35" s="130">
        <v>0.22</v>
      </c>
      <c r="D35" s="13"/>
      <c r="E35" s="27"/>
      <c r="F35" s="16"/>
      <c r="G35" s="16"/>
      <c r="H35" s="16"/>
      <c r="I35" s="16"/>
      <c r="J35" s="16"/>
      <c r="K35" s="16"/>
      <c r="L35" s="16"/>
      <c r="M35" s="16"/>
      <c r="N35" s="16"/>
      <c r="O35" s="16"/>
      <c r="P35" s="16"/>
      <c r="Q35" s="16"/>
      <c r="R35" s="16"/>
      <c r="S35" s="16"/>
      <c r="T35" s="16"/>
      <c r="U35" s="16"/>
      <c r="V35" s="16"/>
    </row>
    <row r="36" spans="1:22" ht="17">
      <c r="A36" s="22" t="s">
        <v>394</v>
      </c>
      <c r="B36" s="28" t="s">
        <v>395</v>
      </c>
      <c r="C36" s="130">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baseColWidth="10" defaultColWidth="8.83203125" defaultRowHeight="15"/>
  <sheetData>
    <row r="2" spans="1:2">
      <c r="A2" t="s">
        <v>417</v>
      </c>
      <c r="B2" t="s">
        <v>418</v>
      </c>
    </row>
    <row r="3" spans="1:2">
      <c r="B3" t="s">
        <v>421</v>
      </c>
    </row>
    <row r="4" spans="1:2">
      <c r="B4" t="s">
        <v>420</v>
      </c>
    </row>
    <row r="5" spans="1:2">
      <c r="B5" t="s">
        <v>419</v>
      </c>
    </row>
    <row r="7" spans="1:2">
      <c r="A7" t="s">
        <v>429</v>
      </c>
      <c r="B7" t="s">
        <v>430</v>
      </c>
    </row>
    <row r="8" spans="1:2">
      <c r="B8" t="s">
        <v>465</v>
      </c>
    </row>
    <row r="9" spans="1:2">
      <c r="B9" t="s">
        <v>492</v>
      </c>
    </row>
    <row r="10" spans="1:2">
      <c r="B10" t="s">
        <v>493</v>
      </c>
    </row>
    <row r="11" spans="1:2">
      <c r="B11" t="s">
        <v>511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baseColWidth="10" defaultColWidth="8.83203125" defaultRowHeight="15"/>
  <sheetData>
    <row r="5" spans="2:2">
      <c r="B5" t="s">
        <v>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Moyukh Chatterjee</cp:lastModifiedBy>
  <dcterms:created xsi:type="dcterms:W3CDTF">2014-10-10T14:52:07Z</dcterms:created>
  <dcterms:modified xsi:type="dcterms:W3CDTF">2025-12-06T18:40:51Z</dcterms:modified>
</cp:coreProperties>
</file>